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IFERROR(__xludf.DUMMYFUNCTION("GOOGLEFINANCE(""DJUSRE"",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IFERROR(__xludf.DUMMYFUNCTION("GOOGLEFINANCE(""DJUSRE"",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IFERROR(__xludf.DUMMYFUNCTION("GOOGLEFINANCE(""DJUSRE"",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IFERROR(__xludf.DUMMYFUNCTION("GOOGLEFINANCE(""DJUSRE"",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IFERROR(__xludf.DUMMYFUNCTION("GOOGLEFINANCE(""DJUSRE"",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IFERROR(__xludf.DUMMYFUNCTION("""COMPUTED_VALUE"""),352.26)</f>
        <v>352.26</v>
      </c>
      <c r="D2" s="2">
        <f>IFERROR(__xludf.DUMMYFUNCTION("""COMPUTED_VALUE"""),45293.66666666667)</f>
        <v>45293.66667</v>
      </c>
      <c r="E2" s="1">
        <f>IFERROR(__xludf.DUMMYFUNCTION("""COMPUTED_VALUE"""),357.0)</f>
        <v>357</v>
      </c>
      <c r="G2" s="2">
        <f>IFERROR(__xludf.DUMMYFUNCTION("""COMPUTED_VALUE"""),45293.66666666667)</f>
        <v>45293.66667</v>
      </c>
      <c r="H2" s="1">
        <f>IFERROR(__xludf.DUMMYFUNCTION("""COMPUTED_VALUE"""),351.18)</f>
        <v>351.18</v>
      </c>
      <c r="J2" s="2">
        <f>IFERROR(__xludf.DUMMYFUNCTION("""COMPUTED_VALUE"""),45293.66666666667)</f>
        <v>45293.66667</v>
      </c>
      <c r="K2" s="1">
        <f>IFERROR(__xludf.DUMMYFUNCTION("""COMPUTED_VALUE"""),356.51)</f>
        <v>356.51</v>
      </c>
      <c r="M2" s="2">
        <f>IFERROR(__xludf.DUMMYFUNCTION("""COMPUTED_VALUE"""),45293.66666666667)</f>
        <v>45293.66667</v>
      </c>
      <c r="N2" s="1">
        <f>IFERROR(__xludf.DUMMYFUNCTION("""COMPUTED_VALUE"""),1.81025134E8)</f>
        <v>181025134</v>
      </c>
    </row>
    <row r="3">
      <c r="A3" s="2">
        <f>IFERROR(__xludf.DUMMYFUNCTION("""COMPUTED_VALUE"""),45294.66666666667)</f>
        <v>45294.66667</v>
      </c>
      <c r="B3" s="1">
        <f>IFERROR(__xludf.DUMMYFUNCTION("""COMPUTED_VALUE"""),353.37)</f>
        <v>353.37</v>
      </c>
      <c r="D3" s="2">
        <f>IFERROR(__xludf.DUMMYFUNCTION("""COMPUTED_VALUE"""),45294.66666666667)</f>
        <v>45294.66667</v>
      </c>
      <c r="E3" s="1">
        <f>IFERROR(__xludf.DUMMYFUNCTION("""COMPUTED_VALUE"""),353.37)</f>
        <v>353.37</v>
      </c>
      <c r="G3" s="2">
        <f>IFERROR(__xludf.DUMMYFUNCTION("""COMPUTED_VALUE"""),45294.66666666667)</f>
        <v>45294.66667</v>
      </c>
      <c r="H3" s="1">
        <f>IFERROR(__xludf.DUMMYFUNCTION("""COMPUTED_VALUE"""),347.46)</f>
        <v>347.46</v>
      </c>
      <c r="J3" s="2">
        <f>IFERROR(__xludf.DUMMYFUNCTION("""COMPUTED_VALUE"""),45294.66666666667)</f>
        <v>45294.66667</v>
      </c>
      <c r="K3" s="1">
        <f>IFERROR(__xludf.DUMMYFUNCTION("""COMPUTED_VALUE"""),347.99)</f>
        <v>347.99</v>
      </c>
      <c r="M3" s="2">
        <f>IFERROR(__xludf.DUMMYFUNCTION("""COMPUTED_VALUE"""),45294.66666666667)</f>
        <v>45294.66667</v>
      </c>
      <c r="N3" s="1">
        <f>IFERROR(__xludf.DUMMYFUNCTION("""COMPUTED_VALUE"""),1.91368954E8)</f>
        <v>191368954</v>
      </c>
    </row>
    <row r="4">
      <c r="A4" s="2">
        <f>IFERROR(__xludf.DUMMYFUNCTION("""COMPUTED_VALUE"""),45295.66666666667)</f>
        <v>45295.66667</v>
      </c>
      <c r="B4" s="1">
        <f>IFERROR(__xludf.DUMMYFUNCTION("""COMPUTED_VALUE"""),347.06)</f>
        <v>347.06</v>
      </c>
      <c r="D4" s="2">
        <f>IFERROR(__xludf.DUMMYFUNCTION("""COMPUTED_VALUE"""),45295.66666666667)</f>
        <v>45295.66667</v>
      </c>
      <c r="E4" s="1">
        <f>IFERROR(__xludf.DUMMYFUNCTION("""COMPUTED_VALUE"""),349.69)</f>
        <v>349.69</v>
      </c>
      <c r="G4" s="2">
        <f>IFERROR(__xludf.DUMMYFUNCTION("""COMPUTED_VALUE"""),45295.66666666667)</f>
        <v>45295.66667</v>
      </c>
      <c r="H4" s="1">
        <f>IFERROR(__xludf.DUMMYFUNCTION("""COMPUTED_VALUE"""),346.0)</f>
        <v>346</v>
      </c>
      <c r="J4" s="2">
        <f>IFERROR(__xludf.DUMMYFUNCTION("""COMPUTED_VALUE"""),45295.66666666667)</f>
        <v>45295.66667</v>
      </c>
      <c r="K4" s="1">
        <f>IFERROR(__xludf.DUMMYFUNCTION("""COMPUTED_VALUE"""),347.11)</f>
        <v>347.11</v>
      </c>
      <c r="M4" s="2">
        <f>IFERROR(__xludf.DUMMYFUNCTION("""COMPUTED_VALUE"""),45295.66666666667)</f>
        <v>45295.66667</v>
      </c>
      <c r="N4" s="1">
        <f>IFERROR(__xludf.DUMMYFUNCTION("""COMPUTED_VALUE"""),1.7613369E8)</f>
        <v>176133690</v>
      </c>
    </row>
    <row r="5">
      <c r="A5" s="2">
        <f>IFERROR(__xludf.DUMMYFUNCTION("""COMPUTED_VALUE"""),45296.66666666667)</f>
        <v>45296.66667</v>
      </c>
      <c r="B5" s="1">
        <f>IFERROR(__xludf.DUMMYFUNCTION("""COMPUTED_VALUE"""),344.68)</f>
        <v>344.68</v>
      </c>
      <c r="D5" s="2">
        <f>IFERROR(__xludf.DUMMYFUNCTION("""COMPUTED_VALUE"""),45296.66666666667)</f>
        <v>45296.66667</v>
      </c>
      <c r="E5" s="1">
        <f>IFERROR(__xludf.DUMMYFUNCTION("""COMPUTED_VALUE"""),349.34)</f>
        <v>349.34</v>
      </c>
      <c r="G5" s="2">
        <f>IFERROR(__xludf.DUMMYFUNCTION("""COMPUTED_VALUE"""),45296.66666666667)</f>
        <v>45296.66667</v>
      </c>
      <c r="H5" s="1">
        <f>IFERROR(__xludf.DUMMYFUNCTION("""COMPUTED_VALUE"""),343.2)</f>
        <v>343.2</v>
      </c>
      <c r="J5" s="2">
        <f>IFERROR(__xludf.DUMMYFUNCTION("""COMPUTED_VALUE"""),45296.66666666667)</f>
        <v>45296.66667</v>
      </c>
      <c r="K5" s="1">
        <f>IFERROR(__xludf.DUMMYFUNCTION("""COMPUTED_VALUE"""),346.44)</f>
        <v>346.44</v>
      </c>
      <c r="M5" s="2">
        <f>IFERROR(__xludf.DUMMYFUNCTION("""COMPUTED_VALUE"""),45296.66666666667)</f>
        <v>45296.66667</v>
      </c>
      <c r="N5" s="1">
        <f>IFERROR(__xludf.DUMMYFUNCTION("""COMPUTED_VALUE"""),3.21331827E8)</f>
        <v>321331827</v>
      </c>
    </row>
    <row r="6">
      <c r="A6" s="2">
        <f>IFERROR(__xludf.DUMMYFUNCTION("""COMPUTED_VALUE"""),45299.66666666667)</f>
        <v>45299.66667</v>
      </c>
      <c r="B6" s="1">
        <f>IFERROR(__xludf.DUMMYFUNCTION("""COMPUTED_VALUE"""),346.0)</f>
        <v>346</v>
      </c>
      <c r="D6" s="2">
        <f>IFERROR(__xludf.DUMMYFUNCTION("""COMPUTED_VALUE"""),45299.66666666667)</f>
        <v>45299.66667</v>
      </c>
      <c r="E6" s="1">
        <f>IFERROR(__xludf.DUMMYFUNCTION("""COMPUTED_VALUE"""),351.83)</f>
        <v>351.83</v>
      </c>
      <c r="G6" s="2">
        <f>IFERROR(__xludf.DUMMYFUNCTION("""COMPUTED_VALUE"""),45299.66666666667)</f>
        <v>45299.66667</v>
      </c>
      <c r="H6" s="1">
        <f>IFERROR(__xludf.DUMMYFUNCTION("""COMPUTED_VALUE"""),345.75)</f>
        <v>345.75</v>
      </c>
      <c r="J6" s="2">
        <f>IFERROR(__xludf.DUMMYFUNCTION("""COMPUTED_VALUE"""),45299.66666666667)</f>
        <v>45299.66667</v>
      </c>
      <c r="K6" s="1">
        <f>IFERROR(__xludf.DUMMYFUNCTION("""COMPUTED_VALUE"""),351.62)</f>
        <v>351.62</v>
      </c>
      <c r="M6" s="2">
        <f>IFERROR(__xludf.DUMMYFUNCTION("""COMPUTED_VALUE"""),45299.66666666667)</f>
        <v>45299.66667</v>
      </c>
      <c r="N6" s="1">
        <f>IFERROR(__xludf.DUMMYFUNCTION("""COMPUTED_VALUE"""),2.03851763E8)</f>
        <v>203851763</v>
      </c>
    </row>
    <row r="7">
      <c r="A7" s="2">
        <f>IFERROR(__xludf.DUMMYFUNCTION("""COMPUTED_VALUE"""),45300.66666666667)</f>
        <v>45300.66667</v>
      </c>
      <c r="B7" s="1">
        <f>IFERROR(__xludf.DUMMYFUNCTION("""COMPUTED_VALUE"""),348.39)</f>
        <v>348.39</v>
      </c>
      <c r="D7" s="2">
        <f>IFERROR(__xludf.DUMMYFUNCTION("""COMPUTED_VALUE"""),45300.66666666667)</f>
        <v>45300.66667</v>
      </c>
      <c r="E7" s="1">
        <f>IFERROR(__xludf.DUMMYFUNCTION("""COMPUTED_VALUE"""),350.67)</f>
        <v>350.67</v>
      </c>
      <c r="G7" s="2">
        <f>IFERROR(__xludf.DUMMYFUNCTION("""COMPUTED_VALUE"""),45300.66666666667)</f>
        <v>45300.66667</v>
      </c>
      <c r="H7" s="1">
        <f>IFERROR(__xludf.DUMMYFUNCTION("""COMPUTED_VALUE"""),346.97)</f>
        <v>346.97</v>
      </c>
      <c r="J7" s="2">
        <f>IFERROR(__xludf.DUMMYFUNCTION("""COMPUTED_VALUE"""),45300.66666666667)</f>
        <v>45300.66667</v>
      </c>
      <c r="K7" s="1">
        <f>IFERROR(__xludf.DUMMYFUNCTION("""COMPUTED_VALUE"""),349.21)</f>
        <v>349.21</v>
      </c>
      <c r="M7" s="2">
        <f>IFERROR(__xludf.DUMMYFUNCTION("""COMPUTED_VALUE"""),45300.66666666667)</f>
        <v>45300.66667</v>
      </c>
      <c r="N7" s="1">
        <f>IFERROR(__xludf.DUMMYFUNCTION("""COMPUTED_VALUE"""),1.83318359E8)</f>
        <v>183318359</v>
      </c>
    </row>
    <row r="8">
      <c r="A8" s="2">
        <f>IFERROR(__xludf.DUMMYFUNCTION("""COMPUTED_VALUE"""),45301.66666666667)</f>
        <v>45301.66667</v>
      </c>
      <c r="B8" s="1">
        <f>IFERROR(__xludf.DUMMYFUNCTION("""COMPUTED_VALUE"""),349.98)</f>
        <v>349.98</v>
      </c>
      <c r="D8" s="2">
        <f>IFERROR(__xludf.DUMMYFUNCTION("""COMPUTED_VALUE"""),45301.66666666667)</f>
        <v>45301.66667</v>
      </c>
      <c r="E8" s="1">
        <f>IFERROR(__xludf.DUMMYFUNCTION("""COMPUTED_VALUE"""),351.26)</f>
        <v>351.26</v>
      </c>
      <c r="G8" s="2">
        <f>IFERROR(__xludf.DUMMYFUNCTION("""COMPUTED_VALUE"""),45301.66666666667)</f>
        <v>45301.66667</v>
      </c>
      <c r="H8" s="1">
        <f>IFERROR(__xludf.DUMMYFUNCTION("""COMPUTED_VALUE"""),348.49)</f>
        <v>348.49</v>
      </c>
      <c r="J8" s="2">
        <f>IFERROR(__xludf.DUMMYFUNCTION("""COMPUTED_VALUE"""),45301.66666666667)</f>
        <v>45301.66667</v>
      </c>
      <c r="K8" s="1">
        <f>IFERROR(__xludf.DUMMYFUNCTION("""COMPUTED_VALUE"""),349.69)</f>
        <v>349.69</v>
      </c>
      <c r="M8" s="2">
        <f>IFERROR(__xludf.DUMMYFUNCTION("""COMPUTED_VALUE"""),45301.66666666667)</f>
        <v>45301.66667</v>
      </c>
      <c r="N8" s="1">
        <f>IFERROR(__xludf.DUMMYFUNCTION("""COMPUTED_VALUE"""),1.71817282E8)</f>
        <v>171817282</v>
      </c>
    </row>
    <row r="9">
      <c r="A9" s="2">
        <f>IFERROR(__xludf.DUMMYFUNCTION("""COMPUTED_VALUE"""),45302.66666666667)</f>
        <v>45302.66667</v>
      </c>
      <c r="B9" s="1">
        <f>IFERROR(__xludf.DUMMYFUNCTION("""COMPUTED_VALUE"""),348.22)</f>
        <v>348.22</v>
      </c>
      <c r="D9" s="2">
        <f>IFERROR(__xludf.DUMMYFUNCTION("""COMPUTED_VALUE"""),45302.66666666667)</f>
        <v>45302.66667</v>
      </c>
      <c r="E9" s="1">
        <f>IFERROR(__xludf.DUMMYFUNCTION("""COMPUTED_VALUE"""),348.74)</f>
        <v>348.74</v>
      </c>
      <c r="G9" s="2">
        <f>IFERROR(__xludf.DUMMYFUNCTION("""COMPUTED_VALUE"""),45302.66666666667)</f>
        <v>45302.66667</v>
      </c>
      <c r="H9" s="1">
        <f>IFERROR(__xludf.DUMMYFUNCTION("""COMPUTED_VALUE"""),344.7)</f>
        <v>344.7</v>
      </c>
      <c r="J9" s="2">
        <f>IFERROR(__xludf.DUMMYFUNCTION("""COMPUTED_VALUE"""),45302.66666666667)</f>
        <v>45302.66667</v>
      </c>
      <c r="K9" s="1">
        <f>IFERROR(__xludf.DUMMYFUNCTION("""COMPUTED_VALUE"""),346.36)</f>
        <v>346.36</v>
      </c>
      <c r="M9" s="2">
        <f>IFERROR(__xludf.DUMMYFUNCTION("""COMPUTED_VALUE"""),45302.66666666667)</f>
        <v>45302.66667</v>
      </c>
      <c r="N9" s="1">
        <f>IFERROR(__xludf.DUMMYFUNCTION("""COMPUTED_VALUE"""),1.92598118E8)</f>
        <v>192598118</v>
      </c>
    </row>
    <row r="10">
      <c r="A10" s="2">
        <f>IFERROR(__xludf.DUMMYFUNCTION("""COMPUTED_VALUE"""),45303.66666666667)</f>
        <v>45303.66667</v>
      </c>
      <c r="B10" s="1">
        <f>IFERROR(__xludf.DUMMYFUNCTION("""COMPUTED_VALUE"""),349.59)</f>
        <v>349.59</v>
      </c>
      <c r="D10" s="2">
        <f>IFERROR(__xludf.DUMMYFUNCTION("""COMPUTED_VALUE"""),45303.66666666667)</f>
        <v>45303.66667</v>
      </c>
      <c r="E10" s="1">
        <f>IFERROR(__xludf.DUMMYFUNCTION("""COMPUTED_VALUE"""),350.77)</f>
        <v>350.77</v>
      </c>
      <c r="G10" s="2">
        <f>IFERROR(__xludf.DUMMYFUNCTION("""COMPUTED_VALUE"""),45303.66666666667)</f>
        <v>45303.66667</v>
      </c>
      <c r="H10" s="1">
        <f>IFERROR(__xludf.DUMMYFUNCTION("""COMPUTED_VALUE"""),346.99)</f>
        <v>346.99</v>
      </c>
      <c r="J10" s="2">
        <f>IFERROR(__xludf.DUMMYFUNCTION("""COMPUTED_VALUE"""),45303.66666666667)</f>
        <v>45303.66667</v>
      </c>
      <c r="K10" s="1">
        <f>IFERROR(__xludf.DUMMYFUNCTION("""COMPUTED_VALUE"""),348.77)</f>
        <v>348.77</v>
      </c>
      <c r="M10" s="2">
        <f>IFERROR(__xludf.DUMMYFUNCTION("""COMPUTED_VALUE"""),45303.66666666667)</f>
        <v>45303.66667</v>
      </c>
      <c r="N10" s="1">
        <f>IFERROR(__xludf.DUMMYFUNCTION("""COMPUTED_VALUE"""),1.69781648E8)</f>
        <v>169781648</v>
      </c>
    </row>
    <row r="11">
      <c r="A11" s="2">
        <f>IFERROR(__xludf.DUMMYFUNCTION("""COMPUTED_VALUE"""),45307.66666666667)</f>
        <v>45307.66667</v>
      </c>
      <c r="B11" s="1">
        <f>IFERROR(__xludf.DUMMYFUNCTION("""COMPUTED_VALUE"""),346.84)</f>
        <v>346.84</v>
      </c>
      <c r="D11" s="2">
        <f>IFERROR(__xludf.DUMMYFUNCTION("""COMPUTED_VALUE"""),45307.66666666667)</f>
        <v>45307.66667</v>
      </c>
      <c r="E11" s="1">
        <f>IFERROR(__xludf.DUMMYFUNCTION("""COMPUTED_VALUE"""),348.4)</f>
        <v>348.4</v>
      </c>
      <c r="G11" s="2">
        <f>IFERROR(__xludf.DUMMYFUNCTION("""COMPUTED_VALUE"""),45307.66666666667)</f>
        <v>45307.66667</v>
      </c>
      <c r="H11" s="1">
        <f>IFERROR(__xludf.DUMMYFUNCTION("""COMPUTED_VALUE"""),345.1)</f>
        <v>345.1</v>
      </c>
      <c r="J11" s="2">
        <f>IFERROR(__xludf.DUMMYFUNCTION("""COMPUTED_VALUE"""),45307.66666666667)</f>
        <v>45307.66667</v>
      </c>
      <c r="K11" s="1">
        <f>IFERROR(__xludf.DUMMYFUNCTION("""COMPUTED_VALUE"""),346.34)</f>
        <v>346.34</v>
      </c>
      <c r="M11" s="2">
        <f>IFERROR(__xludf.DUMMYFUNCTION("""COMPUTED_VALUE"""),45307.66666666667)</f>
        <v>45307.66667</v>
      </c>
      <c r="N11" s="1">
        <f>IFERROR(__xludf.DUMMYFUNCTION("""COMPUTED_VALUE"""),2.03474733E8)</f>
        <v>203474733</v>
      </c>
    </row>
    <row r="12">
      <c r="A12" s="2">
        <f>IFERROR(__xludf.DUMMYFUNCTION("""COMPUTED_VALUE"""),45308.66666666667)</f>
        <v>45308.66667</v>
      </c>
      <c r="B12" s="1">
        <f>IFERROR(__xludf.DUMMYFUNCTION("""COMPUTED_VALUE"""),341.39)</f>
        <v>341.39</v>
      </c>
      <c r="D12" s="2">
        <f>IFERROR(__xludf.DUMMYFUNCTION("""COMPUTED_VALUE"""),45308.66666666667)</f>
        <v>45308.66667</v>
      </c>
      <c r="E12" s="1">
        <f>IFERROR(__xludf.DUMMYFUNCTION("""COMPUTED_VALUE"""),345.79)</f>
        <v>345.79</v>
      </c>
      <c r="G12" s="2">
        <f>IFERROR(__xludf.DUMMYFUNCTION("""COMPUTED_VALUE"""),45308.66666666667)</f>
        <v>45308.66667</v>
      </c>
      <c r="H12" s="1">
        <f>IFERROR(__xludf.DUMMYFUNCTION("""COMPUTED_VALUE"""),336.51)</f>
        <v>336.51</v>
      </c>
      <c r="J12" s="2">
        <f>IFERROR(__xludf.DUMMYFUNCTION("""COMPUTED_VALUE"""),45308.66666666667)</f>
        <v>45308.66667</v>
      </c>
      <c r="K12" s="1">
        <f>IFERROR(__xludf.DUMMYFUNCTION("""COMPUTED_VALUE"""),339.92)</f>
        <v>339.92</v>
      </c>
      <c r="M12" s="2">
        <f>IFERROR(__xludf.DUMMYFUNCTION("""COMPUTED_VALUE"""),45308.66666666667)</f>
        <v>45308.66667</v>
      </c>
      <c r="N12" s="1">
        <f>IFERROR(__xludf.DUMMYFUNCTION("""COMPUTED_VALUE"""),2.20207212E8)</f>
        <v>220207212</v>
      </c>
    </row>
    <row r="13">
      <c r="A13" s="2">
        <f>IFERROR(__xludf.DUMMYFUNCTION("""COMPUTED_VALUE"""),45309.66666666667)</f>
        <v>45309.66667</v>
      </c>
      <c r="B13" s="1">
        <f>IFERROR(__xludf.DUMMYFUNCTION("""COMPUTED_VALUE"""),340.3)</f>
        <v>340.3</v>
      </c>
      <c r="D13" s="2">
        <f>IFERROR(__xludf.DUMMYFUNCTION("""COMPUTED_VALUE"""),45309.66666666667)</f>
        <v>45309.66667</v>
      </c>
      <c r="E13" s="1">
        <f>IFERROR(__xludf.DUMMYFUNCTION("""COMPUTED_VALUE"""),341.3)</f>
        <v>341.3</v>
      </c>
      <c r="G13" s="2">
        <f>IFERROR(__xludf.DUMMYFUNCTION("""COMPUTED_VALUE"""),45309.66666666667)</f>
        <v>45309.66667</v>
      </c>
      <c r="H13" s="1">
        <f>IFERROR(__xludf.DUMMYFUNCTION("""COMPUTED_VALUE"""),335.66)</f>
        <v>335.66</v>
      </c>
      <c r="J13" s="2">
        <f>IFERROR(__xludf.DUMMYFUNCTION("""COMPUTED_VALUE"""),45309.66666666667)</f>
        <v>45309.66667</v>
      </c>
      <c r="K13" s="1">
        <f>IFERROR(__xludf.DUMMYFUNCTION("""COMPUTED_VALUE"""),337.91)</f>
        <v>337.91</v>
      </c>
      <c r="M13" s="2">
        <f>IFERROR(__xludf.DUMMYFUNCTION("""COMPUTED_VALUE"""),45309.66666666667)</f>
        <v>45309.66667</v>
      </c>
      <c r="N13" s="1">
        <f>IFERROR(__xludf.DUMMYFUNCTION("""COMPUTED_VALUE"""),2.02111696E8)</f>
        <v>202111696</v>
      </c>
    </row>
    <row r="14">
      <c r="A14" s="2">
        <f>IFERROR(__xludf.DUMMYFUNCTION("""COMPUTED_VALUE"""),45310.66666666667)</f>
        <v>45310.66667</v>
      </c>
      <c r="B14" s="1">
        <f>IFERROR(__xludf.DUMMYFUNCTION("""COMPUTED_VALUE"""),339.25)</f>
        <v>339.25</v>
      </c>
      <c r="D14" s="2">
        <f>IFERROR(__xludf.DUMMYFUNCTION("""COMPUTED_VALUE"""),45310.66666666667)</f>
        <v>45310.66667</v>
      </c>
      <c r="E14" s="1">
        <f>IFERROR(__xludf.DUMMYFUNCTION("""COMPUTED_VALUE"""),342.77)</f>
        <v>342.77</v>
      </c>
      <c r="G14" s="2">
        <f>IFERROR(__xludf.DUMMYFUNCTION("""COMPUTED_VALUE"""),45310.66666666667)</f>
        <v>45310.66667</v>
      </c>
      <c r="H14" s="1">
        <f>IFERROR(__xludf.DUMMYFUNCTION("""COMPUTED_VALUE"""),336.38)</f>
        <v>336.38</v>
      </c>
      <c r="J14" s="2">
        <f>IFERROR(__xludf.DUMMYFUNCTION("""COMPUTED_VALUE"""),45310.66666666667)</f>
        <v>45310.66667</v>
      </c>
      <c r="K14" s="1">
        <f>IFERROR(__xludf.DUMMYFUNCTION("""COMPUTED_VALUE"""),341.64)</f>
        <v>341.64</v>
      </c>
      <c r="M14" s="2">
        <f>IFERROR(__xludf.DUMMYFUNCTION("""COMPUTED_VALUE"""),45310.66666666667)</f>
        <v>45310.66667</v>
      </c>
      <c r="N14" s="1">
        <f>IFERROR(__xludf.DUMMYFUNCTION("""COMPUTED_VALUE"""),2.17625137E8)</f>
        <v>217625137</v>
      </c>
    </row>
    <row r="15">
      <c r="A15" s="2">
        <f>IFERROR(__xludf.DUMMYFUNCTION("""COMPUTED_VALUE"""),45313.66666666667)</f>
        <v>45313.66667</v>
      </c>
      <c r="B15" s="1">
        <f>IFERROR(__xludf.DUMMYFUNCTION("""COMPUTED_VALUE"""),343.06)</f>
        <v>343.06</v>
      </c>
      <c r="D15" s="2">
        <f>IFERROR(__xludf.DUMMYFUNCTION("""COMPUTED_VALUE"""),45313.66666666667)</f>
        <v>45313.66667</v>
      </c>
      <c r="E15" s="1">
        <f>IFERROR(__xludf.DUMMYFUNCTION("""COMPUTED_VALUE"""),346.82)</f>
        <v>346.82</v>
      </c>
      <c r="G15" s="2">
        <f>IFERROR(__xludf.DUMMYFUNCTION("""COMPUTED_VALUE"""),45313.66666666667)</f>
        <v>45313.66667</v>
      </c>
      <c r="H15" s="1">
        <f>IFERROR(__xludf.DUMMYFUNCTION("""COMPUTED_VALUE"""),341.94)</f>
        <v>341.94</v>
      </c>
      <c r="J15" s="2">
        <f>IFERROR(__xludf.DUMMYFUNCTION("""COMPUTED_VALUE"""),45313.66666666667)</f>
        <v>45313.66667</v>
      </c>
      <c r="K15" s="1">
        <f>IFERROR(__xludf.DUMMYFUNCTION("""COMPUTED_VALUE"""),343.19)</f>
        <v>343.19</v>
      </c>
      <c r="M15" s="2">
        <f>IFERROR(__xludf.DUMMYFUNCTION("""COMPUTED_VALUE"""),45313.66666666667)</f>
        <v>45313.66667</v>
      </c>
      <c r="N15" s="1">
        <f>IFERROR(__xludf.DUMMYFUNCTION("""COMPUTED_VALUE"""),2.8388908E8)</f>
        <v>283889080</v>
      </c>
    </row>
    <row r="16">
      <c r="A16" s="2">
        <f>IFERROR(__xludf.DUMMYFUNCTION("""COMPUTED_VALUE"""),45314.66666666667)</f>
        <v>45314.66667</v>
      </c>
      <c r="B16" s="1">
        <f>IFERROR(__xludf.DUMMYFUNCTION("""COMPUTED_VALUE"""),344.83)</f>
        <v>344.83</v>
      </c>
      <c r="D16" s="2">
        <f>IFERROR(__xludf.DUMMYFUNCTION("""COMPUTED_VALUE"""),45314.66666666667)</f>
        <v>45314.66667</v>
      </c>
      <c r="E16" s="1">
        <f>IFERROR(__xludf.DUMMYFUNCTION("""COMPUTED_VALUE"""),345.46)</f>
        <v>345.46</v>
      </c>
      <c r="G16" s="2">
        <f>IFERROR(__xludf.DUMMYFUNCTION("""COMPUTED_VALUE"""),45314.66666666667)</f>
        <v>45314.66667</v>
      </c>
      <c r="H16" s="1">
        <f>IFERROR(__xludf.DUMMYFUNCTION("""COMPUTED_VALUE"""),340.02)</f>
        <v>340.02</v>
      </c>
      <c r="J16" s="2">
        <f>IFERROR(__xludf.DUMMYFUNCTION("""COMPUTED_VALUE"""),45314.66666666667)</f>
        <v>45314.66667</v>
      </c>
      <c r="K16" s="1">
        <f>IFERROR(__xludf.DUMMYFUNCTION("""COMPUTED_VALUE"""),341.27)</f>
        <v>341.27</v>
      </c>
      <c r="M16" s="2">
        <f>IFERROR(__xludf.DUMMYFUNCTION("""COMPUTED_VALUE"""),45314.66666666667)</f>
        <v>45314.66667</v>
      </c>
      <c r="N16" s="1">
        <f>IFERROR(__xludf.DUMMYFUNCTION("""COMPUTED_VALUE"""),1.8275293E8)</f>
        <v>182752930</v>
      </c>
    </row>
    <row r="17">
      <c r="A17" s="2">
        <f>IFERROR(__xludf.DUMMYFUNCTION("""COMPUTED_VALUE"""),45315.66666666667)</f>
        <v>45315.66667</v>
      </c>
      <c r="B17" s="1">
        <f>IFERROR(__xludf.DUMMYFUNCTION("""COMPUTED_VALUE"""),344.68)</f>
        <v>344.68</v>
      </c>
      <c r="D17" s="2">
        <f>IFERROR(__xludf.DUMMYFUNCTION("""COMPUTED_VALUE"""),45315.66666666667)</f>
        <v>45315.66667</v>
      </c>
      <c r="E17" s="1">
        <f>IFERROR(__xludf.DUMMYFUNCTION("""COMPUTED_VALUE"""),344.74)</f>
        <v>344.74</v>
      </c>
      <c r="G17" s="2">
        <f>IFERROR(__xludf.DUMMYFUNCTION("""COMPUTED_VALUE"""),45315.66666666667)</f>
        <v>45315.66667</v>
      </c>
      <c r="H17" s="1">
        <f>IFERROR(__xludf.DUMMYFUNCTION("""COMPUTED_VALUE"""),336.26)</f>
        <v>336.26</v>
      </c>
      <c r="J17" s="2">
        <f>IFERROR(__xludf.DUMMYFUNCTION("""COMPUTED_VALUE"""),45315.66666666667)</f>
        <v>45315.66667</v>
      </c>
      <c r="K17" s="1">
        <f>IFERROR(__xludf.DUMMYFUNCTION("""COMPUTED_VALUE"""),336.54)</f>
        <v>336.54</v>
      </c>
      <c r="M17" s="2">
        <f>IFERROR(__xludf.DUMMYFUNCTION("""COMPUTED_VALUE"""),45315.66666666667)</f>
        <v>45315.66667</v>
      </c>
      <c r="N17" s="1">
        <f>IFERROR(__xludf.DUMMYFUNCTION("""COMPUTED_VALUE"""),1.71439925E8)</f>
        <v>171439925</v>
      </c>
    </row>
    <row r="18">
      <c r="A18" s="2">
        <f>IFERROR(__xludf.DUMMYFUNCTION("""COMPUTED_VALUE"""),45316.66666666667)</f>
        <v>45316.66667</v>
      </c>
      <c r="B18" s="1">
        <f>IFERROR(__xludf.DUMMYFUNCTION("""COMPUTED_VALUE"""),341.18)</f>
        <v>341.18</v>
      </c>
      <c r="D18" s="2">
        <f>IFERROR(__xludf.DUMMYFUNCTION("""COMPUTED_VALUE"""),45316.66666666667)</f>
        <v>45316.66667</v>
      </c>
      <c r="E18" s="1">
        <f>IFERROR(__xludf.DUMMYFUNCTION("""COMPUTED_VALUE"""),342.07)</f>
        <v>342.07</v>
      </c>
      <c r="G18" s="2">
        <f>IFERROR(__xludf.DUMMYFUNCTION("""COMPUTED_VALUE"""),45316.66666666667)</f>
        <v>45316.66667</v>
      </c>
      <c r="H18" s="1">
        <f>IFERROR(__xludf.DUMMYFUNCTION("""COMPUTED_VALUE"""),339.0)</f>
        <v>339</v>
      </c>
      <c r="J18" s="2">
        <f>IFERROR(__xludf.DUMMYFUNCTION("""COMPUTED_VALUE"""),45316.66666666667)</f>
        <v>45316.66667</v>
      </c>
      <c r="K18" s="1">
        <f>IFERROR(__xludf.DUMMYFUNCTION("""COMPUTED_VALUE"""),340.57)</f>
        <v>340.57</v>
      </c>
      <c r="M18" s="2">
        <f>IFERROR(__xludf.DUMMYFUNCTION("""COMPUTED_VALUE"""),45316.66666666667)</f>
        <v>45316.66667</v>
      </c>
      <c r="N18" s="1">
        <f>IFERROR(__xludf.DUMMYFUNCTION("""COMPUTED_VALUE"""),1.7471816E8)</f>
        <v>174718160</v>
      </c>
    </row>
    <row r="19">
      <c r="A19" s="2">
        <f>IFERROR(__xludf.DUMMYFUNCTION("""COMPUTED_VALUE"""),45317.66666666667)</f>
        <v>45317.66667</v>
      </c>
      <c r="B19" s="1">
        <f>IFERROR(__xludf.DUMMYFUNCTION("""COMPUTED_VALUE"""),341.4)</f>
        <v>341.4</v>
      </c>
      <c r="D19" s="2">
        <f>IFERROR(__xludf.DUMMYFUNCTION("""COMPUTED_VALUE"""),45317.66666666667)</f>
        <v>45317.66667</v>
      </c>
      <c r="E19" s="1">
        <f>IFERROR(__xludf.DUMMYFUNCTION("""COMPUTED_VALUE"""),342.12)</f>
        <v>342.12</v>
      </c>
      <c r="G19" s="2">
        <f>IFERROR(__xludf.DUMMYFUNCTION("""COMPUTED_VALUE"""),45317.66666666667)</f>
        <v>45317.66667</v>
      </c>
      <c r="H19" s="1">
        <f>IFERROR(__xludf.DUMMYFUNCTION("""COMPUTED_VALUE"""),338.92)</f>
        <v>338.92</v>
      </c>
      <c r="J19" s="2">
        <f>IFERROR(__xludf.DUMMYFUNCTION("""COMPUTED_VALUE"""),45317.66666666667)</f>
        <v>45317.66667</v>
      </c>
      <c r="K19" s="1">
        <f>IFERROR(__xludf.DUMMYFUNCTION("""COMPUTED_VALUE"""),339.6)</f>
        <v>339.6</v>
      </c>
      <c r="M19" s="2">
        <f>IFERROR(__xludf.DUMMYFUNCTION("""COMPUTED_VALUE"""),45317.66666666667)</f>
        <v>45317.66667</v>
      </c>
      <c r="N19" s="1">
        <f>IFERROR(__xludf.DUMMYFUNCTION("""COMPUTED_VALUE"""),1.53382803E8)</f>
        <v>153382803</v>
      </c>
    </row>
    <row r="20">
      <c r="A20" s="2">
        <f>IFERROR(__xludf.DUMMYFUNCTION("""COMPUTED_VALUE"""),45320.66666666667)</f>
        <v>45320.66667</v>
      </c>
      <c r="B20" s="1">
        <f>IFERROR(__xludf.DUMMYFUNCTION("""COMPUTED_VALUE"""),339.4)</f>
        <v>339.4</v>
      </c>
      <c r="D20" s="2">
        <f>IFERROR(__xludf.DUMMYFUNCTION("""COMPUTED_VALUE"""),45320.66666666667)</f>
        <v>45320.66667</v>
      </c>
      <c r="E20" s="1">
        <f>IFERROR(__xludf.DUMMYFUNCTION("""COMPUTED_VALUE"""),342.45)</f>
        <v>342.45</v>
      </c>
      <c r="G20" s="2">
        <f>IFERROR(__xludf.DUMMYFUNCTION("""COMPUTED_VALUE"""),45320.66666666667)</f>
        <v>45320.66667</v>
      </c>
      <c r="H20" s="1">
        <f>IFERROR(__xludf.DUMMYFUNCTION("""COMPUTED_VALUE"""),338.79)</f>
        <v>338.79</v>
      </c>
      <c r="J20" s="2">
        <f>IFERROR(__xludf.DUMMYFUNCTION("""COMPUTED_VALUE"""),45320.66666666667)</f>
        <v>45320.66667</v>
      </c>
      <c r="K20" s="1">
        <f>IFERROR(__xludf.DUMMYFUNCTION("""COMPUTED_VALUE"""),342.05)</f>
        <v>342.05</v>
      </c>
      <c r="M20" s="2">
        <f>IFERROR(__xludf.DUMMYFUNCTION("""COMPUTED_VALUE"""),45320.66666666667)</f>
        <v>45320.66667</v>
      </c>
      <c r="N20" s="1">
        <f>IFERROR(__xludf.DUMMYFUNCTION("""COMPUTED_VALUE"""),1.84570515E8)</f>
        <v>184570515</v>
      </c>
    </row>
    <row r="21">
      <c r="A21" s="2">
        <f>IFERROR(__xludf.DUMMYFUNCTION("""COMPUTED_VALUE"""),45321.66666666667)</f>
        <v>45321.66667</v>
      </c>
      <c r="B21" s="1">
        <f>IFERROR(__xludf.DUMMYFUNCTION("""COMPUTED_VALUE"""),340.37)</f>
        <v>340.37</v>
      </c>
      <c r="D21" s="2">
        <f>IFERROR(__xludf.DUMMYFUNCTION("""COMPUTED_VALUE"""),45321.66666666667)</f>
        <v>45321.66667</v>
      </c>
      <c r="E21" s="1">
        <f>IFERROR(__xludf.DUMMYFUNCTION("""COMPUTED_VALUE"""),341.51)</f>
        <v>341.51</v>
      </c>
      <c r="G21" s="2">
        <f>IFERROR(__xludf.DUMMYFUNCTION("""COMPUTED_VALUE"""),45321.66666666667)</f>
        <v>45321.66667</v>
      </c>
      <c r="H21" s="1">
        <f>IFERROR(__xludf.DUMMYFUNCTION("""COMPUTED_VALUE"""),338.18)</f>
        <v>338.18</v>
      </c>
      <c r="J21" s="2">
        <f>IFERROR(__xludf.DUMMYFUNCTION("""COMPUTED_VALUE"""),45321.66666666667)</f>
        <v>45321.66667</v>
      </c>
      <c r="K21" s="1">
        <f>IFERROR(__xludf.DUMMYFUNCTION("""COMPUTED_VALUE"""),338.7)</f>
        <v>338.7</v>
      </c>
      <c r="M21" s="2">
        <f>IFERROR(__xludf.DUMMYFUNCTION("""COMPUTED_VALUE"""),45321.66666666667)</f>
        <v>45321.66667</v>
      </c>
      <c r="N21" s="1">
        <f>IFERROR(__xludf.DUMMYFUNCTION("""COMPUTED_VALUE"""),1.92628287E8)</f>
        <v>192628287</v>
      </c>
    </row>
    <row r="22">
      <c r="A22" s="2">
        <f>IFERROR(__xludf.DUMMYFUNCTION("""COMPUTED_VALUE"""),45322.66666666667)</f>
        <v>45322.66667</v>
      </c>
      <c r="B22" s="1">
        <f>IFERROR(__xludf.DUMMYFUNCTION("""COMPUTED_VALUE"""),340.11)</f>
        <v>340.11</v>
      </c>
      <c r="D22" s="2">
        <f>IFERROR(__xludf.DUMMYFUNCTION("""COMPUTED_VALUE"""),45322.66666666667)</f>
        <v>45322.66667</v>
      </c>
      <c r="E22" s="1">
        <f>IFERROR(__xludf.DUMMYFUNCTION("""COMPUTED_VALUE"""),342.23)</f>
        <v>342.23</v>
      </c>
      <c r="G22" s="2">
        <f>IFERROR(__xludf.DUMMYFUNCTION("""COMPUTED_VALUE"""),45322.66666666667)</f>
        <v>45322.66667</v>
      </c>
      <c r="H22" s="1">
        <f>IFERROR(__xludf.DUMMYFUNCTION("""COMPUTED_VALUE"""),334.98)</f>
        <v>334.98</v>
      </c>
      <c r="J22" s="2">
        <f>IFERROR(__xludf.DUMMYFUNCTION("""COMPUTED_VALUE"""),45322.66666666667)</f>
        <v>45322.66667</v>
      </c>
      <c r="K22" s="1">
        <f>IFERROR(__xludf.DUMMYFUNCTION("""COMPUTED_VALUE"""),335.87)</f>
        <v>335.87</v>
      </c>
      <c r="M22" s="2">
        <f>IFERROR(__xludf.DUMMYFUNCTION("""COMPUTED_VALUE"""),45322.66666666667)</f>
        <v>45322.66667</v>
      </c>
      <c r="N22" s="1">
        <f>IFERROR(__xludf.DUMMYFUNCTION("""COMPUTED_VALUE"""),2.64279462E8)</f>
        <v>264279462</v>
      </c>
    </row>
    <row r="23">
      <c r="A23" s="2">
        <f>IFERROR(__xludf.DUMMYFUNCTION("""COMPUTED_VALUE"""),45323.66666666667)</f>
        <v>45323.66667</v>
      </c>
      <c r="B23" s="1">
        <f>IFERROR(__xludf.DUMMYFUNCTION("""COMPUTED_VALUE"""),335.58)</f>
        <v>335.58</v>
      </c>
      <c r="D23" s="2">
        <f>IFERROR(__xludf.DUMMYFUNCTION("""COMPUTED_VALUE"""),45323.66666666667)</f>
        <v>45323.66667</v>
      </c>
      <c r="E23" s="1">
        <f>IFERROR(__xludf.DUMMYFUNCTION("""COMPUTED_VALUE"""),341.91)</f>
        <v>341.91</v>
      </c>
      <c r="G23" s="2">
        <f>IFERROR(__xludf.DUMMYFUNCTION("""COMPUTED_VALUE"""),45323.66666666667)</f>
        <v>45323.66667</v>
      </c>
      <c r="H23" s="1">
        <f>IFERROR(__xludf.DUMMYFUNCTION("""COMPUTED_VALUE"""),333.75)</f>
        <v>333.75</v>
      </c>
      <c r="J23" s="2">
        <f>IFERROR(__xludf.DUMMYFUNCTION("""COMPUTED_VALUE"""),45323.66666666667)</f>
        <v>45323.66667</v>
      </c>
      <c r="K23" s="1">
        <f>IFERROR(__xludf.DUMMYFUNCTION("""COMPUTED_VALUE"""),341.88)</f>
        <v>341.88</v>
      </c>
      <c r="M23" s="2">
        <f>IFERROR(__xludf.DUMMYFUNCTION("""COMPUTED_VALUE"""),45323.66666666667)</f>
        <v>45323.66667</v>
      </c>
      <c r="N23" s="1">
        <f>IFERROR(__xludf.DUMMYFUNCTION("""COMPUTED_VALUE"""),2.34291777E8)</f>
        <v>234291777</v>
      </c>
    </row>
    <row r="24">
      <c r="A24" s="2">
        <f>IFERROR(__xludf.DUMMYFUNCTION("""COMPUTED_VALUE"""),45324.66666666667)</f>
        <v>45324.66667</v>
      </c>
      <c r="B24" s="1">
        <f>IFERROR(__xludf.DUMMYFUNCTION("""COMPUTED_VALUE"""),337.88)</f>
        <v>337.88</v>
      </c>
      <c r="D24" s="2">
        <f>IFERROR(__xludf.DUMMYFUNCTION("""COMPUTED_VALUE"""),45324.66666666667)</f>
        <v>45324.66667</v>
      </c>
      <c r="E24" s="1">
        <f>IFERROR(__xludf.DUMMYFUNCTION("""COMPUTED_VALUE"""),339.55)</f>
        <v>339.55</v>
      </c>
      <c r="G24" s="2">
        <f>IFERROR(__xludf.DUMMYFUNCTION("""COMPUTED_VALUE"""),45324.66666666667)</f>
        <v>45324.66667</v>
      </c>
      <c r="H24" s="1">
        <f>IFERROR(__xludf.DUMMYFUNCTION("""COMPUTED_VALUE"""),331.99)</f>
        <v>331.99</v>
      </c>
      <c r="J24" s="2">
        <f>IFERROR(__xludf.DUMMYFUNCTION("""COMPUTED_VALUE"""),45324.66666666667)</f>
        <v>45324.66667</v>
      </c>
      <c r="K24" s="1">
        <f>IFERROR(__xludf.DUMMYFUNCTION("""COMPUTED_VALUE"""),337.45)</f>
        <v>337.45</v>
      </c>
      <c r="M24" s="2">
        <f>IFERROR(__xludf.DUMMYFUNCTION("""COMPUTED_VALUE"""),45324.66666666667)</f>
        <v>45324.66667</v>
      </c>
      <c r="N24" s="1">
        <f>IFERROR(__xludf.DUMMYFUNCTION("""COMPUTED_VALUE"""),2.18766512E8)</f>
        <v>218766512</v>
      </c>
    </row>
    <row r="25">
      <c r="A25" s="2">
        <f>IFERROR(__xludf.DUMMYFUNCTION("""COMPUTED_VALUE"""),45327.66666666667)</f>
        <v>45327.66667</v>
      </c>
      <c r="B25" s="1">
        <f>IFERROR(__xludf.DUMMYFUNCTION("""COMPUTED_VALUE"""),333.46)</f>
        <v>333.46</v>
      </c>
      <c r="D25" s="2">
        <f>IFERROR(__xludf.DUMMYFUNCTION("""COMPUTED_VALUE"""),45327.66666666667)</f>
        <v>45327.66667</v>
      </c>
      <c r="E25" s="1">
        <f>IFERROR(__xludf.DUMMYFUNCTION("""COMPUTED_VALUE"""),333.46)</f>
        <v>333.46</v>
      </c>
      <c r="G25" s="2">
        <f>IFERROR(__xludf.DUMMYFUNCTION("""COMPUTED_VALUE"""),45327.66666666667)</f>
        <v>45327.66667</v>
      </c>
      <c r="H25" s="1">
        <f>IFERROR(__xludf.DUMMYFUNCTION("""COMPUTED_VALUE"""),329.57)</f>
        <v>329.57</v>
      </c>
      <c r="J25" s="2">
        <f>IFERROR(__xludf.DUMMYFUNCTION("""COMPUTED_VALUE"""),45327.66666666667)</f>
        <v>45327.66667</v>
      </c>
      <c r="K25" s="1">
        <f>IFERROR(__xludf.DUMMYFUNCTION("""COMPUTED_VALUE"""),330.56)</f>
        <v>330.56</v>
      </c>
      <c r="M25" s="2">
        <f>IFERROR(__xludf.DUMMYFUNCTION("""COMPUTED_VALUE"""),45327.66666666667)</f>
        <v>45327.66667</v>
      </c>
      <c r="N25" s="1">
        <f>IFERROR(__xludf.DUMMYFUNCTION("""COMPUTED_VALUE"""),2.00810831E8)</f>
        <v>200810831</v>
      </c>
    </row>
    <row r="26">
      <c r="A26" s="2">
        <f>IFERROR(__xludf.DUMMYFUNCTION("""COMPUTED_VALUE"""),45328.66666666667)</f>
        <v>45328.66667</v>
      </c>
      <c r="B26" s="1">
        <f>IFERROR(__xludf.DUMMYFUNCTION("""COMPUTED_VALUE"""),330.92)</f>
        <v>330.92</v>
      </c>
      <c r="D26" s="2">
        <f>IFERROR(__xludf.DUMMYFUNCTION("""COMPUTED_VALUE"""),45328.66666666667)</f>
        <v>45328.66667</v>
      </c>
      <c r="E26" s="1">
        <f>IFERROR(__xludf.DUMMYFUNCTION("""COMPUTED_VALUE"""),335.47)</f>
        <v>335.47</v>
      </c>
      <c r="G26" s="2">
        <f>IFERROR(__xludf.DUMMYFUNCTION("""COMPUTED_VALUE"""),45328.66666666667)</f>
        <v>45328.66667</v>
      </c>
      <c r="H26" s="1">
        <f>IFERROR(__xludf.DUMMYFUNCTION("""COMPUTED_VALUE"""),330.12)</f>
        <v>330.12</v>
      </c>
      <c r="J26" s="2">
        <f>IFERROR(__xludf.DUMMYFUNCTION("""COMPUTED_VALUE"""),45328.66666666667)</f>
        <v>45328.66667</v>
      </c>
      <c r="K26" s="1">
        <f>IFERROR(__xludf.DUMMYFUNCTION("""COMPUTED_VALUE"""),335.11)</f>
        <v>335.11</v>
      </c>
      <c r="M26" s="2">
        <f>IFERROR(__xludf.DUMMYFUNCTION("""COMPUTED_VALUE"""),45328.66666666667)</f>
        <v>45328.66667</v>
      </c>
      <c r="N26" s="1">
        <f>IFERROR(__xludf.DUMMYFUNCTION("""COMPUTED_VALUE"""),1.80901724E8)</f>
        <v>180901724</v>
      </c>
    </row>
    <row r="27">
      <c r="A27" s="2">
        <f>IFERROR(__xludf.DUMMYFUNCTION("""COMPUTED_VALUE"""),45329.66666666667)</f>
        <v>45329.66667</v>
      </c>
      <c r="B27" s="1">
        <f>IFERROR(__xludf.DUMMYFUNCTION("""COMPUTED_VALUE"""),335.78)</f>
        <v>335.78</v>
      </c>
      <c r="D27" s="2">
        <f>IFERROR(__xludf.DUMMYFUNCTION("""COMPUTED_VALUE"""),45329.66666666667)</f>
        <v>45329.66667</v>
      </c>
      <c r="E27" s="1">
        <f>IFERROR(__xludf.DUMMYFUNCTION("""COMPUTED_VALUE"""),336.39)</f>
        <v>336.39</v>
      </c>
      <c r="G27" s="2">
        <f>IFERROR(__xludf.DUMMYFUNCTION("""COMPUTED_VALUE"""),45329.66666666667)</f>
        <v>45329.66667</v>
      </c>
      <c r="H27" s="1">
        <f>IFERROR(__xludf.DUMMYFUNCTION("""COMPUTED_VALUE"""),332.68)</f>
        <v>332.68</v>
      </c>
      <c r="J27" s="2">
        <f>IFERROR(__xludf.DUMMYFUNCTION("""COMPUTED_VALUE"""),45329.66666666667)</f>
        <v>45329.66667</v>
      </c>
      <c r="K27" s="1">
        <f>IFERROR(__xludf.DUMMYFUNCTION("""COMPUTED_VALUE"""),334.52)</f>
        <v>334.52</v>
      </c>
      <c r="M27" s="2">
        <f>IFERROR(__xludf.DUMMYFUNCTION("""COMPUTED_VALUE"""),45329.66666666667)</f>
        <v>45329.66667</v>
      </c>
      <c r="N27" s="1">
        <f>IFERROR(__xludf.DUMMYFUNCTION("""COMPUTED_VALUE"""),1.94699543E8)</f>
        <v>194699543</v>
      </c>
    </row>
    <row r="28">
      <c r="A28" s="2">
        <f>IFERROR(__xludf.DUMMYFUNCTION("""COMPUTED_VALUE"""),45330.66666666667)</f>
        <v>45330.66667</v>
      </c>
      <c r="B28" s="1">
        <f>IFERROR(__xludf.DUMMYFUNCTION("""COMPUTED_VALUE"""),333.91)</f>
        <v>333.91</v>
      </c>
      <c r="D28" s="2">
        <f>IFERROR(__xludf.DUMMYFUNCTION("""COMPUTED_VALUE"""),45330.66666666667)</f>
        <v>45330.66667</v>
      </c>
      <c r="E28" s="1">
        <f>IFERROR(__xludf.DUMMYFUNCTION("""COMPUTED_VALUE"""),337.79)</f>
        <v>337.79</v>
      </c>
      <c r="G28" s="2">
        <f>IFERROR(__xludf.DUMMYFUNCTION("""COMPUTED_VALUE"""),45330.66666666667)</f>
        <v>45330.66667</v>
      </c>
      <c r="H28" s="1">
        <f>IFERROR(__xludf.DUMMYFUNCTION("""COMPUTED_VALUE"""),333.7)</f>
        <v>333.7</v>
      </c>
      <c r="J28" s="2">
        <f>IFERROR(__xludf.DUMMYFUNCTION("""COMPUTED_VALUE"""),45330.66666666667)</f>
        <v>45330.66667</v>
      </c>
      <c r="K28" s="1">
        <f>IFERROR(__xludf.DUMMYFUNCTION("""COMPUTED_VALUE"""),336.88)</f>
        <v>336.88</v>
      </c>
      <c r="M28" s="2">
        <f>IFERROR(__xludf.DUMMYFUNCTION("""COMPUTED_VALUE"""),45330.66666666667)</f>
        <v>45330.66667</v>
      </c>
      <c r="N28" s="1">
        <f>IFERROR(__xludf.DUMMYFUNCTION("""COMPUTED_VALUE"""),1.83113794E8)</f>
        <v>183113794</v>
      </c>
    </row>
    <row r="29">
      <c r="A29" s="2">
        <f>IFERROR(__xludf.DUMMYFUNCTION("""COMPUTED_VALUE"""),45331.66666666667)</f>
        <v>45331.66667</v>
      </c>
      <c r="B29" s="1">
        <f>IFERROR(__xludf.DUMMYFUNCTION("""COMPUTED_VALUE"""),336.49)</f>
        <v>336.49</v>
      </c>
      <c r="D29" s="2">
        <f>IFERROR(__xludf.DUMMYFUNCTION("""COMPUTED_VALUE"""),45331.66666666667)</f>
        <v>45331.66667</v>
      </c>
      <c r="E29" s="1">
        <f>IFERROR(__xludf.DUMMYFUNCTION("""COMPUTED_VALUE"""),337.79)</f>
        <v>337.79</v>
      </c>
      <c r="G29" s="2">
        <f>IFERROR(__xludf.DUMMYFUNCTION("""COMPUTED_VALUE"""),45331.66666666667)</f>
        <v>45331.66667</v>
      </c>
      <c r="H29" s="1">
        <f>IFERROR(__xludf.DUMMYFUNCTION("""COMPUTED_VALUE"""),333.66)</f>
        <v>333.66</v>
      </c>
      <c r="J29" s="2">
        <f>IFERROR(__xludf.DUMMYFUNCTION("""COMPUTED_VALUE"""),45331.66666666667)</f>
        <v>45331.66667</v>
      </c>
      <c r="K29" s="1">
        <f>IFERROR(__xludf.DUMMYFUNCTION("""COMPUTED_VALUE"""),337.51)</f>
        <v>337.51</v>
      </c>
      <c r="M29" s="2">
        <f>IFERROR(__xludf.DUMMYFUNCTION("""COMPUTED_VALUE"""),45331.66666666667)</f>
        <v>45331.66667</v>
      </c>
      <c r="N29" s="1">
        <f>IFERROR(__xludf.DUMMYFUNCTION("""COMPUTED_VALUE"""),1.93365216E8)</f>
        <v>193365216</v>
      </c>
    </row>
    <row r="30">
      <c r="A30" s="2">
        <f>IFERROR(__xludf.DUMMYFUNCTION("""COMPUTED_VALUE"""),45334.66666666667)</f>
        <v>45334.66667</v>
      </c>
      <c r="B30" s="1">
        <f>IFERROR(__xludf.DUMMYFUNCTION("""COMPUTED_VALUE"""),338.29)</f>
        <v>338.29</v>
      </c>
      <c r="D30" s="2">
        <f>IFERROR(__xludf.DUMMYFUNCTION("""COMPUTED_VALUE"""),45334.66666666667)</f>
        <v>45334.66667</v>
      </c>
      <c r="E30" s="1">
        <f>IFERROR(__xludf.DUMMYFUNCTION("""COMPUTED_VALUE"""),339.49)</f>
        <v>339.49</v>
      </c>
      <c r="G30" s="2">
        <f>IFERROR(__xludf.DUMMYFUNCTION("""COMPUTED_VALUE"""),45334.66666666667)</f>
        <v>45334.66667</v>
      </c>
      <c r="H30" s="1">
        <f>IFERROR(__xludf.DUMMYFUNCTION("""COMPUTED_VALUE"""),336.32)</f>
        <v>336.32</v>
      </c>
      <c r="J30" s="2">
        <f>IFERROR(__xludf.DUMMYFUNCTION("""COMPUTED_VALUE"""),45334.66666666667)</f>
        <v>45334.66667</v>
      </c>
      <c r="K30" s="1">
        <f>IFERROR(__xludf.DUMMYFUNCTION("""COMPUTED_VALUE"""),336.83)</f>
        <v>336.83</v>
      </c>
      <c r="M30" s="2">
        <f>IFERROR(__xludf.DUMMYFUNCTION("""COMPUTED_VALUE"""),45334.66666666667)</f>
        <v>45334.66667</v>
      </c>
      <c r="N30" s="1">
        <f>IFERROR(__xludf.DUMMYFUNCTION("""COMPUTED_VALUE"""),1.85693708E8)</f>
        <v>185693708</v>
      </c>
    </row>
    <row r="31">
      <c r="A31" s="2">
        <f>IFERROR(__xludf.DUMMYFUNCTION("""COMPUTED_VALUE"""),45335.66666666667)</f>
        <v>45335.66667</v>
      </c>
      <c r="B31" s="1">
        <f>IFERROR(__xludf.DUMMYFUNCTION("""COMPUTED_VALUE"""),329.07)</f>
        <v>329.07</v>
      </c>
      <c r="D31" s="2">
        <f>IFERROR(__xludf.DUMMYFUNCTION("""COMPUTED_VALUE"""),45335.66666666667)</f>
        <v>45335.66667</v>
      </c>
      <c r="E31" s="1">
        <f>IFERROR(__xludf.DUMMYFUNCTION("""COMPUTED_VALUE"""),330.5)</f>
        <v>330.5</v>
      </c>
      <c r="G31" s="2">
        <f>IFERROR(__xludf.DUMMYFUNCTION("""COMPUTED_VALUE"""),45335.66666666667)</f>
        <v>45335.66667</v>
      </c>
      <c r="H31" s="1">
        <f>IFERROR(__xludf.DUMMYFUNCTION("""COMPUTED_VALUE"""),325.94)</f>
        <v>325.94</v>
      </c>
      <c r="J31" s="2">
        <f>IFERROR(__xludf.DUMMYFUNCTION("""COMPUTED_VALUE"""),45335.66666666667)</f>
        <v>45335.66667</v>
      </c>
      <c r="K31" s="1">
        <f>IFERROR(__xludf.DUMMYFUNCTION("""COMPUTED_VALUE"""),330.38)</f>
        <v>330.38</v>
      </c>
      <c r="M31" s="2">
        <f>IFERROR(__xludf.DUMMYFUNCTION("""COMPUTED_VALUE"""),45335.66666666667)</f>
        <v>45335.66667</v>
      </c>
      <c r="N31" s="1">
        <f>IFERROR(__xludf.DUMMYFUNCTION("""COMPUTED_VALUE"""),2.39676705E8)</f>
        <v>239676705</v>
      </c>
    </row>
    <row r="32">
      <c r="A32" s="2">
        <f>IFERROR(__xludf.DUMMYFUNCTION("""COMPUTED_VALUE"""),45336.66666666667)</f>
        <v>45336.66667</v>
      </c>
      <c r="B32" s="1">
        <f>IFERROR(__xludf.DUMMYFUNCTION("""COMPUTED_VALUE"""),331.78)</f>
        <v>331.78</v>
      </c>
      <c r="D32" s="2">
        <f>IFERROR(__xludf.DUMMYFUNCTION("""COMPUTED_VALUE"""),45336.66666666667)</f>
        <v>45336.66667</v>
      </c>
      <c r="E32" s="1">
        <f>IFERROR(__xludf.DUMMYFUNCTION("""COMPUTED_VALUE"""),334.82)</f>
        <v>334.82</v>
      </c>
      <c r="G32" s="2">
        <f>IFERROR(__xludf.DUMMYFUNCTION("""COMPUTED_VALUE"""),45336.66666666667)</f>
        <v>45336.66667</v>
      </c>
      <c r="H32" s="1">
        <f>IFERROR(__xludf.DUMMYFUNCTION("""COMPUTED_VALUE"""),330.51)</f>
        <v>330.51</v>
      </c>
      <c r="J32" s="2">
        <f>IFERROR(__xludf.DUMMYFUNCTION("""COMPUTED_VALUE"""),45336.66666666667)</f>
        <v>45336.66667</v>
      </c>
      <c r="K32" s="1">
        <f>IFERROR(__xludf.DUMMYFUNCTION("""COMPUTED_VALUE"""),332.96)</f>
        <v>332.96</v>
      </c>
      <c r="M32" s="2">
        <f>IFERROR(__xludf.DUMMYFUNCTION("""COMPUTED_VALUE"""),45336.66666666667)</f>
        <v>45336.66667</v>
      </c>
      <c r="N32" s="1">
        <f>IFERROR(__xludf.DUMMYFUNCTION("""COMPUTED_VALUE"""),2.09765517E8)</f>
        <v>209765517</v>
      </c>
    </row>
    <row r="33">
      <c r="A33" s="2">
        <f>IFERROR(__xludf.DUMMYFUNCTION("""COMPUTED_VALUE"""),45337.66666666667)</f>
        <v>45337.66667</v>
      </c>
      <c r="B33" s="1">
        <f>IFERROR(__xludf.DUMMYFUNCTION("""COMPUTED_VALUE"""),335.79)</f>
        <v>335.79</v>
      </c>
      <c r="D33" s="2">
        <f>IFERROR(__xludf.DUMMYFUNCTION("""COMPUTED_VALUE"""),45337.66666666667)</f>
        <v>45337.66667</v>
      </c>
      <c r="E33" s="1">
        <f>IFERROR(__xludf.DUMMYFUNCTION("""COMPUTED_VALUE"""),340.96)</f>
        <v>340.96</v>
      </c>
      <c r="G33" s="2">
        <f>IFERROR(__xludf.DUMMYFUNCTION("""COMPUTED_VALUE"""),45337.66666666667)</f>
        <v>45337.66667</v>
      </c>
      <c r="H33" s="1">
        <f>IFERROR(__xludf.DUMMYFUNCTION("""COMPUTED_VALUE"""),335.72)</f>
        <v>335.72</v>
      </c>
      <c r="J33" s="2">
        <f>IFERROR(__xludf.DUMMYFUNCTION("""COMPUTED_VALUE"""),45337.66666666667)</f>
        <v>45337.66667</v>
      </c>
      <c r="K33" s="1">
        <f>IFERROR(__xludf.DUMMYFUNCTION("""COMPUTED_VALUE"""),340.61)</f>
        <v>340.61</v>
      </c>
      <c r="M33" s="2">
        <f>IFERROR(__xludf.DUMMYFUNCTION("""COMPUTED_VALUE"""),45337.66666666667)</f>
        <v>45337.66667</v>
      </c>
      <c r="N33" s="1">
        <f>IFERROR(__xludf.DUMMYFUNCTION("""COMPUTED_VALUE"""),2.06232606E8)</f>
        <v>206232606</v>
      </c>
    </row>
    <row r="34">
      <c r="A34" s="2">
        <f>IFERROR(__xludf.DUMMYFUNCTION("""COMPUTED_VALUE"""),45338.66666666667)</f>
        <v>45338.66667</v>
      </c>
      <c r="B34" s="1">
        <f>IFERROR(__xludf.DUMMYFUNCTION("""COMPUTED_VALUE"""),336.64)</f>
        <v>336.64</v>
      </c>
      <c r="D34" s="2">
        <f>IFERROR(__xludf.DUMMYFUNCTION("""COMPUTED_VALUE"""),45338.66666666667)</f>
        <v>45338.66667</v>
      </c>
      <c r="E34" s="1">
        <f>IFERROR(__xludf.DUMMYFUNCTION("""COMPUTED_VALUE"""),339.01)</f>
        <v>339.01</v>
      </c>
      <c r="G34" s="2">
        <f>IFERROR(__xludf.DUMMYFUNCTION("""COMPUTED_VALUE"""),45338.66666666667)</f>
        <v>45338.66667</v>
      </c>
      <c r="H34" s="1">
        <f>IFERROR(__xludf.DUMMYFUNCTION("""COMPUTED_VALUE"""),335.04)</f>
        <v>335.04</v>
      </c>
      <c r="J34" s="2">
        <f>IFERROR(__xludf.DUMMYFUNCTION("""COMPUTED_VALUE"""),45338.66666666667)</f>
        <v>45338.66667</v>
      </c>
      <c r="K34" s="1">
        <f>IFERROR(__xludf.DUMMYFUNCTION("""COMPUTED_VALUE"""),337.27)</f>
        <v>337.27</v>
      </c>
      <c r="M34" s="2">
        <f>IFERROR(__xludf.DUMMYFUNCTION("""COMPUTED_VALUE"""),45338.66666666667)</f>
        <v>45338.66667</v>
      </c>
      <c r="N34" s="1">
        <f>IFERROR(__xludf.DUMMYFUNCTION("""COMPUTED_VALUE"""),2.48942107E8)</f>
        <v>248942107</v>
      </c>
    </row>
    <row r="35">
      <c r="A35" s="2">
        <f>IFERROR(__xludf.DUMMYFUNCTION("""COMPUTED_VALUE"""),45342.66666666667)</f>
        <v>45342.66667</v>
      </c>
      <c r="B35" s="1">
        <f>IFERROR(__xludf.DUMMYFUNCTION("""COMPUTED_VALUE"""),335.58)</f>
        <v>335.58</v>
      </c>
      <c r="D35" s="2">
        <f>IFERROR(__xludf.DUMMYFUNCTION("""COMPUTED_VALUE"""),45342.66666666667)</f>
        <v>45342.66667</v>
      </c>
      <c r="E35" s="1">
        <f>IFERROR(__xludf.DUMMYFUNCTION("""COMPUTED_VALUE"""),338.0)</f>
        <v>338</v>
      </c>
      <c r="G35" s="2">
        <f>IFERROR(__xludf.DUMMYFUNCTION("""COMPUTED_VALUE"""),45342.66666666667)</f>
        <v>45342.66667</v>
      </c>
      <c r="H35" s="1">
        <f>IFERROR(__xludf.DUMMYFUNCTION("""COMPUTED_VALUE"""),334.12)</f>
        <v>334.12</v>
      </c>
      <c r="J35" s="2">
        <f>IFERROR(__xludf.DUMMYFUNCTION("""COMPUTED_VALUE"""),45342.66666666667)</f>
        <v>45342.66667</v>
      </c>
      <c r="K35" s="1">
        <f>IFERROR(__xludf.DUMMYFUNCTION("""COMPUTED_VALUE"""),336.45)</f>
        <v>336.45</v>
      </c>
      <c r="M35" s="2">
        <f>IFERROR(__xludf.DUMMYFUNCTION("""COMPUTED_VALUE"""),45342.66666666667)</f>
        <v>45342.66667</v>
      </c>
      <c r="N35" s="1">
        <f>IFERROR(__xludf.DUMMYFUNCTION("""COMPUTED_VALUE"""),2.12817133E8)</f>
        <v>212817133</v>
      </c>
    </row>
    <row r="36">
      <c r="A36" s="2">
        <f>IFERROR(__xludf.DUMMYFUNCTION("""COMPUTED_VALUE"""),45343.66666666667)</f>
        <v>45343.66667</v>
      </c>
      <c r="B36" s="1">
        <f>IFERROR(__xludf.DUMMYFUNCTION("""COMPUTED_VALUE"""),337.13)</f>
        <v>337.13</v>
      </c>
      <c r="D36" s="2">
        <f>IFERROR(__xludf.DUMMYFUNCTION("""COMPUTED_VALUE"""),45343.66666666667)</f>
        <v>45343.66667</v>
      </c>
      <c r="E36" s="1">
        <f>IFERROR(__xludf.DUMMYFUNCTION("""COMPUTED_VALUE"""),339.04)</f>
        <v>339.04</v>
      </c>
      <c r="G36" s="2">
        <f>IFERROR(__xludf.DUMMYFUNCTION("""COMPUTED_VALUE"""),45343.66666666667)</f>
        <v>45343.66667</v>
      </c>
      <c r="H36" s="1">
        <f>IFERROR(__xludf.DUMMYFUNCTION("""COMPUTED_VALUE"""),336.29)</f>
        <v>336.29</v>
      </c>
      <c r="J36" s="2">
        <f>IFERROR(__xludf.DUMMYFUNCTION("""COMPUTED_VALUE"""),45343.66666666667)</f>
        <v>45343.66667</v>
      </c>
      <c r="K36" s="1">
        <f>IFERROR(__xludf.DUMMYFUNCTION("""COMPUTED_VALUE"""),338.63)</f>
        <v>338.63</v>
      </c>
      <c r="M36" s="2">
        <f>IFERROR(__xludf.DUMMYFUNCTION("""COMPUTED_VALUE"""),45343.66666666667)</f>
        <v>45343.66667</v>
      </c>
      <c r="N36" s="1">
        <f>IFERROR(__xludf.DUMMYFUNCTION("""COMPUTED_VALUE"""),2.14961269E8)</f>
        <v>214961269</v>
      </c>
    </row>
    <row r="37">
      <c r="A37" s="2">
        <f>IFERROR(__xludf.DUMMYFUNCTION("""COMPUTED_VALUE"""),45344.66666666667)</f>
        <v>45344.66667</v>
      </c>
      <c r="B37" s="1">
        <f>IFERROR(__xludf.DUMMYFUNCTION("""COMPUTED_VALUE"""),339.82)</f>
        <v>339.82</v>
      </c>
      <c r="D37" s="2">
        <f>IFERROR(__xludf.DUMMYFUNCTION("""COMPUTED_VALUE"""),45344.66666666667)</f>
        <v>45344.66667</v>
      </c>
      <c r="E37" s="1">
        <f>IFERROR(__xludf.DUMMYFUNCTION("""COMPUTED_VALUE"""),340.97)</f>
        <v>340.97</v>
      </c>
      <c r="G37" s="2">
        <f>IFERROR(__xludf.DUMMYFUNCTION("""COMPUTED_VALUE"""),45344.66666666667)</f>
        <v>45344.66667</v>
      </c>
      <c r="H37" s="1">
        <f>IFERROR(__xludf.DUMMYFUNCTION("""COMPUTED_VALUE"""),338.48)</f>
        <v>338.48</v>
      </c>
      <c r="J37" s="2">
        <f>IFERROR(__xludf.DUMMYFUNCTION("""COMPUTED_VALUE"""),45344.66666666667)</f>
        <v>45344.66667</v>
      </c>
      <c r="K37" s="1">
        <f>IFERROR(__xludf.DUMMYFUNCTION("""COMPUTED_VALUE"""),339.33)</f>
        <v>339.33</v>
      </c>
      <c r="M37" s="2">
        <f>IFERROR(__xludf.DUMMYFUNCTION("""COMPUTED_VALUE"""),45344.66666666667)</f>
        <v>45344.66667</v>
      </c>
      <c r="N37" s="1">
        <f>IFERROR(__xludf.DUMMYFUNCTION("""COMPUTED_VALUE"""),1.99487388E8)</f>
        <v>199487388</v>
      </c>
    </row>
    <row r="38">
      <c r="A38" s="2">
        <f>IFERROR(__xludf.DUMMYFUNCTION("""COMPUTED_VALUE"""),45345.66666666667)</f>
        <v>45345.66667</v>
      </c>
      <c r="B38" s="1">
        <f>IFERROR(__xludf.DUMMYFUNCTION("""COMPUTED_VALUE"""),339.68)</f>
        <v>339.68</v>
      </c>
      <c r="D38" s="2">
        <f>IFERROR(__xludf.DUMMYFUNCTION("""COMPUTED_VALUE"""),45345.66666666667)</f>
        <v>45345.66667</v>
      </c>
      <c r="E38" s="1">
        <f>IFERROR(__xludf.DUMMYFUNCTION("""COMPUTED_VALUE"""),341.11)</f>
        <v>341.11</v>
      </c>
      <c r="G38" s="2">
        <f>IFERROR(__xludf.DUMMYFUNCTION("""COMPUTED_VALUE"""),45345.66666666667)</f>
        <v>45345.66667</v>
      </c>
      <c r="H38" s="1">
        <f>IFERROR(__xludf.DUMMYFUNCTION("""COMPUTED_VALUE"""),338.49)</f>
        <v>338.49</v>
      </c>
      <c r="J38" s="2">
        <f>IFERROR(__xludf.DUMMYFUNCTION("""COMPUTED_VALUE"""),45345.66666666667)</f>
        <v>45345.66667</v>
      </c>
      <c r="K38" s="1">
        <f>IFERROR(__xludf.DUMMYFUNCTION("""COMPUTED_VALUE"""),339.22)</f>
        <v>339.22</v>
      </c>
      <c r="M38" s="2">
        <f>IFERROR(__xludf.DUMMYFUNCTION("""COMPUTED_VALUE"""),45345.66666666667)</f>
        <v>45345.66667</v>
      </c>
      <c r="N38" s="1">
        <f>IFERROR(__xludf.DUMMYFUNCTION("""COMPUTED_VALUE"""),1.69782311E8)</f>
        <v>169782311</v>
      </c>
    </row>
    <row r="39">
      <c r="A39" s="2">
        <f>IFERROR(__xludf.DUMMYFUNCTION("""COMPUTED_VALUE"""),45348.66666666667)</f>
        <v>45348.66667</v>
      </c>
      <c r="B39" s="1">
        <f>IFERROR(__xludf.DUMMYFUNCTION("""COMPUTED_VALUE"""),338.36)</f>
        <v>338.36</v>
      </c>
      <c r="D39" s="2">
        <f>IFERROR(__xludf.DUMMYFUNCTION("""COMPUTED_VALUE"""),45348.66666666667)</f>
        <v>45348.66667</v>
      </c>
      <c r="E39" s="1">
        <f>IFERROR(__xludf.DUMMYFUNCTION("""COMPUTED_VALUE"""),340.32)</f>
        <v>340.32</v>
      </c>
      <c r="G39" s="2">
        <f>IFERROR(__xludf.DUMMYFUNCTION("""COMPUTED_VALUE"""),45348.66666666667)</f>
        <v>45348.66667</v>
      </c>
      <c r="H39" s="1">
        <f>IFERROR(__xludf.DUMMYFUNCTION("""COMPUTED_VALUE"""),335.17)</f>
        <v>335.17</v>
      </c>
      <c r="J39" s="2">
        <f>IFERROR(__xludf.DUMMYFUNCTION("""COMPUTED_VALUE"""),45348.66666666667)</f>
        <v>45348.66667</v>
      </c>
      <c r="K39" s="1">
        <f>IFERROR(__xludf.DUMMYFUNCTION("""COMPUTED_VALUE"""),335.58)</f>
        <v>335.58</v>
      </c>
      <c r="M39" s="2">
        <f>IFERROR(__xludf.DUMMYFUNCTION("""COMPUTED_VALUE"""),45348.66666666667)</f>
        <v>45348.66667</v>
      </c>
      <c r="N39" s="1">
        <f>IFERROR(__xludf.DUMMYFUNCTION("""COMPUTED_VALUE"""),1.8078973E8)</f>
        <v>180789730</v>
      </c>
    </row>
    <row r="40">
      <c r="A40" s="2">
        <f>IFERROR(__xludf.DUMMYFUNCTION("""COMPUTED_VALUE"""),45349.66666666667)</f>
        <v>45349.66667</v>
      </c>
      <c r="B40" s="1">
        <f>IFERROR(__xludf.DUMMYFUNCTION("""COMPUTED_VALUE"""),337.57)</f>
        <v>337.57</v>
      </c>
      <c r="D40" s="2">
        <f>IFERROR(__xludf.DUMMYFUNCTION("""COMPUTED_VALUE"""),45349.66666666667)</f>
        <v>45349.66667</v>
      </c>
      <c r="E40" s="1">
        <f>IFERROR(__xludf.DUMMYFUNCTION("""COMPUTED_VALUE"""),338.79)</f>
        <v>338.79</v>
      </c>
      <c r="G40" s="2">
        <f>IFERROR(__xludf.DUMMYFUNCTION("""COMPUTED_VALUE"""),45349.66666666667)</f>
        <v>45349.66667</v>
      </c>
      <c r="H40" s="1">
        <f>IFERROR(__xludf.DUMMYFUNCTION("""COMPUTED_VALUE"""),335.09)</f>
        <v>335.09</v>
      </c>
      <c r="J40" s="2">
        <f>IFERROR(__xludf.DUMMYFUNCTION("""COMPUTED_VALUE"""),45349.66666666667)</f>
        <v>45349.66667</v>
      </c>
      <c r="K40" s="1">
        <f>IFERROR(__xludf.DUMMYFUNCTION("""COMPUTED_VALUE"""),335.92)</f>
        <v>335.92</v>
      </c>
      <c r="M40" s="2">
        <f>IFERROR(__xludf.DUMMYFUNCTION("""COMPUTED_VALUE"""),45349.66666666667)</f>
        <v>45349.66667</v>
      </c>
      <c r="N40" s="1">
        <f>IFERROR(__xludf.DUMMYFUNCTION("""COMPUTED_VALUE"""),2.03786419E8)</f>
        <v>203786419</v>
      </c>
    </row>
    <row r="41">
      <c r="A41" s="2">
        <f>IFERROR(__xludf.DUMMYFUNCTION("""COMPUTED_VALUE"""),45350.66666666667)</f>
        <v>45350.66667</v>
      </c>
      <c r="B41" s="1">
        <f>IFERROR(__xludf.DUMMYFUNCTION("""COMPUTED_VALUE"""),334.2)</f>
        <v>334.2</v>
      </c>
      <c r="D41" s="2">
        <f>IFERROR(__xludf.DUMMYFUNCTION("""COMPUTED_VALUE"""),45350.66666666667)</f>
        <v>45350.66667</v>
      </c>
      <c r="E41" s="1">
        <f>IFERROR(__xludf.DUMMYFUNCTION("""COMPUTED_VALUE"""),341.15)</f>
        <v>341.15</v>
      </c>
      <c r="G41" s="2">
        <f>IFERROR(__xludf.DUMMYFUNCTION("""COMPUTED_VALUE"""),45350.66666666667)</f>
        <v>45350.66667</v>
      </c>
      <c r="H41" s="1">
        <f>IFERROR(__xludf.DUMMYFUNCTION("""COMPUTED_VALUE"""),334.17)</f>
        <v>334.17</v>
      </c>
      <c r="J41" s="2">
        <f>IFERROR(__xludf.DUMMYFUNCTION("""COMPUTED_VALUE"""),45350.66666666667)</f>
        <v>45350.66667</v>
      </c>
      <c r="K41" s="1">
        <f>IFERROR(__xludf.DUMMYFUNCTION("""COMPUTED_VALUE"""),339.32)</f>
        <v>339.32</v>
      </c>
      <c r="M41" s="2">
        <f>IFERROR(__xludf.DUMMYFUNCTION("""COMPUTED_VALUE"""),45350.66666666667)</f>
        <v>45350.66667</v>
      </c>
      <c r="N41" s="1">
        <f>IFERROR(__xludf.DUMMYFUNCTION("""COMPUTED_VALUE"""),2.05805509E8)</f>
        <v>205805509</v>
      </c>
    </row>
    <row r="42">
      <c r="A42" s="2">
        <f>IFERROR(__xludf.DUMMYFUNCTION("""COMPUTED_VALUE"""),45351.66666666667)</f>
        <v>45351.66667</v>
      </c>
      <c r="B42" s="1">
        <f>IFERROR(__xludf.DUMMYFUNCTION("""COMPUTED_VALUE"""),341.69)</f>
        <v>341.69</v>
      </c>
      <c r="D42" s="2">
        <f>IFERROR(__xludf.DUMMYFUNCTION("""COMPUTED_VALUE"""),45351.66666666667)</f>
        <v>45351.66667</v>
      </c>
      <c r="E42" s="1">
        <f>IFERROR(__xludf.DUMMYFUNCTION("""COMPUTED_VALUE"""),344.0)</f>
        <v>344</v>
      </c>
      <c r="G42" s="2">
        <f>IFERROR(__xludf.DUMMYFUNCTION("""COMPUTED_VALUE"""),45351.66666666667)</f>
        <v>45351.66667</v>
      </c>
      <c r="H42" s="1">
        <f>IFERROR(__xludf.DUMMYFUNCTION("""COMPUTED_VALUE"""),340.82)</f>
        <v>340.82</v>
      </c>
      <c r="J42" s="2">
        <f>IFERROR(__xludf.DUMMYFUNCTION("""COMPUTED_VALUE"""),45351.66666666667)</f>
        <v>45351.66667</v>
      </c>
      <c r="K42" s="1">
        <f>IFERROR(__xludf.DUMMYFUNCTION("""COMPUTED_VALUE"""),342.5)</f>
        <v>342.5</v>
      </c>
      <c r="M42" s="2">
        <f>IFERROR(__xludf.DUMMYFUNCTION("""COMPUTED_VALUE"""),45351.66666666667)</f>
        <v>45351.66667</v>
      </c>
      <c r="N42" s="1">
        <f>IFERROR(__xludf.DUMMYFUNCTION("""COMPUTED_VALUE"""),4.73018198E8)</f>
        <v>473018198</v>
      </c>
    </row>
    <row r="43">
      <c r="A43" s="2">
        <f>IFERROR(__xludf.DUMMYFUNCTION("""COMPUTED_VALUE"""),45352.66666666667)</f>
        <v>45352.66667</v>
      </c>
      <c r="B43" s="1">
        <f>IFERROR(__xludf.DUMMYFUNCTION("""COMPUTED_VALUE"""),341.85)</f>
        <v>341.85</v>
      </c>
      <c r="D43" s="2">
        <f>IFERROR(__xludf.DUMMYFUNCTION("""COMPUTED_VALUE"""),45352.66666666667)</f>
        <v>45352.66667</v>
      </c>
      <c r="E43" s="1">
        <f>IFERROR(__xludf.DUMMYFUNCTION("""COMPUTED_VALUE"""),346.19)</f>
        <v>346.19</v>
      </c>
      <c r="G43" s="2">
        <f>IFERROR(__xludf.DUMMYFUNCTION("""COMPUTED_VALUE"""),45352.66666666667)</f>
        <v>45352.66667</v>
      </c>
      <c r="H43" s="1">
        <f>IFERROR(__xludf.DUMMYFUNCTION("""COMPUTED_VALUE"""),338.34)</f>
        <v>338.34</v>
      </c>
      <c r="J43" s="2">
        <f>IFERROR(__xludf.DUMMYFUNCTION("""COMPUTED_VALUE"""),45352.66666666667)</f>
        <v>45352.66667</v>
      </c>
      <c r="K43" s="1">
        <f>IFERROR(__xludf.DUMMYFUNCTION("""COMPUTED_VALUE"""),345.97)</f>
        <v>345.97</v>
      </c>
      <c r="M43" s="2">
        <f>IFERROR(__xludf.DUMMYFUNCTION("""COMPUTED_VALUE"""),45352.66666666667)</f>
        <v>45352.66667</v>
      </c>
      <c r="N43" s="1">
        <f>IFERROR(__xludf.DUMMYFUNCTION("""COMPUTED_VALUE"""),2.08566575E8)</f>
        <v>208566575</v>
      </c>
    </row>
    <row r="44">
      <c r="A44" s="2">
        <f>IFERROR(__xludf.DUMMYFUNCTION("""COMPUTED_VALUE"""),45355.66666666667)</f>
        <v>45355.66667</v>
      </c>
      <c r="B44" s="1">
        <f>IFERROR(__xludf.DUMMYFUNCTION("""COMPUTED_VALUE"""),345.18)</f>
        <v>345.18</v>
      </c>
      <c r="D44" s="2">
        <f>IFERROR(__xludf.DUMMYFUNCTION("""COMPUTED_VALUE"""),45355.66666666667)</f>
        <v>45355.66667</v>
      </c>
      <c r="E44" s="1">
        <f>IFERROR(__xludf.DUMMYFUNCTION("""COMPUTED_VALUE"""),349.74)</f>
        <v>349.74</v>
      </c>
      <c r="G44" s="2">
        <f>IFERROR(__xludf.DUMMYFUNCTION("""COMPUTED_VALUE"""),45355.66666666667)</f>
        <v>45355.66667</v>
      </c>
      <c r="H44" s="1">
        <f>IFERROR(__xludf.DUMMYFUNCTION("""COMPUTED_VALUE"""),342.89)</f>
        <v>342.89</v>
      </c>
      <c r="J44" s="2">
        <f>IFERROR(__xludf.DUMMYFUNCTION("""COMPUTED_VALUE"""),45355.66666666667)</f>
        <v>45355.66667</v>
      </c>
      <c r="K44" s="1">
        <f>IFERROR(__xludf.DUMMYFUNCTION("""COMPUTED_VALUE"""),349.29)</f>
        <v>349.29</v>
      </c>
      <c r="M44" s="2">
        <f>IFERROR(__xludf.DUMMYFUNCTION("""COMPUTED_VALUE"""),45355.66666666667)</f>
        <v>45355.66667</v>
      </c>
      <c r="N44" s="1">
        <f>IFERROR(__xludf.DUMMYFUNCTION("""COMPUTED_VALUE"""),1.96749283E8)</f>
        <v>196749283</v>
      </c>
    </row>
    <row r="45">
      <c r="A45" s="2">
        <f>IFERROR(__xludf.DUMMYFUNCTION("""COMPUTED_VALUE"""),45356.66666666667)</f>
        <v>45356.66667</v>
      </c>
      <c r="B45" s="1">
        <f>IFERROR(__xludf.DUMMYFUNCTION("""COMPUTED_VALUE"""),348.02)</f>
        <v>348.02</v>
      </c>
      <c r="D45" s="2">
        <f>IFERROR(__xludf.DUMMYFUNCTION("""COMPUTED_VALUE"""),45356.66666666667)</f>
        <v>45356.66667</v>
      </c>
      <c r="E45" s="1">
        <f>IFERROR(__xludf.DUMMYFUNCTION("""COMPUTED_VALUE"""),350.2)</f>
        <v>350.2</v>
      </c>
      <c r="G45" s="2">
        <f>IFERROR(__xludf.DUMMYFUNCTION("""COMPUTED_VALUE"""),45356.66666666667)</f>
        <v>45356.66667</v>
      </c>
      <c r="H45" s="1">
        <f>IFERROR(__xludf.DUMMYFUNCTION("""COMPUTED_VALUE"""),343.8)</f>
        <v>343.8</v>
      </c>
      <c r="J45" s="2">
        <f>IFERROR(__xludf.DUMMYFUNCTION("""COMPUTED_VALUE"""),45356.66666666667)</f>
        <v>45356.66667</v>
      </c>
      <c r="K45" s="1">
        <f>IFERROR(__xludf.DUMMYFUNCTION("""COMPUTED_VALUE"""),345.2)</f>
        <v>345.2</v>
      </c>
      <c r="M45" s="2">
        <f>IFERROR(__xludf.DUMMYFUNCTION("""COMPUTED_VALUE"""),45356.66666666667)</f>
        <v>45356.66667</v>
      </c>
      <c r="N45" s="1">
        <f>IFERROR(__xludf.DUMMYFUNCTION("""COMPUTED_VALUE"""),1.84091464E8)</f>
        <v>184091464</v>
      </c>
    </row>
    <row r="46">
      <c r="A46" s="2">
        <f>IFERROR(__xludf.DUMMYFUNCTION("""COMPUTED_VALUE"""),45357.66666666667)</f>
        <v>45357.66667</v>
      </c>
      <c r="B46" s="1">
        <f>IFERROR(__xludf.DUMMYFUNCTION("""COMPUTED_VALUE"""),347.69)</f>
        <v>347.69</v>
      </c>
      <c r="D46" s="2">
        <f>IFERROR(__xludf.DUMMYFUNCTION("""COMPUTED_VALUE"""),45357.66666666667)</f>
        <v>45357.66667</v>
      </c>
      <c r="E46" s="1">
        <f>IFERROR(__xludf.DUMMYFUNCTION("""COMPUTED_VALUE"""),348.06)</f>
        <v>348.06</v>
      </c>
      <c r="G46" s="2">
        <f>IFERROR(__xludf.DUMMYFUNCTION("""COMPUTED_VALUE"""),45357.66666666667)</f>
        <v>45357.66667</v>
      </c>
      <c r="H46" s="1">
        <f>IFERROR(__xludf.DUMMYFUNCTION("""COMPUTED_VALUE"""),345.21)</f>
        <v>345.21</v>
      </c>
      <c r="J46" s="2">
        <f>IFERROR(__xludf.DUMMYFUNCTION("""COMPUTED_VALUE"""),45357.66666666667)</f>
        <v>45357.66667</v>
      </c>
      <c r="K46" s="1">
        <f>IFERROR(__xludf.DUMMYFUNCTION("""COMPUTED_VALUE"""),346.98)</f>
        <v>346.98</v>
      </c>
      <c r="M46" s="2">
        <f>IFERROR(__xludf.DUMMYFUNCTION("""COMPUTED_VALUE"""),45357.66666666667)</f>
        <v>45357.66667</v>
      </c>
      <c r="N46" s="1">
        <f>IFERROR(__xludf.DUMMYFUNCTION("""COMPUTED_VALUE"""),1.74428477E8)</f>
        <v>174428477</v>
      </c>
    </row>
    <row r="47">
      <c r="A47" s="2">
        <f>IFERROR(__xludf.DUMMYFUNCTION("""COMPUTED_VALUE"""),45358.66666666667)</f>
        <v>45358.66667</v>
      </c>
      <c r="B47" s="1">
        <f>IFERROR(__xludf.DUMMYFUNCTION("""COMPUTED_VALUE"""),348.78)</f>
        <v>348.78</v>
      </c>
      <c r="D47" s="2">
        <f>IFERROR(__xludf.DUMMYFUNCTION("""COMPUTED_VALUE"""),45358.66666666667)</f>
        <v>45358.66667</v>
      </c>
      <c r="E47" s="1">
        <f>IFERROR(__xludf.DUMMYFUNCTION("""COMPUTED_VALUE"""),349.35)</f>
        <v>349.35</v>
      </c>
      <c r="G47" s="2">
        <f>IFERROR(__xludf.DUMMYFUNCTION("""COMPUTED_VALUE"""),45358.66666666667)</f>
        <v>45358.66667</v>
      </c>
      <c r="H47" s="1">
        <f>IFERROR(__xludf.DUMMYFUNCTION("""COMPUTED_VALUE"""),345.14)</f>
        <v>345.14</v>
      </c>
      <c r="J47" s="2">
        <f>IFERROR(__xludf.DUMMYFUNCTION("""COMPUTED_VALUE"""),45358.66666666667)</f>
        <v>45358.66667</v>
      </c>
      <c r="K47" s="1">
        <f>IFERROR(__xludf.DUMMYFUNCTION("""COMPUTED_VALUE"""),346.97)</f>
        <v>346.97</v>
      </c>
      <c r="M47" s="2">
        <f>IFERROR(__xludf.DUMMYFUNCTION("""COMPUTED_VALUE"""),45358.66666666667)</f>
        <v>45358.66667</v>
      </c>
      <c r="N47" s="1">
        <f>IFERROR(__xludf.DUMMYFUNCTION("""COMPUTED_VALUE"""),1.56011877E8)</f>
        <v>156011877</v>
      </c>
    </row>
    <row r="48">
      <c r="A48" s="2">
        <f>IFERROR(__xludf.DUMMYFUNCTION("""COMPUTED_VALUE"""),45359.66666666667)</f>
        <v>45359.66667</v>
      </c>
      <c r="B48" s="1">
        <f>IFERROR(__xludf.DUMMYFUNCTION("""COMPUTED_VALUE"""),349.39)</f>
        <v>349.39</v>
      </c>
      <c r="D48" s="2">
        <f>IFERROR(__xludf.DUMMYFUNCTION("""COMPUTED_VALUE"""),45359.66666666667)</f>
        <v>45359.66667</v>
      </c>
      <c r="E48" s="1">
        <f>IFERROR(__xludf.DUMMYFUNCTION("""COMPUTED_VALUE"""),351.8)</f>
        <v>351.8</v>
      </c>
      <c r="G48" s="2">
        <f>IFERROR(__xludf.DUMMYFUNCTION("""COMPUTED_VALUE"""),45359.66666666667)</f>
        <v>45359.66667</v>
      </c>
      <c r="H48" s="1">
        <f>IFERROR(__xludf.DUMMYFUNCTION("""COMPUTED_VALUE"""),349.24)</f>
        <v>349.24</v>
      </c>
      <c r="J48" s="2">
        <f>IFERROR(__xludf.DUMMYFUNCTION("""COMPUTED_VALUE"""),45359.66666666667)</f>
        <v>45359.66667</v>
      </c>
      <c r="K48" s="1">
        <f>IFERROR(__xludf.DUMMYFUNCTION("""COMPUTED_VALUE"""),350.72)</f>
        <v>350.72</v>
      </c>
      <c r="M48" s="2">
        <f>IFERROR(__xludf.DUMMYFUNCTION("""COMPUTED_VALUE"""),45359.66666666667)</f>
        <v>45359.66667</v>
      </c>
      <c r="N48" s="1">
        <f>IFERROR(__xludf.DUMMYFUNCTION("""COMPUTED_VALUE"""),1.73939869E8)</f>
        <v>173939869</v>
      </c>
    </row>
    <row r="49">
      <c r="A49" s="2">
        <f>IFERROR(__xludf.DUMMYFUNCTION("""COMPUTED_VALUE"""),45362.66666666667)</f>
        <v>45362.66667</v>
      </c>
      <c r="B49" s="1">
        <f>IFERROR(__xludf.DUMMYFUNCTION("""COMPUTED_VALUE"""),349.8)</f>
        <v>349.8</v>
      </c>
      <c r="D49" s="2">
        <f>IFERROR(__xludf.DUMMYFUNCTION("""COMPUTED_VALUE"""),45362.66666666667)</f>
        <v>45362.66667</v>
      </c>
      <c r="E49" s="1">
        <f>IFERROR(__xludf.DUMMYFUNCTION("""COMPUTED_VALUE"""),351.89)</f>
        <v>351.89</v>
      </c>
      <c r="G49" s="2">
        <f>IFERROR(__xludf.DUMMYFUNCTION("""COMPUTED_VALUE"""),45362.66666666667)</f>
        <v>45362.66667</v>
      </c>
      <c r="H49" s="1">
        <f>IFERROR(__xludf.DUMMYFUNCTION("""COMPUTED_VALUE"""),347.71)</f>
        <v>347.71</v>
      </c>
      <c r="J49" s="2">
        <f>IFERROR(__xludf.DUMMYFUNCTION("""COMPUTED_VALUE"""),45362.66666666667)</f>
        <v>45362.66667</v>
      </c>
      <c r="K49" s="1">
        <f>IFERROR(__xludf.DUMMYFUNCTION("""COMPUTED_VALUE"""),349.28)</f>
        <v>349.28</v>
      </c>
      <c r="M49" s="2">
        <f>IFERROR(__xludf.DUMMYFUNCTION("""COMPUTED_VALUE"""),45362.66666666667)</f>
        <v>45362.66667</v>
      </c>
      <c r="N49" s="1">
        <f>IFERROR(__xludf.DUMMYFUNCTION("""COMPUTED_VALUE"""),1.56733445E8)</f>
        <v>156733445</v>
      </c>
    </row>
    <row r="50">
      <c r="A50" s="2">
        <f>IFERROR(__xludf.DUMMYFUNCTION("""COMPUTED_VALUE"""),45363.66666666667)</f>
        <v>45363.66667</v>
      </c>
      <c r="B50" s="1">
        <f>IFERROR(__xludf.DUMMYFUNCTION("""COMPUTED_VALUE"""),348.03)</f>
        <v>348.03</v>
      </c>
      <c r="D50" s="2">
        <f>IFERROR(__xludf.DUMMYFUNCTION("""COMPUTED_VALUE"""),45363.66666666667)</f>
        <v>45363.66667</v>
      </c>
      <c r="E50" s="1">
        <f>IFERROR(__xludf.DUMMYFUNCTION("""COMPUTED_VALUE"""),349.5)</f>
        <v>349.5</v>
      </c>
      <c r="G50" s="2">
        <f>IFERROR(__xludf.DUMMYFUNCTION("""COMPUTED_VALUE"""),45363.66666666667)</f>
        <v>45363.66667</v>
      </c>
      <c r="H50" s="1">
        <f>IFERROR(__xludf.DUMMYFUNCTION("""COMPUTED_VALUE"""),345.29)</f>
        <v>345.29</v>
      </c>
      <c r="J50" s="2">
        <f>IFERROR(__xludf.DUMMYFUNCTION("""COMPUTED_VALUE"""),45363.66666666667)</f>
        <v>45363.66667</v>
      </c>
      <c r="K50" s="1">
        <f>IFERROR(__xludf.DUMMYFUNCTION("""COMPUTED_VALUE"""),348.12)</f>
        <v>348.12</v>
      </c>
      <c r="M50" s="2">
        <f>IFERROR(__xludf.DUMMYFUNCTION("""COMPUTED_VALUE"""),45363.66666666667)</f>
        <v>45363.66667</v>
      </c>
      <c r="N50" s="1">
        <f>IFERROR(__xludf.DUMMYFUNCTION("""COMPUTED_VALUE"""),1.48310933E8)</f>
        <v>148310933</v>
      </c>
    </row>
    <row r="51">
      <c r="A51" s="2">
        <f>IFERROR(__xludf.DUMMYFUNCTION("""COMPUTED_VALUE"""),45364.66666666667)</f>
        <v>45364.66667</v>
      </c>
      <c r="B51" s="1">
        <f>IFERROR(__xludf.DUMMYFUNCTION("""COMPUTED_VALUE"""),347.83)</f>
        <v>347.83</v>
      </c>
      <c r="D51" s="2">
        <f>IFERROR(__xludf.DUMMYFUNCTION("""COMPUTED_VALUE"""),45364.66666666667)</f>
        <v>45364.66667</v>
      </c>
      <c r="E51" s="1">
        <f>IFERROR(__xludf.DUMMYFUNCTION("""COMPUTED_VALUE"""),349.7)</f>
        <v>349.7</v>
      </c>
      <c r="G51" s="2">
        <f>IFERROR(__xludf.DUMMYFUNCTION("""COMPUTED_VALUE"""),45364.66666666667)</f>
        <v>45364.66667</v>
      </c>
      <c r="H51" s="1">
        <f>IFERROR(__xludf.DUMMYFUNCTION("""COMPUTED_VALUE"""),345.35)</f>
        <v>345.35</v>
      </c>
      <c r="J51" s="2">
        <f>IFERROR(__xludf.DUMMYFUNCTION("""COMPUTED_VALUE"""),45364.66666666667)</f>
        <v>45364.66667</v>
      </c>
      <c r="K51" s="1">
        <f>IFERROR(__xludf.DUMMYFUNCTION("""COMPUTED_VALUE"""),346.27)</f>
        <v>346.27</v>
      </c>
      <c r="M51" s="2">
        <f>IFERROR(__xludf.DUMMYFUNCTION("""COMPUTED_VALUE"""),45364.66666666667)</f>
        <v>45364.66667</v>
      </c>
      <c r="N51" s="1">
        <f>IFERROR(__xludf.DUMMYFUNCTION("""COMPUTED_VALUE"""),1.59939329E8)</f>
        <v>159939329</v>
      </c>
    </row>
    <row r="52">
      <c r="A52" s="2">
        <f>IFERROR(__xludf.DUMMYFUNCTION("""COMPUTED_VALUE"""),45365.66666666667)</f>
        <v>45365.66667</v>
      </c>
      <c r="B52" s="1">
        <f>IFERROR(__xludf.DUMMYFUNCTION("""COMPUTED_VALUE"""),344.49)</f>
        <v>344.49</v>
      </c>
      <c r="D52" s="2">
        <f>IFERROR(__xludf.DUMMYFUNCTION("""COMPUTED_VALUE"""),45365.66666666667)</f>
        <v>45365.66667</v>
      </c>
      <c r="E52" s="1">
        <f>IFERROR(__xludf.DUMMYFUNCTION("""COMPUTED_VALUE"""),344.85)</f>
        <v>344.85</v>
      </c>
      <c r="G52" s="2">
        <f>IFERROR(__xludf.DUMMYFUNCTION("""COMPUTED_VALUE"""),45365.66666666667)</f>
        <v>45365.66667</v>
      </c>
      <c r="H52" s="1">
        <f>IFERROR(__xludf.DUMMYFUNCTION("""COMPUTED_VALUE"""),337.74)</f>
        <v>337.74</v>
      </c>
      <c r="J52" s="2">
        <f>IFERROR(__xludf.DUMMYFUNCTION("""COMPUTED_VALUE"""),45365.66666666667)</f>
        <v>45365.66667</v>
      </c>
      <c r="K52" s="1">
        <f>IFERROR(__xludf.DUMMYFUNCTION("""COMPUTED_VALUE"""),340.41)</f>
        <v>340.41</v>
      </c>
      <c r="M52" s="2">
        <f>IFERROR(__xludf.DUMMYFUNCTION("""COMPUTED_VALUE"""),45365.66666666667)</f>
        <v>45365.66667</v>
      </c>
      <c r="N52" s="1">
        <f>IFERROR(__xludf.DUMMYFUNCTION("""COMPUTED_VALUE"""),1.85828697E8)</f>
        <v>185828697</v>
      </c>
    </row>
    <row r="53">
      <c r="A53" s="2">
        <f>IFERROR(__xludf.DUMMYFUNCTION("""COMPUTED_VALUE"""),45366.66666666667)</f>
        <v>45366.66667</v>
      </c>
      <c r="B53" s="1">
        <f>IFERROR(__xludf.DUMMYFUNCTION("""COMPUTED_VALUE"""),336.81)</f>
        <v>336.81</v>
      </c>
      <c r="D53" s="2">
        <f>IFERROR(__xludf.DUMMYFUNCTION("""COMPUTED_VALUE"""),45366.66666666667)</f>
        <v>45366.66667</v>
      </c>
      <c r="E53" s="1">
        <f>IFERROR(__xludf.DUMMYFUNCTION("""COMPUTED_VALUE"""),340.83)</f>
        <v>340.83</v>
      </c>
      <c r="G53" s="2">
        <f>IFERROR(__xludf.DUMMYFUNCTION("""COMPUTED_VALUE"""),45366.66666666667)</f>
        <v>45366.66667</v>
      </c>
      <c r="H53" s="1">
        <f>IFERROR(__xludf.DUMMYFUNCTION("""COMPUTED_VALUE"""),336.81)</f>
        <v>336.81</v>
      </c>
      <c r="J53" s="2">
        <f>IFERROR(__xludf.DUMMYFUNCTION("""COMPUTED_VALUE"""),45366.66666666667)</f>
        <v>45366.66667</v>
      </c>
      <c r="K53" s="1">
        <f>IFERROR(__xludf.DUMMYFUNCTION("""COMPUTED_VALUE"""),339.81)</f>
        <v>339.81</v>
      </c>
      <c r="M53" s="2">
        <f>IFERROR(__xludf.DUMMYFUNCTION("""COMPUTED_VALUE"""),45366.66666666667)</f>
        <v>45366.66667</v>
      </c>
      <c r="N53" s="1">
        <f>IFERROR(__xludf.DUMMYFUNCTION("""COMPUTED_VALUE"""),4.38011993E8)</f>
        <v>438011993</v>
      </c>
    </row>
    <row r="54">
      <c r="A54" s="2">
        <f>IFERROR(__xludf.DUMMYFUNCTION("""COMPUTED_VALUE"""),45369.66666666667)</f>
        <v>45369.66667</v>
      </c>
      <c r="B54" s="1">
        <f>IFERROR(__xludf.DUMMYFUNCTION("""COMPUTED_VALUE"""),340.12)</f>
        <v>340.12</v>
      </c>
      <c r="D54" s="2">
        <f>IFERROR(__xludf.DUMMYFUNCTION("""COMPUTED_VALUE"""),45369.66666666667)</f>
        <v>45369.66667</v>
      </c>
      <c r="E54" s="1">
        <f>IFERROR(__xludf.DUMMYFUNCTION("""COMPUTED_VALUE"""),341.58)</f>
        <v>341.58</v>
      </c>
      <c r="G54" s="2">
        <f>IFERROR(__xludf.DUMMYFUNCTION("""COMPUTED_VALUE"""),45369.66666666667)</f>
        <v>45369.66667</v>
      </c>
      <c r="H54" s="1">
        <f>IFERROR(__xludf.DUMMYFUNCTION("""COMPUTED_VALUE"""),339.17)</f>
        <v>339.17</v>
      </c>
      <c r="J54" s="2">
        <f>IFERROR(__xludf.DUMMYFUNCTION("""COMPUTED_VALUE"""),45369.66666666667)</f>
        <v>45369.66667</v>
      </c>
      <c r="K54" s="1">
        <f>IFERROR(__xludf.DUMMYFUNCTION("""COMPUTED_VALUE"""),339.59)</f>
        <v>339.59</v>
      </c>
      <c r="M54" s="2">
        <f>IFERROR(__xludf.DUMMYFUNCTION("""COMPUTED_VALUE"""),45369.66666666667)</f>
        <v>45369.66667</v>
      </c>
      <c r="N54" s="1">
        <f>IFERROR(__xludf.DUMMYFUNCTION("""COMPUTED_VALUE"""),1.92061269E8)</f>
        <v>192061269</v>
      </c>
    </row>
    <row r="55">
      <c r="A55" s="2">
        <f>IFERROR(__xludf.DUMMYFUNCTION("""COMPUTED_VALUE"""),45370.66666666667)</f>
        <v>45370.66667</v>
      </c>
      <c r="B55" s="1">
        <f>IFERROR(__xludf.DUMMYFUNCTION("""COMPUTED_VALUE"""),339.55)</f>
        <v>339.55</v>
      </c>
      <c r="D55" s="2">
        <f>IFERROR(__xludf.DUMMYFUNCTION("""COMPUTED_VALUE"""),45370.66666666667)</f>
        <v>45370.66667</v>
      </c>
      <c r="E55" s="1">
        <f>IFERROR(__xludf.DUMMYFUNCTION("""COMPUTED_VALUE"""),340.78)</f>
        <v>340.78</v>
      </c>
      <c r="G55" s="2">
        <f>IFERROR(__xludf.DUMMYFUNCTION("""COMPUTED_VALUE"""),45370.66666666667)</f>
        <v>45370.66667</v>
      </c>
      <c r="H55" s="1">
        <f>IFERROR(__xludf.DUMMYFUNCTION("""COMPUTED_VALUE"""),337.65)</f>
        <v>337.65</v>
      </c>
      <c r="J55" s="2">
        <f>IFERROR(__xludf.DUMMYFUNCTION("""COMPUTED_VALUE"""),45370.66666666667)</f>
        <v>45370.66667</v>
      </c>
      <c r="K55" s="1">
        <f>IFERROR(__xludf.DUMMYFUNCTION("""COMPUTED_VALUE"""),339.71)</f>
        <v>339.71</v>
      </c>
      <c r="M55" s="2">
        <f>IFERROR(__xludf.DUMMYFUNCTION("""COMPUTED_VALUE"""),45370.66666666667)</f>
        <v>45370.66667</v>
      </c>
      <c r="N55" s="1">
        <f>IFERROR(__xludf.DUMMYFUNCTION("""COMPUTED_VALUE"""),1.57747895E8)</f>
        <v>157747895</v>
      </c>
    </row>
    <row r="56">
      <c r="A56" s="2">
        <f>IFERROR(__xludf.DUMMYFUNCTION("""COMPUTED_VALUE"""),45371.66666666667)</f>
        <v>45371.66667</v>
      </c>
      <c r="B56" s="1">
        <f>IFERROR(__xludf.DUMMYFUNCTION("""COMPUTED_VALUE"""),337.13)</f>
        <v>337.13</v>
      </c>
      <c r="D56" s="2">
        <f>IFERROR(__xludf.DUMMYFUNCTION("""COMPUTED_VALUE"""),45371.66666666667)</f>
        <v>45371.66667</v>
      </c>
      <c r="E56" s="1">
        <f>IFERROR(__xludf.DUMMYFUNCTION("""COMPUTED_VALUE"""),342.37)</f>
        <v>342.37</v>
      </c>
      <c r="G56" s="2">
        <f>IFERROR(__xludf.DUMMYFUNCTION("""COMPUTED_VALUE"""),45371.66666666667)</f>
        <v>45371.66667</v>
      </c>
      <c r="H56" s="1">
        <f>IFERROR(__xludf.DUMMYFUNCTION("""COMPUTED_VALUE"""),336.2)</f>
        <v>336.2</v>
      </c>
      <c r="J56" s="2">
        <f>IFERROR(__xludf.DUMMYFUNCTION("""COMPUTED_VALUE"""),45371.66666666667)</f>
        <v>45371.66667</v>
      </c>
      <c r="K56" s="1">
        <f>IFERROR(__xludf.DUMMYFUNCTION("""COMPUTED_VALUE"""),341.55)</f>
        <v>341.55</v>
      </c>
      <c r="M56" s="2">
        <f>IFERROR(__xludf.DUMMYFUNCTION("""COMPUTED_VALUE"""),45371.66666666667)</f>
        <v>45371.66667</v>
      </c>
      <c r="N56" s="1">
        <f>IFERROR(__xludf.DUMMYFUNCTION("""COMPUTED_VALUE"""),1.70232852E8)</f>
        <v>170232852</v>
      </c>
    </row>
    <row r="57">
      <c r="A57" s="2">
        <f>IFERROR(__xludf.DUMMYFUNCTION("""COMPUTED_VALUE"""),45372.66666666667)</f>
        <v>45372.66667</v>
      </c>
      <c r="B57" s="1">
        <f>IFERROR(__xludf.DUMMYFUNCTION("""COMPUTED_VALUE"""),343.1)</f>
        <v>343.1</v>
      </c>
      <c r="D57" s="2">
        <f>IFERROR(__xludf.DUMMYFUNCTION("""COMPUTED_VALUE"""),45372.66666666667)</f>
        <v>45372.66667</v>
      </c>
      <c r="E57" s="1">
        <f>IFERROR(__xludf.DUMMYFUNCTION("""COMPUTED_VALUE"""),345.03)</f>
        <v>345.03</v>
      </c>
      <c r="G57" s="2">
        <f>IFERROR(__xludf.DUMMYFUNCTION("""COMPUTED_VALUE"""),45372.66666666667)</f>
        <v>45372.66667</v>
      </c>
      <c r="H57" s="1">
        <f>IFERROR(__xludf.DUMMYFUNCTION("""COMPUTED_VALUE"""),341.48)</f>
        <v>341.48</v>
      </c>
      <c r="J57" s="2">
        <f>IFERROR(__xludf.DUMMYFUNCTION("""COMPUTED_VALUE"""),45372.66666666667)</f>
        <v>45372.66667</v>
      </c>
      <c r="K57" s="1">
        <f>IFERROR(__xludf.DUMMYFUNCTION("""COMPUTED_VALUE"""),343.66)</f>
        <v>343.66</v>
      </c>
      <c r="M57" s="2">
        <f>IFERROR(__xludf.DUMMYFUNCTION("""COMPUTED_VALUE"""),45372.66666666667)</f>
        <v>45372.66667</v>
      </c>
      <c r="N57" s="1">
        <f>IFERROR(__xludf.DUMMYFUNCTION("""COMPUTED_VALUE"""),1.80743866E8)</f>
        <v>180743866</v>
      </c>
    </row>
    <row r="58">
      <c r="A58" s="2">
        <f>IFERROR(__xludf.DUMMYFUNCTION("""COMPUTED_VALUE"""),45373.66666666667)</f>
        <v>45373.66667</v>
      </c>
      <c r="B58" s="1">
        <f>IFERROR(__xludf.DUMMYFUNCTION("""COMPUTED_VALUE"""),343.92)</f>
        <v>343.92</v>
      </c>
      <c r="D58" s="2">
        <f>IFERROR(__xludf.DUMMYFUNCTION("""COMPUTED_VALUE"""),45373.66666666667)</f>
        <v>45373.66667</v>
      </c>
      <c r="E58" s="1">
        <f>IFERROR(__xludf.DUMMYFUNCTION("""COMPUTED_VALUE"""),344.08)</f>
        <v>344.08</v>
      </c>
      <c r="G58" s="2">
        <f>IFERROR(__xludf.DUMMYFUNCTION("""COMPUTED_VALUE"""),45373.66666666667)</f>
        <v>45373.66667</v>
      </c>
      <c r="H58" s="1">
        <f>IFERROR(__xludf.DUMMYFUNCTION("""COMPUTED_VALUE"""),338.98)</f>
        <v>338.98</v>
      </c>
      <c r="J58" s="2">
        <f>IFERROR(__xludf.DUMMYFUNCTION("""COMPUTED_VALUE"""),45373.66666666667)</f>
        <v>45373.66667</v>
      </c>
      <c r="K58" s="1">
        <f>IFERROR(__xludf.DUMMYFUNCTION("""COMPUTED_VALUE"""),339.31)</f>
        <v>339.31</v>
      </c>
      <c r="M58" s="2">
        <f>IFERROR(__xludf.DUMMYFUNCTION("""COMPUTED_VALUE"""),45373.66666666667)</f>
        <v>45373.66667</v>
      </c>
      <c r="N58" s="1">
        <f>IFERROR(__xludf.DUMMYFUNCTION("""COMPUTED_VALUE"""),1.58376487E8)</f>
        <v>158376487</v>
      </c>
    </row>
    <row r="59">
      <c r="A59" s="2">
        <f>IFERROR(__xludf.DUMMYFUNCTION("""COMPUTED_VALUE"""),45376.66666666667)</f>
        <v>45376.66667</v>
      </c>
      <c r="B59" s="1">
        <f>IFERROR(__xludf.DUMMYFUNCTION("""COMPUTED_VALUE"""),339.72)</f>
        <v>339.72</v>
      </c>
      <c r="D59" s="2">
        <f>IFERROR(__xludf.DUMMYFUNCTION("""COMPUTED_VALUE"""),45376.66666666667)</f>
        <v>45376.66667</v>
      </c>
      <c r="E59" s="1">
        <f>IFERROR(__xludf.DUMMYFUNCTION("""COMPUTED_VALUE"""),340.96)</f>
        <v>340.96</v>
      </c>
      <c r="G59" s="2">
        <f>IFERROR(__xludf.DUMMYFUNCTION("""COMPUTED_VALUE"""),45376.66666666667)</f>
        <v>45376.66667</v>
      </c>
      <c r="H59" s="1">
        <f>IFERROR(__xludf.DUMMYFUNCTION("""COMPUTED_VALUE"""),337.64)</f>
        <v>337.64</v>
      </c>
      <c r="J59" s="2">
        <f>IFERROR(__xludf.DUMMYFUNCTION("""COMPUTED_VALUE"""),45376.66666666667)</f>
        <v>45376.66667</v>
      </c>
      <c r="K59" s="1">
        <f>IFERROR(__xludf.DUMMYFUNCTION("""COMPUTED_VALUE"""),337.82)</f>
        <v>337.82</v>
      </c>
      <c r="M59" s="2">
        <f>IFERROR(__xludf.DUMMYFUNCTION("""COMPUTED_VALUE"""),45376.66666666667)</f>
        <v>45376.66667</v>
      </c>
      <c r="N59" s="1">
        <f>IFERROR(__xludf.DUMMYFUNCTION("""COMPUTED_VALUE"""),1.4206781E8)</f>
        <v>142067810</v>
      </c>
    </row>
    <row r="60">
      <c r="A60" s="2">
        <f>IFERROR(__xludf.DUMMYFUNCTION("""COMPUTED_VALUE"""),45377.66666666667)</f>
        <v>45377.66667</v>
      </c>
      <c r="B60" s="1">
        <f>IFERROR(__xludf.DUMMYFUNCTION("""COMPUTED_VALUE"""),338.06)</f>
        <v>338.06</v>
      </c>
      <c r="D60" s="2">
        <f>IFERROR(__xludf.DUMMYFUNCTION("""COMPUTED_VALUE"""),45377.66666666667)</f>
        <v>45377.66667</v>
      </c>
      <c r="E60" s="1">
        <f>IFERROR(__xludf.DUMMYFUNCTION("""COMPUTED_VALUE"""),338.58)</f>
        <v>338.58</v>
      </c>
      <c r="G60" s="2">
        <f>IFERROR(__xludf.DUMMYFUNCTION("""COMPUTED_VALUE"""),45377.66666666667)</f>
        <v>45377.66667</v>
      </c>
      <c r="H60" s="1">
        <f>IFERROR(__xludf.DUMMYFUNCTION("""COMPUTED_VALUE"""),336.0)</f>
        <v>336</v>
      </c>
      <c r="J60" s="2">
        <f>IFERROR(__xludf.DUMMYFUNCTION("""COMPUTED_VALUE"""),45377.66666666667)</f>
        <v>45377.66667</v>
      </c>
      <c r="K60" s="1">
        <f>IFERROR(__xludf.DUMMYFUNCTION("""COMPUTED_VALUE"""),336.05)</f>
        <v>336.05</v>
      </c>
      <c r="M60" s="2">
        <f>IFERROR(__xludf.DUMMYFUNCTION("""COMPUTED_VALUE"""),45377.66666666667)</f>
        <v>45377.66667</v>
      </c>
      <c r="N60" s="1">
        <f>IFERROR(__xludf.DUMMYFUNCTION("""COMPUTED_VALUE"""),1.55504869E8)</f>
        <v>155504869</v>
      </c>
    </row>
    <row r="61">
      <c r="A61" s="2">
        <f>IFERROR(__xludf.DUMMYFUNCTION("""COMPUTED_VALUE"""),45378.66666666667)</f>
        <v>45378.66667</v>
      </c>
      <c r="B61" s="1">
        <f>IFERROR(__xludf.DUMMYFUNCTION("""COMPUTED_VALUE"""),338.32)</f>
        <v>338.32</v>
      </c>
      <c r="D61" s="2">
        <f>IFERROR(__xludf.DUMMYFUNCTION("""COMPUTED_VALUE"""),45378.66666666667)</f>
        <v>45378.66667</v>
      </c>
      <c r="E61" s="1">
        <f>IFERROR(__xludf.DUMMYFUNCTION("""COMPUTED_VALUE"""),343.82)</f>
        <v>343.82</v>
      </c>
      <c r="G61" s="2">
        <f>IFERROR(__xludf.DUMMYFUNCTION("""COMPUTED_VALUE"""),45378.66666666667)</f>
        <v>45378.66667</v>
      </c>
      <c r="H61" s="1">
        <f>IFERROR(__xludf.DUMMYFUNCTION("""COMPUTED_VALUE"""),338.32)</f>
        <v>338.32</v>
      </c>
      <c r="J61" s="2">
        <f>IFERROR(__xludf.DUMMYFUNCTION("""COMPUTED_VALUE"""),45378.66666666667)</f>
        <v>45378.66667</v>
      </c>
      <c r="K61" s="1">
        <f>IFERROR(__xludf.DUMMYFUNCTION("""COMPUTED_VALUE"""),343.76)</f>
        <v>343.76</v>
      </c>
      <c r="M61" s="2">
        <f>IFERROR(__xludf.DUMMYFUNCTION("""COMPUTED_VALUE"""),45378.66666666667)</f>
        <v>45378.66667</v>
      </c>
      <c r="N61" s="1">
        <f>IFERROR(__xludf.DUMMYFUNCTION("""COMPUTED_VALUE"""),1.95678607E8)</f>
        <v>195678607</v>
      </c>
    </row>
    <row r="62">
      <c r="A62" s="2">
        <f>IFERROR(__xludf.DUMMYFUNCTION("""COMPUTED_VALUE"""),45379.66666666667)</f>
        <v>45379.66667</v>
      </c>
      <c r="B62" s="1">
        <f>IFERROR(__xludf.DUMMYFUNCTION("""COMPUTED_VALUE"""),344.87)</f>
        <v>344.87</v>
      </c>
      <c r="D62" s="2">
        <f>IFERROR(__xludf.DUMMYFUNCTION("""COMPUTED_VALUE"""),45379.66666666667)</f>
        <v>45379.66667</v>
      </c>
      <c r="E62" s="1">
        <f>IFERROR(__xludf.DUMMYFUNCTION("""COMPUTED_VALUE"""),346.91)</f>
        <v>346.91</v>
      </c>
      <c r="G62" s="2">
        <f>IFERROR(__xludf.DUMMYFUNCTION("""COMPUTED_VALUE"""),45379.66666666667)</f>
        <v>45379.66667</v>
      </c>
      <c r="H62" s="1">
        <f>IFERROR(__xludf.DUMMYFUNCTION("""COMPUTED_VALUE"""),344.73)</f>
        <v>344.73</v>
      </c>
      <c r="J62" s="2">
        <f>IFERROR(__xludf.DUMMYFUNCTION("""COMPUTED_VALUE"""),45379.66666666667)</f>
        <v>45379.66667</v>
      </c>
      <c r="K62" s="1">
        <f>IFERROR(__xludf.DUMMYFUNCTION("""COMPUTED_VALUE"""),346.13)</f>
        <v>346.13</v>
      </c>
      <c r="M62" s="2">
        <f>IFERROR(__xludf.DUMMYFUNCTION("""COMPUTED_VALUE"""),45379.66666666667)</f>
        <v>45379.66667</v>
      </c>
      <c r="N62" s="1">
        <f>IFERROR(__xludf.DUMMYFUNCTION("""COMPUTED_VALUE"""),1.98698174E8)</f>
        <v>198698174</v>
      </c>
    </row>
    <row r="63">
      <c r="A63" s="2">
        <f>IFERROR(__xludf.DUMMYFUNCTION("""COMPUTED_VALUE"""),45383.66666666667)</f>
        <v>45383.66667</v>
      </c>
      <c r="B63" s="1">
        <f>IFERROR(__xludf.DUMMYFUNCTION("""COMPUTED_VALUE"""),346.21)</f>
        <v>346.21</v>
      </c>
      <c r="D63" s="2">
        <f>IFERROR(__xludf.DUMMYFUNCTION("""COMPUTED_VALUE"""),45383.66666666667)</f>
        <v>45383.66667</v>
      </c>
      <c r="E63" s="1">
        <f>IFERROR(__xludf.DUMMYFUNCTION("""COMPUTED_VALUE"""),346.21)</f>
        <v>346.21</v>
      </c>
      <c r="G63" s="2">
        <f>IFERROR(__xludf.DUMMYFUNCTION("""COMPUTED_VALUE"""),45383.66666666667)</f>
        <v>45383.66667</v>
      </c>
      <c r="H63" s="1">
        <f>IFERROR(__xludf.DUMMYFUNCTION("""COMPUTED_VALUE"""),339.56)</f>
        <v>339.56</v>
      </c>
      <c r="J63" s="2">
        <f>IFERROR(__xludf.DUMMYFUNCTION("""COMPUTED_VALUE"""),45383.66666666667)</f>
        <v>45383.66667</v>
      </c>
      <c r="K63" s="1">
        <f>IFERROR(__xludf.DUMMYFUNCTION("""COMPUTED_VALUE"""),340.04)</f>
        <v>340.04</v>
      </c>
      <c r="M63" s="2">
        <f>IFERROR(__xludf.DUMMYFUNCTION("""COMPUTED_VALUE"""),45383.66666666667)</f>
        <v>45383.66667</v>
      </c>
      <c r="N63" s="1">
        <f>IFERROR(__xludf.DUMMYFUNCTION("""COMPUTED_VALUE"""),1.46457307E8)</f>
        <v>146457307</v>
      </c>
    </row>
    <row r="64">
      <c r="A64" s="2">
        <f>IFERROR(__xludf.DUMMYFUNCTION("""COMPUTED_VALUE"""),45384.66666666667)</f>
        <v>45384.66667</v>
      </c>
      <c r="B64" s="1">
        <f>IFERROR(__xludf.DUMMYFUNCTION("""COMPUTED_VALUE"""),337.24)</f>
        <v>337.24</v>
      </c>
      <c r="D64" s="2">
        <f>IFERROR(__xludf.DUMMYFUNCTION("""COMPUTED_VALUE"""),45384.66666666667)</f>
        <v>45384.66667</v>
      </c>
      <c r="E64" s="1">
        <f>IFERROR(__xludf.DUMMYFUNCTION("""COMPUTED_VALUE"""),337.56)</f>
        <v>337.56</v>
      </c>
      <c r="G64" s="2">
        <f>IFERROR(__xludf.DUMMYFUNCTION("""COMPUTED_VALUE"""),45384.66666666667)</f>
        <v>45384.66667</v>
      </c>
      <c r="H64" s="1">
        <f>IFERROR(__xludf.DUMMYFUNCTION("""COMPUTED_VALUE"""),335.05)</f>
        <v>335.05</v>
      </c>
      <c r="J64" s="2">
        <f>IFERROR(__xludf.DUMMYFUNCTION("""COMPUTED_VALUE"""),45384.66666666667)</f>
        <v>45384.66667</v>
      </c>
      <c r="K64" s="1">
        <f>IFERROR(__xludf.DUMMYFUNCTION("""COMPUTED_VALUE"""),336.05)</f>
        <v>336.05</v>
      </c>
      <c r="M64" s="2">
        <f>IFERROR(__xludf.DUMMYFUNCTION("""COMPUTED_VALUE"""),45384.66666666667)</f>
        <v>45384.66667</v>
      </c>
      <c r="N64" s="1">
        <f>IFERROR(__xludf.DUMMYFUNCTION("""COMPUTED_VALUE"""),1.54000628E8)</f>
        <v>154000628</v>
      </c>
    </row>
    <row r="65">
      <c r="A65" s="2">
        <f>IFERROR(__xludf.DUMMYFUNCTION("""COMPUTED_VALUE"""),45385.66666666667)</f>
        <v>45385.66667</v>
      </c>
      <c r="B65" s="1">
        <f>IFERROR(__xludf.DUMMYFUNCTION("""COMPUTED_VALUE"""),335.39)</f>
        <v>335.39</v>
      </c>
      <c r="D65" s="2">
        <f>IFERROR(__xludf.DUMMYFUNCTION("""COMPUTED_VALUE"""),45385.66666666667)</f>
        <v>45385.66667</v>
      </c>
      <c r="E65" s="1">
        <f>IFERROR(__xludf.DUMMYFUNCTION("""COMPUTED_VALUE"""),336.83)</f>
        <v>336.83</v>
      </c>
      <c r="G65" s="2">
        <f>IFERROR(__xludf.DUMMYFUNCTION("""COMPUTED_VALUE"""),45385.66666666667)</f>
        <v>45385.66667</v>
      </c>
      <c r="H65" s="1">
        <f>IFERROR(__xludf.DUMMYFUNCTION("""COMPUTED_VALUE"""),334.29)</f>
        <v>334.29</v>
      </c>
      <c r="J65" s="2">
        <f>IFERROR(__xludf.DUMMYFUNCTION("""COMPUTED_VALUE"""),45385.66666666667)</f>
        <v>45385.66667</v>
      </c>
      <c r="K65" s="1">
        <f>IFERROR(__xludf.DUMMYFUNCTION("""COMPUTED_VALUE"""),336.22)</f>
        <v>336.22</v>
      </c>
      <c r="M65" s="2">
        <f>IFERROR(__xludf.DUMMYFUNCTION("""COMPUTED_VALUE"""),45385.66666666667)</f>
        <v>45385.66667</v>
      </c>
      <c r="N65" s="1">
        <f>IFERROR(__xludf.DUMMYFUNCTION("""COMPUTED_VALUE"""),1.32717551E8)</f>
        <v>132717551</v>
      </c>
    </row>
    <row r="66">
      <c r="A66" s="2">
        <f>IFERROR(__xludf.DUMMYFUNCTION("""COMPUTED_VALUE"""),45386.66666666667)</f>
        <v>45386.66667</v>
      </c>
      <c r="B66" s="1">
        <f>IFERROR(__xludf.DUMMYFUNCTION("""COMPUTED_VALUE"""),339.06)</f>
        <v>339.06</v>
      </c>
      <c r="D66" s="2">
        <f>IFERROR(__xludf.DUMMYFUNCTION("""COMPUTED_VALUE"""),45386.66666666667)</f>
        <v>45386.66667</v>
      </c>
      <c r="E66" s="1">
        <f>IFERROR(__xludf.DUMMYFUNCTION("""COMPUTED_VALUE"""),340.73)</f>
        <v>340.73</v>
      </c>
      <c r="G66" s="2">
        <f>IFERROR(__xludf.DUMMYFUNCTION("""COMPUTED_VALUE"""),45386.66666666667)</f>
        <v>45386.66667</v>
      </c>
      <c r="H66" s="1">
        <f>IFERROR(__xludf.DUMMYFUNCTION("""COMPUTED_VALUE"""),333.09)</f>
        <v>333.09</v>
      </c>
      <c r="J66" s="2">
        <f>IFERROR(__xludf.DUMMYFUNCTION("""COMPUTED_VALUE"""),45386.66666666667)</f>
        <v>45386.66667</v>
      </c>
      <c r="K66" s="1">
        <f>IFERROR(__xludf.DUMMYFUNCTION("""COMPUTED_VALUE"""),334.0)</f>
        <v>334</v>
      </c>
      <c r="M66" s="2">
        <f>IFERROR(__xludf.DUMMYFUNCTION("""COMPUTED_VALUE"""),45386.66666666667)</f>
        <v>45386.66667</v>
      </c>
      <c r="N66" s="1">
        <f>IFERROR(__xludf.DUMMYFUNCTION("""COMPUTED_VALUE"""),1.37689632E8)</f>
        <v>137689632</v>
      </c>
    </row>
    <row r="67">
      <c r="A67" s="2">
        <f>IFERROR(__xludf.DUMMYFUNCTION("""COMPUTED_VALUE"""),45387.66666666667)</f>
        <v>45387.66667</v>
      </c>
      <c r="B67" s="1">
        <f>IFERROR(__xludf.DUMMYFUNCTION("""COMPUTED_VALUE"""),333.09)</f>
        <v>333.09</v>
      </c>
      <c r="D67" s="2">
        <f>IFERROR(__xludf.DUMMYFUNCTION("""COMPUTED_VALUE"""),45387.66666666667)</f>
        <v>45387.66667</v>
      </c>
      <c r="E67" s="1">
        <f>IFERROR(__xludf.DUMMYFUNCTION("""COMPUTED_VALUE"""),336.64)</f>
        <v>336.64</v>
      </c>
      <c r="G67" s="2">
        <f>IFERROR(__xludf.DUMMYFUNCTION("""COMPUTED_VALUE"""),45387.66666666667)</f>
        <v>45387.66667</v>
      </c>
      <c r="H67" s="1">
        <f>IFERROR(__xludf.DUMMYFUNCTION("""COMPUTED_VALUE"""),332.33)</f>
        <v>332.33</v>
      </c>
      <c r="J67" s="2">
        <f>IFERROR(__xludf.DUMMYFUNCTION("""COMPUTED_VALUE"""),45387.66666666667)</f>
        <v>45387.66667</v>
      </c>
      <c r="K67" s="1">
        <f>IFERROR(__xludf.DUMMYFUNCTION("""COMPUTED_VALUE"""),335.91)</f>
        <v>335.91</v>
      </c>
      <c r="M67" s="2">
        <f>IFERROR(__xludf.DUMMYFUNCTION("""COMPUTED_VALUE"""),45387.66666666667)</f>
        <v>45387.66667</v>
      </c>
      <c r="N67" s="1">
        <f>IFERROR(__xludf.DUMMYFUNCTION("""COMPUTED_VALUE"""),1.4183676E8)</f>
        <v>141836760</v>
      </c>
    </row>
    <row r="68">
      <c r="A68" s="2">
        <f>IFERROR(__xludf.DUMMYFUNCTION("""COMPUTED_VALUE"""),45390.66666666667)</f>
        <v>45390.66667</v>
      </c>
      <c r="B68" s="1">
        <f>IFERROR(__xludf.DUMMYFUNCTION("""COMPUTED_VALUE"""),337.11)</f>
        <v>337.11</v>
      </c>
      <c r="D68" s="2">
        <f>IFERROR(__xludf.DUMMYFUNCTION("""COMPUTED_VALUE"""),45390.66666666667)</f>
        <v>45390.66667</v>
      </c>
      <c r="E68" s="1">
        <f>IFERROR(__xludf.DUMMYFUNCTION("""COMPUTED_VALUE"""),339.49)</f>
        <v>339.49</v>
      </c>
      <c r="G68" s="2">
        <f>IFERROR(__xludf.DUMMYFUNCTION("""COMPUTED_VALUE"""),45390.66666666667)</f>
        <v>45390.66667</v>
      </c>
      <c r="H68" s="1">
        <f>IFERROR(__xludf.DUMMYFUNCTION("""COMPUTED_VALUE"""),336.72)</f>
        <v>336.72</v>
      </c>
      <c r="J68" s="2">
        <f>IFERROR(__xludf.DUMMYFUNCTION("""COMPUTED_VALUE"""),45390.66666666667)</f>
        <v>45390.66667</v>
      </c>
      <c r="K68" s="1">
        <f>IFERROR(__xludf.DUMMYFUNCTION("""COMPUTED_VALUE"""),339.2)</f>
        <v>339.2</v>
      </c>
      <c r="M68" s="2">
        <f>IFERROR(__xludf.DUMMYFUNCTION("""COMPUTED_VALUE"""),45390.66666666667)</f>
        <v>45390.66667</v>
      </c>
      <c r="N68" s="1">
        <f>IFERROR(__xludf.DUMMYFUNCTION("""COMPUTED_VALUE"""),1.59665568E8)</f>
        <v>159665568</v>
      </c>
    </row>
    <row r="69">
      <c r="A69" s="2">
        <f>IFERROR(__xludf.DUMMYFUNCTION("""COMPUTED_VALUE"""),45391.66666666667)</f>
        <v>45391.66667</v>
      </c>
      <c r="B69" s="1">
        <f>IFERROR(__xludf.DUMMYFUNCTION("""COMPUTED_VALUE"""),340.53)</f>
        <v>340.53</v>
      </c>
      <c r="D69" s="2">
        <f>IFERROR(__xludf.DUMMYFUNCTION("""COMPUTED_VALUE"""),45391.66666666667)</f>
        <v>45391.66667</v>
      </c>
      <c r="E69" s="1">
        <f>IFERROR(__xludf.DUMMYFUNCTION("""COMPUTED_VALUE"""),343.59)</f>
        <v>343.59</v>
      </c>
      <c r="G69" s="2">
        <f>IFERROR(__xludf.DUMMYFUNCTION("""COMPUTED_VALUE"""),45391.66666666667)</f>
        <v>45391.66667</v>
      </c>
      <c r="H69" s="1">
        <f>IFERROR(__xludf.DUMMYFUNCTION("""COMPUTED_VALUE"""),339.94)</f>
        <v>339.94</v>
      </c>
      <c r="J69" s="2">
        <f>IFERROR(__xludf.DUMMYFUNCTION("""COMPUTED_VALUE"""),45391.66666666667)</f>
        <v>45391.66667</v>
      </c>
      <c r="K69" s="1">
        <f>IFERROR(__xludf.DUMMYFUNCTION("""COMPUTED_VALUE"""),343.55)</f>
        <v>343.55</v>
      </c>
      <c r="M69" s="2">
        <f>IFERROR(__xludf.DUMMYFUNCTION("""COMPUTED_VALUE"""),45391.66666666667)</f>
        <v>45391.66667</v>
      </c>
      <c r="N69" s="1">
        <f>IFERROR(__xludf.DUMMYFUNCTION("""COMPUTED_VALUE"""),1.56681491E8)</f>
        <v>156681491</v>
      </c>
    </row>
    <row r="70">
      <c r="A70" s="2">
        <f>IFERROR(__xludf.DUMMYFUNCTION("""COMPUTED_VALUE"""),45392.66666666667)</f>
        <v>45392.66667</v>
      </c>
      <c r="B70" s="1">
        <f>IFERROR(__xludf.DUMMYFUNCTION("""COMPUTED_VALUE"""),334.41)</f>
        <v>334.41</v>
      </c>
      <c r="D70" s="2">
        <f>IFERROR(__xludf.DUMMYFUNCTION("""COMPUTED_VALUE"""),45392.66666666667)</f>
        <v>45392.66667</v>
      </c>
      <c r="E70" s="1">
        <f>IFERROR(__xludf.DUMMYFUNCTION("""COMPUTED_VALUE"""),334.41)</f>
        <v>334.41</v>
      </c>
      <c r="G70" s="2">
        <f>IFERROR(__xludf.DUMMYFUNCTION("""COMPUTED_VALUE"""),45392.66666666667)</f>
        <v>45392.66667</v>
      </c>
      <c r="H70" s="1">
        <f>IFERROR(__xludf.DUMMYFUNCTION("""COMPUTED_VALUE"""),327.63)</f>
        <v>327.63</v>
      </c>
      <c r="J70" s="2">
        <f>IFERROR(__xludf.DUMMYFUNCTION("""COMPUTED_VALUE"""),45392.66666666667)</f>
        <v>45392.66667</v>
      </c>
      <c r="K70" s="1">
        <f>IFERROR(__xludf.DUMMYFUNCTION("""COMPUTED_VALUE"""),329.53)</f>
        <v>329.53</v>
      </c>
      <c r="M70" s="2">
        <f>IFERROR(__xludf.DUMMYFUNCTION("""COMPUTED_VALUE"""),45392.66666666667)</f>
        <v>45392.66667</v>
      </c>
      <c r="N70" s="1">
        <f>IFERROR(__xludf.DUMMYFUNCTION("""COMPUTED_VALUE"""),2.19816478E8)</f>
        <v>219816478</v>
      </c>
    </row>
    <row r="71">
      <c r="A71" s="2">
        <f>IFERROR(__xludf.DUMMYFUNCTION("""COMPUTED_VALUE"""),45393.66666666667)</f>
        <v>45393.66667</v>
      </c>
      <c r="B71" s="1">
        <f>IFERROR(__xludf.DUMMYFUNCTION("""COMPUTED_VALUE"""),331.38)</f>
        <v>331.38</v>
      </c>
      <c r="D71" s="2">
        <f>IFERROR(__xludf.DUMMYFUNCTION("""COMPUTED_VALUE"""),45393.66666666667)</f>
        <v>45393.66667</v>
      </c>
      <c r="E71" s="1">
        <f>IFERROR(__xludf.DUMMYFUNCTION("""COMPUTED_VALUE"""),332.03)</f>
        <v>332.03</v>
      </c>
      <c r="G71" s="2">
        <f>IFERROR(__xludf.DUMMYFUNCTION("""COMPUTED_VALUE"""),45393.66666666667)</f>
        <v>45393.66667</v>
      </c>
      <c r="H71" s="1">
        <f>IFERROR(__xludf.DUMMYFUNCTION("""COMPUTED_VALUE"""),327.0)</f>
        <v>327</v>
      </c>
      <c r="J71" s="2">
        <f>IFERROR(__xludf.DUMMYFUNCTION("""COMPUTED_VALUE"""),45393.66666666667)</f>
        <v>45393.66667</v>
      </c>
      <c r="K71" s="1">
        <f>IFERROR(__xludf.DUMMYFUNCTION("""COMPUTED_VALUE"""),329.79)</f>
        <v>329.79</v>
      </c>
      <c r="M71" s="2">
        <f>IFERROR(__xludf.DUMMYFUNCTION("""COMPUTED_VALUE"""),45393.66666666667)</f>
        <v>45393.66667</v>
      </c>
      <c r="N71" s="1">
        <f>IFERROR(__xludf.DUMMYFUNCTION("""COMPUTED_VALUE"""),1.71933851E8)</f>
        <v>171933851</v>
      </c>
    </row>
    <row r="72">
      <c r="A72" s="2">
        <f>IFERROR(__xludf.DUMMYFUNCTION("""COMPUTED_VALUE"""),45394.66666666667)</f>
        <v>45394.66667</v>
      </c>
      <c r="B72" s="1">
        <f>IFERROR(__xludf.DUMMYFUNCTION("""COMPUTED_VALUE"""),328.61)</f>
        <v>328.61</v>
      </c>
      <c r="D72" s="2">
        <f>IFERROR(__xludf.DUMMYFUNCTION("""COMPUTED_VALUE"""),45394.66666666667)</f>
        <v>45394.66667</v>
      </c>
      <c r="E72" s="1">
        <f>IFERROR(__xludf.DUMMYFUNCTION("""COMPUTED_VALUE"""),328.61)</f>
        <v>328.61</v>
      </c>
      <c r="G72" s="2">
        <f>IFERROR(__xludf.DUMMYFUNCTION("""COMPUTED_VALUE"""),45394.66666666667)</f>
        <v>45394.66667</v>
      </c>
      <c r="H72" s="1">
        <f>IFERROR(__xludf.DUMMYFUNCTION("""COMPUTED_VALUE"""),325.08)</f>
        <v>325.08</v>
      </c>
      <c r="J72" s="2">
        <f>IFERROR(__xludf.DUMMYFUNCTION("""COMPUTED_VALUE"""),45394.66666666667)</f>
        <v>45394.66667</v>
      </c>
      <c r="K72" s="1">
        <f>IFERROR(__xludf.DUMMYFUNCTION("""COMPUTED_VALUE"""),326.26)</f>
        <v>326.26</v>
      </c>
      <c r="M72" s="2">
        <f>IFERROR(__xludf.DUMMYFUNCTION("""COMPUTED_VALUE"""),45394.66666666667)</f>
        <v>45394.66667</v>
      </c>
      <c r="N72" s="1">
        <f>IFERROR(__xludf.DUMMYFUNCTION("""COMPUTED_VALUE"""),1.58793003E8)</f>
        <v>158793003</v>
      </c>
    </row>
    <row r="73">
      <c r="A73" s="2">
        <f>IFERROR(__xludf.DUMMYFUNCTION("""COMPUTED_VALUE"""),45397.66666666667)</f>
        <v>45397.66667</v>
      </c>
      <c r="B73" s="1">
        <f>IFERROR(__xludf.DUMMYFUNCTION("""COMPUTED_VALUE"""),327.98)</f>
        <v>327.98</v>
      </c>
      <c r="D73" s="2">
        <f>IFERROR(__xludf.DUMMYFUNCTION("""COMPUTED_VALUE"""),45397.66666666667)</f>
        <v>45397.66667</v>
      </c>
      <c r="E73" s="1">
        <f>IFERROR(__xludf.DUMMYFUNCTION("""COMPUTED_VALUE"""),328.39)</f>
        <v>328.39</v>
      </c>
      <c r="G73" s="2">
        <f>IFERROR(__xludf.DUMMYFUNCTION("""COMPUTED_VALUE"""),45397.66666666667)</f>
        <v>45397.66667</v>
      </c>
      <c r="H73" s="1">
        <f>IFERROR(__xludf.DUMMYFUNCTION("""COMPUTED_VALUE"""),318.76)</f>
        <v>318.76</v>
      </c>
      <c r="J73" s="2">
        <f>IFERROR(__xludf.DUMMYFUNCTION("""COMPUTED_VALUE"""),45397.66666666667)</f>
        <v>45397.66667</v>
      </c>
      <c r="K73" s="1">
        <f>IFERROR(__xludf.DUMMYFUNCTION("""COMPUTED_VALUE"""),320.76)</f>
        <v>320.76</v>
      </c>
      <c r="M73" s="2">
        <f>IFERROR(__xludf.DUMMYFUNCTION("""COMPUTED_VALUE"""),45397.66666666667)</f>
        <v>45397.66667</v>
      </c>
      <c r="N73" s="1">
        <f>IFERROR(__xludf.DUMMYFUNCTION("""COMPUTED_VALUE"""),2.07263271E8)</f>
        <v>207263271</v>
      </c>
    </row>
    <row r="74">
      <c r="A74" s="2">
        <f>IFERROR(__xludf.DUMMYFUNCTION("""COMPUTED_VALUE"""),45398.66666666667)</f>
        <v>45398.66667</v>
      </c>
      <c r="B74" s="1">
        <f>IFERROR(__xludf.DUMMYFUNCTION("""COMPUTED_VALUE"""),319.52)</f>
        <v>319.52</v>
      </c>
      <c r="D74" s="2">
        <f>IFERROR(__xludf.DUMMYFUNCTION("""COMPUTED_VALUE"""),45398.66666666667)</f>
        <v>45398.66667</v>
      </c>
      <c r="E74" s="1">
        <f>IFERROR(__xludf.DUMMYFUNCTION("""COMPUTED_VALUE"""),319.52)</f>
        <v>319.52</v>
      </c>
      <c r="G74" s="2">
        <f>IFERROR(__xludf.DUMMYFUNCTION("""COMPUTED_VALUE"""),45398.66666666667)</f>
        <v>45398.66667</v>
      </c>
      <c r="H74" s="1">
        <f>IFERROR(__xludf.DUMMYFUNCTION("""COMPUTED_VALUE"""),315.2)</f>
        <v>315.2</v>
      </c>
      <c r="J74" s="2">
        <f>IFERROR(__xludf.DUMMYFUNCTION("""COMPUTED_VALUE"""),45398.66666666667)</f>
        <v>45398.66667</v>
      </c>
      <c r="K74" s="1">
        <f>IFERROR(__xludf.DUMMYFUNCTION("""COMPUTED_VALUE"""),316.12)</f>
        <v>316.12</v>
      </c>
      <c r="M74" s="2">
        <f>IFERROR(__xludf.DUMMYFUNCTION("""COMPUTED_VALUE"""),45398.66666666667)</f>
        <v>45398.66667</v>
      </c>
      <c r="N74" s="1">
        <f>IFERROR(__xludf.DUMMYFUNCTION("""COMPUTED_VALUE"""),1.77799899E8)</f>
        <v>177799899</v>
      </c>
    </row>
    <row r="75">
      <c r="A75" s="2">
        <f>IFERROR(__xludf.DUMMYFUNCTION("""COMPUTED_VALUE"""),45399.66666666667)</f>
        <v>45399.66667</v>
      </c>
      <c r="B75" s="1">
        <f>IFERROR(__xludf.DUMMYFUNCTION("""COMPUTED_VALUE"""),315.31)</f>
        <v>315.31</v>
      </c>
      <c r="D75" s="2">
        <f>IFERROR(__xludf.DUMMYFUNCTION("""COMPUTED_VALUE"""),45399.66666666667)</f>
        <v>45399.66667</v>
      </c>
      <c r="E75" s="1">
        <f>IFERROR(__xludf.DUMMYFUNCTION("""COMPUTED_VALUE"""),316.87)</f>
        <v>316.87</v>
      </c>
      <c r="G75" s="2">
        <f>IFERROR(__xludf.DUMMYFUNCTION("""COMPUTED_VALUE"""),45399.66666666667)</f>
        <v>45399.66667</v>
      </c>
      <c r="H75" s="1">
        <f>IFERROR(__xludf.DUMMYFUNCTION("""COMPUTED_VALUE"""),313.75)</f>
        <v>313.75</v>
      </c>
      <c r="J75" s="2">
        <f>IFERROR(__xludf.DUMMYFUNCTION("""COMPUTED_VALUE"""),45399.66666666667)</f>
        <v>45399.66667</v>
      </c>
      <c r="K75" s="1">
        <f>IFERROR(__xludf.DUMMYFUNCTION("""COMPUTED_VALUE"""),313.81)</f>
        <v>313.81</v>
      </c>
      <c r="M75" s="2">
        <f>IFERROR(__xludf.DUMMYFUNCTION("""COMPUTED_VALUE"""),45399.66666666667)</f>
        <v>45399.66667</v>
      </c>
      <c r="N75" s="1">
        <f>IFERROR(__xludf.DUMMYFUNCTION("""COMPUTED_VALUE"""),1.67328276E8)</f>
        <v>167328276</v>
      </c>
    </row>
    <row r="76">
      <c r="A76" s="2">
        <f>IFERROR(__xludf.DUMMYFUNCTION("""COMPUTED_VALUE"""),45400.66666666667)</f>
        <v>45400.66667</v>
      </c>
      <c r="B76" s="1">
        <f>IFERROR(__xludf.DUMMYFUNCTION("""COMPUTED_VALUE"""),315.04)</f>
        <v>315.04</v>
      </c>
      <c r="D76" s="2">
        <f>IFERROR(__xludf.DUMMYFUNCTION("""COMPUTED_VALUE"""),45400.66666666667)</f>
        <v>45400.66667</v>
      </c>
      <c r="E76" s="1">
        <f>IFERROR(__xludf.DUMMYFUNCTION("""COMPUTED_VALUE"""),315.74)</f>
        <v>315.74</v>
      </c>
      <c r="G76" s="2">
        <f>IFERROR(__xludf.DUMMYFUNCTION("""COMPUTED_VALUE"""),45400.66666666667)</f>
        <v>45400.66667</v>
      </c>
      <c r="H76" s="1">
        <f>IFERROR(__xludf.DUMMYFUNCTION("""COMPUTED_VALUE"""),312.5)</f>
        <v>312.5</v>
      </c>
      <c r="J76" s="2">
        <f>IFERROR(__xludf.DUMMYFUNCTION("""COMPUTED_VALUE"""),45400.66666666667)</f>
        <v>45400.66667</v>
      </c>
      <c r="K76" s="1">
        <f>IFERROR(__xludf.DUMMYFUNCTION("""COMPUTED_VALUE"""),314.01)</f>
        <v>314.01</v>
      </c>
      <c r="M76" s="2">
        <f>IFERROR(__xludf.DUMMYFUNCTION("""COMPUTED_VALUE"""),45400.66666666667)</f>
        <v>45400.66667</v>
      </c>
      <c r="N76" s="1">
        <f>IFERROR(__xludf.DUMMYFUNCTION("""COMPUTED_VALUE"""),1.62923013E8)</f>
        <v>162923013</v>
      </c>
    </row>
    <row r="77">
      <c r="A77" s="2">
        <f>IFERROR(__xludf.DUMMYFUNCTION("""COMPUTED_VALUE"""),45401.66666666667)</f>
        <v>45401.66667</v>
      </c>
      <c r="B77" s="1">
        <f>IFERROR(__xludf.DUMMYFUNCTION("""COMPUTED_VALUE"""),314.93)</f>
        <v>314.93</v>
      </c>
      <c r="D77" s="2">
        <f>IFERROR(__xludf.DUMMYFUNCTION("""COMPUTED_VALUE"""),45401.66666666667)</f>
        <v>45401.66667</v>
      </c>
      <c r="E77" s="1">
        <f>IFERROR(__xludf.DUMMYFUNCTION("""COMPUTED_VALUE"""),316.63)</f>
        <v>316.63</v>
      </c>
      <c r="G77" s="2">
        <f>IFERROR(__xludf.DUMMYFUNCTION("""COMPUTED_VALUE"""),45401.66666666667)</f>
        <v>45401.66667</v>
      </c>
      <c r="H77" s="1">
        <f>IFERROR(__xludf.DUMMYFUNCTION("""COMPUTED_VALUE"""),313.95)</f>
        <v>313.95</v>
      </c>
      <c r="J77" s="2">
        <f>IFERROR(__xludf.DUMMYFUNCTION("""COMPUTED_VALUE"""),45401.66666666667)</f>
        <v>45401.66667</v>
      </c>
      <c r="K77" s="1">
        <f>IFERROR(__xludf.DUMMYFUNCTION("""COMPUTED_VALUE"""),315.39)</f>
        <v>315.39</v>
      </c>
      <c r="M77" s="2">
        <f>IFERROR(__xludf.DUMMYFUNCTION("""COMPUTED_VALUE"""),45401.66666666667)</f>
        <v>45401.66667</v>
      </c>
      <c r="N77" s="1">
        <f>IFERROR(__xludf.DUMMYFUNCTION("""COMPUTED_VALUE"""),1.72234393E8)</f>
        <v>172234393</v>
      </c>
    </row>
    <row r="78">
      <c r="A78" s="2">
        <f>IFERROR(__xludf.DUMMYFUNCTION("""COMPUTED_VALUE"""),45404.66666666667)</f>
        <v>45404.66667</v>
      </c>
      <c r="B78" s="1">
        <f>IFERROR(__xludf.DUMMYFUNCTION("""COMPUTED_VALUE"""),315.99)</f>
        <v>315.99</v>
      </c>
      <c r="D78" s="2">
        <f>IFERROR(__xludf.DUMMYFUNCTION("""COMPUTED_VALUE"""),45404.66666666667)</f>
        <v>45404.66667</v>
      </c>
      <c r="E78" s="1">
        <f>IFERROR(__xludf.DUMMYFUNCTION("""COMPUTED_VALUE"""),318.56)</f>
        <v>318.56</v>
      </c>
      <c r="G78" s="2">
        <f>IFERROR(__xludf.DUMMYFUNCTION("""COMPUTED_VALUE"""),45404.66666666667)</f>
        <v>45404.66667</v>
      </c>
      <c r="H78" s="1">
        <f>IFERROR(__xludf.DUMMYFUNCTION("""COMPUTED_VALUE"""),314.41)</f>
        <v>314.41</v>
      </c>
      <c r="J78" s="2">
        <f>IFERROR(__xludf.DUMMYFUNCTION("""COMPUTED_VALUE"""),45404.66666666667)</f>
        <v>45404.66667</v>
      </c>
      <c r="K78" s="1">
        <f>IFERROR(__xludf.DUMMYFUNCTION("""COMPUTED_VALUE"""),317.83)</f>
        <v>317.83</v>
      </c>
      <c r="M78" s="2">
        <f>IFERROR(__xludf.DUMMYFUNCTION("""COMPUTED_VALUE"""),45404.66666666667)</f>
        <v>45404.66667</v>
      </c>
      <c r="N78" s="1">
        <f>IFERROR(__xludf.DUMMYFUNCTION("""COMPUTED_VALUE"""),1.57773965E8)</f>
        <v>157773965</v>
      </c>
    </row>
    <row r="79">
      <c r="A79" s="2">
        <f>IFERROR(__xludf.DUMMYFUNCTION("""COMPUTED_VALUE"""),45405.66666666667)</f>
        <v>45405.66667</v>
      </c>
      <c r="B79" s="1">
        <f>IFERROR(__xludf.DUMMYFUNCTION("""COMPUTED_VALUE"""),318.68)</f>
        <v>318.68</v>
      </c>
      <c r="D79" s="2">
        <f>IFERROR(__xludf.DUMMYFUNCTION("""COMPUTED_VALUE"""),45405.66666666667)</f>
        <v>45405.66667</v>
      </c>
      <c r="E79" s="1">
        <f>IFERROR(__xludf.DUMMYFUNCTION("""COMPUTED_VALUE"""),321.89)</f>
        <v>321.89</v>
      </c>
      <c r="G79" s="2">
        <f>IFERROR(__xludf.DUMMYFUNCTION("""COMPUTED_VALUE"""),45405.66666666667)</f>
        <v>45405.66667</v>
      </c>
      <c r="H79" s="1">
        <f>IFERROR(__xludf.DUMMYFUNCTION("""COMPUTED_VALUE"""),318.07)</f>
        <v>318.07</v>
      </c>
      <c r="J79" s="2">
        <f>IFERROR(__xludf.DUMMYFUNCTION("""COMPUTED_VALUE"""),45405.66666666667)</f>
        <v>45405.66667</v>
      </c>
      <c r="K79" s="1">
        <f>IFERROR(__xludf.DUMMYFUNCTION("""COMPUTED_VALUE"""),320.66)</f>
        <v>320.66</v>
      </c>
      <c r="M79" s="2">
        <f>IFERROR(__xludf.DUMMYFUNCTION("""COMPUTED_VALUE"""),45405.66666666667)</f>
        <v>45405.66667</v>
      </c>
      <c r="N79" s="1">
        <f>IFERROR(__xludf.DUMMYFUNCTION("""COMPUTED_VALUE"""),1.70455892E8)</f>
        <v>170455892</v>
      </c>
    </row>
    <row r="80">
      <c r="A80" s="2">
        <f>IFERROR(__xludf.DUMMYFUNCTION("""COMPUTED_VALUE"""),45406.66666666667)</f>
        <v>45406.66667</v>
      </c>
      <c r="B80" s="1">
        <f>IFERROR(__xludf.DUMMYFUNCTION("""COMPUTED_VALUE"""),319.1)</f>
        <v>319.1</v>
      </c>
      <c r="D80" s="2">
        <f>IFERROR(__xludf.DUMMYFUNCTION("""COMPUTED_VALUE"""),45406.66666666667)</f>
        <v>45406.66667</v>
      </c>
      <c r="E80" s="1">
        <f>IFERROR(__xludf.DUMMYFUNCTION("""COMPUTED_VALUE"""),321.91)</f>
        <v>321.91</v>
      </c>
      <c r="G80" s="2">
        <f>IFERROR(__xludf.DUMMYFUNCTION("""COMPUTED_VALUE"""),45406.66666666667)</f>
        <v>45406.66667</v>
      </c>
      <c r="H80" s="1">
        <f>IFERROR(__xludf.DUMMYFUNCTION("""COMPUTED_VALUE"""),317.77)</f>
        <v>317.77</v>
      </c>
      <c r="J80" s="2">
        <f>IFERROR(__xludf.DUMMYFUNCTION("""COMPUTED_VALUE"""),45406.66666666667)</f>
        <v>45406.66667</v>
      </c>
      <c r="K80" s="1">
        <f>IFERROR(__xludf.DUMMYFUNCTION("""COMPUTED_VALUE"""),321.34)</f>
        <v>321.34</v>
      </c>
      <c r="M80" s="2">
        <f>IFERROR(__xludf.DUMMYFUNCTION("""COMPUTED_VALUE"""),45406.66666666667)</f>
        <v>45406.66667</v>
      </c>
      <c r="N80" s="1">
        <f>IFERROR(__xludf.DUMMYFUNCTION("""COMPUTED_VALUE"""),1.64592049E8)</f>
        <v>164592049</v>
      </c>
    </row>
    <row r="81">
      <c r="A81" s="2">
        <f>IFERROR(__xludf.DUMMYFUNCTION("""COMPUTED_VALUE"""),45407.66666666667)</f>
        <v>45407.66667</v>
      </c>
      <c r="B81" s="1">
        <f>IFERROR(__xludf.DUMMYFUNCTION("""COMPUTED_VALUE"""),318.53)</f>
        <v>318.53</v>
      </c>
      <c r="D81" s="2">
        <f>IFERROR(__xludf.DUMMYFUNCTION("""COMPUTED_VALUE"""),45407.66666666667)</f>
        <v>45407.66667</v>
      </c>
      <c r="E81" s="1">
        <f>IFERROR(__xludf.DUMMYFUNCTION("""COMPUTED_VALUE"""),320.2)</f>
        <v>320.2</v>
      </c>
      <c r="G81" s="2">
        <f>IFERROR(__xludf.DUMMYFUNCTION("""COMPUTED_VALUE"""),45407.66666666667)</f>
        <v>45407.66667</v>
      </c>
      <c r="H81" s="1">
        <f>IFERROR(__xludf.DUMMYFUNCTION("""COMPUTED_VALUE"""),316.31)</f>
        <v>316.31</v>
      </c>
      <c r="J81" s="2">
        <f>IFERROR(__xludf.DUMMYFUNCTION("""COMPUTED_VALUE"""),45407.66666666667)</f>
        <v>45407.66667</v>
      </c>
      <c r="K81" s="1">
        <f>IFERROR(__xludf.DUMMYFUNCTION("""COMPUTED_VALUE"""),319.57)</f>
        <v>319.57</v>
      </c>
      <c r="M81" s="2">
        <f>IFERROR(__xludf.DUMMYFUNCTION("""COMPUTED_VALUE"""),45407.66666666667)</f>
        <v>45407.66667</v>
      </c>
      <c r="N81" s="1">
        <f>IFERROR(__xludf.DUMMYFUNCTION("""COMPUTED_VALUE"""),1.73814326E8)</f>
        <v>173814326</v>
      </c>
    </row>
    <row r="82">
      <c r="A82" s="2">
        <f>IFERROR(__xludf.DUMMYFUNCTION("""COMPUTED_VALUE"""),45408.66666666667)</f>
        <v>45408.66667</v>
      </c>
      <c r="B82" s="1">
        <f>IFERROR(__xludf.DUMMYFUNCTION("""COMPUTED_VALUE"""),320.21)</f>
        <v>320.21</v>
      </c>
      <c r="D82" s="2">
        <f>IFERROR(__xludf.DUMMYFUNCTION("""COMPUTED_VALUE"""),45408.66666666667)</f>
        <v>45408.66667</v>
      </c>
      <c r="E82" s="1">
        <f>IFERROR(__xludf.DUMMYFUNCTION("""COMPUTED_VALUE"""),322.9)</f>
        <v>322.9</v>
      </c>
      <c r="G82" s="2">
        <f>IFERROR(__xludf.DUMMYFUNCTION("""COMPUTED_VALUE"""),45408.66666666667)</f>
        <v>45408.66667</v>
      </c>
      <c r="H82" s="1">
        <f>IFERROR(__xludf.DUMMYFUNCTION("""COMPUTED_VALUE"""),319.46)</f>
        <v>319.46</v>
      </c>
      <c r="J82" s="2">
        <f>IFERROR(__xludf.DUMMYFUNCTION("""COMPUTED_VALUE"""),45408.66666666667)</f>
        <v>45408.66667</v>
      </c>
      <c r="K82" s="1">
        <f>IFERROR(__xludf.DUMMYFUNCTION("""COMPUTED_VALUE"""),319.87)</f>
        <v>319.87</v>
      </c>
      <c r="M82" s="2">
        <f>IFERROR(__xludf.DUMMYFUNCTION("""COMPUTED_VALUE"""),45408.66666666667)</f>
        <v>45408.66667</v>
      </c>
      <c r="N82" s="1">
        <f>IFERROR(__xludf.DUMMYFUNCTION("""COMPUTED_VALUE"""),1.5775907E8)</f>
        <v>157759070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IFERROR(__xludf.DUMMYFUNCTION("""COMPUTED_VALUE"""),322.13)</f>
        <v>322.13</v>
      </c>
      <c r="D83" s="2">
        <f>IFERROR(__xludf.DUMMYFUNCTION("""COMPUTED_VALUE"""),45411.66666666667)</f>
        <v>45411.66667</v>
      </c>
      <c r="E83" s="1">
        <f>IFERROR(__xludf.DUMMYFUNCTION("""COMPUTED_VALUE"""),323.9)</f>
        <v>323.9</v>
      </c>
      <c r="G83" s="2">
        <f>IFERROR(__xludf.DUMMYFUNCTION("""COMPUTED_VALUE"""),45411.66666666667)</f>
        <v>45411.66667</v>
      </c>
      <c r="H83" s="1">
        <f>IFERROR(__xludf.DUMMYFUNCTION("""COMPUTED_VALUE"""),321.36)</f>
        <v>321.36</v>
      </c>
      <c r="J83" s="2">
        <f>IFERROR(__xludf.DUMMYFUNCTION("""COMPUTED_VALUE"""),45411.66666666667)</f>
        <v>45411.66667</v>
      </c>
      <c r="K83" s="1">
        <f>IFERROR(__xludf.DUMMYFUNCTION("""COMPUTED_VALUE"""),323.11)</f>
        <v>323.11</v>
      </c>
      <c r="M83" s="2">
        <f>IFERROR(__xludf.DUMMYFUNCTION("""COMPUTED_VALUE"""),45411.66666666667)</f>
        <v>45411.66667</v>
      </c>
      <c r="N83" s="1">
        <f>IFERROR(__xludf.DUMMYFUNCTION("""COMPUTED_VALUE"""),1.60765961E8)</f>
        <v>160765961</v>
      </c>
    </row>
    <row r="84">
      <c r="A84" s="2">
        <f>IFERROR(__xludf.DUMMYFUNCTION("""COMPUTED_VALUE"""),45412.66666666667)</f>
        <v>45412.66667</v>
      </c>
      <c r="B84" s="1">
        <f>IFERROR(__xludf.DUMMYFUNCTION("""COMPUTED_VALUE"""),319.8)</f>
        <v>319.8</v>
      </c>
      <c r="D84" s="2">
        <f>IFERROR(__xludf.DUMMYFUNCTION("""COMPUTED_VALUE"""),45412.66666666667)</f>
        <v>45412.66667</v>
      </c>
      <c r="E84" s="1">
        <f>IFERROR(__xludf.DUMMYFUNCTION("""COMPUTED_VALUE"""),322.23)</f>
        <v>322.23</v>
      </c>
      <c r="G84" s="2">
        <f>IFERROR(__xludf.DUMMYFUNCTION("""COMPUTED_VALUE"""),45412.66666666667)</f>
        <v>45412.66667</v>
      </c>
      <c r="H84" s="1">
        <f>IFERROR(__xludf.DUMMYFUNCTION("""COMPUTED_VALUE"""),317.15)</f>
        <v>317.15</v>
      </c>
      <c r="J84" s="2">
        <f>IFERROR(__xludf.DUMMYFUNCTION("""COMPUTED_VALUE"""),45412.66666666667)</f>
        <v>45412.66667</v>
      </c>
      <c r="K84" s="1">
        <f>IFERROR(__xludf.DUMMYFUNCTION("""COMPUTED_VALUE"""),317.24)</f>
        <v>317.24</v>
      </c>
      <c r="M84" s="2">
        <f>IFERROR(__xludf.DUMMYFUNCTION("""COMPUTED_VALUE"""),45412.66666666667)</f>
        <v>45412.66667</v>
      </c>
      <c r="N84" s="1">
        <f>IFERROR(__xludf.DUMMYFUNCTION("""COMPUTED_VALUE"""),1.99607084E8)</f>
        <v>199607084</v>
      </c>
    </row>
    <row r="85">
      <c r="A85" s="2">
        <f>IFERROR(__xludf.DUMMYFUNCTION("""COMPUTED_VALUE"""),45413.66666666667)</f>
        <v>45413.66667</v>
      </c>
      <c r="B85" s="1">
        <f>IFERROR(__xludf.DUMMYFUNCTION("""COMPUTED_VALUE"""),317.1)</f>
        <v>317.1</v>
      </c>
      <c r="D85" s="2">
        <f>IFERROR(__xludf.DUMMYFUNCTION("""COMPUTED_VALUE"""),45413.66666666667)</f>
        <v>45413.66667</v>
      </c>
      <c r="E85" s="1">
        <f>IFERROR(__xludf.DUMMYFUNCTION("""COMPUTED_VALUE"""),323.47)</f>
        <v>323.47</v>
      </c>
      <c r="G85" s="2">
        <f>IFERROR(__xludf.DUMMYFUNCTION("""COMPUTED_VALUE"""),45413.66666666667)</f>
        <v>45413.66667</v>
      </c>
      <c r="H85" s="1">
        <f>IFERROR(__xludf.DUMMYFUNCTION("""COMPUTED_VALUE"""),316.61)</f>
        <v>316.61</v>
      </c>
      <c r="J85" s="2">
        <f>IFERROR(__xludf.DUMMYFUNCTION("""COMPUTED_VALUE"""),45413.66666666667)</f>
        <v>45413.66667</v>
      </c>
      <c r="K85" s="1">
        <f>IFERROR(__xludf.DUMMYFUNCTION("""COMPUTED_VALUE"""),317.88)</f>
        <v>317.88</v>
      </c>
      <c r="M85" s="2">
        <f>IFERROR(__xludf.DUMMYFUNCTION("""COMPUTED_VALUE"""),45413.66666666667)</f>
        <v>45413.66667</v>
      </c>
      <c r="N85" s="1">
        <f>IFERROR(__xludf.DUMMYFUNCTION("""COMPUTED_VALUE"""),2.1713292E8)</f>
        <v>217132920</v>
      </c>
    </row>
    <row r="86">
      <c r="A86" s="2">
        <f>IFERROR(__xludf.DUMMYFUNCTION("""COMPUTED_VALUE"""),45414.66666666667)</f>
        <v>45414.66667</v>
      </c>
      <c r="B86" s="1">
        <f>IFERROR(__xludf.DUMMYFUNCTION("""COMPUTED_VALUE"""),320.19)</f>
        <v>320.19</v>
      </c>
      <c r="D86" s="2">
        <f>IFERROR(__xludf.DUMMYFUNCTION("""COMPUTED_VALUE"""),45414.66666666667)</f>
        <v>45414.66667</v>
      </c>
      <c r="E86" s="1">
        <f>IFERROR(__xludf.DUMMYFUNCTION("""COMPUTED_VALUE"""),322.8)</f>
        <v>322.8</v>
      </c>
      <c r="G86" s="2">
        <f>IFERROR(__xludf.DUMMYFUNCTION("""COMPUTED_VALUE"""),45414.66666666667)</f>
        <v>45414.66667</v>
      </c>
      <c r="H86" s="1">
        <f>IFERROR(__xludf.DUMMYFUNCTION("""COMPUTED_VALUE"""),317.32)</f>
        <v>317.32</v>
      </c>
      <c r="J86" s="2">
        <f>IFERROR(__xludf.DUMMYFUNCTION("""COMPUTED_VALUE"""),45414.66666666667)</f>
        <v>45414.66667</v>
      </c>
      <c r="K86" s="1">
        <f>IFERROR(__xludf.DUMMYFUNCTION("""COMPUTED_VALUE"""),322.25)</f>
        <v>322.25</v>
      </c>
      <c r="M86" s="2">
        <f>IFERROR(__xludf.DUMMYFUNCTION("""COMPUTED_VALUE"""),45414.66666666667)</f>
        <v>45414.66667</v>
      </c>
      <c r="N86" s="1">
        <f>IFERROR(__xludf.DUMMYFUNCTION("""COMPUTED_VALUE"""),2.24380295E8)</f>
        <v>224380295</v>
      </c>
    </row>
    <row r="87">
      <c r="A87" s="2">
        <f>IFERROR(__xludf.DUMMYFUNCTION("""COMPUTED_VALUE"""),45415.66666666667)</f>
        <v>45415.66667</v>
      </c>
      <c r="B87" s="1">
        <f>IFERROR(__xludf.DUMMYFUNCTION("""COMPUTED_VALUE"""),326.97)</f>
        <v>326.97</v>
      </c>
      <c r="D87" s="2">
        <f>IFERROR(__xludf.DUMMYFUNCTION("""COMPUTED_VALUE"""),45415.66666666667)</f>
        <v>45415.66667</v>
      </c>
      <c r="E87" s="1">
        <f>IFERROR(__xludf.DUMMYFUNCTION("""COMPUTED_VALUE"""),329.56)</f>
        <v>329.56</v>
      </c>
      <c r="G87" s="2">
        <f>IFERROR(__xludf.DUMMYFUNCTION("""COMPUTED_VALUE"""),45415.66666666667)</f>
        <v>45415.66667</v>
      </c>
      <c r="H87" s="1">
        <f>IFERROR(__xludf.DUMMYFUNCTION("""COMPUTED_VALUE"""),323.78)</f>
        <v>323.78</v>
      </c>
      <c r="J87" s="2">
        <f>IFERROR(__xludf.DUMMYFUNCTION("""COMPUTED_VALUE"""),45415.66666666667)</f>
        <v>45415.66667</v>
      </c>
      <c r="K87" s="1">
        <f>IFERROR(__xludf.DUMMYFUNCTION("""COMPUTED_VALUE"""),324.68)</f>
        <v>324.68</v>
      </c>
      <c r="M87" s="2">
        <f>IFERROR(__xludf.DUMMYFUNCTION("""COMPUTED_VALUE"""),45415.66666666667)</f>
        <v>45415.66667</v>
      </c>
      <c r="N87" s="1">
        <f>IFERROR(__xludf.DUMMYFUNCTION("""COMPUTED_VALUE"""),2.30735327E8)</f>
        <v>230735327</v>
      </c>
    </row>
    <row r="88">
      <c r="A88" s="2">
        <f>IFERROR(__xludf.DUMMYFUNCTION("""COMPUTED_VALUE"""),45418.66666666667)</f>
        <v>45418.66667</v>
      </c>
      <c r="B88" s="1">
        <f>IFERROR(__xludf.DUMMYFUNCTION("""COMPUTED_VALUE"""),326.75)</f>
        <v>326.75</v>
      </c>
      <c r="D88" s="2">
        <f>IFERROR(__xludf.DUMMYFUNCTION("""COMPUTED_VALUE"""),45418.66666666667)</f>
        <v>45418.66667</v>
      </c>
      <c r="E88" s="1">
        <f>IFERROR(__xludf.DUMMYFUNCTION("""COMPUTED_VALUE"""),327.14)</f>
        <v>327.14</v>
      </c>
      <c r="G88" s="2">
        <f>IFERROR(__xludf.DUMMYFUNCTION("""COMPUTED_VALUE"""),45418.66666666667)</f>
        <v>45418.66667</v>
      </c>
      <c r="H88" s="1">
        <f>IFERROR(__xludf.DUMMYFUNCTION("""COMPUTED_VALUE"""),323.49)</f>
        <v>323.49</v>
      </c>
      <c r="J88" s="2">
        <f>IFERROR(__xludf.DUMMYFUNCTION("""COMPUTED_VALUE"""),45418.66666666667)</f>
        <v>45418.66667</v>
      </c>
      <c r="K88" s="1">
        <f>IFERROR(__xludf.DUMMYFUNCTION("""COMPUTED_VALUE"""),324.94)</f>
        <v>324.94</v>
      </c>
      <c r="M88" s="2">
        <f>IFERROR(__xludf.DUMMYFUNCTION("""COMPUTED_VALUE"""),45418.66666666667)</f>
        <v>45418.66667</v>
      </c>
      <c r="N88" s="1">
        <f>IFERROR(__xludf.DUMMYFUNCTION("""COMPUTED_VALUE"""),1.97876409E8)</f>
        <v>197876409</v>
      </c>
    </row>
    <row r="89">
      <c r="A89" s="2">
        <f>IFERROR(__xludf.DUMMYFUNCTION("""COMPUTED_VALUE"""),45419.66666666667)</f>
        <v>45419.66667</v>
      </c>
      <c r="B89" s="1">
        <f>IFERROR(__xludf.DUMMYFUNCTION("""COMPUTED_VALUE"""),327.45)</f>
        <v>327.45</v>
      </c>
      <c r="D89" s="2">
        <f>IFERROR(__xludf.DUMMYFUNCTION("""COMPUTED_VALUE"""),45419.66666666667)</f>
        <v>45419.66667</v>
      </c>
      <c r="E89" s="1">
        <f>IFERROR(__xludf.DUMMYFUNCTION("""COMPUTED_VALUE"""),328.9)</f>
        <v>328.9</v>
      </c>
      <c r="G89" s="2">
        <f>IFERROR(__xludf.DUMMYFUNCTION("""COMPUTED_VALUE"""),45419.66666666667)</f>
        <v>45419.66667</v>
      </c>
      <c r="H89" s="1">
        <f>IFERROR(__xludf.DUMMYFUNCTION("""COMPUTED_VALUE"""),326.42)</f>
        <v>326.42</v>
      </c>
      <c r="J89" s="2">
        <f>IFERROR(__xludf.DUMMYFUNCTION("""COMPUTED_VALUE"""),45419.66666666667)</f>
        <v>45419.66667</v>
      </c>
      <c r="K89" s="1">
        <f>IFERROR(__xludf.DUMMYFUNCTION("""COMPUTED_VALUE"""),327.92)</f>
        <v>327.92</v>
      </c>
      <c r="M89" s="2">
        <f>IFERROR(__xludf.DUMMYFUNCTION("""COMPUTED_VALUE"""),45419.66666666667)</f>
        <v>45419.66667</v>
      </c>
      <c r="N89" s="1">
        <f>IFERROR(__xludf.DUMMYFUNCTION("""COMPUTED_VALUE"""),1.9188063E8)</f>
        <v>191880630</v>
      </c>
    </row>
    <row r="90">
      <c r="A90" s="2">
        <f>IFERROR(__xludf.DUMMYFUNCTION("""COMPUTED_VALUE"""),45420.66666666667)</f>
        <v>45420.66667</v>
      </c>
      <c r="B90" s="1">
        <f>IFERROR(__xludf.DUMMYFUNCTION("""COMPUTED_VALUE"""),326.06)</f>
        <v>326.06</v>
      </c>
      <c r="D90" s="2">
        <f>IFERROR(__xludf.DUMMYFUNCTION("""COMPUTED_VALUE"""),45420.66666666667)</f>
        <v>45420.66667</v>
      </c>
      <c r="E90" s="1">
        <f>IFERROR(__xludf.DUMMYFUNCTION("""COMPUTED_VALUE"""),326.06)</f>
        <v>326.06</v>
      </c>
      <c r="G90" s="2">
        <f>IFERROR(__xludf.DUMMYFUNCTION("""COMPUTED_VALUE"""),45420.66666666667)</f>
        <v>45420.66667</v>
      </c>
      <c r="H90" s="1">
        <f>IFERROR(__xludf.DUMMYFUNCTION("""COMPUTED_VALUE"""),324.24)</f>
        <v>324.24</v>
      </c>
      <c r="J90" s="2">
        <f>IFERROR(__xludf.DUMMYFUNCTION("""COMPUTED_VALUE"""),45420.66666666667)</f>
        <v>45420.66667</v>
      </c>
      <c r="K90" s="1">
        <f>IFERROR(__xludf.DUMMYFUNCTION("""COMPUTED_VALUE"""),325.23)</f>
        <v>325.23</v>
      </c>
      <c r="M90" s="2">
        <f>IFERROR(__xludf.DUMMYFUNCTION("""COMPUTED_VALUE"""),45420.66666666667)</f>
        <v>45420.66667</v>
      </c>
      <c r="N90" s="1">
        <f>IFERROR(__xludf.DUMMYFUNCTION("""COMPUTED_VALUE"""),1.74552864E8)</f>
        <v>174552864</v>
      </c>
    </row>
    <row r="91">
      <c r="A91" s="2">
        <f>IFERROR(__xludf.DUMMYFUNCTION("""COMPUTED_VALUE"""),45421.66666666667)</f>
        <v>45421.66667</v>
      </c>
      <c r="B91" s="1">
        <f>IFERROR(__xludf.DUMMYFUNCTION("""COMPUTED_VALUE"""),328.6)</f>
        <v>328.6</v>
      </c>
      <c r="D91" s="2">
        <f>IFERROR(__xludf.DUMMYFUNCTION("""COMPUTED_VALUE"""),45421.66666666667)</f>
        <v>45421.66667</v>
      </c>
      <c r="E91" s="1">
        <f>IFERROR(__xludf.DUMMYFUNCTION("""COMPUTED_VALUE"""),332.23)</f>
        <v>332.23</v>
      </c>
      <c r="G91" s="2">
        <f>IFERROR(__xludf.DUMMYFUNCTION("""COMPUTED_VALUE"""),45421.66666666667)</f>
        <v>45421.66667</v>
      </c>
      <c r="H91" s="1">
        <f>IFERROR(__xludf.DUMMYFUNCTION("""COMPUTED_VALUE"""),328.28)</f>
        <v>328.28</v>
      </c>
      <c r="J91" s="2">
        <f>IFERROR(__xludf.DUMMYFUNCTION("""COMPUTED_VALUE"""),45421.66666666667)</f>
        <v>45421.66667</v>
      </c>
      <c r="K91" s="1">
        <f>IFERROR(__xludf.DUMMYFUNCTION("""COMPUTED_VALUE"""),331.99)</f>
        <v>331.99</v>
      </c>
      <c r="M91" s="2">
        <f>IFERROR(__xludf.DUMMYFUNCTION("""COMPUTED_VALUE"""),45421.66666666667)</f>
        <v>45421.66667</v>
      </c>
      <c r="N91" s="1">
        <f>IFERROR(__xludf.DUMMYFUNCTION("""COMPUTED_VALUE"""),1.77502972E8)</f>
        <v>177502972</v>
      </c>
    </row>
    <row r="92">
      <c r="A92" s="2">
        <f>IFERROR(__xludf.DUMMYFUNCTION("""COMPUTED_VALUE"""),45422.66666666667)</f>
        <v>45422.66667</v>
      </c>
      <c r="B92" s="1">
        <f>IFERROR(__xludf.DUMMYFUNCTION("""COMPUTED_VALUE"""),332.28)</f>
        <v>332.28</v>
      </c>
      <c r="D92" s="2">
        <f>IFERROR(__xludf.DUMMYFUNCTION("""COMPUTED_VALUE"""),45422.66666666667)</f>
        <v>45422.66667</v>
      </c>
      <c r="E92" s="1">
        <f>IFERROR(__xludf.DUMMYFUNCTION("""COMPUTED_VALUE"""),332.53)</f>
        <v>332.53</v>
      </c>
      <c r="G92" s="2">
        <f>IFERROR(__xludf.DUMMYFUNCTION("""COMPUTED_VALUE"""),45422.66666666667)</f>
        <v>45422.66667</v>
      </c>
      <c r="H92" s="1">
        <f>IFERROR(__xludf.DUMMYFUNCTION("""COMPUTED_VALUE"""),330.03)</f>
        <v>330.03</v>
      </c>
      <c r="J92" s="2">
        <f>IFERROR(__xludf.DUMMYFUNCTION("""COMPUTED_VALUE"""),45422.66666666667)</f>
        <v>45422.66667</v>
      </c>
      <c r="K92" s="1">
        <f>IFERROR(__xludf.DUMMYFUNCTION("""COMPUTED_VALUE"""),330.99)</f>
        <v>330.99</v>
      </c>
      <c r="M92" s="2">
        <f>IFERROR(__xludf.DUMMYFUNCTION("""COMPUTED_VALUE"""),45422.66666666667)</f>
        <v>45422.66667</v>
      </c>
      <c r="N92" s="1">
        <f>IFERROR(__xludf.DUMMYFUNCTION("""COMPUTED_VALUE"""),1.4285262E8)</f>
        <v>142852620</v>
      </c>
    </row>
    <row r="93">
      <c r="A93" s="2">
        <f>IFERROR(__xludf.DUMMYFUNCTION("""COMPUTED_VALUE"""),45425.66666666667)</f>
        <v>45425.66667</v>
      </c>
      <c r="B93" s="1">
        <f>IFERROR(__xludf.DUMMYFUNCTION("""COMPUTED_VALUE"""),332.9)</f>
        <v>332.9</v>
      </c>
      <c r="D93" s="2">
        <f>IFERROR(__xludf.DUMMYFUNCTION("""COMPUTED_VALUE"""),45425.66666666667)</f>
        <v>45425.66667</v>
      </c>
      <c r="E93" s="1">
        <f>IFERROR(__xludf.DUMMYFUNCTION("""COMPUTED_VALUE"""),333.88)</f>
        <v>333.88</v>
      </c>
      <c r="G93" s="2">
        <f>IFERROR(__xludf.DUMMYFUNCTION("""COMPUTED_VALUE"""),45425.66666666667)</f>
        <v>45425.66667</v>
      </c>
      <c r="H93" s="1">
        <f>IFERROR(__xludf.DUMMYFUNCTION("""COMPUTED_VALUE"""),330.47)</f>
        <v>330.47</v>
      </c>
      <c r="J93" s="2">
        <f>IFERROR(__xludf.DUMMYFUNCTION("""COMPUTED_VALUE"""),45425.66666666667)</f>
        <v>45425.66667</v>
      </c>
      <c r="K93" s="1">
        <f>IFERROR(__xludf.DUMMYFUNCTION("""COMPUTED_VALUE"""),332.0)</f>
        <v>332</v>
      </c>
      <c r="M93" s="2">
        <f>IFERROR(__xludf.DUMMYFUNCTION("""COMPUTED_VALUE"""),45425.66666666667)</f>
        <v>45425.66667</v>
      </c>
      <c r="N93" s="1">
        <f>IFERROR(__xludf.DUMMYFUNCTION("""COMPUTED_VALUE"""),1.95774648E8)</f>
        <v>195774648</v>
      </c>
    </row>
    <row r="94">
      <c r="A94" s="2">
        <f>IFERROR(__xludf.DUMMYFUNCTION("""COMPUTED_VALUE"""),45426.66666666667)</f>
        <v>45426.66667</v>
      </c>
      <c r="B94" s="1">
        <f>IFERROR(__xludf.DUMMYFUNCTION("""COMPUTED_VALUE"""),333.57)</f>
        <v>333.57</v>
      </c>
      <c r="D94" s="2">
        <f>IFERROR(__xludf.DUMMYFUNCTION("""COMPUTED_VALUE"""),45426.66666666667)</f>
        <v>45426.66667</v>
      </c>
      <c r="E94" s="1">
        <f>IFERROR(__xludf.DUMMYFUNCTION("""COMPUTED_VALUE"""),336.09)</f>
        <v>336.09</v>
      </c>
      <c r="G94" s="2">
        <f>IFERROR(__xludf.DUMMYFUNCTION("""COMPUTED_VALUE"""),45426.66666666667)</f>
        <v>45426.66667</v>
      </c>
      <c r="H94" s="1">
        <f>IFERROR(__xludf.DUMMYFUNCTION("""COMPUTED_VALUE"""),332.85)</f>
        <v>332.85</v>
      </c>
      <c r="J94" s="2">
        <f>IFERROR(__xludf.DUMMYFUNCTION("""COMPUTED_VALUE"""),45426.66666666667)</f>
        <v>45426.66667</v>
      </c>
      <c r="K94" s="1">
        <f>IFERROR(__xludf.DUMMYFUNCTION("""COMPUTED_VALUE"""),334.48)</f>
        <v>334.48</v>
      </c>
      <c r="M94" s="2">
        <f>IFERROR(__xludf.DUMMYFUNCTION("""COMPUTED_VALUE"""),45426.66666666667)</f>
        <v>45426.66667</v>
      </c>
      <c r="N94" s="1">
        <f>IFERROR(__xludf.DUMMYFUNCTION("""COMPUTED_VALUE"""),2.07142968E8)</f>
        <v>207142968</v>
      </c>
    </row>
    <row r="95">
      <c r="A95" s="2">
        <f>IFERROR(__xludf.DUMMYFUNCTION("""COMPUTED_VALUE"""),45427.66666666667)</f>
        <v>45427.66667</v>
      </c>
      <c r="B95" s="1">
        <f>IFERROR(__xludf.DUMMYFUNCTION("""COMPUTED_VALUE"""),339.9)</f>
        <v>339.9</v>
      </c>
      <c r="D95" s="2">
        <f>IFERROR(__xludf.DUMMYFUNCTION("""COMPUTED_VALUE"""),45427.66666666667)</f>
        <v>45427.66667</v>
      </c>
      <c r="E95" s="1">
        <f>IFERROR(__xludf.DUMMYFUNCTION("""COMPUTED_VALUE"""),340.88)</f>
        <v>340.88</v>
      </c>
      <c r="G95" s="2">
        <f>IFERROR(__xludf.DUMMYFUNCTION("""COMPUTED_VALUE"""),45427.66666666667)</f>
        <v>45427.66667</v>
      </c>
      <c r="H95" s="1">
        <f>IFERROR(__xludf.DUMMYFUNCTION("""COMPUTED_VALUE"""),338.42)</f>
        <v>338.42</v>
      </c>
      <c r="J95" s="2">
        <f>IFERROR(__xludf.DUMMYFUNCTION("""COMPUTED_VALUE"""),45427.66666666667)</f>
        <v>45427.66667</v>
      </c>
      <c r="K95" s="1">
        <f>IFERROR(__xludf.DUMMYFUNCTION("""COMPUTED_VALUE"""),339.59)</f>
        <v>339.59</v>
      </c>
      <c r="M95" s="2">
        <f>IFERROR(__xludf.DUMMYFUNCTION("""COMPUTED_VALUE"""),45427.66666666667)</f>
        <v>45427.66667</v>
      </c>
      <c r="N95" s="1">
        <f>IFERROR(__xludf.DUMMYFUNCTION("""COMPUTED_VALUE"""),1.92351253E8)</f>
        <v>192351253</v>
      </c>
    </row>
    <row r="96">
      <c r="A96" s="2">
        <f>IFERROR(__xludf.DUMMYFUNCTION("""COMPUTED_VALUE"""),45428.66666666667)</f>
        <v>45428.66667</v>
      </c>
      <c r="B96" s="1">
        <f>IFERROR(__xludf.DUMMYFUNCTION("""COMPUTED_VALUE"""),339.95)</f>
        <v>339.95</v>
      </c>
      <c r="D96" s="2">
        <f>IFERROR(__xludf.DUMMYFUNCTION("""COMPUTED_VALUE"""),45428.66666666667)</f>
        <v>45428.66667</v>
      </c>
      <c r="E96" s="1">
        <f>IFERROR(__xludf.DUMMYFUNCTION("""COMPUTED_VALUE"""),340.84)</f>
        <v>340.84</v>
      </c>
      <c r="G96" s="2">
        <f>IFERROR(__xludf.DUMMYFUNCTION("""COMPUTED_VALUE"""),45428.66666666667)</f>
        <v>45428.66667</v>
      </c>
      <c r="H96" s="1">
        <f>IFERROR(__xludf.DUMMYFUNCTION("""COMPUTED_VALUE"""),338.77)</f>
        <v>338.77</v>
      </c>
      <c r="J96" s="2">
        <f>IFERROR(__xludf.DUMMYFUNCTION("""COMPUTED_VALUE"""),45428.66666666667)</f>
        <v>45428.66667</v>
      </c>
      <c r="K96" s="1">
        <f>IFERROR(__xludf.DUMMYFUNCTION("""COMPUTED_VALUE"""),339.07)</f>
        <v>339.07</v>
      </c>
      <c r="M96" s="2">
        <f>IFERROR(__xludf.DUMMYFUNCTION("""COMPUTED_VALUE"""),45428.66666666667)</f>
        <v>45428.66667</v>
      </c>
      <c r="N96" s="1">
        <f>IFERROR(__xludf.DUMMYFUNCTION("""COMPUTED_VALUE"""),1.58316255E8)</f>
        <v>158316255</v>
      </c>
    </row>
    <row r="97">
      <c r="A97" s="2">
        <f>IFERROR(__xludf.DUMMYFUNCTION("""COMPUTED_VALUE"""),45429.66666666667)</f>
        <v>45429.66667</v>
      </c>
      <c r="B97" s="1">
        <f>IFERROR(__xludf.DUMMYFUNCTION("""COMPUTED_VALUE"""),339.96)</f>
        <v>339.96</v>
      </c>
      <c r="D97" s="2">
        <f>IFERROR(__xludf.DUMMYFUNCTION("""COMPUTED_VALUE"""),45429.66666666667)</f>
        <v>45429.66667</v>
      </c>
      <c r="E97" s="1">
        <f>IFERROR(__xludf.DUMMYFUNCTION("""COMPUTED_VALUE"""),339.96)</f>
        <v>339.96</v>
      </c>
      <c r="G97" s="2">
        <f>IFERROR(__xludf.DUMMYFUNCTION("""COMPUTED_VALUE"""),45429.66666666667)</f>
        <v>45429.66667</v>
      </c>
      <c r="H97" s="1">
        <f>IFERROR(__xludf.DUMMYFUNCTION("""COMPUTED_VALUE"""),337.99)</f>
        <v>337.99</v>
      </c>
      <c r="J97" s="2">
        <f>IFERROR(__xludf.DUMMYFUNCTION("""COMPUTED_VALUE"""),45429.66666666667)</f>
        <v>45429.66667</v>
      </c>
      <c r="K97" s="1">
        <f>IFERROR(__xludf.DUMMYFUNCTION("""COMPUTED_VALUE"""),339.23)</f>
        <v>339.23</v>
      </c>
      <c r="M97" s="2">
        <f>IFERROR(__xludf.DUMMYFUNCTION("""COMPUTED_VALUE"""),45429.66666666667)</f>
        <v>45429.66667</v>
      </c>
      <c r="N97" s="1">
        <f>IFERROR(__xludf.DUMMYFUNCTION("""COMPUTED_VALUE"""),1.44293755E8)</f>
        <v>144293755</v>
      </c>
    </row>
    <row r="98">
      <c r="A98" s="2">
        <f>IFERROR(__xludf.DUMMYFUNCTION("""COMPUTED_VALUE"""),45432.66666666667)</f>
        <v>45432.66667</v>
      </c>
      <c r="B98" s="1">
        <f>IFERROR(__xludf.DUMMYFUNCTION("""COMPUTED_VALUE"""),338.41)</f>
        <v>338.41</v>
      </c>
      <c r="D98" s="2">
        <f>IFERROR(__xludf.DUMMYFUNCTION("""COMPUTED_VALUE"""),45432.66666666667)</f>
        <v>45432.66667</v>
      </c>
      <c r="E98" s="1">
        <f>IFERROR(__xludf.DUMMYFUNCTION("""COMPUTED_VALUE"""),339.55)</f>
        <v>339.55</v>
      </c>
      <c r="G98" s="2">
        <f>IFERROR(__xludf.DUMMYFUNCTION("""COMPUTED_VALUE"""),45432.66666666667)</f>
        <v>45432.66667</v>
      </c>
      <c r="H98" s="1">
        <f>IFERROR(__xludf.DUMMYFUNCTION("""COMPUTED_VALUE"""),336.95)</f>
        <v>336.95</v>
      </c>
      <c r="J98" s="2">
        <f>IFERROR(__xludf.DUMMYFUNCTION("""COMPUTED_VALUE"""),45432.66666666667)</f>
        <v>45432.66667</v>
      </c>
      <c r="K98" s="1">
        <f>IFERROR(__xludf.DUMMYFUNCTION("""COMPUTED_VALUE"""),337.1)</f>
        <v>337.1</v>
      </c>
      <c r="M98" s="2">
        <f>IFERROR(__xludf.DUMMYFUNCTION("""COMPUTED_VALUE"""),45432.66666666667)</f>
        <v>45432.66667</v>
      </c>
      <c r="N98" s="1">
        <f>IFERROR(__xludf.DUMMYFUNCTION("""COMPUTED_VALUE"""),1.33969689E8)</f>
        <v>133969689</v>
      </c>
    </row>
    <row r="99">
      <c r="A99" s="2">
        <f>IFERROR(__xludf.DUMMYFUNCTION("""COMPUTED_VALUE"""),45433.66666666667)</f>
        <v>45433.66667</v>
      </c>
      <c r="B99" s="1">
        <f>IFERROR(__xludf.DUMMYFUNCTION("""COMPUTED_VALUE"""),336.54)</f>
        <v>336.54</v>
      </c>
      <c r="D99" s="2">
        <f>IFERROR(__xludf.DUMMYFUNCTION("""COMPUTED_VALUE"""),45433.66666666667)</f>
        <v>45433.66667</v>
      </c>
      <c r="E99" s="1">
        <f>IFERROR(__xludf.DUMMYFUNCTION("""COMPUTED_VALUE"""),337.61)</f>
        <v>337.61</v>
      </c>
      <c r="G99" s="2">
        <f>IFERROR(__xludf.DUMMYFUNCTION("""COMPUTED_VALUE"""),45433.66666666667)</f>
        <v>45433.66667</v>
      </c>
      <c r="H99" s="1">
        <f>IFERROR(__xludf.DUMMYFUNCTION("""COMPUTED_VALUE"""),335.71)</f>
        <v>335.71</v>
      </c>
      <c r="J99" s="2">
        <f>IFERROR(__xludf.DUMMYFUNCTION("""COMPUTED_VALUE"""),45433.66666666667)</f>
        <v>45433.66667</v>
      </c>
      <c r="K99" s="1">
        <f>IFERROR(__xludf.DUMMYFUNCTION("""COMPUTED_VALUE"""),336.9)</f>
        <v>336.9</v>
      </c>
      <c r="M99" s="2">
        <f>IFERROR(__xludf.DUMMYFUNCTION("""COMPUTED_VALUE"""),45433.66666666667)</f>
        <v>45433.66667</v>
      </c>
      <c r="N99" s="1">
        <f>IFERROR(__xludf.DUMMYFUNCTION("""COMPUTED_VALUE"""),1.35360734E8)</f>
        <v>135360734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IFERROR(__xludf.DUMMYFUNCTION("""COMPUTED_VALUE"""),335.93)</f>
        <v>335.93</v>
      </c>
      <c r="D100" s="2">
        <f>IFERROR(__xludf.DUMMYFUNCTION("""COMPUTED_VALUE"""),45434.66666666667)</f>
        <v>45434.66667</v>
      </c>
      <c r="E100" s="1">
        <f>IFERROR(__xludf.DUMMYFUNCTION("""COMPUTED_VALUE"""),337.14)</f>
        <v>337.14</v>
      </c>
      <c r="G100" s="2">
        <f>IFERROR(__xludf.DUMMYFUNCTION("""COMPUTED_VALUE"""),45434.66666666667)</f>
        <v>45434.66667</v>
      </c>
      <c r="H100" s="1">
        <f>IFERROR(__xludf.DUMMYFUNCTION("""COMPUTED_VALUE"""),333.07)</f>
        <v>333.07</v>
      </c>
      <c r="J100" s="2">
        <f>IFERROR(__xludf.DUMMYFUNCTION("""COMPUTED_VALUE"""),45434.66666666667)</f>
        <v>45434.66667</v>
      </c>
      <c r="K100" s="1">
        <f>IFERROR(__xludf.DUMMYFUNCTION("""COMPUTED_VALUE"""),333.99)</f>
        <v>333.99</v>
      </c>
      <c r="M100" s="2">
        <f>IFERROR(__xludf.DUMMYFUNCTION("""COMPUTED_VALUE"""),45434.66666666667)</f>
        <v>45434.66667</v>
      </c>
      <c r="N100" s="1">
        <f>IFERROR(__xludf.DUMMYFUNCTION("""COMPUTED_VALUE"""),1.34970715E8)</f>
        <v>134970715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IFERROR(__xludf.DUMMYFUNCTION("""COMPUTED_VALUE"""),333.72)</f>
        <v>333.72</v>
      </c>
      <c r="D101" s="2">
        <f>IFERROR(__xludf.DUMMYFUNCTION("""COMPUTED_VALUE"""),45435.66666666667)</f>
        <v>45435.66667</v>
      </c>
      <c r="E101" s="1">
        <f>IFERROR(__xludf.DUMMYFUNCTION("""COMPUTED_VALUE"""),333.72)</f>
        <v>333.72</v>
      </c>
      <c r="G101" s="2">
        <f>IFERROR(__xludf.DUMMYFUNCTION("""COMPUTED_VALUE"""),45435.66666666667)</f>
        <v>45435.66667</v>
      </c>
      <c r="H101" s="1">
        <f>IFERROR(__xludf.DUMMYFUNCTION("""COMPUTED_VALUE"""),326.61)</f>
        <v>326.61</v>
      </c>
      <c r="J101" s="2">
        <f>IFERROR(__xludf.DUMMYFUNCTION("""COMPUTED_VALUE"""),45435.66666666667)</f>
        <v>45435.66667</v>
      </c>
      <c r="K101" s="1">
        <f>IFERROR(__xludf.DUMMYFUNCTION("""COMPUTED_VALUE"""),326.68)</f>
        <v>326.68</v>
      </c>
      <c r="M101" s="2">
        <f>IFERROR(__xludf.DUMMYFUNCTION("""COMPUTED_VALUE"""),45435.66666666667)</f>
        <v>45435.66667</v>
      </c>
      <c r="N101" s="1">
        <f>IFERROR(__xludf.DUMMYFUNCTION("""COMPUTED_VALUE"""),1.59139434E8)</f>
        <v>159139434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IFERROR(__xludf.DUMMYFUNCTION("""COMPUTED_VALUE"""),328.12)</f>
        <v>328.12</v>
      </c>
      <c r="D102" s="2">
        <f>IFERROR(__xludf.DUMMYFUNCTION("""COMPUTED_VALUE"""),45436.66666666667)</f>
        <v>45436.66667</v>
      </c>
      <c r="E102" s="1">
        <f>IFERROR(__xludf.DUMMYFUNCTION("""COMPUTED_VALUE"""),328.41)</f>
        <v>328.41</v>
      </c>
      <c r="G102" s="2">
        <f>IFERROR(__xludf.DUMMYFUNCTION("""COMPUTED_VALUE"""),45436.66666666667)</f>
        <v>45436.66667</v>
      </c>
      <c r="H102" s="1">
        <f>IFERROR(__xludf.DUMMYFUNCTION("""COMPUTED_VALUE"""),326.55)</f>
        <v>326.55</v>
      </c>
      <c r="J102" s="2">
        <f>IFERROR(__xludf.DUMMYFUNCTION("""COMPUTED_VALUE"""),45436.66666666667)</f>
        <v>45436.66667</v>
      </c>
      <c r="K102" s="1">
        <f>IFERROR(__xludf.DUMMYFUNCTION("""COMPUTED_VALUE"""),326.78)</f>
        <v>326.78</v>
      </c>
      <c r="M102" s="2">
        <f>IFERROR(__xludf.DUMMYFUNCTION("""COMPUTED_VALUE"""),45436.66666666667)</f>
        <v>45436.66667</v>
      </c>
      <c r="N102" s="1">
        <f>IFERROR(__xludf.DUMMYFUNCTION("""COMPUTED_VALUE"""),1.19734597E8)</f>
        <v>119734597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IFERROR(__xludf.DUMMYFUNCTION("""COMPUTED_VALUE"""),328.13)</f>
        <v>328.13</v>
      </c>
      <c r="D103" s="2">
        <f>IFERROR(__xludf.DUMMYFUNCTION("""COMPUTED_VALUE"""),45440.66666666667)</f>
        <v>45440.66667</v>
      </c>
      <c r="E103" s="1">
        <f>IFERROR(__xludf.DUMMYFUNCTION("""COMPUTED_VALUE"""),329.68)</f>
        <v>329.68</v>
      </c>
      <c r="G103" s="2">
        <f>IFERROR(__xludf.DUMMYFUNCTION("""COMPUTED_VALUE"""),45440.66666666667)</f>
        <v>45440.66667</v>
      </c>
      <c r="H103" s="1">
        <f>IFERROR(__xludf.DUMMYFUNCTION("""COMPUTED_VALUE"""),324.52)</f>
        <v>324.52</v>
      </c>
      <c r="J103" s="2">
        <f>IFERROR(__xludf.DUMMYFUNCTION("""COMPUTED_VALUE"""),45440.66666666667)</f>
        <v>45440.66667</v>
      </c>
      <c r="K103" s="1">
        <f>IFERROR(__xludf.DUMMYFUNCTION("""COMPUTED_VALUE"""),324.69)</f>
        <v>324.69</v>
      </c>
      <c r="M103" s="2">
        <f>IFERROR(__xludf.DUMMYFUNCTION("""COMPUTED_VALUE"""),45440.66666666667)</f>
        <v>45440.66667</v>
      </c>
      <c r="N103" s="1">
        <f>IFERROR(__xludf.DUMMYFUNCTION("""COMPUTED_VALUE"""),1.42188238E8)</f>
        <v>142188238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IFERROR(__xludf.DUMMYFUNCTION("""COMPUTED_VALUE"""),321.19)</f>
        <v>321.19</v>
      </c>
      <c r="D104" s="2">
        <f>IFERROR(__xludf.DUMMYFUNCTION("""COMPUTED_VALUE"""),45441.66666666667)</f>
        <v>45441.66667</v>
      </c>
      <c r="E104" s="1">
        <f>IFERROR(__xludf.DUMMYFUNCTION("""COMPUTED_VALUE"""),322.13)</f>
        <v>322.13</v>
      </c>
      <c r="G104" s="2">
        <f>IFERROR(__xludf.DUMMYFUNCTION("""COMPUTED_VALUE"""),45441.66666666667)</f>
        <v>45441.66667</v>
      </c>
      <c r="H104" s="1">
        <f>IFERROR(__xludf.DUMMYFUNCTION("""COMPUTED_VALUE"""),320.42)</f>
        <v>320.42</v>
      </c>
      <c r="J104" s="2">
        <f>IFERROR(__xludf.DUMMYFUNCTION("""COMPUTED_VALUE"""),45441.66666666667)</f>
        <v>45441.66667</v>
      </c>
      <c r="K104" s="1">
        <f>IFERROR(__xludf.DUMMYFUNCTION("""COMPUTED_VALUE"""),321.67)</f>
        <v>321.67</v>
      </c>
      <c r="M104" s="2">
        <f>IFERROR(__xludf.DUMMYFUNCTION("""COMPUTED_VALUE"""),45441.66666666667)</f>
        <v>45441.66667</v>
      </c>
      <c r="N104" s="1">
        <f>IFERROR(__xludf.DUMMYFUNCTION("""COMPUTED_VALUE"""),1.55334412E8)</f>
        <v>155334412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IFERROR(__xludf.DUMMYFUNCTION("""COMPUTED_VALUE"""),323.52)</f>
        <v>323.52</v>
      </c>
      <c r="D105" s="2">
        <f>IFERROR(__xludf.DUMMYFUNCTION("""COMPUTED_VALUE"""),45442.66666666667)</f>
        <v>45442.66667</v>
      </c>
      <c r="E105" s="1">
        <f>IFERROR(__xludf.DUMMYFUNCTION("""COMPUTED_VALUE"""),326.65)</f>
        <v>326.65</v>
      </c>
      <c r="G105" s="2">
        <f>IFERROR(__xludf.DUMMYFUNCTION("""COMPUTED_VALUE"""),45442.66666666667)</f>
        <v>45442.66667</v>
      </c>
      <c r="H105" s="1">
        <f>IFERROR(__xludf.DUMMYFUNCTION("""COMPUTED_VALUE"""),323.25)</f>
        <v>323.25</v>
      </c>
      <c r="J105" s="2">
        <f>IFERROR(__xludf.DUMMYFUNCTION("""COMPUTED_VALUE"""),45442.66666666667)</f>
        <v>45442.66667</v>
      </c>
      <c r="K105" s="1">
        <f>IFERROR(__xludf.DUMMYFUNCTION("""COMPUTED_VALUE"""),326.58)</f>
        <v>326.58</v>
      </c>
      <c r="M105" s="2">
        <f>IFERROR(__xludf.DUMMYFUNCTION("""COMPUTED_VALUE"""),45442.66666666667)</f>
        <v>45442.66667</v>
      </c>
      <c r="N105" s="1">
        <f>IFERROR(__xludf.DUMMYFUNCTION("""COMPUTED_VALUE"""),1.61091535E8)</f>
        <v>161091535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IFERROR(__xludf.DUMMYFUNCTION("""COMPUTED_VALUE"""),328.32)</f>
        <v>328.32</v>
      </c>
      <c r="D106" s="2">
        <f>IFERROR(__xludf.DUMMYFUNCTION("""COMPUTED_VALUE"""),45443.66666666667)</f>
        <v>45443.66667</v>
      </c>
      <c r="E106" s="1">
        <f>IFERROR(__xludf.DUMMYFUNCTION("""COMPUTED_VALUE"""),332.69)</f>
        <v>332.69</v>
      </c>
      <c r="G106" s="2">
        <f>IFERROR(__xludf.DUMMYFUNCTION("""COMPUTED_VALUE"""),45443.66666666667)</f>
        <v>45443.66667</v>
      </c>
      <c r="H106" s="1">
        <f>IFERROR(__xludf.DUMMYFUNCTION("""COMPUTED_VALUE"""),327.0)</f>
        <v>327</v>
      </c>
      <c r="J106" s="2">
        <f>IFERROR(__xludf.DUMMYFUNCTION("""COMPUTED_VALUE"""),45443.66666666667)</f>
        <v>45443.66667</v>
      </c>
      <c r="K106" s="1">
        <f>IFERROR(__xludf.DUMMYFUNCTION("""COMPUTED_VALUE"""),332.48)</f>
        <v>332.48</v>
      </c>
      <c r="M106" s="2">
        <f>IFERROR(__xludf.DUMMYFUNCTION("""COMPUTED_VALUE"""),45443.66666666667)</f>
        <v>45443.66667</v>
      </c>
      <c r="N106" s="1">
        <f>IFERROR(__xludf.DUMMYFUNCTION("""COMPUTED_VALUE"""),2.57482534E8)</f>
        <v>257482534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IFERROR(__xludf.DUMMYFUNCTION("""COMPUTED_VALUE"""),333.45)</f>
        <v>333.45</v>
      </c>
      <c r="D107" s="2">
        <f>IFERROR(__xludf.DUMMYFUNCTION("""COMPUTED_VALUE"""),45446.66666666667)</f>
        <v>45446.66667</v>
      </c>
      <c r="E107" s="1">
        <f>IFERROR(__xludf.DUMMYFUNCTION("""COMPUTED_VALUE"""),333.76)</f>
        <v>333.76</v>
      </c>
      <c r="G107" s="2">
        <f>IFERROR(__xludf.DUMMYFUNCTION("""COMPUTED_VALUE"""),45446.66666666667)</f>
        <v>45446.66667</v>
      </c>
      <c r="H107" s="1">
        <f>IFERROR(__xludf.DUMMYFUNCTION("""COMPUTED_VALUE"""),329.88)</f>
        <v>329.88</v>
      </c>
      <c r="J107" s="2">
        <f>IFERROR(__xludf.DUMMYFUNCTION("""COMPUTED_VALUE"""),45446.66666666667)</f>
        <v>45446.66667</v>
      </c>
      <c r="K107" s="1">
        <f>IFERROR(__xludf.DUMMYFUNCTION("""COMPUTED_VALUE"""),331.52)</f>
        <v>331.52</v>
      </c>
      <c r="M107" s="2">
        <f>IFERROR(__xludf.DUMMYFUNCTION("""COMPUTED_VALUE"""),45446.66666666667)</f>
        <v>45446.66667</v>
      </c>
      <c r="N107" s="1">
        <f>IFERROR(__xludf.DUMMYFUNCTION("""COMPUTED_VALUE"""),1.58378299E8)</f>
        <v>158378299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IFERROR(__xludf.DUMMYFUNCTION("""COMPUTED_VALUE"""),330.79)</f>
        <v>330.79</v>
      </c>
      <c r="D108" s="2">
        <f>IFERROR(__xludf.DUMMYFUNCTION("""COMPUTED_VALUE"""),45447.66666666667)</f>
        <v>45447.66667</v>
      </c>
      <c r="E108" s="1">
        <f>IFERROR(__xludf.DUMMYFUNCTION("""COMPUTED_VALUE"""),335.76)</f>
        <v>335.76</v>
      </c>
      <c r="G108" s="2">
        <f>IFERROR(__xludf.DUMMYFUNCTION("""COMPUTED_VALUE"""),45447.66666666667)</f>
        <v>45447.66667</v>
      </c>
      <c r="H108" s="1">
        <f>IFERROR(__xludf.DUMMYFUNCTION("""COMPUTED_VALUE"""),330.79)</f>
        <v>330.79</v>
      </c>
      <c r="J108" s="2">
        <f>IFERROR(__xludf.DUMMYFUNCTION("""COMPUTED_VALUE"""),45447.66666666667)</f>
        <v>45447.66667</v>
      </c>
      <c r="K108" s="1">
        <f>IFERROR(__xludf.DUMMYFUNCTION("""COMPUTED_VALUE"""),334.38)</f>
        <v>334.38</v>
      </c>
      <c r="M108" s="2">
        <f>IFERROR(__xludf.DUMMYFUNCTION("""COMPUTED_VALUE"""),45447.66666666667)</f>
        <v>45447.66667</v>
      </c>
      <c r="N108" s="1">
        <f>IFERROR(__xludf.DUMMYFUNCTION("""COMPUTED_VALUE"""),1.54134617E8)</f>
        <v>154134617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IFERROR(__xludf.DUMMYFUNCTION("""COMPUTED_VALUE"""),334.55)</f>
        <v>334.55</v>
      </c>
      <c r="D109" s="2">
        <f>IFERROR(__xludf.DUMMYFUNCTION("""COMPUTED_VALUE"""),45448.66666666667)</f>
        <v>45448.66667</v>
      </c>
      <c r="E109" s="1">
        <f>IFERROR(__xludf.DUMMYFUNCTION("""COMPUTED_VALUE"""),334.55)</f>
        <v>334.55</v>
      </c>
      <c r="G109" s="2">
        <f>IFERROR(__xludf.DUMMYFUNCTION("""COMPUTED_VALUE"""),45448.66666666667)</f>
        <v>45448.66667</v>
      </c>
      <c r="H109" s="1">
        <f>IFERROR(__xludf.DUMMYFUNCTION("""COMPUTED_VALUE"""),332.29)</f>
        <v>332.29</v>
      </c>
      <c r="J109" s="2">
        <f>IFERROR(__xludf.DUMMYFUNCTION("""COMPUTED_VALUE"""),45448.66666666667)</f>
        <v>45448.66667</v>
      </c>
      <c r="K109" s="1">
        <f>IFERROR(__xludf.DUMMYFUNCTION("""COMPUTED_VALUE"""),333.96)</f>
        <v>333.96</v>
      </c>
      <c r="M109" s="2">
        <f>IFERROR(__xludf.DUMMYFUNCTION("""COMPUTED_VALUE"""),45448.66666666667)</f>
        <v>45448.66667</v>
      </c>
      <c r="N109" s="1">
        <f>IFERROR(__xludf.DUMMYFUNCTION("""COMPUTED_VALUE"""),1.23326858E8)</f>
        <v>123326858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IFERROR(__xludf.DUMMYFUNCTION("""COMPUTED_VALUE"""),332.73)</f>
        <v>332.73</v>
      </c>
      <c r="D110" s="2">
        <f>IFERROR(__xludf.DUMMYFUNCTION("""COMPUTED_VALUE"""),45449.66666666667)</f>
        <v>45449.66667</v>
      </c>
      <c r="E110" s="1">
        <f>IFERROR(__xludf.DUMMYFUNCTION("""COMPUTED_VALUE"""),334.73)</f>
        <v>334.73</v>
      </c>
      <c r="G110" s="2">
        <f>IFERROR(__xludf.DUMMYFUNCTION("""COMPUTED_VALUE"""),45449.66666666667)</f>
        <v>45449.66667</v>
      </c>
      <c r="H110" s="1">
        <f>IFERROR(__xludf.DUMMYFUNCTION("""COMPUTED_VALUE"""),331.37)</f>
        <v>331.37</v>
      </c>
      <c r="J110" s="2">
        <f>IFERROR(__xludf.DUMMYFUNCTION("""COMPUTED_VALUE"""),45449.66666666667)</f>
        <v>45449.66667</v>
      </c>
      <c r="K110" s="1">
        <f>IFERROR(__xludf.DUMMYFUNCTION("""COMPUTED_VALUE"""),334.59)</f>
        <v>334.59</v>
      </c>
      <c r="M110" s="2">
        <f>IFERROR(__xludf.DUMMYFUNCTION("""COMPUTED_VALUE"""),45449.66666666667)</f>
        <v>45449.66667</v>
      </c>
      <c r="N110" s="1">
        <f>IFERROR(__xludf.DUMMYFUNCTION("""COMPUTED_VALUE"""),1.27405757E8)</f>
        <v>127405757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IFERROR(__xludf.DUMMYFUNCTION("""COMPUTED_VALUE"""),329.72)</f>
        <v>329.72</v>
      </c>
      <c r="D111" s="2">
        <f>IFERROR(__xludf.DUMMYFUNCTION("""COMPUTED_VALUE"""),45450.66666666667)</f>
        <v>45450.66667</v>
      </c>
      <c r="E111" s="1">
        <f>IFERROR(__xludf.DUMMYFUNCTION("""COMPUTED_VALUE"""),332.25)</f>
        <v>332.25</v>
      </c>
      <c r="G111" s="2">
        <f>IFERROR(__xludf.DUMMYFUNCTION("""COMPUTED_VALUE"""),45450.66666666667)</f>
        <v>45450.66667</v>
      </c>
      <c r="H111" s="1">
        <f>IFERROR(__xludf.DUMMYFUNCTION("""COMPUTED_VALUE"""),329.22)</f>
        <v>329.22</v>
      </c>
      <c r="J111" s="2">
        <f>IFERROR(__xludf.DUMMYFUNCTION("""COMPUTED_VALUE"""),45450.66666666667)</f>
        <v>45450.66667</v>
      </c>
      <c r="K111" s="1">
        <f>IFERROR(__xludf.DUMMYFUNCTION("""COMPUTED_VALUE"""),331.49)</f>
        <v>331.49</v>
      </c>
      <c r="M111" s="2">
        <f>IFERROR(__xludf.DUMMYFUNCTION("""COMPUTED_VALUE"""),45450.66666666667)</f>
        <v>45450.66667</v>
      </c>
      <c r="N111" s="1">
        <f>IFERROR(__xludf.DUMMYFUNCTION("""COMPUTED_VALUE"""),1.49144521E8)</f>
        <v>149144521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IFERROR(__xludf.DUMMYFUNCTION("""COMPUTED_VALUE"""),330.1)</f>
        <v>330.1</v>
      </c>
      <c r="D112" s="2">
        <f>IFERROR(__xludf.DUMMYFUNCTION("""COMPUTED_VALUE"""),45453.66666666667)</f>
        <v>45453.66667</v>
      </c>
      <c r="E112" s="1">
        <f>IFERROR(__xludf.DUMMYFUNCTION("""COMPUTED_VALUE"""),333.81)</f>
        <v>333.81</v>
      </c>
      <c r="G112" s="2">
        <f>IFERROR(__xludf.DUMMYFUNCTION("""COMPUTED_VALUE"""),45453.66666666667)</f>
        <v>45453.66667</v>
      </c>
      <c r="H112" s="1">
        <f>IFERROR(__xludf.DUMMYFUNCTION("""COMPUTED_VALUE"""),328.29)</f>
        <v>328.29</v>
      </c>
      <c r="J112" s="2">
        <f>IFERROR(__xludf.DUMMYFUNCTION("""COMPUTED_VALUE"""),45453.66666666667)</f>
        <v>45453.66667</v>
      </c>
      <c r="K112" s="1">
        <f>IFERROR(__xludf.DUMMYFUNCTION("""COMPUTED_VALUE"""),332.42)</f>
        <v>332.42</v>
      </c>
      <c r="M112" s="2">
        <f>IFERROR(__xludf.DUMMYFUNCTION("""COMPUTED_VALUE"""),45453.66666666667)</f>
        <v>45453.66667</v>
      </c>
      <c r="N112" s="1">
        <f>IFERROR(__xludf.DUMMYFUNCTION("""COMPUTED_VALUE"""),1.50221426E8)</f>
        <v>150221426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IFERROR(__xludf.DUMMYFUNCTION("""COMPUTED_VALUE"""),331.2)</f>
        <v>331.2</v>
      </c>
      <c r="D113" s="2">
        <f>IFERROR(__xludf.DUMMYFUNCTION("""COMPUTED_VALUE"""),45454.66666666667)</f>
        <v>45454.66667</v>
      </c>
      <c r="E113" s="1">
        <f>IFERROR(__xludf.DUMMYFUNCTION("""COMPUTED_VALUE"""),332.93)</f>
        <v>332.93</v>
      </c>
      <c r="G113" s="2">
        <f>IFERROR(__xludf.DUMMYFUNCTION("""COMPUTED_VALUE"""),45454.66666666667)</f>
        <v>45454.66667</v>
      </c>
      <c r="H113" s="1">
        <f>IFERROR(__xludf.DUMMYFUNCTION("""COMPUTED_VALUE"""),330.42)</f>
        <v>330.42</v>
      </c>
      <c r="J113" s="2">
        <f>IFERROR(__xludf.DUMMYFUNCTION("""COMPUTED_VALUE"""),45454.66666666667)</f>
        <v>45454.66667</v>
      </c>
      <c r="K113" s="1">
        <f>IFERROR(__xludf.DUMMYFUNCTION("""COMPUTED_VALUE"""),331.34)</f>
        <v>331.34</v>
      </c>
      <c r="M113" s="2">
        <f>IFERROR(__xludf.DUMMYFUNCTION("""COMPUTED_VALUE"""),45454.66666666667)</f>
        <v>45454.66667</v>
      </c>
      <c r="N113" s="1">
        <f>IFERROR(__xludf.DUMMYFUNCTION("""COMPUTED_VALUE"""),1.56482339E8)</f>
        <v>156482339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IFERROR(__xludf.DUMMYFUNCTION("""COMPUTED_VALUE"""),338.27)</f>
        <v>338.27</v>
      </c>
      <c r="D114" s="2">
        <f>IFERROR(__xludf.DUMMYFUNCTION("""COMPUTED_VALUE"""),45455.66666666667)</f>
        <v>45455.66667</v>
      </c>
      <c r="E114" s="1">
        <f>IFERROR(__xludf.DUMMYFUNCTION("""COMPUTED_VALUE"""),340.29)</f>
        <v>340.29</v>
      </c>
      <c r="G114" s="2">
        <f>IFERROR(__xludf.DUMMYFUNCTION("""COMPUTED_VALUE"""),45455.66666666667)</f>
        <v>45455.66667</v>
      </c>
      <c r="H114" s="1">
        <f>IFERROR(__xludf.DUMMYFUNCTION("""COMPUTED_VALUE"""),333.71)</f>
        <v>333.71</v>
      </c>
      <c r="J114" s="2">
        <f>IFERROR(__xludf.DUMMYFUNCTION("""COMPUTED_VALUE"""),45455.66666666667)</f>
        <v>45455.66667</v>
      </c>
      <c r="K114" s="1">
        <f>IFERROR(__xludf.DUMMYFUNCTION("""COMPUTED_VALUE"""),334.14)</f>
        <v>334.14</v>
      </c>
      <c r="M114" s="2">
        <f>IFERROR(__xludf.DUMMYFUNCTION("""COMPUTED_VALUE"""),45455.66666666667)</f>
        <v>45455.66667</v>
      </c>
      <c r="N114" s="1">
        <f>IFERROR(__xludf.DUMMYFUNCTION("""COMPUTED_VALUE"""),2.17405595E8)</f>
        <v>217405595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IFERROR(__xludf.DUMMYFUNCTION("""COMPUTED_VALUE"""),334.74)</f>
        <v>334.74</v>
      </c>
      <c r="D115" s="2">
        <f>IFERROR(__xludf.DUMMYFUNCTION("""COMPUTED_VALUE"""),45456.66666666667)</f>
        <v>45456.66667</v>
      </c>
      <c r="E115" s="1">
        <f>IFERROR(__xludf.DUMMYFUNCTION("""COMPUTED_VALUE"""),336.71)</f>
        <v>336.71</v>
      </c>
      <c r="G115" s="2">
        <f>IFERROR(__xludf.DUMMYFUNCTION("""COMPUTED_VALUE"""),45456.66666666667)</f>
        <v>45456.66667</v>
      </c>
      <c r="H115" s="1">
        <f>IFERROR(__xludf.DUMMYFUNCTION("""COMPUTED_VALUE"""),333.11)</f>
        <v>333.11</v>
      </c>
      <c r="J115" s="2">
        <f>IFERROR(__xludf.DUMMYFUNCTION("""COMPUTED_VALUE"""),45456.66666666667)</f>
        <v>45456.66667</v>
      </c>
      <c r="K115" s="1">
        <f>IFERROR(__xludf.DUMMYFUNCTION("""COMPUTED_VALUE"""),335.7)</f>
        <v>335.7</v>
      </c>
      <c r="M115" s="2">
        <f>IFERROR(__xludf.DUMMYFUNCTION("""COMPUTED_VALUE"""),45456.66666666667)</f>
        <v>45456.66667</v>
      </c>
      <c r="N115" s="1">
        <f>IFERROR(__xludf.DUMMYFUNCTION("""COMPUTED_VALUE"""),1.60128007E8)</f>
        <v>160128007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IFERROR(__xludf.DUMMYFUNCTION("""COMPUTED_VALUE"""),334.08)</f>
        <v>334.08</v>
      </c>
      <c r="D116" s="2">
        <f>IFERROR(__xludf.DUMMYFUNCTION("""COMPUTED_VALUE"""),45457.66666666667)</f>
        <v>45457.66667</v>
      </c>
      <c r="E116" s="1">
        <f>IFERROR(__xludf.DUMMYFUNCTION("""COMPUTED_VALUE"""),336.04)</f>
        <v>336.04</v>
      </c>
      <c r="G116" s="2">
        <f>IFERROR(__xludf.DUMMYFUNCTION("""COMPUTED_VALUE"""),45457.66666666667)</f>
        <v>45457.66667</v>
      </c>
      <c r="H116" s="1">
        <f>IFERROR(__xludf.DUMMYFUNCTION("""COMPUTED_VALUE"""),332.45)</f>
        <v>332.45</v>
      </c>
      <c r="J116" s="2">
        <f>IFERROR(__xludf.DUMMYFUNCTION("""COMPUTED_VALUE"""),45457.66666666667)</f>
        <v>45457.66667</v>
      </c>
      <c r="K116" s="1">
        <f>IFERROR(__xludf.DUMMYFUNCTION("""COMPUTED_VALUE"""),335.21)</f>
        <v>335.21</v>
      </c>
      <c r="M116" s="2">
        <f>IFERROR(__xludf.DUMMYFUNCTION("""COMPUTED_VALUE"""),45457.66666666667)</f>
        <v>45457.66667</v>
      </c>
      <c r="N116" s="1">
        <f>IFERROR(__xludf.DUMMYFUNCTION("""COMPUTED_VALUE"""),1.39018982E8)</f>
        <v>139018982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IFERROR(__xludf.DUMMYFUNCTION("""COMPUTED_VALUE"""),332.88)</f>
        <v>332.88</v>
      </c>
      <c r="D117" s="2">
        <f>IFERROR(__xludf.DUMMYFUNCTION("""COMPUTED_VALUE"""),45460.66666666667)</f>
        <v>45460.66667</v>
      </c>
      <c r="E117" s="1">
        <f>IFERROR(__xludf.DUMMYFUNCTION("""COMPUTED_VALUE"""),335.04)</f>
        <v>335.04</v>
      </c>
      <c r="G117" s="2">
        <f>IFERROR(__xludf.DUMMYFUNCTION("""COMPUTED_VALUE"""),45460.66666666667)</f>
        <v>45460.66667</v>
      </c>
      <c r="H117" s="1">
        <f>IFERROR(__xludf.DUMMYFUNCTION("""COMPUTED_VALUE"""),331.46)</f>
        <v>331.46</v>
      </c>
      <c r="J117" s="2">
        <f>IFERROR(__xludf.DUMMYFUNCTION("""COMPUTED_VALUE"""),45460.66666666667)</f>
        <v>45460.66667</v>
      </c>
      <c r="K117" s="1">
        <f>IFERROR(__xludf.DUMMYFUNCTION("""COMPUTED_VALUE"""),333.29)</f>
        <v>333.29</v>
      </c>
      <c r="M117" s="2">
        <f>IFERROR(__xludf.DUMMYFUNCTION("""COMPUTED_VALUE"""),45460.66666666667)</f>
        <v>45460.66667</v>
      </c>
      <c r="N117" s="1">
        <f>IFERROR(__xludf.DUMMYFUNCTION("""COMPUTED_VALUE"""),1.39444948E8)</f>
        <v>139444948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IFERROR(__xludf.DUMMYFUNCTION("""COMPUTED_VALUE"""),334.08)</f>
        <v>334.08</v>
      </c>
      <c r="D118" s="2">
        <f>IFERROR(__xludf.DUMMYFUNCTION("""COMPUTED_VALUE"""),45461.66666666667)</f>
        <v>45461.66667</v>
      </c>
      <c r="E118" s="1">
        <f>IFERROR(__xludf.DUMMYFUNCTION("""COMPUTED_VALUE"""),335.75)</f>
        <v>335.75</v>
      </c>
      <c r="G118" s="2">
        <f>IFERROR(__xludf.DUMMYFUNCTION("""COMPUTED_VALUE"""),45461.66666666667)</f>
        <v>45461.66667</v>
      </c>
      <c r="H118" s="1">
        <f>IFERROR(__xludf.DUMMYFUNCTION("""COMPUTED_VALUE"""),333.63)</f>
        <v>333.63</v>
      </c>
      <c r="J118" s="2">
        <f>IFERROR(__xludf.DUMMYFUNCTION("""COMPUTED_VALUE"""),45461.66666666667)</f>
        <v>45461.66667</v>
      </c>
      <c r="K118" s="1">
        <f>IFERROR(__xludf.DUMMYFUNCTION("""COMPUTED_VALUE"""),334.63)</f>
        <v>334.63</v>
      </c>
      <c r="M118" s="2">
        <f>IFERROR(__xludf.DUMMYFUNCTION("""COMPUTED_VALUE"""),45461.66666666667)</f>
        <v>45461.66667</v>
      </c>
      <c r="N118" s="1">
        <f>IFERROR(__xludf.DUMMYFUNCTION("""COMPUTED_VALUE"""),1.41270462E8)</f>
        <v>141270462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IFERROR(__xludf.DUMMYFUNCTION("""COMPUTED_VALUE"""),333.58)</f>
        <v>333.58</v>
      </c>
      <c r="D119" s="2">
        <f>IFERROR(__xludf.DUMMYFUNCTION("""COMPUTED_VALUE"""),45463.66666666667)</f>
        <v>45463.66667</v>
      </c>
      <c r="E119" s="1">
        <f>IFERROR(__xludf.DUMMYFUNCTION("""COMPUTED_VALUE"""),334.75)</f>
        <v>334.75</v>
      </c>
      <c r="G119" s="2">
        <f>IFERROR(__xludf.DUMMYFUNCTION("""COMPUTED_VALUE"""),45463.66666666667)</f>
        <v>45463.66667</v>
      </c>
      <c r="H119" s="1">
        <f>IFERROR(__xludf.DUMMYFUNCTION("""COMPUTED_VALUE"""),332.98)</f>
        <v>332.98</v>
      </c>
      <c r="J119" s="2">
        <f>IFERROR(__xludf.DUMMYFUNCTION("""COMPUTED_VALUE"""),45463.66666666667)</f>
        <v>45463.66667</v>
      </c>
      <c r="K119" s="1">
        <f>IFERROR(__xludf.DUMMYFUNCTION("""COMPUTED_VALUE"""),333.81)</f>
        <v>333.81</v>
      </c>
      <c r="M119" s="2">
        <f>IFERROR(__xludf.DUMMYFUNCTION("""COMPUTED_VALUE"""),45463.66666666667)</f>
        <v>45463.66667</v>
      </c>
      <c r="N119" s="1">
        <f>IFERROR(__xludf.DUMMYFUNCTION("""COMPUTED_VALUE"""),1.58044164E8)</f>
        <v>158044164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IFERROR(__xludf.DUMMYFUNCTION("""COMPUTED_VALUE"""),334.61)</f>
        <v>334.61</v>
      </c>
      <c r="D120" s="2">
        <f>IFERROR(__xludf.DUMMYFUNCTION("""COMPUTED_VALUE"""),45464.66666666667)</f>
        <v>45464.66667</v>
      </c>
      <c r="E120" s="1">
        <f>IFERROR(__xludf.DUMMYFUNCTION("""COMPUTED_VALUE"""),335.24)</f>
        <v>335.24</v>
      </c>
      <c r="G120" s="2">
        <f>IFERROR(__xludf.DUMMYFUNCTION("""COMPUTED_VALUE"""),45464.66666666667)</f>
        <v>45464.66667</v>
      </c>
      <c r="H120" s="1">
        <f>IFERROR(__xludf.DUMMYFUNCTION("""COMPUTED_VALUE"""),332.42)</f>
        <v>332.42</v>
      </c>
      <c r="J120" s="2">
        <f>IFERROR(__xludf.DUMMYFUNCTION("""COMPUTED_VALUE"""),45464.66666666667)</f>
        <v>45464.66667</v>
      </c>
      <c r="K120" s="1">
        <f>IFERROR(__xludf.DUMMYFUNCTION("""COMPUTED_VALUE"""),334.83)</f>
        <v>334.83</v>
      </c>
      <c r="M120" s="2">
        <f>IFERROR(__xludf.DUMMYFUNCTION("""COMPUTED_VALUE"""),45464.66666666667)</f>
        <v>45464.66667</v>
      </c>
      <c r="N120" s="1">
        <f>IFERROR(__xludf.DUMMYFUNCTION("""COMPUTED_VALUE"""),3.14130739E8)</f>
        <v>314130739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IFERROR(__xludf.DUMMYFUNCTION("""COMPUTED_VALUE"""),335.22)</f>
        <v>335.22</v>
      </c>
      <c r="D121" s="2">
        <f>IFERROR(__xludf.DUMMYFUNCTION("""COMPUTED_VALUE"""),45467.66666666667)</f>
        <v>45467.66667</v>
      </c>
      <c r="E121" s="1">
        <f>IFERROR(__xludf.DUMMYFUNCTION("""COMPUTED_VALUE"""),340.51)</f>
        <v>340.51</v>
      </c>
      <c r="G121" s="2">
        <f>IFERROR(__xludf.DUMMYFUNCTION("""COMPUTED_VALUE"""),45467.66666666667)</f>
        <v>45467.66667</v>
      </c>
      <c r="H121" s="1">
        <f>IFERROR(__xludf.DUMMYFUNCTION("""COMPUTED_VALUE"""),334.58)</f>
        <v>334.58</v>
      </c>
      <c r="J121" s="2">
        <f>IFERROR(__xludf.DUMMYFUNCTION("""COMPUTED_VALUE"""),45467.66666666667)</f>
        <v>45467.66667</v>
      </c>
      <c r="K121" s="1">
        <f>IFERROR(__xludf.DUMMYFUNCTION("""COMPUTED_VALUE"""),337.18)</f>
        <v>337.18</v>
      </c>
      <c r="M121" s="2">
        <f>IFERROR(__xludf.DUMMYFUNCTION("""COMPUTED_VALUE"""),45467.66666666667)</f>
        <v>45467.66667</v>
      </c>
      <c r="N121" s="1">
        <f>IFERROR(__xludf.DUMMYFUNCTION("""COMPUTED_VALUE"""),1.47467305E8)</f>
        <v>147467305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IFERROR(__xludf.DUMMYFUNCTION("""COMPUTED_VALUE"""),336.71)</f>
        <v>336.71</v>
      </c>
      <c r="D122" s="2">
        <f>IFERROR(__xludf.DUMMYFUNCTION("""COMPUTED_VALUE"""),45468.66666666667)</f>
        <v>45468.66667</v>
      </c>
      <c r="E122" s="1">
        <f>IFERROR(__xludf.DUMMYFUNCTION("""COMPUTED_VALUE"""),336.79)</f>
        <v>336.79</v>
      </c>
      <c r="G122" s="2">
        <f>IFERROR(__xludf.DUMMYFUNCTION("""COMPUTED_VALUE"""),45468.66666666667)</f>
        <v>45468.66667</v>
      </c>
      <c r="H122" s="1">
        <f>IFERROR(__xludf.DUMMYFUNCTION("""COMPUTED_VALUE"""),331.25)</f>
        <v>331.25</v>
      </c>
      <c r="J122" s="2">
        <f>IFERROR(__xludf.DUMMYFUNCTION("""COMPUTED_VALUE"""),45468.66666666667)</f>
        <v>45468.66667</v>
      </c>
      <c r="K122" s="1">
        <f>IFERROR(__xludf.DUMMYFUNCTION("""COMPUTED_VALUE"""),332.59)</f>
        <v>332.59</v>
      </c>
      <c r="M122" s="2">
        <f>IFERROR(__xludf.DUMMYFUNCTION("""COMPUTED_VALUE"""),45468.66666666667)</f>
        <v>45468.66667</v>
      </c>
      <c r="N122" s="1">
        <f>IFERROR(__xludf.DUMMYFUNCTION("""COMPUTED_VALUE"""),1.45665381E8)</f>
        <v>145665381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IFERROR(__xludf.DUMMYFUNCTION("""COMPUTED_VALUE"""),330.78)</f>
        <v>330.78</v>
      </c>
      <c r="D123" s="2">
        <f>IFERROR(__xludf.DUMMYFUNCTION("""COMPUTED_VALUE"""),45469.66666666667)</f>
        <v>45469.66667</v>
      </c>
      <c r="E123" s="1">
        <f>IFERROR(__xludf.DUMMYFUNCTION("""COMPUTED_VALUE"""),332.93)</f>
        <v>332.93</v>
      </c>
      <c r="G123" s="2">
        <f>IFERROR(__xludf.DUMMYFUNCTION("""COMPUTED_VALUE"""),45469.66666666667)</f>
        <v>45469.66667</v>
      </c>
      <c r="H123" s="1">
        <f>IFERROR(__xludf.DUMMYFUNCTION("""COMPUTED_VALUE"""),330.28)</f>
        <v>330.28</v>
      </c>
      <c r="J123" s="2">
        <f>IFERROR(__xludf.DUMMYFUNCTION("""COMPUTED_VALUE"""),45469.66666666667)</f>
        <v>45469.66667</v>
      </c>
      <c r="K123" s="1">
        <f>IFERROR(__xludf.DUMMYFUNCTION("""COMPUTED_VALUE"""),332.05)</f>
        <v>332.05</v>
      </c>
      <c r="M123" s="2">
        <f>IFERROR(__xludf.DUMMYFUNCTION("""COMPUTED_VALUE"""),45469.66666666667)</f>
        <v>45469.66667</v>
      </c>
      <c r="N123" s="1">
        <f>IFERROR(__xludf.DUMMYFUNCTION("""COMPUTED_VALUE"""),1.61548566E8)</f>
        <v>161548566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IFERROR(__xludf.DUMMYFUNCTION("""COMPUTED_VALUE"""),332.84)</f>
        <v>332.84</v>
      </c>
      <c r="D124" s="2">
        <f>IFERROR(__xludf.DUMMYFUNCTION("""COMPUTED_VALUE"""),45470.66666666667)</f>
        <v>45470.66667</v>
      </c>
      <c r="E124" s="1">
        <f>IFERROR(__xludf.DUMMYFUNCTION("""COMPUTED_VALUE"""),335.16)</f>
        <v>335.16</v>
      </c>
      <c r="G124" s="2">
        <f>IFERROR(__xludf.DUMMYFUNCTION("""COMPUTED_VALUE"""),45470.66666666667)</f>
        <v>45470.66667</v>
      </c>
      <c r="H124" s="1">
        <f>IFERROR(__xludf.DUMMYFUNCTION("""COMPUTED_VALUE"""),331.69)</f>
        <v>331.69</v>
      </c>
      <c r="J124" s="2">
        <f>IFERROR(__xludf.DUMMYFUNCTION("""COMPUTED_VALUE"""),45470.66666666667)</f>
        <v>45470.66667</v>
      </c>
      <c r="K124" s="1">
        <f>IFERROR(__xludf.DUMMYFUNCTION("""COMPUTED_VALUE"""),334.96)</f>
        <v>334.96</v>
      </c>
      <c r="M124" s="2">
        <f>IFERROR(__xludf.DUMMYFUNCTION("""COMPUTED_VALUE"""),45470.66666666667)</f>
        <v>45470.66667</v>
      </c>
      <c r="N124" s="1">
        <f>IFERROR(__xludf.DUMMYFUNCTION("""COMPUTED_VALUE"""),1.65978629E8)</f>
        <v>165978629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IFERROR(__xludf.DUMMYFUNCTION("""COMPUTED_VALUE"""),335.97)</f>
        <v>335.97</v>
      </c>
      <c r="D125" s="2">
        <f>IFERROR(__xludf.DUMMYFUNCTION("""COMPUTED_VALUE"""),45471.66666666667)</f>
        <v>45471.66667</v>
      </c>
      <c r="E125" s="1">
        <f>IFERROR(__xludf.DUMMYFUNCTION("""COMPUTED_VALUE"""),338.0)</f>
        <v>338</v>
      </c>
      <c r="G125" s="2">
        <f>IFERROR(__xludf.DUMMYFUNCTION("""COMPUTED_VALUE"""),45471.66666666667)</f>
        <v>45471.66667</v>
      </c>
      <c r="H125" s="1">
        <f>IFERROR(__xludf.DUMMYFUNCTION("""COMPUTED_VALUE"""),334.18)</f>
        <v>334.18</v>
      </c>
      <c r="J125" s="2">
        <f>IFERROR(__xludf.DUMMYFUNCTION("""COMPUTED_VALUE"""),45471.66666666667)</f>
        <v>45471.66667</v>
      </c>
      <c r="K125" s="1">
        <f>IFERROR(__xludf.DUMMYFUNCTION("""COMPUTED_VALUE"""),336.79)</f>
        <v>336.79</v>
      </c>
      <c r="M125" s="2">
        <f>IFERROR(__xludf.DUMMYFUNCTION("""COMPUTED_VALUE"""),45471.66666666667)</f>
        <v>45471.66667</v>
      </c>
      <c r="N125" s="1">
        <f>IFERROR(__xludf.DUMMYFUNCTION("""COMPUTED_VALUE"""),2.8126366E8)</f>
        <v>281263660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IFERROR(__xludf.DUMMYFUNCTION("""COMPUTED_VALUE"""),335.51)</f>
        <v>335.51</v>
      </c>
      <c r="D126" s="2">
        <f>IFERROR(__xludf.DUMMYFUNCTION("""COMPUTED_VALUE"""),45474.66666666667)</f>
        <v>45474.66667</v>
      </c>
      <c r="E126" s="1">
        <f>IFERROR(__xludf.DUMMYFUNCTION("""COMPUTED_VALUE"""),336.76)</f>
        <v>336.76</v>
      </c>
      <c r="G126" s="2">
        <f>IFERROR(__xludf.DUMMYFUNCTION("""COMPUTED_VALUE"""),45474.66666666667)</f>
        <v>45474.66667</v>
      </c>
      <c r="H126" s="1">
        <f>IFERROR(__xludf.DUMMYFUNCTION("""COMPUTED_VALUE"""),331.21)</f>
        <v>331.21</v>
      </c>
      <c r="J126" s="2">
        <f>IFERROR(__xludf.DUMMYFUNCTION("""COMPUTED_VALUE"""),45474.66666666667)</f>
        <v>45474.66667</v>
      </c>
      <c r="K126" s="1">
        <f>IFERROR(__xludf.DUMMYFUNCTION("""COMPUTED_VALUE"""),333.25)</f>
        <v>333.25</v>
      </c>
      <c r="M126" s="2">
        <f>IFERROR(__xludf.DUMMYFUNCTION("""COMPUTED_VALUE"""),45474.66666666667)</f>
        <v>45474.66667</v>
      </c>
      <c r="N126" s="1">
        <f>IFERROR(__xludf.DUMMYFUNCTION("""COMPUTED_VALUE"""),1.56438594E8)</f>
        <v>156438594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IFERROR(__xludf.DUMMYFUNCTION("""COMPUTED_VALUE"""),333.74)</f>
        <v>333.74</v>
      </c>
      <c r="D127" s="2">
        <f>IFERROR(__xludf.DUMMYFUNCTION("""COMPUTED_VALUE"""),45475.66666666667)</f>
        <v>45475.66667</v>
      </c>
      <c r="E127" s="1">
        <f>IFERROR(__xludf.DUMMYFUNCTION("""COMPUTED_VALUE"""),335.26)</f>
        <v>335.26</v>
      </c>
      <c r="G127" s="2">
        <f>IFERROR(__xludf.DUMMYFUNCTION("""COMPUTED_VALUE"""),45475.66666666667)</f>
        <v>45475.66667</v>
      </c>
      <c r="H127" s="1">
        <f>IFERROR(__xludf.DUMMYFUNCTION("""COMPUTED_VALUE"""),332.96)</f>
        <v>332.96</v>
      </c>
      <c r="J127" s="2">
        <f>IFERROR(__xludf.DUMMYFUNCTION("""COMPUTED_VALUE"""),45475.66666666667)</f>
        <v>45475.66667</v>
      </c>
      <c r="K127" s="1">
        <f>IFERROR(__xludf.DUMMYFUNCTION("""COMPUTED_VALUE"""),334.65)</f>
        <v>334.65</v>
      </c>
      <c r="M127" s="2">
        <f>IFERROR(__xludf.DUMMYFUNCTION("""COMPUTED_VALUE"""),45475.66666666667)</f>
        <v>45475.66667</v>
      </c>
      <c r="N127" s="1">
        <f>IFERROR(__xludf.DUMMYFUNCTION("""COMPUTED_VALUE"""),1.49901522E8)</f>
        <v>149901522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IFERROR(__xludf.DUMMYFUNCTION("""COMPUTED_VALUE"""),335.5)</f>
        <v>335.5</v>
      </c>
      <c r="D128" s="2">
        <f>IFERROR(__xludf.DUMMYFUNCTION("""COMPUTED_VALUE"""),45476.54166666667)</f>
        <v>45476.54167</v>
      </c>
      <c r="E128" s="1">
        <f>IFERROR(__xludf.DUMMYFUNCTION("""COMPUTED_VALUE"""),336.97)</f>
        <v>336.97</v>
      </c>
      <c r="G128" s="2">
        <f>IFERROR(__xludf.DUMMYFUNCTION("""COMPUTED_VALUE"""),45476.54166666667)</f>
        <v>45476.54167</v>
      </c>
      <c r="H128" s="1">
        <f>IFERROR(__xludf.DUMMYFUNCTION("""COMPUTED_VALUE"""),334.41)</f>
        <v>334.41</v>
      </c>
      <c r="J128" s="2">
        <f>IFERROR(__xludf.DUMMYFUNCTION("""COMPUTED_VALUE"""),45476.54166666667)</f>
        <v>45476.54167</v>
      </c>
      <c r="K128" s="1">
        <f>IFERROR(__xludf.DUMMYFUNCTION("""COMPUTED_VALUE"""),334.71)</f>
        <v>334.71</v>
      </c>
      <c r="M128" s="2">
        <f>IFERROR(__xludf.DUMMYFUNCTION("""COMPUTED_VALUE"""),45476.54166666667)</f>
        <v>45476.54167</v>
      </c>
      <c r="N128" s="1">
        <f>IFERROR(__xludf.DUMMYFUNCTION("""COMPUTED_VALUE"""),7.5338003E7)</f>
        <v>75338003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IFERROR(__xludf.DUMMYFUNCTION("""COMPUTED_VALUE"""),335.01)</f>
        <v>335.01</v>
      </c>
      <c r="D129" s="2">
        <f>IFERROR(__xludf.DUMMYFUNCTION("""COMPUTED_VALUE"""),45478.66666666667)</f>
        <v>45478.66667</v>
      </c>
      <c r="E129" s="1">
        <f>IFERROR(__xludf.DUMMYFUNCTION("""COMPUTED_VALUE"""),336.07)</f>
        <v>336.07</v>
      </c>
      <c r="G129" s="2">
        <f>IFERROR(__xludf.DUMMYFUNCTION("""COMPUTED_VALUE"""),45478.66666666667)</f>
        <v>45478.66667</v>
      </c>
      <c r="H129" s="1">
        <f>IFERROR(__xludf.DUMMYFUNCTION("""COMPUTED_VALUE"""),333.34)</f>
        <v>333.34</v>
      </c>
      <c r="J129" s="2">
        <f>IFERROR(__xludf.DUMMYFUNCTION("""COMPUTED_VALUE"""),45478.66666666667)</f>
        <v>45478.66667</v>
      </c>
      <c r="K129" s="1">
        <f>IFERROR(__xludf.DUMMYFUNCTION("""COMPUTED_VALUE"""),335.66)</f>
        <v>335.66</v>
      </c>
      <c r="M129" s="2">
        <f>IFERROR(__xludf.DUMMYFUNCTION("""COMPUTED_VALUE"""),45478.66666666667)</f>
        <v>45478.66667</v>
      </c>
      <c r="N129" s="1">
        <f>IFERROR(__xludf.DUMMYFUNCTION("""COMPUTED_VALUE"""),1.2568607E8)</f>
        <v>125686070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IFERROR(__xludf.DUMMYFUNCTION("""COMPUTED_VALUE"""),335.93)</f>
        <v>335.93</v>
      </c>
      <c r="D130" s="2">
        <f>IFERROR(__xludf.DUMMYFUNCTION("""COMPUTED_VALUE"""),45481.66666666667)</f>
        <v>45481.66667</v>
      </c>
      <c r="E130" s="1">
        <f>IFERROR(__xludf.DUMMYFUNCTION("""COMPUTED_VALUE"""),337.09)</f>
        <v>337.09</v>
      </c>
      <c r="G130" s="2">
        <f>IFERROR(__xludf.DUMMYFUNCTION("""COMPUTED_VALUE"""),45481.66666666667)</f>
        <v>45481.66667</v>
      </c>
      <c r="H130" s="1">
        <f>IFERROR(__xludf.DUMMYFUNCTION("""COMPUTED_VALUE"""),335.02)</f>
        <v>335.02</v>
      </c>
      <c r="J130" s="2">
        <f>IFERROR(__xludf.DUMMYFUNCTION("""COMPUTED_VALUE"""),45481.66666666667)</f>
        <v>45481.66667</v>
      </c>
      <c r="K130" s="1">
        <f>IFERROR(__xludf.DUMMYFUNCTION("""COMPUTED_VALUE"""),336.21)</f>
        <v>336.21</v>
      </c>
      <c r="M130" s="2">
        <f>IFERROR(__xludf.DUMMYFUNCTION("""COMPUTED_VALUE"""),45481.66666666667)</f>
        <v>45481.66667</v>
      </c>
      <c r="N130" s="1">
        <f>IFERROR(__xludf.DUMMYFUNCTION("""COMPUTED_VALUE"""),1.27949568E8)</f>
        <v>127949568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IFERROR(__xludf.DUMMYFUNCTION("""COMPUTED_VALUE"""),335.93)</f>
        <v>335.93</v>
      </c>
      <c r="D131" s="2">
        <f>IFERROR(__xludf.DUMMYFUNCTION("""COMPUTED_VALUE"""),45482.66666666667)</f>
        <v>45482.66667</v>
      </c>
      <c r="E131" s="1">
        <f>IFERROR(__xludf.DUMMYFUNCTION("""COMPUTED_VALUE"""),337.56)</f>
        <v>337.56</v>
      </c>
      <c r="G131" s="2">
        <f>IFERROR(__xludf.DUMMYFUNCTION("""COMPUTED_VALUE"""),45482.66666666667)</f>
        <v>45482.66667</v>
      </c>
      <c r="H131" s="1">
        <f>IFERROR(__xludf.DUMMYFUNCTION("""COMPUTED_VALUE"""),333.13)</f>
        <v>333.13</v>
      </c>
      <c r="J131" s="2">
        <f>IFERROR(__xludf.DUMMYFUNCTION("""COMPUTED_VALUE"""),45482.66666666667)</f>
        <v>45482.66667</v>
      </c>
      <c r="K131" s="1">
        <f>IFERROR(__xludf.DUMMYFUNCTION("""COMPUTED_VALUE"""),336.46)</f>
        <v>336.46</v>
      </c>
      <c r="M131" s="2">
        <f>IFERROR(__xludf.DUMMYFUNCTION("""COMPUTED_VALUE"""),45482.66666666667)</f>
        <v>45482.66667</v>
      </c>
      <c r="N131" s="1">
        <f>IFERROR(__xludf.DUMMYFUNCTION("""COMPUTED_VALUE"""),1.37189364E8)</f>
        <v>137189364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IFERROR(__xludf.DUMMYFUNCTION("""COMPUTED_VALUE"""),337.97)</f>
        <v>337.97</v>
      </c>
      <c r="D132" s="2">
        <f>IFERROR(__xludf.DUMMYFUNCTION("""COMPUTED_VALUE"""),45483.66666666667)</f>
        <v>45483.66667</v>
      </c>
      <c r="E132" s="1">
        <f>IFERROR(__xludf.DUMMYFUNCTION("""COMPUTED_VALUE"""),339.09)</f>
        <v>339.09</v>
      </c>
      <c r="G132" s="2">
        <f>IFERROR(__xludf.DUMMYFUNCTION("""COMPUTED_VALUE"""),45483.66666666667)</f>
        <v>45483.66667</v>
      </c>
      <c r="H132" s="1">
        <f>IFERROR(__xludf.DUMMYFUNCTION("""COMPUTED_VALUE"""),335.7)</f>
        <v>335.7</v>
      </c>
      <c r="J132" s="2">
        <f>IFERROR(__xludf.DUMMYFUNCTION("""COMPUTED_VALUE"""),45483.66666666667)</f>
        <v>45483.66667</v>
      </c>
      <c r="K132" s="1">
        <f>IFERROR(__xludf.DUMMYFUNCTION("""COMPUTED_VALUE"""),339.04)</f>
        <v>339.04</v>
      </c>
      <c r="M132" s="2">
        <f>IFERROR(__xludf.DUMMYFUNCTION("""COMPUTED_VALUE"""),45483.66666666667)</f>
        <v>45483.66667</v>
      </c>
      <c r="N132" s="1">
        <f>IFERROR(__xludf.DUMMYFUNCTION("""COMPUTED_VALUE"""),1.36660935E8)</f>
        <v>136660935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IFERROR(__xludf.DUMMYFUNCTION("""COMPUTED_VALUE"""),343.94)</f>
        <v>343.94</v>
      </c>
      <c r="D133" s="2">
        <f>IFERROR(__xludf.DUMMYFUNCTION("""COMPUTED_VALUE"""),45484.66666666667)</f>
        <v>45484.66667</v>
      </c>
      <c r="E133" s="1">
        <f>IFERROR(__xludf.DUMMYFUNCTION("""COMPUTED_VALUE"""),349.58)</f>
        <v>349.58</v>
      </c>
      <c r="G133" s="2">
        <f>IFERROR(__xludf.DUMMYFUNCTION("""COMPUTED_VALUE"""),45484.66666666667)</f>
        <v>45484.66667</v>
      </c>
      <c r="H133" s="1">
        <f>IFERROR(__xludf.DUMMYFUNCTION("""COMPUTED_VALUE"""),343.94)</f>
        <v>343.94</v>
      </c>
      <c r="J133" s="2">
        <f>IFERROR(__xludf.DUMMYFUNCTION("""COMPUTED_VALUE"""),45484.66666666667)</f>
        <v>45484.66667</v>
      </c>
      <c r="K133" s="1">
        <f>IFERROR(__xludf.DUMMYFUNCTION("""COMPUTED_VALUE"""),348.29)</f>
        <v>348.29</v>
      </c>
      <c r="M133" s="2">
        <f>IFERROR(__xludf.DUMMYFUNCTION("""COMPUTED_VALUE"""),45484.66666666667)</f>
        <v>45484.66667</v>
      </c>
      <c r="N133" s="1">
        <f>IFERROR(__xludf.DUMMYFUNCTION("""COMPUTED_VALUE"""),2.1743261E8)</f>
        <v>217432610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IFERROR(__xludf.DUMMYFUNCTION("""COMPUTED_VALUE"""),350.53)</f>
        <v>350.53</v>
      </c>
      <c r="D134" s="2">
        <f>IFERROR(__xludf.DUMMYFUNCTION("""COMPUTED_VALUE"""),45485.66666666667)</f>
        <v>45485.66667</v>
      </c>
      <c r="E134" s="1">
        <f>IFERROR(__xludf.DUMMYFUNCTION("""COMPUTED_VALUE"""),353.38)</f>
        <v>353.38</v>
      </c>
      <c r="G134" s="2">
        <f>IFERROR(__xludf.DUMMYFUNCTION("""COMPUTED_VALUE"""),45485.66666666667)</f>
        <v>45485.66667</v>
      </c>
      <c r="H134" s="1">
        <f>IFERROR(__xludf.DUMMYFUNCTION("""COMPUTED_VALUE"""),349.78)</f>
        <v>349.78</v>
      </c>
      <c r="J134" s="2">
        <f>IFERROR(__xludf.DUMMYFUNCTION("""COMPUTED_VALUE"""),45485.66666666667)</f>
        <v>45485.66667</v>
      </c>
      <c r="K134" s="1">
        <f>IFERROR(__xludf.DUMMYFUNCTION("""COMPUTED_VALUE"""),351.09)</f>
        <v>351.09</v>
      </c>
      <c r="M134" s="2">
        <f>IFERROR(__xludf.DUMMYFUNCTION("""COMPUTED_VALUE"""),45485.66666666667)</f>
        <v>45485.66667</v>
      </c>
      <c r="N134" s="1">
        <f>IFERROR(__xludf.DUMMYFUNCTION("""COMPUTED_VALUE"""),2.14851542E8)</f>
        <v>214851542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IFERROR(__xludf.DUMMYFUNCTION("""COMPUTED_VALUE"""),351.58)</f>
        <v>351.58</v>
      </c>
      <c r="D135" s="2">
        <f>IFERROR(__xludf.DUMMYFUNCTION("""COMPUTED_VALUE"""),45488.66666666667)</f>
        <v>45488.66667</v>
      </c>
      <c r="E135" s="1">
        <f>IFERROR(__xludf.DUMMYFUNCTION("""COMPUTED_VALUE"""),353.51)</f>
        <v>353.51</v>
      </c>
      <c r="G135" s="2">
        <f>IFERROR(__xludf.DUMMYFUNCTION("""COMPUTED_VALUE"""),45488.66666666667)</f>
        <v>45488.66667</v>
      </c>
      <c r="H135" s="1">
        <f>IFERROR(__xludf.DUMMYFUNCTION("""COMPUTED_VALUE"""),350.35)</f>
        <v>350.35</v>
      </c>
      <c r="J135" s="2">
        <f>IFERROR(__xludf.DUMMYFUNCTION("""COMPUTED_VALUE"""),45488.66666666667)</f>
        <v>45488.66667</v>
      </c>
      <c r="K135" s="1">
        <f>IFERROR(__xludf.DUMMYFUNCTION("""COMPUTED_VALUE"""),352.92)</f>
        <v>352.92</v>
      </c>
      <c r="M135" s="2">
        <f>IFERROR(__xludf.DUMMYFUNCTION("""COMPUTED_VALUE"""),45488.66666666667)</f>
        <v>45488.66667</v>
      </c>
      <c r="N135" s="1">
        <f>IFERROR(__xludf.DUMMYFUNCTION("""COMPUTED_VALUE"""),1.89605238E8)</f>
        <v>189605238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IFERROR(__xludf.DUMMYFUNCTION("""COMPUTED_VALUE"""),354.91)</f>
        <v>354.91</v>
      </c>
      <c r="D136" s="2">
        <f>IFERROR(__xludf.DUMMYFUNCTION("""COMPUTED_VALUE"""),45489.66666666667)</f>
        <v>45489.66667</v>
      </c>
      <c r="E136" s="1">
        <f>IFERROR(__xludf.DUMMYFUNCTION("""COMPUTED_VALUE"""),357.03)</f>
        <v>357.03</v>
      </c>
      <c r="G136" s="2">
        <f>IFERROR(__xludf.DUMMYFUNCTION("""COMPUTED_VALUE"""),45489.66666666667)</f>
        <v>45489.66667</v>
      </c>
      <c r="H136" s="1">
        <f>IFERROR(__xludf.DUMMYFUNCTION("""COMPUTED_VALUE"""),353.21)</f>
        <v>353.21</v>
      </c>
      <c r="J136" s="2">
        <f>IFERROR(__xludf.DUMMYFUNCTION("""COMPUTED_VALUE"""),45489.66666666667)</f>
        <v>45489.66667</v>
      </c>
      <c r="K136" s="1">
        <f>IFERROR(__xludf.DUMMYFUNCTION("""COMPUTED_VALUE"""),356.93)</f>
        <v>356.93</v>
      </c>
      <c r="M136" s="2">
        <f>IFERROR(__xludf.DUMMYFUNCTION("""COMPUTED_VALUE"""),45489.66666666667)</f>
        <v>45489.66667</v>
      </c>
      <c r="N136" s="1">
        <f>IFERROR(__xludf.DUMMYFUNCTION("""COMPUTED_VALUE"""),2.08863358E8)</f>
        <v>208863358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IFERROR(__xludf.DUMMYFUNCTION("""COMPUTED_VALUE"""),357.06)</f>
        <v>357.06</v>
      </c>
      <c r="D137" s="2">
        <f>IFERROR(__xludf.DUMMYFUNCTION("""COMPUTED_VALUE"""),45490.66666666667)</f>
        <v>45490.66667</v>
      </c>
      <c r="E137" s="1">
        <f>IFERROR(__xludf.DUMMYFUNCTION("""COMPUTED_VALUE"""),361.54)</f>
        <v>361.54</v>
      </c>
      <c r="G137" s="2">
        <f>IFERROR(__xludf.DUMMYFUNCTION("""COMPUTED_VALUE"""),45490.66666666667)</f>
        <v>45490.66667</v>
      </c>
      <c r="H137" s="1">
        <f>IFERROR(__xludf.DUMMYFUNCTION("""COMPUTED_VALUE"""),357.06)</f>
        <v>357.06</v>
      </c>
      <c r="J137" s="2">
        <f>IFERROR(__xludf.DUMMYFUNCTION("""COMPUTED_VALUE"""),45490.66666666667)</f>
        <v>45490.66667</v>
      </c>
      <c r="K137" s="1">
        <f>IFERROR(__xludf.DUMMYFUNCTION("""COMPUTED_VALUE"""),359.39)</f>
        <v>359.39</v>
      </c>
      <c r="M137" s="2">
        <f>IFERROR(__xludf.DUMMYFUNCTION("""COMPUTED_VALUE"""),45490.66666666667)</f>
        <v>45490.66667</v>
      </c>
      <c r="N137" s="1">
        <f>IFERROR(__xludf.DUMMYFUNCTION("""COMPUTED_VALUE"""),2.07077281E8)</f>
        <v>207077281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IFERROR(__xludf.DUMMYFUNCTION("""COMPUTED_VALUE"""),357.87)</f>
        <v>357.87</v>
      </c>
      <c r="D138" s="2">
        <f>IFERROR(__xludf.DUMMYFUNCTION("""COMPUTED_VALUE"""),45491.66666666667)</f>
        <v>45491.66667</v>
      </c>
      <c r="E138" s="1">
        <f>IFERROR(__xludf.DUMMYFUNCTION("""COMPUTED_VALUE"""),363.5)</f>
        <v>363.5</v>
      </c>
      <c r="G138" s="2">
        <f>IFERROR(__xludf.DUMMYFUNCTION("""COMPUTED_VALUE"""),45491.66666666667)</f>
        <v>45491.66667</v>
      </c>
      <c r="H138" s="1">
        <f>IFERROR(__xludf.DUMMYFUNCTION("""COMPUTED_VALUE"""),355.75)</f>
        <v>355.75</v>
      </c>
      <c r="J138" s="2">
        <f>IFERROR(__xludf.DUMMYFUNCTION("""COMPUTED_VALUE"""),45491.66666666667)</f>
        <v>45491.66667</v>
      </c>
      <c r="K138" s="1">
        <f>IFERROR(__xludf.DUMMYFUNCTION("""COMPUTED_VALUE"""),356.45)</f>
        <v>356.45</v>
      </c>
      <c r="M138" s="2">
        <f>IFERROR(__xludf.DUMMYFUNCTION("""COMPUTED_VALUE"""),45491.66666666667)</f>
        <v>45491.66667</v>
      </c>
      <c r="N138" s="1">
        <f>IFERROR(__xludf.DUMMYFUNCTION("""COMPUTED_VALUE"""),1.85682069E8)</f>
        <v>185682069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IFERROR(__xludf.DUMMYFUNCTION("""COMPUTED_VALUE"""),357.43)</f>
        <v>357.43</v>
      </c>
      <c r="D139" s="2">
        <f>IFERROR(__xludf.DUMMYFUNCTION("""COMPUTED_VALUE"""),45492.66666666667)</f>
        <v>45492.66667</v>
      </c>
      <c r="E139" s="1">
        <f>IFERROR(__xludf.DUMMYFUNCTION("""COMPUTED_VALUE"""),357.43)</f>
        <v>357.43</v>
      </c>
      <c r="G139" s="2">
        <f>IFERROR(__xludf.DUMMYFUNCTION("""COMPUTED_VALUE"""),45492.66666666667)</f>
        <v>45492.66667</v>
      </c>
      <c r="H139" s="1">
        <f>IFERROR(__xludf.DUMMYFUNCTION("""COMPUTED_VALUE"""),354.49)</f>
        <v>354.49</v>
      </c>
      <c r="J139" s="2">
        <f>IFERROR(__xludf.DUMMYFUNCTION("""COMPUTED_VALUE"""),45492.66666666667)</f>
        <v>45492.66667</v>
      </c>
      <c r="K139" s="1">
        <f>IFERROR(__xludf.DUMMYFUNCTION("""COMPUTED_VALUE"""),355.96)</f>
        <v>355.96</v>
      </c>
      <c r="M139" s="2">
        <f>IFERROR(__xludf.DUMMYFUNCTION("""COMPUTED_VALUE"""),45492.66666666667)</f>
        <v>45492.66667</v>
      </c>
      <c r="N139" s="1">
        <f>IFERROR(__xludf.DUMMYFUNCTION("""COMPUTED_VALUE"""),1.46214931E8)</f>
        <v>146214931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IFERROR(__xludf.DUMMYFUNCTION("""COMPUTED_VALUE"""),356.56)</f>
        <v>356.56</v>
      </c>
      <c r="D140" s="2">
        <f>IFERROR(__xludf.DUMMYFUNCTION("""COMPUTED_VALUE"""),45495.66666666667)</f>
        <v>45495.66667</v>
      </c>
      <c r="E140" s="1">
        <f>IFERROR(__xludf.DUMMYFUNCTION("""COMPUTED_VALUE"""),359.81)</f>
        <v>359.81</v>
      </c>
      <c r="G140" s="2">
        <f>IFERROR(__xludf.DUMMYFUNCTION("""COMPUTED_VALUE"""),45495.66666666667)</f>
        <v>45495.66667</v>
      </c>
      <c r="H140" s="1">
        <f>IFERROR(__xludf.DUMMYFUNCTION("""COMPUTED_VALUE"""),354.59)</f>
        <v>354.59</v>
      </c>
      <c r="J140" s="2">
        <f>IFERROR(__xludf.DUMMYFUNCTION("""COMPUTED_VALUE"""),45495.66666666667)</f>
        <v>45495.66667</v>
      </c>
      <c r="K140" s="1">
        <f>IFERROR(__xludf.DUMMYFUNCTION("""COMPUTED_VALUE"""),359.4)</f>
        <v>359.4</v>
      </c>
      <c r="M140" s="2">
        <f>IFERROR(__xludf.DUMMYFUNCTION("""COMPUTED_VALUE"""),45495.66666666667)</f>
        <v>45495.66667</v>
      </c>
      <c r="N140" s="1">
        <f>IFERROR(__xludf.DUMMYFUNCTION("""COMPUTED_VALUE"""),1.51914245E8)</f>
        <v>151914245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IFERROR(__xludf.DUMMYFUNCTION("""COMPUTED_VALUE"""),358.68)</f>
        <v>358.68</v>
      </c>
      <c r="D141" s="2">
        <f>IFERROR(__xludf.DUMMYFUNCTION("""COMPUTED_VALUE"""),45496.66666666667)</f>
        <v>45496.66667</v>
      </c>
      <c r="E141" s="1">
        <f>IFERROR(__xludf.DUMMYFUNCTION("""COMPUTED_VALUE"""),361.24)</f>
        <v>361.24</v>
      </c>
      <c r="G141" s="2">
        <f>IFERROR(__xludf.DUMMYFUNCTION("""COMPUTED_VALUE"""),45496.66666666667)</f>
        <v>45496.66667</v>
      </c>
      <c r="H141" s="1">
        <f>IFERROR(__xludf.DUMMYFUNCTION("""COMPUTED_VALUE"""),357.41)</f>
        <v>357.41</v>
      </c>
      <c r="J141" s="2">
        <f>IFERROR(__xludf.DUMMYFUNCTION("""COMPUTED_VALUE"""),45496.66666666667)</f>
        <v>45496.66667</v>
      </c>
      <c r="K141" s="1">
        <f>IFERROR(__xludf.DUMMYFUNCTION("""COMPUTED_VALUE"""),358.96)</f>
        <v>358.96</v>
      </c>
      <c r="M141" s="2">
        <f>IFERROR(__xludf.DUMMYFUNCTION("""COMPUTED_VALUE"""),45496.66666666667)</f>
        <v>45496.66667</v>
      </c>
      <c r="N141" s="1">
        <f>IFERROR(__xludf.DUMMYFUNCTION("""COMPUTED_VALUE"""),1.64091835E8)</f>
        <v>164091835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IFERROR(__xludf.DUMMYFUNCTION("""COMPUTED_VALUE"""),358.72)</f>
        <v>358.72</v>
      </c>
      <c r="D142" s="2">
        <f>IFERROR(__xludf.DUMMYFUNCTION("""COMPUTED_VALUE"""),45497.66666666667)</f>
        <v>45497.66667</v>
      </c>
      <c r="E142" s="1">
        <f>IFERROR(__xludf.DUMMYFUNCTION("""COMPUTED_VALUE"""),360.85)</f>
        <v>360.85</v>
      </c>
      <c r="G142" s="2">
        <f>IFERROR(__xludf.DUMMYFUNCTION("""COMPUTED_VALUE"""),45497.66666666667)</f>
        <v>45497.66667</v>
      </c>
      <c r="H142" s="1">
        <f>IFERROR(__xludf.DUMMYFUNCTION("""COMPUTED_VALUE"""),353.42)</f>
        <v>353.42</v>
      </c>
      <c r="J142" s="2">
        <f>IFERROR(__xludf.DUMMYFUNCTION("""COMPUTED_VALUE"""),45497.66666666667)</f>
        <v>45497.66667</v>
      </c>
      <c r="K142" s="1">
        <f>IFERROR(__xludf.DUMMYFUNCTION("""COMPUTED_VALUE"""),353.63)</f>
        <v>353.63</v>
      </c>
      <c r="M142" s="2">
        <f>IFERROR(__xludf.DUMMYFUNCTION("""COMPUTED_VALUE"""),45497.66666666667)</f>
        <v>45497.66667</v>
      </c>
      <c r="N142" s="1">
        <f>IFERROR(__xludf.DUMMYFUNCTION("""COMPUTED_VALUE"""),2.12894088E8)</f>
        <v>212894088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IFERROR(__xludf.DUMMYFUNCTION("""COMPUTED_VALUE"""),354.74)</f>
        <v>354.74</v>
      </c>
      <c r="D143" s="2">
        <f>IFERROR(__xludf.DUMMYFUNCTION("""COMPUTED_VALUE"""),45498.66666666667)</f>
        <v>45498.66667</v>
      </c>
      <c r="E143" s="1">
        <f>IFERROR(__xludf.DUMMYFUNCTION("""COMPUTED_VALUE"""),359.0)</f>
        <v>359</v>
      </c>
      <c r="G143" s="2">
        <f>IFERROR(__xludf.DUMMYFUNCTION("""COMPUTED_VALUE"""),45498.66666666667)</f>
        <v>45498.66667</v>
      </c>
      <c r="H143" s="1">
        <f>IFERROR(__xludf.DUMMYFUNCTION("""COMPUTED_VALUE"""),351.52)</f>
        <v>351.52</v>
      </c>
      <c r="J143" s="2">
        <f>IFERROR(__xludf.DUMMYFUNCTION("""COMPUTED_VALUE"""),45498.66666666667)</f>
        <v>45498.66667</v>
      </c>
      <c r="K143" s="1">
        <f>IFERROR(__xludf.DUMMYFUNCTION("""COMPUTED_VALUE"""),352.21)</f>
        <v>352.21</v>
      </c>
      <c r="M143" s="2">
        <f>IFERROR(__xludf.DUMMYFUNCTION("""COMPUTED_VALUE"""),45498.66666666667)</f>
        <v>45498.66667</v>
      </c>
      <c r="N143" s="1">
        <f>IFERROR(__xludf.DUMMYFUNCTION("""COMPUTED_VALUE"""),2.04315398E8)</f>
        <v>204315398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IFERROR(__xludf.DUMMYFUNCTION("""COMPUTED_VALUE"""),354.74)</f>
        <v>354.74</v>
      </c>
      <c r="D144" s="2">
        <f>IFERROR(__xludf.DUMMYFUNCTION("""COMPUTED_VALUE"""),45499.66666666667)</f>
        <v>45499.66667</v>
      </c>
      <c r="E144" s="1">
        <f>IFERROR(__xludf.DUMMYFUNCTION("""COMPUTED_VALUE"""),359.4)</f>
        <v>359.4</v>
      </c>
      <c r="G144" s="2">
        <f>IFERROR(__xludf.DUMMYFUNCTION("""COMPUTED_VALUE"""),45499.66666666667)</f>
        <v>45499.66667</v>
      </c>
      <c r="H144" s="1">
        <f>IFERROR(__xludf.DUMMYFUNCTION("""COMPUTED_VALUE"""),353.73)</f>
        <v>353.73</v>
      </c>
      <c r="J144" s="2">
        <f>IFERROR(__xludf.DUMMYFUNCTION("""COMPUTED_VALUE"""),45499.66666666667)</f>
        <v>45499.66667</v>
      </c>
      <c r="K144" s="1">
        <f>IFERROR(__xludf.DUMMYFUNCTION("""COMPUTED_VALUE"""),358.26)</f>
        <v>358.26</v>
      </c>
      <c r="M144" s="2">
        <f>IFERROR(__xludf.DUMMYFUNCTION("""COMPUTED_VALUE"""),45499.66666666667)</f>
        <v>45499.66667</v>
      </c>
      <c r="N144" s="1">
        <f>IFERROR(__xludf.DUMMYFUNCTION("""COMPUTED_VALUE"""),1.72801999E8)</f>
        <v>172801999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IFERROR(__xludf.DUMMYFUNCTION("""COMPUTED_VALUE"""),358.4)</f>
        <v>358.4</v>
      </c>
      <c r="D145" s="2">
        <f>IFERROR(__xludf.DUMMYFUNCTION("""COMPUTED_VALUE"""),45502.66666666667)</f>
        <v>45502.66667</v>
      </c>
      <c r="E145" s="1">
        <f>IFERROR(__xludf.DUMMYFUNCTION("""COMPUTED_VALUE"""),361.44)</f>
        <v>361.44</v>
      </c>
      <c r="G145" s="2">
        <f>IFERROR(__xludf.DUMMYFUNCTION("""COMPUTED_VALUE"""),45502.66666666667)</f>
        <v>45502.66667</v>
      </c>
      <c r="H145" s="1">
        <f>IFERROR(__xludf.DUMMYFUNCTION("""COMPUTED_VALUE"""),356.1)</f>
        <v>356.1</v>
      </c>
      <c r="J145" s="2">
        <f>IFERROR(__xludf.DUMMYFUNCTION("""COMPUTED_VALUE"""),45502.66666666667)</f>
        <v>45502.66667</v>
      </c>
      <c r="K145" s="1">
        <f>IFERROR(__xludf.DUMMYFUNCTION("""COMPUTED_VALUE"""),360.29)</f>
        <v>360.29</v>
      </c>
      <c r="M145" s="2">
        <f>IFERROR(__xludf.DUMMYFUNCTION("""COMPUTED_VALUE"""),45502.66666666667)</f>
        <v>45502.66667</v>
      </c>
      <c r="N145" s="1">
        <f>IFERROR(__xludf.DUMMYFUNCTION("""COMPUTED_VALUE"""),1.62632934E8)</f>
        <v>162632934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IFERROR(__xludf.DUMMYFUNCTION("""COMPUTED_VALUE"""),361.46)</f>
        <v>361.46</v>
      </c>
      <c r="D146" s="2">
        <f>IFERROR(__xludf.DUMMYFUNCTION("""COMPUTED_VALUE"""),45503.66666666667)</f>
        <v>45503.66667</v>
      </c>
      <c r="E146" s="1">
        <f>IFERROR(__xludf.DUMMYFUNCTION("""COMPUTED_VALUE"""),363.67)</f>
        <v>363.67</v>
      </c>
      <c r="G146" s="2">
        <f>IFERROR(__xludf.DUMMYFUNCTION("""COMPUTED_VALUE"""),45503.66666666667)</f>
        <v>45503.66667</v>
      </c>
      <c r="H146" s="1">
        <f>IFERROR(__xludf.DUMMYFUNCTION("""COMPUTED_VALUE"""),360.46)</f>
        <v>360.46</v>
      </c>
      <c r="J146" s="2">
        <f>IFERROR(__xludf.DUMMYFUNCTION("""COMPUTED_VALUE"""),45503.66666666667)</f>
        <v>45503.66667</v>
      </c>
      <c r="K146" s="1">
        <f>IFERROR(__xludf.DUMMYFUNCTION("""COMPUTED_VALUE"""),362.97)</f>
        <v>362.97</v>
      </c>
      <c r="M146" s="2">
        <f>IFERROR(__xludf.DUMMYFUNCTION("""COMPUTED_VALUE"""),45503.66666666667)</f>
        <v>45503.66667</v>
      </c>
      <c r="N146" s="1">
        <f>IFERROR(__xludf.DUMMYFUNCTION("""COMPUTED_VALUE"""),1.81029415E8)</f>
        <v>181029415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IFERROR(__xludf.DUMMYFUNCTION("""COMPUTED_VALUE"""),363.4)</f>
        <v>363.4</v>
      </c>
      <c r="D147" s="2">
        <f>IFERROR(__xludf.DUMMYFUNCTION("""COMPUTED_VALUE"""),45504.66666666667)</f>
        <v>45504.66667</v>
      </c>
      <c r="E147" s="1">
        <f>IFERROR(__xludf.DUMMYFUNCTION("""COMPUTED_VALUE"""),365.94)</f>
        <v>365.94</v>
      </c>
      <c r="G147" s="2">
        <f>IFERROR(__xludf.DUMMYFUNCTION("""COMPUTED_VALUE"""),45504.66666666667)</f>
        <v>45504.66667</v>
      </c>
      <c r="H147" s="1">
        <f>IFERROR(__xludf.DUMMYFUNCTION("""COMPUTED_VALUE"""),360.92)</f>
        <v>360.92</v>
      </c>
      <c r="J147" s="2">
        <f>IFERROR(__xludf.DUMMYFUNCTION("""COMPUTED_VALUE"""),45504.66666666667)</f>
        <v>45504.66667</v>
      </c>
      <c r="K147" s="1">
        <f>IFERROR(__xludf.DUMMYFUNCTION("""COMPUTED_VALUE"""),361.59)</f>
        <v>361.59</v>
      </c>
      <c r="M147" s="2">
        <f>IFERROR(__xludf.DUMMYFUNCTION("""COMPUTED_VALUE"""),45504.66666666667)</f>
        <v>45504.66667</v>
      </c>
      <c r="N147" s="1">
        <f>IFERROR(__xludf.DUMMYFUNCTION("""COMPUTED_VALUE"""),2.59021503E8)</f>
        <v>259021503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IFERROR(__xludf.DUMMYFUNCTION("""COMPUTED_VALUE"""),364.77)</f>
        <v>364.77</v>
      </c>
      <c r="D148" s="2">
        <f>IFERROR(__xludf.DUMMYFUNCTION("""COMPUTED_VALUE"""),45505.66666666667)</f>
        <v>45505.66667</v>
      </c>
      <c r="E148" s="1">
        <f>IFERROR(__xludf.DUMMYFUNCTION("""COMPUTED_VALUE"""),367.52)</f>
        <v>367.52</v>
      </c>
      <c r="G148" s="2">
        <f>IFERROR(__xludf.DUMMYFUNCTION("""COMPUTED_VALUE"""),45505.66666666667)</f>
        <v>45505.66667</v>
      </c>
      <c r="H148" s="1">
        <f>IFERROR(__xludf.DUMMYFUNCTION("""COMPUTED_VALUE"""),362.43)</f>
        <v>362.43</v>
      </c>
      <c r="J148" s="2">
        <f>IFERROR(__xludf.DUMMYFUNCTION("""COMPUTED_VALUE"""),45505.66666666667)</f>
        <v>45505.66667</v>
      </c>
      <c r="K148" s="1">
        <f>IFERROR(__xludf.DUMMYFUNCTION("""COMPUTED_VALUE"""),366.08)</f>
        <v>366.08</v>
      </c>
      <c r="M148" s="2">
        <f>IFERROR(__xludf.DUMMYFUNCTION("""COMPUTED_VALUE"""),45505.66666666667)</f>
        <v>45505.66667</v>
      </c>
      <c r="N148" s="1">
        <f>IFERROR(__xludf.DUMMYFUNCTION("""COMPUTED_VALUE"""),2.3360028E8)</f>
        <v>233600280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IFERROR(__xludf.DUMMYFUNCTION("""COMPUTED_VALUE"""),365.27)</f>
        <v>365.27</v>
      </c>
      <c r="D149" s="2">
        <f>IFERROR(__xludf.DUMMYFUNCTION("""COMPUTED_VALUE"""),45506.66666666667)</f>
        <v>45506.66667</v>
      </c>
      <c r="E149" s="1">
        <f>IFERROR(__xludf.DUMMYFUNCTION("""COMPUTED_VALUE"""),369.62)</f>
        <v>369.62</v>
      </c>
      <c r="G149" s="2">
        <f>IFERROR(__xludf.DUMMYFUNCTION("""COMPUTED_VALUE"""),45506.66666666667)</f>
        <v>45506.66667</v>
      </c>
      <c r="H149" s="1">
        <f>IFERROR(__xludf.DUMMYFUNCTION("""COMPUTED_VALUE"""),362.97)</f>
        <v>362.97</v>
      </c>
      <c r="J149" s="2">
        <f>IFERROR(__xludf.DUMMYFUNCTION("""COMPUTED_VALUE"""),45506.66666666667)</f>
        <v>45506.66667</v>
      </c>
      <c r="K149" s="1">
        <f>IFERROR(__xludf.DUMMYFUNCTION("""COMPUTED_VALUE"""),366.16)</f>
        <v>366.16</v>
      </c>
      <c r="M149" s="2">
        <f>IFERROR(__xludf.DUMMYFUNCTION("""COMPUTED_VALUE"""),45506.66666666667)</f>
        <v>45506.66667</v>
      </c>
      <c r="N149" s="1">
        <f>IFERROR(__xludf.DUMMYFUNCTION("""COMPUTED_VALUE"""),2.67973175E8)</f>
        <v>267973175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IFERROR(__xludf.DUMMYFUNCTION("""COMPUTED_VALUE"""),358.54)</f>
        <v>358.54</v>
      </c>
      <c r="D150" s="2">
        <f>IFERROR(__xludf.DUMMYFUNCTION("""COMPUTED_VALUE"""),45509.66666666667)</f>
        <v>45509.66667</v>
      </c>
      <c r="E150" s="1">
        <f>IFERROR(__xludf.DUMMYFUNCTION("""COMPUTED_VALUE"""),365.78)</f>
        <v>365.78</v>
      </c>
      <c r="G150" s="2">
        <f>IFERROR(__xludf.DUMMYFUNCTION("""COMPUTED_VALUE"""),45509.66666666667)</f>
        <v>45509.66667</v>
      </c>
      <c r="H150" s="1">
        <f>IFERROR(__xludf.DUMMYFUNCTION("""COMPUTED_VALUE"""),355.12)</f>
        <v>355.12</v>
      </c>
      <c r="J150" s="2">
        <f>IFERROR(__xludf.DUMMYFUNCTION("""COMPUTED_VALUE"""),45509.66666666667)</f>
        <v>45509.66667</v>
      </c>
      <c r="K150" s="1">
        <f>IFERROR(__xludf.DUMMYFUNCTION("""COMPUTED_VALUE"""),355.45)</f>
        <v>355.45</v>
      </c>
      <c r="M150" s="2">
        <f>IFERROR(__xludf.DUMMYFUNCTION("""COMPUTED_VALUE"""),45509.66666666667)</f>
        <v>45509.66667</v>
      </c>
      <c r="N150" s="1">
        <f>IFERROR(__xludf.DUMMYFUNCTION("""COMPUTED_VALUE"""),2.64060641E8)</f>
        <v>264060641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IFERROR(__xludf.DUMMYFUNCTION("""COMPUTED_VALUE"""),355.4)</f>
        <v>355.4</v>
      </c>
      <c r="D151" s="2">
        <f>IFERROR(__xludf.DUMMYFUNCTION("""COMPUTED_VALUE"""),45510.66666666667)</f>
        <v>45510.66667</v>
      </c>
      <c r="E151" s="1">
        <f>IFERROR(__xludf.DUMMYFUNCTION("""COMPUTED_VALUE"""),366.75)</f>
        <v>366.75</v>
      </c>
      <c r="G151" s="2">
        <f>IFERROR(__xludf.DUMMYFUNCTION("""COMPUTED_VALUE"""),45510.66666666667)</f>
        <v>45510.66667</v>
      </c>
      <c r="H151" s="1">
        <f>IFERROR(__xludf.DUMMYFUNCTION("""COMPUTED_VALUE"""),355.06)</f>
        <v>355.06</v>
      </c>
      <c r="J151" s="2">
        <f>IFERROR(__xludf.DUMMYFUNCTION("""COMPUTED_VALUE"""),45510.66666666667)</f>
        <v>45510.66667</v>
      </c>
      <c r="K151" s="1">
        <f>IFERROR(__xludf.DUMMYFUNCTION("""COMPUTED_VALUE"""),363.24)</f>
        <v>363.24</v>
      </c>
      <c r="M151" s="2">
        <f>IFERROR(__xludf.DUMMYFUNCTION("""COMPUTED_VALUE"""),45510.66666666667)</f>
        <v>45510.66667</v>
      </c>
      <c r="N151" s="1">
        <f>IFERROR(__xludf.DUMMYFUNCTION("""COMPUTED_VALUE"""),2.15226962E8)</f>
        <v>215226962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IFERROR(__xludf.DUMMYFUNCTION("""COMPUTED_VALUE"""),364.36)</f>
        <v>364.36</v>
      </c>
      <c r="D152" s="2">
        <f>IFERROR(__xludf.DUMMYFUNCTION("""COMPUTED_VALUE"""),45511.66666666667)</f>
        <v>45511.66667</v>
      </c>
      <c r="E152" s="1">
        <f>IFERROR(__xludf.DUMMYFUNCTION("""COMPUTED_VALUE"""),368.89)</f>
        <v>368.89</v>
      </c>
      <c r="G152" s="2">
        <f>IFERROR(__xludf.DUMMYFUNCTION("""COMPUTED_VALUE"""),45511.66666666667)</f>
        <v>45511.66667</v>
      </c>
      <c r="H152" s="1">
        <f>IFERROR(__xludf.DUMMYFUNCTION("""COMPUTED_VALUE"""),360.24)</f>
        <v>360.24</v>
      </c>
      <c r="J152" s="2">
        <f>IFERROR(__xludf.DUMMYFUNCTION("""COMPUTED_VALUE"""),45511.66666666667)</f>
        <v>45511.66667</v>
      </c>
      <c r="K152" s="1">
        <f>IFERROR(__xludf.DUMMYFUNCTION("""COMPUTED_VALUE"""),360.47)</f>
        <v>360.47</v>
      </c>
      <c r="M152" s="2">
        <f>IFERROR(__xludf.DUMMYFUNCTION("""COMPUTED_VALUE"""),45511.66666666667)</f>
        <v>45511.66667</v>
      </c>
      <c r="N152" s="1">
        <f>IFERROR(__xludf.DUMMYFUNCTION("""COMPUTED_VALUE"""),2.15787317E8)</f>
        <v>215787317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IFERROR(__xludf.DUMMYFUNCTION("""COMPUTED_VALUE"""),361.25)</f>
        <v>361.25</v>
      </c>
      <c r="D153" s="2">
        <f>IFERROR(__xludf.DUMMYFUNCTION("""COMPUTED_VALUE"""),45512.66666666667)</f>
        <v>45512.66667</v>
      </c>
      <c r="E153" s="1">
        <f>IFERROR(__xludf.DUMMYFUNCTION("""COMPUTED_VALUE"""),364.7)</f>
        <v>364.7</v>
      </c>
      <c r="G153" s="2">
        <f>IFERROR(__xludf.DUMMYFUNCTION("""COMPUTED_VALUE"""),45512.66666666667)</f>
        <v>45512.66667</v>
      </c>
      <c r="H153" s="1">
        <f>IFERROR(__xludf.DUMMYFUNCTION("""COMPUTED_VALUE"""),359.68)</f>
        <v>359.68</v>
      </c>
      <c r="J153" s="2">
        <f>IFERROR(__xludf.DUMMYFUNCTION("""COMPUTED_VALUE"""),45512.66666666667)</f>
        <v>45512.66667</v>
      </c>
      <c r="K153" s="1">
        <f>IFERROR(__xludf.DUMMYFUNCTION("""COMPUTED_VALUE"""),364.17)</f>
        <v>364.17</v>
      </c>
      <c r="M153" s="2">
        <f>IFERROR(__xludf.DUMMYFUNCTION("""COMPUTED_VALUE"""),45512.66666666667)</f>
        <v>45512.66667</v>
      </c>
      <c r="N153" s="1">
        <f>IFERROR(__xludf.DUMMYFUNCTION("""COMPUTED_VALUE"""),1.88291893E8)</f>
        <v>188291893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IFERROR(__xludf.DUMMYFUNCTION("""COMPUTED_VALUE"""),365.1)</f>
        <v>365.1</v>
      </c>
      <c r="D154" s="2">
        <f>IFERROR(__xludf.DUMMYFUNCTION("""COMPUTED_VALUE"""),45513.66666666667)</f>
        <v>45513.66667</v>
      </c>
      <c r="E154" s="1">
        <f>IFERROR(__xludf.DUMMYFUNCTION("""COMPUTED_VALUE"""),366.48)</f>
        <v>366.48</v>
      </c>
      <c r="G154" s="2">
        <f>IFERROR(__xludf.DUMMYFUNCTION("""COMPUTED_VALUE"""),45513.66666666667)</f>
        <v>45513.66667</v>
      </c>
      <c r="H154" s="1">
        <f>IFERROR(__xludf.DUMMYFUNCTION("""COMPUTED_VALUE"""),361.98)</f>
        <v>361.98</v>
      </c>
      <c r="J154" s="2">
        <f>IFERROR(__xludf.DUMMYFUNCTION("""COMPUTED_VALUE"""),45513.66666666667)</f>
        <v>45513.66667</v>
      </c>
      <c r="K154" s="1">
        <f>IFERROR(__xludf.DUMMYFUNCTION("""COMPUTED_VALUE"""),365.85)</f>
        <v>365.85</v>
      </c>
      <c r="M154" s="2">
        <f>IFERROR(__xludf.DUMMYFUNCTION("""COMPUTED_VALUE"""),45513.66666666667)</f>
        <v>45513.66667</v>
      </c>
      <c r="N154" s="1">
        <f>IFERROR(__xludf.DUMMYFUNCTION("""COMPUTED_VALUE"""),1.50683269E8)</f>
        <v>150683269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IFERROR(__xludf.DUMMYFUNCTION("""COMPUTED_VALUE"""),364.82)</f>
        <v>364.82</v>
      </c>
      <c r="D155" s="2">
        <f>IFERROR(__xludf.DUMMYFUNCTION("""COMPUTED_VALUE"""),45516.66666666667)</f>
        <v>45516.66667</v>
      </c>
      <c r="E155" s="1">
        <f>IFERROR(__xludf.DUMMYFUNCTION("""COMPUTED_VALUE"""),364.82)</f>
        <v>364.82</v>
      </c>
      <c r="G155" s="2">
        <f>IFERROR(__xludf.DUMMYFUNCTION("""COMPUTED_VALUE"""),45516.66666666667)</f>
        <v>45516.66667</v>
      </c>
      <c r="H155" s="1">
        <f>IFERROR(__xludf.DUMMYFUNCTION("""COMPUTED_VALUE"""),360.7)</f>
        <v>360.7</v>
      </c>
      <c r="J155" s="2">
        <f>IFERROR(__xludf.DUMMYFUNCTION("""COMPUTED_VALUE"""),45516.66666666667)</f>
        <v>45516.66667</v>
      </c>
      <c r="K155" s="1">
        <f>IFERROR(__xludf.DUMMYFUNCTION("""COMPUTED_VALUE"""),363.1)</f>
        <v>363.1</v>
      </c>
      <c r="M155" s="2">
        <f>IFERROR(__xludf.DUMMYFUNCTION("""COMPUTED_VALUE"""),45516.66666666667)</f>
        <v>45516.66667</v>
      </c>
      <c r="N155" s="1">
        <f>IFERROR(__xludf.DUMMYFUNCTION("""COMPUTED_VALUE"""),1.38898184E8)</f>
        <v>138898184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IFERROR(__xludf.DUMMYFUNCTION("""COMPUTED_VALUE"""),365.61)</f>
        <v>365.61</v>
      </c>
      <c r="D156" s="2">
        <f>IFERROR(__xludf.DUMMYFUNCTION("""COMPUTED_VALUE"""),45517.66666666667)</f>
        <v>45517.66667</v>
      </c>
      <c r="E156" s="1">
        <f>IFERROR(__xludf.DUMMYFUNCTION("""COMPUTED_VALUE"""),366.54)</f>
        <v>366.54</v>
      </c>
      <c r="G156" s="2">
        <f>IFERROR(__xludf.DUMMYFUNCTION("""COMPUTED_VALUE"""),45517.66666666667)</f>
        <v>45517.66667</v>
      </c>
      <c r="H156" s="1">
        <f>IFERROR(__xludf.DUMMYFUNCTION("""COMPUTED_VALUE"""),363.83)</f>
        <v>363.83</v>
      </c>
      <c r="J156" s="2">
        <f>IFERROR(__xludf.DUMMYFUNCTION("""COMPUTED_VALUE"""),45517.66666666667)</f>
        <v>45517.66667</v>
      </c>
      <c r="K156" s="1">
        <f>IFERROR(__xludf.DUMMYFUNCTION("""COMPUTED_VALUE"""),366.01)</f>
        <v>366.01</v>
      </c>
      <c r="M156" s="2">
        <f>IFERROR(__xludf.DUMMYFUNCTION("""COMPUTED_VALUE"""),45517.66666666667)</f>
        <v>45517.66667</v>
      </c>
      <c r="N156" s="1">
        <f>IFERROR(__xludf.DUMMYFUNCTION("""COMPUTED_VALUE"""),1.46941074E8)</f>
        <v>146941074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IFERROR(__xludf.DUMMYFUNCTION("""COMPUTED_VALUE"""),366.38)</f>
        <v>366.38</v>
      </c>
      <c r="D157" s="2">
        <f>IFERROR(__xludf.DUMMYFUNCTION("""COMPUTED_VALUE"""),45518.66666666667)</f>
        <v>45518.66667</v>
      </c>
      <c r="E157" s="1">
        <f>IFERROR(__xludf.DUMMYFUNCTION("""COMPUTED_VALUE"""),368.86)</f>
        <v>368.86</v>
      </c>
      <c r="G157" s="2">
        <f>IFERROR(__xludf.DUMMYFUNCTION("""COMPUTED_VALUE"""),45518.66666666667)</f>
        <v>45518.66667</v>
      </c>
      <c r="H157" s="1">
        <f>IFERROR(__xludf.DUMMYFUNCTION("""COMPUTED_VALUE"""),365.31)</f>
        <v>365.31</v>
      </c>
      <c r="J157" s="2">
        <f>IFERROR(__xludf.DUMMYFUNCTION("""COMPUTED_VALUE"""),45518.66666666667)</f>
        <v>45518.66667</v>
      </c>
      <c r="K157" s="1">
        <f>IFERROR(__xludf.DUMMYFUNCTION("""COMPUTED_VALUE"""),367.28)</f>
        <v>367.28</v>
      </c>
      <c r="M157" s="2">
        <f>IFERROR(__xludf.DUMMYFUNCTION("""COMPUTED_VALUE"""),45518.66666666667)</f>
        <v>45518.66667</v>
      </c>
      <c r="N157" s="1">
        <f>IFERROR(__xludf.DUMMYFUNCTION("""COMPUTED_VALUE"""),1.28956997E8)</f>
        <v>128956997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IFERROR(__xludf.DUMMYFUNCTION("""COMPUTED_VALUE"""),367.94)</f>
        <v>367.94</v>
      </c>
      <c r="D158" s="2">
        <f>IFERROR(__xludf.DUMMYFUNCTION("""COMPUTED_VALUE"""),45519.66666666667)</f>
        <v>45519.66667</v>
      </c>
      <c r="E158" s="1">
        <f>IFERROR(__xludf.DUMMYFUNCTION("""COMPUTED_VALUE"""),368.08)</f>
        <v>368.08</v>
      </c>
      <c r="G158" s="2">
        <f>IFERROR(__xludf.DUMMYFUNCTION("""COMPUTED_VALUE"""),45519.66666666667)</f>
        <v>45519.66667</v>
      </c>
      <c r="H158" s="1">
        <f>IFERROR(__xludf.DUMMYFUNCTION("""COMPUTED_VALUE"""),365.14)</f>
        <v>365.14</v>
      </c>
      <c r="J158" s="2">
        <f>IFERROR(__xludf.DUMMYFUNCTION("""COMPUTED_VALUE"""),45519.66666666667)</f>
        <v>45519.66667</v>
      </c>
      <c r="K158" s="1">
        <f>IFERROR(__xludf.DUMMYFUNCTION("""COMPUTED_VALUE"""),366.39)</f>
        <v>366.39</v>
      </c>
      <c r="M158" s="2">
        <f>IFERROR(__xludf.DUMMYFUNCTION("""COMPUTED_VALUE"""),45519.66666666667)</f>
        <v>45519.66667</v>
      </c>
      <c r="N158" s="1">
        <f>IFERROR(__xludf.DUMMYFUNCTION("""COMPUTED_VALUE"""),1.62410628E8)</f>
        <v>162410628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IFERROR(__xludf.DUMMYFUNCTION("""COMPUTED_VALUE"""),365.85)</f>
        <v>365.85</v>
      </c>
      <c r="D159" s="2">
        <f>IFERROR(__xludf.DUMMYFUNCTION("""COMPUTED_VALUE"""),45520.66666666667)</f>
        <v>45520.66667</v>
      </c>
      <c r="E159" s="1">
        <f>IFERROR(__xludf.DUMMYFUNCTION("""COMPUTED_VALUE"""),367.51)</f>
        <v>367.51</v>
      </c>
      <c r="G159" s="2">
        <f>IFERROR(__xludf.DUMMYFUNCTION("""COMPUTED_VALUE"""),45520.66666666667)</f>
        <v>45520.66667</v>
      </c>
      <c r="H159" s="1">
        <f>IFERROR(__xludf.DUMMYFUNCTION("""COMPUTED_VALUE"""),364.68)</f>
        <v>364.68</v>
      </c>
      <c r="J159" s="2">
        <f>IFERROR(__xludf.DUMMYFUNCTION("""COMPUTED_VALUE"""),45520.66666666667)</f>
        <v>45520.66667</v>
      </c>
      <c r="K159" s="1">
        <f>IFERROR(__xludf.DUMMYFUNCTION("""COMPUTED_VALUE"""),366.34)</f>
        <v>366.34</v>
      </c>
      <c r="M159" s="2">
        <f>IFERROR(__xludf.DUMMYFUNCTION("""COMPUTED_VALUE"""),45520.66666666667)</f>
        <v>45520.66667</v>
      </c>
      <c r="N159" s="1">
        <f>IFERROR(__xludf.DUMMYFUNCTION("""COMPUTED_VALUE"""),1.42800377E8)</f>
        <v>142800377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IFERROR(__xludf.DUMMYFUNCTION("""COMPUTED_VALUE"""),366.58)</f>
        <v>366.58</v>
      </c>
      <c r="D160" s="2">
        <f>IFERROR(__xludf.DUMMYFUNCTION("""COMPUTED_VALUE"""),45523.66666666667)</f>
        <v>45523.66667</v>
      </c>
      <c r="E160" s="1">
        <f>IFERROR(__xludf.DUMMYFUNCTION("""COMPUTED_VALUE"""),369.22)</f>
        <v>369.22</v>
      </c>
      <c r="G160" s="2">
        <f>IFERROR(__xludf.DUMMYFUNCTION("""COMPUTED_VALUE"""),45523.66666666667)</f>
        <v>45523.66667</v>
      </c>
      <c r="H160" s="1">
        <f>IFERROR(__xludf.DUMMYFUNCTION("""COMPUTED_VALUE"""),366.4)</f>
        <v>366.4</v>
      </c>
      <c r="J160" s="2">
        <f>IFERROR(__xludf.DUMMYFUNCTION("""COMPUTED_VALUE"""),45523.66666666667)</f>
        <v>45523.66667</v>
      </c>
      <c r="K160" s="1">
        <f>IFERROR(__xludf.DUMMYFUNCTION("""COMPUTED_VALUE"""),369.09)</f>
        <v>369.09</v>
      </c>
      <c r="M160" s="2">
        <f>IFERROR(__xludf.DUMMYFUNCTION("""COMPUTED_VALUE"""),45523.66666666667)</f>
        <v>45523.66667</v>
      </c>
      <c r="N160" s="1">
        <f>IFERROR(__xludf.DUMMYFUNCTION("""COMPUTED_VALUE"""),1.56401129E8)</f>
        <v>156401129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IFERROR(__xludf.DUMMYFUNCTION("""COMPUTED_VALUE"""),369.17)</f>
        <v>369.17</v>
      </c>
      <c r="D161" s="2">
        <f>IFERROR(__xludf.DUMMYFUNCTION("""COMPUTED_VALUE"""),45524.66666666667)</f>
        <v>45524.66667</v>
      </c>
      <c r="E161" s="1">
        <f>IFERROR(__xludf.DUMMYFUNCTION("""COMPUTED_VALUE"""),369.72)</f>
        <v>369.72</v>
      </c>
      <c r="G161" s="2">
        <f>IFERROR(__xludf.DUMMYFUNCTION("""COMPUTED_VALUE"""),45524.66666666667)</f>
        <v>45524.66667</v>
      </c>
      <c r="H161" s="1">
        <f>IFERROR(__xludf.DUMMYFUNCTION("""COMPUTED_VALUE"""),367.51)</f>
        <v>367.51</v>
      </c>
      <c r="J161" s="2">
        <f>IFERROR(__xludf.DUMMYFUNCTION("""COMPUTED_VALUE"""),45524.66666666667)</f>
        <v>45524.66667</v>
      </c>
      <c r="K161" s="1">
        <f>IFERROR(__xludf.DUMMYFUNCTION("""COMPUTED_VALUE"""),368.99)</f>
        <v>368.99</v>
      </c>
      <c r="M161" s="2">
        <f>IFERROR(__xludf.DUMMYFUNCTION("""COMPUTED_VALUE"""),45524.66666666667)</f>
        <v>45524.66667</v>
      </c>
      <c r="N161" s="1">
        <f>IFERROR(__xludf.DUMMYFUNCTION("""COMPUTED_VALUE"""),1.33947357E8)</f>
        <v>133947357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IFERROR(__xludf.DUMMYFUNCTION("""COMPUTED_VALUE"""),369.14)</f>
        <v>369.14</v>
      </c>
      <c r="D162" s="2">
        <f>IFERROR(__xludf.DUMMYFUNCTION("""COMPUTED_VALUE"""),45525.66666666667)</f>
        <v>45525.66667</v>
      </c>
      <c r="E162" s="1">
        <f>IFERROR(__xludf.DUMMYFUNCTION("""COMPUTED_VALUE"""),370.62)</f>
        <v>370.62</v>
      </c>
      <c r="G162" s="2">
        <f>IFERROR(__xludf.DUMMYFUNCTION("""COMPUTED_VALUE"""),45525.66666666667)</f>
        <v>45525.66667</v>
      </c>
      <c r="H162" s="1">
        <f>IFERROR(__xludf.DUMMYFUNCTION("""COMPUTED_VALUE"""),367.36)</f>
        <v>367.36</v>
      </c>
      <c r="J162" s="2">
        <f>IFERROR(__xludf.DUMMYFUNCTION("""COMPUTED_VALUE"""),45525.66666666667)</f>
        <v>45525.66667</v>
      </c>
      <c r="K162" s="1">
        <f>IFERROR(__xludf.DUMMYFUNCTION("""COMPUTED_VALUE"""),370.36)</f>
        <v>370.36</v>
      </c>
      <c r="M162" s="2">
        <f>IFERROR(__xludf.DUMMYFUNCTION("""COMPUTED_VALUE"""),45525.66666666667)</f>
        <v>45525.66667</v>
      </c>
      <c r="N162" s="1">
        <f>IFERROR(__xludf.DUMMYFUNCTION("""COMPUTED_VALUE"""),1.33377E8)</f>
        <v>133377000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IFERROR(__xludf.DUMMYFUNCTION("""COMPUTED_VALUE"""),370.68)</f>
        <v>370.68</v>
      </c>
      <c r="D163" s="2">
        <f>IFERROR(__xludf.DUMMYFUNCTION("""COMPUTED_VALUE"""),45526.66666666667)</f>
        <v>45526.66667</v>
      </c>
      <c r="E163" s="1">
        <f>IFERROR(__xludf.DUMMYFUNCTION("""COMPUTED_VALUE"""),371.89)</f>
        <v>371.89</v>
      </c>
      <c r="G163" s="2">
        <f>IFERROR(__xludf.DUMMYFUNCTION("""COMPUTED_VALUE"""),45526.66666666667)</f>
        <v>45526.66667</v>
      </c>
      <c r="H163" s="1">
        <f>IFERROR(__xludf.DUMMYFUNCTION("""COMPUTED_VALUE"""),369.54)</f>
        <v>369.54</v>
      </c>
      <c r="J163" s="2">
        <f>IFERROR(__xludf.DUMMYFUNCTION("""COMPUTED_VALUE"""),45526.66666666667)</f>
        <v>45526.66667</v>
      </c>
      <c r="K163" s="1">
        <f>IFERROR(__xludf.DUMMYFUNCTION("""COMPUTED_VALUE"""),371.84)</f>
        <v>371.84</v>
      </c>
      <c r="M163" s="2">
        <f>IFERROR(__xludf.DUMMYFUNCTION("""COMPUTED_VALUE"""),45526.66666666667)</f>
        <v>45526.66667</v>
      </c>
      <c r="N163" s="1">
        <f>IFERROR(__xludf.DUMMYFUNCTION("""COMPUTED_VALUE"""),1.5313458E8)</f>
        <v>153134580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IFERROR(__xludf.DUMMYFUNCTION("""COMPUTED_VALUE"""),373.48)</f>
        <v>373.48</v>
      </c>
      <c r="D164" s="2">
        <f>IFERROR(__xludf.DUMMYFUNCTION("""COMPUTED_VALUE"""),45527.66666666667)</f>
        <v>45527.66667</v>
      </c>
      <c r="E164" s="1">
        <f>IFERROR(__xludf.DUMMYFUNCTION("""COMPUTED_VALUE"""),379.83)</f>
        <v>379.83</v>
      </c>
      <c r="G164" s="2">
        <f>IFERROR(__xludf.DUMMYFUNCTION("""COMPUTED_VALUE"""),45527.66666666667)</f>
        <v>45527.66667</v>
      </c>
      <c r="H164" s="1">
        <f>IFERROR(__xludf.DUMMYFUNCTION("""COMPUTED_VALUE"""),372.88)</f>
        <v>372.88</v>
      </c>
      <c r="J164" s="2">
        <f>IFERROR(__xludf.DUMMYFUNCTION("""COMPUTED_VALUE"""),45527.66666666667)</f>
        <v>45527.66667</v>
      </c>
      <c r="K164" s="1">
        <f>IFERROR(__xludf.DUMMYFUNCTION("""COMPUTED_VALUE"""),379.29)</f>
        <v>379.29</v>
      </c>
      <c r="M164" s="2">
        <f>IFERROR(__xludf.DUMMYFUNCTION("""COMPUTED_VALUE"""),45527.66666666667)</f>
        <v>45527.66667</v>
      </c>
      <c r="N164" s="1">
        <f>IFERROR(__xludf.DUMMYFUNCTION("""COMPUTED_VALUE"""),2.03729374E8)</f>
        <v>203729374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IFERROR(__xludf.DUMMYFUNCTION("""COMPUTED_VALUE"""),381.29)</f>
        <v>381.29</v>
      </c>
      <c r="D165" s="2">
        <f>IFERROR(__xludf.DUMMYFUNCTION("""COMPUTED_VALUE"""),45530.66666666667)</f>
        <v>45530.66667</v>
      </c>
      <c r="E165" s="1">
        <f>IFERROR(__xludf.DUMMYFUNCTION("""COMPUTED_VALUE"""),381.76)</f>
        <v>381.76</v>
      </c>
      <c r="G165" s="2">
        <f>IFERROR(__xludf.DUMMYFUNCTION("""COMPUTED_VALUE"""),45530.66666666667)</f>
        <v>45530.66667</v>
      </c>
      <c r="H165" s="1">
        <f>IFERROR(__xludf.DUMMYFUNCTION("""COMPUTED_VALUE"""),378.63)</f>
        <v>378.63</v>
      </c>
      <c r="J165" s="2">
        <f>IFERROR(__xludf.DUMMYFUNCTION("""COMPUTED_VALUE"""),45530.66666666667)</f>
        <v>45530.66667</v>
      </c>
      <c r="K165" s="1">
        <f>IFERROR(__xludf.DUMMYFUNCTION("""COMPUTED_VALUE"""),379.07)</f>
        <v>379.07</v>
      </c>
      <c r="M165" s="2">
        <f>IFERROR(__xludf.DUMMYFUNCTION("""COMPUTED_VALUE"""),45530.66666666667)</f>
        <v>45530.66667</v>
      </c>
      <c r="N165" s="1">
        <f>IFERROR(__xludf.DUMMYFUNCTION("""COMPUTED_VALUE"""),1.77043997E8)</f>
        <v>177043997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IFERROR(__xludf.DUMMYFUNCTION("""COMPUTED_VALUE"""),376.74)</f>
        <v>376.74</v>
      </c>
      <c r="D166" s="2">
        <f>IFERROR(__xludf.DUMMYFUNCTION("""COMPUTED_VALUE"""),45531.66666666667)</f>
        <v>45531.66667</v>
      </c>
      <c r="E166" s="1">
        <f>IFERROR(__xludf.DUMMYFUNCTION("""COMPUTED_VALUE"""),380.19)</f>
        <v>380.19</v>
      </c>
      <c r="G166" s="2">
        <f>IFERROR(__xludf.DUMMYFUNCTION("""COMPUTED_VALUE"""),45531.66666666667)</f>
        <v>45531.66667</v>
      </c>
      <c r="H166" s="1">
        <f>IFERROR(__xludf.DUMMYFUNCTION("""COMPUTED_VALUE"""),376.5)</f>
        <v>376.5</v>
      </c>
      <c r="J166" s="2">
        <f>IFERROR(__xludf.DUMMYFUNCTION("""COMPUTED_VALUE"""),45531.66666666667)</f>
        <v>45531.66667</v>
      </c>
      <c r="K166" s="1">
        <f>IFERROR(__xludf.DUMMYFUNCTION("""COMPUTED_VALUE"""),379.82)</f>
        <v>379.82</v>
      </c>
      <c r="M166" s="2">
        <f>IFERROR(__xludf.DUMMYFUNCTION("""COMPUTED_VALUE"""),45531.66666666667)</f>
        <v>45531.66667</v>
      </c>
      <c r="N166" s="1">
        <f>IFERROR(__xludf.DUMMYFUNCTION("""COMPUTED_VALUE"""),1.54672471E8)</f>
        <v>154672471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IFERROR(__xludf.DUMMYFUNCTION("""COMPUTED_VALUE"""),379.68)</f>
        <v>379.68</v>
      </c>
      <c r="D167" s="2">
        <f>IFERROR(__xludf.DUMMYFUNCTION("""COMPUTED_VALUE"""),45532.66666666667)</f>
        <v>45532.66667</v>
      </c>
      <c r="E167" s="1">
        <f>IFERROR(__xludf.DUMMYFUNCTION("""COMPUTED_VALUE"""),380.88)</f>
        <v>380.88</v>
      </c>
      <c r="G167" s="2">
        <f>IFERROR(__xludf.DUMMYFUNCTION("""COMPUTED_VALUE"""),45532.66666666667)</f>
        <v>45532.66667</v>
      </c>
      <c r="H167" s="1">
        <f>IFERROR(__xludf.DUMMYFUNCTION("""COMPUTED_VALUE"""),376.58)</f>
        <v>376.58</v>
      </c>
      <c r="J167" s="2">
        <f>IFERROR(__xludf.DUMMYFUNCTION("""COMPUTED_VALUE"""),45532.66666666667)</f>
        <v>45532.66667</v>
      </c>
      <c r="K167" s="1">
        <f>IFERROR(__xludf.DUMMYFUNCTION("""COMPUTED_VALUE"""),378.56)</f>
        <v>378.56</v>
      </c>
      <c r="M167" s="2">
        <f>IFERROR(__xludf.DUMMYFUNCTION("""COMPUTED_VALUE"""),45532.66666666667)</f>
        <v>45532.66667</v>
      </c>
      <c r="N167" s="1">
        <f>IFERROR(__xludf.DUMMYFUNCTION("""COMPUTED_VALUE"""),1.54650573E8)</f>
        <v>154650573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IFERROR(__xludf.DUMMYFUNCTION("""COMPUTED_VALUE"""),378.34)</f>
        <v>378.34</v>
      </c>
      <c r="D168" s="2">
        <f>IFERROR(__xludf.DUMMYFUNCTION("""COMPUTED_VALUE"""),45533.66666666667)</f>
        <v>45533.66667</v>
      </c>
      <c r="E168" s="1">
        <f>IFERROR(__xludf.DUMMYFUNCTION("""COMPUTED_VALUE"""),378.51)</f>
        <v>378.51</v>
      </c>
      <c r="G168" s="2">
        <f>IFERROR(__xludf.DUMMYFUNCTION("""COMPUTED_VALUE"""),45533.66666666667)</f>
        <v>45533.66667</v>
      </c>
      <c r="H168" s="1">
        <f>IFERROR(__xludf.DUMMYFUNCTION("""COMPUTED_VALUE"""),375.67)</f>
        <v>375.67</v>
      </c>
      <c r="J168" s="2">
        <f>IFERROR(__xludf.DUMMYFUNCTION("""COMPUTED_VALUE"""),45533.66666666667)</f>
        <v>45533.66667</v>
      </c>
      <c r="K168" s="1">
        <f>IFERROR(__xludf.DUMMYFUNCTION("""COMPUTED_VALUE"""),377.27)</f>
        <v>377.27</v>
      </c>
      <c r="M168" s="2">
        <f>IFERROR(__xludf.DUMMYFUNCTION("""COMPUTED_VALUE"""),45533.66666666667)</f>
        <v>45533.66667</v>
      </c>
      <c r="N168" s="1">
        <f>IFERROR(__xludf.DUMMYFUNCTION("""COMPUTED_VALUE"""),1.51322584E8)</f>
        <v>151322584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IFERROR(__xludf.DUMMYFUNCTION("""COMPUTED_VALUE"""),378.69)</f>
        <v>378.69</v>
      </c>
      <c r="D169" s="2">
        <f>IFERROR(__xludf.DUMMYFUNCTION("""COMPUTED_VALUE"""),45534.66666666667)</f>
        <v>45534.66667</v>
      </c>
      <c r="E169" s="1">
        <f>IFERROR(__xludf.DUMMYFUNCTION("""COMPUTED_VALUE"""),381.06)</f>
        <v>381.06</v>
      </c>
      <c r="G169" s="2">
        <f>IFERROR(__xludf.DUMMYFUNCTION("""COMPUTED_VALUE"""),45534.66666666667)</f>
        <v>45534.66667</v>
      </c>
      <c r="H169" s="1">
        <f>IFERROR(__xludf.DUMMYFUNCTION("""COMPUTED_VALUE"""),376.34)</f>
        <v>376.34</v>
      </c>
      <c r="J169" s="2">
        <f>IFERROR(__xludf.DUMMYFUNCTION("""COMPUTED_VALUE"""),45534.66666666667)</f>
        <v>45534.66667</v>
      </c>
      <c r="K169" s="1">
        <f>IFERROR(__xludf.DUMMYFUNCTION("""COMPUTED_VALUE"""),380.9)</f>
        <v>380.9</v>
      </c>
      <c r="M169" s="2">
        <f>IFERROR(__xludf.DUMMYFUNCTION("""COMPUTED_VALUE"""),45534.66666666667)</f>
        <v>45534.66667</v>
      </c>
      <c r="N169" s="1">
        <f>IFERROR(__xludf.DUMMYFUNCTION("""COMPUTED_VALUE"""),2.03444911E8)</f>
        <v>203444911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IFERROR(__xludf.DUMMYFUNCTION("""COMPUTED_VALUE"""),378.52)</f>
        <v>378.52</v>
      </c>
      <c r="D170" s="2">
        <f>IFERROR(__xludf.DUMMYFUNCTION("""COMPUTED_VALUE"""),45538.66666666667)</f>
        <v>45538.66667</v>
      </c>
      <c r="E170" s="1">
        <f>IFERROR(__xludf.DUMMYFUNCTION("""COMPUTED_VALUE"""),382.76)</f>
        <v>382.76</v>
      </c>
      <c r="G170" s="2">
        <f>IFERROR(__xludf.DUMMYFUNCTION("""COMPUTED_VALUE"""),45538.66666666667)</f>
        <v>45538.66667</v>
      </c>
      <c r="H170" s="1">
        <f>IFERROR(__xludf.DUMMYFUNCTION("""COMPUTED_VALUE"""),378.51)</f>
        <v>378.51</v>
      </c>
      <c r="J170" s="2">
        <f>IFERROR(__xludf.DUMMYFUNCTION("""COMPUTED_VALUE"""),45538.66666666667)</f>
        <v>45538.66667</v>
      </c>
      <c r="K170" s="1">
        <f>IFERROR(__xludf.DUMMYFUNCTION("""COMPUTED_VALUE"""),381.25)</f>
        <v>381.25</v>
      </c>
      <c r="M170" s="2">
        <f>IFERROR(__xludf.DUMMYFUNCTION("""COMPUTED_VALUE"""),45538.66666666667)</f>
        <v>45538.66667</v>
      </c>
      <c r="N170" s="1">
        <f>IFERROR(__xludf.DUMMYFUNCTION("""COMPUTED_VALUE"""),1.77149733E8)</f>
        <v>177149733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IFERROR(__xludf.DUMMYFUNCTION("""COMPUTED_VALUE"""),381.46)</f>
        <v>381.46</v>
      </c>
      <c r="D171" s="2">
        <f>IFERROR(__xludf.DUMMYFUNCTION("""COMPUTED_VALUE"""),45539.66666666667)</f>
        <v>45539.66667</v>
      </c>
      <c r="E171" s="1">
        <f>IFERROR(__xludf.DUMMYFUNCTION("""COMPUTED_VALUE"""),385.56)</f>
        <v>385.56</v>
      </c>
      <c r="G171" s="2">
        <f>IFERROR(__xludf.DUMMYFUNCTION("""COMPUTED_VALUE"""),45539.66666666667)</f>
        <v>45539.66667</v>
      </c>
      <c r="H171" s="1">
        <f>IFERROR(__xludf.DUMMYFUNCTION("""COMPUTED_VALUE"""),380.1)</f>
        <v>380.1</v>
      </c>
      <c r="J171" s="2">
        <f>IFERROR(__xludf.DUMMYFUNCTION("""COMPUTED_VALUE"""),45539.66666666667)</f>
        <v>45539.66667</v>
      </c>
      <c r="K171" s="1">
        <f>IFERROR(__xludf.DUMMYFUNCTION("""COMPUTED_VALUE"""),382.1)</f>
        <v>382.1</v>
      </c>
      <c r="M171" s="2">
        <f>IFERROR(__xludf.DUMMYFUNCTION("""COMPUTED_VALUE"""),45539.66666666667)</f>
        <v>45539.66667</v>
      </c>
      <c r="N171" s="1">
        <f>IFERROR(__xludf.DUMMYFUNCTION("""COMPUTED_VALUE"""),1.80384533E8)</f>
        <v>180384533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IFERROR(__xludf.DUMMYFUNCTION("""COMPUTED_VALUE"""),384.0)</f>
        <v>384</v>
      </c>
      <c r="D172" s="2">
        <f>IFERROR(__xludf.DUMMYFUNCTION("""COMPUTED_VALUE"""),45540.66666666667)</f>
        <v>45540.66667</v>
      </c>
      <c r="E172" s="1">
        <f>IFERROR(__xludf.DUMMYFUNCTION("""COMPUTED_VALUE"""),385.09)</f>
        <v>385.09</v>
      </c>
      <c r="G172" s="2">
        <f>IFERROR(__xludf.DUMMYFUNCTION("""COMPUTED_VALUE"""),45540.66666666667)</f>
        <v>45540.66667</v>
      </c>
      <c r="H172" s="1">
        <f>IFERROR(__xludf.DUMMYFUNCTION("""COMPUTED_VALUE"""),380.26)</f>
        <v>380.26</v>
      </c>
      <c r="J172" s="2">
        <f>IFERROR(__xludf.DUMMYFUNCTION("""COMPUTED_VALUE"""),45540.66666666667)</f>
        <v>45540.66667</v>
      </c>
      <c r="K172" s="1">
        <f>IFERROR(__xludf.DUMMYFUNCTION("""COMPUTED_VALUE"""),380.98)</f>
        <v>380.98</v>
      </c>
      <c r="M172" s="2">
        <f>IFERROR(__xludf.DUMMYFUNCTION("""COMPUTED_VALUE"""),45540.66666666667)</f>
        <v>45540.66667</v>
      </c>
      <c r="N172" s="1">
        <f>IFERROR(__xludf.DUMMYFUNCTION("""COMPUTED_VALUE"""),1.66865432E8)</f>
        <v>166865432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IFERROR(__xludf.DUMMYFUNCTION("""COMPUTED_VALUE"""),381.14)</f>
        <v>381.14</v>
      </c>
      <c r="D173" s="2">
        <f>IFERROR(__xludf.DUMMYFUNCTION("""COMPUTED_VALUE"""),45541.66666666667)</f>
        <v>45541.66667</v>
      </c>
      <c r="E173" s="1">
        <f>IFERROR(__xludf.DUMMYFUNCTION("""COMPUTED_VALUE"""),381.46)</f>
        <v>381.46</v>
      </c>
      <c r="G173" s="2">
        <f>IFERROR(__xludf.DUMMYFUNCTION("""COMPUTED_VALUE"""),45541.66666666667)</f>
        <v>45541.66667</v>
      </c>
      <c r="H173" s="1">
        <f>IFERROR(__xludf.DUMMYFUNCTION("""COMPUTED_VALUE"""),377.81)</f>
        <v>377.81</v>
      </c>
      <c r="J173" s="2">
        <f>IFERROR(__xludf.DUMMYFUNCTION("""COMPUTED_VALUE"""),45541.66666666667)</f>
        <v>45541.66667</v>
      </c>
      <c r="K173" s="1">
        <f>IFERROR(__xludf.DUMMYFUNCTION("""COMPUTED_VALUE"""),380.89)</f>
        <v>380.89</v>
      </c>
      <c r="M173" s="2">
        <f>IFERROR(__xludf.DUMMYFUNCTION("""COMPUTED_VALUE"""),45541.66666666667)</f>
        <v>45541.66667</v>
      </c>
      <c r="N173" s="1">
        <f>IFERROR(__xludf.DUMMYFUNCTION("""COMPUTED_VALUE"""),1.84954785E8)</f>
        <v>184954785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IFERROR(__xludf.DUMMYFUNCTION("""COMPUTED_VALUE"""),380.77)</f>
        <v>380.77</v>
      </c>
      <c r="D174" s="2">
        <f>IFERROR(__xludf.DUMMYFUNCTION("""COMPUTED_VALUE"""),45544.66666666667)</f>
        <v>45544.66667</v>
      </c>
      <c r="E174" s="1">
        <f>IFERROR(__xludf.DUMMYFUNCTION("""COMPUTED_VALUE"""),385.62)</f>
        <v>385.62</v>
      </c>
      <c r="G174" s="2">
        <f>IFERROR(__xludf.DUMMYFUNCTION("""COMPUTED_VALUE"""),45544.66666666667)</f>
        <v>45544.66667</v>
      </c>
      <c r="H174" s="1">
        <f>IFERROR(__xludf.DUMMYFUNCTION("""COMPUTED_VALUE"""),380.06)</f>
        <v>380.06</v>
      </c>
      <c r="J174" s="2">
        <f>IFERROR(__xludf.DUMMYFUNCTION("""COMPUTED_VALUE"""),45544.66666666667)</f>
        <v>45544.66667</v>
      </c>
      <c r="K174" s="1">
        <f>IFERROR(__xludf.DUMMYFUNCTION("""COMPUTED_VALUE"""),384.77)</f>
        <v>384.77</v>
      </c>
      <c r="M174" s="2">
        <f>IFERROR(__xludf.DUMMYFUNCTION("""COMPUTED_VALUE"""),45544.66666666667)</f>
        <v>45544.66667</v>
      </c>
      <c r="N174" s="1">
        <f>IFERROR(__xludf.DUMMYFUNCTION("""COMPUTED_VALUE"""),1.8478152E8)</f>
        <v>184781520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IFERROR(__xludf.DUMMYFUNCTION("""COMPUTED_VALUE"""),386.29)</f>
        <v>386.29</v>
      </c>
      <c r="D175" s="2">
        <f>IFERROR(__xludf.DUMMYFUNCTION("""COMPUTED_VALUE"""),45545.66666666667)</f>
        <v>45545.66667</v>
      </c>
      <c r="E175" s="1">
        <f>IFERROR(__xludf.DUMMYFUNCTION("""COMPUTED_VALUE"""),390.98)</f>
        <v>390.98</v>
      </c>
      <c r="G175" s="2">
        <f>IFERROR(__xludf.DUMMYFUNCTION("""COMPUTED_VALUE"""),45545.66666666667)</f>
        <v>45545.66667</v>
      </c>
      <c r="H175" s="1">
        <f>IFERROR(__xludf.DUMMYFUNCTION("""COMPUTED_VALUE"""),385.48)</f>
        <v>385.48</v>
      </c>
      <c r="J175" s="2">
        <f>IFERROR(__xludf.DUMMYFUNCTION("""COMPUTED_VALUE"""),45545.66666666667)</f>
        <v>45545.66667</v>
      </c>
      <c r="K175" s="1">
        <f>IFERROR(__xludf.DUMMYFUNCTION("""COMPUTED_VALUE"""),390.82)</f>
        <v>390.82</v>
      </c>
      <c r="M175" s="2">
        <f>IFERROR(__xludf.DUMMYFUNCTION("""COMPUTED_VALUE"""),45545.66666666667)</f>
        <v>45545.66667</v>
      </c>
      <c r="N175" s="1">
        <f>IFERROR(__xludf.DUMMYFUNCTION("""COMPUTED_VALUE"""),1.76991666E8)</f>
        <v>176991666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IFERROR(__xludf.DUMMYFUNCTION("""COMPUTED_VALUE"""),387.01)</f>
        <v>387.01</v>
      </c>
      <c r="D176" s="2">
        <f>IFERROR(__xludf.DUMMYFUNCTION("""COMPUTED_VALUE"""),45546.66666666667)</f>
        <v>45546.66667</v>
      </c>
      <c r="E176" s="1">
        <f>IFERROR(__xludf.DUMMYFUNCTION("""COMPUTED_VALUE"""),390.26)</f>
        <v>390.26</v>
      </c>
      <c r="G176" s="2">
        <f>IFERROR(__xludf.DUMMYFUNCTION("""COMPUTED_VALUE"""),45546.66666666667)</f>
        <v>45546.66667</v>
      </c>
      <c r="H176" s="1">
        <f>IFERROR(__xludf.DUMMYFUNCTION("""COMPUTED_VALUE"""),382.98)</f>
        <v>382.98</v>
      </c>
      <c r="J176" s="2">
        <f>IFERROR(__xludf.DUMMYFUNCTION("""COMPUTED_VALUE"""),45546.66666666667)</f>
        <v>45546.66667</v>
      </c>
      <c r="K176" s="1">
        <f>IFERROR(__xludf.DUMMYFUNCTION("""COMPUTED_VALUE"""),389.95)</f>
        <v>389.95</v>
      </c>
      <c r="M176" s="2">
        <f>IFERROR(__xludf.DUMMYFUNCTION("""COMPUTED_VALUE"""),45546.66666666667)</f>
        <v>45546.66667</v>
      </c>
      <c r="N176" s="1">
        <f>IFERROR(__xludf.DUMMYFUNCTION("""COMPUTED_VALUE"""),1.80718492E8)</f>
        <v>180718492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IFERROR(__xludf.DUMMYFUNCTION("""COMPUTED_VALUE"""),390.04)</f>
        <v>390.04</v>
      </c>
      <c r="D177" s="2">
        <f>IFERROR(__xludf.DUMMYFUNCTION("""COMPUTED_VALUE"""),45547.66666666667)</f>
        <v>45547.66667</v>
      </c>
      <c r="E177" s="1">
        <f>IFERROR(__xludf.DUMMYFUNCTION("""COMPUTED_VALUE"""),391.36)</f>
        <v>391.36</v>
      </c>
      <c r="G177" s="2">
        <f>IFERROR(__xludf.DUMMYFUNCTION("""COMPUTED_VALUE"""),45547.66666666667)</f>
        <v>45547.66667</v>
      </c>
      <c r="H177" s="1">
        <f>IFERROR(__xludf.DUMMYFUNCTION("""COMPUTED_VALUE"""),387.03)</f>
        <v>387.03</v>
      </c>
      <c r="J177" s="2">
        <f>IFERROR(__xludf.DUMMYFUNCTION("""COMPUTED_VALUE"""),45547.66666666667)</f>
        <v>45547.66667</v>
      </c>
      <c r="K177" s="1">
        <f>IFERROR(__xludf.DUMMYFUNCTION("""COMPUTED_VALUE"""),391.1)</f>
        <v>391.1</v>
      </c>
      <c r="M177" s="2">
        <f>IFERROR(__xludf.DUMMYFUNCTION("""COMPUTED_VALUE"""),45547.66666666667)</f>
        <v>45547.66667</v>
      </c>
      <c r="N177" s="1">
        <f>IFERROR(__xludf.DUMMYFUNCTION("""COMPUTED_VALUE"""),2.19450552E8)</f>
        <v>219450552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IFERROR(__xludf.DUMMYFUNCTION("""COMPUTED_VALUE"""),392.51)</f>
        <v>392.51</v>
      </c>
      <c r="D178" s="2">
        <f>IFERROR(__xludf.DUMMYFUNCTION("""COMPUTED_VALUE"""),45548.66666666667)</f>
        <v>45548.66667</v>
      </c>
      <c r="E178" s="1">
        <f>IFERROR(__xludf.DUMMYFUNCTION("""COMPUTED_VALUE"""),394.21)</f>
        <v>394.21</v>
      </c>
      <c r="G178" s="2">
        <f>IFERROR(__xludf.DUMMYFUNCTION("""COMPUTED_VALUE"""),45548.66666666667)</f>
        <v>45548.66667</v>
      </c>
      <c r="H178" s="1">
        <f>IFERROR(__xludf.DUMMYFUNCTION("""COMPUTED_VALUE"""),392.02)</f>
        <v>392.02</v>
      </c>
      <c r="J178" s="2">
        <f>IFERROR(__xludf.DUMMYFUNCTION("""COMPUTED_VALUE"""),45548.66666666667)</f>
        <v>45548.66667</v>
      </c>
      <c r="K178" s="1">
        <f>IFERROR(__xludf.DUMMYFUNCTION("""COMPUTED_VALUE"""),394.18)</f>
        <v>394.18</v>
      </c>
      <c r="M178" s="2">
        <f>IFERROR(__xludf.DUMMYFUNCTION("""COMPUTED_VALUE"""),45548.66666666667)</f>
        <v>45548.66667</v>
      </c>
      <c r="N178" s="1">
        <f>IFERROR(__xludf.DUMMYFUNCTION("""COMPUTED_VALUE"""),2.33745969E8)</f>
        <v>233745969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IFERROR(__xludf.DUMMYFUNCTION("""COMPUTED_VALUE"""),395.69)</f>
        <v>395.69</v>
      </c>
      <c r="D179" s="2">
        <f>IFERROR(__xludf.DUMMYFUNCTION("""COMPUTED_VALUE"""),45551.66666666667)</f>
        <v>45551.66667</v>
      </c>
      <c r="E179" s="1">
        <f>IFERROR(__xludf.DUMMYFUNCTION("""COMPUTED_VALUE"""),396.67)</f>
        <v>396.67</v>
      </c>
      <c r="G179" s="2">
        <f>IFERROR(__xludf.DUMMYFUNCTION("""COMPUTED_VALUE"""),45551.66666666667)</f>
        <v>45551.66667</v>
      </c>
      <c r="H179" s="1">
        <f>IFERROR(__xludf.DUMMYFUNCTION("""COMPUTED_VALUE"""),393.9)</f>
        <v>393.9</v>
      </c>
      <c r="J179" s="2">
        <f>IFERROR(__xludf.DUMMYFUNCTION("""COMPUTED_VALUE"""),45551.66666666667)</f>
        <v>45551.66667</v>
      </c>
      <c r="K179" s="1">
        <f>IFERROR(__xludf.DUMMYFUNCTION("""COMPUTED_VALUE"""),395.38)</f>
        <v>395.38</v>
      </c>
      <c r="M179" s="2">
        <f>IFERROR(__xludf.DUMMYFUNCTION("""COMPUTED_VALUE"""),45551.66666666667)</f>
        <v>45551.66667</v>
      </c>
      <c r="N179" s="1">
        <f>IFERROR(__xludf.DUMMYFUNCTION("""COMPUTED_VALUE"""),2.18102352E8)</f>
        <v>218102352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IFERROR(__xludf.DUMMYFUNCTION("""COMPUTED_VALUE"""),395.47)</f>
        <v>395.47</v>
      </c>
      <c r="D180" s="2">
        <f>IFERROR(__xludf.DUMMYFUNCTION("""COMPUTED_VALUE"""),45552.66666666667)</f>
        <v>45552.66667</v>
      </c>
      <c r="E180" s="1">
        <f>IFERROR(__xludf.DUMMYFUNCTION("""COMPUTED_VALUE"""),396.41)</f>
        <v>396.41</v>
      </c>
      <c r="G180" s="2">
        <f>IFERROR(__xludf.DUMMYFUNCTION("""COMPUTED_VALUE"""),45552.66666666667)</f>
        <v>45552.66667</v>
      </c>
      <c r="H180" s="1">
        <f>IFERROR(__xludf.DUMMYFUNCTION("""COMPUTED_VALUE"""),391.41)</f>
        <v>391.41</v>
      </c>
      <c r="J180" s="2">
        <f>IFERROR(__xludf.DUMMYFUNCTION("""COMPUTED_VALUE"""),45552.66666666667)</f>
        <v>45552.66667</v>
      </c>
      <c r="K180" s="1">
        <f>IFERROR(__xludf.DUMMYFUNCTION("""COMPUTED_VALUE"""),392.22)</f>
        <v>392.22</v>
      </c>
      <c r="M180" s="2">
        <f>IFERROR(__xludf.DUMMYFUNCTION("""COMPUTED_VALUE"""),45552.66666666667)</f>
        <v>45552.66667</v>
      </c>
      <c r="N180" s="1">
        <f>IFERROR(__xludf.DUMMYFUNCTION("""COMPUTED_VALUE"""),2.02604943E8)</f>
        <v>202604943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IFERROR(__xludf.DUMMYFUNCTION("""COMPUTED_VALUE"""),392.54)</f>
        <v>392.54</v>
      </c>
      <c r="D181" s="2">
        <f>IFERROR(__xludf.DUMMYFUNCTION("""COMPUTED_VALUE"""),45553.66666666667)</f>
        <v>45553.66667</v>
      </c>
      <c r="E181" s="1">
        <f>IFERROR(__xludf.DUMMYFUNCTION("""COMPUTED_VALUE"""),396.49)</f>
        <v>396.49</v>
      </c>
      <c r="G181" s="2">
        <f>IFERROR(__xludf.DUMMYFUNCTION("""COMPUTED_VALUE"""),45553.66666666667)</f>
        <v>45553.66667</v>
      </c>
      <c r="H181" s="1">
        <f>IFERROR(__xludf.DUMMYFUNCTION("""COMPUTED_VALUE"""),390.99)</f>
        <v>390.99</v>
      </c>
      <c r="J181" s="2">
        <f>IFERROR(__xludf.DUMMYFUNCTION("""COMPUTED_VALUE"""),45553.66666666667)</f>
        <v>45553.66667</v>
      </c>
      <c r="K181" s="1">
        <f>IFERROR(__xludf.DUMMYFUNCTION("""COMPUTED_VALUE"""),391.47)</f>
        <v>391.47</v>
      </c>
      <c r="M181" s="2">
        <f>IFERROR(__xludf.DUMMYFUNCTION("""COMPUTED_VALUE"""),45553.66666666667)</f>
        <v>45553.66667</v>
      </c>
      <c r="N181" s="1">
        <f>IFERROR(__xludf.DUMMYFUNCTION("""COMPUTED_VALUE"""),2.46969587E8)</f>
        <v>246969587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IFERROR(__xludf.DUMMYFUNCTION("""COMPUTED_VALUE"""),394.84)</f>
        <v>394.84</v>
      </c>
      <c r="D182" s="2">
        <f>IFERROR(__xludf.DUMMYFUNCTION("""COMPUTED_VALUE"""),45554.66666666667)</f>
        <v>45554.66667</v>
      </c>
      <c r="E182" s="1">
        <f>IFERROR(__xludf.DUMMYFUNCTION("""COMPUTED_VALUE"""),394.84)</f>
        <v>394.84</v>
      </c>
      <c r="G182" s="2">
        <f>IFERROR(__xludf.DUMMYFUNCTION("""COMPUTED_VALUE"""),45554.66666666667)</f>
        <v>45554.66667</v>
      </c>
      <c r="H182" s="1">
        <f>IFERROR(__xludf.DUMMYFUNCTION("""COMPUTED_VALUE"""),389.03)</f>
        <v>389.03</v>
      </c>
      <c r="J182" s="2">
        <f>IFERROR(__xludf.DUMMYFUNCTION("""COMPUTED_VALUE"""),45554.66666666667)</f>
        <v>45554.66667</v>
      </c>
      <c r="K182" s="1">
        <f>IFERROR(__xludf.DUMMYFUNCTION("""COMPUTED_VALUE"""),391.09)</f>
        <v>391.09</v>
      </c>
      <c r="M182" s="2">
        <f>IFERROR(__xludf.DUMMYFUNCTION("""COMPUTED_VALUE"""),45554.66666666667)</f>
        <v>45554.66667</v>
      </c>
      <c r="N182" s="1">
        <f>IFERROR(__xludf.DUMMYFUNCTION("""COMPUTED_VALUE"""),2.43866854E8)</f>
        <v>243866854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IFERROR(__xludf.DUMMYFUNCTION("""COMPUTED_VALUE"""),389.16)</f>
        <v>389.16</v>
      </c>
      <c r="D183" s="2">
        <f>IFERROR(__xludf.DUMMYFUNCTION("""COMPUTED_VALUE"""),45555.66666666667)</f>
        <v>45555.66667</v>
      </c>
      <c r="E183" s="1">
        <f>IFERROR(__xludf.DUMMYFUNCTION("""COMPUTED_VALUE"""),390.82)</f>
        <v>390.82</v>
      </c>
      <c r="G183" s="2">
        <f>IFERROR(__xludf.DUMMYFUNCTION("""COMPUTED_VALUE"""),45555.66666666667)</f>
        <v>45555.66667</v>
      </c>
      <c r="H183" s="1">
        <f>IFERROR(__xludf.DUMMYFUNCTION("""COMPUTED_VALUE"""),388.48)</f>
        <v>388.48</v>
      </c>
      <c r="J183" s="2">
        <f>IFERROR(__xludf.DUMMYFUNCTION("""COMPUTED_VALUE"""),45555.66666666667)</f>
        <v>45555.66667</v>
      </c>
      <c r="K183" s="1">
        <f>IFERROR(__xludf.DUMMYFUNCTION("""COMPUTED_VALUE"""),389.9)</f>
        <v>389.9</v>
      </c>
      <c r="M183" s="2">
        <f>IFERROR(__xludf.DUMMYFUNCTION("""COMPUTED_VALUE"""),45555.66666666667)</f>
        <v>45555.66667</v>
      </c>
      <c r="N183" s="1">
        <f>IFERROR(__xludf.DUMMYFUNCTION("""COMPUTED_VALUE"""),3.82698417E8)</f>
        <v>382698417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IFERROR(__xludf.DUMMYFUNCTION("""COMPUTED_VALUE"""),392.37)</f>
        <v>392.37</v>
      </c>
      <c r="D184" s="2">
        <f>IFERROR(__xludf.DUMMYFUNCTION("""COMPUTED_VALUE"""),45558.66666666667)</f>
        <v>45558.66667</v>
      </c>
      <c r="E184" s="1">
        <f>IFERROR(__xludf.DUMMYFUNCTION("""COMPUTED_VALUE"""),394.18)</f>
        <v>394.18</v>
      </c>
      <c r="G184" s="2">
        <f>IFERROR(__xludf.DUMMYFUNCTION("""COMPUTED_VALUE"""),45558.66666666667)</f>
        <v>45558.66667</v>
      </c>
      <c r="H184" s="1">
        <f>IFERROR(__xludf.DUMMYFUNCTION("""COMPUTED_VALUE"""),391.79)</f>
        <v>391.79</v>
      </c>
      <c r="J184" s="2">
        <f>IFERROR(__xludf.DUMMYFUNCTION("""COMPUTED_VALUE"""),45558.66666666667)</f>
        <v>45558.66667</v>
      </c>
      <c r="K184" s="1">
        <f>IFERROR(__xludf.DUMMYFUNCTION("""COMPUTED_VALUE"""),393.82)</f>
        <v>393.82</v>
      </c>
      <c r="M184" s="2">
        <f>IFERROR(__xludf.DUMMYFUNCTION("""COMPUTED_VALUE"""),45558.66666666667)</f>
        <v>45558.66667</v>
      </c>
      <c r="N184" s="1">
        <f>IFERROR(__xludf.DUMMYFUNCTION("""COMPUTED_VALUE"""),1.49462603E8)</f>
        <v>149462603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IFERROR(__xludf.DUMMYFUNCTION("""COMPUTED_VALUE"""),392.19)</f>
        <v>392.19</v>
      </c>
      <c r="D185" s="2">
        <f>IFERROR(__xludf.DUMMYFUNCTION("""COMPUTED_VALUE"""),45559.66666666667)</f>
        <v>45559.66667</v>
      </c>
      <c r="E185" s="1">
        <f>IFERROR(__xludf.DUMMYFUNCTION("""COMPUTED_VALUE"""),395.22)</f>
        <v>395.22</v>
      </c>
      <c r="G185" s="2">
        <f>IFERROR(__xludf.DUMMYFUNCTION("""COMPUTED_VALUE"""),45559.66666666667)</f>
        <v>45559.66667</v>
      </c>
      <c r="H185" s="1">
        <f>IFERROR(__xludf.DUMMYFUNCTION("""COMPUTED_VALUE"""),391.21)</f>
        <v>391.21</v>
      </c>
      <c r="J185" s="2">
        <f>IFERROR(__xludf.DUMMYFUNCTION("""COMPUTED_VALUE"""),45559.66666666667)</f>
        <v>45559.66667</v>
      </c>
      <c r="K185" s="1">
        <f>IFERROR(__xludf.DUMMYFUNCTION("""COMPUTED_VALUE"""),393.8)</f>
        <v>393.8</v>
      </c>
      <c r="M185" s="2">
        <f>IFERROR(__xludf.DUMMYFUNCTION("""COMPUTED_VALUE"""),45559.66666666667)</f>
        <v>45559.66667</v>
      </c>
      <c r="N185" s="1">
        <f>IFERROR(__xludf.DUMMYFUNCTION("""COMPUTED_VALUE"""),1.43425762E8)</f>
        <v>143425762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IFERROR(__xludf.DUMMYFUNCTION("""COMPUTED_VALUE"""),394.58)</f>
        <v>394.58</v>
      </c>
      <c r="D186" s="2">
        <f>IFERROR(__xludf.DUMMYFUNCTION("""COMPUTED_VALUE"""),45560.66666666667)</f>
        <v>45560.66667</v>
      </c>
      <c r="E186" s="1">
        <f>IFERROR(__xludf.DUMMYFUNCTION("""COMPUTED_VALUE"""),395.33)</f>
        <v>395.33</v>
      </c>
      <c r="G186" s="2">
        <f>IFERROR(__xludf.DUMMYFUNCTION("""COMPUTED_VALUE"""),45560.66666666667)</f>
        <v>45560.66667</v>
      </c>
      <c r="H186" s="1">
        <f>IFERROR(__xludf.DUMMYFUNCTION("""COMPUTED_VALUE"""),390.73)</f>
        <v>390.73</v>
      </c>
      <c r="J186" s="2">
        <f>IFERROR(__xludf.DUMMYFUNCTION("""COMPUTED_VALUE"""),45560.66666666667)</f>
        <v>45560.66667</v>
      </c>
      <c r="K186" s="1">
        <f>IFERROR(__xludf.DUMMYFUNCTION("""COMPUTED_VALUE"""),391.72)</f>
        <v>391.72</v>
      </c>
      <c r="M186" s="2">
        <f>IFERROR(__xludf.DUMMYFUNCTION("""COMPUTED_VALUE"""),45560.66666666667)</f>
        <v>45560.66667</v>
      </c>
      <c r="N186" s="1">
        <f>IFERROR(__xludf.DUMMYFUNCTION("""COMPUTED_VALUE"""),1.52823865E8)</f>
        <v>152823865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IFERROR(__xludf.DUMMYFUNCTION("""COMPUTED_VALUE"""),392.29)</f>
        <v>392.29</v>
      </c>
      <c r="D187" s="2">
        <f>IFERROR(__xludf.DUMMYFUNCTION("""COMPUTED_VALUE"""),45561.66666666667)</f>
        <v>45561.66667</v>
      </c>
      <c r="E187" s="1">
        <f>IFERROR(__xludf.DUMMYFUNCTION("""COMPUTED_VALUE"""),392.45)</f>
        <v>392.45</v>
      </c>
      <c r="G187" s="2">
        <f>IFERROR(__xludf.DUMMYFUNCTION("""COMPUTED_VALUE"""),45561.66666666667)</f>
        <v>45561.66667</v>
      </c>
      <c r="H187" s="1">
        <f>IFERROR(__xludf.DUMMYFUNCTION("""COMPUTED_VALUE"""),386.89)</f>
        <v>386.89</v>
      </c>
      <c r="J187" s="2">
        <f>IFERROR(__xludf.DUMMYFUNCTION("""COMPUTED_VALUE"""),45561.66666666667)</f>
        <v>45561.66667</v>
      </c>
      <c r="K187" s="1">
        <f>IFERROR(__xludf.DUMMYFUNCTION("""COMPUTED_VALUE"""),388.03)</f>
        <v>388.03</v>
      </c>
      <c r="M187" s="2">
        <f>IFERROR(__xludf.DUMMYFUNCTION("""COMPUTED_VALUE"""),45561.66666666667)</f>
        <v>45561.66667</v>
      </c>
      <c r="N187" s="1">
        <f>IFERROR(__xludf.DUMMYFUNCTION("""COMPUTED_VALUE"""),1.4928772E8)</f>
        <v>149287720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IFERROR(__xludf.DUMMYFUNCTION("""COMPUTED_VALUE"""),390.59)</f>
        <v>390.59</v>
      </c>
      <c r="D188" s="2">
        <f>IFERROR(__xludf.DUMMYFUNCTION("""COMPUTED_VALUE"""),45562.66666666667)</f>
        <v>45562.66667</v>
      </c>
      <c r="E188" s="1">
        <f>IFERROR(__xludf.DUMMYFUNCTION("""COMPUTED_VALUE"""),391.63)</f>
        <v>391.63</v>
      </c>
      <c r="G188" s="2">
        <f>IFERROR(__xludf.DUMMYFUNCTION("""COMPUTED_VALUE"""),45562.66666666667)</f>
        <v>45562.66667</v>
      </c>
      <c r="H188" s="1">
        <f>IFERROR(__xludf.DUMMYFUNCTION("""COMPUTED_VALUE"""),388.24)</f>
        <v>388.24</v>
      </c>
      <c r="J188" s="2">
        <f>IFERROR(__xludf.DUMMYFUNCTION("""COMPUTED_VALUE"""),45562.66666666667)</f>
        <v>45562.66667</v>
      </c>
      <c r="K188" s="1">
        <f>IFERROR(__xludf.DUMMYFUNCTION("""COMPUTED_VALUE"""),388.69)</f>
        <v>388.69</v>
      </c>
      <c r="M188" s="2">
        <f>IFERROR(__xludf.DUMMYFUNCTION("""COMPUTED_VALUE"""),45562.66666666667)</f>
        <v>45562.66667</v>
      </c>
      <c r="N188" s="1">
        <f>IFERROR(__xludf.DUMMYFUNCTION("""COMPUTED_VALUE"""),1.33896837E8)</f>
        <v>133896837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IFERROR(__xludf.DUMMYFUNCTION("""COMPUTED_VALUE"""),387.22)</f>
        <v>387.22</v>
      </c>
      <c r="D189" s="2">
        <f>IFERROR(__xludf.DUMMYFUNCTION("""COMPUTED_VALUE"""),45565.66666666667)</f>
        <v>45565.66667</v>
      </c>
      <c r="E189" s="1">
        <f>IFERROR(__xludf.DUMMYFUNCTION("""COMPUTED_VALUE"""),391.3)</f>
        <v>391.3</v>
      </c>
      <c r="G189" s="2">
        <f>IFERROR(__xludf.DUMMYFUNCTION("""COMPUTED_VALUE"""),45565.66666666667)</f>
        <v>45565.66667</v>
      </c>
      <c r="H189" s="1">
        <f>IFERROR(__xludf.DUMMYFUNCTION("""COMPUTED_VALUE"""),386.16)</f>
        <v>386.16</v>
      </c>
      <c r="J189" s="2">
        <f>IFERROR(__xludf.DUMMYFUNCTION("""COMPUTED_VALUE"""),45565.66666666667)</f>
        <v>45565.66667</v>
      </c>
      <c r="K189" s="1">
        <f>IFERROR(__xludf.DUMMYFUNCTION("""COMPUTED_VALUE"""),391.07)</f>
        <v>391.07</v>
      </c>
      <c r="M189" s="2">
        <f>IFERROR(__xludf.DUMMYFUNCTION("""COMPUTED_VALUE"""),45565.66666666667)</f>
        <v>45565.66667</v>
      </c>
      <c r="N189" s="1">
        <f>IFERROR(__xludf.DUMMYFUNCTION("""COMPUTED_VALUE"""),1.58311358E8)</f>
        <v>158311358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IFERROR(__xludf.DUMMYFUNCTION("""COMPUTED_VALUE"""),392.02)</f>
        <v>392.02</v>
      </c>
      <c r="D190" s="2">
        <f>IFERROR(__xludf.DUMMYFUNCTION("""COMPUTED_VALUE"""),45566.66666666667)</f>
        <v>45566.66667</v>
      </c>
      <c r="E190" s="1">
        <f>IFERROR(__xludf.DUMMYFUNCTION("""COMPUTED_VALUE"""),392.08)</f>
        <v>392.08</v>
      </c>
      <c r="G190" s="2">
        <f>IFERROR(__xludf.DUMMYFUNCTION("""COMPUTED_VALUE"""),45566.66666666667)</f>
        <v>45566.66667</v>
      </c>
      <c r="H190" s="1">
        <f>IFERROR(__xludf.DUMMYFUNCTION("""COMPUTED_VALUE"""),386.62)</f>
        <v>386.62</v>
      </c>
      <c r="J190" s="2">
        <f>IFERROR(__xludf.DUMMYFUNCTION("""COMPUTED_VALUE"""),45566.66666666667)</f>
        <v>45566.66667</v>
      </c>
      <c r="K190" s="1">
        <f>IFERROR(__xludf.DUMMYFUNCTION("""COMPUTED_VALUE"""),388.18)</f>
        <v>388.18</v>
      </c>
      <c r="M190" s="2">
        <f>IFERROR(__xludf.DUMMYFUNCTION("""COMPUTED_VALUE"""),45566.66666666667)</f>
        <v>45566.66667</v>
      </c>
      <c r="N190" s="1">
        <f>IFERROR(__xludf.DUMMYFUNCTION("""COMPUTED_VALUE"""),1.38490786E8)</f>
        <v>138490786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IFERROR(__xludf.DUMMYFUNCTION("""COMPUTED_VALUE"""),384.71)</f>
        <v>384.71</v>
      </c>
      <c r="D191" s="2">
        <f>IFERROR(__xludf.DUMMYFUNCTION("""COMPUTED_VALUE"""),45567.66666666667)</f>
        <v>45567.66667</v>
      </c>
      <c r="E191" s="1">
        <f>IFERROR(__xludf.DUMMYFUNCTION("""COMPUTED_VALUE"""),387.27)</f>
        <v>387.27</v>
      </c>
      <c r="G191" s="2">
        <f>IFERROR(__xludf.DUMMYFUNCTION("""COMPUTED_VALUE"""),45567.66666666667)</f>
        <v>45567.66667</v>
      </c>
      <c r="H191" s="1">
        <f>IFERROR(__xludf.DUMMYFUNCTION("""COMPUTED_VALUE"""),384.26)</f>
        <v>384.26</v>
      </c>
      <c r="J191" s="2">
        <f>IFERROR(__xludf.DUMMYFUNCTION("""COMPUTED_VALUE"""),45567.66666666667)</f>
        <v>45567.66667</v>
      </c>
      <c r="K191" s="1">
        <f>IFERROR(__xludf.DUMMYFUNCTION("""COMPUTED_VALUE"""),386.57)</f>
        <v>386.57</v>
      </c>
      <c r="M191" s="2">
        <f>IFERROR(__xludf.DUMMYFUNCTION("""COMPUTED_VALUE"""),45567.66666666667)</f>
        <v>45567.66667</v>
      </c>
      <c r="N191" s="1">
        <f>IFERROR(__xludf.DUMMYFUNCTION("""COMPUTED_VALUE"""),1.25771506E8)</f>
        <v>125771506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IFERROR(__xludf.DUMMYFUNCTION("""COMPUTED_VALUE"""),385.5)</f>
        <v>385.5</v>
      </c>
      <c r="D192" s="2">
        <f>IFERROR(__xludf.DUMMYFUNCTION("""COMPUTED_VALUE"""),45568.66666666667)</f>
        <v>45568.66667</v>
      </c>
      <c r="E192" s="1">
        <f>IFERROR(__xludf.DUMMYFUNCTION("""COMPUTED_VALUE"""),386.05)</f>
        <v>386.05</v>
      </c>
      <c r="G192" s="2">
        <f>IFERROR(__xludf.DUMMYFUNCTION("""COMPUTED_VALUE"""),45568.66666666667)</f>
        <v>45568.66667</v>
      </c>
      <c r="H192" s="1">
        <f>IFERROR(__xludf.DUMMYFUNCTION("""COMPUTED_VALUE"""),382.14)</f>
        <v>382.14</v>
      </c>
      <c r="J192" s="2">
        <f>IFERROR(__xludf.DUMMYFUNCTION("""COMPUTED_VALUE"""),45568.66666666667)</f>
        <v>45568.66667</v>
      </c>
      <c r="K192" s="1">
        <f>IFERROR(__xludf.DUMMYFUNCTION("""COMPUTED_VALUE"""),383.31)</f>
        <v>383.31</v>
      </c>
      <c r="M192" s="2">
        <f>IFERROR(__xludf.DUMMYFUNCTION("""COMPUTED_VALUE"""),45568.66666666667)</f>
        <v>45568.66667</v>
      </c>
      <c r="N192" s="1">
        <f>IFERROR(__xludf.DUMMYFUNCTION("""COMPUTED_VALUE"""),1.10418431E8)</f>
        <v>110418431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IFERROR(__xludf.DUMMYFUNCTION("""COMPUTED_VALUE"""),381.33)</f>
        <v>381.33</v>
      </c>
      <c r="D193" s="2">
        <f>IFERROR(__xludf.DUMMYFUNCTION("""COMPUTED_VALUE"""),45569.66666666667)</f>
        <v>45569.66667</v>
      </c>
      <c r="E193" s="1">
        <f>IFERROR(__xludf.DUMMYFUNCTION("""COMPUTED_VALUE"""),381.74)</f>
        <v>381.74</v>
      </c>
      <c r="G193" s="2">
        <f>IFERROR(__xludf.DUMMYFUNCTION("""COMPUTED_VALUE"""),45569.66666666667)</f>
        <v>45569.66667</v>
      </c>
      <c r="H193" s="1">
        <f>IFERROR(__xludf.DUMMYFUNCTION("""COMPUTED_VALUE"""),377.67)</f>
        <v>377.67</v>
      </c>
      <c r="J193" s="2">
        <f>IFERROR(__xludf.DUMMYFUNCTION("""COMPUTED_VALUE"""),45569.66666666667)</f>
        <v>45569.66667</v>
      </c>
      <c r="K193" s="1">
        <f>IFERROR(__xludf.DUMMYFUNCTION("""COMPUTED_VALUE"""),380.9)</f>
        <v>380.9</v>
      </c>
      <c r="M193" s="2">
        <f>IFERROR(__xludf.DUMMYFUNCTION("""COMPUTED_VALUE"""),45569.66666666667)</f>
        <v>45569.66667</v>
      </c>
      <c r="N193" s="1">
        <f>IFERROR(__xludf.DUMMYFUNCTION("""COMPUTED_VALUE"""),1.23377809E8)</f>
        <v>123377809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IFERROR(__xludf.DUMMYFUNCTION("""COMPUTED_VALUE"""),378.62)</f>
        <v>378.62</v>
      </c>
      <c r="D194" s="2">
        <f>IFERROR(__xludf.DUMMYFUNCTION("""COMPUTED_VALUE"""),45572.66666666667)</f>
        <v>45572.66667</v>
      </c>
      <c r="E194" s="1">
        <f>IFERROR(__xludf.DUMMYFUNCTION("""COMPUTED_VALUE"""),378.77)</f>
        <v>378.77</v>
      </c>
      <c r="G194" s="2">
        <f>IFERROR(__xludf.DUMMYFUNCTION("""COMPUTED_VALUE"""),45572.66666666667)</f>
        <v>45572.66667</v>
      </c>
      <c r="H194" s="1">
        <f>IFERROR(__xludf.DUMMYFUNCTION("""COMPUTED_VALUE"""),376.06)</f>
        <v>376.06</v>
      </c>
      <c r="J194" s="2">
        <f>IFERROR(__xludf.DUMMYFUNCTION("""COMPUTED_VALUE"""),45572.66666666667)</f>
        <v>45572.66667</v>
      </c>
      <c r="K194" s="1">
        <f>IFERROR(__xludf.DUMMYFUNCTION("""COMPUTED_VALUE"""),377.89)</f>
        <v>377.89</v>
      </c>
      <c r="M194" s="2">
        <f>IFERROR(__xludf.DUMMYFUNCTION("""COMPUTED_VALUE"""),45572.66666666667)</f>
        <v>45572.66667</v>
      </c>
      <c r="N194" s="1">
        <f>IFERROR(__xludf.DUMMYFUNCTION("""COMPUTED_VALUE"""),1.14309308E8)</f>
        <v>114309308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IFERROR(__xludf.DUMMYFUNCTION("""COMPUTED_VALUE"""),379.16)</f>
        <v>379.16</v>
      </c>
      <c r="D195" s="2">
        <f>IFERROR(__xludf.DUMMYFUNCTION("""COMPUTED_VALUE"""),45573.66666666667)</f>
        <v>45573.66667</v>
      </c>
      <c r="E195" s="1">
        <f>IFERROR(__xludf.DUMMYFUNCTION("""COMPUTED_VALUE"""),379.93)</f>
        <v>379.93</v>
      </c>
      <c r="G195" s="2">
        <f>IFERROR(__xludf.DUMMYFUNCTION("""COMPUTED_VALUE"""),45573.66666666667)</f>
        <v>45573.66667</v>
      </c>
      <c r="H195" s="1">
        <f>IFERROR(__xludf.DUMMYFUNCTION("""COMPUTED_VALUE"""),377.25)</f>
        <v>377.25</v>
      </c>
      <c r="J195" s="2">
        <f>IFERROR(__xludf.DUMMYFUNCTION("""COMPUTED_VALUE"""),45573.66666666667)</f>
        <v>45573.66667</v>
      </c>
      <c r="K195" s="1">
        <f>IFERROR(__xludf.DUMMYFUNCTION("""COMPUTED_VALUE"""),378.67)</f>
        <v>378.67</v>
      </c>
      <c r="M195" s="2">
        <f>IFERROR(__xludf.DUMMYFUNCTION("""COMPUTED_VALUE"""),45573.66666666667)</f>
        <v>45573.66667</v>
      </c>
      <c r="N195" s="1">
        <f>IFERROR(__xludf.DUMMYFUNCTION("""COMPUTED_VALUE"""),1.11105503E8)</f>
        <v>111105503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IFERROR(__xludf.DUMMYFUNCTION("""COMPUTED_VALUE"""),377.7)</f>
        <v>377.7</v>
      </c>
      <c r="D196" s="2">
        <f>IFERROR(__xludf.DUMMYFUNCTION("""COMPUTED_VALUE"""),45574.66666666667)</f>
        <v>45574.66667</v>
      </c>
      <c r="E196" s="1">
        <f>IFERROR(__xludf.DUMMYFUNCTION("""COMPUTED_VALUE"""),378.88)</f>
        <v>378.88</v>
      </c>
      <c r="G196" s="2">
        <f>IFERROR(__xludf.DUMMYFUNCTION("""COMPUTED_VALUE"""),45574.66666666667)</f>
        <v>45574.66667</v>
      </c>
      <c r="H196" s="1">
        <f>IFERROR(__xludf.DUMMYFUNCTION("""COMPUTED_VALUE"""),376.36)</f>
        <v>376.36</v>
      </c>
      <c r="J196" s="2">
        <f>IFERROR(__xludf.DUMMYFUNCTION("""COMPUTED_VALUE"""),45574.66666666667)</f>
        <v>45574.66667</v>
      </c>
      <c r="K196" s="1">
        <f>IFERROR(__xludf.DUMMYFUNCTION("""COMPUTED_VALUE"""),378.67)</f>
        <v>378.67</v>
      </c>
      <c r="M196" s="2">
        <f>IFERROR(__xludf.DUMMYFUNCTION("""COMPUTED_VALUE"""),45574.66666666667)</f>
        <v>45574.66667</v>
      </c>
      <c r="N196" s="1">
        <f>IFERROR(__xludf.DUMMYFUNCTION("""COMPUTED_VALUE"""),1.10627445E8)</f>
        <v>110627445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IFERROR(__xludf.DUMMYFUNCTION("""COMPUTED_VALUE"""),377.34)</f>
        <v>377.34</v>
      </c>
      <c r="D197" s="2">
        <f>IFERROR(__xludf.DUMMYFUNCTION("""COMPUTED_VALUE"""),45575.66666666667)</f>
        <v>45575.66667</v>
      </c>
      <c r="E197" s="1">
        <f>IFERROR(__xludf.DUMMYFUNCTION("""COMPUTED_VALUE"""),379.67)</f>
        <v>379.67</v>
      </c>
      <c r="G197" s="2">
        <f>IFERROR(__xludf.DUMMYFUNCTION("""COMPUTED_VALUE"""),45575.66666666667)</f>
        <v>45575.66667</v>
      </c>
      <c r="H197" s="1">
        <f>IFERROR(__xludf.DUMMYFUNCTION("""COMPUTED_VALUE"""),374.58)</f>
        <v>374.58</v>
      </c>
      <c r="J197" s="2">
        <f>IFERROR(__xludf.DUMMYFUNCTION("""COMPUTED_VALUE"""),45575.66666666667)</f>
        <v>45575.66667</v>
      </c>
      <c r="K197" s="1">
        <f>IFERROR(__xludf.DUMMYFUNCTION("""COMPUTED_VALUE"""),375.76)</f>
        <v>375.76</v>
      </c>
      <c r="M197" s="2">
        <f>IFERROR(__xludf.DUMMYFUNCTION("""COMPUTED_VALUE"""),45575.66666666667)</f>
        <v>45575.66667</v>
      </c>
      <c r="N197" s="1">
        <f>IFERROR(__xludf.DUMMYFUNCTION("""COMPUTED_VALUE"""),1.07086744E8)</f>
        <v>107086744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IFERROR(__xludf.DUMMYFUNCTION("""COMPUTED_VALUE"""),377.8)</f>
        <v>377.8</v>
      </c>
      <c r="D198" s="2">
        <f>IFERROR(__xludf.DUMMYFUNCTION("""COMPUTED_VALUE"""),45576.66666666667)</f>
        <v>45576.66667</v>
      </c>
      <c r="E198" s="1">
        <f>IFERROR(__xludf.DUMMYFUNCTION("""COMPUTED_VALUE"""),379.68)</f>
        <v>379.68</v>
      </c>
      <c r="G198" s="2">
        <f>IFERROR(__xludf.DUMMYFUNCTION("""COMPUTED_VALUE"""),45576.66666666667)</f>
        <v>45576.66667</v>
      </c>
      <c r="H198" s="1">
        <f>IFERROR(__xludf.DUMMYFUNCTION("""COMPUTED_VALUE"""),376.98)</f>
        <v>376.98</v>
      </c>
      <c r="J198" s="2">
        <f>IFERROR(__xludf.DUMMYFUNCTION("""COMPUTED_VALUE"""),45576.66666666667)</f>
        <v>45576.66667</v>
      </c>
      <c r="K198" s="1">
        <f>IFERROR(__xludf.DUMMYFUNCTION("""COMPUTED_VALUE"""),379.67)</f>
        <v>379.67</v>
      </c>
      <c r="M198" s="2">
        <f>IFERROR(__xludf.DUMMYFUNCTION("""COMPUTED_VALUE"""),45576.66666666667)</f>
        <v>45576.66667</v>
      </c>
      <c r="N198" s="1">
        <f>IFERROR(__xludf.DUMMYFUNCTION("""COMPUTED_VALUE"""),9.1758055E7)</f>
        <v>91758055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IFERROR(__xludf.DUMMYFUNCTION("""COMPUTED_VALUE"""),378.91)</f>
        <v>378.91</v>
      </c>
      <c r="D199" s="2">
        <f>IFERROR(__xludf.DUMMYFUNCTION("""COMPUTED_VALUE"""),45579.66666666667)</f>
        <v>45579.66667</v>
      </c>
      <c r="E199" s="1">
        <f>IFERROR(__xludf.DUMMYFUNCTION("""COMPUTED_VALUE"""),382.7)</f>
        <v>382.7</v>
      </c>
      <c r="G199" s="2">
        <f>IFERROR(__xludf.DUMMYFUNCTION("""COMPUTED_VALUE"""),45579.66666666667)</f>
        <v>45579.66667</v>
      </c>
      <c r="H199" s="1">
        <f>IFERROR(__xludf.DUMMYFUNCTION("""COMPUTED_VALUE"""),378.23)</f>
        <v>378.23</v>
      </c>
      <c r="J199" s="2">
        <f>IFERROR(__xludf.DUMMYFUNCTION("""COMPUTED_VALUE"""),45579.66666666667)</f>
        <v>45579.66667</v>
      </c>
      <c r="K199" s="1">
        <f>IFERROR(__xludf.DUMMYFUNCTION("""COMPUTED_VALUE"""),382.18)</f>
        <v>382.18</v>
      </c>
      <c r="M199" s="2">
        <f>IFERROR(__xludf.DUMMYFUNCTION("""COMPUTED_VALUE"""),45579.66666666667)</f>
        <v>45579.66667</v>
      </c>
      <c r="N199" s="1">
        <f>IFERROR(__xludf.DUMMYFUNCTION("""COMPUTED_VALUE"""),8.9747827E7)</f>
        <v>89747827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IFERROR(__xludf.DUMMYFUNCTION("""COMPUTED_VALUE"""),383.96)</f>
        <v>383.96</v>
      </c>
      <c r="D200" s="2">
        <f>IFERROR(__xludf.DUMMYFUNCTION("""COMPUTED_VALUE"""),45580.66666666667)</f>
        <v>45580.66667</v>
      </c>
      <c r="E200" s="1">
        <f>IFERROR(__xludf.DUMMYFUNCTION("""COMPUTED_VALUE"""),389.8)</f>
        <v>389.8</v>
      </c>
      <c r="G200" s="2">
        <f>IFERROR(__xludf.DUMMYFUNCTION("""COMPUTED_VALUE"""),45580.66666666667)</f>
        <v>45580.66667</v>
      </c>
      <c r="H200" s="1">
        <f>IFERROR(__xludf.DUMMYFUNCTION("""COMPUTED_VALUE"""),383.96)</f>
        <v>383.96</v>
      </c>
      <c r="J200" s="2">
        <f>IFERROR(__xludf.DUMMYFUNCTION("""COMPUTED_VALUE"""),45580.66666666667)</f>
        <v>45580.66667</v>
      </c>
      <c r="K200" s="1">
        <f>IFERROR(__xludf.DUMMYFUNCTION("""COMPUTED_VALUE"""),386.71)</f>
        <v>386.71</v>
      </c>
      <c r="M200" s="2">
        <f>IFERROR(__xludf.DUMMYFUNCTION("""COMPUTED_VALUE"""),45580.66666666667)</f>
        <v>45580.66667</v>
      </c>
      <c r="N200" s="1">
        <f>IFERROR(__xludf.DUMMYFUNCTION("""COMPUTED_VALUE"""),1.37193372E8)</f>
        <v>137193372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IFERROR(__xludf.DUMMYFUNCTION("""COMPUTED_VALUE"""),387.77)</f>
        <v>387.77</v>
      </c>
      <c r="D201" s="2">
        <f>IFERROR(__xludf.DUMMYFUNCTION("""COMPUTED_VALUE"""),45581.66666666667)</f>
        <v>45581.66667</v>
      </c>
      <c r="E201" s="1">
        <f>IFERROR(__xludf.DUMMYFUNCTION("""COMPUTED_VALUE"""),391.26)</f>
        <v>391.26</v>
      </c>
      <c r="G201" s="2">
        <f>IFERROR(__xludf.DUMMYFUNCTION("""COMPUTED_VALUE"""),45581.66666666667)</f>
        <v>45581.66667</v>
      </c>
      <c r="H201" s="1">
        <f>IFERROR(__xludf.DUMMYFUNCTION("""COMPUTED_VALUE"""),387.22)</f>
        <v>387.22</v>
      </c>
      <c r="J201" s="2">
        <f>IFERROR(__xludf.DUMMYFUNCTION("""COMPUTED_VALUE"""),45581.66666666667)</f>
        <v>45581.66667</v>
      </c>
      <c r="K201" s="1">
        <f>IFERROR(__xludf.DUMMYFUNCTION("""COMPUTED_VALUE"""),390.69)</f>
        <v>390.69</v>
      </c>
      <c r="M201" s="2">
        <f>IFERROR(__xludf.DUMMYFUNCTION("""COMPUTED_VALUE"""),45581.66666666667)</f>
        <v>45581.66667</v>
      </c>
      <c r="N201" s="1">
        <f>IFERROR(__xludf.DUMMYFUNCTION("""COMPUTED_VALUE"""),1.12561322E8)</f>
        <v>112561322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IFERROR(__xludf.DUMMYFUNCTION("""COMPUTED_VALUE"""),389.35)</f>
        <v>389.35</v>
      </c>
      <c r="D202" s="2">
        <f>IFERROR(__xludf.DUMMYFUNCTION("""COMPUTED_VALUE"""),45582.66666666667)</f>
        <v>45582.66667</v>
      </c>
      <c r="E202" s="1">
        <f>IFERROR(__xludf.DUMMYFUNCTION("""COMPUTED_VALUE"""),389.62)</f>
        <v>389.62</v>
      </c>
      <c r="G202" s="2">
        <f>IFERROR(__xludf.DUMMYFUNCTION("""COMPUTED_VALUE"""),45582.66666666667)</f>
        <v>45582.66667</v>
      </c>
      <c r="H202" s="1">
        <f>IFERROR(__xludf.DUMMYFUNCTION("""COMPUTED_VALUE"""),386.78)</f>
        <v>386.78</v>
      </c>
      <c r="J202" s="2">
        <f>IFERROR(__xludf.DUMMYFUNCTION("""COMPUTED_VALUE"""),45582.66666666667)</f>
        <v>45582.66667</v>
      </c>
      <c r="K202" s="1">
        <f>IFERROR(__xludf.DUMMYFUNCTION("""COMPUTED_VALUE"""),387.92)</f>
        <v>387.92</v>
      </c>
      <c r="M202" s="2">
        <f>IFERROR(__xludf.DUMMYFUNCTION("""COMPUTED_VALUE"""),45582.66666666667)</f>
        <v>45582.66667</v>
      </c>
      <c r="N202" s="1">
        <f>IFERROR(__xludf.DUMMYFUNCTION("""COMPUTED_VALUE"""),1.22375618E8)</f>
        <v>122375618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IFERROR(__xludf.DUMMYFUNCTION("""COMPUTED_VALUE"""),388.95)</f>
        <v>388.95</v>
      </c>
      <c r="D203" s="2">
        <f>IFERROR(__xludf.DUMMYFUNCTION("""COMPUTED_VALUE"""),45583.66666666667)</f>
        <v>45583.66667</v>
      </c>
      <c r="E203" s="1">
        <f>IFERROR(__xludf.DUMMYFUNCTION("""COMPUTED_VALUE"""),390.82)</f>
        <v>390.82</v>
      </c>
      <c r="G203" s="2">
        <f>IFERROR(__xludf.DUMMYFUNCTION("""COMPUTED_VALUE"""),45583.66666666667)</f>
        <v>45583.66667</v>
      </c>
      <c r="H203" s="1">
        <f>IFERROR(__xludf.DUMMYFUNCTION("""COMPUTED_VALUE"""),387.47)</f>
        <v>387.47</v>
      </c>
      <c r="J203" s="2">
        <f>IFERROR(__xludf.DUMMYFUNCTION("""COMPUTED_VALUE"""),45583.66666666667)</f>
        <v>45583.66667</v>
      </c>
      <c r="K203" s="1">
        <f>IFERROR(__xludf.DUMMYFUNCTION("""COMPUTED_VALUE"""),390.79)</f>
        <v>390.79</v>
      </c>
      <c r="M203" s="2">
        <f>IFERROR(__xludf.DUMMYFUNCTION("""COMPUTED_VALUE"""),45583.66666666667)</f>
        <v>45583.66667</v>
      </c>
      <c r="N203" s="1">
        <f>IFERROR(__xludf.DUMMYFUNCTION("""COMPUTED_VALUE"""),1.08910606E8)</f>
        <v>108910606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IFERROR(__xludf.DUMMYFUNCTION("""COMPUTED_VALUE"""),388.89)</f>
        <v>388.89</v>
      </c>
      <c r="D204" s="2">
        <f>IFERROR(__xludf.DUMMYFUNCTION("""COMPUTED_VALUE"""),45586.66666666667)</f>
        <v>45586.66667</v>
      </c>
      <c r="E204" s="1">
        <f>IFERROR(__xludf.DUMMYFUNCTION("""COMPUTED_VALUE"""),389.94)</f>
        <v>389.94</v>
      </c>
      <c r="G204" s="2">
        <f>IFERROR(__xludf.DUMMYFUNCTION("""COMPUTED_VALUE"""),45586.66666666667)</f>
        <v>45586.66667</v>
      </c>
      <c r="H204" s="1">
        <f>IFERROR(__xludf.DUMMYFUNCTION("""COMPUTED_VALUE"""),382.57)</f>
        <v>382.57</v>
      </c>
      <c r="J204" s="2">
        <f>IFERROR(__xludf.DUMMYFUNCTION("""COMPUTED_VALUE"""),45586.66666666667)</f>
        <v>45586.66667</v>
      </c>
      <c r="K204" s="1">
        <f>IFERROR(__xludf.DUMMYFUNCTION("""COMPUTED_VALUE"""),382.94)</f>
        <v>382.94</v>
      </c>
      <c r="M204" s="2">
        <f>IFERROR(__xludf.DUMMYFUNCTION("""COMPUTED_VALUE"""),45586.66666666667)</f>
        <v>45586.66667</v>
      </c>
      <c r="N204" s="1">
        <f>IFERROR(__xludf.DUMMYFUNCTION("""COMPUTED_VALUE"""),1.21462241E8)</f>
        <v>121462241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IFERROR(__xludf.DUMMYFUNCTION("""COMPUTED_VALUE"""),381.84)</f>
        <v>381.84</v>
      </c>
      <c r="D205" s="2">
        <f>IFERROR(__xludf.DUMMYFUNCTION("""COMPUTED_VALUE"""),45587.66666666667)</f>
        <v>45587.66667</v>
      </c>
      <c r="E205" s="1">
        <f>IFERROR(__xludf.DUMMYFUNCTION("""COMPUTED_VALUE"""),384.95)</f>
        <v>384.95</v>
      </c>
      <c r="G205" s="2">
        <f>IFERROR(__xludf.DUMMYFUNCTION("""COMPUTED_VALUE"""),45587.66666666667)</f>
        <v>45587.66667</v>
      </c>
      <c r="H205" s="1">
        <f>IFERROR(__xludf.DUMMYFUNCTION("""COMPUTED_VALUE"""),381.58)</f>
        <v>381.58</v>
      </c>
      <c r="J205" s="2">
        <f>IFERROR(__xludf.DUMMYFUNCTION("""COMPUTED_VALUE"""),45587.66666666667)</f>
        <v>45587.66667</v>
      </c>
      <c r="K205" s="1">
        <f>IFERROR(__xludf.DUMMYFUNCTION("""COMPUTED_VALUE"""),383.38)</f>
        <v>383.38</v>
      </c>
      <c r="M205" s="2">
        <f>IFERROR(__xludf.DUMMYFUNCTION("""COMPUTED_VALUE"""),45587.66666666667)</f>
        <v>45587.66667</v>
      </c>
      <c r="N205" s="1">
        <f>IFERROR(__xludf.DUMMYFUNCTION("""COMPUTED_VALUE"""),1.26280447E8)</f>
        <v>126280447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IFERROR(__xludf.DUMMYFUNCTION("""COMPUTED_VALUE"""),382.67)</f>
        <v>382.67</v>
      </c>
      <c r="D206" s="2">
        <f>IFERROR(__xludf.DUMMYFUNCTION("""COMPUTED_VALUE"""),45588.66666666667)</f>
        <v>45588.66667</v>
      </c>
      <c r="E206" s="1">
        <f>IFERROR(__xludf.DUMMYFUNCTION("""COMPUTED_VALUE"""),387.49)</f>
        <v>387.49</v>
      </c>
      <c r="G206" s="2">
        <f>IFERROR(__xludf.DUMMYFUNCTION("""COMPUTED_VALUE"""),45588.66666666667)</f>
        <v>45588.66667</v>
      </c>
      <c r="H206" s="1">
        <f>IFERROR(__xludf.DUMMYFUNCTION("""COMPUTED_VALUE"""),382.52)</f>
        <v>382.52</v>
      </c>
      <c r="J206" s="2">
        <f>IFERROR(__xludf.DUMMYFUNCTION("""COMPUTED_VALUE"""),45588.66666666667)</f>
        <v>45588.66667</v>
      </c>
      <c r="K206" s="1">
        <f>IFERROR(__xludf.DUMMYFUNCTION("""COMPUTED_VALUE"""),386.95)</f>
        <v>386.95</v>
      </c>
      <c r="M206" s="2">
        <f>IFERROR(__xludf.DUMMYFUNCTION("""COMPUTED_VALUE"""),45588.66666666667)</f>
        <v>45588.66667</v>
      </c>
      <c r="N206" s="1">
        <f>IFERROR(__xludf.DUMMYFUNCTION("""COMPUTED_VALUE"""),1.61440941E8)</f>
        <v>161440941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IFERROR(__xludf.DUMMYFUNCTION("""COMPUTED_VALUE"""),386.98)</f>
        <v>386.98</v>
      </c>
      <c r="D207" s="2">
        <f>IFERROR(__xludf.DUMMYFUNCTION("""COMPUTED_VALUE"""),45589.66666666667)</f>
        <v>45589.66667</v>
      </c>
      <c r="E207" s="1">
        <f>IFERROR(__xludf.DUMMYFUNCTION("""COMPUTED_VALUE"""),389.87)</f>
        <v>389.87</v>
      </c>
      <c r="G207" s="2">
        <f>IFERROR(__xludf.DUMMYFUNCTION("""COMPUTED_VALUE"""),45589.66666666667)</f>
        <v>45589.66667</v>
      </c>
      <c r="H207" s="1">
        <f>IFERROR(__xludf.DUMMYFUNCTION("""COMPUTED_VALUE"""),386.85)</f>
        <v>386.85</v>
      </c>
      <c r="J207" s="2">
        <f>IFERROR(__xludf.DUMMYFUNCTION("""COMPUTED_VALUE"""),45589.66666666667)</f>
        <v>45589.66667</v>
      </c>
      <c r="K207" s="1">
        <f>IFERROR(__xludf.DUMMYFUNCTION("""COMPUTED_VALUE"""),387.55)</f>
        <v>387.55</v>
      </c>
      <c r="M207" s="2">
        <f>IFERROR(__xludf.DUMMYFUNCTION("""COMPUTED_VALUE"""),45589.66666666667)</f>
        <v>45589.66667</v>
      </c>
      <c r="N207" s="1">
        <f>IFERROR(__xludf.DUMMYFUNCTION("""COMPUTED_VALUE"""),1.2766108E8)</f>
        <v>127661080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IFERROR(__xludf.DUMMYFUNCTION("""COMPUTED_VALUE"""),390.18)</f>
        <v>390.18</v>
      </c>
      <c r="D208" s="2">
        <f>IFERROR(__xludf.DUMMYFUNCTION("""COMPUTED_VALUE"""),45590.66666666667)</f>
        <v>45590.66667</v>
      </c>
      <c r="E208" s="1">
        <f>IFERROR(__xludf.DUMMYFUNCTION("""COMPUTED_VALUE"""),391.75)</f>
        <v>391.75</v>
      </c>
      <c r="G208" s="2">
        <f>IFERROR(__xludf.DUMMYFUNCTION("""COMPUTED_VALUE"""),45590.66666666667)</f>
        <v>45590.66667</v>
      </c>
      <c r="H208" s="1">
        <f>IFERROR(__xludf.DUMMYFUNCTION("""COMPUTED_VALUE"""),383.94)</f>
        <v>383.94</v>
      </c>
      <c r="J208" s="2">
        <f>IFERROR(__xludf.DUMMYFUNCTION("""COMPUTED_VALUE"""),45590.66666666667)</f>
        <v>45590.66667</v>
      </c>
      <c r="K208" s="1">
        <f>IFERROR(__xludf.DUMMYFUNCTION("""COMPUTED_VALUE"""),384.2)</f>
        <v>384.2</v>
      </c>
      <c r="M208" s="2">
        <f>IFERROR(__xludf.DUMMYFUNCTION("""COMPUTED_VALUE"""),45590.66666666667)</f>
        <v>45590.66667</v>
      </c>
      <c r="N208" s="1">
        <f>IFERROR(__xludf.DUMMYFUNCTION("""COMPUTED_VALUE"""),1.29436743E8)</f>
        <v>129436743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IFERROR(__xludf.DUMMYFUNCTION("""COMPUTED_VALUE"""),386.85)</f>
        <v>386.85</v>
      </c>
      <c r="D209" s="2">
        <f>IFERROR(__xludf.DUMMYFUNCTION("""COMPUTED_VALUE"""),45593.66666666667)</f>
        <v>45593.66667</v>
      </c>
      <c r="E209" s="1">
        <f>IFERROR(__xludf.DUMMYFUNCTION("""COMPUTED_VALUE"""),388.71)</f>
        <v>388.71</v>
      </c>
      <c r="G209" s="2">
        <f>IFERROR(__xludf.DUMMYFUNCTION("""COMPUTED_VALUE"""),45593.66666666667)</f>
        <v>45593.66667</v>
      </c>
      <c r="H209" s="1">
        <f>IFERROR(__xludf.DUMMYFUNCTION("""COMPUTED_VALUE"""),384.48)</f>
        <v>384.48</v>
      </c>
      <c r="J209" s="2">
        <f>IFERROR(__xludf.DUMMYFUNCTION("""COMPUTED_VALUE"""),45593.66666666667)</f>
        <v>45593.66667</v>
      </c>
      <c r="K209" s="1">
        <f>IFERROR(__xludf.DUMMYFUNCTION("""COMPUTED_VALUE"""),385.09)</f>
        <v>385.09</v>
      </c>
      <c r="M209" s="2">
        <f>IFERROR(__xludf.DUMMYFUNCTION("""COMPUTED_VALUE"""),45593.66666666667)</f>
        <v>45593.66667</v>
      </c>
      <c r="N209" s="1">
        <f>IFERROR(__xludf.DUMMYFUNCTION("""COMPUTED_VALUE"""),1.66997834E8)</f>
        <v>166997834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IFERROR(__xludf.DUMMYFUNCTION("""COMPUTED_VALUE"""),384.34)</f>
        <v>384.34</v>
      </c>
      <c r="D210" s="2">
        <f>IFERROR(__xludf.DUMMYFUNCTION("""COMPUTED_VALUE"""),45594.66666666667)</f>
        <v>45594.66667</v>
      </c>
      <c r="E210" s="1">
        <f>IFERROR(__xludf.DUMMYFUNCTION("""COMPUTED_VALUE"""),385.55)</f>
        <v>385.55</v>
      </c>
      <c r="G210" s="2">
        <f>IFERROR(__xludf.DUMMYFUNCTION("""COMPUTED_VALUE"""),45594.66666666667)</f>
        <v>45594.66667</v>
      </c>
      <c r="H210" s="1">
        <f>IFERROR(__xludf.DUMMYFUNCTION("""COMPUTED_VALUE"""),381.19)</f>
        <v>381.19</v>
      </c>
      <c r="J210" s="2">
        <f>IFERROR(__xludf.DUMMYFUNCTION("""COMPUTED_VALUE"""),45594.66666666667)</f>
        <v>45594.66667</v>
      </c>
      <c r="K210" s="1">
        <f>IFERROR(__xludf.DUMMYFUNCTION("""COMPUTED_VALUE"""),381.72)</f>
        <v>381.72</v>
      </c>
      <c r="M210" s="2">
        <f>IFERROR(__xludf.DUMMYFUNCTION("""COMPUTED_VALUE"""),45594.66666666667)</f>
        <v>45594.66667</v>
      </c>
      <c r="N210" s="1">
        <f>IFERROR(__xludf.DUMMYFUNCTION("""COMPUTED_VALUE"""),1.83429178E8)</f>
        <v>183429178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IFERROR(__xludf.DUMMYFUNCTION("""COMPUTED_VALUE"""),382.77)</f>
        <v>382.77</v>
      </c>
      <c r="D211" s="2">
        <f>IFERROR(__xludf.DUMMYFUNCTION("""COMPUTED_VALUE"""),45595.66666666667)</f>
        <v>45595.66667</v>
      </c>
      <c r="E211" s="1">
        <f>IFERROR(__xludf.DUMMYFUNCTION("""COMPUTED_VALUE"""),386.14)</f>
        <v>386.14</v>
      </c>
      <c r="G211" s="2">
        <f>IFERROR(__xludf.DUMMYFUNCTION("""COMPUTED_VALUE"""),45595.66666666667)</f>
        <v>45595.66667</v>
      </c>
      <c r="H211" s="1">
        <f>IFERROR(__xludf.DUMMYFUNCTION("""COMPUTED_VALUE"""),382.26)</f>
        <v>382.26</v>
      </c>
      <c r="J211" s="2">
        <f>IFERROR(__xludf.DUMMYFUNCTION("""COMPUTED_VALUE"""),45595.66666666667)</f>
        <v>45595.66667</v>
      </c>
      <c r="K211" s="1">
        <f>IFERROR(__xludf.DUMMYFUNCTION("""COMPUTED_VALUE"""),383.26)</f>
        <v>383.26</v>
      </c>
      <c r="M211" s="2">
        <f>IFERROR(__xludf.DUMMYFUNCTION("""COMPUTED_VALUE"""),45595.66666666667)</f>
        <v>45595.66667</v>
      </c>
      <c r="N211" s="1">
        <f>IFERROR(__xludf.DUMMYFUNCTION("""COMPUTED_VALUE"""),1.57314226E8)</f>
        <v>157314226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IFERROR(__xludf.DUMMYFUNCTION("""COMPUTED_VALUE"""),379.54)</f>
        <v>379.54</v>
      </c>
      <c r="D212" s="2">
        <f>IFERROR(__xludf.DUMMYFUNCTION("""COMPUTED_VALUE"""),45596.66666666667)</f>
        <v>45596.66667</v>
      </c>
      <c r="E212" s="1">
        <f>IFERROR(__xludf.DUMMYFUNCTION("""COMPUTED_VALUE"""),382.56)</f>
        <v>382.56</v>
      </c>
      <c r="G212" s="2">
        <f>IFERROR(__xludf.DUMMYFUNCTION("""COMPUTED_VALUE"""),45596.66666666667)</f>
        <v>45596.66667</v>
      </c>
      <c r="H212" s="1">
        <f>IFERROR(__xludf.DUMMYFUNCTION("""COMPUTED_VALUE"""),376.77)</f>
        <v>376.77</v>
      </c>
      <c r="J212" s="2">
        <f>IFERROR(__xludf.DUMMYFUNCTION("""COMPUTED_VALUE"""),45596.66666666667)</f>
        <v>45596.66667</v>
      </c>
      <c r="K212" s="1">
        <f>IFERROR(__xludf.DUMMYFUNCTION("""COMPUTED_VALUE"""),376.82)</f>
        <v>376.82</v>
      </c>
      <c r="M212" s="2">
        <f>IFERROR(__xludf.DUMMYFUNCTION("""COMPUTED_VALUE"""),45596.66666666667)</f>
        <v>45596.66667</v>
      </c>
      <c r="N212" s="1">
        <f>IFERROR(__xludf.DUMMYFUNCTION("""COMPUTED_VALUE"""),1.81450102E8)</f>
        <v>181450102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IFERROR(__xludf.DUMMYFUNCTION("""COMPUTED_VALUE"""),378.82)</f>
        <v>378.82</v>
      </c>
      <c r="D213" s="2">
        <f>IFERROR(__xludf.DUMMYFUNCTION("""COMPUTED_VALUE"""),45597.66666666667)</f>
        <v>45597.66667</v>
      </c>
      <c r="E213" s="1">
        <f>IFERROR(__xludf.DUMMYFUNCTION("""COMPUTED_VALUE"""),379.75)</f>
        <v>379.75</v>
      </c>
      <c r="G213" s="2">
        <f>IFERROR(__xludf.DUMMYFUNCTION("""COMPUTED_VALUE"""),45597.66666666667)</f>
        <v>45597.66667</v>
      </c>
      <c r="H213" s="1">
        <f>IFERROR(__xludf.DUMMYFUNCTION("""COMPUTED_VALUE"""),372.61)</f>
        <v>372.61</v>
      </c>
      <c r="J213" s="2">
        <f>IFERROR(__xludf.DUMMYFUNCTION("""COMPUTED_VALUE"""),45597.66666666667)</f>
        <v>45597.66667</v>
      </c>
      <c r="K213" s="1">
        <f>IFERROR(__xludf.DUMMYFUNCTION("""COMPUTED_VALUE"""),372.78)</f>
        <v>372.78</v>
      </c>
      <c r="M213" s="2">
        <f>IFERROR(__xludf.DUMMYFUNCTION("""COMPUTED_VALUE"""),45597.66666666667)</f>
        <v>45597.66667</v>
      </c>
      <c r="N213" s="1">
        <f>IFERROR(__xludf.DUMMYFUNCTION("""COMPUTED_VALUE"""),1.54847924E8)</f>
        <v>154847924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IFERROR(__xludf.DUMMYFUNCTION("""COMPUTED_VALUE"""),373.79)</f>
        <v>373.79</v>
      </c>
      <c r="D214" s="2">
        <f>IFERROR(__xludf.DUMMYFUNCTION("""COMPUTED_VALUE"""),45600.66666666667)</f>
        <v>45600.66667</v>
      </c>
      <c r="E214" s="1">
        <f>IFERROR(__xludf.DUMMYFUNCTION("""COMPUTED_VALUE"""),377.54)</f>
        <v>377.54</v>
      </c>
      <c r="G214" s="2">
        <f>IFERROR(__xludf.DUMMYFUNCTION("""COMPUTED_VALUE"""),45600.66666666667)</f>
        <v>45600.66667</v>
      </c>
      <c r="H214" s="1">
        <f>IFERROR(__xludf.DUMMYFUNCTION("""COMPUTED_VALUE"""),373.79)</f>
        <v>373.79</v>
      </c>
      <c r="J214" s="2">
        <f>IFERROR(__xludf.DUMMYFUNCTION("""COMPUTED_VALUE"""),45600.66666666667)</f>
        <v>45600.66667</v>
      </c>
      <c r="K214" s="1">
        <f>IFERROR(__xludf.DUMMYFUNCTION("""COMPUTED_VALUE"""),376.62)</f>
        <v>376.62</v>
      </c>
      <c r="M214" s="2">
        <f>IFERROR(__xludf.DUMMYFUNCTION("""COMPUTED_VALUE"""),45600.66666666667)</f>
        <v>45600.66667</v>
      </c>
      <c r="N214" s="1">
        <f>IFERROR(__xludf.DUMMYFUNCTION("""COMPUTED_VALUE"""),1.37164149E8)</f>
        <v>137164149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IFERROR(__xludf.DUMMYFUNCTION("""COMPUTED_VALUE"""),375.19)</f>
        <v>375.19</v>
      </c>
      <c r="D215" s="2">
        <f>IFERROR(__xludf.DUMMYFUNCTION("""COMPUTED_VALUE"""),45601.66666666667)</f>
        <v>45601.66667</v>
      </c>
      <c r="E215" s="1">
        <f>IFERROR(__xludf.DUMMYFUNCTION("""COMPUTED_VALUE"""),381.76)</f>
        <v>381.76</v>
      </c>
      <c r="G215" s="2">
        <f>IFERROR(__xludf.DUMMYFUNCTION("""COMPUTED_VALUE"""),45601.66666666667)</f>
        <v>45601.66667</v>
      </c>
      <c r="H215" s="1">
        <f>IFERROR(__xludf.DUMMYFUNCTION("""COMPUTED_VALUE"""),373.85)</f>
        <v>373.85</v>
      </c>
      <c r="J215" s="2">
        <f>IFERROR(__xludf.DUMMYFUNCTION("""COMPUTED_VALUE"""),45601.66666666667)</f>
        <v>45601.66667</v>
      </c>
      <c r="K215" s="1">
        <f>IFERROR(__xludf.DUMMYFUNCTION("""COMPUTED_VALUE"""),381.76)</f>
        <v>381.76</v>
      </c>
      <c r="M215" s="2">
        <f>IFERROR(__xludf.DUMMYFUNCTION("""COMPUTED_VALUE"""),45601.66666666667)</f>
        <v>45601.66667</v>
      </c>
      <c r="N215" s="1">
        <f>IFERROR(__xludf.DUMMYFUNCTION("""COMPUTED_VALUE"""),1.2365816E8)</f>
        <v>123658160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IFERROR(__xludf.DUMMYFUNCTION("""COMPUTED_VALUE"""),380.13)</f>
        <v>380.13</v>
      </c>
      <c r="D216" s="2">
        <f>IFERROR(__xludf.DUMMYFUNCTION("""COMPUTED_VALUE"""),45602.66666666667)</f>
        <v>45602.66667</v>
      </c>
      <c r="E216" s="1">
        <f>IFERROR(__xludf.DUMMYFUNCTION("""COMPUTED_VALUE"""),380.13)</f>
        <v>380.13</v>
      </c>
      <c r="G216" s="2">
        <f>IFERROR(__xludf.DUMMYFUNCTION("""COMPUTED_VALUE"""),45602.66666666667)</f>
        <v>45602.66667</v>
      </c>
      <c r="H216" s="1">
        <f>IFERROR(__xludf.DUMMYFUNCTION("""COMPUTED_VALUE"""),368.21)</f>
        <v>368.21</v>
      </c>
      <c r="J216" s="2">
        <f>IFERROR(__xludf.DUMMYFUNCTION("""COMPUTED_VALUE"""),45602.66666666667)</f>
        <v>45602.66667</v>
      </c>
      <c r="K216" s="1">
        <f>IFERROR(__xludf.DUMMYFUNCTION("""COMPUTED_VALUE"""),372.38)</f>
        <v>372.38</v>
      </c>
      <c r="M216" s="2">
        <f>IFERROR(__xludf.DUMMYFUNCTION("""COMPUTED_VALUE"""),45602.66666666667)</f>
        <v>45602.66667</v>
      </c>
      <c r="N216" s="1">
        <f>IFERROR(__xludf.DUMMYFUNCTION("""COMPUTED_VALUE"""),2.61017048E8)</f>
        <v>261017048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IFERROR(__xludf.DUMMYFUNCTION("""COMPUTED_VALUE"""),373.6)</f>
        <v>373.6</v>
      </c>
      <c r="D217" s="2">
        <f>IFERROR(__xludf.DUMMYFUNCTION("""COMPUTED_VALUE"""),45603.66666666667)</f>
        <v>45603.66667</v>
      </c>
      <c r="E217" s="1">
        <f>IFERROR(__xludf.DUMMYFUNCTION("""COMPUTED_VALUE"""),377.92)</f>
        <v>377.92</v>
      </c>
      <c r="G217" s="2">
        <f>IFERROR(__xludf.DUMMYFUNCTION("""COMPUTED_VALUE"""),45603.66666666667)</f>
        <v>45603.66667</v>
      </c>
      <c r="H217" s="1">
        <f>IFERROR(__xludf.DUMMYFUNCTION("""COMPUTED_VALUE"""),373.37)</f>
        <v>373.37</v>
      </c>
      <c r="J217" s="2">
        <f>IFERROR(__xludf.DUMMYFUNCTION("""COMPUTED_VALUE"""),45603.66666666667)</f>
        <v>45603.66667</v>
      </c>
      <c r="K217" s="1">
        <f>IFERROR(__xludf.DUMMYFUNCTION("""COMPUTED_VALUE"""),377.0)</f>
        <v>377</v>
      </c>
      <c r="M217" s="2">
        <f>IFERROR(__xludf.DUMMYFUNCTION("""COMPUTED_VALUE"""),45603.66666666667)</f>
        <v>45603.66667</v>
      </c>
      <c r="N217" s="1">
        <f>IFERROR(__xludf.DUMMYFUNCTION("""COMPUTED_VALUE"""),1.83446398E8)</f>
        <v>183446398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IFERROR(__xludf.DUMMYFUNCTION("""COMPUTED_VALUE"""),378.6)</f>
        <v>378.6</v>
      </c>
      <c r="D218" s="2">
        <f>IFERROR(__xludf.DUMMYFUNCTION("""COMPUTED_VALUE"""),45604.66666666667)</f>
        <v>45604.66667</v>
      </c>
      <c r="E218" s="1">
        <f>IFERROR(__xludf.DUMMYFUNCTION("""COMPUTED_VALUE"""),383.96)</f>
        <v>383.96</v>
      </c>
      <c r="G218" s="2">
        <f>IFERROR(__xludf.DUMMYFUNCTION("""COMPUTED_VALUE"""),45604.66666666667)</f>
        <v>45604.66667</v>
      </c>
      <c r="H218" s="1">
        <f>IFERROR(__xludf.DUMMYFUNCTION("""COMPUTED_VALUE"""),378.21)</f>
        <v>378.21</v>
      </c>
      <c r="J218" s="2">
        <f>IFERROR(__xludf.DUMMYFUNCTION("""COMPUTED_VALUE"""),45604.66666666667)</f>
        <v>45604.66667</v>
      </c>
      <c r="K218" s="1">
        <f>IFERROR(__xludf.DUMMYFUNCTION("""COMPUTED_VALUE"""),382.83)</f>
        <v>382.83</v>
      </c>
      <c r="M218" s="2">
        <f>IFERROR(__xludf.DUMMYFUNCTION("""COMPUTED_VALUE"""),45604.66666666667)</f>
        <v>45604.66667</v>
      </c>
      <c r="N218" s="1">
        <f>IFERROR(__xludf.DUMMYFUNCTION("""COMPUTED_VALUE"""),1.44793212E8)</f>
        <v>144793212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IFERROR(__xludf.DUMMYFUNCTION("""COMPUTED_VALUE"""),382.58)</f>
        <v>382.58</v>
      </c>
      <c r="D219" s="2">
        <f>IFERROR(__xludf.DUMMYFUNCTION("""COMPUTED_VALUE"""),45607.66666666667)</f>
        <v>45607.66667</v>
      </c>
      <c r="E219" s="1">
        <f>IFERROR(__xludf.DUMMYFUNCTION("""COMPUTED_VALUE"""),384.69)</f>
        <v>384.69</v>
      </c>
      <c r="G219" s="2">
        <f>IFERROR(__xludf.DUMMYFUNCTION("""COMPUTED_VALUE"""),45607.66666666667)</f>
        <v>45607.66667</v>
      </c>
      <c r="H219" s="1">
        <f>IFERROR(__xludf.DUMMYFUNCTION("""COMPUTED_VALUE"""),380.27)</f>
        <v>380.27</v>
      </c>
      <c r="J219" s="2">
        <f>IFERROR(__xludf.DUMMYFUNCTION("""COMPUTED_VALUE"""),45607.66666666667)</f>
        <v>45607.66667</v>
      </c>
      <c r="K219" s="1">
        <f>IFERROR(__xludf.DUMMYFUNCTION("""COMPUTED_VALUE"""),380.53)</f>
        <v>380.53</v>
      </c>
      <c r="M219" s="2">
        <f>IFERROR(__xludf.DUMMYFUNCTION("""COMPUTED_VALUE"""),45607.66666666667)</f>
        <v>45607.66667</v>
      </c>
      <c r="N219" s="1">
        <f>IFERROR(__xludf.DUMMYFUNCTION("""COMPUTED_VALUE"""),1.35232174E8)</f>
        <v>135232174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IFERROR(__xludf.DUMMYFUNCTION("""COMPUTED_VALUE"""),379.46)</f>
        <v>379.46</v>
      </c>
      <c r="D220" s="2">
        <f>IFERROR(__xludf.DUMMYFUNCTION("""COMPUTED_VALUE"""),45608.66666666667)</f>
        <v>45608.66667</v>
      </c>
      <c r="E220" s="1">
        <f>IFERROR(__xludf.DUMMYFUNCTION("""COMPUTED_VALUE"""),380.85)</f>
        <v>380.85</v>
      </c>
      <c r="G220" s="2">
        <f>IFERROR(__xludf.DUMMYFUNCTION("""COMPUTED_VALUE"""),45608.66666666667)</f>
        <v>45608.66667</v>
      </c>
      <c r="H220" s="1">
        <f>IFERROR(__xludf.DUMMYFUNCTION("""COMPUTED_VALUE"""),375.41)</f>
        <v>375.41</v>
      </c>
      <c r="J220" s="2">
        <f>IFERROR(__xludf.DUMMYFUNCTION("""COMPUTED_VALUE"""),45608.66666666667)</f>
        <v>45608.66667</v>
      </c>
      <c r="K220" s="1">
        <f>IFERROR(__xludf.DUMMYFUNCTION("""COMPUTED_VALUE"""),375.52)</f>
        <v>375.52</v>
      </c>
      <c r="M220" s="2">
        <f>IFERROR(__xludf.DUMMYFUNCTION("""COMPUTED_VALUE"""),45608.66666666667)</f>
        <v>45608.66667</v>
      </c>
      <c r="N220" s="1">
        <f>IFERROR(__xludf.DUMMYFUNCTION("""COMPUTED_VALUE"""),1.40995135E8)</f>
        <v>140995135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IFERROR(__xludf.DUMMYFUNCTION("""COMPUTED_VALUE"""),378.24)</f>
        <v>378.24</v>
      </c>
      <c r="D221" s="2">
        <f>IFERROR(__xludf.DUMMYFUNCTION("""COMPUTED_VALUE"""),45609.66666666667)</f>
        <v>45609.66667</v>
      </c>
      <c r="E221" s="1">
        <f>IFERROR(__xludf.DUMMYFUNCTION("""COMPUTED_VALUE"""),380.55)</f>
        <v>380.55</v>
      </c>
      <c r="G221" s="2">
        <f>IFERROR(__xludf.DUMMYFUNCTION("""COMPUTED_VALUE"""),45609.66666666667)</f>
        <v>45609.66667</v>
      </c>
      <c r="H221" s="1">
        <f>IFERROR(__xludf.DUMMYFUNCTION("""COMPUTED_VALUE"""),377.15)</f>
        <v>377.15</v>
      </c>
      <c r="J221" s="2">
        <f>IFERROR(__xludf.DUMMYFUNCTION("""COMPUTED_VALUE"""),45609.66666666667)</f>
        <v>45609.66667</v>
      </c>
      <c r="K221" s="1">
        <f>IFERROR(__xludf.DUMMYFUNCTION("""COMPUTED_VALUE"""),377.88)</f>
        <v>377.88</v>
      </c>
      <c r="M221" s="2">
        <f>IFERROR(__xludf.DUMMYFUNCTION("""COMPUTED_VALUE"""),45609.66666666667)</f>
        <v>45609.66667</v>
      </c>
      <c r="N221" s="1">
        <f>IFERROR(__xludf.DUMMYFUNCTION("""COMPUTED_VALUE"""),1.31743025E8)</f>
        <v>131743025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IFERROR(__xludf.DUMMYFUNCTION("""COMPUTED_VALUE"""),377.24)</f>
        <v>377.24</v>
      </c>
      <c r="D222" s="2">
        <f>IFERROR(__xludf.DUMMYFUNCTION("""COMPUTED_VALUE"""),45610.66666666667)</f>
        <v>45610.66667</v>
      </c>
      <c r="E222" s="1">
        <f>IFERROR(__xludf.DUMMYFUNCTION("""COMPUTED_VALUE"""),377.24)</f>
        <v>377.24</v>
      </c>
      <c r="G222" s="2">
        <f>IFERROR(__xludf.DUMMYFUNCTION("""COMPUTED_VALUE"""),45610.66666666667)</f>
        <v>45610.66667</v>
      </c>
      <c r="H222" s="1">
        <f>IFERROR(__xludf.DUMMYFUNCTION("""COMPUTED_VALUE"""),373.86)</f>
        <v>373.86</v>
      </c>
      <c r="J222" s="2">
        <f>IFERROR(__xludf.DUMMYFUNCTION("""COMPUTED_VALUE"""),45610.66666666667)</f>
        <v>45610.66667</v>
      </c>
      <c r="K222" s="1">
        <f>IFERROR(__xludf.DUMMYFUNCTION("""COMPUTED_VALUE"""),374.25)</f>
        <v>374.25</v>
      </c>
      <c r="M222" s="2">
        <f>IFERROR(__xludf.DUMMYFUNCTION("""COMPUTED_VALUE"""),45610.66666666667)</f>
        <v>45610.66667</v>
      </c>
      <c r="N222" s="1">
        <f>IFERROR(__xludf.DUMMYFUNCTION("""COMPUTED_VALUE"""),1.35039548E8)</f>
        <v>135039548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IFERROR(__xludf.DUMMYFUNCTION("""COMPUTED_VALUE"""),373.16)</f>
        <v>373.16</v>
      </c>
      <c r="D223" s="2">
        <f>IFERROR(__xludf.DUMMYFUNCTION("""COMPUTED_VALUE"""),45611.66666666667)</f>
        <v>45611.66667</v>
      </c>
      <c r="E223" s="1">
        <f>IFERROR(__xludf.DUMMYFUNCTION("""COMPUTED_VALUE"""),375.37)</f>
        <v>375.37</v>
      </c>
      <c r="G223" s="2">
        <f>IFERROR(__xludf.DUMMYFUNCTION("""COMPUTED_VALUE"""),45611.66666666667)</f>
        <v>45611.66667</v>
      </c>
      <c r="H223" s="1">
        <f>IFERROR(__xludf.DUMMYFUNCTION("""COMPUTED_VALUE"""),371.57)</f>
        <v>371.57</v>
      </c>
      <c r="J223" s="2">
        <f>IFERROR(__xludf.DUMMYFUNCTION("""COMPUTED_VALUE"""),45611.66666666667)</f>
        <v>45611.66667</v>
      </c>
      <c r="K223" s="1">
        <f>IFERROR(__xludf.DUMMYFUNCTION("""COMPUTED_VALUE"""),374.81)</f>
        <v>374.81</v>
      </c>
      <c r="M223" s="2">
        <f>IFERROR(__xludf.DUMMYFUNCTION("""COMPUTED_VALUE"""),45611.66666666667)</f>
        <v>45611.66667</v>
      </c>
      <c r="N223" s="1">
        <f>IFERROR(__xludf.DUMMYFUNCTION("""COMPUTED_VALUE"""),1.57749873E8)</f>
        <v>157749873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IFERROR(__xludf.DUMMYFUNCTION("""COMPUTED_VALUE"""),372.84)</f>
        <v>372.84</v>
      </c>
      <c r="D224" s="2">
        <f>IFERROR(__xludf.DUMMYFUNCTION("""COMPUTED_VALUE"""),45614.66666666667)</f>
        <v>45614.66667</v>
      </c>
      <c r="E224" s="1">
        <f>IFERROR(__xludf.DUMMYFUNCTION("""COMPUTED_VALUE"""),377.7)</f>
        <v>377.7</v>
      </c>
      <c r="G224" s="2">
        <f>IFERROR(__xludf.DUMMYFUNCTION("""COMPUTED_VALUE"""),45614.66666666667)</f>
        <v>45614.66667</v>
      </c>
      <c r="H224" s="1">
        <f>IFERROR(__xludf.DUMMYFUNCTION("""COMPUTED_VALUE"""),372.6)</f>
        <v>372.6</v>
      </c>
      <c r="J224" s="2">
        <f>IFERROR(__xludf.DUMMYFUNCTION("""COMPUTED_VALUE"""),45614.66666666667)</f>
        <v>45614.66667</v>
      </c>
      <c r="K224" s="1">
        <f>IFERROR(__xludf.DUMMYFUNCTION("""COMPUTED_VALUE"""),377.6)</f>
        <v>377.6</v>
      </c>
      <c r="M224" s="2">
        <f>IFERROR(__xludf.DUMMYFUNCTION("""COMPUTED_VALUE"""),45614.66666666667)</f>
        <v>45614.66667</v>
      </c>
      <c r="N224" s="1">
        <f>IFERROR(__xludf.DUMMYFUNCTION("""COMPUTED_VALUE"""),1.15335405E8)</f>
        <v>115335405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IFERROR(__xludf.DUMMYFUNCTION("""COMPUTED_VALUE"""),376.7)</f>
        <v>376.7</v>
      </c>
      <c r="D225" s="2">
        <f>IFERROR(__xludf.DUMMYFUNCTION("""COMPUTED_VALUE"""),45615.66666666667)</f>
        <v>45615.66667</v>
      </c>
      <c r="E225" s="1">
        <f>IFERROR(__xludf.DUMMYFUNCTION("""COMPUTED_VALUE"""),380.42)</f>
        <v>380.42</v>
      </c>
      <c r="G225" s="2">
        <f>IFERROR(__xludf.DUMMYFUNCTION("""COMPUTED_VALUE"""),45615.66666666667)</f>
        <v>45615.66667</v>
      </c>
      <c r="H225" s="1">
        <f>IFERROR(__xludf.DUMMYFUNCTION("""COMPUTED_VALUE"""),375.12)</f>
        <v>375.12</v>
      </c>
      <c r="J225" s="2">
        <f>IFERROR(__xludf.DUMMYFUNCTION("""COMPUTED_VALUE"""),45615.66666666667)</f>
        <v>45615.66667</v>
      </c>
      <c r="K225" s="1">
        <f>IFERROR(__xludf.DUMMYFUNCTION("""COMPUTED_VALUE"""),379.5)</f>
        <v>379.5</v>
      </c>
      <c r="M225" s="2">
        <f>IFERROR(__xludf.DUMMYFUNCTION("""COMPUTED_VALUE"""),45615.66666666667)</f>
        <v>45615.66667</v>
      </c>
      <c r="N225" s="1">
        <f>IFERROR(__xludf.DUMMYFUNCTION("""COMPUTED_VALUE"""),1.12346725E8)</f>
        <v>112346725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IFERROR(__xludf.DUMMYFUNCTION("""COMPUTED_VALUE"""),377.61)</f>
        <v>377.61</v>
      </c>
      <c r="D226" s="2">
        <f>IFERROR(__xludf.DUMMYFUNCTION("""COMPUTED_VALUE"""),45616.66666666667)</f>
        <v>45616.66667</v>
      </c>
      <c r="E226" s="1">
        <f>IFERROR(__xludf.DUMMYFUNCTION("""COMPUTED_VALUE"""),379.45)</f>
        <v>379.45</v>
      </c>
      <c r="G226" s="2">
        <f>IFERROR(__xludf.DUMMYFUNCTION("""COMPUTED_VALUE"""),45616.66666666667)</f>
        <v>45616.66667</v>
      </c>
      <c r="H226" s="1">
        <f>IFERROR(__xludf.DUMMYFUNCTION("""COMPUTED_VALUE"""),376.1)</f>
        <v>376.1</v>
      </c>
      <c r="J226" s="2">
        <f>IFERROR(__xludf.DUMMYFUNCTION("""COMPUTED_VALUE"""),45616.66666666667)</f>
        <v>45616.66667</v>
      </c>
      <c r="K226" s="1">
        <f>IFERROR(__xludf.DUMMYFUNCTION("""COMPUTED_VALUE"""),378.93)</f>
        <v>378.93</v>
      </c>
      <c r="M226" s="2">
        <f>IFERROR(__xludf.DUMMYFUNCTION("""COMPUTED_VALUE"""),45616.66666666667)</f>
        <v>45616.66667</v>
      </c>
      <c r="N226" s="1">
        <f>IFERROR(__xludf.DUMMYFUNCTION("""COMPUTED_VALUE"""),1.20996043E8)</f>
        <v>120996043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IFERROR(__xludf.DUMMYFUNCTION("""COMPUTED_VALUE"""),378.77)</f>
        <v>378.77</v>
      </c>
      <c r="D227" s="2">
        <f>IFERROR(__xludf.DUMMYFUNCTION("""COMPUTED_VALUE"""),45617.66666666667)</f>
        <v>45617.66667</v>
      </c>
      <c r="E227" s="1">
        <f>IFERROR(__xludf.DUMMYFUNCTION("""COMPUTED_VALUE"""),382.73)</f>
        <v>382.73</v>
      </c>
      <c r="G227" s="2">
        <f>IFERROR(__xludf.DUMMYFUNCTION("""COMPUTED_VALUE"""),45617.66666666667)</f>
        <v>45617.66667</v>
      </c>
      <c r="H227" s="1">
        <f>IFERROR(__xludf.DUMMYFUNCTION("""COMPUTED_VALUE"""),377.95)</f>
        <v>377.95</v>
      </c>
      <c r="J227" s="2">
        <f>IFERROR(__xludf.DUMMYFUNCTION("""COMPUTED_VALUE"""),45617.66666666667)</f>
        <v>45617.66667</v>
      </c>
      <c r="K227" s="1">
        <f>IFERROR(__xludf.DUMMYFUNCTION("""COMPUTED_VALUE"""),381.5)</f>
        <v>381.5</v>
      </c>
      <c r="M227" s="2">
        <f>IFERROR(__xludf.DUMMYFUNCTION("""COMPUTED_VALUE"""),45617.66666666667)</f>
        <v>45617.66667</v>
      </c>
      <c r="N227" s="1">
        <f>IFERROR(__xludf.DUMMYFUNCTION("""COMPUTED_VALUE"""),1.02003288E8)</f>
        <v>102003288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IFERROR(__xludf.DUMMYFUNCTION("""COMPUTED_VALUE"""),382.81)</f>
        <v>382.81</v>
      </c>
      <c r="D228" s="2">
        <f>IFERROR(__xludf.DUMMYFUNCTION("""COMPUTED_VALUE"""),45618.66666666667)</f>
        <v>45618.66667</v>
      </c>
      <c r="E228" s="1">
        <f>IFERROR(__xludf.DUMMYFUNCTION("""COMPUTED_VALUE"""),385.03)</f>
        <v>385.03</v>
      </c>
      <c r="G228" s="2">
        <f>IFERROR(__xludf.DUMMYFUNCTION("""COMPUTED_VALUE"""),45618.66666666667)</f>
        <v>45618.66667</v>
      </c>
      <c r="H228" s="1">
        <f>IFERROR(__xludf.DUMMYFUNCTION("""COMPUTED_VALUE"""),382.73)</f>
        <v>382.73</v>
      </c>
      <c r="J228" s="2">
        <f>IFERROR(__xludf.DUMMYFUNCTION("""COMPUTED_VALUE"""),45618.66666666667)</f>
        <v>45618.66667</v>
      </c>
      <c r="K228" s="1">
        <f>IFERROR(__xludf.DUMMYFUNCTION("""COMPUTED_VALUE"""),384.57)</f>
        <v>384.57</v>
      </c>
      <c r="M228" s="2">
        <f>IFERROR(__xludf.DUMMYFUNCTION("""COMPUTED_VALUE"""),45618.66666666667)</f>
        <v>45618.66667</v>
      </c>
      <c r="N228" s="1">
        <f>IFERROR(__xludf.DUMMYFUNCTION("""COMPUTED_VALUE"""),1.14463625E8)</f>
        <v>114463625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IFERROR(__xludf.DUMMYFUNCTION("""COMPUTED_VALUE"""),386.78)</f>
        <v>386.78</v>
      </c>
      <c r="D229" s="2">
        <f>IFERROR(__xludf.DUMMYFUNCTION("""COMPUTED_VALUE"""),45621.66666666667)</f>
        <v>45621.66667</v>
      </c>
      <c r="E229" s="1">
        <f>IFERROR(__xludf.DUMMYFUNCTION("""COMPUTED_VALUE"""),391.43)</f>
        <v>391.43</v>
      </c>
      <c r="G229" s="2">
        <f>IFERROR(__xludf.DUMMYFUNCTION("""COMPUTED_VALUE"""),45621.66666666667)</f>
        <v>45621.66667</v>
      </c>
      <c r="H229" s="1">
        <f>IFERROR(__xludf.DUMMYFUNCTION("""COMPUTED_VALUE"""),386.78)</f>
        <v>386.78</v>
      </c>
      <c r="J229" s="2">
        <f>IFERROR(__xludf.DUMMYFUNCTION("""COMPUTED_VALUE"""),45621.66666666667)</f>
        <v>45621.66667</v>
      </c>
      <c r="K229" s="1">
        <f>IFERROR(__xludf.DUMMYFUNCTION("""COMPUTED_VALUE"""),389.63)</f>
        <v>389.63</v>
      </c>
      <c r="M229" s="2">
        <f>IFERROR(__xludf.DUMMYFUNCTION("""COMPUTED_VALUE"""),45621.66666666667)</f>
        <v>45621.66667</v>
      </c>
      <c r="N229" s="1">
        <f>IFERROR(__xludf.DUMMYFUNCTION("""COMPUTED_VALUE"""),2.19727133E8)</f>
        <v>219727133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IFERROR(__xludf.DUMMYFUNCTION("""COMPUTED_VALUE"""),389.23)</f>
        <v>389.23</v>
      </c>
      <c r="D230" s="2">
        <f>IFERROR(__xludf.DUMMYFUNCTION("""COMPUTED_VALUE"""),45622.66666666667)</f>
        <v>45622.66667</v>
      </c>
      <c r="E230" s="1">
        <f>IFERROR(__xludf.DUMMYFUNCTION("""COMPUTED_VALUE"""),391.83)</f>
        <v>391.83</v>
      </c>
      <c r="G230" s="2">
        <f>IFERROR(__xludf.DUMMYFUNCTION("""COMPUTED_VALUE"""),45622.66666666667)</f>
        <v>45622.66667</v>
      </c>
      <c r="H230" s="1">
        <f>IFERROR(__xludf.DUMMYFUNCTION("""COMPUTED_VALUE"""),387.62)</f>
        <v>387.62</v>
      </c>
      <c r="J230" s="2">
        <f>IFERROR(__xludf.DUMMYFUNCTION("""COMPUTED_VALUE"""),45622.66666666667)</f>
        <v>45622.66667</v>
      </c>
      <c r="K230" s="1">
        <f>IFERROR(__xludf.DUMMYFUNCTION("""COMPUTED_VALUE"""),391.31)</f>
        <v>391.31</v>
      </c>
      <c r="M230" s="2">
        <f>IFERROR(__xludf.DUMMYFUNCTION("""COMPUTED_VALUE"""),45622.66666666667)</f>
        <v>45622.66667</v>
      </c>
      <c r="N230" s="1">
        <f>IFERROR(__xludf.DUMMYFUNCTION("""COMPUTED_VALUE"""),1.35348885E8)</f>
        <v>135348885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IFERROR(__xludf.DUMMYFUNCTION("""COMPUTED_VALUE"""),393.5)</f>
        <v>393.5</v>
      </c>
      <c r="D231" s="2">
        <f>IFERROR(__xludf.DUMMYFUNCTION("""COMPUTED_VALUE"""),45623.66666666667)</f>
        <v>45623.66667</v>
      </c>
      <c r="E231" s="1">
        <f>IFERROR(__xludf.DUMMYFUNCTION("""COMPUTED_VALUE"""),396.19)</f>
        <v>396.19</v>
      </c>
      <c r="G231" s="2">
        <f>IFERROR(__xludf.DUMMYFUNCTION("""COMPUTED_VALUE"""),45623.66666666667)</f>
        <v>45623.66667</v>
      </c>
      <c r="H231" s="1">
        <f>IFERROR(__xludf.DUMMYFUNCTION("""COMPUTED_VALUE"""),393.5)</f>
        <v>393.5</v>
      </c>
      <c r="J231" s="2">
        <f>IFERROR(__xludf.DUMMYFUNCTION("""COMPUTED_VALUE"""),45623.66666666667)</f>
        <v>45623.66667</v>
      </c>
      <c r="K231" s="1">
        <f>IFERROR(__xludf.DUMMYFUNCTION("""COMPUTED_VALUE"""),393.86)</f>
        <v>393.86</v>
      </c>
      <c r="M231" s="2">
        <f>IFERROR(__xludf.DUMMYFUNCTION("""COMPUTED_VALUE"""),45623.66666666667)</f>
        <v>45623.66667</v>
      </c>
      <c r="N231" s="1">
        <f>IFERROR(__xludf.DUMMYFUNCTION("""COMPUTED_VALUE"""),1.07906927E8)</f>
        <v>107906927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IFERROR(__xludf.DUMMYFUNCTION("""COMPUTED_VALUE"""),394.11)</f>
        <v>394.11</v>
      </c>
      <c r="D232" s="2">
        <f>IFERROR(__xludf.DUMMYFUNCTION("""COMPUTED_VALUE"""),45625.54166666667)</f>
        <v>45625.54167</v>
      </c>
      <c r="E232" s="1">
        <f>IFERROR(__xludf.DUMMYFUNCTION("""COMPUTED_VALUE"""),395.42)</f>
        <v>395.42</v>
      </c>
      <c r="G232" s="2">
        <f>IFERROR(__xludf.DUMMYFUNCTION("""COMPUTED_VALUE"""),45625.54166666667)</f>
        <v>45625.54167</v>
      </c>
      <c r="H232" s="1">
        <f>IFERROR(__xludf.DUMMYFUNCTION("""COMPUTED_VALUE"""),391.49)</f>
        <v>391.49</v>
      </c>
      <c r="J232" s="2">
        <f>IFERROR(__xludf.DUMMYFUNCTION("""COMPUTED_VALUE"""),45625.54166666667)</f>
        <v>45625.54167</v>
      </c>
      <c r="K232" s="1">
        <f>IFERROR(__xludf.DUMMYFUNCTION("""COMPUTED_VALUE"""),391.66)</f>
        <v>391.66</v>
      </c>
      <c r="M232" s="2">
        <f>IFERROR(__xludf.DUMMYFUNCTION("""COMPUTED_VALUE"""),45625.54166666667)</f>
        <v>45625.54167</v>
      </c>
      <c r="N232" s="1">
        <f>IFERROR(__xludf.DUMMYFUNCTION("""COMPUTED_VALUE"""),9.1547287E7)</f>
        <v>91547287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IFERROR(__xludf.DUMMYFUNCTION("""COMPUTED_VALUE"""),390.28)</f>
        <v>390.28</v>
      </c>
      <c r="D233" s="2">
        <f>IFERROR(__xludf.DUMMYFUNCTION("""COMPUTED_VALUE"""),45628.66666666667)</f>
        <v>45628.66667</v>
      </c>
      <c r="E233" s="1">
        <f>IFERROR(__xludf.DUMMYFUNCTION("""COMPUTED_VALUE"""),390.28)</f>
        <v>390.28</v>
      </c>
      <c r="G233" s="2">
        <f>IFERROR(__xludf.DUMMYFUNCTION("""COMPUTED_VALUE"""),45628.66666666667)</f>
        <v>45628.66667</v>
      </c>
      <c r="H233" s="1">
        <f>IFERROR(__xludf.DUMMYFUNCTION("""COMPUTED_VALUE"""),385.07)</f>
        <v>385.07</v>
      </c>
      <c r="J233" s="2">
        <f>IFERROR(__xludf.DUMMYFUNCTION("""COMPUTED_VALUE"""),45628.66666666667)</f>
        <v>45628.66667</v>
      </c>
      <c r="K233" s="1">
        <f>IFERROR(__xludf.DUMMYFUNCTION("""COMPUTED_VALUE"""),386.46)</f>
        <v>386.46</v>
      </c>
      <c r="M233" s="2">
        <f>IFERROR(__xludf.DUMMYFUNCTION("""COMPUTED_VALUE"""),45628.66666666667)</f>
        <v>45628.66667</v>
      </c>
      <c r="N233" s="1">
        <f>IFERROR(__xludf.DUMMYFUNCTION("""COMPUTED_VALUE"""),1.21858721E8)</f>
        <v>121858721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IFERROR(__xludf.DUMMYFUNCTION("""COMPUTED_VALUE"""),386.87)</f>
        <v>386.87</v>
      </c>
      <c r="D234" s="2">
        <f>IFERROR(__xludf.DUMMYFUNCTION("""COMPUTED_VALUE"""),45629.66666666667)</f>
        <v>45629.66667</v>
      </c>
      <c r="E234" s="1">
        <f>IFERROR(__xludf.DUMMYFUNCTION("""COMPUTED_VALUE"""),387.18)</f>
        <v>387.18</v>
      </c>
      <c r="G234" s="2">
        <f>IFERROR(__xludf.DUMMYFUNCTION("""COMPUTED_VALUE"""),45629.66666666667)</f>
        <v>45629.66667</v>
      </c>
      <c r="H234" s="1">
        <f>IFERROR(__xludf.DUMMYFUNCTION("""COMPUTED_VALUE"""),383.8)</f>
        <v>383.8</v>
      </c>
      <c r="J234" s="2">
        <f>IFERROR(__xludf.DUMMYFUNCTION("""COMPUTED_VALUE"""),45629.66666666667)</f>
        <v>45629.66667</v>
      </c>
      <c r="K234" s="1">
        <f>IFERROR(__xludf.DUMMYFUNCTION("""COMPUTED_VALUE"""),384.11)</f>
        <v>384.11</v>
      </c>
      <c r="M234" s="2">
        <f>IFERROR(__xludf.DUMMYFUNCTION("""COMPUTED_VALUE"""),45629.66666666667)</f>
        <v>45629.66667</v>
      </c>
      <c r="N234" s="1">
        <f>IFERROR(__xludf.DUMMYFUNCTION("""COMPUTED_VALUE"""),1.18913615E8)</f>
        <v>118913615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IFERROR(__xludf.DUMMYFUNCTION("""COMPUTED_VALUE"""),383.87)</f>
        <v>383.87</v>
      </c>
      <c r="D235" s="2">
        <f>IFERROR(__xludf.DUMMYFUNCTION("""COMPUTED_VALUE"""),45630.66666666667)</f>
        <v>45630.66667</v>
      </c>
      <c r="E235" s="1">
        <f>IFERROR(__xludf.DUMMYFUNCTION("""COMPUTED_VALUE"""),384.11)</f>
        <v>384.11</v>
      </c>
      <c r="G235" s="2">
        <f>IFERROR(__xludf.DUMMYFUNCTION("""COMPUTED_VALUE"""),45630.66666666667)</f>
        <v>45630.66667</v>
      </c>
      <c r="H235" s="1">
        <f>IFERROR(__xludf.DUMMYFUNCTION("""COMPUTED_VALUE"""),381.01)</f>
        <v>381.01</v>
      </c>
      <c r="J235" s="2">
        <f>IFERROR(__xludf.DUMMYFUNCTION("""COMPUTED_VALUE"""),45630.66666666667)</f>
        <v>45630.66667</v>
      </c>
      <c r="K235" s="1">
        <f>IFERROR(__xludf.DUMMYFUNCTION("""COMPUTED_VALUE"""),383.07)</f>
        <v>383.07</v>
      </c>
      <c r="M235" s="2">
        <f>IFERROR(__xludf.DUMMYFUNCTION("""COMPUTED_VALUE"""),45630.66666666667)</f>
        <v>45630.66667</v>
      </c>
      <c r="N235" s="1">
        <f>IFERROR(__xludf.DUMMYFUNCTION("""COMPUTED_VALUE"""),1.09391449E8)</f>
        <v>109391449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IFERROR(__xludf.DUMMYFUNCTION("""COMPUTED_VALUE"""),380.82)</f>
        <v>380.82</v>
      </c>
      <c r="D236" s="2">
        <f>IFERROR(__xludf.DUMMYFUNCTION("""COMPUTED_VALUE"""),45631.66666666667)</f>
        <v>45631.66667</v>
      </c>
      <c r="E236" s="1">
        <f>IFERROR(__xludf.DUMMYFUNCTION("""COMPUTED_VALUE"""),382.22)</f>
        <v>382.22</v>
      </c>
      <c r="G236" s="2">
        <f>IFERROR(__xludf.DUMMYFUNCTION("""COMPUTED_VALUE"""),45631.66666666667)</f>
        <v>45631.66667</v>
      </c>
      <c r="H236" s="1">
        <f>IFERROR(__xludf.DUMMYFUNCTION("""COMPUTED_VALUE"""),379.79)</f>
        <v>379.79</v>
      </c>
      <c r="J236" s="2">
        <f>IFERROR(__xludf.DUMMYFUNCTION("""COMPUTED_VALUE"""),45631.66666666667)</f>
        <v>45631.66667</v>
      </c>
      <c r="K236" s="1">
        <f>IFERROR(__xludf.DUMMYFUNCTION("""COMPUTED_VALUE"""),381.84)</f>
        <v>381.84</v>
      </c>
      <c r="M236" s="2">
        <f>IFERROR(__xludf.DUMMYFUNCTION("""COMPUTED_VALUE"""),45631.66666666667)</f>
        <v>45631.66667</v>
      </c>
      <c r="N236" s="1">
        <f>IFERROR(__xludf.DUMMYFUNCTION("""COMPUTED_VALUE"""),1.0680996E8)</f>
        <v>106809960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IFERROR(__xludf.DUMMYFUNCTION("""COMPUTED_VALUE"""),382.96)</f>
        <v>382.96</v>
      </c>
      <c r="D237" s="2">
        <f>IFERROR(__xludf.DUMMYFUNCTION("""COMPUTED_VALUE"""),45632.66666666667)</f>
        <v>45632.66667</v>
      </c>
      <c r="E237" s="1">
        <f>IFERROR(__xludf.DUMMYFUNCTION("""COMPUTED_VALUE"""),383.9)</f>
        <v>383.9</v>
      </c>
      <c r="G237" s="2">
        <f>IFERROR(__xludf.DUMMYFUNCTION("""COMPUTED_VALUE"""),45632.66666666667)</f>
        <v>45632.66667</v>
      </c>
      <c r="H237" s="1">
        <f>IFERROR(__xludf.DUMMYFUNCTION("""COMPUTED_VALUE"""),379.77)</f>
        <v>379.77</v>
      </c>
      <c r="J237" s="2">
        <f>IFERROR(__xludf.DUMMYFUNCTION("""COMPUTED_VALUE"""),45632.66666666667)</f>
        <v>45632.66667</v>
      </c>
      <c r="K237" s="1">
        <f>IFERROR(__xludf.DUMMYFUNCTION("""COMPUTED_VALUE"""),381.62)</f>
        <v>381.62</v>
      </c>
      <c r="M237" s="2">
        <f>IFERROR(__xludf.DUMMYFUNCTION("""COMPUTED_VALUE"""),45632.66666666667)</f>
        <v>45632.66667</v>
      </c>
      <c r="N237" s="1">
        <f>IFERROR(__xludf.DUMMYFUNCTION("""COMPUTED_VALUE"""),1.12914428E8)</f>
        <v>112914428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IFERROR(__xludf.DUMMYFUNCTION("""COMPUTED_VALUE"""),381.9)</f>
        <v>381.9</v>
      </c>
      <c r="D238" s="2">
        <f>IFERROR(__xludf.DUMMYFUNCTION("""COMPUTED_VALUE"""),45635.66666666667)</f>
        <v>45635.66667</v>
      </c>
      <c r="E238" s="1">
        <f>IFERROR(__xludf.DUMMYFUNCTION("""COMPUTED_VALUE"""),383.45)</f>
        <v>383.45</v>
      </c>
      <c r="G238" s="2">
        <f>IFERROR(__xludf.DUMMYFUNCTION("""COMPUTED_VALUE"""),45635.66666666667)</f>
        <v>45635.66667</v>
      </c>
      <c r="H238" s="1">
        <f>IFERROR(__xludf.DUMMYFUNCTION("""COMPUTED_VALUE"""),381.08)</f>
        <v>381.08</v>
      </c>
      <c r="J238" s="2">
        <f>IFERROR(__xludf.DUMMYFUNCTION("""COMPUTED_VALUE"""),45635.66666666667)</f>
        <v>45635.66667</v>
      </c>
      <c r="K238" s="1">
        <f>IFERROR(__xludf.DUMMYFUNCTION("""COMPUTED_VALUE"""),382.33)</f>
        <v>382.33</v>
      </c>
      <c r="M238" s="2">
        <f>IFERROR(__xludf.DUMMYFUNCTION("""COMPUTED_VALUE"""),45635.66666666667)</f>
        <v>45635.66667</v>
      </c>
      <c r="N238" s="1">
        <f>IFERROR(__xludf.DUMMYFUNCTION("""COMPUTED_VALUE"""),1.31420152E8)</f>
        <v>131420152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IFERROR(__xludf.DUMMYFUNCTION("""COMPUTED_VALUE"""),381.58)</f>
        <v>381.58</v>
      </c>
      <c r="D239" s="2">
        <f>IFERROR(__xludf.DUMMYFUNCTION("""COMPUTED_VALUE"""),45636.66666666667)</f>
        <v>45636.66667</v>
      </c>
      <c r="E239" s="1">
        <f>IFERROR(__xludf.DUMMYFUNCTION("""COMPUTED_VALUE"""),381.58)</f>
        <v>381.58</v>
      </c>
      <c r="G239" s="2">
        <f>IFERROR(__xludf.DUMMYFUNCTION("""COMPUTED_VALUE"""),45636.66666666667)</f>
        <v>45636.66667</v>
      </c>
      <c r="H239" s="1">
        <f>IFERROR(__xludf.DUMMYFUNCTION("""COMPUTED_VALUE"""),375.29)</f>
        <v>375.29</v>
      </c>
      <c r="J239" s="2">
        <f>IFERROR(__xludf.DUMMYFUNCTION("""COMPUTED_VALUE"""),45636.66666666667)</f>
        <v>45636.66667</v>
      </c>
      <c r="K239" s="1">
        <f>IFERROR(__xludf.DUMMYFUNCTION("""COMPUTED_VALUE"""),376.45)</f>
        <v>376.45</v>
      </c>
      <c r="M239" s="2">
        <f>IFERROR(__xludf.DUMMYFUNCTION("""COMPUTED_VALUE"""),45636.66666666667)</f>
        <v>45636.66667</v>
      </c>
      <c r="N239" s="1">
        <f>IFERROR(__xludf.DUMMYFUNCTION("""COMPUTED_VALUE"""),1.25250631E8)</f>
        <v>125250631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IFERROR(__xludf.DUMMYFUNCTION("""COMPUTED_VALUE"""),377.13)</f>
        <v>377.13</v>
      </c>
      <c r="D240" s="2">
        <f>IFERROR(__xludf.DUMMYFUNCTION("""COMPUTED_VALUE"""),45637.66666666667)</f>
        <v>45637.66667</v>
      </c>
      <c r="E240" s="1">
        <f>IFERROR(__xludf.DUMMYFUNCTION("""COMPUTED_VALUE"""),378.41)</f>
        <v>378.41</v>
      </c>
      <c r="G240" s="2">
        <f>IFERROR(__xludf.DUMMYFUNCTION("""COMPUTED_VALUE"""),45637.66666666667)</f>
        <v>45637.66667</v>
      </c>
      <c r="H240" s="1">
        <f>IFERROR(__xludf.DUMMYFUNCTION("""COMPUTED_VALUE"""),374.58)</f>
        <v>374.58</v>
      </c>
      <c r="J240" s="2">
        <f>IFERROR(__xludf.DUMMYFUNCTION("""COMPUTED_VALUE"""),45637.66666666667)</f>
        <v>45637.66667</v>
      </c>
      <c r="K240" s="1">
        <f>IFERROR(__xludf.DUMMYFUNCTION("""COMPUTED_VALUE"""),375.61)</f>
        <v>375.61</v>
      </c>
      <c r="M240" s="2">
        <f>IFERROR(__xludf.DUMMYFUNCTION("""COMPUTED_VALUE"""),45637.66666666667)</f>
        <v>45637.66667</v>
      </c>
      <c r="N240" s="1">
        <f>IFERROR(__xludf.DUMMYFUNCTION("""COMPUTED_VALUE"""),1.31353564E8)</f>
        <v>131353564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IFERROR(__xludf.DUMMYFUNCTION("""COMPUTED_VALUE"""),375.36)</f>
        <v>375.36</v>
      </c>
      <c r="D241" s="2">
        <f>IFERROR(__xludf.DUMMYFUNCTION("""COMPUTED_VALUE"""),45638.66666666667)</f>
        <v>45638.66667</v>
      </c>
      <c r="E241" s="1">
        <f>IFERROR(__xludf.DUMMYFUNCTION("""COMPUTED_VALUE"""),379.08)</f>
        <v>379.08</v>
      </c>
      <c r="G241" s="2">
        <f>IFERROR(__xludf.DUMMYFUNCTION("""COMPUTED_VALUE"""),45638.66666666667)</f>
        <v>45638.66667</v>
      </c>
      <c r="H241" s="1">
        <f>IFERROR(__xludf.DUMMYFUNCTION("""COMPUTED_VALUE"""),375.0)</f>
        <v>375</v>
      </c>
      <c r="J241" s="2">
        <f>IFERROR(__xludf.DUMMYFUNCTION("""COMPUTED_VALUE"""),45638.66666666667)</f>
        <v>45638.66667</v>
      </c>
      <c r="K241" s="1">
        <f>IFERROR(__xludf.DUMMYFUNCTION("""COMPUTED_VALUE"""),375.12)</f>
        <v>375.12</v>
      </c>
      <c r="M241" s="2">
        <f>IFERROR(__xludf.DUMMYFUNCTION("""COMPUTED_VALUE"""),45638.66666666667)</f>
        <v>45638.66667</v>
      </c>
      <c r="N241" s="1">
        <f>IFERROR(__xludf.DUMMYFUNCTION("""COMPUTED_VALUE"""),1.09318805E8)</f>
        <v>109318805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IFERROR(__xludf.DUMMYFUNCTION("""COMPUTED_VALUE"""),373.68)</f>
        <v>373.68</v>
      </c>
      <c r="D242" s="2">
        <f>IFERROR(__xludf.DUMMYFUNCTION("""COMPUTED_VALUE"""),45639.66666666667)</f>
        <v>45639.66667</v>
      </c>
      <c r="E242" s="1">
        <f>IFERROR(__xludf.DUMMYFUNCTION("""COMPUTED_VALUE"""),375.1)</f>
        <v>375.1</v>
      </c>
      <c r="G242" s="2">
        <f>IFERROR(__xludf.DUMMYFUNCTION("""COMPUTED_VALUE"""),45639.66666666667)</f>
        <v>45639.66667</v>
      </c>
      <c r="H242" s="1">
        <f>IFERROR(__xludf.DUMMYFUNCTION("""COMPUTED_VALUE"""),372.8)</f>
        <v>372.8</v>
      </c>
      <c r="J242" s="2">
        <f>IFERROR(__xludf.DUMMYFUNCTION("""COMPUTED_VALUE"""),45639.66666666667)</f>
        <v>45639.66667</v>
      </c>
      <c r="K242" s="1">
        <f>IFERROR(__xludf.DUMMYFUNCTION("""COMPUTED_VALUE"""),373.47)</f>
        <v>373.47</v>
      </c>
      <c r="M242" s="2">
        <f>IFERROR(__xludf.DUMMYFUNCTION("""COMPUTED_VALUE"""),45639.66666666667)</f>
        <v>45639.66667</v>
      </c>
      <c r="N242" s="1">
        <f>IFERROR(__xludf.DUMMYFUNCTION("""COMPUTED_VALUE"""),1.16197429E8)</f>
        <v>116197429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IFERROR(__xludf.DUMMYFUNCTION("""COMPUTED_VALUE"""),372.92)</f>
        <v>372.92</v>
      </c>
      <c r="D243" s="2">
        <f>IFERROR(__xludf.DUMMYFUNCTION("""COMPUTED_VALUE"""),45642.66666666667)</f>
        <v>45642.66667</v>
      </c>
      <c r="E243" s="1">
        <f>IFERROR(__xludf.DUMMYFUNCTION("""COMPUTED_VALUE"""),375.72)</f>
        <v>375.72</v>
      </c>
      <c r="G243" s="2">
        <f>IFERROR(__xludf.DUMMYFUNCTION("""COMPUTED_VALUE"""),45642.66666666667)</f>
        <v>45642.66667</v>
      </c>
      <c r="H243" s="1">
        <f>IFERROR(__xludf.DUMMYFUNCTION("""COMPUTED_VALUE"""),371.34)</f>
        <v>371.34</v>
      </c>
      <c r="J243" s="2">
        <f>IFERROR(__xludf.DUMMYFUNCTION("""COMPUTED_VALUE"""),45642.66666666667)</f>
        <v>45642.66667</v>
      </c>
      <c r="K243" s="1">
        <f>IFERROR(__xludf.DUMMYFUNCTION("""COMPUTED_VALUE"""),371.65)</f>
        <v>371.65</v>
      </c>
      <c r="M243" s="2">
        <f>IFERROR(__xludf.DUMMYFUNCTION("""COMPUTED_VALUE"""),45642.66666666667)</f>
        <v>45642.66667</v>
      </c>
      <c r="N243" s="1">
        <f>IFERROR(__xludf.DUMMYFUNCTION("""COMPUTED_VALUE"""),1.35948192E8)</f>
        <v>135948192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IFERROR(__xludf.DUMMYFUNCTION("""COMPUTED_VALUE"""),369.24)</f>
        <v>369.24</v>
      </c>
      <c r="D244" s="2">
        <f>IFERROR(__xludf.DUMMYFUNCTION("""COMPUTED_VALUE"""),45643.66666666667)</f>
        <v>45643.66667</v>
      </c>
      <c r="E244" s="1">
        <f>IFERROR(__xludf.DUMMYFUNCTION("""COMPUTED_VALUE"""),372.85)</f>
        <v>372.85</v>
      </c>
      <c r="G244" s="2">
        <f>IFERROR(__xludf.DUMMYFUNCTION("""COMPUTED_VALUE"""),45643.66666666667)</f>
        <v>45643.66667</v>
      </c>
      <c r="H244" s="1">
        <f>IFERROR(__xludf.DUMMYFUNCTION("""COMPUTED_VALUE"""),368.59)</f>
        <v>368.59</v>
      </c>
      <c r="J244" s="2">
        <f>IFERROR(__xludf.DUMMYFUNCTION("""COMPUTED_VALUE"""),45643.66666666667)</f>
        <v>45643.66667</v>
      </c>
      <c r="K244" s="1">
        <f>IFERROR(__xludf.DUMMYFUNCTION("""COMPUTED_VALUE"""),369.53)</f>
        <v>369.53</v>
      </c>
      <c r="M244" s="2">
        <f>IFERROR(__xludf.DUMMYFUNCTION("""COMPUTED_VALUE"""),45643.66666666667)</f>
        <v>45643.66667</v>
      </c>
      <c r="N244" s="1">
        <f>IFERROR(__xludf.DUMMYFUNCTION("""COMPUTED_VALUE"""),1.41146627E8)</f>
        <v>141146627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IFERROR(__xludf.DUMMYFUNCTION("""COMPUTED_VALUE"""),368.51)</f>
        <v>368.51</v>
      </c>
      <c r="D245" s="2">
        <f>IFERROR(__xludf.DUMMYFUNCTION("""COMPUTED_VALUE"""),45644.66666666667)</f>
        <v>45644.66667</v>
      </c>
      <c r="E245" s="1">
        <f>IFERROR(__xludf.DUMMYFUNCTION("""COMPUTED_VALUE"""),370.31)</f>
        <v>370.31</v>
      </c>
      <c r="G245" s="2">
        <f>IFERROR(__xludf.DUMMYFUNCTION("""COMPUTED_VALUE"""),45644.66666666667)</f>
        <v>45644.66667</v>
      </c>
      <c r="H245" s="1">
        <f>IFERROR(__xludf.DUMMYFUNCTION("""COMPUTED_VALUE"""),354.69)</f>
        <v>354.69</v>
      </c>
      <c r="J245" s="2">
        <f>IFERROR(__xludf.DUMMYFUNCTION("""COMPUTED_VALUE"""),45644.66666666667)</f>
        <v>45644.66667</v>
      </c>
      <c r="K245" s="1">
        <f>IFERROR(__xludf.DUMMYFUNCTION("""COMPUTED_VALUE"""),354.8)</f>
        <v>354.8</v>
      </c>
      <c r="M245" s="2">
        <f>IFERROR(__xludf.DUMMYFUNCTION("""COMPUTED_VALUE"""),45644.66666666667)</f>
        <v>45644.66667</v>
      </c>
      <c r="N245" s="1">
        <f>IFERROR(__xludf.DUMMYFUNCTION("""COMPUTED_VALUE"""),1.7758762E8)</f>
        <v>177587620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IFERROR(__xludf.DUMMYFUNCTION("""COMPUTED_VALUE"""),355.38)</f>
        <v>355.38</v>
      </c>
      <c r="D246" s="2">
        <f>IFERROR(__xludf.DUMMYFUNCTION("""COMPUTED_VALUE"""),45645.66666666667)</f>
        <v>45645.66667</v>
      </c>
      <c r="E246" s="1">
        <f>IFERROR(__xludf.DUMMYFUNCTION("""COMPUTED_VALUE"""),357.98)</f>
        <v>357.98</v>
      </c>
      <c r="G246" s="2">
        <f>IFERROR(__xludf.DUMMYFUNCTION("""COMPUTED_VALUE"""),45645.66666666667)</f>
        <v>45645.66667</v>
      </c>
      <c r="H246" s="1">
        <f>IFERROR(__xludf.DUMMYFUNCTION("""COMPUTED_VALUE"""),348.95)</f>
        <v>348.95</v>
      </c>
      <c r="J246" s="2">
        <f>IFERROR(__xludf.DUMMYFUNCTION("""COMPUTED_VALUE"""),45645.66666666667)</f>
        <v>45645.66667</v>
      </c>
      <c r="K246" s="1">
        <f>IFERROR(__xludf.DUMMYFUNCTION("""COMPUTED_VALUE"""),349.12)</f>
        <v>349.12</v>
      </c>
      <c r="M246" s="2">
        <f>IFERROR(__xludf.DUMMYFUNCTION("""COMPUTED_VALUE"""),45645.66666666667)</f>
        <v>45645.66667</v>
      </c>
      <c r="N246" s="1">
        <f>IFERROR(__xludf.DUMMYFUNCTION("""COMPUTED_VALUE"""),1.9717816E8)</f>
        <v>197178160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IFERROR(__xludf.DUMMYFUNCTION("""COMPUTED_VALUE"""),350.45)</f>
        <v>350.45</v>
      </c>
      <c r="D247" s="2">
        <f>IFERROR(__xludf.DUMMYFUNCTION("""COMPUTED_VALUE"""),45646.66666666667)</f>
        <v>45646.66667</v>
      </c>
      <c r="E247" s="1">
        <f>IFERROR(__xludf.DUMMYFUNCTION("""COMPUTED_VALUE"""),359.13)</f>
        <v>359.13</v>
      </c>
      <c r="G247" s="2">
        <f>IFERROR(__xludf.DUMMYFUNCTION("""COMPUTED_VALUE"""),45646.66666666667)</f>
        <v>45646.66667</v>
      </c>
      <c r="H247" s="1">
        <f>IFERROR(__xludf.DUMMYFUNCTION("""COMPUTED_VALUE"""),350.45)</f>
        <v>350.45</v>
      </c>
      <c r="J247" s="2">
        <f>IFERROR(__xludf.DUMMYFUNCTION("""COMPUTED_VALUE"""),45646.66666666667)</f>
        <v>45646.66667</v>
      </c>
      <c r="K247" s="1">
        <f>IFERROR(__xludf.DUMMYFUNCTION("""COMPUTED_VALUE"""),355.41)</f>
        <v>355.41</v>
      </c>
      <c r="M247" s="2">
        <f>IFERROR(__xludf.DUMMYFUNCTION("""COMPUTED_VALUE"""),45646.66666666667)</f>
        <v>45646.66667</v>
      </c>
      <c r="N247" s="1">
        <f>IFERROR(__xludf.DUMMYFUNCTION("""COMPUTED_VALUE"""),3.95997195E8)</f>
        <v>395997195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IFERROR(__xludf.DUMMYFUNCTION("""COMPUTED_VALUE"""),354.18)</f>
        <v>354.18</v>
      </c>
      <c r="D248" s="2">
        <f>IFERROR(__xludf.DUMMYFUNCTION("""COMPUTED_VALUE"""),45649.66666666667)</f>
        <v>45649.66667</v>
      </c>
      <c r="E248" s="1">
        <f>IFERROR(__xludf.DUMMYFUNCTION("""COMPUTED_VALUE"""),357.4)</f>
        <v>357.4</v>
      </c>
      <c r="G248" s="2">
        <f>IFERROR(__xludf.DUMMYFUNCTION("""COMPUTED_VALUE"""),45649.66666666667)</f>
        <v>45649.66667</v>
      </c>
      <c r="H248" s="1">
        <f>IFERROR(__xludf.DUMMYFUNCTION("""COMPUTED_VALUE"""),353.07)</f>
        <v>353.07</v>
      </c>
      <c r="J248" s="2">
        <f>IFERROR(__xludf.DUMMYFUNCTION("""COMPUTED_VALUE"""),45649.66666666667)</f>
        <v>45649.66667</v>
      </c>
      <c r="K248" s="1">
        <f>IFERROR(__xludf.DUMMYFUNCTION("""COMPUTED_VALUE"""),356.99)</f>
        <v>356.99</v>
      </c>
      <c r="M248" s="2">
        <f>IFERROR(__xludf.DUMMYFUNCTION("""COMPUTED_VALUE"""),45649.66666666667)</f>
        <v>45649.66667</v>
      </c>
      <c r="N248" s="1">
        <f>IFERROR(__xludf.DUMMYFUNCTION("""COMPUTED_VALUE"""),1.2542343E8)</f>
        <v>125423430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IFERROR(__xludf.DUMMYFUNCTION("""COMPUTED_VALUE"""),356.05)</f>
        <v>356.05</v>
      </c>
      <c r="D249" s="2">
        <f>IFERROR(__xludf.DUMMYFUNCTION("""COMPUTED_VALUE"""),45650.54166666667)</f>
        <v>45650.54167</v>
      </c>
      <c r="E249" s="1">
        <f>IFERROR(__xludf.DUMMYFUNCTION("""COMPUTED_VALUE"""),359.66)</f>
        <v>359.66</v>
      </c>
      <c r="G249" s="2">
        <f>IFERROR(__xludf.DUMMYFUNCTION("""COMPUTED_VALUE"""),45650.54166666667)</f>
        <v>45650.54167</v>
      </c>
      <c r="H249" s="1">
        <f>IFERROR(__xludf.DUMMYFUNCTION("""COMPUTED_VALUE"""),355.85)</f>
        <v>355.85</v>
      </c>
      <c r="J249" s="2">
        <f>IFERROR(__xludf.DUMMYFUNCTION("""COMPUTED_VALUE"""),45650.54166666667)</f>
        <v>45650.54167</v>
      </c>
      <c r="K249" s="1">
        <f>IFERROR(__xludf.DUMMYFUNCTION("""COMPUTED_VALUE"""),359.6)</f>
        <v>359.6</v>
      </c>
      <c r="M249" s="2">
        <f>IFERROR(__xludf.DUMMYFUNCTION("""COMPUTED_VALUE"""),45650.54166666667)</f>
        <v>45650.54167</v>
      </c>
      <c r="N249" s="1">
        <f>IFERROR(__xludf.DUMMYFUNCTION("""COMPUTED_VALUE"""),5.5087095E7)</f>
        <v>55087095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IFERROR(__xludf.DUMMYFUNCTION("""COMPUTED_VALUE"""),357.91)</f>
        <v>357.91</v>
      </c>
      <c r="D250" s="2">
        <f>IFERROR(__xludf.DUMMYFUNCTION("""COMPUTED_VALUE"""),45652.66666666667)</f>
        <v>45652.66667</v>
      </c>
      <c r="E250" s="1">
        <f>IFERROR(__xludf.DUMMYFUNCTION("""COMPUTED_VALUE"""),360.42)</f>
        <v>360.42</v>
      </c>
      <c r="G250" s="2">
        <f>IFERROR(__xludf.DUMMYFUNCTION("""COMPUTED_VALUE"""),45652.66666666667)</f>
        <v>45652.66667</v>
      </c>
      <c r="H250" s="1">
        <f>IFERROR(__xludf.DUMMYFUNCTION("""COMPUTED_VALUE"""),356.92)</f>
        <v>356.92</v>
      </c>
      <c r="J250" s="2">
        <f>IFERROR(__xludf.DUMMYFUNCTION("""COMPUTED_VALUE"""),45652.66666666667)</f>
        <v>45652.66667</v>
      </c>
      <c r="K250" s="1">
        <f>IFERROR(__xludf.DUMMYFUNCTION("""COMPUTED_VALUE"""),359.92)</f>
        <v>359.92</v>
      </c>
      <c r="M250" s="2">
        <f>IFERROR(__xludf.DUMMYFUNCTION("""COMPUTED_VALUE"""),45652.66666666667)</f>
        <v>45652.66667</v>
      </c>
      <c r="N250" s="1">
        <f>IFERROR(__xludf.DUMMYFUNCTION("""COMPUTED_VALUE"""),9.5272463E7)</f>
        <v>95272463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IFERROR(__xludf.DUMMYFUNCTION("""COMPUTED_VALUE"""),357.54)</f>
        <v>357.54</v>
      </c>
      <c r="D251" s="2">
        <f>IFERROR(__xludf.DUMMYFUNCTION("""COMPUTED_VALUE"""),45653.66666666667)</f>
        <v>45653.66667</v>
      </c>
      <c r="E251" s="1">
        <f>IFERROR(__xludf.DUMMYFUNCTION("""COMPUTED_VALUE"""),360.47)</f>
        <v>360.47</v>
      </c>
      <c r="G251" s="2">
        <f>IFERROR(__xludf.DUMMYFUNCTION("""COMPUTED_VALUE"""),45653.66666666667)</f>
        <v>45653.66667</v>
      </c>
      <c r="H251" s="1">
        <f>IFERROR(__xludf.DUMMYFUNCTION("""COMPUTED_VALUE"""),355.48)</f>
        <v>355.48</v>
      </c>
      <c r="J251" s="2">
        <f>IFERROR(__xludf.DUMMYFUNCTION("""COMPUTED_VALUE"""),45653.66666666667)</f>
        <v>45653.66667</v>
      </c>
      <c r="K251" s="1">
        <f>IFERROR(__xludf.DUMMYFUNCTION("""COMPUTED_VALUE"""),356.45)</f>
        <v>356.45</v>
      </c>
      <c r="M251" s="2">
        <f>IFERROR(__xludf.DUMMYFUNCTION("""COMPUTED_VALUE"""),45653.66666666667)</f>
        <v>45653.66667</v>
      </c>
      <c r="N251" s="1">
        <f>IFERROR(__xludf.DUMMYFUNCTION("""COMPUTED_VALUE"""),1.06342563E8)</f>
        <v>106342563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IFERROR(__xludf.DUMMYFUNCTION("""COMPUTED_VALUE"""),354.79)</f>
        <v>354.79</v>
      </c>
      <c r="D252" s="2">
        <f>IFERROR(__xludf.DUMMYFUNCTION("""COMPUTED_VALUE"""),45656.66666666667)</f>
        <v>45656.66667</v>
      </c>
      <c r="E252" s="1">
        <f>IFERROR(__xludf.DUMMYFUNCTION("""COMPUTED_VALUE"""),355.61)</f>
        <v>355.61</v>
      </c>
      <c r="G252" s="2">
        <f>IFERROR(__xludf.DUMMYFUNCTION("""COMPUTED_VALUE"""),45656.66666666667)</f>
        <v>45656.66667</v>
      </c>
      <c r="H252" s="1">
        <f>IFERROR(__xludf.DUMMYFUNCTION("""COMPUTED_VALUE"""),351.37)</f>
        <v>351.37</v>
      </c>
      <c r="J252" s="2">
        <f>IFERROR(__xludf.DUMMYFUNCTION("""COMPUTED_VALUE"""),45656.66666666667)</f>
        <v>45656.66667</v>
      </c>
      <c r="K252" s="1">
        <f>IFERROR(__xludf.DUMMYFUNCTION("""COMPUTED_VALUE"""),354.75)</f>
        <v>354.75</v>
      </c>
      <c r="M252" s="2">
        <f>IFERROR(__xludf.DUMMYFUNCTION("""COMPUTED_VALUE"""),45656.66666666667)</f>
        <v>45656.66667</v>
      </c>
      <c r="N252" s="1">
        <f>IFERROR(__xludf.DUMMYFUNCTION("""COMPUTED_VALUE"""),1.23560874E8)</f>
        <v>123560874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IFERROR(__xludf.DUMMYFUNCTION("""COMPUTED_VALUE"""),356.9)</f>
        <v>356.9</v>
      </c>
      <c r="D253" s="2">
        <f>IFERROR(__xludf.DUMMYFUNCTION("""COMPUTED_VALUE"""),45657.66666666667)</f>
        <v>45657.66667</v>
      </c>
      <c r="E253" s="1">
        <f>IFERROR(__xludf.DUMMYFUNCTION("""COMPUTED_VALUE"""),357.85)</f>
        <v>357.85</v>
      </c>
      <c r="G253" s="2">
        <f>IFERROR(__xludf.DUMMYFUNCTION("""COMPUTED_VALUE"""),45657.66666666667)</f>
        <v>45657.66667</v>
      </c>
      <c r="H253" s="1">
        <f>IFERROR(__xludf.DUMMYFUNCTION("""COMPUTED_VALUE"""),353.94)</f>
        <v>353.94</v>
      </c>
      <c r="J253" s="2">
        <f>IFERROR(__xludf.DUMMYFUNCTION("""COMPUTED_VALUE"""),45657.66666666667)</f>
        <v>45657.66667</v>
      </c>
      <c r="K253" s="1">
        <f>IFERROR(__xludf.DUMMYFUNCTION("""COMPUTED_VALUE"""),357.16)</f>
        <v>357.16</v>
      </c>
      <c r="M253" s="2">
        <f>IFERROR(__xludf.DUMMYFUNCTION("""COMPUTED_VALUE"""),45657.66666666667)</f>
        <v>45657.66667</v>
      </c>
      <c r="N253" s="1">
        <f>IFERROR(__xludf.DUMMYFUNCTION("""COMPUTED_VALUE"""),1.37566707E8)</f>
        <v>137566707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IFERROR(__xludf.DUMMYFUNCTION("""COMPUTED_VALUE"""),357.34)</f>
        <v>357.34</v>
      </c>
      <c r="D254" s="2">
        <f>IFERROR(__xludf.DUMMYFUNCTION("""COMPUTED_VALUE"""),45659.66666666667)</f>
        <v>45659.66667</v>
      </c>
      <c r="E254" s="1">
        <f>IFERROR(__xludf.DUMMYFUNCTION("""COMPUTED_VALUE"""),357.56)</f>
        <v>357.56</v>
      </c>
      <c r="G254" s="2">
        <f>IFERROR(__xludf.DUMMYFUNCTION("""COMPUTED_VALUE"""),45659.66666666667)</f>
        <v>45659.66667</v>
      </c>
      <c r="H254" s="1">
        <f>IFERROR(__xludf.DUMMYFUNCTION("""COMPUTED_VALUE"""),352.71)</f>
        <v>352.71</v>
      </c>
      <c r="J254" s="2">
        <f>IFERROR(__xludf.DUMMYFUNCTION("""COMPUTED_VALUE"""),45659.66666666667)</f>
        <v>45659.66667</v>
      </c>
      <c r="K254" s="1">
        <f>IFERROR(__xludf.DUMMYFUNCTION("""COMPUTED_VALUE"""),353.74)</f>
        <v>353.74</v>
      </c>
      <c r="M254" s="2">
        <f>IFERROR(__xludf.DUMMYFUNCTION("""COMPUTED_VALUE"""),45659.66666666667)</f>
        <v>45659.66667</v>
      </c>
      <c r="N254" s="1">
        <f>IFERROR(__xludf.DUMMYFUNCTION("""COMPUTED_VALUE"""),1.30184998E8)</f>
        <v>130184998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IFERROR(__xludf.DUMMYFUNCTION("""COMPUTED_VALUE"""),354.42)</f>
        <v>354.42</v>
      </c>
      <c r="D255" s="2">
        <f>IFERROR(__xludf.DUMMYFUNCTION("""COMPUTED_VALUE"""),45660.66666666667)</f>
        <v>45660.66667</v>
      </c>
      <c r="E255" s="1">
        <f>IFERROR(__xludf.DUMMYFUNCTION("""COMPUTED_VALUE"""),358.94)</f>
        <v>358.94</v>
      </c>
      <c r="G255" s="2">
        <f>IFERROR(__xludf.DUMMYFUNCTION("""COMPUTED_VALUE"""),45660.66666666667)</f>
        <v>45660.66667</v>
      </c>
      <c r="H255" s="1">
        <f>IFERROR(__xludf.DUMMYFUNCTION("""COMPUTED_VALUE"""),353.53)</f>
        <v>353.53</v>
      </c>
      <c r="J255" s="2">
        <f>IFERROR(__xludf.DUMMYFUNCTION("""COMPUTED_VALUE"""),45660.66666666667)</f>
        <v>45660.66667</v>
      </c>
      <c r="K255" s="1">
        <f>IFERROR(__xludf.DUMMYFUNCTION("""COMPUTED_VALUE"""),358.51)</f>
        <v>358.51</v>
      </c>
      <c r="M255" s="2">
        <f>IFERROR(__xludf.DUMMYFUNCTION("""COMPUTED_VALUE"""),45660.66666666667)</f>
        <v>45660.66667</v>
      </c>
      <c r="N255" s="1">
        <f>IFERROR(__xludf.DUMMYFUNCTION("""COMPUTED_VALUE"""),1.21145052E8)</f>
        <v>121145052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IFERROR(__xludf.DUMMYFUNCTION("""COMPUTED_VALUE"""),358.05)</f>
        <v>358.05</v>
      </c>
      <c r="D256" s="2">
        <f>IFERROR(__xludf.DUMMYFUNCTION("""COMPUTED_VALUE"""),45663.66666666667)</f>
        <v>45663.66667</v>
      </c>
      <c r="E256" s="1">
        <f>IFERROR(__xludf.DUMMYFUNCTION("""COMPUTED_VALUE"""),359.79)</f>
        <v>359.79</v>
      </c>
      <c r="G256" s="2">
        <f>IFERROR(__xludf.DUMMYFUNCTION("""COMPUTED_VALUE"""),45663.66666666667)</f>
        <v>45663.66667</v>
      </c>
      <c r="H256" s="1">
        <f>IFERROR(__xludf.DUMMYFUNCTION("""COMPUTED_VALUE"""),353.43)</f>
        <v>353.43</v>
      </c>
      <c r="J256" s="2">
        <f>IFERROR(__xludf.DUMMYFUNCTION("""COMPUTED_VALUE"""),45663.66666666667)</f>
        <v>45663.66667</v>
      </c>
      <c r="K256" s="1">
        <f>IFERROR(__xludf.DUMMYFUNCTION("""COMPUTED_VALUE"""),353.71)</f>
        <v>353.71</v>
      </c>
      <c r="M256" s="2">
        <f>IFERROR(__xludf.DUMMYFUNCTION("""COMPUTED_VALUE"""),45663.66666666667)</f>
        <v>45663.66667</v>
      </c>
      <c r="N256" s="1">
        <f>IFERROR(__xludf.DUMMYFUNCTION("""COMPUTED_VALUE"""),1.48425418E8)</f>
        <v>148425418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IFERROR(__xludf.DUMMYFUNCTION("""COMPUTED_VALUE"""),355.55)</f>
        <v>355.55</v>
      </c>
      <c r="D257" s="2">
        <f>IFERROR(__xludf.DUMMYFUNCTION("""COMPUTED_VALUE"""),45664.66666666667)</f>
        <v>45664.66667</v>
      </c>
      <c r="E257" s="1">
        <f>IFERROR(__xludf.DUMMYFUNCTION("""COMPUTED_VALUE"""),356.78)</f>
        <v>356.78</v>
      </c>
      <c r="G257" s="2">
        <f>IFERROR(__xludf.DUMMYFUNCTION("""COMPUTED_VALUE"""),45664.66666666667)</f>
        <v>45664.66667</v>
      </c>
      <c r="H257" s="1">
        <f>IFERROR(__xludf.DUMMYFUNCTION("""COMPUTED_VALUE"""),349.98)</f>
        <v>349.98</v>
      </c>
      <c r="J257" s="2">
        <f>IFERROR(__xludf.DUMMYFUNCTION("""COMPUTED_VALUE"""),45664.66666666667)</f>
        <v>45664.66667</v>
      </c>
      <c r="K257" s="1">
        <f>IFERROR(__xludf.DUMMYFUNCTION("""COMPUTED_VALUE"""),350.87)</f>
        <v>350.87</v>
      </c>
      <c r="M257" s="2">
        <f>IFERROR(__xludf.DUMMYFUNCTION("""COMPUTED_VALUE"""),45664.66666666667)</f>
        <v>45664.66667</v>
      </c>
      <c r="N257" s="1">
        <f>IFERROR(__xludf.DUMMYFUNCTION("""COMPUTED_VALUE"""),1.39596249E8)</f>
        <v>139596249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IFERROR(__xludf.DUMMYFUNCTION("""COMPUTED_VALUE"""),350.54)</f>
        <v>350.54</v>
      </c>
      <c r="D258" s="2">
        <f>IFERROR(__xludf.DUMMYFUNCTION("""COMPUTED_VALUE"""),45665.66666666667)</f>
        <v>45665.66667</v>
      </c>
      <c r="E258" s="1">
        <f>IFERROR(__xludf.DUMMYFUNCTION("""COMPUTED_VALUE"""),352.04)</f>
        <v>352.04</v>
      </c>
      <c r="G258" s="2">
        <f>IFERROR(__xludf.DUMMYFUNCTION("""COMPUTED_VALUE"""),45665.66666666667)</f>
        <v>45665.66667</v>
      </c>
      <c r="H258" s="1">
        <f>IFERROR(__xludf.DUMMYFUNCTION("""COMPUTED_VALUE"""),347.51)</f>
        <v>347.51</v>
      </c>
      <c r="J258" s="2">
        <f>IFERROR(__xludf.DUMMYFUNCTION("""COMPUTED_VALUE"""),45665.66666666667)</f>
        <v>45665.66667</v>
      </c>
      <c r="K258" s="1">
        <f>IFERROR(__xludf.DUMMYFUNCTION("""COMPUTED_VALUE"""),351.94)</f>
        <v>351.94</v>
      </c>
      <c r="M258" s="2">
        <f>IFERROR(__xludf.DUMMYFUNCTION("""COMPUTED_VALUE"""),45665.66666666667)</f>
        <v>45665.66667</v>
      </c>
      <c r="N258" s="1">
        <f>IFERROR(__xludf.DUMMYFUNCTION("""COMPUTED_VALUE"""),1.32380714E8)</f>
        <v>132380714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IFERROR(__xludf.DUMMYFUNCTION("""COMPUTED_VALUE"""),346.48)</f>
        <v>346.48</v>
      </c>
      <c r="D259" s="2">
        <f>IFERROR(__xludf.DUMMYFUNCTION("""COMPUTED_VALUE"""),45667.66666666667)</f>
        <v>45667.66667</v>
      </c>
      <c r="E259" s="1">
        <f>IFERROR(__xludf.DUMMYFUNCTION("""COMPUTED_VALUE"""),347.13)</f>
        <v>347.13</v>
      </c>
      <c r="G259" s="2">
        <f>IFERROR(__xludf.DUMMYFUNCTION("""COMPUTED_VALUE"""),45667.66666666667)</f>
        <v>45667.66667</v>
      </c>
      <c r="H259" s="1">
        <f>IFERROR(__xludf.DUMMYFUNCTION("""COMPUTED_VALUE"""),343.17)</f>
        <v>343.17</v>
      </c>
      <c r="J259" s="2">
        <f>IFERROR(__xludf.DUMMYFUNCTION("""COMPUTED_VALUE"""),45667.66666666667)</f>
        <v>45667.66667</v>
      </c>
      <c r="K259" s="1">
        <f>IFERROR(__xludf.DUMMYFUNCTION("""COMPUTED_VALUE"""),343.46)</f>
        <v>343.46</v>
      </c>
      <c r="M259" s="2">
        <f>IFERROR(__xludf.DUMMYFUNCTION("""COMPUTED_VALUE"""),45667.66666666667)</f>
        <v>45667.66667</v>
      </c>
      <c r="N259" s="1">
        <f>IFERROR(__xludf.DUMMYFUNCTION("""COMPUTED_VALUE"""),1.59289959E8)</f>
        <v>159289959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IFERROR(__xludf.DUMMYFUNCTION("""COMPUTED_VALUE"""),343.29)</f>
        <v>343.29</v>
      </c>
      <c r="D260" s="2">
        <f>IFERROR(__xludf.DUMMYFUNCTION("""COMPUTED_VALUE"""),45670.66666666667)</f>
        <v>45670.66667</v>
      </c>
      <c r="E260" s="1">
        <f>IFERROR(__xludf.DUMMYFUNCTION("""COMPUTED_VALUE"""),347.8)</f>
        <v>347.8</v>
      </c>
      <c r="G260" s="2">
        <f>IFERROR(__xludf.DUMMYFUNCTION("""COMPUTED_VALUE"""),45670.66666666667)</f>
        <v>45670.66667</v>
      </c>
      <c r="H260" s="1">
        <f>IFERROR(__xludf.DUMMYFUNCTION("""COMPUTED_VALUE"""),342.32)</f>
        <v>342.32</v>
      </c>
      <c r="J260" s="2">
        <f>IFERROR(__xludf.DUMMYFUNCTION("""COMPUTED_VALUE"""),45670.66666666667)</f>
        <v>45670.66667</v>
      </c>
      <c r="K260" s="1">
        <f>IFERROR(__xludf.DUMMYFUNCTION("""COMPUTED_VALUE"""),347.58)</f>
        <v>347.58</v>
      </c>
      <c r="M260" s="2">
        <f>IFERROR(__xludf.DUMMYFUNCTION("""COMPUTED_VALUE"""),45670.66666666667)</f>
        <v>45670.66667</v>
      </c>
      <c r="N260" s="1">
        <f>IFERROR(__xludf.DUMMYFUNCTION("""COMPUTED_VALUE"""),1.51811514E8)</f>
        <v>151811514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IFERROR(__xludf.DUMMYFUNCTION("""COMPUTED_VALUE"""),348.51)</f>
        <v>348.51</v>
      </c>
      <c r="D261" s="2">
        <f>IFERROR(__xludf.DUMMYFUNCTION("""COMPUTED_VALUE"""),45671.66666666667)</f>
        <v>45671.66667</v>
      </c>
      <c r="E261" s="1">
        <f>IFERROR(__xludf.DUMMYFUNCTION("""COMPUTED_VALUE"""),351.48)</f>
        <v>351.48</v>
      </c>
      <c r="G261" s="2">
        <f>IFERROR(__xludf.DUMMYFUNCTION("""COMPUTED_VALUE"""),45671.66666666667)</f>
        <v>45671.66667</v>
      </c>
      <c r="H261" s="1">
        <f>IFERROR(__xludf.DUMMYFUNCTION("""COMPUTED_VALUE"""),348.42)</f>
        <v>348.42</v>
      </c>
      <c r="J261" s="2">
        <f>IFERROR(__xludf.DUMMYFUNCTION("""COMPUTED_VALUE"""),45671.66666666667)</f>
        <v>45671.66667</v>
      </c>
      <c r="K261" s="1">
        <f>IFERROR(__xludf.DUMMYFUNCTION("""COMPUTED_VALUE"""),350.69)</f>
        <v>350.69</v>
      </c>
      <c r="M261" s="2">
        <f>IFERROR(__xludf.DUMMYFUNCTION("""COMPUTED_VALUE"""),45671.66666666667)</f>
        <v>45671.66667</v>
      </c>
      <c r="N261" s="1">
        <f>IFERROR(__xludf.DUMMYFUNCTION("""COMPUTED_VALUE"""),1.2456378E8)</f>
        <v>124563780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IFERROR(__xludf.DUMMYFUNCTION("""COMPUTED_VALUE"""),358.95)</f>
        <v>358.95</v>
      </c>
      <c r="D262" s="2">
        <f>IFERROR(__xludf.DUMMYFUNCTION("""COMPUTED_VALUE"""),45672.66666666667)</f>
        <v>45672.66667</v>
      </c>
      <c r="E262" s="1">
        <f>IFERROR(__xludf.DUMMYFUNCTION("""COMPUTED_VALUE"""),360.14)</f>
        <v>360.14</v>
      </c>
      <c r="G262" s="2">
        <f>IFERROR(__xludf.DUMMYFUNCTION("""COMPUTED_VALUE"""),45672.66666666667)</f>
        <v>45672.66667</v>
      </c>
      <c r="H262" s="1">
        <f>IFERROR(__xludf.DUMMYFUNCTION("""COMPUTED_VALUE"""),352.05)</f>
        <v>352.05</v>
      </c>
      <c r="J262" s="2">
        <f>IFERROR(__xludf.DUMMYFUNCTION("""COMPUTED_VALUE"""),45672.66666666667)</f>
        <v>45672.66667</v>
      </c>
      <c r="K262" s="1">
        <f>IFERROR(__xludf.DUMMYFUNCTION("""COMPUTED_VALUE"""),352.44)</f>
        <v>352.44</v>
      </c>
      <c r="M262" s="2">
        <f>IFERROR(__xludf.DUMMYFUNCTION("""COMPUTED_VALUE"""),45672.66666666667)</f>
        <v>45672.66667</v>
      </c>
      <c r="N262" s="1">
        <f>IFERROR(__xludf.DUMMYFUNCTION("""COMPUTED_VALUE"""),1.36930952E8)</f>
        <v>136930952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IFERROR(__xludf.DUMMYFUNCTION("""COMPUTED_VALUE"""),353.32)</f>
        <v>353.32</v>
      </c>
      <c r="D263" s="2">
        <f>IFERROR(__xludf.DUMMYFUNCTION("""COMPUTED_VALUE"""),45673.66666666667)</f>
        <v>45673.66667</v>
      </c>
      <c r="E263" s="1">
        <f>IFERROR(__xludf.DUMMYFUNCTION("""COMPUTED_VALUE"""),360.33)</f>
        <v>360.33</v>
      </c>
      <c r="G263" s="2">
        <f>IFERROR(__xludf.DUMMYFUNCTION("""COMPUTED_VALUE"""),45673.66666666667)</f>
        <v>45673.66667</v>
      </c>
      <c r="H263" s="1">
        <f>IFERROR(__xludf.DUMMYFUNCTION("""COMPUTED_VALUE"""),352.26)</f>
        <v>352.26</v>
      </c>
      <c r="J263" s="2">
        <f>IFERROR(__xludf.DUMMYFUNCTION("""COMPUTED_VALUE"""),45673.66666666667)</f>
        <v>45673.66667</v>
      </c>
      <c r="K263" s="1">
        <f>IFERROR(__xludf.DUMMYFUNCTION("""COMPUTED_VALUE"""),360.04)</f>
        <v>360.04</v>
      </c>
      <c r="M263" s="2">
        <f>IFERROR(__xludf.DUMMYFUNCTION("""COMPUTED_VALUE"""),45673.66666666667)</f>
        <v>45673.66667</v>
      </c>
      <c r="N263" s="1">
        <f>IFERROR(__xludf.DUMMYFUNCTION("""COMPUTED_VALUE"""),1.29707381E8)</f>
        <v>129707381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IFERROR(__xludf.DUMMYFUNCTION("""COMPUTED_VALUE"""),361.6)</f>
        <v>361.6</v>
      </c>
      <c r="D264" s="2">
        <f>IFERROR(__xludf.DUMMYFUNCTION("""COMPUTED_VALUE"""),45674.66666666667)</f>
        <v>45674.66667</v>
      </c>
      <c r="E264" s="1">
        <f>IFERROR(__xludf.DUMMYFUNCTION("""COMPUTED_VALUE"""),362.22)</f>
        <v>362.22</v>
      </c>
      <c r="G264" s="2">
        <f>IFERROR(__xludf.DUMMYFUNCTION("""COMPUTED_VALUE"""),45674.66666666667)</f>
        <v>45674.66667</v>
      </c>
      <c r="H264" s="1">
        <f>IFERROR(__xludf.DUMMYFUNCTION("""COMPUTED_VALUE"""),360.14)</f>
        <v>360.14</v>
      </c>
      <c r="J264" s="2">
        <f>IFERROR(__xludf.DUMMYFUNCTION("""COMPUTED_VALUE"""),45674.66666666667)</f>
        <v>45674.66667</v>
      </c>
      <c r="K264" s="1">
        <f>IFERROR(__xludf.DUMMYFUNCTION("""COMPUTED_VALUE"""),360.19)</f>
        <v>360.19</v>
      </c>
      <c r="M264" s="2">
        <f>IFERROR(__xludf.DUMMYFUNCTION("""COMPUTED_VALUE"""),45674.66666666667)</f>
        <v>45674.66667</v>
      </c>
      <c r="N264" s="1">
        <f>IFERROR(__xludf.DUMMYFUNCTION("""COMPUTED_VALUE"""),1.36070332E8)</f>
        <v>136070332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IFERROR(__xludf.DUMMYFUNCTION("""COMPUTED_VALUE"""),361.83)</f>
        <v>361.83</v>
      </c>
      <c r="D265" s="2">
        <f>IFERROR(__xludf.DUMMYFUNCTION("""COMPUTED_VALUE"""),45678.66666666667)</f>
        <v>45678.66667</v>
      </c>
      <c r="E265" s="1">
        <f>IFERROR(__xludf.DUMMYFUNCTION("""COMPUTED_VALUE"""),367.04)</f>
        <v>367.04</v>
      </c>
      <c r="G265" s="2">
        <f>IFERROR(__xludf.DUMMYFUNCTION("""COMPUTED_VALUE"""),45678.66666666667)</f>
        <v>45678.66667</v>
      </c>
      <c r="H265" s="1">
        <f>IFERROR(__xludf.DUMMYFUNCTION("""COMPUTED_VALUE"""),361.83)</f>
        <v>361.83</v>
      </c>
      <c r="J265" s="2">
        <f>IFERROR(__xludf.DUMMYFUNCTION("""COMPUTED_VALUE"""),45678.66666666667)</f>
        <v>45678.66667</v>
      </c>
      <c r="K265" s="1">
        <f>IFERROR(__xludf.DUMMYFUNCTION("""COMPUTED_VALUE"""),366.7)</f>
        <v>366.7</v>
      </c>
      <c r="M265" s="2">
        <f>IFERROR(__xludf.DUMMYFUNCTION("""COMPUTED_VALUE"""),45678.66666666667)</f>
        <v>45678.66667</v>
      </c>
      <c r="N265" s="1">
        <f>IFERROR(__xludf.DUMMYFUNCTION("""COMPUTED_VALUE"""),1.46414501E8)</f>
        <v>146414501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IFERROR(__xludf.DUMMYFUNCTION("""COMPUTED_VALUE"""),365.41)</f>
        <v>365.41</v>
      </c>
      <c r="D266" s="2">
        <f>IFERROR(__xludf.DUMMYFUNCTION("""COMPUTED_VALUE"""),45679.66666666667)</f>
        <v>45679.66667</v>
      </c>
      <c r="E266" s="1">
        <f>IFERROR(__xludf.DUMMYFUNCTION("""COMPUTED_VALUE"""),365.56)</f>
        <v>365.56</v>
      </c>
      <c r="G266" s="2">
        <f>IFERROR(__xludf.DUMMYFUNCTION("""COMPUTED_VALUE"""),45679.66666666667)</f>
        <v>45679.66667</v>
      </c>
      <c r="H266" s="1">
        <f>IFERROR(__xludf.DUMMYFUNCTION("""COMPUTED_VALUE"""),360.15)</f>
        <v>360.15</v>
      </c>
      <c r="J266" s="2">
        <f>IFERROR(__xludf.DUMMYFUNCTION("""COMPUTED_VALUE"""),45679.66666666667)</f>
        <v>45679.66667</v>
      </c>
      <c r="K266" s="1">
        <f>IFERROR(__xludf.DUMMYFUNCTION("""COMPUTED_VALUE"""),360.35)</f>
        <v>360.35</v>
      </c>
      <c r="M266" s="2">
        <f>IFERROR(__xludf.DUMMYFUNCTION("""COMPUTED_VALUE"""),45679.66666666667)</f>
        <v>45679.66667</v>
      </c>
      <c r="N266" s="1">
        <f>IFERROR(__xludf.DUMMYFUNCTION("""COMPUTED_VALUE"""),1.288079E8)</f>
        <v>128807900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IFERROR(__xludf.DUMMYFUNCTION("""COMPUTED_VALUE"""),360.59)</f>
        <v>360.59</v>
      </c>
      <c r="D267" s="2">
        <f>IFERROR(__xludf.DUMMYFUNCTION("""COMPUTED_VALUE"""),45680.66666666667)</f>
        <v>45680.66667</v>
      </c>
      <c r="E267" s="1">
        <f>IFERROR(__xludf.DUMMYFUNCTION("""COMPUTED_VALUE"""),363.1)</f>
        <v>363.1</v>
      </c>
      <c r="G267" s="2">
        <f>IFERROR(__xludf.DUMMYFUNCTION("""COMPUTED_VALUE"""),45680.66666666667)</f>
        <v>45680.66667</v>
      </c>
      <c r="H267" s="1">
        <f>IFERROR(__xludf.DUMMYFUNCTION("""COMPUTED_VALUE"""),357.66)</f>
        <v>357.66</v>
      </c>
      <c r="J267" s="2">
        <f>IFERROR(__xludf.DUMMYFUNCTION("""COMPUTED_VALUE"""),45680.66666666667)</f>
        <v>45680.66667</v>
      </c>
      <c r="K267" s="1">
        <f>IFERROR(__xludf.DUMMYFUNCTION("""COMPUTED_VALUE"""),363.05)</f>
        <v>363.05</v>
      </c>
      <c r="M267" s="2">
        <f>IFERROR(__xludf.DUMMYFUNCTION("""COMPUTED_VALUE"""),45680.66666666667)</f>
        <v>45680.66667</v>
      </c>
      <c r="N267" s="1">
        <f>IFERROR(__xludf.DUMMYFUNCTION("""COMPUTED_VALUE"""),1.28232533E8)</f>
        <v>128232533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IFERROR(__xludf.DUMMYFUNCTION("""COMPUTED_VALUE"""),362.12)</f>
        <v>362.12</v>
      </c>
      <c r="D268" s="2">
        <f>IFERROR(__xludf.DUMMYFUNCTION("""COMPUTED_VALUE"""),45681.66666666667)</f>
        <v>45681.66667</v>
      </c>
      <c r="E268" s="1">
        <f>IFERROR(__xludf.DUMMYFUNCTION("""COMPUTED_VALUE"""),366.6)</f>
        <v>366.6</v>
      </c>
      <c r="G268" s="2">
        <f>IFERROR(__xludf.DUMMYFUNCTION("""COMPUTED_VALUE"""),45681.66666666667)</f>
        <v>45681.66667</v>
      </c>
      <c r="H268" s="1">
        <f>IFERROR(__xludf.DUMMYFUNCTION("""COMPUTED_VALUE"""),361.95)</f>
        <v>361.95</v>
      </c>
      <c r="J268" s="2">
        <f>IFERROR(__xludf.DUMMYFUNCTION("""COMPUTED_VALUE"""),45681.66666666667)</f>
        <v>45681.66667</v>
      </c>
      <c r="K268" s="1">
        <f>IFERROR(__xludf.DUMMYFUNCTION("""COMPUTED_VALUE"""),364.42)</f>
        <v>364.42</v>
      </c>
      <c r="M268" s="2">
        <f>IFERROR(__xludf.DUMMYFUNCTION("""COMPUTED_VALUE"""),45681.66666666667)</f>
        <v>45681.66667</v>
      </c>
      <c r="N268" s="1">
        <f>IFERROR(__xludf.DUMMYFUNCTION("""COMPUTED_VALUE"""),1.22441115E8)</f>
        <v>122441115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IFERROR(__xludf.DUMMYFUNCTION("""COMPUTED_VALUE"""),363.57)</f>
        <v>363.57</v>
      </c>
      <c r="D269" s="2">
        <f>IFERROR(__xludf.DUMMYFUNCTION("""COMPUTED_VALUE"""),45684.66666666667)</f>
        <v>45684.66667</v>
      </c>
      <c r="E269" s="1">
        <f>IFERROR(__xludf.DUMMYFUNCTION("""COMPUTED_VALUE"""),368.96)</f>
        <v>368.96</v>
      </c>
      <c r="G269" s="2">
        <f>IFERROR(__xludf.DUMMYFUNCTION("""COMPUTED_VALUE"""),45684.66666666667)</f>
        <v>45684.66667</v>
      </c>
      <c r="H269" s="1">
        <f>IFERROR(__xludf.DUMMYFUNCTION("""COMPUTED_VALUE"""),363.01)</f>
        <v>363.01</v>
      </c>
      <c r="J269" s="2">
        <f>IFERROR(__xludf.DUMMYFUNCTION("""COMPUTED_VALUE"""),45684.66666666667)</f>
        <v>45684.66667</v>
      </c>
      <c r="K269" s="1">
        <f>IFERROR(__xludf.DUMMYFUNCTION("""COMPUTED_VALUE"""),368.71)</f>
        <v>368.71</v>
      </c>
      <c r="M269" s="2">
        <f>IFERROR(__xludf.DUMMYFUNCTION("""COMPUTED_VALUE"""),45684.66666666667)</f>
        <v>45684.66667</v>
      </c>
      <c r="N269" s="1">
        <f>IFERROR(__xludf.DUMMYFUNCTION("""COMPUTED_VALUE"""),1.6955702E8)</f>
        <v>169557020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IFERROR(__xludf.DUMMYFUNCTION("""COMPUTED_VALUE"""),367.31)</f>
        <v>367.31</v>
      </c>
      <c r="D270" s="2">
        <f>IFERROR(__xludf.DUMMYFUNCTION("""COMPUTED_VALUE"""),45685.66666666667)</f>
        <v>45685.66667</v>
      </c>
      <c r="E270" s="1">
        <f>IFERROR(__xludf.DUMMYFUNCTION("""COMPUTED_VALUE"""),367.53)</f>
        <v>367.53</v>
      </c>
      <c r="G270" s="2">
        <f>IFERROR(__xludf.DUMMYFUNCTION("""COMPUTED_VALUE"""),45685.66666666667)</f>
        <v>45685.66667</v>
      </c>
      <c r="H270" s="1">
        <f>IFERROR(__xludf.DUMMYFUNCTION("""COMPUTED_VALUE"""),363.4)</f>
        <v>363.4</v>
      </c>
      <c r="J270" s="2">
        <f>IFERROR(__xludf.DUMMYFUNCTION("""COMPUTED_VALUE"""),45685.66666666667)</f>
        <v>45685.66667</v>
      </c>
      <c r="K270" s="1">
        <f>IFERROR(__xludf.DUMMYFUNCTION("""COMPUTED_VALUE"""),364.39)</f>
        <v>364.39</v>
      </c>
      <c r="M270" s="2">
        <f>IFERROR(__xludf.DUMMYFUNCTION("""COMPUTED_VALUE"""),45685.66666666667)</f>
        <v>45685.66667</v>
      </c>
      <c r="N270" s="1">
        <f>IFERROR(__xludf.DUMMYFUNCTION("""COMPUTED_VALUE"""),1.43753445E8)</f>
        <v>143753445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IFERROR(__xludf.DUMMYFUNCTION("""COMPUTED_VALUE"""),364.45)</f>
        <v>364.45</v>
      </c>
      <c r="D271" s="2">
        <f>IFERROR(__xludf.DUMMYFUNCTION("""COMPUTED_VALUE"""),45686.66666666667)</f>
        <v>45686.66667</v>
      </c>
      <c r="E271" s="1">
        <f>IFERROR(__xludf.DUMMYFUNCTION("""COMPUTED_VALUE"""),365.29)</f>
        <v>365.29</v>
      </c>
      <c r="G271" s="2">
        <f>IFERROR(__xludf.DUMMYFUNCTION("""COMPUTED_VALUE"""),45686.66666666667)</f>
        <v>45686.66667</v>
      </c>
      <c r="H271" s="1">
        <f>IFERROR(__xludf.DUMMYFUNCTION("""COMPUTED_VALUE"""),358.24)</f>
        <v>358.24</v>
      </c>
      <c r="J271" s="2">
        <f>IFERROR(__xludf.DUMMYFUNCTION("""COMPUTED_VALUE"""),45686.66666666667)</f>
        <v>45686.66667</v>
      </c>
      <c r="K271" s="1">
        <f>IFERROR(__xludf.DUMMYFUNCTION("""COMPUTED_VALUE"""),359.72)</f>
        <v>359.72</v>
      </c>
      <c r="M271" s="2">
        <f>IFERROR(__xludf.DUMMYFUNCTION("""COMPUTED_VALUE"""),45686.66666666667)</f>
        <v>45686.66667</v>
      </c>
      <c r="N271" s="1">
        <f>IFERROR(__xludf.DUMMYFUNCTION("""COMPUTED_VALUE"""),1.28583178E8)</f>
        <v>128583178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IFERROR(__xludf.DUMMYFUNCTION("""COMPUTED_VALUE"""),364.36)</f>
        <v>364.36</v>
      </c>
      <c r="D272" s="2">
        <f>IFERROR(__xludf.DUMMYFUNCTION("""COMPUTED_VALUE"""),45687.66666666667)</f>
        <v>45687.66667</v>
      </c>
      <c r="E272" s="1">
        <f>IFERROR(__xludf.DUMMYFUNCTION("""COMPUTED_VALUE"""),367.42)</f>
        <v>367.42</v>
      </c>
      <c r="G272" s="2">
        <f>IFERROR(__xludf.DUMMYFUNCTION("""COMPUTED_VALUE"""),45687.66666666667)</f>
        <v>45687.66667</v>
      </c>
      <c r="H272" s="1">
        <f>IFERROR(__xludf.DUMMYFUNCTION("""COMPUTED_VALUE"""),361.52)</f>
        <v>361.52</v>
      </c>
      <c r="J272" s="2">
        <f>IFERROR(__xludf.DUMMYFUNCTION("""COMPUTED_VALUE"""),45687.66666666667)</f>
        <v>45687.66667</v>
      </c>
      <c r="K272" s="1">
        <f>IFERROR(__xludf.DUMMYFUNCTION("""COMPUTED_VALUE"""),364.72)</f>
        <v>364.72</v>
      </c>
      <c r="M272" s="2">
        <f>IFERROR(__xludf.DUMMYFUNCTION("""COMPUTED_VALUE"""),45687.66666666667)</f>
        <v>45687.66667</v>
      </c>
      <c r="N272" s="1">
        <f>IFERROR(__xludf.DUMMYFUNCTION("""COMPUTED_VALUE"""),1.48698785E8)</f>
        <v>148698785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IFERROR(__xludf.DUMMYFUNCTION("""COMPUTED_VALUE"""),364.07)</f>
        <v>364.07</v>
      </c>
      <c r="D273" s="2">
        <f>IFERROR(__xludf.DUMMYFUNCTION("""COMPUTED_VALUE"""),45688.66666666667)</f>
        <v>45688.66667</v>
      </c>
      <c r="E273" s="1">
        <f>IFERROR(__xludf.DUMMYFUNCTION("""COMPUTED_VALUE"""),367.37)</f>
        <v>367.37</v>
      </c>
      <c r="G273" s="2">
        <f>IFERROR(__xludf.DUMMYFUNCTION("""COMPUTED_VALUE"""),45688.66666666667)</f>
        <v>45688.66667</v>
      </c>
      <c r="H273" s="1">
        <f>IFERROR(__xludf.DUMMYFUNCTION("""COMPUTED_VALUE"""),362.83)</f>
        <v>362.83</v>
      </c>
      <c r="J273" s="2">
        <f>IFERROR(__xludf.DUMMYFUNCTION("""COMPUTED_VALUE"""),45688.66666666667)</f>
        <v>45688.66667</v>
      </c>
      <c r="K273" s="1">
        <f>IFERROR(__xludf.DUMMYFUNCTION("""COMPUTED_VALUE"""),363.9)</f>
        <v>363.9</v>
      </c>
      <c r="M273" s="2">
        <f>IFERROR(__xludf.DUMMYFUNCTION("""COMPUTED_VALUE"""),45688.66666666667)</f>
        <v>45688.66667</v>
      </c>
      <c r="N273" s="1">
        <f>IFERROR(__xludf.DUMMYFUNCTION("""COMPUTED_VALUE"""),1.87738474E8)</f>
        <v>187738474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IFERROR(__xludf.DUMMYFUNCTION("""COMPUTED_VALUE"""),360.99)</f>
        <v>360.99</v>
      </c>
      <c r="D274" s="2">
        <f>IFERROR(__xludf.DUMMYFUNCTION("""COMPUTED_VALUE"""),45691.66666666667)</f>
        <v>45691.66667</v>
      </c>
      <c r="E274" s="1">
        <f>IFERROR(__xludf.DUMMYFUNCTION("""COMPUTED_VALUE"""),364.33)</f>
        <v>364.33</v>
      </c>
      <c r="G274" s="2">
        <f>IFERROR(__xludf.DUMMYFUNCTION("""COMPUTED_VALUE"""),45691.66666666667)</f>
        <v>45691.66667</v>
      </c>
      <c r="H274" s="1">
        <f>IFERROR(__xludf.DUMMYFUNCTION("""COMPUTED_VALUE"""),357.28)</f>
        <v>357.28</v>
      </c>
      <c r="J274" s="2">
        <f>IFERROR(__xludf.DUMMYFUNCTION("""COMPUTED_VALUE"""),45691.66666666667)</f>
        <v>45691.66667</v>
      </c>
      <c r="K274" s="1">
        <f>IFERROR(__xludf.DUMMYFUNCTION("""COMPUTED_VALUE"""),362.81)</f>
        <v>362.81</v>
      </c>
      <c r="M274" s="2">
        <f>IFERROR(__xludf.DUMMYFUNCTION("""COMPUTED_VALUE"""),45691.66666666667)</f>
        <v>45691.66667</v>
      </c>
      <c r="N274" s="1">
        <f>IFERROR(__xludf.DUMMYFUNCTION("""COMPUTED_VALUE"""),1.5054774E8)</f>
        <v>150547740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IFERROR(__xludf.DUMMYFUNCTION("""COMPUTED_VALUE"""),360.16)</f>
        <v>360.16</v>
      </c>
      <c r="D275" s="2">
        <f>IFERROR(__xludf.DUMMYFUNCTION("""COMPUTED_VALUE"""),45692.66666666667)</f>
        <v>45692.66667</v>
      </c>
      <c r="E275" s="1">
        <f>IFERROR(__xludf.DUMMYFUNCTION("""COMPUTED_VALUE"""),364.05)</f>
        <v>364.05</v>
      </c>
      <c r="G275" s="2">
        <f>IFERROR(__xludf.DUMMYFUNCTION("""COMPUTED_VALUE"""),45692.66666666667)</f>
        <v>45692.66667</v>
      </c>
      <c r="H275" s="1">
        <f>IFERROR(__xludf.DUMMYFUNCTION("""COMPUTED_VALUE"""),359.32)</f>
        <v>359.32</v>
      </c>
      <c r="J275" s="2">
        <f>IFERROR(__xludf.DUMMYFUNCTION("""COMPUTED_VALUE"""),45692.66666666667)</f>
        <v>45692.66667</v>
      </c>
      <c r="K275" s="1">
        <f>IFERROR(__xludf.DUMMYFUNCTION("""COMPUTED_VALUE"""),363.1)</f>
        <v>363.1</v>
      </c>
      <c r="M275" s="2">
        <f>IFERROR(__xludf.DUMMYFUNCTION("""COMPUTED_VALUE"""),45692.66666666667)</f>
        <v>45692.66667</v>
      </c>
      <c r="N275" s="1">
        <f>IFERROR(__xludf.DUMMYFUNCTION("""COMPUTED_VALUE"""),1.21411554E8)</f>
        <v>121411554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IFERROR(__xludf.DUMMYFUNCTION("""COMPUTED_VALUE"""),366.68)</f>
        <v>366.68</v>
      </c>
      <c r="D276" s="2">
        <f>IFERROR(__xludf.DUMMYFUNCTION("""COMPUTED_VALUE"""),45693.66666666667)</f>
        <v>45693.66667</v>
      </c>
      <c r="E276" s="1">
        <f>IFERROR(__xludf.DUMMYFUNCTION("""COMPUTED_VALUE"""),369.33)</f>
        <v>369.33</v>
      </c>
      <c r="G276" s="2">
        <f>IFERROR(__xludf.DUMMYFUNCTION("""COMPUTED_VALUE"""),45693.66666666667)</f>
        <v>45693.66667</v>
      </c>
      <c r="H276" s="1">
        <f>IFERROR(__xludf.DUMMYFUNCTION("""COMPUTED_VALUE"""),363.67)</f>
        <v>363.67</v>
      </c>
      <c r="J276" s="2">
        <f>IFERROR(__xludf.DUMMYFUNCTION("""COMPUTED_VALUE"""),45693.66666666667)</f>
        <v>45693.66667</v>
      </c>
      <c r="K276" s="1">
        <f>IFERROR(__xludf.DUMMYFUNCTION("""COMPUTED_VALUE"""),368.37)</f>
        <v>368.37</v>
      </c>
      <c r="M276" s="2">
        <f>IFERROR(__xludf.DUMMYFUNCTION("""COMPUTED_VALUE"""),45693.66666666667)</f>
        <v>45693.66667</v>
      </c>
      <c r="N276" s="1">
        <f>IFERROR(__xludf.DUMMYFUNCTION("""COMPUTED_VALUE"""),1.26983969E8)</f>
        <v>126983969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IFERROR(__xludf.DUMMYFUNCTION("""COMPUTED_VALUE"""),369.92)</f>
        <v>369.92</v>
      </c>
      <c r="D277" s="2">
        <f>IFERROR(__xludf.DUMMYFUNCTION("""COMPUTED_VALUE"""),45694.66666666667)</f>
        <v>45694.66667</v>
      </c>
      <c r="E277" s="1">
        <f>IFERROR(__xludf.DUMMYFUNCTION("""COMPUTED_VALUE"""),369.98)</f>
        <v>369.98</v>
      </c>
      <c r="G277" s="2">
        <f>IFERROR(__xludf.DUMMYFUNCTION("""COMPUTED_VALUE"""),45694.66666666667)</f>
        <v>45694.66667</v>
      </c>
      <c r="H277" s="1">
        <f>IFERROR(__xludf.DUMMYFUNCTION("""COMPUTED_VALUE"""),367.05)</f>
        <v>367.05</v>
      </c>
      <c r="J277" s="2">
        <f>IFERROR(__xludf.DUMMYFUNCTION("""COMPUTED_VALUE"""),45694.66666666667)</f>
        <v>45694.66667</v>
      </c>
      <c r="K277" s="1">
        <f>IFERROR(__xludf.DUMMYFUNCTION("""COMPUTED_VALUE"""),369.65)</f>
        <v>369.65</v>
      </c>
      <c r="M277" s="2">
        <f>IFERROR(__xludf.DUMMYFUNCTION("""COMPUTED_VALUE"""),45694.66666666667)</f>
        <v>45694.66667</v>
      </c>
      <c r="N277" s="1">
        <f>IFERROR(__xludf.DUMMYFUNCTION("""COMPUTED_VALUE"""),1.33321934E8)</f>
        <v>133321934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IFERROR(__xludf.DUMMYFUNCTION("""COMPUTED_VALUE"""),369.72)</f>
        <v>369.72</v>
      </c>
      <c r="D278" s="2">
        <f>IFERROR(__xludf.DUMMYFUNCTION("""COMPUTED_VALUE"""),45695.66666666667)</f>
        <v>45695.66667</v>
      </c>
      <c r="E278" s="1">
        <f>IFERROR(__xludf.DUMMYFUNCTION("""COMPUTED_VALUE"""),370.64)</f>
        <v>370.64</v>
      </c>
      <c r="G278" s="2">
        <f>IFERROR(__xludf.DUMMYFUNCTION("""COMPUTED_VALUE"""),45695.66666666667)</f>
        <v>45695.66667</v>
      </c>
      <c r="H278" s="1">
        <f>IFERROR(__xludf.DUMMYFUNCTION("""COMPUTED_VALUE"""),366.63)</f>
        <v>366.63</v>
      </c>
      <c r="J278" s="2">
        <f>IFERROR(__xludf.DUMMYFUNCTION("""COMPUTED_VALUE"""),45695.66666666667)</f>
        <v>45695.66667</v>
      </c>
      <c r="K278" s="1">
        <f>IFERROR(__xludf.DUMMYFUNCTION("""COMPUTED_VALUE"""),368.25)</f>
        <v>368.25</v>
      </c>
      <c r="M278" s="2">
        <f>IFERROR(__xludf.DUMMYFUNCTION("""COMPUTED_VALUE"""),45695.66666666667)</f>
        <v>45695.66667</v>
      </c>
      <c r="N278" s="1">
        <f>IFERROR(__xludf.DUMMYFUNCTION("""COMPUTED_VALUE"""),1.34545569E8)</f>
        <v>134545569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IFERROR(__xludf.DUMMYFUNCTION("""COMPUTED_VALUE"""),368.82)</f>
        <v>368.82</v>
      </c>
      <c r="D279" s="2">
        <f>IFERROR(__xludf.DUMMYFUNCTION("""COMPUTED_VALUE"""),45698.66666666667)</f>
        <v>45698.66667</v>
      </c>
      <c r="E279" s="1">
        <f>IFERROR(__xludf.DUMMYFUNCTION("""COMPUTED_VALUE"""),369.32)</f>
        <v>369.32</v>
      </c>
      <c r="G279" s="2">
        <f>IFERROR(__xludf.DUMMYFUNCTION("""COMPUTED_VALUE"""),45698.66666666667)</f>
        <v>45698.66667</v>
      </c>
      <c r="H279" s="1">
        <f>IFERROR(__xludf.DUMMYFUNCTION("""COMPUTED_VALUE"""),365.46)</f>
        <v>365.46</v>
      </c>
      <c r="J279" s="2">
        <f>IFERROR(__xludf.DUMMYFUNCTION("""COMPUTED_VALUE"""),45698.66666666667)</f>
        <v>45698.66667</v>
      </c>
      <c r="K279" s="1">
        <f>IFERROR(__xludf.DUMMYFUNCTION("""COMPUTED_VALUE"""),368.52)</f>
        <v>368.52</v>
      </c>
      <c r="M279" s="2">
        <f>IFERROR(__xludf.DUMMYFUNCTION("""COMPUTED_VALUE"""),45698.66666666667)</f>
        <v>45698.66667</v>
      </c>
      <c r="N279" s="1">
        <f>IFERROR(__xludf.DUMMYFUNCTION("""COMPUTED_VALUE"""),1.46493134E8)</f>
        <v>146493134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IFERROR(__xludf.DUMMYFUNCTION("""COMPUTED_VALUE"""),366.81)</f>
        <v>366.81</v>
      </c>
      <c r="D280" s="2">
        <f>IFERROR(__xludf.DUMMYFUNCTION("""COMPUTED_VALUE"""),45699.66666666667)</f>
        <v>45699.66667</v>
      </c>
      <c r="E280" s="1">
        <f>IFERROR(__xludf.DUMMYFUNCTION("""COMPUTED_VALUE"""),370.33)</f>
        <v>370.33</v>
      </c>
      <c r="G280" s="2">
        <f>IFERROR(__xludf.DUMMYFUNCTION("""COMPUTED_VALUE"""),45699.66666666667)</f>
        <v>45699.66667</v>
      </c>
      <c r="H280" s="1">
        <f>IFERROR(__xludf.DUMMYFUNCTION("""COMPUTED_VALUE"""),366.7)</f>
        <v>366.7</v>
      </c>
      <c r="J280" s="2">
        <f>IFERROR(__xludf.DUMMYFUNCTION("""COMPUTED_VALUE"""),45699.66666666667)</f>
        <v>45699.66667</v>
      </c>
      <c r="K280" s="1">
        <f>IFERROR(__xludf.DUMMYFUNCTION("""COMPUTED_VALUE"""),370.31)</f>
        <v>370.31</v>
      </c>
      <c r="M280" s="2">
        <f>IFERROR(__xludf.DUMMYFUNCTION("""COMPUTED_VALUE"""),45699.66666666667)</f>
        <v>45699.66667</v>
      </c>
      <c r="N280" s="1">
        <f>IFERROR(__xludf.DUMMYFUNCTION("""COMPUTED_VALUE"""),1.59240712E8)</f>
        <v>159240712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IFERROR(__xludf.DUMMYFUNCTION("""COMPUTED_VALUE"""),364.4)</f>
        <v>364.4</v>
      </c>
      <c r="D281" s="2">
        <f>IFERROR(__xludf.DUMMYFUNCTION("""COMPUTED_VALUE"""),45700.66666666667)</f>
        <v>45700.66667</v>
      </c>
      <c r="E281" s="1">
        <f>IFERROR(__xludf.DUMMYFUNCTION("""COMPUTED_VALUE"""),368.07)</f>
        <v>368.07</v>
      </c>
      <c r="G281" s="2">
        <f>IFERROR(__xludf.DUMMYFUNCTION("""COMPUTED_VALUE"""),45700.66666666667)</f>
        <v>45700.66667</v>
      </c>
      <c r="H281" s="1">
        <f>IFERROR(__xludf.DUMMYFUNCTION("""COMPUTED_VALUE"""),363.12)</f>
        <v>363.12</v>
      </c>
      <c r="J281" s="2">
        <f>IFERROR(__xludf.DUMMYFUNCTION("""COMPUTED_VALUE"""),45700.66666666667)</f>
        <v>45700.66667</v>
      </c>
      <c r="K281" s="1">
        <f>IFERROR(__xludf.DUMMYFUNCTION("""COMPUTED_VALUE"""),366.63)</f>
        <v>366.63</v>
      </c>
      <c r="M281" s="2">
        <f>IFERROR(__xludf.DUMMYFUNCTION("""COMPUTED_VALUE"""),45700.66666666667)</f>
        <v>45700.66667</v>
      </c>
      <c r="N281" s="1">
        <f>IFERROR(__xludf.DUMMYFUNCTION("""COMPUTED_VALUE"""),1.62721232E8)</f>
        <v>162721232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IFERROR(__xludf.DUMMYFUNCTION("""COMPUTED_VALUE"""),366.12)</f>
        <v>366.12</v>
      </c>
      <c r="D282" s="2">
        <f>IFERROR(__xludf.DUMMYFUNCTION("""COMPUTED_VALUE"""),45701.66666666667)</f>
        <v>45701.66667</v>
      </c>
      <c r="E282" s="1">
        <f>IFERROR(__xludf.DUMMYFUNCTION("""COMPUTED_VALUE"""),370.83)</f>
        <v>370.83</v>
      </c>
      <c r="G282" s="2">
        <f>IFERROR(__xludf.DUMMYFUNCTION("""COMPUTED_VALUE"""),45701.66666666667)</f>
        <v>45701.66667</v>
      </c>
      <c r="H282" s="1">
        <f>IFERROR(__xludf.DUMMYFUNCTION("""COMPUTED_VALUE"""),365.42)</f>
        <v>365.42</v>
      </c>
      <c r="J282" s="2">
        <f>IFERROR(__xludf.DUMMYFUNCTION("""COMPUTED_VALUE"""),45701.66666666667)</f>
        <v>45701.66667</v>
      </c>
      <c r="K282" s="1">
        <f>IFERROR(__xludf.DUMMYFUNCTION("""COMPUTED_VALUE"""),370.08)</f>
        <v>370.08</v>
      </c>
      <c r="M282" s="2">
        <f>IFERROR(__xludf.DUMMYFUNCTION("""COMPUTED_VALUE"""),45701.66666666667)</f>
        <v>45701.66667</v>
      </c>
      <c r="N282" s="1">
        <f>IFERROR(__xludf.DUMMYFUNCTION("""COMPUTED_VALUE"""),1.43050799E8)</f>
        <v>143050799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IFERROR(__xludf.DUMMYFUNCTION("""COMPUTED_VALUE"""),370.89)</f>
        <v>370.89</v>
      </c>
      <c r="D283" s="2">
        <f>IFERROR(__xludf.DUMMYFUNCTION("""COMPUTED_VALUE"""),45702.66666666667)</f>
        <v>45702.66667</v>
      </c>
      <c r="E283" s="1">
        <f>IFERROR(__xludf.DUMMYFUNCTION("""COMPUTED_VALUE"""),372.41)</f>
        <v>372.41</v>
      </c>
      <c r="G283" s="2">
        <f>IFERROR(__xludf.DUMMYFUNCTION("""COMPUTED_VALUE"""),45702.66666666667)</f>
        <v>45702.66667</v>
      </c>
      <c r="H283" s="1">
        <f>IFERROR(__xludf.DUMMYFUNCTION("""COMPUTED_VALUE"""),368.54)</f>
        <v>368.54</v>
      </c>
      <c r="J283" s="2">
        <f>IFERROR(__xludf.DUMMYFUNCTION("""COMPUTED_VALUE"""),45702.66666666667)</f>
        <v>45702.66667</v>
      </c>
      <c r="K283" s="1">
        <f>IFERROR(__xludf.DUMMYFUNCTION("""COMPUTED_VALUE"""),368.58)</f>
        <v>368.58</v>
      </c>
      <c r="M283" s="2">
        <f>IFERROR(__xludf.DUMMYFUNCTION("""COMPUTED_VALUE"""),45702.66666666667)</f>
        <v>45702.66667</v>
      </c>
      <c r="N283" s="1">
        <f>IFERROR(__xludf.DUMMYFUNCTION("""COMPUTED_VALUE"""),1.4339621E8)</f>
        <v>143396210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IFERROR(__xludf.DUMMYFUNCTION("""COMPUTED_VALUE"""),367.76)</f>
        <v>367.76</v>
      </c>
      <c r="D284" s="2">
        <f>IFERROR(__xludf.DUMMYFUNCTION("""COMPUTED_VALUE"""),45706.66666666667)</f>
        <v>45706.66667</v>
      </c>
      <c r="E284" s="1">
        <f>IFERROR(__xludf.DUMMYFUNCTION("""COMPUTED_VALUE"""),371.53)</f>
        <v>371.53</v>
      </c>
      <c r="G284" s="2">
        <f>IFERROR(__xludf.DUMMYFUNCTION("""COMPUTED_VALUE"""),45706.66666666667)</f>
        <v>45706.66667</v>
      </c>
      <c r="H284" s="1">
        <f>IFERROR(__xludf.DUMMYFUNCTION("""COMPUTED_VALUE"""),367.53)</f>
        <v>367.53</v>
      </c>
      <c r="J284" s="2">
        <f>IFERROR(__xludf.DUMMYFUNCTION("""COMPUTED_VALUE"""),45706.66666666667)</f>
        <v>45706.66667</v>
      </c>
      <c r="K284" s="1">
        <f>IFERROR(__xludf.DUMMYFUNCTION("""COMPUTED_VALUE"""),370.22)</f>
        <v>370.22</v>
      </c>
      <c r="M284" s="2">
        <f>IFERROR(__xludf.DUMMYFUNCTION("""COMPUTED_VALUE"""),45706.66666666667)</f>
        <v>45706.66667</v>
      </c>
      <c r="N284" s="1">
        <f>IFERROR(__xludf.DUMMYFUNCTION("""COMPUTED_VALUE"""),1.62522996E8)</f>
        <v>162522996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IFERROR(__xludf.DUMMYFUNCTION("""COMPUTED_VALUE"""),368.4)</f>
        <v>368.4</v>
      </c>
      <c r="D285" s="2">
        <f>IFERROR(__xludf.DUMMYFUNCTION("""COMPUTED_VALUE"""),45707.66666666667)</f>
        <v>45707.66667</v>
      </c>
      <c r="E285" s="1">
        <f>IFERROR(__xludf.DUMMYFUNCTION("""COMPUTED_VALUE"""),371.32)</f>
        <v>371.32</v>
      </c>
      <c r="G285" s="2">
        <f>IFERROR(__xludf.DUMMYFUNCTION("""COMPUTED_VALUE"""),45707.66666666667)</f>
        <v>45707.66667</v>
      </c>
      <c r="H285" s="1">
        <f>IFERROR(__xludf.DUMMYFUNCTION("""COMPUTED_VALUE"""),368.09)</f>
        <v>368.09</v>
      </c>
      <c r="J285" s="2">
        <f>IFERROR(__xludf.DUMMYFUNCTION("""COMPUTED_VALUE"""),45707.66666666667)</f>
        <v>45707.66667</v>
      </c>
      <c r="K285" s="1">
        <f>IFERROR(__xludf.DUMMYFUNCTION("""COMPUTED_VALUE"""),370.39)</f>
        <v>370.39</v>
      </c>
      <c r="M285" s="2">
        <f>IFERROR(__xludf.DUMMYFUNCTION("""COMPUTED_VALUE"""),45707.66666666667)</f>
        <v>45707.66667</v>
      </c>
      <c r="N285" s="1">
        <f>IFERROR(__xludf.DUMMYFUNCTION("""COMPUTED_VALUE"""),1.50606859E8)</f>
        <v>150606859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IFERROR(__xludf.DUMMYFUNCTION("""COMPUTED_VALUE"""),369.74)</f>
        <v>369.74</v>
      </c>
      <c r="D286" s="2">
        <f>IFERROR(__xludf.DUMMYFUNCTION("""COMPUTED_VALUE"""),45708.66666666667)</f>
        <v>45708.66667</v>
      </c>
      <c r="E286" s="1">
        <f>IFERROR(__xludf.DUMMYFUNCTION("""COMPUTED_VALUE"""),373.02)</f>
        <v>373.02</v>
      </c>
      <c r="G286" s="2">
        <f>IFERROR(__xludf.DUMMYFUNCTION("""COMPUTED_VALUE"""),45708.66666666667)</f>
        <v>45708.66667</v>
      </c>
      <c r="H286" s="1">
        <f>IFERROR(__xludf.DUMMYFUNCTION("""COMPUTED_VALUE"""),368.56)</f>
        <v>368.56</v>
      </c>
      <c r="J286" s="2">
        <f>IFERROR(__xludf.DUMMYFUNCTION("""COMPUTED_VALUE"""),45708.66666666667)</f>
        <v>45708.66667</v>
      </c>
      <c r="K286" s="1">
        <f>IFERROR(__xludf.DUMMYFUNCTION("""COMPUTED_VALUE"""),372.4)</f>
        <v>372.4</v>
      </c>
      <c r="M286" s="2">
        <f>IFERROR(__xludf.DUMMYFUNCTION("""COMPUTED_VALUE"""),45708.66666666667)</f>
        <v>45708.66667</v>
      </c>
      <c r="N286" s="1">
        <f>IFERROR(__xludf.DUMMYFUNCTION("""COMPUTED_VALUE"""),1.50890496E8)</f>
        <v>150890496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IFERROR(__xludf.DUMMYFUNCTION("""COMPUTED_VALUE"""),372.61)</f>
        <v>372.61</v>
      </c>
      <c r="D287" s="2">
        <f>IFERROR(__xludf.DUMMYFUNCTION("""COMPUTED_VALUE"""),45709.66666666667)</f>
        <v>45709.66667</v>
      </c>
      <c r="E287" s="1">
        <f>IFERROR(__xludf.DUMMYFUNCTION("""COMPUTED_VALUE"""),372.86)</f>
        <v>372.86</v>
      </c>
      <c r="G287" s="2">
        <f>IFERROR(__xludf.DUMMYFUNCTION("""COMPUTED_VALUE"""),45709.66666666667)</f>
        <v>45709.66667</v>
      </c>
      <c r="H287" s="1">
        <f>IFERROR(__xludf.DUMMYFUNCTION("""COMPUTED_VALUE"""),367.23)</f>
        <v>367.23</v>
      </c>
      <c r="J287" s="2">
        <f>IFERROR(__xludf.DUMMYFUNCTION("""COMPUTED_VALUE"""),45709.66666666667)</f>
        <v>45709.66667</v>
      </c>
      <c r="K287" s="1">
        <f>IFERROR(__xludf.DUMMYFUNCTION("""COMPUTED_VALUE"""),369.34)</f>
        <v>369.34</v>
      </c>
      <c r="M287" s="2">
        <f>IFERROR(__xludf.DUMMYFUNCTION("""COMPUTED_VALUE"""),45709.66666666667)</f>
        <v>45709.66667</v>
      </c>
      <c r="N287" s="1">
        <f>IFERROR(__xludf.DUMMYFUNCTION("""COMPUTED_VALUE"""),1.91413862E8)</f>
        <v>191413862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IFERROR(__xludf.DUMMYFUNCTION("""COMPUTED_VALUE"""),369.63)</f>
        <v>369.63</v>
      </c>
      <c r="D288" s="2">
        <f>IFERROR(__xludf.DUMMYFUNCTION("""COMPUTED_VALUE"""),45712.66666666667)</f>
        <v>45712.66667</v>
      </c>
      <c r="E288" s="1">
        <f>IFERROR(__xludf.DUMMYFUNCTION("""COMPUTED_VALUE"""),373.05)</f>
        <v>373.05</v>
      </c>
      <c r="G288" s="2">
        <f>IFERROR(__xludf.DUMMYFUNCTION("""COMPUTED_VALUE"""),45712.66666666667)</f>
        <v>45712.66667</v>
      </c>
      <c r="H288" s="1">
        <f>IFERROR(__xludf.DUMMYFUNCTION("""COMPUTED_VALUE"""),368.03)</f>
        <v>368.03</v>
      </c>
      <c r="J288" s="2">
        <f>IFERROR(__xludf.DUMMYFUNCTION("""COMPUTED_VALUE"""),45712.66666666667)</f>
        <v>45712.66667</v>
      </c>
      <c r="K288" s="1">
        <f>IFERROR(__xludf.DUMMYFUNCTION("""COMPUTED_VALUE"""),370.95)</f>
        <v>370.95</v>
      </c>
      <c r="M288" s="2">
        <f>IFERROR(__xludf.DUMMYFUNCTION("""COMPUTED_VALUE"""),45712.66666666667)</f>
        <v>45712.66667</v>
      </c>
      <c r="N288" s="1">
        <f>IFERROR(__xludf.DUMMYFUNCTION("""COMPUTED_VALUE"""),1.60793739E8)</f>
        <v>160793739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IFERROR(__xludf.DUMMYFUNCTION("""COMPUTED_VALUE"""),372.49)</f>
        <v>372.49</v>
      </c>
      <c r="D289" s="2">
        <f>IFERROR(__xludf.DUMMYFUNCTION("""COMPUTED_VALUE"""),45713.66666666667)</f>
        <v>45713.66667</v>
      </c>
      <c r="E289" s="1">
        <f>IFERROR(__xludf.DUMMYFUNCTION("""COMPUTED_VALUE"""),376.85)</f>
        <v>376.85</v>
      </c>
      <c r="G289" s="2">
        <f>IFERROR(__xludf.DUMMYFUNCTION("""COMPUTED_VALUE"""),45713.66666666667)</f>
        <v>45713.66667</v>
      </c>
      <c r="H289" s="1">
        <f>IFERROR(__xludf.DUMMYFUNCTION("""COMPUTED_VALUE"""),372.06)</f>
        <v>372.06</v>
      </c>
      <c r="J289" s="2">
        <f>IFERROR(__xludf.DUMMYFUNCTION("""COMPUTED_VALUE"""),45713.66666666667)</f>
        <v>45713.66667</v>
      </c>
      <c r="K289" s="1">
        <f>IFERROR(__xludf.DUMMYFUNCTION("""COMPUTED_VALUE"""),375.34)</f>
        <v>375.34</v>
      </c>
      <c r="M289" s="2">
        <f>IFERROR(__xludf.DUMMYFUNCTION("""COMPUTED_VALUE"""),45713.66666666667)</f>
        <v>45713.66667</v>
      </c>
      <c r="N289" s="1">
        <f>IFERROR(__xludf.DUMMYFUNCTION("""COMPUTED_VALUE"""),1.8177833E8)</f>
        <v>181778330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IFERROR(__xludf.DUMMYFUNCTION("""COMPUTED_VALUE"""),375.78)</f>
        <v>375.78</v>
      </c>
      <c r="D290" s="2">
        <f>IFERROR(__xludf.DUMMYFUNCTION("""COMPUTED_VALUE"""),45714.66666666667)</f>
        <v>45714.66667</v>
      </c>
      <c r="E290" s="1">
        <f>IFERROR(__xludf.DUMMYFUNCTION("""COMPUTED_VALUE"""),376.58)</f>
        <v>376.58</v>
      </c>
      <c r="G290" s="2">
        <f>IFERROR(__xludf.DUMMYFUNCTION("""COMPUTED_VALUE"""),45714.66666666667)</f>
        <v>45714.66667</v>
      </c>
      <c r="H290" s="1">
        <f>IFERROR(__xludf.DUMMYFUNCTION("""COMPUTED_VALUE"""),372.34)</f>
        <v>372.34</v>
      </c>
      <c r="J290" s="2">
        <f>IFERROR(__xludf.DUMMYFUNCTION("""COMPUTED_VALUE"""),45714.66666666667)</f>
        <v>45714.66667</v>
      </c>
      <c r="K290" s="1">
        <f>IFERROR(__xludf.DUMMYFUNCTION("""COMPUTED_VALUE"""),373.35)</f>
        <v>373.35</v>
      </c>
      <c r="M290" s="2">
        <f>IFERROR(__xludf.DUMMYFUNCTION("""COMPUTED_VALUE"""),45714.66666666667)</f>
        <v>45714.66667</v>
      </c>
      <c r="N290" s="1">
        <f>IFERROR(__xludf.DUMMYFUNCTION("""COMPUTED_VALUE"""),1.53572026E8)</f>
        <v>153572026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IFERROR(__xludf.DUMMYFUNCTION("""COMPUTED_VALUE"""),373.0)</f>
        <v>373</v>
      </c>
      <c r="D291" s="2">
        <f>IFERROR(__xludf.DUMMYFUNCTION("""COMPUTED_VALUE"""),45715.66666666667)</f>
        <v>45715.66667</v>
      </c>
      <c r="E291" s="1">
        <f>IFERROR(__xludf.DUMMYFUNCTION("""COMPUTED_VALUE"""),377.0)</f>
        <v>377</v>
      </c>
      <c r="G291" s="2">
        <f>IFERROR(__xludf.DUMMYFUNCTION("""COMPUTED_VALUE"""),45715.66666666667)</f>
        <v>45715.66667</v>
      </c>
      <c r="H291" s="1">
        <f>IFERROR(__xludf.DUMMYFUNCTION("""COMPUTED_VALUE"""),372.97)</f>
        <v>372.97</v>
      </c>
      <c r="J291" s="2">
        <f>IFERROR(__xludf.DUMMYFUNCTION("""COMPUTED_VALUE"""),45715.66666666667)</f>
        <v>45715.66667</v>
      </c>
      <c r="K291" s="1">
        <f>IFERROR(__xludf.DUMMYFUNCTION("""COMPUTED_VALUE"""),374.89)</f>
        <v>374.89</v>
      </c>
      <c r="M291" s="2">
        <f>IFERROR(__xludf.DUMMYFUNCTION("""COMPUTED_VALUE"""),45715.66666666667)</f>
        <v>45715.66667</v>
      </c>
      <c r="N291" s="1">
        <f>IFERROR(__xludf.DUMMYFUNCTION("""COMPUTED_VALUE"""),1.59023405E8)</f>
        <v>159023405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IFERROR(__xludf.DUMMYFUNCTION("""COMPUTED_VALUE"""),376.1)</f>
        <v>376.1</v>
      </c>
      <c r="D292" s="2">
        <f>IFERROR(__xludf.DUMMYFUNCTION("""COMPUTED_VALUE"""),45716.66666666667)</f>
        <v>45716.66667</v>
      </c>
      <c r="E292" s="1">
        <f>IFERROR(__xludf.DUMMYFUNCTION("""COMPUTED_VALUE"""),378.25)</f>
        <v>378.25</v>
      </c>
      <c r="G292" s="2">
        <f>IFERROR(__xludf.DUMMYFUNCTION("""COMPUTED_VALUE"""),45716.66666666667)</f>
        <v>45716.66667</v>
      </c>
      <c r="H292" s="1">
        <f>IFERROR(__xludf.DUMMYFUNCTION("""COMPUTED_VALUE"""),373.76)</f>
        <v>373.76</v>
      </c>
      <c r="J292" s="2">
        <f>IFERROR(__xludf.DUMMYFUNCTION("""COMPUTED_VALUE"""),45716.66666666667)</f>
        <v>45716.66667</v>
      </c>
      <c r="K292" s="1">
        <f>IFERROR(__xludf.DUMMYFUNCTION("""COMPUTED_VALUE"""),377.91)</f>
        <v>377.91</v>
      </c>
      <c r="M292" s="2">
        <f>IFERROR(__xludf.DUMMYFUNCTION("""COMPUTED_VALUE"""),45716.66666666667)</f>
        <v>45716.66667</v>
      </c>
      <c r="N292" s="1">
        <f>IFERROR(__xludf.DUMMYFUNCTION("""COMPUTED_VALUE"""),2.3878082E8)</f>
        <v>238780820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IFERROR(__xludf.DUMMYFUNCTION("""COMPUTED_VALUE"""),377.88)</f>
        <v>377.88</v>
      </c>
      <c r="D293" s="2">
        <f>IFERROR(__xludf.DUMMYFUNCTION("""COMPUTED_VALUE"""),45719.66666666667)</f>
        <v>45719.66667</v>
      </c>
      <c r="E293" s="1">
        <f>IFERROR(__xludf.DUMMYFUNCTION("""COMPUTED_VALUE"""),382.16)</f>
        <v>382.16</v>
      </c>
      <c r="G293" s="2">
        <f>IFERROR(__xludf.DUMMYFUNCTION("""COMPUTED_VALUE"""),45719.66666666667)</f>
        <v>45719.66667</v>
      </c>
      <c r="H293" s="1">
        <f>IFERROR(__xludf.DUMMYFUNCTION("""COMPUTED_VALUE"""),377.71)</f>
        <v>377.71</v>
      </c>
      <c r="J293" s="2">
        <f>IFERROR(__xludf.DUMMYFUNCTION("""COMPUTED_VALUE"""),45719.66666666667)</f>
        <v>45719.66667</v>
      </c>
      <c r="K293" s="1">
        <f>IFERROR(__xludf.DUMMYFUNCTION("""COMPUTED_VALUE"""),379.98)</f>
        <v>379.98</v>
      </c>
      <c r="M293" s="2">
        <f>IFERROR(__xludf.DUMMYFUNCTION("""COMPUTED_VALUE"""),45719.66666666667)</f>
        <v>45719.66667</v>
      </c>
      <c r="N293" s="1">
        <f>IFERROR(__xludf.DUMMYFUNCTION("""COMPUTED_VALUE"""),1.70970022E8)</f>
        <v>170970022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IFERROR(__xludf.DUMMYFUNCTION("""COMPUTED_VALUE"""),379.77)</f>
        <v>379.77</v>
      </c>
      <c r="D294" s="2">
        <f>IFERROR(__xludf.DUMMYFUNCTION("""COMPUTED_VALUE"""),45720.66666666667)</f>
        <v>45720.66667</v>
      </c>
      <c r="E294" s="1">
        <f>IFERROR(__xludf.DUMMYFUNCTION("""COMPUTED_VALUE"""),382.25)</f>
        <v>382.25</v>
      </c>
      <c r="G294" s="2">
        <f>IFERROR(__xludf.DUMMYFUNCTION("""COMPUTED_VALUE"""),45720.66666666667)</f>
        <v>45720.66667</v>
      </c>
      <c r="H294" s="1">
        <f>IFERROR(__xludf.DUMMYFUNCTION("""COMPUTED_VALUE"""),375.03)</f>
        <v>375.03</v>
      </c>
      <c r="J294" s="2">
        <f>IFERROR(__xludf.DUMMYFUNCTION("""COMPUTED_VALUE"""),45720.66666666667)</f>
        <v>45720.66667</v>
      </c>
      <c r="K294" s="1">
        <f>IFERROR(__xludf.DUMMYFUNCTION("""COMPUTED_VALUE"""),375.42)</f>
        <v>375.42</v>
      </c>
      <c r="M294" s="2">
        <f>IFERROR(__xludf.DUMMYFUNCTION("""COMPUTED_VALUE"""),45720.66666666667)</f>
        <v>45720.66667</v>
      </c>
      <c r="N294" s="1">
        <f>IFERROR(__xludf.DUMMYFUNCTION("""COMPUTED_VALUE"""),1.88808979E8)</f>
        <v>188808979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IFERROR(__xludf.DUMMYFUNCTION("""COMPUTED_VALUE"""),372.61)</f>
        <v>372.61</v>
      </c>
      <c r="D295" s="2">
        <f>IFERROR(__xludf.DUMMYFUNCTION("""COMPUTED_VALUE"""),45721.66666666667)</f>
        <v>45721.66667</v>
      </c>
      <c r="E295" s="1">
        <f>IFERROR(__xludf.DUMMYFUNCTION("""COMPUTED_VALUE"""),380.43)</f>
        <v>380.43</v>
      </c>
      <c r="G295" s="2">
        <f>IFERROR(__xludf.DUMMYFUNCTION("""COMPUTED_VALUE"""),45721.66666666667)</f>
        <v>45721.66667</v>
      </c>
      <c r="H295" s="1">
        <f>IFERROR(__xludf.DUMMYFUNCTION("""COMPUTED_VALUE"""),372.5)</f>
        <v>372.5</v>
      </c>
      <c r="J295" s="2">
        <f>IFERROR(__xludf.DUMMYFUNCTION("""COMPUTED_VALUE"""),45721.66666666667)</f>
        <v>45721.66667</v>
      </c>
      <c r="K295" s="1">
        <f>IFERROR(__xludf.DUMMYFUNCTION("""COMPUTED_VALUE"""),379.63)</f>
        <v>379.63</v>
      </c>
      <c r="M295" s="2">
        <f>IFERROR(__xludf.DUMMYFUNCTION("""COMPUTED_VALUE"""),45721.66666666667)</f>
        <v>45721.66667</v>
      </c>
      <c r="N295" s="1">
        <f>IFERROR(__xludf.DUMMYFUNCTION("""COMPUTED_VALUE"""),1.54636306E8)</f>
        <v>154636306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IFERROR(__xludf.DUMMYFUNCTION("""COMPUTED_VALUE"""),376.51)</f>
        <v>376.51</v>
      </c>
      <c r="D296" s="2">
        <f>IFERROR(__xludf.DUMMYFUNCTION("""COMPUTED_VALUE"""),45722.66666666667)</f>
        <v>45722.66667</v>
      </c>
      <c r="E296" s="1">
        <f>IFERROR(__xludf.DUMMYFUNCTION("""COMPUTED_VALUE"""),377.03)</f>
        <v>377.03</v>
      </c>
      <c r="G296" s="2">
        <f>IFERROR(__xludf.DUMMYFUNCTION("""COMPUTED_VALUE"""),45722.66666666667)</f>
        <v>45722.66667</v>
      </c>
      <c r="H296" s="1">
        <f>IFERROR(__xludf.DUMMYFUNCTION("""COMPUTED_VALUE"""),369.16)</f>
        <v>369.16</v>
      </c>
      <c r="J296" s="2">
        <f>IFERROR(__xludf.DUMMYFUNCTION("""COMPUTED_VALUE"""),45722.66666666667)</f>
        <v>45722.66667</v>
      </c>
      <c r="K296" s="1">
        <f>IFERROR(__xludf.DUMMYFUNCTION("""COMPUTED_VALUE"""),369.69)</f>
        <v>369.69</v>
      </c>
      <c r="M296" s="2">
        <f>IFERROR(__xludf.DUMMYFUNCTION("""COMPUTED_VALUE"""),45722.66666666667)</f>
        <v>45722.66667</v>
      </c>
      <c r="N296" s="1">
        <f>IFERROR(__xludf.DUMMYFUNCTION("""COMPUTED_VALUE"""),1.72938112E8)</f>
        <v>172938112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IFERROR(__xludf.DUMMYFUNCTION("""COMPUTED_VALUE"""),370.48)</f>
        <v>370.48</v>
      </c>
      <c r="D297" s="2">
        <f>IFERROR(__xludf.DUMMYFUNCTION("""COMPUTED_VALUE"""),45723.66666666667)</f>
        <v>45723.66667</v>
      </c>
      <c r="E297" s="1">
        <f>IFERROR(__xludf.DUMMYFUNCTION("""COMPUTED_VALUE"""),373.62)</f>
        <v>373.62</v>
      </c>
      <c r="G297" s="2">
        <f>IFERROR(__xludf.DUMMYFUNCTION("""COMPUTED_VALUE"""),45723.66666666667)</f>
        <v>45723.66667</v>
      </c>
      <c r="H297" s="1">
        <f>IFERROR(__xludf.DUMMYFUNCTION("""COMPUTED_VALUE"""),367.69)</f>
        <v>367.69</v>
      </c>
      <c r="J297" s="2">
        <f>IFERROR(__xludf.DUMMYFUNCTION("""COMPUTED_VALUE"""),45723.66666666667)</f>
        <v>45723.66667</v>
      </c>
      <c r="K297" s="1">
        <f>IFERROR(__xludf.DUMMYFUNCTION("""COMPUTED_VALUE"""),372.23)</f>
        <v>372.23</v>
      </c>
      <c r="M297" s="2">
        <f>IFERROR(__xludf.DUMMYFUNCTION("""COMPUTED_VALUE"""),45723.66666666667)</f>
        <v>45723.66667</v>
      </c>
      <c r="N297" s="1">
        <f>IFERROR(__xludf.DUMMYFUNCTION("""COMPUTED_VALUE"""),1.80154328E8)</f>
        <v>180154328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IFERROR(__xludf.DUMMYFUNCTION("""COMPUTED_VALUE"""),371.37)</f>
        <v>371.37</v>
      </c>
      <c r="D298" s="2">
        <f>IFERROR(__xludf.DUMMYFUNCTION("""COMPUTED_VALUE"""),45726.66666666667)</f>
        <v>45726.66667</v>
      </c>
      <c r="E298" s="1">
        <f>IFERROR(__xludf.DUMMYFUNCTION("""COMPUTED_VALUE"""),375.52)</f>
        <v>375.52</v>
      </c>
      <c r="G298" s="2">
        <f>IFERROR(__xludf.DUMMYFUNCTION("""COMPUTED_VALUE"""),45726.66666666667)</f>
        <v>45726.66667</v>
      </c>
      <c r="H298" s="1">
        <f>IFERROR(__xludf.DUMMYFUNCTION("""COMPUTED_VALUE"""),366.49)</f>
        <v>366.49</v>
      </c>
      <c r="J298" s="2">
        <f>IFERROR(__xludf.DUMMYFUNCTION("""COMPUTED_VALUE"""),45726.66666666667)</f>
        <v>45726.66667</v>
      </c>
      <c r="K298" s="1">
        <f>IFERROR(__xludf.DUMMYFUNCTION("""COMPUTED_VALUE"""),368.25)</f>
        <v>368.25</v>
      </c>
      <c r="M298" s="2">
        <f>IFERROR(__xludf.DUMMYFUNCTION("""COMPUTED_VALUE"""),45726.66666666667)</f>
        <v>45726.66667</v>
      </c>
      <c r="N298" s="1">
        <f>IFERROR(__xludf.DUMMYFUNCTION("""COMPUTED_VALUE"""),2.05261301E8)</f>
        <v>205261301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IFERROR(__xludf.DUMMYFUNCTION("""COMPUTED_VALUE"""),369.03)</f>
        <v>369.03</v>
      </c>
      <c r="D299" s="2">
        <f>IFERROR(__xludf.DUMMYFUNCTION("""COMPUTED_VALUE"""),45727.66666666667)</f>
        <v>45727.66667</v>
      </c>
      <c r="E299" s="1">
        <f>IFERROR(__xludf.DUMMYFUNCTION("""COMPUTED_VALUE"""),370.21)</f>
        <v>370.21</v>
      </c>
      <c r="G299" s="2">
        <f>IFERROR(__xludf.DUMMYFUNCTION("""COMPUTED_VALUE"""),45727.66666666667)</f>
        <v>45727.66667</v>
      </c>
      <c r="H299" s="1">
        <f>IFERROR(__xludf.DUMMYFUNCTION("""COMPUTED_VALUE"""),361.97)</f>
        <v>361.97</v>
      </c>
      <c r="J299" s="2">
        <f>IFERROR(__xludf.DUMMYFUNCTION("""COMPUTED_VALUE"""),45727.66666666667)</f>
        <v>45727.66667</v>
      </c>
      <c r="K299" s="1">
        <f>IFERROR(__xludf.DUMMYFUNCTION("""COMPUTED_VALUE"""),364.09)</f>
        <v>364.09</v>
      </c>
      <c r="M299" s="2">
        <f>IFERROR(__xludf.DUMMYFUNCTION("""COMPUTED_VALUE"""),45727.66666666667)</f>
        <v>45727.66667</v>
      </c>
      <c r="N299" s="1">
        <f>IFERROR(__xludf.DUMMYFUNCTION("""COMPUTED_VALUE"""),2.08603648E8)</f>
        <v>208603648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IFERROR(__xludf.DUMMYFUNCTION("""COMPUTED_VALUE"""),364.94)</f>
        <v>364.94</v>
      </c>
      <c r="D300" s="2">
        <f>IFERROR(__xludf.DUMMYFUNCTION("""COMPUTED_VALUE"""),45728.66666666667)</f>
        <v>45728.66667</v>
      </c>
      <c r="E300" s="1">
        <f>IFERROR(__xludf.DUMMYFUNCTION("""COMPUTED_VALUE"""),365.48)</f>
        <v>365.48</v>
      </c>
      <c r="G300" s="2">
        <f>IFERROR(__xludf.DUMMYFUNCTION("""COMPUTED_VALUE"""),45728.66666666667)</f>
        <v>45728.66667</v>
      </c>
      <c r="H300" s="1">
        <f>IFERROR(__xludf.DUMMYFUNCTION("""COMPUTED_VALUE"""),361.34)</f>
        <v>361.34</v>
      </c>
      <c r="J300" s="2">
        <f>IFERROR(__xludf.DUMMYFUNCTION("""COMPUTED_VALUE"""),45728.66666666667)</f>
        <v>45728.66667</v>
      </c>
      <c r="K300" s="1">
        <f>IFERROR(__xludf.DUMMYFUNCTION("""COMPUTED_VALUE"""),362.73)</f>
        <v>362.73</v>
      </c>
      <c r="M300" s="2">
        <f>IFERROR(__xludf.DUMMYFUNCTION("""COMPUTED_VALUE"""),45728.66666666667)</f>
        <v>45728.66667</v>
      </c>
      <c r="N300" s="1">
        <f>IFERROR(__xludf.DUMMYFUNCTION("""COMPUTED_VALUE"""),1.66916404E8)</f>
        <v>166916404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IFERROR(__xludf.DUMMYFUNCTION("""COMPUTED_VALUE"""),362.42)</f>
        <v>362.42</v>
      </c>
      <c r="D301" s="2">
        <f>IFERROR(__xludf.DUMMYFUNCTION("""COMPUTED_VALUE"""),45729.66666666667)</f>
        <v>45729.66667</v>
      </c>
      <c r="E301" s="1">
        <f>IFERROR(__xludf.DUMMYFUNCTION("""COMPUTED_VALUE"""),365.13)</f>
        <v>365.13</v>
      </c>
      <c r="G301" s="2">
        <f>IFERROR(__xludf.DUMMYFUNCTION("""COMPUTED_VALUE"""),45729.66666666667)</f>
        <v>45729.66667</v>
      </c>
      <c r="H301" s="1">
        <f>IFERROR(__xludf.DUMMYFUNCTION("""COMPUTED_VALUE"""),355.22)</f>
        <v>355.22</v>
      </c>
      <c r="J301" s="2">
        <f>IFERROR(__xludf.DUMMYFUNCTION("""COMPUTED_VALUE"""),45729.66666666667)</f>
        <v>45729.66667</v>
      </c>
      <c r="K301" s="1">
        <f>IFERROR(__xludf.DUMMYFUNCTION("""COMPUTED_VALUE"""),355.67)</f>
        <v>355.67</v>
      </c>
      <c r="M301" s="2">
        <f>IFERROR(__xludf.DUMMYFUNCTION("""COMPUTED_VALUE"""),45729.66666666667)</f>
        <v>45729.66667</v>
      </c>
      <c r="N301" s="1">
        <f>IFERROR(__xludf.DUMMYFUNCTION("""COMPUTED_VALUE"""),1.65722438E8)</f>
        <v>165722438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IFERROR(__xludf.DUMMYFUNCTION("""COMPUTED_VALUE"""),357.7)</f>
        <v>357.7</v>
      </c>
      <c r="D302" s="2">
        <f>IFERROR(__xludf.DUMMYFUNCTION("""COMPUTED_VALUE"""),45730.66666666667)</f>
        <v>45730.66667</v>
      </c>
      <c r="E302" s="1">
        <f>IFERROR(__xludf.DUMMYFUNCTION("""COMPUTED_VALUE"""),362.54)</f>
        <v>362.54</v>
      </c>
      <c r="G302" s="2">
        <f>IFERROR(__xludf.DUMMYFUNCTION("""COMPUTED_VALUE"""),45730.66666666667)</f>
        <v>45730.66667</v>
      </c>
      <c r="H302" s="1">
        <f>IFERROR(__xludf.DUMMYFUNCTION("""COMPUTED_VALUE"""),356.6)</f>
        <v>356.6</v>
      </c>
      <c r="J302" s="2">
        <f>IFERROR(__xludf.DUMMYFUNCTION("""COMPUTED_VALUE"""),45730.66666666667)</f>
        <v>45730.66667</v>
      </c>
      <c r="K302" s="1">
        <f>IFERROR(__xludf.DUMMYFUNCTION("""COMPUTED_VALUE"""),362.41)</f>
        <v>362.41</v>
      </c>
      <c r="M302" s="2">
        <f>IFERROR(__xludf.DUMMYFUNCTION("""COMPUTED_VALUE"""),45730.66666666667)</f>
        <v>45730.66667</v>
      </c>
      <c r="N302" s="1">
        <f>IFERROR(__xludf.DUMMYFUNCTION("""COMPUTED_VALUE"""),1.63216483E8)</f>
        <v>163216483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IFERROR(__xludf.DUMMYFUNCTION("""COMPUTED_VALUE"""),362.45)</f>
        <v>362.45</v>
      </c>
      <c r="D303" s="2">
        <f>IFERROR(__xludf.DUMMYFUNCTION("""COMPUTED_VALUE"""),45733.66666666667)</f>
        <v>45733.66667</v>
      </c>
      <c r="E303" s="1">
        <f>IFERROR(__xludf.DUMMYFUNCTION("""COMPUTED_VALUE"""),369.49)</f>
        <v>369.49</v>
      </c>
      <c r="G303" s="2">
        <f>IFERROR(__xludf.DUMMYFUNCTION("""COMPUTED_VALUE"""),45733.66666666667)</f>
        <v>45733.66667</v>
      </c>
      <c r="H303" s="1">
        <f>IFERROR(__xludf.DUMMYFUNCTION("""COMPUTED_VALUE"""),362.45)</f>
        <v>362.45</v>
      </c>
      <c r="J303" s="2">
        <f>IFERROR(__xludf.DUMMYFUNCTION("""COMPUTED_VALUE"""),45733.66666666667)</f>
        <v>45733.66667</v>
      </c>
      <c r="K303" s="1">
        <f>IFERROR(__xludf.DUMMYFUNCTION("""COMPUTED_VALUE"""),368.17)</f>
        <v>368.17</v>
      </c>
      <c r="M303" s="2">
        <f>IFERROR(__xludf.DUMMYFUNCTION("""COMPUTED_VALUE"""),45733.66666666667)</f>
        <v>45733.66667</v>
      </c>
      <c r="N303" s="1">
        <f>IFERROR(__xludf.DUMMYFUNCTION("""COMPUTED_VALUE"""),1.49651299E8)</f>
        <v>149651299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IFERROR(__xludf.DUMMYFUNCTION("""COMPUTED_VALUE"""),367.57)</f>
        <v>367.57</v>
      </c>
      <c r="D304" s="2">
        <f>IFERROR(__xludf.DUMMYFUNCTION("""COMPUTED_VALUE"""),45734.66666666667)</f>
        <v>45734.66667</v>
      </c>
      <c r="E304" s="1">
        <f>IFERROR(__xludf.DUMMYFUNCTION("""COMPUTED_VALUE"""),369.87)</f>
        <v>369.87</v>
      </c>
      <c r="G304" s="2">
        <f>IFERROR(__xludf.DUMMYFUNCTION("""COMPUTED_VALUE"""),45734.66666666667)</f>
        <v>45734.66667</v>
      </c>
      <c r="H304" s="1">
        <f>IFERROR(__xludf.DUMMYFUNCTION("""COMPUTED_VALUE"""),364.96)</f>
        <v>364.96</v>
      </c>
      <c r="J304" s="2">
        <f>IFERROR(__xludf.DUMMYFUNCTION("""COMPUTED_VALUE"""),45734.66666666667)</f>
        <v>45734.66667</v>
      </c>
      <c r="K304" s="1">
        <f>IFERROR(__xludf.DUMMYFUNCTION("""COMPUTED_VALUE"""),366.27)</f>
        <v>366.27</v>
      </c>
      <c r="M304" s="2">
        <f>IFERROR(__xludf.DUMMYFUNCTION("""COMPUTED_VALUE"""),45734.66666666667)</f>
        <v>45734.66667</v>
      </c>
      <c r="N304" s="1">
        <f>IFERROR(__xludf.DUMMYFUNCTION("""COMPUTED_VALUE"""),1.49775892E8)</f>
        <v>149775892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IFERROR(__xludf.DUMMYFUNCTION("""COMPUTED_VALUE"""),366.2)</f>
        <v>366.2</v>
      </c>
      <c r="D305" s="2">
        <f>IFERROR(__xludf.DUMMYFUNCTION("""COMPUTED_VALUE"""),45735.66666666667)</f>
        <v>45735.66667</v>
      </c>
      <c r="E305" s="1">
        <f>IFERROR(__xludf.DUMMYFUNCTION("""COMPUTED_VALUE"""),369.19)</f>
        <v>369.19</v>
      </c>
      <c r="G305" s="2">
        <f>IFERROR(__xludf.DUMMYFUNCTION("""COMPUTED_VALUE"""),45735.66666666667)</f>
        <v>45735.66667</v>
      </c>
      <c r="H305" s="1">
        <f>IFERROR(__xludf.DUMMYFUNCTION("""COMPUTED_VALUE"""),363.63)</f>
        <v>363.63</v>
      </c>
      <c r="J305" s="2">
        <f>IFERROR(__xludf.DUMMYFUNCTION("""COMPUTED_VALUE"""),45735.66666666667)</f>
        <v>45735.66667</v>
      </c>
      <c r="K305" s="1">
        <f>IFERROR(__xludf.DUMMYFUNCTION("""COMPUTED_VALUE"""),366.59)</f>
        <v>366.59</v>
      </c>
      <c r="M305" s="2">
        <f>IFERROR(__xludf.DUMMYFUNCTION("""COMPUTED_VALUE"""),45735.66666666667)</f>
        <v>45735.66667</v>
      </c>
      <c r="N305" s="1">
        <f>IFERROR(__xludf.DUMMYFUNCTION("""COMPUTED_VALUE"""),1.58649534E8)</f>
        <v>158649534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IFERROR(__xludf.DUMMYFUNCTION("""COMPUTED_VALUE"""),366.38)</f>
        <v>366.38</v>
      </c>
      <c r="D306" s="2">
        <f>IFERROR(__xludf.DUMMYFUNCTION("""COMPUTED_VALUE"""),45736.66666666667)</f>
        <v>45736.66667</v>
      </c>
      <c r="E306" s="1">
        <f>IFERROR(__xludf.DUMMYFUNCTION("""COMPUTED_VALUE"""),368.25)</f>
        <v>368.25</v>
      </c>
      <c r="G306" s="2">
        <f>IFERROR(__xludf.DUMMYFUNCTION("""COMPUTED_VALUE"""),45736.66666666667)</f>
        <v>45736.66667</v>
      </c>
      <c r="H306" s="1">
        <f>IFERROR(__xludf.DUMMYFUNCTION("""COMPUTED_VALUE"""),364.77)</f>
        <v>364.77</v>
      </c>
      <c r="J306" s="2">
        <f>IFERROR(__xludf.DUMMYFUNCTION("""COMPUTED_VALUE"""),45736.66666666667)</f>
        <v>45736.66667</v>
      </c>
      <c r="K306" s="1">
        <f>IFERROR(__xludf.DUMMYFUNCTION("""COMPUTED_VALUE"""),366.13)</f>
        <v>366.13</v>
      </c>
      <c r="M306" s="2">
        <f>IFERROR(__xludf.DUMMYFUNCTION("""COMPUTED_VALUE"""),45736.66666666667)</f>
        <v>45736.66667</v>
      </c>
      <c r="N306" s="1">
        <f>IFERROR(__xludf.DUMMYFUNCTION("""COMPUTED_VALUE"""),1.46218677E8)</f>
        <v>146218677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IFERROR(__xludf.DUMMYFUNCTION("""COMPUTED_VALUE"""),364.58)</f>
        <v>364.58</v>
      </c>
      <c r="D307" s="2">
        <f>IFERROR(__xludf.DUMMYFUNCTION("""COMPUTED_VALUE"""),45737.66666666667)</f>
        <v>45737.66667</v>
      </c>
      <c r="E307" s="1">
        <f>IFERROR(__xludf.DUMMYFUNCTION("""COMPUTED_VALUE"""),364.77)</f>
        <v>364.77</v>
      </c>
      <c r="G307" s="2">
        <f>IFERROR(__xludf.DUMMYFUNCTION("""COMPUTED_VALUE"""),45737.66666666667)</f>
        <v>45737.66667</v>
      </c>
      <c r="H307" s="1">
        <f>IFERROR(__xludf.DUMMYFUNCTION("""COMPUTED_VALUE"""),360.21)</f>
        <v>360.21</v>
      </c>
      <c r="J307" s="2">
        <f>IFERROR(__xludf.DUMMYFUNCTION("""COMPUTED_VALUE"""),45737.66666666667)</f>
        <v>45737.66667</v>
      </c>
      <c r="K307" s="1">
        <f>IFERROR(__xludf.DUMMYFUNCTION("""COMPUTED_VALUE"""),362.36)</f>
        <v>362.36</v>
      </c>
      <c r="M307" s="2">
        <f>IFERROR(__xludf.DUMMYFUNCTION("""COMPUTED_VALUE"""),45737.66666666667)</f>
        <v>45737.66667</v>
      </c>
      <c r="N307" s="1">
        <f>IFERROR(__xludf.DUMMYFUNCTION("""COMPUTED_VALUE"""),3.02154929E8)</f>
        <v>302154929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IFERROR(__xludf.DUMMYFUNCTION("""COMPUTED_VALUE"""),364.17)</f>
        <v>364.17</v>
      </c>
      <c r="D308" s="2">
        <f>IFERROR(__xludf.DUMMYFUNCTION("""COMPUTED_VALUE"""),45740.66666666667)</f>
        <v>45740.66667</v>
      </c>
      <c r="E308" s="1">
        <f>IFERROR(__xludf.DUMMYFUNCTION("""COMPUTED_VALUE"""),367.96)</f>
        <v>367.96</v>
      </c>
      <c r="G308" s="2">
        <f>IFERROR(__xludf.DUMMYFUNCTION("""COMPUTED_VALUE"""),45740.66666666667)</f>
        <v>45740.66667</v>
      </c>
      <c r="H308" s="1">
        <f>IFERROR(__xludf.DUMMYFUNCTION("""COMPUTED_VALUE"""),363.36)</f>
        <v>363.36</v>
      </c>
      <c r="J308" s="2">
        <f>IFERROR(__xludf.DUMMYFUNCTION("""COMPUTED_VALUE"""),45740.66666666667)</f>
        <v>45740.66667</v>
      </c>
      <c r="K308" s="1">
        <f>IFERROR(__xludf.DUMMYFUNCTION("""COMPUTED_VALUE"""),367.44)</f>
        <v>367.44</v>
      </c>
      <c r="M308" s="2">
        <f>IFERROR(__xludf.DUMMYFUNCTION("""COMPUTED_VALUE"""),45740.66666666667)</f>
        <v>45740.66667</v>
      </c>
      <c r="N308" s="1">
        <f>IFERROR(__xludf.DUMMYFUNCTION("""COMPUTED_VALUE"""),1.4559905E8)</f>
        <v>145599050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IFERROR(__xludf.DUMMYFUNCTION("""COMPUTED_VALUE"""),366.84)</f>
        <v>366.84</v>
      </c>
      <c r="D309" s="2">
        <f>IFERROR(__xludf.DUMMYFUNCTION("""COMPUTED_VALUE"""),45741.66666666667)</f>
        <v>45741.66667</v>
      </c>
      <c r="E309" s="1">
        <f>IFERROR(__xludf.DUMMYFUNCTION("""COMPUTED_VALUE"""),367.36)</f>
        <v>367.36</v>
      </c>
      <c r="G309" s="2">
        <f>IFERROR(__xludf.DUMMYFUNCTION("""COMPUTED_VALUE"""),45741.66666666667)</f>
        <v>45741.66667</v>
      </c>
      <c r="H309" s="1">
        <f>IFERROR(__xludf.DUMMYFUNCTION("""COMPUTED_VALUE"""),361.07)</f>
        <v>361.07</v>
      </c>
      <c r="J309" s="2">
        <f>IFERROR(__xludf.DUMMYFUNCTION("""COMPUTED_VALUE"""),45741.66666666667)</f>
        <v>45741.66667</v>
      </c>
      <c r="K309" s="1">
        <f>IFERROR(__xludf.DUMMYFUNCTION("""COMPUTED_VALUE"""),363.31)</f>
        <v>363.31</v>
      </c>
      <c r="M309" s="2">
        <f>IFERROR(__xludf.DUMMYFUNCTION("""COMPUTED_VALUE"""),45741.66666666667)</f>
        <v>45741.66667</v>
      </c>
      <c r="N309" s="1">
        <f>IFERROR(__xludf.DUMMYFUNCTION("""COMPUTED_VALUE"""),1.62738935E8)</f>
        <v>162738935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IFERROR(__xludf.DUMMYFUNCTION("""COMPUTED_VALUE"""),364.38)</f>
        <v>364.38</v>
      </c>
      <c r="D310" s="2">
        <f>IFERROR(__xludf.DUMMYFUNCTION("""COMPUTED_VALUE"""),45742.66666666667)</f>
        <v>45742.66667</v>
      </c>
      <c r="E310" s="1">
        <f>IFERROR(__xludf.DUMMYFUNCTION("""COMPUTED_VALUE"""),366.55)</f>
        <v>366.55</v>
      </c>
      <c r="G310" s="2">
        <f>IFERROR(__xludf.DUMMYFUNCTION("""COMPUTED_VALUE"""),45742.66666666667)</f>
        <v>45742.66667</v>
      </c>
      <c r="H310" s="1">
        <f>IFERROR(__xludf.DUMMYFUNCTION("""COMPUTED_VALUE"""),363.38)</f>
        <v>363.38</v>
      </c>
      <c r="J310" s="2">
        <f>IFERROR(__xludf.DUMMYFUNCTION("""COMPUTED_VALUE"""),45742.66666666667)</f>
        <v>45742.66667</v>
      </c>
      <c r="K310" s="1">
        <f>IFERROR(__xludf.DUMMYFUNCTION("""COMPUTED_VALUE"""),364.99)</f>
        <v>364.99</v>
      </c>
      <c r="M310" s="2">
        <f>IFERROR(__xludf.DUMMYFUNCTION("""COMPUTED_VALUE"""),45742.66666666667)</f>
        <v>45742.66667</v>
      </c>
      <c r="N310" s="1">
        <f>IFERROR(__xludf.DUMMYFUNCTION("""COMPUTED_VALUE"""),1.39194131E8)</f>
        <v>139194131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IFERROR(__xludf.DUMMYFUNCTION("""COMPUTED_VALUE"""),365.24)</f>
        <v>365.24</v>
      </c>
      <c r="D311" s="2">
        <f>IFERROR(__xludf.DUMMYFUNCTION("""COMPUTED_VALUE"""),45743.66666666667)</f>
        <v>45743.66667</v>
      </c>
      <c r="E311" s="1">
        <f>IFERROR(__xludf.DUMMYFUNCTION("""COMPUTED_VALUE"""),368.18)</f>
        <v>368.18</v>
      </c>
      <c r="G311" s="2">
        <f>IFERROR(__xludf.DUMMYFUNCTION("""COMPUTED_VALUE"""),45743.66666666667)</f>
        <v>45743.66667</v>
      </c>
      <c r="H311" s="1">
        <f>IFERROR(__xludf.DUMMYFUNCTION("""COMPUTED_VALUE"""),362.92)</f>
        <v>362.92</v>
      </c>
      <c r="J311" s="2">
        <f>IFERROR(__xludf.DUMMYFUNCTION("""COMPUTED_VALUE"""),45743.66666666667)</f>
        <v>45743.66667</v>
      </c>
      <c r="K311" s="1">
        <f>IFERROR(__xludf.DUMMYFUNCTION("""COMPUTED_VALUE"""),363.87)</f>
        <v>363.87</v>
      </c>
      <c r="M311" s="2">
        <f>IFERROR(__xludf.DUMMYFUNCTION("""COMPUTED_VALUE"""),45743.66666666667)</f>
        <v>45743.66667</v>
      </c>
      <c r="N311" s="1">
        <f>IFERROR(__xludf.DUMMYFUNCTION("""COMPUTED_VALUE"""),1.45151305E8)</f>
        <v>145151305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IFERROR(__xludf.DUMMYFUNCTION("""COMPUTED_VALUE"""),365.16)</f>
        <v>365.16</v>
      </c>
      <c r="D312" s="2">
        <f>IFERROR(__xludf.DUMMYFUNCTION("""COMPUTED_VALUE"""),45744.66666666667)</f>
        <v>45744.66667</v>
      </c>
      <c r="E312" s="1">
        <f>IFERROR(__xludf.DUMMYFUNCTION("""COMPUTED_VALUE"""),365.36)</f>
        <v>365.36</v>
      </c>
      <c r="G312" s="2">
        <f>IFERROR(__xludf.DUMMYFUNCTION("""COMPUTED_VALUE"""),45744.66666666667)</f>
        <v>45744.66667</v>
      </c>
      <c r="H312" s="1">
        <f>IFERROR(__xludf.DUMMYFUNCTION("""COMPUTED_VALUE"""),361.14)</f>
        <v>361.14</v>
      </c>
      <c r="J312" s="2">
        <f>IFERROR(__xludf.DUMMYFUNCTION("""COMPUTED_VALUE"""),45744.66666666667)</f>
        <v>45744.66667</v>
      </c>
      <c r="K312" s="1">
        <f>IFERROR(__xludf.DUMMYFUNCTION("""COMPUTED_VALUE"""),363.57)</f>
        <v>363.57</v>
      </c>
      <c r="M312" s="2">
        <f>IFERROR(__xludf.DUMMYFUNCTION("""COMPUTED_VALUE"""),45744.66666666667)</f>
        <v>45744.66667</v>
      </c>
      <c r="N312" s="1">
        <f>IFERROR(__xludf.DUMMYFUNCTION("""COMPUTED_VALUE"""),1.54448403E8)</f>
        <v>154448403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IFERROR(__xludf.DUMMYFUNCTION("""COMPUTED_VALUE"""),363.18)</f>
        <v>363.18</v>
      </c>
      <c r="D313" s="2">
        <f>IFERROR(__xludf.DUMMYFUNCTION("""COMPUTED_VALUE"""),45747.66666666667)</f>
        <v>45747.66667</v>
      </c>
      <c r="E313" s="1">
        <f>IFERROR(__xludf.DUMMYFUNCTION("""COMPUTED_VALUE"""),368.42)</f>
        <v>368.42</v>
      </c>
      <c r="G313" s="2">
        <f>IFERROR(__xludf.DUMMYFUNCTION("""COMPUTED_VALUE"""),45747.66666666667)</f>
        <v>45747.66667</v>
      </c>
      <c r="H313" s="1">
        <f>IFERROR(__xludf.DUMMYFUNCTION("""COMPUTED_VALUE"""),363.14)</f>
        <v>363.14</v>
      </c>
      <c r="J313" s="2">
        <f>IFERROR(__xludf.DUMMYFUNCTION("""COMPUTED_VALUE"""),45747.66666666667)</f>
        <v>45747.66667</v>
      </c>
      <c r="K313" s="1">
        <f>IFERROR(__xludf.DUMMYFUNCTION("""COMPUTED_VALUE"""),366.3)</f>
        <v>366.3</v>
      </c>
      <c r="M313" s="2">
        <f>IFERROR(__xludf.DUMMYFUNCTION("""COMPUTED_VALUE"""),45747.66666666667)</f>
        <v>45747.66667</v>
      </c>
      <c r="N313" s="1">
        <f>IFERROR(__xludf.DUMMYFUNCTION("""COMPUTED_VALUE"""),2.03521597E8)</f>
        <v>203521597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IFERROR(__xludf.DUMMYFUNCTION("""COMPUTED_VALUE"""),367.83)</f>
        <v>367.83</v>
      </c>
      <c r="D314" s="2">
        <f>IFERROR(__xludf.DUMMYFUNCTION("""COMPUTED_VALUE"""),45748.66666666667)</f>
        <v>45748.66667</v>
      </c>
      <c r="E314" s="1">
        <f>IFERROR(__xludf.DUMMYFUNCTION("""COMPUTED_VALUE"""),368.0)</f>
        <v>368</v>
      </c>
      <c r="G314" s="2">
        <f>IFERROR(__xludf.DUMMYFUNCTION("""COMPUTED_VALUE"""),45748.66666666667)</f>
        <v>45748.66667</v>
      </c>
      <c r="H314" s="1">
        <f>IFERROR(__xludf.DUMMYFUNCTION("""COMPUTED_VALUE"""),361.91)</f>
        <v>361.91</v>
      </c>
      <c r="J314" s="2">
        <f>IFERROR(__xludf.DUMMYFUNCTION("""COMPUTED_VALUE"""),45748.66666666667)</f>
        <v>45748.66667</v>
      </c>
      <c r="K314" s="1">
        <f>IFERROR(__xludf.DUMMYFUNCTION("""COMPUTED_VALUE"""),366.41)</f>
        <v>366.41</v>
      </c>
      <c r="M314" s="2">
        <f>IFERROR(__xludf.DUMMYFUNCTION("""COMPUTED_VALUE"""),45748.66666666667)</f>
        <v>45748.66667</v>
      </c>
      <c r="N314" s="1">
        <f>IFERROR(__xludf.DUMMYFUNCTION("""COMPUTED_VALUE"""),1.58807083E8)</f>
        <v>158807083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IFERROR(__xludf.DUMMYFUNCTION("""COMPUTED_VALUE"""),365.27)</f>
        <v>365.27</v>
      </c>
      <c r="D315" s="2">
        <f>IFERROR(__xludf.DUMMYFUNCTION("""COMPUTED_VALUE"""),45749.66666666667)</f>
        <v>45749.66667</v>
      </c>
      <c r="E315" s="1">
        <f>IFERROR(__xludf.DUMMYFUNCTION("""COMPUTED_VALUE"""),368.79)</f>
        <v>368.79</v>
      </c>
      <c r="G315" s="2">
        <f>IFERROR(__xludf.DUMMYFUNCTION("""COMPUTED_VALUE"""),45749.66666666667)</f>
        <v>45749.66667</v>
      </c>
      <c r="H315" s="1">
        <f>IFERROR(__xludf.DUMMYFUNCTION("""COMPUTED_VALUE"""),364.13)</f>
        <v>364.13</v>
      </c>
      <c r="J315" s="2">
        <f>IFERROR(__xludf.DUMMYFUNCTION("""COMPUTED_VALUE"""),45749.66666666667)</f>
        <v>45749.66667</v>
      </c>
      <c r="K315" s="1">
        <f>IFERROR(__xludf.DUMMYFUNCTION("""COMPUTED_VALUE"""),368.13)</f>
        <v>368.13</v>
      </c>
      <c r="M315" s="2">
        <f>IFERROR(__xludf.DUMMYFUNCTION("""COMPUTED_VALUE"""),45749.66666666667)</f>
        <v>45749.66667</v>
      </c>
      <c r="N315" s="1">
        <f>IFERROR(__xludf.DUMMYFUNCTION("""COMPUTED_VALUE"""),1.47359718E8)</f>
        <v>147359718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IFERROR(__xludf.DUMMYFUNCTION("""COMPUTED_VALUE"""),364.46)</f>
        <v>364.46</v>
      </c>
      <c r="D316" s="2">
        <f>IFERROR(__xludf.DUMMYFUNCTION("""COMPUTED_VALUE"""),45750.66666666667)</f>
        <v>45750.66667</v>
      </c>
      <c r="E316" s="1">
        <f>IFERROR(__xludf.DUMMYFUNCTION("""COMPUTED_VALUE"""),366.86)</f>
        <v>366.86</v>
      </c>
      <c r="G316" s="2">
        <f>IFERROR(__xludf.DUMMYFUNCTION("""COMPUTED_VALUE"""),45750.66666666667)</f>
        <v>45750.66667</v>
      </c>
      <c r="H316" s="1">
        <f>IFERROR(__xludf.DUMMYFUNCTION("""COMPUTED_VALUE"""),356.41)</f>
        <v>356.41</v>
      </c>
      <c r="J316" s="2">
        <f>IFERROR(__xludf.DUMMYFUNCTION("""COMPUTED_VALUE"""),45750.66666666667)</f>
        <v>45750.66667</v>
      </c>
      <c r="K316" s="1">
        <f>IFERROR(__xludf.DUMMYFUNCTION("""COMPUTED_VALUE"""),356.99)</f>
        <v>356.99</v>
      </c>
      <c r="M316" s="2">
        <f>IFERROR(__xludf.DUMMYFUNCTION("""COMPUTED_VALUE"""),45750.66666666667)</f>
        <v>45750.66667</v>
      </c>
      <c r="N316" s="1">
        <f>IFERROR(__xludf.DUMMYFUNCTION("""COMPUTED_VALUE"""),2.43136989E8)</f>
        <v>243136989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IFERROR(__xludf.DUMMYFUNCTION("""COMPUTED_VALUE"""),354.11)</f>
        <v>354.11</v>
      </c>
      <c r="D317" s="2">
        <f>IFERROR(__xludf.DUMMYFUNCTION("""COMPUTED_VALUE"""),45751.66666666667)</f>
        <v>45751.66667</v>
      </c>
      <c r="E317" s="1">
        <f>IFERROR(__xludf.DUMMYFUNCTION("""COMPUTED_VALUE"""),354.11)</f>
        <v>354.11</v>
      </c>
      <c r="G317" s="2">
        <f>IFERROR(__xludf.DUMMYFUNCTION("""COMPUTED_VALUE"""),45751.66666666667)</f>
        <v>45751.66667</v>
      </c>
      <c r="H317" s="1">
        <f>IFERROR(__xludf.DUMMYFUNCTION("""COMPUTED_VALUE"""),340.64)</f>
        <v>340.64</v>
      </c>
      <c r="J317" s="2">
        <f>IFERROR(__xludf.DUMMYFUNCTION("""COMPUTED_VALUE"""),45751.66666666667)</f>
        <v>45751.66667</v>
      </c>
      <c r="K317" s="1">
        <f>IFERROR(__xludf.DUMMYFUNCTION("""COMPUTED_VALUE"""),340.98)</f>
        <v>340.98</v>
      </c>
      <c r="M317" s="2">
        <f>IFERROR(__xludf.DUMMYFUNCTION("""COMPUTED_VALUE"""),45751.66666666667)</f>
        <v>45751.66667</v>
      </c>
      <c r="N317" s="1">
        <f>IFERROR(__xludf.DUMMYFUNCTION("""COMPUTED_VALUE"""),3.18821515E8)</f>
        <v>318821515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IFERROR(__xludf.DUMMYFUNCTION("""COMPUTED_VALUE"""),333.48)</f>
        <v>333.48</v>
      </c>
      <c r="D318" s="2">
        <f>IFERROR(__xludf.DUMMYFUNCTION("""COMPUTED_VALUE"""),45754.66666666667)</f>
        <v>45754.66667</v>
      </c>
      <c r="E318" s="1">
        <f>IFERROR(__xludf.DUMMYFUNCTION("""COMPUTED_VALUE"""),345.08)</f>
        <v>345.08</v>
      </c>
      <c r="G318" s="2">
        <f>IFERROR(__xludf.DUMMYFUNCTION("""COMPUTED_VALUE"""),45754.66666666667)</f>
        <v>45754.66667</v>
      </c>
      <c r="H318" s="1">
        <f>IFERROR(__xludf.DUMMYFUNCTION("""COMPUTED_VALUE"""),324.73)</f>
        <v>324.73</v>
      </c>
      <c r="J318" s="2">
        <f>IFERROR(__xludf.DUMMYFUNCTION("""COMPUTED_VALUE"""),45754.66666666667)</f>
        <v>45754.66667</v>
      </c>
      <c r="K318" s="1">
        <f>IFERROR(__xludf.DUMMYFUNCTION("""COMPUTED_VALUE"""),332.04)</f>
        <v>332.04</v>
      </c>
      <c r="M318" s="2">
        <f>IFERROR(__xludf.DUMMYFUNCTION("""COMPUTED_VALUE"""),45754.66666666667)</f>
        <v>45754.66667</v>
      </c>
      <c r="N318" s="1">
        <f>IFERROR(__xludf.DUMMYFUNCTION("""COMPUTED_VALUE"""),3.34474731E8)</f>
        <v>334474731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IFERROR(__xludf.DUMMYFUNCTION("""COMPUTED_VALUE"""),340.07)</f>
        <v>340.07</v>
      </c>
      <c r="D319" s="2">
        <f>IFERROR(__xludf.DUMMYFUNCTION("""COMPUTED_VALUE"""),45755.66666666667)</f>
        <v>45755.66667</v>
      </c>
      <c r="E319" s="1">
        <f>IFERROR(__xludf.DUMMYFUNCTION("""COMPUTED_VALUE"""),340.13)</f>
        <v>340.13</v>
      </c>
      <c r="G319" s="2">
        <f>IFERROR(__xludf.DUMMYFUNCTION("""COMPUTED_VALUE"""),45755.66666666667)</f>
        <v>45755.66667</v>
      </c>
      <c r="H319" s="1">
        <f>IFERROR(__xludf.DUMMYFUNCTION("""COMPUTED_VALUE"""),319.97)</f>
        <v>319.97</v>
      </c>
      <c r="J319" s="2">
        <f>IFERROR(__xludf.DUMMYFUNCTION("""COMPUTED_VALUE"""),45755.66666666667)</f>
        <v>45755.66667</v>
      </c>
      <c r="K319" s="1">
        <f>IFERROR(__xludf.DUMMYFUNCTION("""COMPUTED_VALUE"""),323.64)</f>
        <v>323.64</v>
      </c>
      <c r="M319" s="2">
        <f>IFERROR(__xludf.DUMMYFUNCTION("""COMPUTED_VALUE"""),45755.66666666667)</f>
        <v>45755.66667</v>
      </c>
      <c r="N319" s="1">
        <f>IFERROR(__xludf.DUMMYFUNCTION("""COMPUTED_VALUE"""),2.70358993E8)</f>
        <v>270358993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IFERROR(__xludf.DUMMYFUNCTION("""COMPUTED_VALUE"""),319.38)</f>
        <v>319.38</v>
      </c>
      <c r="D320" s="2">
        <f>IFERROR(__xludf.DUMMYFUNCTION("""COMPUTED_VALUE"""),45756.66666666667)</f>
        <v>45756.66667</v>
      </c>
      <c r="E320" s="1">
        <f>IFERROR(__xludf.DUMMYFUNCTION("""COMPUTED_VALUE"""),343.94)</f>
        <v>343.94</v>
      </c>
      <c r="G320" s="2">
        <f>IFERROR(__xludf.DUMMYFUNCTION("""COMPUTED_VALUE"""),45756.66666666667)</f>
        <v>45756.66667</v>
      </c>
      <c r="H320" s="1">
        <f>IFERROR(__xludf.DUMMYFUNCTION("""COMPUTED_VALUE"""),311.91)</f>
        <v>311.91</v>
      </c>
      <c r="J320" s="2">
        <f>IFERROR(__xludf.DUMMYFUNCTION("""COMPUTED_VALUE"""),45756.66666666667)</f>
        <v>45756.66667</v>
      </c>
      <c r="K320" s="1">
        <f>IFERROR(__xludf.DUMMYFUNCTION("""COMPUTED_VALUE"""),342.54)</f>
        <v>342.54</v>
      </c>
      <c r="M320" s="2">
        <f>IFERROR(__xludf.DUMMYFUNCTION("""COMPUTED_VALUE"""),45756.66666666667)</f>
        <v>45756.66667</v>
      </c>
      <c r="N320" s="1">
        <f>IFERROR(__xludf.DUMMYFUNCTION("""COMPUTED_VALUE"""),3.82417546E8)</f>
        <v>382417546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IFERROR(__xludf.DUMMYFUNCTION("""COMPUTED_VALUE"""),338.21)</f>
        <v>338.21</v>
      </c>
      <c r="D321" s="2">
        <f>IFERROR(__xludf.DUMMYFUNCTION("""COMPUTED_VALUE"""),45757.66666666667)</f>
        <v>45757.66667</v>
      </c>
      <c r="E321" s="1">
        <f>IFERROR(__xludf.DUMMYFUNCTION("""COMPUTED_VALUE"""),341.6)</f>
        <v>341.6</v>
      </c>
      <c r="G321" s="2">
        <f>IFERROR(__xludf.DUMMYFUNCTION("""COMPUTED_VALUE"""),45757.66666666667)</f>
        <v>45757.66667</v>
      </c>
      <c r="H321" s="1">
        <f>IFERROR(__xludf.DUMMYFUNCTION("""COMPUTED_VALUE"""),326.32)</f>
        <v>326.32</v>
      </c>
      <c r="J321" s="2">
        <f>IFERROR(__xludf.DUMMYFUNCTION("""COMPUTED_VALUE"""),45757.66666666667)</f>
        <v>45757.66667</v>
      </c>
      <c r="K321" s="1">
        <f>IFERROR(__xludf.DUMMYFUNCTION("""COMPUTED_VALUE"""),334.54)</f>
        <v>334.54</v>
      </c>
      <c r="M321" s="2">
        <f>IFERROR(__xludf.DUMMYFUNCTION("""COMPUTED_VALUE"""),45757.66666666667)</f>
        <v>45757.66667</v>
      </c>
      <c r="N321" s="1">
        <f>IFERROR(__xludf.DUMMYFUNCTION("""COMPUTED_VALUE"""),2.74711303E8)</f>
        <v>274711303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IFERROR(__xludf.DUMMYFUNCTION("""COMPUTED_VALUE"""),332.69)</f>
        <v>332.69</v>
      </c>
      <c r="D322" s="2">
        <f>IFERROR(__xludf.DUMMYFUNCTION("""COMPUTED_VALUE"""),45758.66666666667)</f>
        <v>45758.66667</v>
      </c>
      <c r="E322" s="1">
        <f>IFERROR(__xludf.DUMMYFUNCTION("""COMPUTED_VALUE"""),339.32)</f>
        <v>339.32</v>
      </c>
      <c r="G322" s="2">
        <f>IFERROR(__xludf.DUMMYFUNCTION("""COMPUTED_VALUE"""),45758.66666666667)</f>
        <v>45758.66667</v>
      </c>
      <c r="H322" s="1">
        <f>IFERROR(__xludf.DUMMYFUNCTION("""COMPUTED_VALUE"""),328.5)</f>
        <v>328.5</v>
      </c>
      <c r="J322" s="2">
        <f>IFERROR(__xludf.DUMMYFUNCTION("""COMPUTED_VALUE"""),45758.66666666667)</f>
        <v>45758.66667</v>
      </c>
      <c r="K322" s="1">
        <f>IFERROR(__xludf.DUMMYFUNCTION("""COMPUTED_VALUE"""),338.91)</f>
        <v>338.91</v>
      </c>
      <c r="M322" s="2">
        <f>IFERROR(__xludf.DUMMYFUNCTION("""COMPUTED_VALUE"""),45758.66666666667)</f>
        <v>45758.66667</v>
      </c>
      <c r="N322" s="1">
        <f>IFERROR(__xludf.DUMMYFUNCTION("""COMPUTED_VALUE"""),2.22338085E8)</f>
        <v>222338085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IFERROR(__xludf.DUMMYFUNCTION("""COMPUTED_VALUE"""),341.78)</f>
        <v>341.78</v>
      </c>
      <c r="D323" s="2">
        <f>IFERROR(__xludf.DUMMYFUNCTION("""COMPUTED_VALUE"""),45761.66666666667)</f>
        <v>45761.66667</v>
      </c>
      <c r="E323" s="1">
        <f>IFERROR(__xludf.DUMMYFUNCTION("""COMPUTED_VALUE"""),347.93)</f>
        <v>347.93</v>
      </c>
      <c r="G323" s="2">
        <f>IFERROR(__xludf.DUMMYFUNCTION("""COMPUTED_VALUE"""),45761.66666666667)</f>
        <v>45761.66667</v>
      </c>
      <c r="H323" s="1">
        <f>IFERROR(__xludf.DUMMYFUNCTION("""COMPUTED_VALUE"""),340.93)</f>
        <v>340.93</v>
      </c>
      <c r="J323" s="2">
        <f>IFERROR(__xludf.DUMMYFUNCTION("""COMPUTED_VALUE"""),45761.66666666667)</f>
        <v>45761.66667</v>
      </c>
      <c r="K323" s="1">
        <f>IFERROR(__xludf.DUMMYFUNCTION("""COMPUTED_VALUE"""),345.98)</f>
        <v>345.98</v>
      </c>
      <c r="M323" s="2">
        <f>IFERROR(__xludf.DUMMYFUNCTION("""COMPUTED_VALUE"""),45761.66666666667)</f>
        <v>45761.66667</v>
      </c>
      <c r="N323" s="1">
        <f>IFERROR(__xludf.DUMMYFUNCTION("""COMPUTED_VALUE"""),1.96720238E8)</f>
        <v>196720238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IFERROR(__xludf.DUMMYFUNCTION("""COMPUTED_VALUE"""),346.64)</f>
        <v>346.64</v>
      </c>
      <c r="D324" s="2">
        <f>IFERROR(__xludf.DUMMYFUNCTION("""COMPUTED_VALUE"""),45762.66666666667)</f>
        <v>45762.66667</v>
      </c>
      <c r="E324" s="1">
        <f>IFERROR(__xludf.DUMMYFUNCTION("""COMPUTED_VALUE"""),349.11)</f>
        <v>349.11</v>
      </c>
      <c r="G324" s="2">
        <f>IFERROR(__xludf.DUMMYFUNCTION("""COMPUTED_VALUE"""),45762.66666666667)</f>
        <v>45762.66667</v>
      </c>
      <c r="H324" s="1">
        <f>IFERROR(__xludf.DUMMYFUNCTION("""COMPUTED_VALUE"""),345.23)</f>
        <v>345.23</v>
      </c>
      <c r="J324" s="2">
        <f>IFERROR(__xludf.DUMMYFUNCTION("""COMPUTED_VALUE"""),45762.66666666667)</f>
        <v>45762.66667</v>
      </c>
      <c r="K324" s="1">
        <f>IFERROR(__xludf.DUMMYFUNCTION("""COMPUTED_VALUE"""),346.88)</f>
        <v>346.88</v>
      </c>
      <c r="M324" s="2">
        <f>IFERROR(__xludf.DUMMYFUNCTION("""COMPUTED_VALUE"""),45762.66666666667)</f>
        <v>45762.66667</v>
      </c>
      <c r="N324" s="1">
        <f>IFERROR(__xludf.DUMMYFUNCTION("""COMPUTED_VALUE"""),1.65268315E8)</f>
        <v>165268315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IFERROR(__xludf.DUMMYFUNCTION("""COMPUTED_VALUE"""),347.09)</f>
        <v>347.09</v>
      </c>
      <c r="D325" s="2">
        <f>IFERROR(__xludf.DUMMYFUNCTION("""COMPUTED_VALUE"""),45763.66666666667)</f>
        <v>45763.66667</v>
      </c>
      <c r="E325" s="1">
        <f>IFERROR(__xludf.DUMMYFUNCTION("""COMPUTED_VALUE"""),350.85)</f>
        <v>350.85</v>
      </c>
      <c r="G325" s="2">
        <f>IFERROR(__xludf.DUMMYFUNCTION("""COMPUTED_VALUE"""),45763.66666666667)</f>
        <v>45763.66667</v>
      </c>
      <c r="H325" s="1">
        <f>IFERROR(__xludf.DUMMYFUNCTION("""COMPUTED_VALUE"""),344.12)</f>
        <v>344.12</v>
      </c>
      <c r="J325" s="2">
        <f>IFERROR(__xludf.DUMMYFUNCTION("""COMPUTED_VALUE"""),45763.66666666667)</f>
        <v>45763.66667</v>
      </c>
      <c r="K325" s="1">
        <f>IFERROR(__xludf.DUMMYFUNCTION("""COMPUTED_VALUE"""),346.23)</f>
        <v>346.23</v>
      </c>
      <c r="M325" s="2">
        <f>IFERROR(__xludf.DUMMYFUNCTION("""COMPUTED_VALUE"""),45763.66666666667)</f>
        <v>45763.66667</v>
      </c>
      <c r="N325" s="1">
        <f>IFERROR(__xludf.DUMMYFUNCTION("""COMPUTED_VALUE"""),1.68007754E8)</f>
        <v>168007754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IFERROR(__xludf.DUMMYFUNCTION("""COMPUTED_VALUE"""),348.25)</f>
        <v>348.25</v>
      </c>
      <c r="D326" s="2">
        <f>IFERROR(__xludf.DUMMYFUNCTION("""COMPUTED_VALUE"""),45764.66666666667)</f>
        <v>45764.66667</v>
      </c>
      <c r="E326" s="1">
        <f>IFERROR(__xludf.DUMMYFUNCTION("""COMPUTED_VALUE"""),354.3)</f>
        <v>354.3</v>
      </c>
      <c r="G326" s="2">
        <f>IFERROR(__xludf.DUMMYFUNCTION("""COMPUTED_VALUE"""),45764.66666666667)</f>
        <v>45764.66667</v>
      </c>
      <c r="H326" s="1">
        <f>IFERROR(__xludf.DUMMYFUNCTION("""COMPUTED_VALUE"""),347.98)</f>
        <v>347.98</v>
      </c>
      <c r="J326" s="2">
        <f>IFERROR(__xludf.DUMMYFUNCTION("""COMPUTED_VALUE"""),45764.66666666667)</f>
        <v>45764.66667</v>
      </c>
      <c r="K326" s="1">
        <f>IFERROR(__xludf.DUMMYFUNCTION("""COMPUTED_VALUE"""),351.55)</f>
        <v>351.55</v>
      </c>
      <c r="M326" s="2">
        <f>IFERROR(__xludf.DUMMYFUNCTION("""COMPUTED_VALUE"""),45764.66666666667)</f>
        <v>45764.66667</v>
      </c>
      <c r="N326" s="1">
        <f>IFERROR(__xludf.DUMMYFUNCTION("""COMPUTED_VALUE"""),1.64291478E8)</f>
        <v>164291478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IFERROR(__xludf.DUMMYFUNCTION("""COMPUTED_VALUE"""),348.47)</f>
        <v>348.47</v>
      </c>
      <c r="D327" s="2">
        <f>IFERROR(__xludf.DUMMYFUNCTION("""COMPUTED_VALUE"""),45768.66666666667)</f>
        <v>45768.66667</v>
      </c>
      <c r="E327" s="1">
        <f>IFERROR(__xludf.DUMMYFUNCTION("""COMPUTED_VALUE"""),348.92)</f>
        <v>348.92</v>
      </c>
      <c r="G327" s="2">
        <f>IFERROR(__xludf.DUMMYFUNCTION("""COMPUTED_VALUE"""),45768.66666666667)</f>
        <v>45768.66667</v>
      </c>
      <c r="H327" s="1">
        <f>IFERROR(__xludf.DUMMYFUNCTION("""COMPUTED_VALUE"""),339.98)</f>
        <v>339.98</v>
      </c>
      <c r="J327" s="2">
        <f>IFERROR(__xludf.DUMMYFUNCTION("""COMPUTED_VALUE"""),45768.66666666667)</f>
        <v>45768.66667</v>
      </c>
      <c r="K327" s="1">
        <f>IFERROR(__xludf.DUMMYFUNCTION("""COMPUTED_VALUE"""),344.22)</f>
        <v>344.22</v>
      </c>
      <c r="M327" s="2">
        <f>IFERROR(__xludf.DUMMYFUNCTION("""COMPUTED_VALUE"""),45768.66666666667)</f>
        <v>45768.66667</v>
      </c>
      <c r="N327" s="1">
        <f>IFERROR(__xludf.DUMMYFUNCTION("""COMPUTED_VALUE"""),1.55991838E8)</f>
        <v>155991838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IFERROR(__xludf.DUMMYFUNCTION("""COMPUTED_VALUE"""),348.47)</f>
        <v>348.47</v>
      </c>
      <c r="D328" s="2">
        <f>IFERROR(__xludf.DUMMYFUNCTION("""COMPUTED_VALUE"""),45769.66666666667)</f>
        <v>45769.66667</v>
      </c>
      <c r="E328" s="1">
        <f>IFERROR(__xludf.DUMMYFUNCTION("""COMPUTED_VALUE"""),352.51)</f>
        <v>352.51</v>
      </c>
      <c r="G328" s="2">
        <f>IFERROR(__xludf.DUMMYFUNCTION("""COMPUTED_VALUE"""),45769.66666666667)</f>
        <v>45769.66667</v>
      </c>
      <c r="H328" s="1">
        <f>IFERROR(__xludf.DUMMYFUNCTION("""COMPUTED_VALUE"""),347.48)</f>
        <v>347.48</v>
      </c>
      <c r="J328" s="2">
        <f>IFERROR(__xludf.DUMMYFUNCTION("""COMPUTED_VALUE"""),45769.66666666667)</f>
        <v>45769.66667</v>
      </c>
      <c r="K328" s="1">
        <f>IFERROR(__xludf.DUMMYFUNCTION("""COMPUTED_VALUE"""),351.28)</f>
        <v>351.28</v>
      </c>
      <c r="M328" s="2">
        <f>IFERROR(__xludf.DUMMYFUNCTION("""COMPUTED_VALUE"""),45769.66666666667)</f>
        <v>45769.66667</v>
      </c>
      <c r="N328" s="1">
        <f>IFERROR(__xludf.DUMMYFUNCTION("""COMPUTED_VALUE"""),1.64564189E8)</f>
        <v>164564189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IFERROR(__xludf.DUMMYFUNCTION("""COMPUTED_VALUE"""),354.77)</f>
        <v>354.77</v>
      </c>
      <c r="D329" s="2">
        <f>IFERROR(__xludf.DUMMYFUNCTION("""COMPUTED_VALUE"""),45770.66666666667)</f>
        <v>45770.66667</v>
      </c>
      <c r="E329" s="1">
        <f>IFERROR(__xludf.DUMMYFUNCTION("""COMPUTED_VALUE"""),358.61)</f>
        <v>358.61</v>
      </c>
      <c r="G329" s="2">
        <f>IFERROR(__xludf.DUMMYFUNCTION("""COMPUTED_VALUE"""),45770.66666666667)</f>
        <v>45770.66667</v>
      </c>
      <c r="H329" s="1">
        <f>IFERROR(__xludf.DUMMYFUNCTION("""COMPUTED_VALUE"""),349.85)</f>
        <v>349.85</v>
      </c>
      <c r="J329" s="2">
        <f>IFERROR(__xludf.DUMMYFUNCTION("""COMPUTED_VALUE"""),45770.66666666667)</f>
        <v>45770.66667</v>
      </c>
      <c r="K329" s="1">
        <f>IFERROR(__xludf.DUMMYFUNCTION("""COMPUTED_VALUE"""),351.95)</f>
        <v>351.95</v>
      </c>
      <c r="M329" s="2">
        <f>IFERROR(__xludf.DUMMYFUNCTION("""COMPUTED_VALUE"""),45770.66666666667)</f>
        <v>45770.66667</v>
      </c>
      <c r="N329" s="1">
        <f>IFERROR(__xludf.DUMMYFUNCTION("""COMPUTED_VALUE"""),1.76333237E8)</f>
        <v>176333237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IFERROR(__xludf.DUMMYFUNCTION("""COMPUTED_VALUE"""),352.41)</f>
        <v>352.41</v>
      </c>
      <c r="D330" s="2">
        <f>IFERROR(__xludf.DUMMYFUNCTION("""COMPUTED_VALUE"""),45771.66666666667)</f>
        <v>45771.66667</v>
      </c>
      <c r="E330" s="1">
        <f>IFERROR(__xludf.DUMMYFUNCTION("""COMPUTED_VALUE"""),355.72)</f>
        <v>355.72</v>
      </c>
      <c r="G330" s="2">
        <f>IFERROR(__xludf.DUMMYFUNCTION("""COMPUTED_VALUE"""),45771.66666666667)</f>
        <v>45771.66667</v>
      </c>
      <c r="H330" s="1">
        <f>IFERROR(__xludf.DUMMYFUNCTION("""COMPUTED_VALUE"""),350.52)</f>
        <v>350.52</v>
      </c>
      <c r="J330" s="2">
        <f>IFERROR(__xludf.DUMMYFUNCTION("""COMPUTED_VALUE"""),45771.66666666667)</f>
        <v>45771.66667</v>
      </c>
      <c r="K330" s="1">
        <f>IFERROR(__xludf.DUMMYFUNCTION("""COMPUTED_VALUE"""),353.07)</f>
        <v>353.07</v>
      </c>
      <c r="M330" s="2">
        <f>IFERROR(__xludf.DUMMYFUNCTION("""COMPUTED_VALUE"""),45771.66666666667)</f>
        <v>45771.66667</v>
      </c>
      <c r="N330" s="1">
        <f>IFERROR(__xludf.DUMMYFUNCTION("""COMPUTED_VALUE"""),1.52066936E8)</f>
        <v>152066936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IFERROR(__xludf.DUMMYFUNCTION("""COMPUTED_VALUE"""),353.71)</f>
        <v>353.71</v>
      </c>
      <c r="D331" s="2">
        <f>IFERROR(__xludf.DUMMYFUNCTION("""COMPUTED_VALUE"""),45772.66666666667)</f>
        <v>45772.66667</v>
      </c>
      <c r="E331" s="1">
        <f>IFERROR(__xludf.DUMMYFUNCTION("""COMPUTED_VALUE"""),354.23)</f>
        <v>354.23</v>
      </c>
      <c r="G331" s="2">
        <f>IFERROR(__xludf.DUMMYFUNCTION("""COMPUTED_VALUE"""),45772.66666666667)</f>
        <v>45772.66667</v>
      </c>
      <c r="H331" s="1">
        <f>IFERROR(__xludf.DUMMYFUNCTION("""COMPUTED_VALUE"""),350.47)</f>
        <v>350.47</v>
      </c>
      <c r="J331" s="2">
        <f>IFERROR(__xludf.DUMMYFUNCTION("""COMPUTED_VALUE"""),45772.66666666667)</f>
        <v>45772.66667</v>
      </c>
      <c r="K331" s="1">
        <f>IFERROR(__xludf.DUMMYFUNCTION("""COMPUTED_VALUE"""),352.55)</f>
        <v>352.55</v>
      </c>
      <c r="M331" s="2">
        <f>IFERROR(__xludf.DUMMYFUNCTION("""COMPUTED_VALUE"""),45772.66666666667)</f>
        <v>45772.66667</v>
      </c>
      <c r="N331" s="1">
        <f>IFERROR(__xludf.DUMMYFUNCTION("""COMPUTED_VALUE"""),1.50637118E8)</f>
        <v>150637118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IFERROR(__xludf.DUMMYFUNCTION("""COMPUTED_VALUE"""),352.41)</f>
        <v>352.41</v>
      </c>
      <c r="D332" s="2">
        <f>IFERROR(__xludf.DUMMYFUNCTION("""COMPUTED_VALUE"""),45775.66666666667)</f>
        <v>45775.66667</v>
      </c>
      <c r="E332" s="1">
        <f>IFERROR(__xludf.DUMMYFUNCTION("""COMPUTED_VALUE"""),355.61)</f>
        <v>355.61</v>
      </c>
      <c r="G332" s="2">
        <f>IFERROR(__xludf.DUMMYFUNCTION("""COMPUTED_VALUE"""),45775.66666666667)</f>
        <v>45775.66667</v>
      </c>
      <c r="H332" s="1">
        <f>IFERROR(__xludf.DUMMYFUNCTION("""COMPUTED_VALUE"""),351.55)</f>
        <v>351.55</v>
      </c>
      <c r="J332" s="2">
        <f>IFERROR(__xludf.DUMMYFUNCTION("""COMPUTED_VALUE"""),45775.66666666667)</f>
        <v>45775.66667</v>
      </c>
      <c r="K332" s="1">
        <f>IFERROR(__xludf.DUMMYFUNCTION("""COMPUTED_VALUE"""),355.04)</f>
        <v>355.04</v>
      </c>
      <c r="M332" s="2">
        <f>IFERROR(__xludf.DUMMYFUNCTION("""COMPUTED_VALUE"""),45775.66666666667)</f>
        <v>45775.66667</v>
      </c>
      <c r="N332" s="1">
        <f>IFERROR(__xludf.DUMMYFUNCTION("""COMPUTED_VALUE"""),1.59504037E8)</f>
        <v>159504037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IFERROR(__xludf.DUMMYFUNCTION("""COMPUTED_VALUE"""),354.71)</f>
        <v>354.71</v>
      </c>
      <c r="D333" s="2">
        <f>IFERROR(__xludf.DUMMYFUNCTION("""COMPUTED_VALUE"""),45776.66666666667)</f>
        <v>45776.66667</v>
      </c>
      <c r="E333" s="1">
        <f>IFERROR(__xludf.DUMMYFUNCTION("""COMPUTED_VALUE"""),358.79)</f>
        <v>358.79</v>
      </c>
      <c r="G333" s="2">
        <f>IFERROR(__xludf.DUMMYFUNCTION("""COMPUTED_VALUE"""),45776.66666666667)</f>
        <v>45776.66667</v>
      </c>
      <c r="H333" s="1">
        <f>IFERROR(__xludf.DUMMYFUNCTION("""COMPUTED_VALUE"""),353.96)</f>
        <v>353.96</v>
      </c>
      <c r="J333" s="2">
        <f>IFERROR(__xludf.DUMMYFUNCTION("""COMPUTED_VALUE"""),45776.66666666667)</f>
        <v>45776.66667</v>
      </c>
      <c r="K333" s="1">
        <f>IFERROR(__xludf.DUMMYFUNCTION("""COMPUTED_VALUE"""),357.14)</f>
        <v>357.14</v>
      </c>
      <c r="M333" s="2">
        <f>IFERROR(__xludf.DUMMYFUNCTION("""COMPUTED_VALUE"""),45776.66666666667)</f>
        <v>45776.66667</v>
      </c>
      <c r="N333" s="1">
        <f>IFERROR(__xludf.DUMMYFUNCTION("""COMPUTED_VALUE"""),1.82789974E8)</f>
        <v>182789974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IFERROR(__xludf.DUMMYFUNCTION("""COMPUTED_VALUE"""),355.47)</f>
        <v>355.47</v>
      </c>
      <c r="D334" s="2">
        <f>IFERROR(__xludf.DUMMYFUNCTION("""COMPUTED_VALUE"""),45777.66666666667)</f>
        <v>45777.66667</v>
      </c>
      <c r="E334" s="1">
        <f>IFERROR(__xludf.DUMMYFUNCTION("""COMPUTED_VALUE"""),359.62)</f>
        <v>359.62</v>
      </c>
      <c r="G334" s="2">
        <f>IFERROR(__xludf.DUMMYFUNCTION("""COMPUTED_VALUE"""),45777.66666666667)</f>
        <v>45777.66667</v>
      </c>
      <c r="H334" s="1">
        <f>IFERROR(__xludf.DUMMYFUNCTION("""COMPUTED_VALUE"""),352.45)</f>
        <v>352.45</v>
      </c>
      <c r="J334" s="2">
        <f>IFERROR(__xludf.DUMMYFUNCTION("""COMPUTED_VALUE"""),45777.66666666667)</f>
        <v>45777.66667</v>
      </c>
      <c r="K334" s="1">
        <f>IFERROR(__xludf.DUMMYFUNCTION("""COMPUTED_VALUE"""),358.86)</f>
        <v>358.86</v>
      </c>
      <c r="M334" s="2">
        <f>IFERROR(__xludf.DUMMYFUNCTION("""COMPUTED_VALUE"""),45777.66666666667)</f>
        <v>45777.66667</v>
      </c>
      <c r="N334" s="1">
        <f>IFERROR(__xludf.DUMMYFUNCTION("""COMPUTED_VALUE"""),2.28642168E8)</f>
        <v>228642168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IFERROR(__xludf.DUMMYFUNCTION("""COMPUTED_VALUE"""),359.61)</f>
        <v>359.61</v>
      </c>
      <c r="D335" s="2">
        <f>IFERROR(__xludf.DUMMYFUNCTION("""COMPUTED_VALUE"""),45778.66666666667)</f>
        <v>45778.66667</v>
      </c>
      <c r="E335" s="1">
        <f>IFERROR(__xludf.DUMMYFUNCTION("""COMPUTED_VALUE"""),362.43)</f>
        <v>362.43</v>
      </c>
      <c r="G335" s="2">
        <f>IFERROR(__xludf.DUMMYFUNCTION("""COMPUTED_VALUE"""),45778.66666666667)</f>
        <v>45778.66667</v>
      </c>
      <c r="H335" s="1">
        <f>IFERROR(__xludf.DUMMYFUNCTION("""COMPUTED_VALUE"""),357.45)</f>
        <v>357.45</v>
      </c>
      <c r="J335" s="2">
        <f>IFERROR(__xludf.DUMMYFUNCTION("""COMPUTED_VALUE"""),45778.66666666667)</f>
        <v>45778.66667</v>
      </c>
      <c r="K335" s="1">
        <f>IFERROR(__xludf.DUMMYFUNCTION("""COMPUTED_VALUE"""),359.52)</f>
        <v>359.52</v>
      </c>
      <c r="M335" s="2">
        <f>IFERROR(__xludf.DUMMYFUNCTION("""COMPUTED_VALUE"""),45778.66666666667)</f>
        <v>45778.66667</v>
      </c>
      <c r="N335" s="1">
        <f>IFERROR(__xludf.DUMMYFUNCTION("""COMPUTED_VALUE"""),1.94919077E8)</f>
        <v>194919077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IFERROR(__xludf.DUMMYFUNCTION("""COMPUTED_VALUE"""),363.72)</f>
        <v>363.72</v>
      </c>
      <c r="D336" s="2">
        <f>IFERROR(__xludf.DUMMYFUNCTION("""COMPUTED_VALUE"""),45779.66666666667)</f>
        <v>45779.66667</v>
      </c>
      <c r="E336" s="1">
        <f>IFERROR(__xludf.DUMMYFUNCTION("""COMPUTED_VALUE"""),364.82)</f>
        <v>364.82</v>
      </c>
      <c r="G336" s="2">
        <f>IFERROR(__xludf.DUMMYFUNCTION("""COMPUTED_VALUE"""),45779.66666666667)</f>
        <v>45779.66667</v>
      </c>
      <c r="H336" s="1">
        <f>IFERROR(__xludf.DUMMYFUNCTION("""COMPUTED_VALUE"""),362.12)</f>
        <v>362.12</v>
      </c>
      <c r="J336" s="2">
        <f>IFERROR(__xludf.DUMMYFUNCTION("""COMPUTED_VALUE"""),45779.66666666667)</f>
        <v>45779.66667</v>
      </c>
      <c r="K336" s="1">
        <f>IFERROR(__xludf.DUMMYFUNCTION("""COMPUTED_VALUE"""),363.84)</f>
        <v>363.84</v>
      </c>
      <c r="M336" s="2">
        <f>IFERROR(__xludf.DUMMYFUNCTION("""COMPUTED_VALUE"""),45779.66666666667)</f>
        <v>45779.66667</v>
      </c>
      <c r="N336" s="1">
        <f>IFERROR(__xludf.DUMMYFUNCTION("""COMPUTED_VALUE"""),1.77399967E8)</f>
        <v>177399967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IFERROR(__xludf.DUMMYFUNCTION("""COMPUTED_VALUE"""),363.3)</f>
        <v>363.3</v>
      </c>
      <c r="D337" s="2">
        <f>IFERROR(__xludf.DUMMYFUNCTION("""COMPUTED_VALUE"""),45782.66666666667)</f>
        <v>45782.66667</v>
      </c>
      <c r="E337" s="1">
        <f>IFERROR(__xludf.DUMMYFUNCTION("""COMPUTED_VALUE"""),365.04)</f>
        <v>365.04</v>
      </c>
      <c r="G337" s="2">
        <f>IFERROR(__xludf.DUMMYFUNCTION("""COMPUTED_VALUE"""),45782.66666666667)</f>
        <v>45782.66667</v>
      </c>
      <c r="H337" s="1">
        <f>IFERROR(__xludf.DUMMYFUNCTION("""COMPUTED_VALUE"""),361.13)</f>
        <v>361.13</v>
      </c>
      <c r="J337" s="2">
        <f>IFERROR(__xludf.DUMMYFUNCTION("""COMPUTED_VALUE"""),45782.66666666667)</f>
        <v>45782.66667</v>
      </c>
      <c r="K337" s="1">
        <f>IFERROR(__xludf.DUMMYFUNCTION("""COMPUTED_VALUE"""),362.89)</f>
        <v>362.89</v>
      </c>
      <c r="M337" s="2">
        <f>IFERROR(__xludf.DUMMYFUNCTION("""COMPUTED_VALUE"""),45782.66666666667)</f>
        <v>45782.66667</v>
      </c>
      <c r="N337" s="1">
        <f>IFERROR(__xludf.DUMMYFUNCTION("""COMPUTED_VALUE"""),1.44472042E8)</f>
        <v>144472042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IFERROR(__xludf.DUMMYFUNCTION("""COMPUTED_VALUE"""),361.04)</f>
        <v>361.04</v>
      </c>
      <c r="D338" s="2">
        <f>IFERROR(__xludf.DUMMYFUNCTION("""COMPUTED_VALUE"""),45783.66666666667)</f>
        <v>45783.66667</v>
      </c>
      <c r="E338" s="1">
        <f>IFERROR(__xludf.DUMMYFUNCTION("""COMPUTED_VALUE"""),363.16)</f>
        <v>363.16</v>
      </c>
      <c r="G338" s="2">
        <f>IFERROR(__xludf.DUMMYFUNCTION("""COMPUTED_VALUE"""),45783.66666666667)</f>
        <v>45783.66667</v>
      </c>
      <c r="H338" s="1">
        <f>IFERROR(__xludf.DUMMYFUNCTION("""COMPUTED_VALUE"""),358.54)</f>
        <v>358.54</v>
      </c>
      <c r="J338" s="2">
        <f>IFERROR(__xludf.DUMMYFUNCTION("""COMPUTED_VALUE"""),45783.66666666667)</f>
        <v>45783.66667</v>
      </c>
      <c r="K338" s="1">
        <f>IFERROR(__xludf.DUMMYFUNCTION("""COMPUTED_VALUE"""),360.21)</f>
        <v>360.21</v>
      </c>
      <c r="M338" s="2">
        <f>IFERROR(__xludf.DUMMYFUNCTION("""COMPUTED_VALUE"""),45783.66666666667)</f>
        <v>45783.66667</v>
      </c>
      <c r="N338" s="1">
        <f>IFERROR(__xludf.DUMMYFUNCTION("""COMPUTED_VALUE"""),1.51729507E8)</f>
        <v>151729507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IFERROR(__xludf.DUMMYFUNCTION("""COMPUTED_VALUE"""),360.19)</f>
        <v>360.19</v>
      </c>
      <c r="D339" s="2">
        <f>IFERROR(__xludf.DUMMYFUNCTION("""COMPUTED_VALUE"""),45784.66666666667)</f>
        <v>45784.66667</v>
      </c>
      <c r="E339" s="1">
        <f>IFERROR(__xludf.DUMMYFUNCTION("""COMPUTED_VALUE"""),363.19)</f>
        <v>363.19</v>
      </c>
      <c r="G339" s="2">
        <f>IFERROR(__xludf.DUMMYFUNCTION("""COMPUTED_VALUE"""),45784.66666666667)</f>
        <v>45784.66667</v>
      </c>
      <c r="H339" s="1">
        <f>IFERROR(__xludf.DUMMYFUNCTION("""COMPUTED_VALUE"""),359.78)</f>
        <v>359.78</v>
      </c>
      <c r="J339" s="2">
        <f>IFERROR(__xludf.DUMMYFUNCTION("""COMPUTED_VALUE"""),45784.66666666667)</f>
        <v>45784.66667</v>
      </c>
      <c r="K339" s="1">
        <f>IFERROR(__xludf.DUMMYFUNCTION("""COMPUTED_VALUE"""),360.36)</f>
        <v>360.36</v>
      </c>
      <c r="M339" s="2">
        <f>IFERROR(__xludf.DUMMYFUNCTION("""COMPUTED_VALUE"""),45784.66666666667)</f>
        <v>45784.66667</v>
      </c>
      <c r="N339" s="1">
        <f>IFERROR(__xludf.DUMMYFUNCTION("""COMPUTED_VALUE"""),1.75452036E8)</f>
        <v>175452036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IFERROR(__xludf.DUMMYFUNCTION("""COMPUTED_VALUE"""),361.32)</f>
        <v>361.32</v>
      </c>
      <c r="D340" s="2">
        <f>IFERROR(__xludf.DUMMYFUNCTION("""COMPUTED_VALUE"""),45785.66666666667)</f>
        <v>45785.66667</v>
      </c>
      <c r="E340" s="1">
        <f>IFERROR(__xludf.DUMMYFUNCTION("""COMPUTED_VALUE"""),362.28)</f>
        <v>362.28</v>
      </c>
      <c r="G340" s="2">
        <f>IFERROR(__xludf.DUMMYFUNCTION("""COMPUTED_VALUE"""),45785.66666666667)</f>
        <v>45785.66667</v>
      </c>
      <c r="H340" s="1">
        <f>IFERROR(__xludf.DUMMYFUNCTION("""COMPUTED_VALUE"""),357.78)</f>
        <v>357.78</v>
      </c>
      <c r="J340" s="2">
        <f>IFERROR(__xludf.DUMMYFUNCTION("""COMPUTED_VALUE"""),45785.66666666667)</f>
        <v>45785.66667</v>
      </c>
      <c r="K340" s="1">
        <f>IFERROR(__xludf.DUMMYFUNCTION("""COMPUTED_VALUE"""),358.62)</f>
        <v>358.62</v>
      </c>
      <c r="M340" s="2">
        <f>IFERROR(__xludf.DUMMYFUNCTION("""COMPUTED_VALUE"""),45785.66666666667)</f>
        <v>45785.66667</v>
      </c>
      <c r="N340" s="1">
        <f>IFERROR(__xludf.DUMMYFUNCTION("""COMPUTED_VALUE"""),1.62078596E8)</f>
        <v>162078596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IFERROR(__xludf.DUMMYFUNCTION("""COMPUTED_VALUE"""),358.82)</f>
        <v>358.82</v>
      </c>
      <c r="D341" s="2">
        <f>IFERROR(__xludf.DUMMYFUNCTION("""COMPUTED_VALUE"""),45786.66666666667)</f>
        <v>45786.66667</v>
      </c>
      <c r="E341" s="1">
        <f>IFERROR(__xludf.DUMMYFUNCTION("""COMPUTED_VALUE"""),362.01)</f>
        <v>362.01</v>
      </c>
      <c r="G341" s="2">
        <f>IFERROR(__xludf.DUMMYFUNCTION("""COMPUTED_VALUE"""),45786.66666666667)</f>
        <v>45786.66667</v>
      </c>
      <c r="H341" s="1">
        <f>IFERROR(__xludf.DUMMYFUNCTION("""COMPUTED_VALUE"""),358.2)</f>
        <v>358.2</v>
      </c>
      <c r="J341" s="2">
        <f>IFERROR(__xludf.DUMMYFUNCTION("""COMPUTED_VALUE"""),45786.66666666667)</f>
        <v>45786.66667</v>
      </c>
      <c r="K341" s="1">
        <f>IFERROR(__xludf.DUMMYFUNCTION("""COMPUTED_VALUE"""),360.9)</f>
        <v>360.9</v>
      </c>
      <c r="M341" s="2">
        <f>IFERROR(__xludf.DUMMYFUNCTION("""COMPUTED_VALUE"""),45786.66666666667)</f>
        <v>45786.66667</v>
      </c>
      <c r="N341" s="1">
        <f>IFERROR(__xludf.DUMMYFUNCTION("""COMPUTED_VALUE"""),1.40918401E8)</f>
        <v>140918401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IFERROR(__xludf.DUMMYFUNCTION("""COMPUTED_VALUE"""),364.61)</f>
        <v>364.61</v>
      </c>
      <c r="D342" s="2">
        <f>IFERROR(__xludf.DUMMYFUNCTION("""COMPUTED_VALUE"""),45789.66666666667)</f>
        <v>45789.66667</v>
      </c>
      <c r="E342" s="1">
        <f>IFERROR(__xludf.DUMMYFUNCTION("""COMPUTED_VALUE"""),364.89)</f>
        <v>364.89</v>
      </c>
      <c r="G342" s="2">
        <f>IFERROR(__xludf.DUMMYFUNCTION("""COMPUTED_VALUE"""),45789.66666666667)</f>
        <v>45789.66667</v>
      </c>
      <c r="H342" s="1">
        <f>IFERROR(__xludf.DUMMYFUNCTION("""COMPUTED_VALUE"""),360.24)</f>
        <v>360.24</v>
      </c>
      <c r="J342" s="2">
        <f>IFERROR(__xludf.DUMMYFUNCTION("""COMPUTED_VALUE"""),45789.66666666667)</f>
        <v>45789.66667</v>
      </c>
      <c r="K342" s="1">
        <f>IFERROR(__xludf.DUMMYFUNCTION("""COMPUTED_VALUE"""),362.03)</f>
        <v>362.03</v>
      </c>
      <c r="M342" s="2">
        <f>IFERROR(__xludf.DUMMYFUNCTION("""COMPUTED_VALUE"""),45789.66666666667)</f>
        <v>45789.66667</v>
      </c>
      <c r="N342" s="1">
        <f>IFERROR(__xludf.DUMMYFUNCTION("""COMPUTED_VALUE"""),1.92436984E8)</f>
        <v>192436984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IFERROR(__xludf.DUMMYFUNCTION("""COMPUTED_VALUE"""),362.64)</f>
        <v>362.64</v>
      </c>
      <c r="D343" s="2">
        <f>IFERROR(__xludf.DUMMYFUNCTION("""COMPUTED_VALUE"""),45790.66666666667)</f>
        <v>45790.66667</v>
      </c>
      <c r="E343" s="1">
        <f>IFERROR(__xludf.DUMMYFUNCTION("""COMPUTED_VALUE"""),362.68)</f>
        <v>362.68</v>
      </c>
      <c r="G343" s="2">
        <f>IFERROR(__xludf.DUMMYFUNCTION("""COMPUTED_VALUE"""),45790.66666666667)</f>
        <v>45790.66667</v>
      </c>
      <c r="H343" s="1">
        <f>IFERROR(__xludf.DUMMYFUNCTION("""COMPUTED_VALUE"""),356.52)</f>
        <v>356.52</v>
      </c>
      <c r="J343" s="2">
        <f>IFERROR(__xludf.DUMMYFUNCTION("""COMPUTED_VALUE"""),45790.66666666667)</f>
        <v>45790.66667</v>
      </c>
      <c r="K343" s="1">
        <f>IFERROR(__xludf.DUMMYFUNCTION("""COMPUTED_VALUE"""),357.73)</f>
        <v>357.73</v>
      </c>
      <c r="M343" s="2">
        <f>IFERROR(__xludf.DUMMYFUNCTION("""COMPUTED_VALUE"""),45790.66666666667)</f>
        <v>45790.66667</v>
      </c>
      <c r="N343" s="1">
        <f>IFERROR(__xludf.DUMMYFUNCTION("""COMPUTED_VALUE"""),1.74659882E8)</f>
        <v>174659882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IFERROR(__xludf.DUMMYFUNCTION("""COMPUTED_VALUE"""),356.35)</f>
        <v>356.35</v>
      </c>
      <c r="D344" s="2">
        <f>IFERROR(__xludf.DUMMYFUNCTION("""COMPUTED_VALUE"""),45791.66666666667)</f>
        <v>45791.66667</v>
      </c>
      <c r="E344" s="1">
        <f>IFERROR(__xludf.DUMMYFUNCTION("""COMPUTED_VALUE"""),356.45)</f>
        <v>356.45</v>
      </c>
      <c r="G344" s="2">
        <f>IFERROR(__xludf.DUMMYFUNCTION("""COMPUTED_VALUE"""),45791.66666666667)</f>
        <v>45791.66667</v>
      </c>
      <c r="H344" s="1">
        <f>IFERROR(__xludf.DUMMYFUNCTION("""COMPUTED_VALUE"""),352.87)</f>
        <v>352.87</v>
      </c>
      <c r="J344" s="2">
        <f>IFERROR(__xludf.DUMMYFUNCTION("""COMPUTED_VALUE"""),45791.66666666667)</f>
        <v>45791.66667</v>
      </c>
      <c r="K344" s="1">
        <f>IFERROR(__xludf.DUMMYFUNCTION("""COMPUTED_VALUE"""),354.48)</f>
        <v>354.48</v>
      </c>
      <c r="M344" s="2">
        <f>IFERROR(__xludf.DUMMYFUNCTION("""COMPUTED_VALUE"""),45791.66666666667)</f>
        <v>45791.66667</v>
      </c>
      <c r="N344" s="1">
        <f>IFERROR(__xludf.DUMMYFUNCTION("""COMPUTED_VALUE"""),1.87761591E8)</f>
        <v>187761591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IFERROR(__xludf.DUMMYFUNCTION("""COMPUTED_VALUE"""),355.56)</f>
        <v>355.56</v>
      </c>
      <c r="D345" s="2">
        <f>IFERROR(__xludf.DUMMYFUNCTION("""COMPUTED_VALUE"""),45792.66666666667)</f>
        <v>45792.66667</v>
      </c>
      <c r="E345" s="1">
        <f>IFERROR(__xludf.DUMMYFUNCTION("""COMPUTED_VALUE"""),360.76)</f>
        <v>360.76</v>
      </c>
      <c r="G345" s="2">
        <f>IFERROR(__xludf.DUMMYFUNCTION("""COMPUTED_VALUE"""),45792.66666666667)</f>
        <v>45792.66667</v>
      </c>
      <c r="H345" s="1">
        <f>IFERROR(__xludf.DUMMYFUNCTION("""COMPUTED_VALUE"""),355.35)</f>
        <v>355.35</v>
      </c>
      <c r="J345" s="2">
        <f>IFERROR(__xludf.DUMMYFUNCTION("""COMPUTED_VALUE"""),45792.66666666667)</f>
        <v>45792.66667</v>
      </c>
      <c r="K345" s="1">
        <f>IFERROR(__xludf.DUMMYFUNCTION("""COMPUTED_VALUE"""),360.7)</f>
        <v>360.7</v>
      </c>
      <c r="M345" s="2">
        <f>IFERROR(__xludf.DUMMYFUNCTION("""COMPUTED_VALUE"""),45792.66666666667)</f>
        <v>45792.66667</v>
      </c>
      <c r="N345" s="1">
        <f>IFERROR(__xludf.DUMMYFUNCTION("""COMPUTED_VALUE"""),1.39469306E8)</f>
        <v>139469306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IFERROR(__xludf.DUMMYFUNCTION("""COMPUTED_VALUE"""),361.6)</f>
        <v>361.6</v>
      </c>
      <c r="D346" s="2">
        <f>IFERROR(__xludf.DUMMYFUNCTION("""COMPUTED_VALUE"""),45793.66666666667)</f>
        <v>45793.66667</v>
      </c>
      <c r="E346" s="1">
        <f>IFERROR(__xludf.DUMMYFUNCTION("""COMPUTED_VALUE"""),365.38)</f>
        <v>365.38</v>
      </c>
      <c r="G346" s="2">
        <f>IFERROR(__xludf.DUMMYFUNCTION("""COMPUTED_VALUE"""),45793.66666666667)</f>
        <v>45793.66667</v>
      </c>
      <c r="H346" s="1">
        <f>IFERROR(__xludf.DUMMYFUNCTION("""COMPUTED_VALUE"""),360.4)</f>
        <v>360.4</v>
      </c>
      <c r="J346" s="2">
        <f>IFERROR(__xludf.DUMMYFUNCTION("""COMPUTED_VALUE"""),45793.66666666667)</f>
        <v>45793.66667</v>
      </c>
      <c r="K346" s="1">
        <f>IFERROR(__xludf.DUMMYFUNCTION("""COMPUTED_VALUE"""),365.25)</f>
        <v>365.25</v>
      </c>
      <c r="M346" s="2">
        <f>IFERROR(__xludf.DUMMYFUNCTION("""COMPUTED_VALUE"""),45793.66666666667)</f>
        <v>45793.66667</v>
      </c>
      <c r="N346" s="1">
        <f>IFERROR(__xludf.DUMMYFUNCTION("""COMPUTED_VALUE"""),1.45756531E8)</f>
        <v>145756531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IFERROR(__xludf.DUMMYFUNCTION("""COMPUTED_VALUE"""),362.13)</f>
        <v>362.13</v>
      </c>
      <c r="D347" s="2">
        <f>IFERROR(__xludf.DUMMYFUNCTION("""COMPUTED_VALUE"""),45796.66666666667)</f>
        <v>45796.66667</v>
      </c>
      <c r="E347" s="1">
        <f>IFERROR(__xludf.DUMMYFUNCTION("""COMPUTED_VALUE"""),365.84)</f>
        <v>365.84</v>
      </c>
      <c r="G347" s="2">
        <f>IFERROR(__xludf.DUMMYFUNCTION("""COMPUTED_VALUE"""),45796.66666666667)</f>
        <v>45796.66667</v>
      </c>
      <c r="H347" s="1">
        <f>IFERROR(__xludf.DUMMYFUNCTION("""COMPUTED_VALUE"""),361.84)</f>
        <v>361.84</v>
      </c>
      <c r="J347" s="2">
        <f>IFERROR(__xludf.DUMMYFUNCTION("""COMPUTED_VALUE"""),45796.66666666667)</f>
        <v>45796.66667</v>
      </c>
      <c r="K347" s="1">
        <f>IFERROR(__xludf.DUMMYFUNCTION("""COMPUTED_VALUE"""),365.64)</f>
        <v>365.64</v>
      </c>
      <c r="M347" s="2">
        <f>IFERROR(__xludf.DUMMYFUNCTION("""COMPUTED_VALUE"""),45796.66666666667)</f>
        <v>45796.66667</v>
      </c>
      <c r="N347" s="1">
        <f>IFERROR(__xludf.DUMMYFUNCTION("""COMPUTED_VALUE"""),1.36318112E8)</f>
        <v>136318112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IFERROR(__xludf.DUMMYFUNCTION("""COMPUTED_VALUE"""),363.46)</f>
        <v>363.46</v>
      </c>
      <c r="D348" s="2">
        <f>IFERROR(__xludf.DUMMYFUNCTION("""COMPUTED_VALUE"""),45797.66666666667)</f>
        <v>45797.66667</v>
      </c>
      <c r="E348" s="1">
        <f>IFERROR(__xludf.DUMMYFUNCTION("""COMPUTED_VALUE"""),364.94)</f>
        <v>364.94</v>
      </c>
      <c r="G348" s="2">
        <f>IFERROR(__xludf.DUMMYFUNCTION("""COMPUTED_VALUE"""),45797.66666666667)</f>
        <v>45797.66667</v>
      </c>
      <c r="H348" s="1">
        <f>IFERROR(__xludf.DUMMYFUNCTION("""COMPUTED_VALUE"""),362.66)</f>
        <v>362.66</v>
      </c>
      <c r="J348" s="2">
        <f>IFERROR(__xludf.DUMMYFUNCTION("""COMPUTED_VALUE"""),45797.66666666667)</f>
        <v>45797.66667</v>
      </c>
      <c r="K348" s="1">
        <f>IFERROR(__xludf.DUMMYFUNCTION("""COMPUTED_VALUE"""),363.57)</f>
        <v>363.57</v>
      </c>
      <c r="M348" s="2">
        <f>IFERROR(__xludf.DUMMYFUNCTION("""COMPUTED_VALUE"""),45797.66666666667)</f>
        <v>45797.66667</v>
      </c>
      <c r="N348" s="1">
        <f>IFERROR(__xludf.DUMMYFUNCTION("""COMPUTED_VALUE"""),1.30871908E8)</f>
        <v>130871908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IFERROR(__xludf.DUMMYFUNCTION("""COMPUTED_VALUE"""),361.68)</f>
        <v>361.68</v>
      </c>
      <c r="D349" s="2">
        <f>IFERROR(__xludf.DUMMYFUNCTION("""COMPUTED_VALUE"""),45798.66666666667)</f>
        <v>45798.66667</v>
      </c>
      <c r="E349" s="1">
        <f>IFERROR(__xludf.DUMMYFUNCTION("""COMPUTED_VALUE"""),362.11)</f>
        <v>362.11</v>
      </c>
      <c r="G349" s="2">
        <f>IFERROR(__xludf.DUMMYFUNCTION("""COMPUTED_VALUE"""),45798.66666666667)</f>
        <v>45798.66667</v>
      </c>
      <c r="H349" s="1">
        <f>IFERROR(__xludf.DUMMYFUNCTION("""COMPUTED_VALUE"""),353.55)</f>
        <v>353.55</v>
      </c>
      <c r="J349" s="2">
        <f>IFERROR(__xludf.DUMMYFUNCTION("""COMPUTED_VALUE"""),45798.66666666667)</f>
        <v>45798.66667</v>
      </c>
      <c r="K349" s="1">
        <f>IFERROR(__xludf.DUMMYFUNCTION("""COMPUTED_VALUE"""),353.73)</f>
        <v>353.73</v>
      </c>
      <c r="M349" s="2">
        <f>IFERROR(__xludf.DUMMYFUNCTION("""COMPUTED_VALUE"""),45798.66666666667)</f>
        <v>45798.66667</v>
      </c>
      <c r="N349" s="1">
        <f>IFERROR(__xludf.DUMMYFUNCTION("""COMPUTED_VALUE"""),1.86660719E8)</f>
        <v>186660719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IFERROR(__xludf.DUMMYFUNCTION("""COMPUTED_VALUE"""),354.27)</f>
        <v>354.27</v>
      </c>
      <c r="D350" s="2">
        <f>IFERROR(__xludf.DUMMYFUNCTION("""COMPUTED_VALUE"""),45799.66666666667)</f>
        <v>45799.66667</v>
      </c>
      <c r="E350" s="1">
        <f>IFERROR(__xludf.DUMMYFUNCTION("""COMPUTED_VALUE"""),354.27)</f>
        <v>354.27</v>
      </c>
      <c r="G350" s="2">
        <f>IFERROR(__xludf.DUMMYFUNCTION("""COMPUTED_VALUE"""),45799.66666666667)</f>
        <v>45799.66667</v>
      </c>
      <c r="H350" s="1">
        <f>IFERROR(__xludf.DUMMYFUNCTION("""COMPUTED_VALUE"""),349.61)</f>
        <v>349.61</v>
      </c>
      <c r="J350" s="2">
        <f>IFERROR(__xludf.DUMMYFUNCTION("""COMPUTED_VALUE"""),45799.66666666667)</f>
        <v>45799.66667</v>
      </c>
      <c r="K350" s="1">
        <f>IFERROR(__xludf.DUMMYFUNCTION("""COMPUTED_VALUE"""),352.31)</f>
        <v>352.31</v>
      </c>
      <c r="M350" s="2">
        <f>IFERROR(__xludf.DUMMYFUNCTION("""COMPUTED_VALUE"""),45799.66666666667)</f>
        <v>45799.66667</v>
      </c>
      <c r="N350" s="1">
        <f>IFERROR(__xludf.DUMMYFUNCTION("""COMPUTED_VALUE"""),1.771755E8)</f>
        <v>177175500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IFERROR(__xludf.DUMMYFUNCTION("""COMPUTED_VALUE"""),351.76)</f>
        <v>351.76</v>
      </c>
      <c r="D351" s="2">
        <f>IFERROR(__xludf.DUMMYFUNCTION("""COMPUTED_VALUE"""),45800.66666666667)</f>
        <v>45800.66667</v>
      </c>
      <c r="E351" s="1">
        <f>IFERROR(__xludf.DUMMYFUNCTION("""COMPUTED_VALUE"""),353.72)</f>
        <v>353.72</v>
      </c>
      <c r="G351" s="2">
        <f>IFERROR(__xludf.DUMMYFUNCTION("""COMPUTED_VALUE"""),45800.66666666667)</f>
        <v>45800.66667</v>
      </c>
      <c r="H351" s="1">
        <f>IFERROR(__xludf.DUMMYFUNCTION("""COMPUTED_VALUE"""),350.44)</f>
        <v>350.44</v>
      </c>
      <c r="J351" s="2">
        <f>IFERROR(__xludf.DUMMYFUNCTION("""COMPUTED_VALUE"""),45800.66666666667)</f>
        <v>45800.66667</v>
      </c>
      <c r="K351" s="1">
        <f>IFERROR(__xludf.DUMMYFUNCTION("""COMPUTED_VALUE"""),352.64)</f>
        <v>352.64</v>
      </c>
      <c r="M351" s="2">
        <f>IFERROR(__xludf.DUMMYFUNCTION("""COMPUTED_VALUE"""),45800.66666666667)</f>
        <v>45800.66667</v>
      </c>
      <c r="N351" s="1">
        <f>IFERROR(__xludf.DUMMYFUNCTION("""COMPUTED_VALUE"""),1.48893155E8)</f>
        <v>148893155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IFERROR(__xludf.DUMMYFUNCTION("""COMPUTED_VALUE"""),355.46)</f>
        <v>355.46</v>
      </c>
      <c r="D352" s="2">
        <f>IFERROR(__xludf.DUMMYFUNCTION("""COMPUTED_VALUE"""),45804.66666666667)</f>
        <v>45804.66667</v>
      </c>
      <c r="E352" s="1">
        <f>IFERROR(__xludf.DUMMYFUNCTION("""COMPUTED_VALUE"""),359.26)</f>
        <v>359.26</v>
      </c>
      <c r="G352" s="2">
        <f>IFERROR(__xludf.DUMMYFUNCTION("""COMPUTED_VALUE"""),45804.66666666667)</f>
        <v>45804.66667</v>
      </c>
      <c r="H352" s="1">
        <f>IFERROR(__xludf.DUMMYFUNCTION("""COMPUTED_VALUE"""),354.4)</f>
        <v>354.4</v>
      </c>
      <c r="J352" s="2">
        <f>IFERROR(__xludf.DUMMYFUNCTION("""COMPUTED_VALUE"""),45804.66666666667)</f>
        <v>45804.66667</v>
      </c>
      <c r="K352" s="1">
        <f>IFERROR(__xludf.DUMMYFUNCTION("""COMPUTED_VALUE"""),358.4)</f>
        <v>358.4</v>
      </c>
      <c r="M352" s="2">
        <f>IFERROR(__xludf.DUMMYFUNCTION("""COMPUTED_VALUE"""),45804.66666666667)</f>
        <v>45804.66667</v>
      </c>
      <c r="N352" s="1">
        <f>IFERROR(__xludf.DUMMYFUNCTION("""COMPUTED_VALUE"""),1.72900033E8)</f>
        <v>172900033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IFERROR(__xludf.DUMMYFUNCTION("""COMPUTED_VALUE"""),358.43)</f>
        <v>358.43</v>
      </c>
      <c r="D353" s="2">
        <f>IFERROR(__xludf.DUMMYFUNCTION("""COMPUTED_VALUE"""),45805.66666666667)</f>
        <v>45805.66667</v>
      </c>
      <c r="E353" s="1">
        <f>IFERROR(__xludf.DUMMYFUNCTION("""COMPUTED_VALUE"""),358.56)</f>
        <v>358.56</v>
      </c>
      <c r="G353" s="2">
        <f>IFERROR(__xludf.DUMMYFUNCTION("""COMPUTED_VALUE"""),45805.66666666667)</f>
        <v>45805.66667</v>
      </c>
      <c r="H353" s="1">
        <f>IFERROR(__xludf.DUMMYFUNCTION("""COMPUTED_VALUE"""),355.89)</f>
        <v>355.89</v>
      </c>
      <c r="J353" s="2">
        <f>IFERROR(__xludf.DUMMYFUNCTION("""COMPUTED_VALUE"""),45805.66666666667)</f>
        <v>45805.66667</v>
      </c>
      <c r="K353" s="1">
        <f>IFERROR(__xludf.DUMMYFUNCTION("""COMPUTED_VALUE"""),358.12)</f>
        <v>358.12</v>
      </c>
      <c r="M353" s="2">
        <f>IFERROR(__xludf.DUMMYFUNCTION("""COMPUTED_VALUE"""),45805.66666666667)</f>
        <v>45805.66667</v>
      </c>
      <c r="N353" s="1">
        <f>IFERROR(__xludf.DUMMYFUNCTION("""COMPUTED_VALUE"""),1.58668768E8)</f>
        <v>158668768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IFERROR(__xludf.DUMMYFUNCTION("""COMPUTED_VALUE"""),358.63)</f>
        <v>358.63</v>
      </c>
      <c r="D354" s="2">
        <f>IFERROR(__xludf.DUMMYFUNCTION("""COMPUTED_VALUE"""),45806.66666666667)</f>
        <v>45806.66667</v>
      </c>
      <c r="E354" s="1">
        <f>IFERROR(__xludf.DUMMYFUNCTION("""COMPUTED_VALUE"""),362.84)</f>
        <v>362.84</v>
      </c>
      <c r="G354" s="2">
        <f>IFERROR(__xludf.DUMMYFUNCTION("""COMPUTED_VALUE"""),45806.66666666667)</f>
        <v>45806.66667</v>
      </c>
      <c r="H354" s="1">
        <f>IFERROR(__xludf.DUMMYFUNCTION("""COMPUTED_VALUE"""),357.71)</f>
        <v>357.71</v>
      </c>
      <c r="J354" s="2">
        <f>IFERROR(__xludf.DUMMYFUNCTION("""COMPUTED_VALUE"""),45806.66666666667)</f>
        <v>45806.66667</v>
      </c>
      <c r="K354" s="1">
        <f>IFERROR(__xludf.DUMMYFUNCTION("""COMPUTED_VALUE"""),361.3)</f>
        <v>361.3</v>
      </c>
      <c r="M354" s="2">
        <f>IFERROR(__xludf.DUMMYFUNCTION("""COMPUTED_VALUE"""),45806.66666666667)</f>
        <v>45806.66667</v>
      </c>
      <c r="N354" s="1">
        <f>IFERROR(__xludf.DUMMYFUNCTION("""COMPUTED_VALUE"""),1.75186676E8)</f>
        <v>175186676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IFERROR(__xludf.DUMMYFUNCTION("""COMPUTED_VALUE"""),359.86)</f>
        <v>359.86</v>
      </c>
      <c r="D355" s="2">
        <f>IFERROR(__xludf.DUMMYFUNCTION("""COMPUTED_VALUE"""),45807.66666666667)</f>
        <v>45807.66667</v>
      </c>
      <c r="E355" s="1">
        <f>IFERROR(__xludf.DUMMYFUNCTION("""COMPUTED_VALUE"""),362.35)</f>
        <v>362.35</v>
      </c>
      <c r="G355" s="2">
        <f>IFERROR(__xludf.DUMMYFUNCTION("""COMPUTED_VALUE"""),45807.66666666667)</f>
        <v>45807.66667</v>
      </c>
      <c r="H355" s="1">
        <f>IFERROR(__xludf.DUMMYFUNCTION("""COMPUTED_VALUE"""),358.0)</f>
        <v>358</v>
      </c>
      <c r="J355" s="2">
        <f>IFERROR(__xludf.DUMMYFUNCTION("""COMPUTED_VALUE"""),45807.66666666667)</f>
        <v>45807.66667</v>
      </c>
      <c r="K355" s="1">
        <f>IFERROR(__xludf.DUMMYFUNCTION("""COMPUTED_VALUE"""),361.64)</f>
        <v>361.64</v>
      </c>
      <c r="M355" s="2">
        <f>IFERROR(__xludf.DUMMYFUNCTION("""COMPUTED_VALUE"""),45807.66666666667)</f>
        <v>45807.66667</v>
      </c>
      <c r="N355" s="1">
        <f>IFERROR(__xludf.DUMMYFUNCTION("""COMPUTED_VALUE"""),3.15303228E8)</f>
        <v>315303228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IFERROR(__xludf.DUMMYFUNCTION("""COMPUTED_VALUE"""),359.37)</f>
        <v>359.37</v>
      </c>
      <c r="D356" s="2">
        <f>IFERROR(__xludf.DUMMYFUNCTION("""COMPUTED_VALUE"""),45810.66666666667)</f>
        <v>45810.66667</v>
      </c>
      <c r="E356" s="1">
        <f>IFERROR(__xludf.DUMMYFUNCTION("""COMPUTED_VALUE"""),361.85)</f>
        <v>361.85</v>
      </c>
      <c r="G356" s="2">
        <f>IFERROR(__xludf.DUMMYFUNCTION("""COMPUTED_VALUE"""),45810.66666666667)</f>
        <v>45810.66667</v>
      </c>
      <c r="H356" s="1">
        <f>IFERROR(__xludf.DUMMYFUNCTION("""COMPUTED_VALUE"""),355.4)</f>
        <v>355.4</v>
      </c>
      <c r="J356" s="2">
        <f>IFERROR(__xludf.DUMMYFUNCTION("""COMPUTED_VALUE"""),45810.66666666667)</f>
        <v>45810.66667</v>
      </c>
      <c r="K356" s="1">
        <f>IFERROR(__xludf.DUMMYFUNCTION("""COMPUTED_VALUE"""),361.78)</f>
        <v>361.78</v>
      </c>
      <c r="M356" s="2">
        <f>IFERROR(__xludf.DUMMYFUNCTION("""COMPUTED_VALUE"""),45810.66666666667)</f>
        <v>45810.66667</v>
      </c>
      <c r="N356" s="1">
        <f>IFERROR(__xludf.DUMMYFUNCTION("""COMPUTED_VALUE"""),1.39025878E8)</f>
        <v>139025878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IFERROR(__xludf.DUMMYFUNCTION("""COMPUTED_VALUE"""),360.66)</f>
        <v>360.66</v>
      </c>
      <c r="D357" s="2">
        <f>IFERROR(__xludf.DUMMYFUNCTION("""COMPUTED_VALUE"""),45811.66666666667)</f>
        <v>45811.66667</v>
      </c>
      <c r="E357" s="1">
        <f>IFERROR(__xludf.DUMMYFUNCTION("""COMPUTED_VALUE"""),361.33)</f>
        <v>361.33</v>
      </c>
      <c r="G357" s="2">
        <f>IFERROR(__xludf.DUMMYFUNCTION("""COMPUTED_VALUE"""),45811.66666666667)</f>
        <v>45811.66667</v>
      </c>
      <c r="H357" s="1">
        <f>IFERROR(__xludf.DUMMYFUNCTION("""COMPUTED_VALUE"""),357.75)</f>
        <v>357.75</v>
      </c>
      <c r="J357" s="2">
        <f>IFERROR(__xludf.DUMMYFUNCTION("""COMPUTED_VALUE"""),45811.66666666667)</f>
        <v>45811.66667</v>
      </c>
      <c r="K357" s="1">
        <f>IFERROR(__xludf.DUMMYFUNCTION("""COMPUTED_VALUE"""),360.79)</f>
        <v>360.79</v>
      </c>
      <c r="M357" s="2">
        <f>IFERROR(__xludf.DUMMYFUNCTION("""COMPUTED_VALUE"""),45811.66666666667)</f>
        <v>45811.66667</v>
      </c>
      <c r="N357" s="1">
        <f>IFERROR(__xludf.DUMMYFUNCTION("""COMPUTED_VALUE"""),1.60220771E8)</f>
        <v>160220771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IFERROR(__xludf.DUMMYFUNCTION("""COMPUTED_VALUE"""),360.07)</f>
        <v>360.07</v>
      </c>
      <c r="D358" s="2">
        <f>IFERROR(__xludf.DUMMYFUNCTION("""COMPUTED_VALUE"""),45812.66666666667)</f>
        <v>45812.66667</v>
      </c>
      <c r="E358" s="1">
        <f>IFERROR(__xludf.DUMMYFUNCTION("""COMPUTED_VALUE"""),363.35)</f>
        <v>363.35</v>
      </c>
      <c r="G358" s="2">
        <f>IFERROR(__xludf.DUMMYFUNCTION("""COMPUTED_VALUE"""),45812.66666666667)</f>
        <v>45812.66667</v>
      </c>
      <c r="H358" s="1">
        <f>IFERROR(__xludf.DUMMYFUNCTION("""COMPUTED_VALUE"""),359.15)</f>
        <v>359.15</v>
      </c>
      <c r="J358" s="2">
        <f>IFERROR(__xludf.DUMMYFUNCTION("""COMPUTED_VALUE"""),45812.66666666667)</f>
        <v>45812.66667</v>
      </c>
      <c r="K358" s="1">
        <f>IFERROR(__xludf.DUMMYFUNCTION("""COMPUTED_VALUE"""),361.99)</f>
        <v>361.99</v>
      </c>
      <c r="M358" s="2">
        <f>IFERROR(__xludf.DUMMYFUNCTION("""COMPUTED_VALUE"""),45812.66666666667)</f>
        <v>45812.66667</v>
      </c>
      <c r="N358" s="1">
        <f>IFERROR(__xludf.DUMMYFUNCTION("""COMPUTED_VALUE"""),1.40720762E8)</f>
        <v>140720762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IFERROR(__xludf.DUMMYFUNCTION("""COMPUTED_VALUE"""),362.68)</f>
        <v>362.68</v>
      </c>
      <c r="D359" s="2">
        <f>IFERROR(__xludf.DUMMYFUNCTION("""COMPUTED_VALUE"""),45813.66666666667)</f>
        <v>45813.66667</v>
      </c>
      <c r="E359" s="1">
        <f>IFERROR(__xludf.DUMMYFUNCTION("""COMPUTED_VALUE"""),363.73)</f>
        <v>363.73</v>
      </c>
      <c r="G359" s="2">
        <f>IFERROR(__xludf.DUMMYFUNCTION("""COMPUTED_VALUE"""),45813.66666666667)</f>
        <v>45813.66667</v>
      </c>
      <c r="H359" s="1">
        <f>IFERROR(__xludf.DUMMYFUNCTION("""COMPUTED_VALUE"""),360.05)</f>
        <v>360.05</v>
      </c>
      <c r="J359" s="2">
        <f>IFERROR(__xludf.DUMMYFUNCTION("""COMPUTED_VALUE"""),45813.66666666667)</f>
        <v>45813.66667</v>
      </c>
      <c r="K359" s="1">
        <f>IFERROR(__xludf.DUMMYFUNCTION("""COMPUTED_VALUE"""),361.71)</f>
        <v>361.71</v>
      </c>
      <c r="M359" s="2">
        <f>IFERROR(__xludf.DUMMYFUNCTION("""COMPUTED_VALUE"""),45813.66666666667)</f>
        <v>45813.66667</v>
      </c>
      <c r="N359" s="1">
        <f>IFERROR(__xludf.DUMMYFUNCTION("""COMPUTED_VALUE"""),1.46795868E8)</f>
        <v>146795868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IFERROR(__xludf.DUMMYFUNCTION("""COMPUTED_VALUE"""),363.38)</f>
        <v>363.38</v>
      </c>
      <c r="D360" s="2">
        <f>IFERROR(__xludf.DUMMYFUNCTION("""COMPUTED_VALUE"""),45814.66666666667)</f>
        <v>45814.66667</v>
      </c>
      <c r="E360" s="1">
        <f>IFERROR(__xludf.DUMMYFUNCTION("""COMPUTED_VALUE"""),364.83)</f>
        <v>364.83</v>
      </c>
      <c r="G360" s="2">
        <f>IFERROR(__xludf.DUMMYFUNCTION("""COMPUTED_VALUE"""),45814.66666666667)</f>
        <v>45814.66667</v>
      </c>
      <c r="H360" s="1">
        <f>IFERROR(__xludf.DUMMYFUNCTION("""COMPUTED_VALUE"""),361.35)</f>
        <v>361.35</v>
      </c>
      <c r="J360" s="2">
        <f>IFERROR(__xludf.DUMMYFUNCTION("""COMPUTED_VALUE"""),45814.66666666667)</f>
        <v>45814.66667</v>
      </c>
      <c r="K360" s="1">
        <f>IFERROR(__xludf.DUMMYFUNCTION("""COMPUTED_VALUE"""),363.14)</f>
        <v>363.14</v>
      </c>
      <c r="M360" s="2">
        <f>IFERROR(__xludf.DUMMYFUNCTION("""COMPUTED_VALUE"""),45814.66666666667)</f>
        <v>45814.66667</v>
      </c>
      <c r="N360" s="1">
        <f>IFERROR(__xludf.DUMMYFUNCTION("""COMPUTED_VALUE"""),1.42849711E8)</f>
        <v>142849711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IFERROR(__xludf.DUMMYFUNCTION("""COMPUTED_VALUE"""),362.85)</f>
        <v>362.85</v>
      </c>
      <c r="D361" s="2">
        <f>IFERROR(__xludf.DUMMYFUNCTION("""COMPUTED_VALUE"""),45817.66666666667)</f>
        <v>45817.66667</v>
      </c>
      <c r="E361" s="1">
        <f>IFERROR(__xludf.DUMMYFUNCTION("""COMPUTED_VALUE"""),365.51)</f>
        <v>365.51</v>
      </c>
      <c r="G361" s="2">
        <f>IFERROR(__xludf.DUMMYFUNCTION("""COMPUTED_VALUE"""),45817.66666666667)</f>
        <v>45817.66667</v>
      </c>
      <c r="H361" s="1">
        <f>IFERROR(__xludf.DUMMYFUNCTION("""COMPUTED_VALUE"""),360.57)</f>
        <v>360.57</v>
      </c>
      <c r="J361" s="2">
        <f>IFERROR(__xludf.DUMMYFUNCTION("""COMPUTED_VALUE"""),45817.66666666667)</f>
        <v>45817.66667</v>
      </c>
      <c r="K361" s="1">
        <f>IFERROR(__xludf.DUMMYFUNCTION("""COMPUTED_VALUE"""),363.27)</f>
        <v>363.27</v>
      </c>
      <c r="M361" s="2">
        <f>IFERROR(__xludf.DUMMYFUNCTION("""COMPUTED_VALUE"""),45817.66666666667)</f>
        <v>45817.66667</v>
      </c>
      <c r="N361" s="1">
        <f>IFERROR(__xludf.DUMMYFUNCTION("""COMPUTED_VALUE"""),1.52976951E8)</f>
        <v>152976951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IFERROR(__xludf.DUMMYFUNCTION("""COMPUTED_VALUE"""),363.96)</f>
        <v>363.96</v>
      </c>
      <c r="D362" s="2">
        <f>IFERROR(__xludf.DUMMYFUNCTION("""COMPUTED_VALUE"""),45818.66666666667)</f>
        <v>45818.66667</v>
      </c>
      <c r="E362" s="1">
        <f>IFERROR(__xludf.DUMMYFUNCTION("""COMPUTED_VALUE"""),366.56)</f>
        <v>366.56</v>
      </c>
      <c r="G362" s="2">
        <f>IFERROR(__xludf.DUMMYFUNCTION("""COMPUTED_VALUE"""),45818.66666666667)</f>
        <v>45818.66667</v>
      </c>
      <c r="H362" s="1">
        <f>IFERROR(__xludf.DUMMYFUNCTION("""COMPUTED_VALUE"""),363.71)</f>
        <v>363.71</v>
      </c>
      <c r="J362" s="2">
        <f>IFERROR(__xludf.DUMMYFUNCTION("""COMPUTED_VALUE"""),45818.66666666667)</f>
        <v>45818.66667</v>
      </c>
      <c r="K362" s="1">
        <f>IFERROR(__xludf.DUMMYFUNCTION("""COMPUTED_VALUE"""),366.45)</f>
        <v>366.45</v>
      </c>
      <c r="M362" s="2">
        <f>IFERROR(__xludf.DUMMYFUNCTION("""COMPUTED_VALUE"""),45818.66666666667)</f>
        <v>45818.66667</v>
      </c>
      <c r="N362" s="1">
        <f>IFERROR(__xludf.DUMMYFUNCTION("""COMPUTED_VALUE"""),1.50211236E8)</f>
        <v>150211236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IFERROR(__xludf.DUMMYFUNCTION("""COMPUTED_VALUE"""),366.8)</f>
        <v>366.8</v>
      </c>
      <c r="D363" s="2">
        <f>IFERROR(__xludf.DUMMYFUNCTION("""COMPUTED_VALUE"""),45819.66666666667)</f>
        <v>45819.66667</v>
      </c>
      <c r="E363" s="1">
        <f>IFERROR(__xludf.DUMMYFUNCTION("""COMPUTED_VALUE"""),368.14)</f>
        <v>368.14</v>
      </c>
      <c r="G363" s="2">
        <f>IFERROR(__xludf.DUMMYFUNCTION("""COMPUTED_VALUE"""),45819.66666666667)</f>
        <v>45819.66667</v>
      </c>
      <c r="H363" s="1">
        <f>IFERROR(__xludf.DUMMYFUNCTION("""COMPUTED_VALUE"""),363.14)</f>
        <v>363.14</v>
      </c>
      <c r="J363" s="2">
        <f>IFERROR(__xludf.DUMMYFUNCTION("""COMPUTED_VALUE"""),45819.66666666667)</f>
        <v>45819.66667</v>
      </c>
      <c r="K363" s="1">
        <f>IFERROR(__xludf.DUMMYFUNCTION("""COMPUTED_VALUE"""),364.52)</f>
        <v>364.52</v>
      </c>
      <c r="M363" s="2">
        <f>IFERROR(__xludf.DUMMYFUNCTION("""COMPUTED_VALUE"""),45819.66666666667)</f>
        <v>45819.66667</v>
      </c>
      <c r="N363" s="1">
        <f>IFERROR(__xludf.DUMMYFUNCTION("""COMPUTED_VALUE"""),1.50807906E8)</f>
        <v>150807906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IFERROR(__xludf.DUMMYFUNCTION("""COMPUTED_VALUE"""),364.82)</f>
        <v>364.82</v>
      </c>
      <c r="D364" s="2">
        <f>IFERROR(__xludf.DUMMYFUNCTION("""COMPUTED_VALUE"""),45820.66666666667)</f>
        <v>45820.66667</v>
      </c>
      <c r="E364" s="1">
        <f>IFERROR(__xludf.DUMMYFUNCTION("""COMPUTED_VALUE"""),366.74)</f>
        <v>366.74</v>
      </c>
      <c r="G364" s="2">
        <f>IFERROR(__xludf.DUMMYFUNCTION("""COMPUTED_VALUE"""),45820.66666666667)</f>
        <v>45820.66667</v>
      </c>
      <c r="H364" s="1">
        <f>IFERROR(__xludf.DUMMYFUNCTION("""COMPUTED_VALUE"""),364.01)</f>
        <v>364.01</v>
      </c>
      <c r="J364" s="2">
        <f>IFERROR(__xludf.DUMMYFUNCTION("""COMPUTED_VALUE"""),45820.66666666667)</f>
        <v>45820.66667</v>
      </c>
      <c r="K364" s="1">
        <f>IFERROR(__xludf.DUMMYFUNCTION("""COMPUTED_VALUE"""),366.34)</f>
        <v>366.34</v>
      </c>
      <c r="M364" s="2">
        <f>IFERROR(__xludf.DUMMYFUNCTION("""COMPUTED_VALUE"""),45820.66666666667)</f>
        <v>45820.66667</v>
      </c>
      <c r="N364" s="1">
        <f>IFERROR(__xludf.DUMMYFUNCTION("""COMPUTED_VALUE"""),1.33560173E8)</f>
        <v>133560173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IFERROR(__xludf.DUMMYFUNCTION("""COMPUTED_VALUE"""),363.42)</f>
        <v>363.42</v>
      </c>
      <c r="D365" s="2">
        <f>IFERROR(__xludf.DUMMYFUNCTION("""COMPUTED_VALUE"""),45821.66666666667)</f>
        <v>45821.66667</v>
      </c>
      <c r="E365" s="1">
        <f>IFERROR(__xludf.DUMMYFUNCTION("""COMPUTED_VALUE"""),365.27)</f>
        <v>365.27</v>
      </c>
      <c r="G365" s="2">
        <f>IFERROR(__xludf.DUMMYFUNCTION("""COMPUTED_VALUE"""),45821.66666666667)</f>
        <v>45821.66667</v>
      </c>
      <c r="H365" s="1">
        <f>IFERROR(__xludf.DUMMYFUNCTION("""COMPUTED_VALUE"""),360.12)</f>
        <v>360.12</v>
      </c>
      <c r="J365" s="2">
        <f>IFERROR(__xludf.DUMMYFUNCTION("""COMPUTED_VALUE"""),45821.66666666667)</f>
        <v>45821.66667</v>
      </c>
      <c r="K365" s="1">
        <f>IFERROR(__xludf.DUMMYFUNCTION("""COMPUTED_VALUE"""),362.6)</f>
        <v>362.6</v>
      </c>
      <c r="M365" s="2">
        <f>IFERROR(__xludf.DUMMYFUNCTION("""COMPUTED_VALUE"""),45821.66666666667)</f>
        <v>45821.66667</v>
      </c>
      <c r="N365" s="1">
        <f>IFERROR(__xludf.DUMMYFUNCTION("""COMPUTED_VALUE"""),1.4469517E8)</f>
        <v>144695170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IFERROR(__xludf.DUMMYFUNCTION("""COMPUTED_VALUE"""),363.57)</f>
        <v>363.57</v>
      </c>
      <c r="D366" s="2">
        <f>IFERROR(__xludf.DUMMYFUNCTION("""COMPUTED_VALUE"""),45824.66666666667)</f>
        <v>45824.66667</v>
      </c>
      <c r="E366" s="1">
        <f>IFERROR(__xludf.DUMMYFUNCTION("""COMPUTED_VALUE"""),366.73)</f>
        <v>366.73</v>
      </c>
      <c r="G366" s="2">
        <f>IFERROR(__xludf.DUMMYFUNCTION("""COMPUTED_VALUE"""),45824.66666666667)</f>
        <v>45824.66667</v>
      </c>
      <c r="H366" s="1">
        <f>IFERROR(__xludf.DUMMYFUNCTION("""COMPUTED_VALUE"""),361.25)</f>
        <v>361.25</v>
      </c>
      <c r="J366" s="2">
        <f>IFERROR(__xludf.DUMMYFUNCTION("""COMPUTED_VALUE"""),45824.66666666667)</f>
        <v>45824.66667</v>
      </c>
      <c r="K366" s="1">
        <f>IFERROR(__xludf.DUMMYFUNCTION("""COMPUTED_VALUE"""),362.35)</f>
        <v>362.35</v>
      </c>
      <c r="M366" s="2">
        <f>IFERROR(__xludf.DUMMYFUNCTION("""COMPUTED_VALUE"""),45824.66666666667)</f>
        <v>45824.66667</v>
      </c>
      <c r="N366" s="1">
        <f>IFERROR(__xludf.DUMMYFUNCTION("""COMPUTED_VALUE"""),1.35342867E8)</f>
        <v>135342867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IFERROR(__xludf.DUMMYFUNCTION("""COMPUTED_VALUE"""),362.07)</f>
        <v>362.07</v>
      </c>
      <c r="D367" s="2">
        <f>IFERROR(__xludf.DUMMYFUNCTION("""COMPUTED_VALUE"""),45825.66666666667)</f>
        <v>45825.66667</v>
      </c>
      <c r="E367" s="1">
        <f>IFERROR(__xludf.DUMMYFUNCTION("""COMPUTED_VALUE"""),363.1)</f>
        <v>363.1</v>
      </c>
      <c r="G367" s="2">
        <f>IFERROR(__xludf.DUMMYFUNCTION("""COMPUTED_VALUE"""),45825.66666666667)</f>
        <v>45825.66667</v>
      </c>
      <c r="H367" s="1">
        <f>IFERROR(__xludf.DUMMYFUNCTION("""COMPUTED_VALUE"""),359.52)</f>
        <v>359.52</v>
      </c>
      <c r="J367" s="2">
        <f>IFERROR(__xludf.DUMMYFUNCTION("""COMPUTED_VALUE"""),45825.66666666667)</f>
        <v>45825.66667</v>
      </c>
      <c r="K367" s="1">
        <f>IFERROR(__xludf.DUMMYFUNCTION("""COMPUTED_VALUE"""),360.95)</f>
        <v>360.95</v>
      </c>
      <c r="M367" s="2">
        <f>IFERROR(__xludf.DUMMYFUNCTION("""COMPUTED_VALUE"""),45825.66666666667)</f>
        <v>45825.66667</v>
      </c>
      <c r="N367" s="1">
        <f>IFERROR(__xludf.DUMMYFUNCTION("""COMPUTED_VALUE"""),1.46604937E8)</f>
        <v>146604937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IFERROR(__xludf.DUMMYFUNCTION("""COMPUTED_VALUE"""),361.1)</f>
        <v>361.1</v>
      </c>
      <c r="D368" s="2">
        <f>IFERROR(__xludf.DUMMYFUNCTION("""COMPUTED_VALUE"""),45826.66666666667)</f>
        <v>45826.66667</v>
      </c>
      <c r="E368" s="1">
        <f>IFERROR(__xludf.DUMMYFUNCTION("""COMPUTED_VALUE"""),364.3)</f>
        <v>364.3</v>
      </c>
      <c r="G368" s="2">
        <f>IFERROR(__xludf.DUMMYFUNCTION("""COMPUTED_VALUE"""),45826.66666666667)</f>
        <v>45826.66667</v>
      </c>
      <c r="H368" s="1">
        <f>IFERROR(__xludf.DUMMYFUNCTION("""COMPUTED_VALUE"""),359.75)</f>
        <v>359.75</v>
      </c>
      <c r="J368" s="2">
        <f>IFERROR(__xludf.DUMMYFUNCTION("""COMPUTED_VALUE"""),45826.66666666667)</f>
        <v>45826.66667</v>
      </c>
      <c r="K368" s="1">
        <f>IFERROR(__xludf.DUMMYFUNCTION("""COMPUTED_VALUE"""),361.82)</f>
        <v>361.82</v>
      </c>
      <c r="M368" s="2">
        <f>IFERROR(__xludf.DUMMYFUNCTION("""COMPUTED_VALUE"""),45826.66666666667)</f>
        <v>45826.66667</v>
      </c>
      <c r="N368" s="1">
        <f>IFERROR(__xludf.DUMMYFUNCTION("""COMPUTED_VALUE"""),1.52401305E8)</f>
        <v>152401305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IFERROR(__xludf.DUMMYFUNCTION("""COMPUTED_VALUE"""),362.76)</f>
        <v>362.76</v>
      </c>
      <c r="D369" s="2">
        <f>IFERROR(__xludf.DUMMYFUNCTION("""COMPUTED_VALUE"""),45828.66666666667)</f>
        <v>45828.66667</v>
      </c>
      <c r="E369" s="1">
        <f>IFERROR(__xludf.DUMMYFUNCTION("""COMPUTED_VALUE"""),364.81)</f>
        <v>364.81</v>
      </c>
      <c r="G369" s="2">
        <f>IFERROR(__xludf.DUMMYFUNCTION("""COMPUTED_VALUE"""),45828.66666666667)</f>
        <v>45828.66667</v>
      </c>
      <c r="H369" s="1">
        <f>IFERROR(__xludf.DUMMYFUNCTION("""COMPUTED_VALUE"""),361.14)</f>
        <v>361.14</v>
      </c>
      <c r="J369" s="2">
        <f>IFERROR(__xludf.DUMMYFUNCTION("""COMPUTED_VALUE"""),45828.66666666667)</f>
        <v>45828.66667</v>
      </c>
      <c r="K369" s="1">
        <f>IFERROR(__xludf.DUMMYFUNCTION("""COMPUTED_VALUE"""),361.66)</f>
        <v>361.66</v>
      </c>
      <c r="M369" s="2">
        <f>IFERROR(__xludf.DUMMYFUNCTION("""COMPUTED_VALUE"""),45828.66666666667)</f>
        <v>45828.66667</v>
      </c>
      <c r="N369" s="1">
        <f>IFERROR(__xludf.DUMMYFUNCTION("""COMPUTED_VALUE"""),2.82761464E8)</f>
        <v>282761464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IFERROR(__xludf.DUMMYFUNCTION("""COMPUTED_VALUE"""),362.33)</f>
        <v>362.33</v>
      </c>
      <c r="D370" s="2">
        <f>IFERROR(__xludf.DUMMYFUNCTION("""COMPUTED_VALUE"""),45831.66666666667)</f>
        <v>45831.66667</v>
      </c>
      <c r="E370" s="1">
        <f>IFERROR(__xludf.DUMMYFUNCTION("""COMPUTED_VALUE"""),367.09)</f>
        <v>367.09</v>
      </c>
      <c r="G370" s="2">
        <f>IFERROR(__xludf.DUMMYFUNCTION("""COMPUTED_VALUE"""),45831.66666666667)</f>
        <v>45831.66667</v>
      </c>
      <c r="H370" s="1">
        <f>IFERROR(__xludf.DUMMYFUNCTION("""COMPUTED_VALUE"""),361.99)</f>
        <v>361.99</v>
      </c>
      <c r="J370" s="2">
        <f>IFERROR(__xludf.DUMMYFUNCTION("""COMPUTED_VALUE"""),45831.66666666667)</f>
        <v>45831.66667</v>
      </c>
      <c r="K370" s="1">
        <f>IFERROR(__xludf.DUMMYFUNCTION("""COMPUTED_VALUE"""),366.77)</f>
        <v>366.77</v>
      </c>
      <c r="M370" s="2">
        <f>IFERROR(__xludf.DUMMYFUNCTION("""COMPUTED_VALUE"""),45831.66666666667)</f>
        <v>45831.66667</v>
      </c>
      <c r="N370" s="1">
        <f>IFERROR(__xludf.DUMMYFUNCTION("""COMPUTED_VALUE"""),1.66572926E8)</f>
        <v>166572926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IFERROR(__xludf.DUMMYFUNCTION("""COMPUTED_VALUE"""),366.78)</f>
        <v>366.78</v>
      </c>
      <c r="D371" s="2">
        <f>IFERROR(__xludf.DUMMYFUNCTION("""COMPUTED_VALUE"""),45832.66666666667)</f>
        <v>45832.66667</v>
      </c>
      <c r="E371" s="1">
        <f>IFERROR(__xludf.DUMMYFUNCTION("""COMPUTED_VALUE"""),369.48)</f>
        <v>369.48</v>
      </c>
      <c r="G371" s="2">
        <f>IFERROR(__xludf.DUMMYFUNCTION("""COMPUTED_VALUE"""),45832.66666666667)</f>
        <v>45832.66667</v>
      </c>
      <c r="H371" s="1">
        <f>IFERROR(__xludf.DUMMYFUNCTION("""COMPUTED_VALUE"""),365.27)</f>
        <v>365.27</v>
      </c>
      <c r="J371" s="2">
        <f>IFERROR(__xludf.DUMMYFUNCTION("""COMPUTED_VALUE"""),45832.66666666667)</f>
        <v>45832.66667</v>
      </c>
      <c r="K371" s="1">
        <f>IFERROR(__xludf.DUMMYFUNCTION("""COMPUTED_VALUE"""),368.15)</f>
        <v>368.15</v>
      </c>
      <c r="M371" s="2">
        <f>IFERROR(__xludf.DUMMYFUNCTION("""COMPUTED_VALUE"""),45832.66666666667)</f>
        <v>45832.66667</v>
      </c>
      <c r="N371" s="1">
        <f>IFERROR(__xludf.DUMMYFUNCTION("""COMPUTED_VALUE"""),1.64477638E8)</f>
        <v>164477638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IFERROR(__xludf.DUMMYFUNCTION("""COMPUTED_VALUE"""),366.11)</f>
        <v>366.11</v>
      </c>
      <c r="D372" s="2">
        <f>IFERROR(__xludf.DUMMYFUNCTION("""COMPUTED_VALUE"""),45833.66666666667)</f>
        <v>45833.66667</v>
      </c>
      <c r="E372" s="1">
        <f>IFERROR(__xludf.DUMMYFUNCTION("""COMPUTED_VALUE"""),366.15)</f>
        <v>366.15</v>
      </c>
      <c r="G372" s="2">
        <f>IFERROR(__xludf.DUMMYFUNCTION("""COMPUTED_VALUE"""),45833.66666666667)</f>
        <v>45833.66667</v>
      </c>
      <c r="H372" s="1">
        <f>IFERROR(__xludf.DUMMYFUNCTION("""COMPUTED_VALUE"""),359.16)</f>
        <v>359.16</v>
      </c>
      <c r="J372" s="2">
        <f>IFERROR(__xludf.DUMMYFUNCTION("""COMPUTED_VALUE"""),45833.66666666667)</f>
        <v>45833.66667</v>
      </c>
      <c r="K372" s="1">
        <f>IFERROR(__xludf.DUMMYFUNCTION("""COMPUTED_VALUE"""),359.34)</f>
        <v>359.34</v>
      </c>
      <c r="M372" s="2">
        <f>IFERROR(__xludf.DUMMYFUNCTION("""COMPUTED_VALUE"""),45833.66666666667)</f>
        <v>45833.66667</v>
      </c>
      <c r="N372" s="1">
        <f>IFERROR(__xludf.DUMMYFUNCTION("""COMPUTED_VALUE"""),1.75447095E8)</f>
        <v>175447095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IFERROR(__xludf.DUMMYFUNCTION("""COMPUTED_VALUE"""),359.5)</f>
        <v>359.5</v>
      </c>
      <c r="D373" s="2">
        <f>IFERROR(__xludf.DUMMYFUNCTION("""COMPUTED_VALUE"""),45834.66666666667)</f>
        <v>45834.66667</v>
      </c>
      <c r="E373" s="1">
        <f>IFERROR(__xludf.DUMMYFUNCTION("""COMPUTED_VALUE"""),359.61)</f>
        <v>359.61</v>
      </c>
      <c r="G373" s="2">
        <f>IFERROR(__xludf.DUMMYFUNCTION("""COMPUTED_VALUE"""),45834.66666666667)</f>
        <v>45834.66667</v>
      </c>
      <c r="H373" s="1">
        <f>IFERROR(__xludf.DUMMYFUNCTION("""COMPUTED_VALUE"""),354.05)</f>
        <v>354.05</v>
      </c>
      <c r="J373" s="2">
        <f>IFERROR(__xludf.DUMMYFUNCTION("""COMPUTED_VALUE"""),45834.66666666667)</f>
        <v>45834.66667</v>
      </c>
      <c r="K373" s="1">
        <f>IFERROR(__xludf.DUMMYFUNCTION("""COMPUTED_VALUE"""),358.2)</f>
        <v>358.2</v>
      </c>
      <c r="M373" s="2">
        <f>IFERROR(__xludf.DUMMYFUNCTION("""COMPUTED_VALUE"""),45834.66666666667)</f>
        <v>45834.66667</v>
      </c>
      <c r="N373" s="1">
        <f>IFERROR(__xludf.DUMMYFUNCTION("""COMPUTED_VALUE"""),1.69966757E8)</f>
        <v>169966757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IFERROR(__xludf.DUMMYFUNCTION("""COMPUTED_VALUE"""),358.99)</f>
        <v>358.99</v>
      </c>
      <c r="D374" s="2">
        <f>IFERROR(__xludf.DUMMYFUNCTION("""COMPUTED_VALUE"""),45835.66666666667)</f>
        <v>45835.66667</v>
      </c>
      <c r="E374" s="1">
        <f>IFERROR(__xludf.DUMMYFUNCTION("""COMPUTED_VALUE"""),362.84)</f>
        <v>362.84</v>
      </c>
      <c r="G374" s="2">
        <f>IFERROR(__xludf.DUMMYFUNCTION("""COMPUTED_VALUE"""),45835.66666666667)</f>
        <v>45835.66667</v>
      </c>
      <c r="H374" s="1">
        <f>IFERROR(__xludf.DUMMYFUNCTION("""COMPUTED_VALUE"""),357.85)</f>
        <v>357.85</v>
      </c>
      <c r="J374" s="2">
        <f>IFERROR(__xludf.DUMMYFUNCTION("""COMPUTED_VALUE"""),45835.66666666667)</f>
        <v>45835.66667</v>
      </c>
      <c r="K374" s="1">
        <f>IFERROR(__xludf.DUMMYFUNCTION("""COMPUTED_VALUE"""),359.38)</f>
        <v>359.38</v>
      </c>
      <c r="M374" s="2">
        <f>IFERROR(__xludf.DUMMYFUNCTION("""COMPUTED_VALUE"""),45835.66666666667)</f>
        <v>45835.66667</v>
      </c>
      <c r="N374" s="1">
        <f>IFERROR(__xludf.DUMMYFUNCTION("""COMPUTED_VALUE"""),2.24794898E8)</f>
        <v>224794898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IFERROR(__xludf.DUMMYFUNCTION("""COMPUTED_VALUE"""),358.69)</f>
        <v>358.69</v>
      </c>
      <c r="D375" s="2">
        <f>IFERROR(__xludf.DUMMYFUNCTION("""COMPUTED_VALUE"""),45838.66666666667)</f>
        <v>45838.66667</v>
      </c>
      <c r="E375" s="1">
        <f>IFERROR(__xludf.DUMMYFUNCTION("""COMPUTED_VALUE"""),361.17)</f>
        <v>361.17</v>
      </c>
      <c r="G375" s="2">
        <f>IFERROR(__xludf.DUMMYFUNCTION("""COMPUTED_VALUE"""),45838.66666666667)</f>
        <v>45838.66667</v>
      </c>
      <c r="H375" s="1">
        <f>IFERROR(__xludf.DUMMYFUNCTION("""COMPUTED_VALUE"""),354.51)</f>
        <v>354.51</v>
      </c>
      <c r="J375" s="2">
        <f>IFERROR(__xludf.DUMMYFUNCTION("""COMPUTED_VALUE"""),45838.66666666667)</f>
        <v>45838.66667</v>
      </c>
      <c r="K375" s="1">
        <f>IFERROR(__xludf.DUMMYFUNCTION("""COMPUTED_VALUE"""),361.04)</f>
        <v>361.04</v>
      </c>
      <c r="M375" s="2">
        <f>IFERROR(__xludf.DUMMYFUNCTION("""COMPUTED_VALUE"""),45838.66666666667)</f>
        <v>45838.66667</v>
      </c>
      <c r="N375" s="1">
        <f>IFERROR(__xludf.DUMMYFUNCTION("""COMPUTED_VALUE"""),1.85705185E8)</f>
        <v>185705185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IFERROR(__xludf.DUMMYFUNCTION("""COMPUTED_VALUE"""),360.29)</f>
        <v>360.29</v>
      </c>
      <c r="D376" s="2">
        <f>IFERROR(__xludf.DUMMYFUNCTION("""COMPUTED_VALUE"""),45839.66666666667)</f>
        <v>45839.66667</v>
      </c>
      <c r="E376" s="1">
        <f>IFERROR(__xludf.DUMMYFUNCTION("""COMPUTED_VALUE"""),366.16)</f>
        <v>366.16</v>
      </c>
      <c r="G376" s="2">
        <f>IFERROR(__xludf.DUMMYFUNCTION("""COMPUTED_VALUE"""),45839.66666666667)</f>
        <v>45839.66667</v>
      </c>
      <c r="H376" s="1">
        <f>IFERROR(__xludf.DUMMYFUNCTION("""COMPUTED_VALUE"""),359.8)</f>
        <v>359.8</v>
      </c>
      <c r="J376" s="2">
        <f>IFERROR(__xludf.DUMMYFUNCTION("""COMPUTED_VALUE"""),45839.66666666667)</f>
        <v>45839.66667</v>
      </c>
      <c r="K376" s="1">
        <f>IFERROR(__xludf.DUMMYFUNCTION("""COMPUTED_VALUE"""),363.25)</f>
        <v>363.25</v>
      </c>
      <c r="M376" s="2">
        <f>IFERROR(__xludf.DUMMYFUNCTION("""COMPUTED_VALUE"""),45839.66666666667)</f>
        <v>45839.66667</v>
      </c>
      <c r="N376" s="1">
        <f>IFERROR(__xludf.DUMMYFUNCTION("""COMPUTED_VALUE"""),1.97852622E8)</f>
        <v>197852622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IFERROR(__xludf.DUMMYFUNCTION("""COMPUTED_VALUE"""),362.88)</f>
        <v>362.88</v>
      </c>
      <c r="D377" s="2">
        <f>IFERROR(__xludf.DUMMYFUNCTION("""COMPUTED_VALUE"""),45840.66666666667)</f>
        <v>45840.66667</v>
      </c>
      <c r="E377" s="1">
        <f>IFERROR(__xludf.DUMMYFUNCTION("""COMPUTED_VALUE"""),364.84)</f>
        <v>364.84</v>
      </c>
      <c r="G377" s="2">
        <f>IFERROR(__xludf.DUMMYFUNCTION("""COMPUTED_VALUE"""),45840.66666666667)</f>
        <v>45840.66667</v>
      </c>
      <c r="H377" s="1">
        <f>IFERROR(__xludf.DUMMYFUNCTION("""COMPUTED_VALUE"""),361.25)</f>
        <v>361.25</v>
      </c>
      <c r="J377" s="2">
        <f>IFERROR(__xludf.DUMMYFUNCTION("""COMPUTED_VALUE"""),45840.66666666667)</f>
        <v>45840.66667</v>
      </c>
      <c r="K377" s="1">
        <f>IFERROR(__xludf.DUMMYFUNCTION("""COMPUTED_VALUE"""),364.18)</f>
        <v>364.18</v>
      </c>
      <c r="M377" s="2">
        <f>IFERROR(__xludf.DUMMYFUNCTION("""COMPUTED_VALUE"""),45840.66666666667)</f>
        <v>45840.66667</v>
      </c>
      <c r="N377" s="1">
        <f>IFERROR(__xludf.DUMMYFUNCTION("""COMPUTED_VALUE"""),1.67559983E8)</f>
        <v>167559983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IFERROR(__xludf.DUMMYFUNCTION("""COMPUTED_VALUE"""),364.3)</f>
        <v>364.3</v>
      </c>
      <c r="D378" s="2">
        <f>IFERROR(__xludf.DUMMYFUNCTION("""COMPUTED_VALUE"""),45841.54166666667)</f>
        <v>45841.54167</v>
      </c>
      <c r="E378" s="1">
        <f>IFERROR(__xludf.DUMMYFUNCTION("""COMPUTED_VALUE"""),365.87)</f>
        <v>365.87</v>
      </c>
      <c r="G378" s="2">
        <f>IFERROR(__xludf.DUMMYFUNCTION("""COMPUTED_VALUE"""),45841.54166666667)</f>
        <v>45841.54167</v>
      </c>
      <c r="H378" s="1">
        <f>IFERROR(__xludf.DUMMYFUNCTION("""COMPUTED_VALUE"""),363.2)</f>
        <v>363.2</v>
      </c>
      <c r="J378" s="2">
        <f>IFERROR(__xludf.DUMMYFUNCTION("""COMPUTED_VALUE"""),45841.54166666667)</f>
        <v>45841.54167</v>
      </c>
      <c r="K378" s="1">
        <f>IFERROR(__xludf.DUMMYFUNCTION("""COMPUTED_VALUE"""),364.69)</f>
        <v>364.69</v>
      </c>
      <c r="M378" s="2">
        <f>IFERROR(__xludf.DUMMYFUNCTION("""COMPUTED_VALUE"""),45841.54166666667)</f>
        <v>45841.54167</v>
      </c>
      <c r="N378" s="1">
        <f>IFERROR(__xludf.DUMMYFUNCTION("""COMPUTED_VALUE"""),1.00433064E8)</f>
        <v>100433064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IFERROR(__xludf.DUMMYFUNCTION("""COMPUTED_VALUE"""),364.58)</f>
        <v>364.58</v>
      </c>
      <c r="D379" s="2">
        <f>IFERROR(__xludf.DUMMYFUNCTION("""COMPUTED_VALUE"""),45845.66666666667)</f>
        <v>45845.66667</v>
      </c>
      <c r="E379" s="1">
        <f>IFERROR(__xludf.DUMMYFUNCTION("""COMPUTED_VALUE"""),366.6)</f>
        <v>366.6</v>
      </c>
      <c r="G379" s="2">
        <f>IFERROR(__xludf.DUMMYFUNCTION("""COMPUTED_VALUE"""),45845.66666666667)</f>
        <v>45845.66667</v>
      </c>
      <c r="H379" s="1">
        <f>IFERROR(__xludf.DUMMYFUNCTION("""COMPUTED_VALUE"""),359.75)</f>
        <v>359.75</v>
      </c>
      <c r="J379" s="2">
        <f>IFERROR(__xludf.DUMMYFUNCTION("""COMPUTED_VALUE"""),45845.66666666667)</f>
        <v>45845.66667</v>
      </c>
      <c r="K379" s="1">
        <f>IFERROR(__xludf.DUMMYFUNCTION("""COMPUTED_VALUE"""),361.67)</f>
        <v>361.67</v>
      </c>
      <c r="M379" s="2">
        <f>IFERROR(__xludf.DUMMYFUNCTION("""COMPUTED_VALUE"""),45845.66666666667)</f>
        <v>45845.66667</v>
      </c>
      <c r="N379" s="1">
        <f>IFERROR(__xludf.DUMMYFUNCTION("""COMPUTED_VALUE"""),1.56041141E8)</f>
        <v>156041141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IFERROR(__xludf.DUMMYFUNCTION("""COMPUTED_VALUE"""),360.5)</f>
        <v>360.5</v>
      </c>
      <c r="D380" s="2">
        <f>IFERROR(__xludf.DUMMYFUNCTION("""COMPUTED_VALUE"""),45846.66666666667)</f>
        <v>45846.66667</v>
      </c>
      <c r="E380" s="1">
        <f>IFERROR(__xludf.DUMMYFUNCTION("""COMPUTED_VALUE"""),362.99)</f>
        <v>362.99</v>
      </c>
      <c r="G380" s="2">
        <f>IFERROR(__xludf.DUMMYFUNCTION("""COMPUTED_VALUE"""),45846.66666666667)</f>
        <v>45846.66667</v>
      </c>
      <c r="H380" s="1">
        <f>IFERROR(__xludf.DUMMYFUNCTION("""COMPUTED_VALUE"""),360.03)</f>
        <v>360.03</v>
      </c>
      <c r="J380" s="2">
        <f>IFERROR(__xludf.DUMMYFUNCTION("""COMPUTED_VALUE"""),45846.66666666667)</f>
        <v>45846.66667</v>
      </c>
      <c r="K380" s="1">
        <f>IFERROR(__xludf.DUMMYFUNCTION("""COMPUTED_VALUE"""),361.24)</f>
        <v>361.24</v>
      </c>
      <c r="M380" s="2">
        <f>IFERROR(__xludf.DUMMYFUNCTION("""COMPUTED_VALUE"""),45846.66666666667)</f>
        <v>45846.66667</v>
      </c>
      <c r="N380" s="1">
        <f>IFERROR(__xludf.DUMMYFUNCTION("""COMPUTED_VALUE"""),1.54588479E8)</f>
        <v>154588479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IFERROR(__xludf.DUMMYFUNCTION("""COMPUTED_VALUE"""),361.87)</f>
        <v>361.87</v>
      </c>
      <c r="D381" s="2">
        <f>IFERROR(__xludf.DUMMYFUNCTION("""COMPUTED_VALUE"""),45847.66666666667)</f>
        <v>45847.66667</v>
      </c>
      <c r="E381" s="1">
        <f>IFERROR(__xludf.DUMMYFUNCTION("""COMPUTED_VALUE"""),362.41)</f>
        <v>362.41</v>
      </c>
      <c r="G381" s="2">
        <f>IFERROR(__xludf.DUMMYFUNCTION("""COMPUTED_VALUE"""),45847.66666666667)</f>
        <v>45847.66667</v>
      </c>
      <c r="H381" s="1">
        <f>IFERROR(__xludf.DUMMYFUNCTION("""COMPUTED_VALUE"""),359.98)</f>
        <v>359.98</v>
      </c>
      <c r="J381" s="2">
        <f>IFERROR(__xludf.DUMMYFUNCTION("""COMPUTED_VALUE"""),45847.66666666667)</f>
        <v>45847.66667</v>
      </c>
      <c r="K381" s="1">
        <f>IFERROR(__xludf.DUMMYFUNCTION("""COMPUTED_VALUE"""),361.43)</f>
        <v>361.43</v>
      </c>
      <c r="M381" s="2">
        <f>IFERROR(__xludf.DUMMYFUNCTION("""COMPUTED_VALUE"""),45847.66666666667)</f>
        <v>45847.66667</v>
      </c>
      <c r="N381" s="1">
        <f>IFERROR(__xludf.DUMMYFUNCTION("""COMPUTED_VALUE"""),1.4444187E8)</f>
        <v>144441870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IFERROR(__xludf.DUMMYFUNCTION("""COMPUTED_VALUE"""),361.25)</f>
        <v>361.25</v>
      </c>
      <c r="D382" s="2">
        <f>IFERROR(__xludf.DUMMYFUNCTION("""COMPUTED_VALUE"""),45848.66666666667)</f>
        <v>45848.66667</v>
      </c>
      <c r="E382" s="1">
        <f>IFERROR(__xludf.DUMMYFUNCTION("""COMPUTED_VALUE"""),365.68)</f>
        <v>365.68</v>
      </c>
      <c r="G382" s="2">
        <f>IFERROR(__xludf.DUMMYFUNCTION("""COMPUTED_VALUE"""),45848.66666666667)</f>
        <v>45848.66667</v>
      </c>
      <c r="H382" s="1">
        <f>IFERROR(__xludf.DUMMYFUNCTION("""COMPUTED_VALUE"""),360.66)</f>
        <v>360.66</v>
      </c>
      <c r="J382" s="2">
        <f>IFERROR(__xludf.DUMMYFUNCTION("""COMPUTED_VALUE"""),45848.66666666667)</f>
        <v>45848.66667</v>
      </c>
      <c r="K382" s="1">
        <f>IFERROR(__xludf.DUMMYFUNCTION("""COMPUTED_VALUE"""),363.38)</f>
        <v>363.38</v>
      </c>
      <c r="M382" s="2">
        <f>IFERROR(__xludf.DUMMYFUNCTION("""COMPUTED_VALUE"""),45848.66666666667)</f>
        <v>45848.66667</v>
      </c>
      <c r="N382" s="1">
        <f>IFERROR(__xludf.DUMMYFUNCTION("""COMPUTED_VALUE"""),1.53393041E8)</f>
        <v>153393041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IFERROR(__xludf.DUMMYFUNCTION("""COMPUTED_VALUE"""),361.07)</f>
        <v>361.07</v>
      </c>
      <c r="D383" s="2">
        <f>IFERROR(__xludf.DUMMYFUNCTION("""COMPUTED_VALUE"""),45849.66666666667)</f>
        <v>45849.66667</v>
      </c>
      <c r="E383" s="1">
        <f>IFERROR(__xludf.DUMMYFUNCTION("""COMPUTED_VALUE"""),364.05)</f>
        <v>364.05</v>
      </c>
      <c r="G383" s="2">
        <f>IFERROR(__xludf.DUMMYFUNCTION("""COMPUTED_VALUE"""),45849.66666666667)</f>
        <v>45849.66667</v>
      </c>
      <c r="H383" s="1">
        <f>IFERROR(__xludf.DUMMYFUNCTION("""COMPUTED_VALUE"""),359.72)</f>
        <v>359.72</v>
      </c>
      <c r="J383" s="2">
        <f>IFERROR(__xludf.DUMMYFUNCTION("""COMPUTED_VALUE"""),45849.66666666667)</f>
        <v>45849.66667</v>
      </c>
      <c r="K383" s="1">
        <f>IFERROR(__xludf.DUMMYFUNCTION("""COMPUTED_VALUE"""),363.19)</f>
        <v>363.19</v>
      </c>
      <c r="M383" s="2">
        <f>IFERROR(__xludf.DUMMYFUNCTION("""COMPUTED_VALUE"""),45849.66666666667)</f>
        <v>45849.66667</v>
      </c>
      <c r="N383" s="1">
        <f>IFERROR(__xludf.DUMMYFUNCTION("""COMPUTED_VALUE"""),1.43154718E8)</f>
        <v>143154718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IFERROR(__xludf.DUMMYFUNCTION("""COMPUTED_VALUE"""),363.24)</f>
        <v>363.24</v>
      </c>
      <c r="D384" s="2">
        <f>IFERROR(__xludf.DUMMYFUNCTION("""COMPUTED_VALUE"""),45852.66666666667)</f>
        <v>45852.66667</v>
      </c>
      <c r="E384" s="1">
        <f>IFERROR(__xludf.DUMMYFUNCTION("""COMPUTED_VALUE"""),365.62)</f>
        <v>365.62</v>
      </c>
      <c r="G384" s="2">
        <f>IFERROR(__xludf.DUMMYFUNCTION("""COMPUTED_VALUE"""),45852.66666666667)</f>
        <v>45852.66667</v>
      </c>
      <c r="H384" s="1">
        <f>IFERROR(__xludf.DUMMYFUNCTION("""COMPUTED_VALUE"""),362.65)</f>
        <v>362.65</v>
      </c>
      <c r="J384" s="2">
        <f>IFERROR(__xludf.DUMMYFUNCTION("""COMPUTED_VALUE"""),45852.66666666667)</f>
        <v>45852.66667</v>
      </c>
      <c r="K384" s="1">
        <f>IFERROR(__xludf.DUMMYFUNCTION("""COMPUTED_VALUE"""),365.39)</f>
        <v>365.39</v>
      </c>
      <c r="M384" s="2">
        <f>IFERROR(__xludf.DUMMYFUNCTION("""COMPUTED_VALUE"""),45852.66666666667)</f>
        <v>45852.66667</v>
      </c>
      <c r="N384" s="1">
        <f>IFERROR(__xludf.DUMMYFUNCTION("""COMPUTED_VALUE"""),1.53625695E8)</f>
        <v>153625695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IFERROR(__xludf.DUMMYFUNCTION("""COMPUTED_VALUE"""),365.3)</f>
        <v>365.3</v>
      </c>
      <c r="D385" s="2">
        <f>IFERROR(__xludf.DUMMYFUNCTION("""COMPUTED_VALUE"""),45853.66666666667)</f>
        <v>45853.66667</v>
      </c>
      <c r="E385" s="1">
        <f>IFERROR(__xludf.DUMMYFUNCTION("""COMPUTED_VALUE"""),365.79)</f>
        <v>365.79</v>
      </c>
      <c r="G385" s="2">
        <f>IFERROR(__xludf.DUMMYFUNCTION("""COMPUTED_VALUE"""),45853.66666666667)</f>
        <v>45853.66667</v>
      </c>
      <c r="H385" s="1">
        <f>IFERROR(__xludf.DUMMYFUNCTION("""COMPUTED_VALUE"""),359.73)</f>
        <v>359.73</v>
      </c>
      <c r="J385" s="2">
        <f>IFERROR(__xludf.DUMMYFUNCTION("""COMPUTED_VALUE"""),45853.66666666667)</f>
        <v>45853.66667</v>
      </c>
      <c r="K385" s="1">
        <f>IFERROR(__xludf.DUMMYFUNCTION("""COMPUTED_VALUE"""),360.41)</f>
        <v>360.41</v>
      </c>
      <c r="M385" s="2">
        <f>IFERROR(__xludf.DUMMYFUNCTION("""COMPUTED_VALUE"""),45853.66666666667)</f>
        <v>45853.66667</v>
      </c>
      <c r="N385" s="1">
        <f>IFERROR(__xludf.DUMMYFUNCTION("""COMPUTED_VALUE"""),1.62343033E8)</f>
        <v>162343033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IFERROR(__xludf.DUMMYFUNCTION("""COMPUTED_VALUE"""),362.15)</f>
        <v>362.15</v>
      </c>
      <c r="D386" s="2">
        <f>IFERROR(__xludf.DUMMYFUNCTION("""COMPUTED_VALUE"""),45854.66666666667)</f>
        <v>45854.66667</v>
      </c>
      <c r="E386" s="1">
        <f>IFERROR(__xludf.DUMMYFUNCTION("""COMPUTED_VALUE"""),364.4)</f>
        <v>364.4</v>
      </c>
      <c r="G386" s="2">
        <f>IFERROR(__xludf.DUMMYFUNCTION("""COMPUTED_VALUE"""),45854.66666666667)</f>
        <v>45854.66667</v>
      </c>
      <c r="H386" s="1">
        <f>IFERROR(__xludf.DUMMYFUNCTION("""COMPUTED_VALUE"""),360.48)</f>
        <v>360.48</v>
      </c>
      <c r="J386" s="2">
        <f>IFERROR(__xludf.DUMMYFUNCTION("""COMPUTED_VALUE"""),45854.66666666667)</f>
        <v>45854.66667</v>
      </c>
      <c r="K386" s="1">
        <f>IFERROR(__xludf.DUMMYFUNCTION("""COMPUTED_VALUE"""),364.03)</f>
        <v>364.03</v>
      </c>
      <c r="M386" s="2">
        <f>IFERROR(__xludf.DUMMYFUNCTION("""COMPUTED_VALUE"""),45854.66666666667)</f>
        <v>45854.66667</v>
      </c>
      <c r="N386" s="1">
        <f>IFERROR(__xludf.DUMMYFUNCTION("""COMPUTED_VALUE"""),1.65935977E8)</f>
        <v>165935977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IFERROR(__xludf.DUMMYFUNCTION("""COMPUTED_VALUE"""),363.64)</f>
        <v>363.64</v>
      </c>
      <c r="D387" s="2">
        <f>IFERROR(__xludf.DUMMYFUNCTION("""COMPUTED_VALUE"""),45855.66666666667)</f>
        <v>45855.66667</v>
      </c>
      <c r="E387" s="1">
        <f>IFERROR(__xludf.DUMMYFUNCTION("""COMPUTED_VALUE"""),364.77)</f>
        <v>364.77</v>
      </c>
      <c r="G387" s="2">
        <f>IFERROR(__xludf.DUMMYFUNCTION("""COMPUTED_VALUE"""),45855.66666666667)</f>
        <v>45855.66667</v>
      </c>
      <c r="H387" s="1">
        <f>IFERROR(__xludf.DUMMYFUNCTION("""COMPUTED_VALUE"""),361.82)</f>
        <v>361.82</v>
      </c>
      <c r="J387" s="2">
        <f>IFERROR(__xludf.DUMMYFUNCTION("""COMPUTED_VALUE"""),45855.66666666667)</f>
        <v>45855.66667</v>
      </c>
      <c r="K387" s="1">
        <f>IFERROR(__xludf.DUMMYFUNCTION("""COMPUTED_VALUE"""),363.26)</f>
        <v>363.26</v>
      </c>
      <c r="M387" s="2">
        <f>IFERROR(__xludf.DUMMYFUNCTION("""COMPUTED_VALUE"""),45855.66666666667)</f>
        <v>45855.66667</v>
      </c>
      <c r="N387" s="1">
        <f>IFERROR(__xludf.DUMMYFUNCTION("""COMPUTED_VALUE"""),1.86306978E8)</f>
        <v>186306978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IFERROR(__xludf.DUMMYFUNCTION("""COMPUTED_VALUE"""),363.99)</f>
        <v>363.99</v>
      </c>
      <c r="D388" s="2">
        <f>IFERROR(__xludf.DUMMYFUNCTION("""COMPUTED_VALUE"""),45856.66666666667)</f>
        <v>45856.66667</v>
      </c>
      <c r="E388" s="1">
        <f>IFERROR(__xludf.DUMMYFUNCTION("""COMPUTED_VALUE"""),365.52)</f>
        <v>365.52</v>
      </c>
      <c r="G388" s="2">
        <f>IFERROR(__xludf.DUMMYFUNCTION("""COMPUTED_VALUE"""),45856.66666666667)</f>
        <v>45856.66667</v>
      </c>
      <c r="H388" s="1">
        <f>IFERROR(__xludf.DUMMYFUNCTION("""COMPUTED_VALUE"""),362.96)</f>
        <v>362.96</v>
      </c>
      <c r="J388" s="2">
        <f>IFERROR(__xludf.DUMMYFUNCTION("""COMPUTED_VALUE"""),45856.66666666667)</f>
        <v>45856.66667</v>
      </c>
      <c r="K388" s="1">
        <f>IFERROR(__xludf.DUMMYFUNCTION("""COMPUTED_VALUE"""),364.5)</f>
        <v>364.5</v>
      </c>
      <c r="M388" s="2">
        <f>IFERROR(__xludf.DUMMYFUNCTION("""COMPUTED_VALUE"""),45856.66666666667)</f>
        <v>45856.66667</v>
      </c>
      <c r="N388" s="1">
        <f>IFERROR(__xludf.DUMMYFUNCTION("""COMPUTED_VALUE"""),1.46904792E8)</f>
        <v>146904792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IFERROR(__xludf.DUMMYFUNCTION("""COMPUTED_VALUE"""),366.25)</f>
        <v>366.25</v>
      </c>
      <c r="D389" s="2">
        <f>IFERROR(__xludf.DUMMYFUNCTION("""COMPUTED_VALUE"""),45859.66666666667)</f>
        <v>45859.66667</v>
      </c>
      <c r="E389" s="1">
        <f>IFERROR(__xludf.DUMMYFUNCTION("""COMPUTED_VALUE"""),367.96)</f>
        <v>367.96</v>
      </c>
      <c r="G389" s="2">
        <f>IFERROR(__xludf.DUMMYFUNCTION("""COMPUTED_VALUE"""),45859.66666666667)</f>
        <v>45859.66667</v>
      </c>
      <c r="H389" s="1">
        <f>IFERROR(__xludf.DUMMYFUNCTION("""COMPUTED_VALUE"""),364.82)</f>
        <v>364.82</v>
      </c>
      <c r="J389" s="2">
        <f>IFERROR(__xludf.DUMMYFUNCTION("""COMPUTED_VALUE"""),45859.66666666667)</f>
        <v>45859.66667</v>
      </c>
      <c r="K389" s="1">
        <f>IFERROR(__xludf.DUMMYFUNCTION("""COMPUTED_VALUE"""),365.57)</f>
        <v>365.57</v>
      </c>
      <c r="M389" s="2">
        <f>IFERROR(__xludf.DUMMYFUNCTION("""COMPUTED_VALUE"""),45859.66666666667)</f>
        <v>45859.66667</v>
      </c>
      <c r="N389" s="1">
        <f>IFERROR(__xludf.DUMMYFUNCTION("""COMPUTED_VALUE"""),1.47811398E8)</f>
        <v>147811398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IFERROR(__xludf.DUMMYFUNCTION("""COMPUTED_VALUE"""),366.46)</f>
        <v>366.46</v>
      </c>
      <c r="D390" s="2">
        <f>IFERROR(__xludf.DUMMYFUNCTION("""COMPUTED_VALUE"""),45860.66666666667)</f>
        <v>45860.66667</v>
      </c>
      <c r="E390" s="1">
        <f>IFERROR(__xludf.DUMMYFUNCTION("""COMPUTED_VALUE"""),372.45)</f>
        <v>372.45</v>
      </c>
      <c r="G390" s="2">
        <f>IFERROR(__xludf.DUMMYFUNCTION("""COMPUTED_VALUE"""),45860.66666666667)</f>
        <v>45860.66667</v>
      </c>
      <c r="H390" s="1">
        <f>IFERROR(__xludf.DUMMYFUNCTION("""COMPUTED_VALUE"""),366.37)</f>
        <v>366.37</v>
      </c>
      <c r="J390" s="2">
        <f>IFERROR(__xludf.DUMMYFUNCTION("""COMPUTED_VALUE"""),45860.66666666667)</f>
        <v>45860.66667</v>
      </c>
      <c r="K390" s="1">
        <f>IFERROR(__xludf.DUMMYFUNCTION("""COMPUTED_VALUE"""),372.12)</f>
        <v>372.12</v>
      </c>
      <c r="M390" s="2">
        <f>IFERROR(__xludf.DUMMYFUNCTION("""COMPUTED_VALUE"""),45860.66666666667)</f>
        <v>45860.66667</v>
      </c>
      <c r="N390" s="1">
        <f>IFERROR(__xludf.DUMMYFUNCTION("""COMPUTED_VALUE"""),1.70209867E8)</f>
        <v>170209867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IFERROR(__xludf.DUMMYFUNCTION("""COMPUTED_VALUE"""),372.44)</f>
        <v>372.44</v>
      </c>
      <c r="D391" s="2">
        <f>IFERROR(__xludf.DUMMYFUNCTION("""COMPUTED_VALUE"""),45861.66666666667)</f>
        <v>45861.66667</v>
      </c>
      <c r="E391" s="1">
        <f>IFERROR(__xludf.DUMMYFUNCTION("""COMPUTED_VALUE"""),373.55)</f>
        <v>373.55</v>
      </c>
      <c r="G391" s="2">
        <f>IFERROR(__xludf.DUMMYFUNCTION("""COMPUTED_VALUE"""),45861.66666666667)</f>
        <v>45861.66667</v>
      </c>
      <c r="H391" s="1">
        <f>IFERROR(__xludf.DUMMYFUNCTION("""COMPUTED_VALUE"""),371.41)</f>
        <v>371.41</v>
      </c>
      <c r="J391" s="2">
        <f>IFERROR(__xludf.DUMMYFUNCTION("""COMPUTED_VALUE"""),45861.66666666667)</f>
        <v>45861.66667</v>
      </c>
      <c r="K391" s="1">
        <f>IFERROR(__xludf.DUMMYFUNCTION("""COMPUTED_VALUE"""),372.8)</f>
        <v>372.8</v>
      </c>
      <c r="M391" s="2">
        <f>IFERROR(__xludf.DUMMYFUNCTION("""COMPUTED_VALUE"""),45861.66666666667)</f>
        <v>45861.66667</v>
      </c>
      <c r="N391" s="1">
        <f>IFERROR(__xludf.DUMMYFUNCTION("""COMPUTED_VALUE"""),1.64434044E8)</f>
        <v>164434044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IFERROR(__xludf.DUMMYFUNCTION("""COMPUTED_VALUE"""),372.47)</f>
        <v>372.47</v>
      </c>
      <c r="D392" s="2">
        <f>IFERROR(__xludf.DUMMYFUNCTION("""COMPUTED_VALUE"""),45862.66666666667)</f>
        <v>45862.66667</v>
      </c>
      <c r="E392" s="1">
        <f>IFERROR(__xludf.DUMMYFUNCTION("""COMPUTED_VALUE"""),373.51)</f>
        <v>373.51</v>
      </c>
      <c r="G392" s="2">
        <f>IFERROR(__xludf.DUMMYFUNCTION("""COMPUTED_VALUE"""),45862.66666666667)</f>
        <v>45862.66667</v>
      </c>
      <c r="H392" s="1">
        <f>IFERROR(__xludf.DUMMYFUNCTION("""COMPUTED_VALUE"""),371.48)</f>
        <v>371.48</v>
      </c>
      <c r="J392" s="2">
        <f>IFERROR(__xludf.DUMMYFUNCTION("""COMPUTED_VALUE"""),45862.66666666667)</f>
        <v>45862.66667</v>
      </c>
      <c r="K392" s="1">
        <f>IFERROR(__xludf.DUMMYFUNCTION("""COMPUTED_VALUE"""),371.9)</f>
        <v>371.9</v>
      </c>
      <c r="M392" s="2">
        <f>IFERROR(__xludf.DUMMYFUNCTION("""COMPUTED_VALUE"""),45862.66666666667)</f>
        <v>45862.66667</v>
      </c>
      <c r="N392" s="1">
        <f>IFERROR(__xludf.DUMMYFUNCTION("""COMPUTED_VALUE"""),1.57267714E8)</f>
        <v>157267714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IFERROR(__xludf.DUMMYFUNCTION("""COMPUTED_VALUE"""),372.47)</f>
        <v>372.47</v>
      </c>
      <c r="D393" s="2">
        <f>IFERROR(__xludf.DUMMYFUNCTION("""COMPUTED_VALUE"""),45863.66666666667)</f>
        <v>45863.66667</v>
      </c>
      <c r="E393" s="1">
        <f>IFERROR(__xludf.DUMMYFUNCTION("""COMPUTED_VALUE"""),372.47)</f>
        <v>372.47</v>
      </c>
      <c r="G393" s="2">
        <f>IFERROR(__xludf.DUMMYFUNCTION("""COMPUTED_VALUE"""),45863.66666666667)</f>
        <v>45863.66667</v>
      </c>
      <c r="H393" s="1">
        <f>IFERROR(__xludf.DUMMYFUNCTION("""COMPUTED_VALUE"""),368.19)</f>
        <v>368.19</v>
      </c>
      <c r="J393" s="2">
        <f>IFERROR(__xludf.DUMMYFUNCTION("""COMPUTED_VALUE"""),45863.66666666667)</f>
        <v>45863.66667</v>
      </c>
      <c r="K393" s="1">
        <f>IFERROR(__xludf.DUMMYFUNCTION("""COMPUTED_VALUE"""),372.04)</f>
        <v>372.04</v>
      </c>
      <c r="M393" s="2">
        <f>IFERROR(__xludf.DUMMYFUNCTION("""COMPUTED_VALUE"""),45863.66666666667)</f>
        <v>45863.66667</v>
      </c>
      <c r="N393" s="1">
        <f>IFERROR(__xludf.DUMMYFUNCTION("""COMPUTED_VALUE"""),1.55587016E8)</f>
        <v>155587016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IFERROR(__xludf.DUMMYFUNCTION("""COMPUTED_VALUE"""),371.09)</f>
        <v>371.09</v>
      </c>
      <c r="D394" s="2">
        <f>IFERROR(__xludf.DUMMYFUNCTION("""COMPUTED_VALUE"""),45866.66666666667)</f>
        <v>45866.66667</v>
      </c>
      <c r="E394" s="1">
        <f>IFERROR(__xludf.DUMMYFUNCTION("""COMPUTED_VALUE"""),371.09)</f>
        <v>371.09</v>
      </c>
      <c r="G394" s="2">
        <f>IFERROR(__xludf.DUMMYFUNCTION("""COMPUTED_VALUE"""),45866.66666666667)</f>
        <v>45866.66667</v>
      </c>
      <c r="H394" s="1">
        <f>IFERROR(__xludf.DUMMYFUNCTION("""COMPUTED_VALUE"""),365.66)</f>
        <v>365.66</v>
      </c>
      <c r="J394" s="2">
        <f>IFERROR(__xludf.DUMMYFUNCTION("""COMPUTED_VALUE"""),45866.66666666667)</f>
        <v>45866.66667</v>
      </c>
      <c r="K394" s="1">
        <f>IFERROR(__xludf.DUMMYFUNCTION("""COMPUTED_VALUE"""),365.83)</f>
        <v>365.83</v>
      </c>
      <c r="M394" s="2">
        <f>IFERROR(__xludf.DUMMYFUNCTION("""COMPUTED_VALUE"""),45866.66666666667)</f>
        <v>45866.66667</v>
      </c>
      <c r="N394" s="1">
        <f>IFERROR(__xludf.DUMMYFUNCTION("""COMPUTED_VALUE"""),1.51832429E8)</f>
        <v>151832429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IFERROR(__xludf.DUMMYFUNCTION("""COMPUTED_VALUE"""),366.57)</f>
        <v>366.57</v>
      </c>
      <c r="D395" s="2">
        <f>IFERROR(__xludf.DUMMYFUNCTION("""COMPUTED_VALUE"""),45867.66666666667)</f>
        <v>45867.66667</v>
      </c>
      <c r="E395" s="1">
        <f>IFERROR(__xludf.DUMMYFUNCTION("""COMPUTED_VALUE"""),372.34)</f>
        <v>372.34</v>
      </c>
      <c r="G395" s="2">
        <f>IFERROR(__xludf.DUMMYFUNCTION("""COMPUTED_VALUE"""),45867.66666666667)</f>
        <v>45867.66667</v>
      </c>
      <c r="H395" s="1">
        <f>IFERROR(__xludf.DUMMYFUNCTION("""COMPUTED_VALUE"""),366.34)</f>
        <v>366.34</v>
      </c>
      <c r="J395" s="2">
        <f>IFERROR(__xludf.DUMMYFUNCTION("""COMPUTED_VALUE"""),45867.66666666667)</f>
        <v>45867.66667</v>
      </c>
      <c r="K395" s="1">
        <f>IFERROR(__xludf.DUMMYFUNCTION("""COMPUTED_VALUE"""),371.95)</f>
        <v>371.95</v>
      </c>
      <c r="M395" s="2">
        <f>IFERROR(__xludf.DUMMYFUNCTION("""COMPUTED_VALUE"""),45867.66666666667)</f>
        <v>45867.66667</v>
      </c>
      <c r="N395" s="1">
        <f>IFERROR(__xludf.DUMMYFUNCTION("""COMPUTED_VALUE"""),1.71628622E8)</f>
        <v>171628622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IFERROR(__xludf.DUMMYFUNCTION("""COMPUTED_VALUE"""),371.62)</f>
        <v>371.62</v>
      </c>
      <c r="D396" s="2">
        <f>IFERROR(__xludf.DUMMYFUNCTION("""COMPUTED_VALUE"""),45868.66666666667)</f>
        <v>45868.66667</v>
      </c>
      <c r="E396" s="1">
        <f>IFERROR(__xludf.DUMMYFUNCTION("""COMPUTED_VALUE"""),372.14)</f>
        <v>372.14</v>
      </c>
      <c r="G396" s="2">
        <f>IFERROR(__xludf.DUMMYFUNCTION("""COMPUTED_VALUE"""),45868.66666666667)</f>
        <v>45868.66667</v>
      </c>
      <c r="H396" s="1">
        <f>IFERROR(__xludf.DUMMYFUNCTION("""COMPUTED_VALUE"""),364.5)</f>
        <v>364.5</v>
      </c>
      <c r="J396" s="2">
        <f>IFERROR(__xludf.DUMMYFUNCTION("""COMPUTED_VALUE"""),45868.66666666667)</f>
        <v>45868.66667</v>
      </c>
      <c r="K396" s="1">
        <f>IFERROR(__xludf.DUMMYFUNCTION("""COMPUTED_VALUE"""),366.64)</f>
        <v>366.64</v>
      </c>
      <c r="M396" s="2">
        <f>IFERROR(__xludf.DUMMYFUNCTION("""COMPUTED_VALUE"""),45868.66666666667)</f>
        <v>45868.66667</v>
      </c>
      <c r="N396" s="1">
        <f>IFERROR(__xludf.DUMMYFUNCTION("""COMPUTED_VALUE"""),1.97910148E8)</f>
        <v>197910148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IFERROR(__xludf.DUMMYFUNCTION("""COMPUTED_VALUE"""),365.6)</f>
        <v>365.6</v>
      </c>
      <c r="D397" s="2">
        <f>IFERROR(__xludf.DUMMYFUNCTION("""COMPUTED_VALUE"""),45869.66666666667)</f>
        <v>45869.66667</v>
      </c>
      <c r="E397" s="1">
        <f>IFERROR(__xludf.DUMMYFUNCTION("""COMPUTED_VALUE"""),366.4)</f>
        <v>366.4</v>
      </c>
      <c r="G397" s="2">
        <f>IFERROR(__xludf.DUMMYFUNCTION("""COMPUTED_VALUE"""),45869.66666666667)</f>
        <v>45869.66667</v>
      </c>
      <c r="H397" s="1">
        <f>IFERROR(__xludf.DUMMYFUNCTION("""COMPUTED_VALUE"""),360.71)</f>
        <v>360.71</v>
      </c>
      <c r="J397" s="2">
        <f>IFERROR(__xludf.DUMMYFUNCTION("""COMPUTED_VALUE"""),45869.66666666667)</f>
        <v>45869.66667</v>
      </c>
      <c r="K397" s="1">
        <f>IFERROR(__xludf.DUMMYFUNCTION("""COMPUTED_VALUE"""),361.17)</f>
        <v>361.17</v>
      </c>
      <c r="M397" s="2">
        <f>IFERROR(__xludf.DUMMYFUNCTION("""COMPUTED_VALUE"""),45869.66666666667)</f>
        <v>45869.66667</v>
      </c>
      <c r="N397" s="1">
        <f>IFERROR(__xludf.DUMMYFUNCTION("""COMPUTED_VALUE"""),2.30121958E8)</f>
        <v>230121958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IFERROR(__xludf.DUMMYFUNCTION("""COMPUTED_VALUE"""),364.37)</f>
        <v>364.37</v>
      </c>
      <c r="D398" s="2">
        <f>IFERROR(__xludf.DUMMYFUNCTION("""COMPUTED_VALUE"""),45870.66666666667)</f>
        <v>45870.66667</v>
      </c>
      <c r="E398" s="1">
        <f>IFERROR(__xludf.DUMMYFUNCTION("""COMPUTED_VALUE"""),364.57)</f>
        <v>364.57</v>
      </c>
      <c r="G398" s="2">
        <f>IFERROR(__xludf.DUMMYFUNCTION("""COMPUTED_VALUE"""),45870.66666666667)</f>
        <v>45870.66667</v>
      </c>
      <c r="H398" s="1">
        <f>IFERROR(__xludf.DUMMYFUNCTION("""COMPUTED_VALUE"""),358.09)</f>
        <v>358.09</v>
      </c>
      <c r="J398" s="2">
        <f>IFERROR(__xludf.DUMMYFUNCTION("""COMPUTED_VALUE"""),45870.66666666667)</f>
        <v>45870.66667</v>
      </c>
      <c r="K398" s="1">
        <f>IFERROR(__xludf.DUMMYFUNCTION("""COMPUTED_VALUE"""),360.69)</f>
        <v>360.69</v>
      </c>
      <c r="M398" s="2">
        <f>IFERROR(__xludf.DUMMYFUNCTION("""COMPUTED_VALUE"""),45870.66666666667)</f>
        <v>45870.66667</v>
      </c>
      <c r="N398" s="1">
        <f>IFERROR(__xludf.DUMMYFUNCTION("""COMPUTED_VALUE"""),2.14446336E8)</f>
        <v>214446336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IFERROR(__xludf.DUMMYFUNCTION("""COMPUTED_VALUE"""),361.29)</f>
        <v>361.29</v>
      </c>
      <c r="D399" s="2">
        <f>IFERROR(__xludf.DUMMYFUNCTION("""COMPUTED_VALUE"""),45873.66666666667)</f>
        <v>45873.66667</v>
      </c>
      <c r="E399" s="1">
        <f>IFERROR(__xludf.DUMMYFUNCTION("""COMPUTED_VALUE"""),365.05)</f>
        <v>365.05</v>
      </c>
      <c r="G399" s="2">
        <f>IFERROR(__xludf.DUMMYFUNCTION("""COMPUTED_VALUE"""),45873.66666666667)</f>
        <v>45873.66667</v>
      </c>
      <c r="H399" s="1">
        <f>IFERROR(__xludf.DUMMYFUNCTION("""COMPUTED_VALUE"""),361.19)</f>
        <v>361.19</v>
      </c>
      <c r="J399" s="2">
        <f>IFERROR(__xludf.DUMMYFUNCTION("""COMPUTED_VALUE"""),45873.66666666667)</f>
        <v>45873.66667</v>
      </c>
      <c r="K399" s="1">
        <f>IFERROR(__xludf.DUMMYFUNCTION("""COMPUTED_VALUE"""),364.15)</f>
        <v>364.15</v>
      </c>
      <c r="M399" s="2">
        <f>IFERROR(__xludf.DUMMYFUNCTION("""COMPUTED_VALUE"""),45873.66666666667)</f>
        <v>45873.66667</v>
      </c>
      <c r="N399" s="1">
        <f>IFERROR(__xludf.DUMMYFUNCTION("""COMPUTED_VALUE"""),1.75610968E8)</f>
        <v>175610968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IFERROR(__xludf.DUMMYFUNCTION("""COMPUTED_VALUE"""),364.19)</f>
        <v>364.19</v>
      </c>
      <c r="D400" s="2">
        <f>IFERROR(__xludf.DUMMYFUNCTION("""COMPUTED_VALUE"""),45874.66666666667)</f>
        <v>45874.66667</v>
      </c>
      <c r="E400" s="1">
        <f>IFERROR(__xludf.DUMMYFUNCTION("""COMPUTED_VALUE"""),366.05)</f>
        <v>366.05</v>
      </c>
      <c r="G400" s="2">
        <f>IFERROR(__xludf.DUMMYFUNCTION("""COMPUTED_VALUE"""),45874.66666666667)</f>
        <v>45874.66667</v>
      </c>
      <c r="H400" s="1">
        <f>IFERROR(__xludf.DUMMYFUNCTION("""COMPUTED_VALUE"""),362.75)</f>
        <v>362.75</v>
      </c>
      <c r="J400" s="2">
        <f>IFERROR(__xludf.DUMMYFUNCTION("""COMPUTED_VALUE"""),45874.66666666667)</f>
        <v>45874.66667</v>
      </c>
      <c r="K400" s="1">
        <f>IFERROR(__xludf.DUMMYFUNCTION("""COMPUTED_VALUE"""),365.13)</f>
        <v>365.13</v>
      </c>
      <c r="M400" s="2">
        <f>IFERROR(__xludf.DUMMYFUNCTION("""COMPUTED_VALUE"""),45874.66666666667)</f>
        <v>45874.66667</v>
      </c>
      <c r="N400" s="1">
        <f>IFERROR(__xludf.DUMMYFUNCTION("""COMPUTED_VALUE"""),1.78820891E8)</f>
        <v>178820891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IFERROR(__xludf.DUMMYFUNCTION("""COMPUTED_VALUE"""),365.8)</f>
        <v>365.8</v>
      </c>
      <c r="D401" s="2">
        <f>IFERROR(__xludf.DUMMYFUNCTION("""COMPUTED_VALUE"""),45875.66666666667)</f>
        <v>45875.66667</v>
      </c>
      <c r="E401" s="1">
        <f>IFERROR(__xludf.DUMMYFUNCTION("""COMPUTED_VALUE"""),366.01)</f>
        <v>366.01</v>
      </c>
      <c r="G401" s="2">
        <f>IFERROR(__xludf.DUMMYFUNCTION("""COMPUTED_VALUE"""),45875.66666666667)</f>
        <v>45875.66667</v>
      </c>
      <c r="H401" s="1">
        <f>IFERROR(__xludf.DUMMYFUNCTION("""COMPUTED_VALUE"""),362.4)</f>
        <v>362.4</v>
      </c>
      <c r="J401" s="2">
        <f>IFERROR(__xludf.DUMMYFUNCTION("""COMPUTED_VALUE"""),45875.66666666667)</f>
        <v>45875.66667</v>
      </c>
      <c r="K401" s="1">
        <f>IFERROR(__xludf.DUMMYFUNCTION("""COMPUTED_VALUE"""),362.45)</f>
        <v>362.45</v>
      </c>
      <c r="M401" s="2">
        <f>IFERROR(__xludf.DUMMYFUNCTION("""COMPUTED_VALUE"""),45875.66666666667)</f>
        <v>45875.66667</v>
      </c>
      <c r="N401" s="1">
        <f>IFERROR(__xludf.DUMMYFUNCTION("""COMPUTED_VALUE"""),1.7723015E8)</f>
        <v>177230150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IFERROR(__xludf.DUMMYFUNCTION("""COMPUTED_VALUE"""),363.78)</f>
        <v>363.78</v>
      </c>
      <c r="D402" s="2">
        <f>IFERROR(__xludf.DUMMYFUNCTION("""COMPUTED_VALUE"""),45876.66666666667)</f>
        <v>45876.66667</v>
      </c>
      <c r="E402" s="1">
        <f>IFERROR(__xludf.DUMMYFUNCTION("""COMPUTED_VALUE"""),364.23)</f>
        <v>364.23</v>
      </c>
      <c r="G402" s="2">
        <f>IFERROR(__xludf.DUMMYFUNCTION("""COMPUTED_VALUE"""),45876.66666666667)</f>
        <v>45876.66667</v>
      </c>
      <c r="H402" s="1">
        <f>IFERROR(__xludf.DUMMYFUNCTION("""COMPUTED_VALUE"""),361.58)</f>
        <v>361.58</v>
      </c>
      <c r="J402" s="2">
        <f>IFERROR(__xludf.DUMMYFUNCTION("""COMPUTED_VALUE"""),45876.66666666667)</f>
        <v>45876.66667</v>
      </c>
      <c r="K402" s="1">
        <f>IFERROR(__xludf.DUMMYFUNCTION("""COMPUTED_VALUE"""),363.67)</f>
        <v>363.67</v>
      </c>
      <c r="M402" s="2">
        <f>IFERROR(__xludf.DUMMYFUNCTION("""COMPUTED_VALUE"""),45876.66666666667)</f>
        <v>45876.66667</v>
      </c>
      <c r="N402" s="1">
        <f>IFERROR(__xludf.DUMMYFUNCTION("""COMPUTED_VALUE"""),1.53547939E8)</f>
        <v>153547939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IFERROR(__xludf.DUMMYFUNCTION("""COMPUTED_VALUE"""),363.67)</f>
        <v>363.67</v>
      </c>
      <c r="D403" s="2">
        <f>IFERROR(__xludf.DUMMYFUNCTION("""COMPUTED_VALUE"""),45877.66666666667)</f>
        <v>45877.66667</v>
      </c>
      <c r="E403" s="1">
        <f>IFERROR(__xludf.DUMMYFUNCTION("""COMPUTED_VALUE"""),364.51)</f>
        <v>364.51</v>
      </c>
      <c r="G403" s="2">
        <f>IFERROR(__xludf.DUMMYFUNCTION("""COMPUTED_VALUE"""),45877.66666666667)</f>
        <v>45877.66667</v>
      </c>
      <c r="H403" s="1">
        <f>IFERROR(__xludf.DUMMYFUNCTION("""COMPUTED_VALUE"""),360.06)</f>
        <v>360.06</v>
      </c>
      <c r="J403" s="2">
        <f>IFERROR(__xludf.DUMMYFUNCTION("""COMPUTED_VALUE"""),45877.66666666667)</f>
        <v>45877.66667</v>
      </c>
      <c r="K403" s="1">
        <f>IFERROR(__xludf.DUMMYFUNCTION("""COMPUTED_VALUE"""),360.56)</f>
        <v>360.56</v>
      </c>
      <c r="M403" s="2">
        <f>IFERROR(__xludf.DUMMYFUNCTION("""COMPUTED_VALUE"""),45877.66666666667)</f>
        <v>45877.66667</v>
      </c>
      <c r="N403" s="1">
        <f>IFERROR(__xludf.DUMMYFUNCTION("""COMPUTED_VALUE"""),1.24046942E8)</f>
        <v>124046942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IFERROR(__xludf.DUMMYFUNCTION("""COMPUTED_VALUE"""),359.72)</f>
        <v>359.72</v>
      </c>
      <c r="D404" s="2">
        <f>IFERROR(__xludf.DUMMYFUNCTION("""COMPUTED_VALUE"""),45880.66666666667)</f>
        <v>45880.66667</v>
      </c>
      <c r="E404" s="1">
        <f>IFERROR(__xludf.DUMMYFUNCTION("""COMPUTED_VALUE"""),360.99)</f>
        <v>360.99</v>
      </c>
      <c r="G404" s="2">
        <f>IFERROR(__xludf.DUMMYFUNCTION("""COMPUTED_VALUE"""),45880.66666666667)</f>
        <v>45880.66667</v>
      </c>
      <c r="H404" s="1">
        <f>IFERROR(__xludf.DUMMYFUNCTION("""COMPUTED_VALUE"""),358.16)</f>
        <v>358.16</v>
      </c>
      <c r="J404" s="2">
        <f>IFERROR(__xludf.DUMMYFUNCTION("""COMPUTED_VALUE"""),45880.66666666667)</f>
        <v>45880.66667</v>
      </c>
      <c r="K404" s="1">
        <f>IFERROR(__xludf.DUMMYFUNCTION("""COMPUTED_VALUE"""),358.16)</f>
        <v>358.16</v>
      </c>
      <c r="M404" s="2">
        <f>IFERROR(__xludf.DUMMYFUNCTION("""COMPUTED_VALUE"""),45880.66666666667)</f>
        <v>45880.66667</v>
      </c>
      <c r="N404" s="1">
        <f>IFERROR(__xludf.DUMMYFUNCTION("""COMPUTED_VALUE"""),1.47266414E8)</f>
        <v>147266414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IFERROR(__xludf.DUMMYFUNCTION("""COMPUTED_VALUE"""),358.9)</f>
        <v>358.9</v>
      </c>
      <c r="D405" s="2">
        <f>IFERROR(__xludf.DUMMYFUNCTION("""COMPUTED_VALUE"""),45881.66666666667)</f>
        <v>45881.66667</v>
      </c>
      <c r="E405" s="1">
        <f>IFERROR(__xludf.DUMMYFUNCTION("""COMPUTED_VALUE"""),359.7)</f>
        <v>359.7</v>
      </c>
      <c r="G405" s="2">
        <f>IFERROR(__xludf.DUMMYFUNCTION("""COMPUTED_VALUE"""),45881.66666666667)</f>
        <v>45881.66667</v>
      </c>
      <c r="H405" s="1">
        <f>IFERROR(__xludf.DUMMYFUNCTION("""COMPUTED_VALUE"""),356.09)</f>
        <v>356.09</v>
      </c>
      <c r="J405" s="2">
        <f>IFERROR(__xludf.DUMMYFUNCTION("""COMPUTED_VALUE"""),45881.66666666667)</f>
        <v>45881.66667</v>
      </c>
      <c r="K405" s="1">
        <f>IFERROR(__xludf.DUMMYFUNCTION("""COMPUTED_VALUE"""),359.57)</f>
        <v>359.57</v>
      </c>
      <c r="M405" s="2">
        <f>IFERROR(__xludf.DUMMYFUNCTION("""COMPUTED_VALUE"""),45881.66666666667)</f>
        <v>45881.66667</v>
      </c>
      <c r="N405" s="1">
        <f>IFERROR(__xludf.DUMMYFUNCTION("""COMPUTED_VALUE"""),1.48532945E8)</f>
        <v>148532945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IFERROR(__xludf.DUMMYFUNCTION("""COMPUTED_VALUE"""),360.61)</f>
        <v>360.61</v>
      </c>
      <c r="D406" s="2">
        <f>IFERROR(__xludf.DUMMYFUNCTION("""COMPUTED_VALUE"""),45882.66666666667)</f>
        <v>45882.66667</v>
      </c>
      <c r="E406" s="1">
        <f>IFERROR(__xludf.DUMMYFUNCTION("""COMPUTED_VALUE"""),363.04)</f>
        <v>363.04</v>
      </c>
      <c r="G406" s="2">
        <f>IFERROR(__xludf.DUMMYFUNCTION("""COMPUTED_VALUE"""),45882.66666666667)</f>
        <v>45882.66667</v>
      </c>
      <c r="H406" s="1">
        <f>IFERROR(__xludf.DUMMYFUNCTION("""COMPUTED_VALUE"""),358.86)</f>
        <v>358.86</v>
      </c>
      <c r="J406" s="2">
        <f>IFERROR(__xludf.DUMMYFUNCTION("""COMPUTED_VALUE"""),45882.66666666667)</f>
        <v>45882.66667</v>
      </c>
      <c r="K406" s="1">
        <f>IFERROR(__xludf.DUMMYFUNCTION("""COMPUTED_VALUE"""),362.69)</f>
        <v>362.69</v>
      </c>
      <c r="M406" s="2">
        <f>IFERROR(__xludf.DUMMYFUNCTION("""COMPUTED_VALUE"""),45882.66666666667)</f>
        <v>45882.66667</v>
      </c>
      <c r="N406" s="1">
        <f>IFERROR(__xludf.DUMMYFUNCTION("""COMPUTED_VALUE"""),1.78884386E8)</f>
        <v>178884386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IFERROR(__xludf.DUMMYFUNCTION("""COMPUTED_VALUE"""),359.96)</f>
        <v>359.96</v>
      </c>
      <c r="D407" s="2">
        <f>IFERROR(__xludf.DUMMYFUNCTION("""COMPUTED_VALUE"""),45883.66666666667)</f>
        <v>45883.66667</v>
      </c>
      <c r="E407" s="1">
        <f>IFERROR(__xludf.DUMMYFUNCTION("""COMPUTED_VALUE"""),360.86)</f>
        <v>360.86</v>
      </c>
      <c r="G407" s="2">
        <f>IFERROR(__xludf.DUMMYFUNCTION("""COMPUTED_VALUE"""),45883.66666666667)</f>
        <v>45883.66667</v>
      </c>
      <c r="H407" s="1">
        <f>IFERROR(__xludf.DUMMYFUNCTION("""COMPUTED_VALUE"""),357.78)</f>
        <v>357.78</v>
      </c>
      <c r="J407" s="2">
        <f>IFERROR(__xludf.DUMMYFUNCTION("""COMPUTED_VALUE"""),45883.66666666667)</f>
        <v>45883.66667</v>
      </c>
      <c r="K407" s="1">
        <f>IFERROR(__xludf.DUMMYFUNCTION("""COMPUTED_VALUE"""),360.08)</f>
        <v>360.08</v>
      </c>
      <c r="M407" s="2">
        <f>IFERROR(__xludf.DUMMYFUNCTION("""COMPUTED_VALUE"""),45883.66666666667)</f>
        <v>45883.66667</v>
      </c>
      <c r="N407" s="1">
        <f>IFERROR(__xludf.DUMMYFUNCTION("""COMPUTED_VALUE"""),1.27413578E8)</f>
        <v>127413578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IFERROR(__xludf.DUMMYFUNCTION("""COMPUTED_VALUE"""),360.87)</f>
        <v>360.87</v>
      </c>
      <c r="D408" s="2">
        <f>IFERROR(__xludf.DUMMYFUNCTION("""COMPUTED_VALUE"""),45884.66666666667)</f>
        <v>45884.66667</v>
      </c>
      <c r="E408" s="1">
        <f>IFERROR(__xludf.DUMMYFUNCTION("""COMPUTED_VALUE"""),363.34)</f>
        <v>363.34</v>
      </c>
      <c r="G408" s="2">
        <f>IFERROR(__xludf.DUMMYFUNCTION("""COMPUTED_VALUE"""),45884.66666666667)</f>
        <v>45884.66667</v>
      </c>
      <c r="H408" s="1">
        <f>IFERROR(__xludf.DUMMYFUNCTION("""COMPUTED_VALUE"""),360.06)</f>
        <v>360.06</v>
      </c>
      <c r="J408" s="2">
        <f>IFERROR(__xludf.DUMMYFUNCTION("""COMPUTED_VALUE"""),45884.66666666667)</f>
        <v>45884.66667</v>
      </c>
      <c r="K408" s="1">
        <f>IFERROR(__xludf.DUMMYFUNCTION("""COMPUTED_VALUE"""),362.24)</f>
        <v>362.24</v>
      </c>
      <c r="M408" s="2">
        <f>IFERROR(__xludf.DUMMYFUNCTION("""COMPUTED_VALUE"""),45884.66666666667)</f>
        <v>45884.66667</v>
      </c>
      <c r="N408" s="1">
        <f>IFERROR(__xludf.DUMMYFUNCTION("""COMPUTED_VALUE"""),1.45145353E8)</f>
        <v>145145353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IFERROR(__xludf.DUMMYFUNCTION("""COMPUTED_VALUE"""),362.45)</f>
        <v>362.45</v>
      </c>
      <c r="D409" s="2">
        <f>IFERROR(__xludf.DUMMYFUNCTION("""COMPUTED_VALUE"""),45887.66666666667)</f>
        <v>45887.66667</v>
      </c>
      <c r="E409" s="1">
        <f>IFERROR(__xludf.DUMMYFUNCTION("""COMPUTED_VALUE"""),362.71)</f>
        <v>362.71</v>
      </c>
      <c r="G409" s="2">
        <f>IFERROR(__xludf.DUMMYFUNCTION("""COMPUTED_VALUE"""),45887.66666666667)</f>
        <v>45887.66667</v>
      </c>
      <c r="H409" s="1">
        <f>IFERROR(__xludf.DUMMYFUNCTION("""COMPUTED_VALUE"""),358.82)</f>
        <v>358.82</v>
      </c>
      <c r="J409" s="2">
        <f>IFERROR(__xludf.DUMMYFUNCTION("""COMPUTED_VALUE"""),45887.66666666667)</f>
        <v>45887.66667</v>
      </c>
      <c r="K409" s="1">
        <f>IFERROR(__xludf.DUMMYFUNCTION("""COMPUTED_VALUE"""),358.86)</f>
        <v>358.86</v>
      </c>
      <c r="M409" s="2">
        <f>IFERROR(__xludf.DUMMYFUNCTION("""COMPUTED_VALUE"""),45887.66666666667)</f>
        <v>45887.66667</v>
      </c>
      <c r="N409" s="1">
        <f>IFERROR(__xludf.DUMMYFUNCTION("""COMPUTED_VALUE"""),1.2587965E8)</f>
        <v>125879650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IFERROR(__xludf.DUMMYFUNCTION("""COMPUTED_VALUE"""),360.64)</f>
        <v>360.64</v>
      </c>
      <c r="D410" s="2">
        <f>IFERROR(__xludf.DUMMYFUNCTION("""COMPUTED_VALUE"""),45888.66666666667)</f>
        <v>45888.66667</v>
      </c>
      <c r="E410" s="1">
        <f>IFERROR(__xludf.DUMMYFUNCTION("""COMPUTED_VALUE"""),365.23)</f>
        <v>365.23</v>
      </c>
      <c r="G410" s="2">
        <f>IFERROR(__xludf.DUMMYFUNCTION("""COMPUTED_VALUE"""),45888.66666666667)</f>
        <v>45888.66667</v>
      </c>
      <c r="H410" s="1">
        <f>IFERROR(__xludf.DUMMYFUNCTION("""COMPUTED_VALUE"""),360.64)</f>
        <v>360.64</v>
      </c>
      <c r="J410" s="2">
        <f>IFERROR(__xludf.DUMMYFUNCTION("""COMPUTED_VALUE"""),45888.66666666667)</f>
        <v>45888.66667</v>
      </c>
      <c r="K410" s="1">
        <f>IFERROR(__xludf.DUMMYFUNCTION("""COMPUTED_VALUE"""),365.15)</f>
        <v>365.15</v>
      </c>
      <c r="M410" s="2">
        <f>IFERROR(__xludf.DUMMYFUNCTION("""COMPUTED_VALUE"""),45888.66666666667)</f>
        <v>45888.66667</v>
      </c>
      <c r="N410" s="1">
        <f>IFERROR(__xludf.DUMMYFUNCTION("""COMPUTED_VALUE"""),1.34243901E8)</f>
        <v>134243901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IFERROR(__xludf.DUMMYFUNCTION("""COMPUTED_VALUE"""),366.4)</f>
        <v>366.4</v>
      </c>
      <c r="D411" s="2">
        <f>IFERROR(__xludf.DUMMYFUNCTION("""COMPUTED_VALUE"""),45889.66666666667)</f>
        <v>45889.66667</v>
      </c>
      <c r="E411" s="1">
        <f>IFERROR(__xludf.DUMMYFUNCTION("""COMPUTED_VALUE"""),369.2)</f>
        <v>369.2</v>
      </c>
      <c r="G411" s="2">
        <f>IFERROR(__xludf.DUMMYFUNCTION("""COMPUTED_VALUE"""),45889.66666666667)</f>
        <v>45889.66667</v>
      </c>
      <c r="H411" s="1">
        <f>IFERROR(__xludf.DUMMYFUNCTION("""COMPUTED_VALUE"""),365.27)</f>
        <v>365.27</v>
      </c>
      <c r="J411" s="2">
        <f>IFERROR(__xludf.DUMMYFUNCTION("""COMPUTED_VALUE"""),45889.66666666667)</f>
        <v>45889.66667</v>
      </c>
      <c r="K411" s="1">
        <f>IFERROR(__xludf.DUMMYFUNCTION("""COMPUTED_VALUE"""),366.2)</f>
        <v>366.2</v>
      </c>
      <c r="M411" s="2">
        <f>IFERROR(__xludf.DUMMYFUNCTION("""COMPUTED_VALUE"""),45889.66666666667)</f>
        <v>45889.66667</v>
      </c>
      <c r="N411" s="1">
        <f>IFERROR(__xludf.DUMMYFUNCTION("""COMPUTED_VALUE"""),1.54352747E8)</f>
        <v>154352747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IFERROR(__xludf.DUMMYFUNCTION("""COMPUTED_VALUE"""),364.07)</f>
        <v>364.07</v>
      </c>
      <c r="D412" s="2">
        <f>IFERROR(__xludf.DUMMYFUNCTION("""COMPUTED_VALUE"""),45890.66666666667)</f>
        <v>45890.66667</v>
      </c>
      <c r="E412" s="1">
        <f>IFERROR(__xludf.DUMMYFUNCTION("""COMPUTED_VALUE"""),366.2)</f>
        <v>366.2</v>
      </c>
      <c r="G412" s="2">
        <f>IFERROR(__xludf.DUMMYFUNCTION("""COMPUTED_VALUE"""),45890.66666666667)</f>
        <v>45890.66667</v>
      </c>
      <c r="H412" s="1">
        <f>IFERROR(__xludf.DUMMYFUNCTION("""COMPUTED_VALUE"""),363.52)</f>
        <v>363.52</v>
      </c>
      <c r="J412" s="2">
        <f>IFERROR(__xludf.DUMMYFUNCTION("""COMPUTED_VALUE"""),45890.66666666667)</f>
        <v>45890.66667</v>
      </c>
      <c r="K412" s="1">
        <f>IFERROR(__xludf.DUMMYFUNCTION("""COMPUTED_VALUE"""),364.87)</f>
        <v>364.87</v>
      </c>
      <c r="M412" s="2">
        <f>IFERROR(__xludf.DUMMYFUNCTION("""COMPUTED_VALUE"""),45890.66666666667)</f>
        <v>45890.66667</v>
      </c>
      <c r="N412" s="1">
        <f>IFERROR(__xludf.DUMMYFUNCTION("""COMPUTED_VALUE"""),1.21879042E8)</f>
        <v>121879042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IFERROR(__xludf.DUMMYFUNCTION("""COMPUTED_VALUE"""),367.02)</f>
        <v>367.02</v>
      </c>
      <c r="D413" s="2">
        <f>IFERROR(__xludf.DUMMYFUNCTION("""COMPUTED_VALUE"""),45891.66666666667)</f>
        <v>45891.66667</v>
      </c>
      <c r="E413" s="1">
        <f>IFERROR(__xludf.DUMMYFUNCTION("""COMPUTED_VALUE"""),373.16)</f>
        <v>373.16</v>
      </c>
      <c r="G413" s="2">
        <f>IFERROR(__xludf.DUMMYFUNCTION("""COMPUTED_VALUE"""),45891.66666666667)</f>
        <v>45891.66667</v>
      </c>
      <c r="H413" s="1">
        <f>IFERROR(__xludf.DUMMYFUNCTION("""COMPUTED_VALUE"""),367.02)</f>
        <v>367.02</v>
      </c>
      <c r="J413" s="2">
        <f>IFERROR(__xludf.DUMMYFUNCTION("""COMPUTED_VALUE"""),45891.66666666667)</f>
        <v>45891.66667</v>
      </c>
      <c r="K413" s="1">
        <f>IFERROR(__xludf.DUMMYFUNCTION("""COMPUTED_VALUE"""),371.29)</f>
        <v>371.29</v>
      </c>
      <c r="M413" s="2">
        <f>IFERROR(__xludf.DUMMYFUNCTION("""COMPUTED_VALUE"""),45891.66666666667)</f>
        <v>45891.66667</v>
      </c>
      <c r="N413" s="1">
        <f>IFERROR(__xludf.DUMMYFUNCTION("""COMPUTED_VALUE"""),1.76591131E8)</f>
        <v>176591131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IFERROR(__xludf.DUMMYFUNCTION("""COMPUTED_VALUE"""),371.12)</f>
        <v>371.12</v>
      </c>
      <c r="D414" s="2">
        <f>IFERROR(__xludf.DUMMYFUNCTION("""COMPUTED_VALUE"""),45894.66666666667)</f>
        <v>45894.66667</v>
      </c>
      <c r="E414" s="1">
        <f>IFERROR(__xludf.DUMMYFUNCTION("""COMPUTED_VALUE"""),371.88)</f>
        <v>371.88</v>
      </c>
      <c r="G414" s="2">
        <f>IFERROR(__xludf.DUMMYFUNCTION("""COMPUTED_VALUE"""),45894.66666666667)</f>
        <v>45894.66667</v>
      </c>
      <c r="H414" s="1">
        <f>IFERROR(__xludf.DUMMYFUNCTION("""COMPUTED_VALUE"""),368.79)</f>
        <v>368.79</v>
      </c>
      <c r="J414" s="2">
        <f>IFERROR(__xludf.DUMMYFUNCTION("""COMPUTED_VALUE"""),45894.66666666667)</f>
        <v>45894.66667</v>
      </c>
      <c r="K414" s="1">
        <f>IFERROR(__xludf.DUMMYFUNCTION("""COMPUTED_VALUE"""),369.31)</f>
        <v>369.31</v>
      </c>
      <c r="M414" s="2">
        <f>IFERROR(__xludf.DUMMYFUNCTION("""COMPUTED_VALUE"""),45894.66666666667)</f>
        <v>45894.66667</v>
      </c>
      <c r="N414" s="1">
        <f>IFERROR(__xludf.DUMMYFUNCTION("""COMPUTED_VALUE"""),1.31498994E8)</f>
        <v>131498994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IFERROR(__xludf.DUMMYFUNCTION("""COMPUTED_VALUE"""),368.88)</f>
        <v>368.88</v>
      </c>
      <c r="D415" s="2">
        <f>IFERROR(__xludf.DUMMYFUNCTION("""COMPUTED_VALUE"""),45895.66666666667)</f>
        <v>45895.66667</v>
      </c>
      <c r="E415" s="1">
        <f>IFERROR(__xludf.DUMMYFUNCTION("""COMPUTED_VALUE"""),370.21)</f>
        <v>370.21</v>
      </c>
      <c r="G415" s="2">
        <f>IFERROR(__xludf.DUMMYFUNCTION("""COMPUTED_VALUE"""),45895.66666666667)</f>
        <v>45895.66667</v>
      </c>
      <c r="H415" s="1">
        <f>IFERROR(__xludf.DUMMYFUNCTION("""COMPUTED_VALUE"""),367.19)</f>
        <v>367.19</v>
      </c>
      <c r="J415" s="2">
        <f>IFERROR(__xludf.DUMMYFUNCTION("""COMPUTED_VALUE"""),45895.66666666667)</f>
        <v>45895.66667</v>
      </c>
      <c r="K415" s="1">
        <f>IFERROR(__xludf.DUMMYFUNCTION("""COMPUTED_VALUE"""),368.01)</f>
        <v>368.01</v>
      </c>
      <c r="M415" s="2">
        <f>IFERROR(__xludf.DUMMYFUNCTION("""COMPUTED_VALUE"""),45895.66666666667)</f>
        <v>45895.66667</v>
      </c>
      <c r="N415" s="1">
        <f>IFERROR(__xludf.DUMMYFUNCTION("""COMPUTED_VALUE"""),1.97353283E8)</f>
        <v>197353283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IFERROR(__xludf.DUMMYFUNCTION("""COMPUTED_VALUE"""),369.01)</f>
        <v>369.01</v>
      </c>
      <c r="D416" s="2">
        <f>IFERROR(__xludf.DUMMYFUNCTION("""COMPUTED_VALUE"""),45896.66666666667)</f>
        <v>45896.66667</v>
      </c>
      <c r="E416" s="1">
        <f>IFERROR(__xludf.DUMMYFUNCTION("""COMPUTED_VALUE"""),371.31)</f>
        <v>371.31</v>
      </c>
      <c r="G416" s="2">
        <f>IFERROR(__xludf.DUMMYFUNCTION("""COMPUTED_VALUE"""),45896.66666666667)</f>
        <v>45896.66667</v>
      </c>
      <c r="H416" s="1">
        <f>IFERROR(__xludf.DUMMYFUNCTION("""COMPUTED_VALUE"""),368.61)</f>
        <v>368.61</v>
      </c>
      <c r="J416" s="2">
        <f>IFERROR(__xludf.DUMMYFUNCTION("""COMPUTED_VALUE"""),45896.66666666667)</f>
        <v>45896.66667</v>
      </c>
      <c r="K416" s="1">
        <f>IFERROR(__xludf.DUMMYFUNCTION("""COMPUTED_VALUE"""),369.97)</f>
        <v>369.97</v>
      </c>
      <c r="M416" s="2">
        <f>IFERROR(__xludf.DUMMYFUNCTION("""COMPUTED_VALUE"""),45896.66666666667)</f>
        <v>45896.66667</v>
      </c>
      <c r="N416" s="1">
        <f>IFERROR(__xludf.DUMMYFUNCTION("""COMPUTED_VALUE"""),1.55210527E8)</f>
        <v>155210527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IFERROR(__xludf.DUMMYFUNCTION("""COMPUTED_VALUE"""),370.44)</f>
        <v>370.44</v>
      </c>
      <c r="D417" s="2">
        <f>IFERROR(__xludf.DUMMYFUNCTION("""COMPUTED_VALUE"""),45897.66666666667)</f>
        <v>45897.66667</v>
      </c>
      <c r="E417" s="1">
        <f>IFERROR(__xludf.DUMMYFUNCTION("""COMPUTED_VALUE"""),370.44)</f>
        <v>370.44</v>
      </c>
      <c r="G417" s="2">
        <f>IFERROR(__xludf.DUMMYFUNCTION("""COMPUTED_VALUE"""),45897.66666666667)</f>
        <v>45897.66667</v>
      </c>
      <c r="H417" s="1">
        <f>IFERROR(__xludf.DUMMYFUNCTION("""COMPUTED_VALUE"""),367.1)</f>
        <v>367.1</v>
      </c>
      <c r="J417" s="2">
        <f>IFERROR(__xludf.DUMMYFUNCTION("""COMPUTED_VALUE"""),45897.66666666667)</f>
        <v>45897.66667</v>
      </c>
      <c r="K417" s="1">
        <f>IFERROR(__xludf.DUMMYFUNCTION("""COMPUTED_VALUE"""),368.98)</f>
        <v>368.98</v>
      </c>
      <c r="M417" s="2">
        <f>IFERROR(__xludf.DUMMYFUNCTION("""COMPUTED_VALUE"""),45897.66666666667)</f>
        <v>45897.66667</v>
      </c>
      <c r="N417" s="1">
        <f>IFERROR(__xludf.DUMMYFUNCTION("""COMPUTED_VALUE"""),1.33695638E8)</f>
        <v>133695638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IFERROR(__xludf.DUMMYFUNCTION("""COMPUTED_VALUE"""),369.18)</f>
        <v>369.18</v>
      </c>
      <c r="D418" s="2">
        <f>IFERROR(__xludf.DUMMYFUNCTION("""COMPUTED_VALUE"""),45898.66666666667)</f>
        <v>45898.66667</v>
      </c>
      <c r="E418" s="1">
        <f>IFERROR(__xludf.DUMMYFUNCTION("""COMPUTED_VALUE"""),371.14)</f>
        <v>371.14</v>
      </c>
      <c r="G418" s="2">
        <f>IFERROR(__xludf.DUMMYFUNCTION("""COMPUTED_VALUE"""),45898.66666666667)</f>
        <v>45898.66667</v>
      </c>
      <c r="H418" s="1">
        <f>IFERROR(__xludf.DUMMYFUNCTION("""COMPUTED_VALUE"""),369.18)</f>
        <v>369.18</v>
      </c>
      <c r="J418" s="2">
        <f>IFERROR(__xludf.DUMMYFUNCTION("""COMPUTED_VALUE"""),45898.66666666667)</f>
        <v>45898.66667</v>
      </c>
      <c r="K418" s="1">
        <f>IFERROR(__xludf.DUMMYFUNCTION("""COMPUTED_VALUE"""),370.95)</f>
        <v>370.95</v>
      </c>
      <c r="M418" s="2">
        <f>IFERROR(__xludf.DUMMYFUNCTION("""COMPUTED_VALUE"""),45898.66666666667)</f>
        <v>45898.66667</v>
      </c>
      <c r="N418" s="1">
        <f>IFERROR(__xludf.DUMMYFUNCTION("""COMPUTED_VALUE"""),1.35033954E8)</f>
        <v>135033954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IFERROR(__xludf.DUMMYFUNCTION("""COMPUTED_VALUE"""),367.51)</f>
        <v>367.51</v>
      </c>
      <c r="D419" s="2">
        <f>IFERROR(__xludf.DUMMYFUNCTION("""COMPUTED_VALUE"""),45902.66666666667)</f>
        <v>45902.66667</v>
      </c>
      <c r="E419" s="1">
        <f>IFERROR(__xludf.DUMMYFUNCTION("""COMPUTED_VALUE"""),368.0)</f>
        <v>368</v>
      </c>
      <c r="G419" s="2">
        <f>IFERROR(__xludf.DUMMYFUNCTION("""COMPUTED_VALUE"""),45902.66666666667)</f>
        <v>45902.66667</v>
      </c>
      <c r="H419" s="1">
        <f>IFERROR(__xludf.DUMMYFUNCTION("""COMPUTED_VALUE"""),363.44)</f>
        <v>363.44</v>
      </c>
      <c r="J419" s="2">
        <f>IFERROR(__xludf.DUMMYFUNCTION("""COMPUTED_VALUE"""),45902.66666666667)</f>
        <v>45902.66667</v>
      </c>
      <c r="K419" s="1">
        <f>IFERROR(__xludf.DUMMYFUNCTION("""COMPUTED_VALUE"""),364.67)</f>
        <v>364.67</v>
      </c>
      <c r="M419" s="2">
        <f>IFERROR(__xludf.DUMMYFUNCTION("""COMPUTED_VALUE"""),45902.66666666667)</f>
        <v>45902.66667</v>
      </c>
      <c r="N419" s="1">
        <f>IFERROR(__xludf.DUMMYFUNCTION("""COMPUTED_VALUE"""),1.56156153E8)</f>
        <v>156156153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IFERROR(__xludf.DUMMYFUNCTION("""COMPUTED_VALUE"""),364.16)</f>
        <v>364.16</v>
      </c>
      <c r="D420" s="2">
        <f>IFERROR(__xludf.DUMMYFUNCTION("""COMPUTED_VALUE"""),45903.66666666667)</f>
        <v>45903.66667</v>
      </c>
      <c r="E420" s="1">
        <f>IFERROR(__xludf.DUMMYFUNCTION("""COMPUTED_VALUE"""),365.67)</f>
        <v>365.67</v>
      </c>
      <c r="G420" s="2">
        <f>IFERROR(__xludf.DUMMYFUNCTION("""COMPUTED_VALUE"""),45903.66666666667)</f>
        <v>45903.66667</v>
      </c>
      <c r="H420" s="1">
        <f>IFERROR(__xludf.DUMMYFUNCTION("""COMPUTED_VALUE"""),363.29)</f>
        <v>363.29</v>
      </c>
      <c r="J420" s="2">
        <f>IFERROR(__xludf.DUMMYFUNCTION("""COMPUTED_VALUE"""),45903.66666666667)</f>
        <v>45903.66667</v>
      </c>
      <c r="K420" s="1">
        <f>IFERROR(__xludf.DUMMYFUNCTION("""COMPUTED_VALUE"""),364.71)</f>
        <v>364.71</v>
      </c>
      <c r="M420" s="2">
        <f>IFERROR(__xludf.DUMMYFUNCTION("""COMPUTED_VALUE"""),45903.66666666667)</f>
        <v>45903.66667</v>
      </c>
      <c r="N420" s="1">
        <f>IFERROR(__xludf.DUMMYFUNCTION("""COMPUTED_VALUE"""),1.53863222E8)</f>
        <v>153863222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IFERROR(__xludf.DUMMYFUNCTION("""COMPUTED_VALUE"""),366.19)</f>
        <v>366.19</v>
      </c>
      <c r="D421" s="2">
        <f>IFERROR(__xludf.DUMMYFUNCTION("""COMPUTED_VALUE"""),45904.66666666667)</f>
        <v>45904.66667</v>
      </c>
      <c r="E421" s="1">
        <f>IFERROR(__xludf.DUMMYFUNCTION("""COMPUTED_VALUE"""),367.69)</f>
        <v>367.69</v>
      </c>
      <c r="G421" s="2">
        <f>IFERROR(__xludf.DUMMYFUNCTION("""COMPUTED_VALUE"""),45904.66666666667)</f>
        <v>45904.66667</v>
      </c>
      <c r="H421" s="1">
        <f>IFERROR(__xludf.DUMMYFUNCTION("""COMPUTED_VALUE"""),363.92)</f>
        <v>363.92</v>
      </c>
      <c r="J421" s="2">
        <f>IFERROR(__xludf.DUMMYFUNCTION("""COMPUTED_VALUE"""),45904.66666666667)</f>
        <v>45904.66667</v>
      </c>
      <c r="K421" s="1">
        <f>IFERROR(__xludf.DUMMYFUNCTION("""COMPUTED_VALUE"""),367.32)</f>
        <v>367.32</v>
      </c>
      <c r="M421" s="2">
        <f>IFERROR(__xludf.DUMMYFUNCTION("""COMPUTED_VALUE"""),45904.66666666667)</f>
        <v>45904.66667</v>
      </c>
      <c r="N421" s="1">
        <f>IFERROR(__xludf.DUMMYFUNCTION("""COMPUTED_VALUE"""),1.76681185E8)</f>
        <v>176681185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IFERROR(__xludf.DUMMYFUNCTION("""COMPUTED_VALUE"""),369.57)</f>
        <v>369.57</v>
      </c>
      <c r="D422" s="2">
        <f>IFERROR(__xludf.DUMMYFUNCTION("""COMPUTED_VALUE"""),45905.66666666667)</f>
        <v>45905.66667</v>
      </c>
      <c r="E422" s="1">
        <f>IFERROR(__xludf.DUMMYFUNCTION("""COMPUTED_VALUE"""),372.94)</f>
        <v>372.94</v>
      </c>
      <c r="G422" s="2">
        <f>IFERROR(__xludf.DUMMYFUNCTION("""COMPUTED_VALUE"""),45905.66666666667)</f>
        <v>45905.66667</v>
      </c>
      <c r="H422" s="1">
        <f>IFERROR(__xludf.DUMMYFUNCTION("""COMPUTED_VALUE"""),368.96)</f>
        <v>368.96</v>
      </c>
      <c r="J422" s="2">
        <f>IFERROR(__xludf.DUMMYFUNCTION("""COMPUTED_VALUE"""),45905.66666666667)</f>
        <v>45905.66667</v>
      </c>
      <c r="K422" s="1">
        <f>IFERROR(__xludf.DUMMYFUNCTION("""COMPUTED_VALUE"""),371.22)</f>
        <v>371.22</v>
      </c>
      <c r="M422" s="2">
        <f>IFERROR(__xludf.DUMMYFUNCTION("""COMPUTED_VALUE"""),45905.66666666667)</f>
        <v>45905.66667</v>
      </c>
      <c r="N422" s="1">
        <f>IFERROR(__xludf.DUMMYFUNCTION("""COMPUTED_VALUE"""),1.78737509E8)</f>
        <v>178737509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IFERROR(__xludf.DUMMYFUNCTION("""COMPUTED_VALUE"""),368.26)</f>
        <v>368.26</v>
      </c>
      <c r="D423" s="2">
        <f>IFERROR(__xludf.DUMMYFUNCTION("""COMPUTED_VALUE"""),45908.66666666667)</f>
        <v>45908.66667</v>
      </c>
      <c r="E423" s="1">
        <f>IFERROR(__xludf.DUMMYFUNCTION("""COMPUTED_VALUE"""),369.18)</f>
        <v>369.18</v>
      </c>
      <c r="G423" s="2">
        <f>IFERROR(__xludf.DUMMYFUNCTION("""COMPUTED_VALUE"""),45908.66666666667)</f>
        <v>45908.66667</v>
      </c>
      <c r="H423" s="1">
        <f>IFERROR(__xludf.DUMMYFUNCTION("""COMPUTED_VALUE"""),366.2)</f>
        <v>366.2</v>
      </c>
      <c r="J423" s="2">
        <f>IFERROR(__xludf.DUMMYFUNCTION("""COMPUTED_VALUE"""),45908.66666666667)</f>
        <v>45908.66667</v>
      </c>
      <c r="K423" s="1">
        <f>IFERROR(__xludf.DUMMYFUNCTION("""COMPUTED_VALUE"""),369.0)</f>
        <v>369</v>
      </c>
      <c r="M423" s="2">
        <f>IFERROR(__xludf.DUMMYFUNCTION("""COMPUTED_VALUE"""),45908.66666666667)</f>
        <v>45908.66667</v>
      </c>
      <c r="N423" s="1">
        <f>IFERROR(__xludf.DUMMYFUNCTION("""COMPUTED_VALUE"""),1.89076286E8)</f>
        <v>189076286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IFERROR(__xludf.DUMMYFUNCTION("""COMPUTED_VALUE"""),367.86)</f>
        <v>367.86</v>
      </c>
      <c r="D424" s="2">
        <f>IFERROR(__xludf.DUMMYFUNCTION("""COMPUTED_VALUE"""),45909.66666666667)</f>
        <v>45909.66667</v>
      </c>
      <c r="E424" s="1">
        <f>IFERROR(__xludf.DUMMYFUNCTION("""COMPUTED_VALUE"""),368.5)</f>
        <v>368.5</v>
      </c>
      <c r="G424" s="2">
        <f>IFERROR(__xludf.DUMMYFUNCTION("""COMPUTED_VALUE"""),45909.66666666667)</f>
        <v>45909.66667</v>
      </c>
      <c r="H424" s="1">
        <f>IFERROR(__xludf.DUMMYFUNCTION("""COMPUTED_VALUE"""),366.86)</f>
        <v>366.86</v>
      </c>
      <c r="J424" s="2">
        <f>IFERROR(__xludf.DUMMYFUNCTION("""COMPUTED_VALUE"""),45909.66666666667)</f>
        <v>45909.66667</v>
      </c>
      <c r="K424" s="1">
        <f>IFERROR(__xludf.DUMMYFUNCTION("""COMPUTED_VALUE"""),368.41)</f>
        <v>368.41</v>
      </c>
      <c r="M424" s="2">
        <f>IFERROR(__xludf.DUMMYFUNCTION("""COMPUTED_VALUE"""),45909.66666666667)</f>
        <v>45909.66667</v>
      </c>
      <c r="N424" s="1">
        <f>IFERROR(__xludf.DUMMYFUNCTION("""COMPUTED_VALUE"""),1.80602275E8)</f>
        <v>180602275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IFERROR(__xludf.DUMMYFUNCTION("""COMPUTED_VALUE"""),368.54)</f>
        <v>368.54</v>
      </c>
      <c r="D425" s="2">
        <f>IFERROR(__xludf.DUMMYFUNCTION("""COMPUTED_VALUE"""),45910.66666666667)</f>
        <v>45910.66667</v>
      </c>
      <c r="E425" s="1">
        <f>IFERROR(__xludf.DUMMYFUNCTION("""COMPUTED_VALUE"""),370.7)</f>
        <v>370.7</v>
      </c>
      <c r="G425" s="2">
        <f>IFERROR(__xludf.DUMMYFUNCTION("""COMPUTED_VALUE"""),45910.66666666667)</f>
        <v>45910.66667</v>
      </c>
      <c r="H425" s="1">
        <f>IFERROR(__xludf.DUMMYFUNCTION("""COMPUTED_VALUE"""),367.33)</f>
        <v>367.33</v>
      </c>
      <c r="J425" s="2">
        <f>IFERROR(__xludf.DUMMYFUNCTION("""COMPUTED_VALUE"""),45910.66666666667)</f>
        <v>45910.66667</v>
      </c>
      <c r="K425" s="1">
        <f>IFERROR(__xludf.DUMMYFUNCTION("""COMPUTED_VALUE"""),367.79)</f>
        <v>367.79</v>
      </c>
      <c r="M425" s="2">
        <f>IFERROR(__xludf.DUMMYFUNCTION("""COMPUTED_VALUE"""),45910.66666666667)</f>
        <v>45910.66667</v>
      </c>
      <c r="N425" s="1">
        <f>IFERROR(__xludf.DUMMYFUNCTION("""COMPUTED_VALUE"""),1.69831509E8)</f>
        <v>169831509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IFERROR(__xludf.DUMMYFUNCTION("""COMPUTED_VALUE"""),368.67)</f>
        <v>368.67</v>
      </c>
      <c r="D426" s="2">
        <f>IFERROR(__xludf.DUMMYFUNCTION("""COMPUTED_VALUE"""),45911.66666666667)</f>
        <v>45911.66667</v>
      </c>
      <c r="E426" s="1">
        <f>IFERROR(__xludf.DUMMYFUNCTION("""COMPUTED_VALUE"""),374.41)</f>
        <v>374.41</v>
      </c>
      <c r="G426" s="2">
        <f>IFERROR(__xludf.DUMMYFUNCTION("""COMPUTED_VALUE"""),45911.66666666667)</f>
        <v>45911.66667</v>
      </c>
      <c r="H426" s="1">
        <f>IFERROR(__xludf.DUMMYFUNCTION("""COMPUTED_VALUE"""),368.63)</f>
        <v>368.63</v>
      </c>
      <c r="J426" s="2">
        <f>IFERROR(__xludf.DUMMYFUNCTION("""COMPUTED_VALUE"""),45911.66666666667)</f>
        <v>45911.66667</v>
      </c>
      <c r="K426" s="1">
        <f>IFERROR(__xludf.DUMMYFUNCTION("""COMPUTED_VALUE"""),373.78)</f>
        <v>373.78</v>
      </c>
      <c r="M426" s="2">
        <f>IFERROR(__xludf.DUMMYFUNCTION("""COMPUTED_VALUE"""),45911.66666666667)</f>
        <v>45911.66667</v>
      </c>
      <c r="N426" s="1">
        <f>IFERROR(__xludf.DUMMYFUNCTION("""COMPUTED_VALUE"""),1.51476031E8)</f>
        <v>151476031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IFERROR(__xludf.DUMMYFUNCTION("""COMPUTED_VALUE"""),373.39)</f>
        <v>373.39</v>
      </c>
      <c r="D427" s="2">
        <f>IFERROR(__xludf.DUMMYFUNCTION("""COMPUTED_VALUE"""),45912.66666666667)</f>
        <v>45912.66667</v>
      </c>
      <c r="E427" s="1">
        <f>IFERROR(__xludf.DUMMYFUNCTION("""COMPUTED_VALUE"""),374.0)</f>
        <v>374</v>
      </c>
      <c r="G427" s="2">
        <f>IFERROR(__xludf.DUMMYFUNCTION("""COMPUTED_VALUE"""),45912.66666666667)</f>
        <v>45912.66667</v>
      </c>
      <c r="H427" s="1">
        <f>IFERROR(__xludf.DUMMYFUNCTION("""COMPUTED_VALUE"""),371.61)</f>
        <v>371.61</v>
      </c>
      <c r="J427" s="2">
        <f>IFERROR(__xludf.DUMMYFUNCTION("""COMPUTED_VALUE"""),45912.66666666667)</f>
        <v>45912.66667</v>
      </c>
      <c r="K427" s="1">
        <f>IFERROR(__xludf.DUMMYFUNCTION("""COMPUTED_VALUE"""),371.95)</f>
        <v>371.95</v>
      </c>
      <c r="M427" s="2">
        <f>IFERROR(__xludf.DUMMYFUNCTION("""COMPUTED_VALUE"""),45912.66666666667)</f>
        <v>45912.66667</v>
      </c>
      <c r="N427" s="1">
        <f>IFERROR(__xludf.DUMMYFUNCTION("""COMPUTED_VALUE"""),1.35386849E8)</f>
        <v>135386849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IFERROR(__xludf.DUMMYFUNCTION("""COMPUTED_VALUE"""),372.4)</f>
        <v>372.4</v>
      </c>
      <c r="D428" s="2">
        <f>IFERROR(__xludf.DUMMYFUNCTION("""COMPUTED_VALUE"""),45915.66666666667)</f>
        <v>45915.66667</v>
      </c>
      <c r="E428" s="1">
        <f>IFERROR(__xludf.DUMMYFUNCTION("""COMPUTED_VALUE"""),373.14)</f>
        <v>373.14</v>
      </c>
      <c r="G428" s="2">
        <f>IFERROR(__xludf.DUMMYFUNCTION("""COMPUTED_VALUE"""),45915.66666666667)</f>
        <v>45915.66667</v>
      </c>
      <c r="H428" s="1">
        <f>IFERROR(__xludf.DUMMYFUNCTION("""COMPUTED_VALUE"""),369.82)</f>
        <v>369.82</v>
      </c>
      <c r="J428" s="2">
        <f>IFERROR(__xludf.DUMMYFUNCTION("""COMPUTED_VALUE"""),45915.66666666667)</f>
        <v>45915.66667</v>
      </c>
      <c r="K428" s="1">
        <f>IFERROR(__xludf.DUMMYFUNCTION("""COMPUTED_VALUE"""),370.76)</f>
        <v>370.76</v>
      </c>
      <c r="M428" s="2">
        <f>IFERROR(__xludf.DUMMYFUNCTION("""COMPUTED_VALUE"""),45915.66666666667)</f>
        <v>45915.66667</v>
      </c>
      <c r="N428" s="1">
        <f>IFERROR(__xludf.DUMMYFUNCTION("""COMPUTED_VALUE"""),1.51428989E8)</f>
        <v>151428989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IFERROR(__xludf.DUMMYFUNCTION("""COMPUTED_VALUE"""),370.49)</f>
        <v>370.49</v>
      </c>
      <c r="D429" s="2">
        <f>IFERROR(__xludf.DUMMYFUNCTION("""COMPUTED_VALUE"""),45916.66666666667)</f>
        <v>45916.66667</v>
      </c>
      <c r="E429" s="1">
        <f>IFERROR(__xludf.DUMMYFUNCTION("""COMPUTED_VALUE"""),371.26)</f>
        <v>371.26</v>
      </c>
      <c r="G429" s="2">
        <f>IFERROR(__xludf.DUMMYFUNCTION("""COMPUTED_VALUE"""),45916.66666666667)</f>
        <v>45916.66667</v>
      </c>
      <c r="H429" s="1">
        <f>IFERROR(__xludf.DUMMYFUNCTION("""COMPUTED_VALUE"""),367.79)</f>
        <v>367.79</v>
      </c>
      <c r="J429" s="2">
        <f>IFERROR(__xludf.DUMMYFUNCTION("""COMPUTED_VALUE"""),45916.66666666667)</f>
        <v>45916.66667</v>
      </c>
      <c r="K429" s="1">
        <f>IFERROR(__xludf.DUMMYFUNCTION("""COMPUTED_VALUE"""),368.49)</f>
        <v>368.49</v>
      </c>
      <c r="M429" s="2">
        <f>IFERROR(__xludf.DUMMYFUNCTION("""COMPUTED_VALUE"""),45916.66666666667)</f>
        <v>45916.66667</v>
      </c>
      <c r="N429" s="1">
        <f>IFERROR(__xludf.DUMMYFUNCTION("""COMPUTED_VALUE"""),1.68698324E8)</f>
        <v>168698324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IFERROR(__xludf.DUMMYFUNCTION("""COMPUTED_VALUE"""),369.35)</f>
        <v>369.35</v>
      </c>
      <c r="D430" s="2">
        <f>IFERROR(__xludf.DUMMYFUNCTION("""COMPUTED_VALUE"""),45917.66666666667)</f>
        <v>45917.66667</v>
      </c>
      <c r="E430" s="1">
        <f>IFERROR(__xludf.DUMMYFUNCTION("""COMPUTED_VALUE"""),374.05)</f>
        <v>374.05</v>
      </c>
      <c r="G430" s="2">
        <f>IFERROR(__xludf.DUMMYFUNCTION("""COMPUTED_VALUE"""),45917.66666666667)</f>
        <v>45917.66667</v>
      </c>
      <c r="H430" s="1">
        <f>IFERROR(__xludf.DUMMYFUNCTION("""COMPUTED_VALUE"""),368.02)</f>
        <v>368.02</v>
      </c>
      <c r="J430" s="2">
        <f>IFERROR(__xludf.DUMMYFUNCTION("""COMPUTED_VALUE"""),45917.66666666667)</f>
        <v>45917.66667</v>
      </c>
      <c r="K430" s="1">
        <f>IFERROR(__xludf.DUMMYFUNCTION("""COMPUTED_VALUE"""),368.3)</f>
        <v>368.3</v>
      </c>
      <c r="M430" s="2">
        <f>IFERROR(__xludf.DUMMYFUNCTION("""COMPUTED_VALUE"""),45917.66666666667)</f>
        <v>45917.66667</v>
      </c>
      <c r="N430" s="1">
        <f>IFERROR(__xludf.DUMMYFUNCTION("""COMPUTED_VALUE"""),1.8660853E8)</f>
        <v>186608530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IFERROR(__xludf.DUMMYFUNCTION("""COMPUTED_VALUE"""),368.26)</f>
        <v>368.26</v>
      </c>
      <c r="D431" s="2">
        <f>IFERROR(__xludf.DUMMYFUNCTION("""COMPUTED_VALUE"""),45918.66666666667)</f>
        <v>45918.66667</v>
      </c>
      <c r="E431" s="1">
        <f>IFERROR(__xludf.DUMMYFUNCTION("""COMPUTED_VALUE"""),370.11)</f>
        <v>370.11</v>
      </c>
      <c r="G431" s="2">
        <f>IFERROR(__xludf.DUMMYFUNCTION("""COMPUTED_VALUE"""),45918.66666666667)</f>
        <v>45918.66667</v>
      </c>
      <c r="H431" s="1">
        <f>IFERROR(__xludf.DUMMYFUNCTION("""COMPUTED_VALUE"""),367.54)</f>
        <v>367.54</v>
      </c>
      <c r="J431" s="2">
        <f>IFERROR(__xludf.DUMMYFUNCTION("""COMPUTED_VALUE"""),45918.66666666667)</f>
        <v>45918.66667</v>
      </c>
      <c r="K431" s="1">
        <f>IFERROR(__xludf.DUMMYFUNCTION("""COMPUTED_VALUE"""),368.44)</f>
        <v>368.44</v>
      </c>
      <c r="M431" s="2">
        <f>IFERROR(__xludf.DUMMYFUNCTION("""COMPUTED_VALUE"""),45918.66666666667)</f>
        <v>45918.66667</v>
      </c>
      <c r="N431" s="1">
        <f>IFERROR(__xludf.DUMMYFUNCTION("""COMPUTED_VALUE"""),1.4395776E8)</f>
        <v>143957760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IFERROR(__xludf.DUMMYFUNCTION("""COMPUTED_VALUE"""),368.42)</f>
        <v>368.42</v>
      </c>
      <c r="D432" s="2">
        <f>IFERROR(__xludf.DUMMYFUNCTION("""COMPUTED_VALUE"""),45919.66666666667)</f>
        <v>45919.66667</v>
      </c>
      <c r="E432" s="1">
        <f>IFERROR(__xludf.DUMMYFUNCTION("""COMPUTED_VALUE"""),369.2)</f>
        <v>369.2</v>
      </c>
      <c r="G432" s="2">
        <f>IFERROR(__xludf.DUMMYFUNCTION("""COMPUTED_VALUE"""),45919.66666666667)</f>
        <v>45919.66667</v>
      </c>
      <c r="H432" s="1">
        <f>IFERROR(__xludf.DUMMYFUNCTION("""COMPUTED_VALUE"""),366.29)</f>
        <v>366.29</v>
      </c>
      <c r="J432" s="2">
        <f>IFERROR(__xludf.DUMMYFUNCTION("""COMPUTED_VALUE"""),45919.66666666667)</f>
        <v>45919.66667</v>
      </c>
      <c r="K432" s="1">
        <f>IFERROR(__xludf.DUMMYFUNCTION("""COMPUTED_VALUE"""),366.35)</f>
        <v>366.35</v>
      </c>
      <c r="M432" s="2">
        <f>IFERROR(__xludf.DUMMYFUNCTION("""COMPUTED_VALUE"""),45919.66666666667)</f>
        <v>45919.66667</v>
      </c>
      <c r="N432" s="1">
        <f>IFERROR(__xludf.DUMMYFUNCTION("""COMPUTED_VALUE"""),3.80922724E8)</f>
        <v>380922724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IFERROR(__xludf.DUMMYFUNCTION("""COMPUTED_VALUE"""),365.93)</f>
        <v>365.93</v>
      </c>
      <c r="D433" s="2">
        <f>IFERROR(__xludf.DUMMYFUNCTION("""COMPUTED_VALUE"""),45922.66666666667)</f>
        <v>45922.66667</v>
      </c>
      <c r="E433" s="1">
        <f>IFERROR(__xludf.DUMMYFUNCTION("""COMPUTED_VALUE"""),367.35)</f>
        <v>367.35</v>
      </c>
      <c r="G433" s="2">
        <f>IFERROR(__xludf.DUMMYFUNCTION("""COMPUTED_VALUE"""),45922.66666666667)</f>
        <v>45922.66667</v>
      </c>
      <c r="H433" s="1">
        <f>IFERROR(__xludf.DUMMYFUNCTION("""COMPUTED_VALUE"""),364.24)</f>
        <v>364.24</v>
      </c>
      <c r="J433" s="2">
        <f>IFERROR(__xludf.DUMMYFUNCTION("""COMPUTED_VALUE"""),45922.66666666667)</f>
        <v>45922.66667</v>
      </c>
      <c r="K433" s="1">
        <f>IFERROR(__xludf.DUMMYFUNCTION("""COMPUTED_VALUE"""),366.54)</f>
        <v>366.54</v>
      </c>
      <c r="M433" s="2">
        <f>IFERROR(__xludf.DUMMYFUNCTION("""COMPUTED_VALUE"""),45922.66666666667)</f>
        <v>45922.66667</v>
      </c>
      <c r="N433" s="1">
        <f>IFERROR(__xludf.DUMMYFUNCTION("""COMPUTED_VALUE"""),1.82279545E8)</f>
        <v>182279545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IFERROR(__xludf.DUMMYFUNCTION("""COMPUTED_VALUE"""),366.88)</f>
        <v>366.88</v>
      </c>
      <c r="D434" s="2">
        <f>IFERROR(__xludf.DUMMYFUNCTION("""COMPUTED_VALUE"""),45923.66666666667)</f>
        <v>45923.66667</v>
      </c>
      <c r="E434" s="1">
        <f>IFERROR(__xludf.DUMMYFUNCTION("""COMPUTED_VALUE"""),369.72)</f>
        <v>369.72</v>
      </c>
      <c r="G434" s="2">
        <f>IFERROR(__xludf.DUMMYFUNCTION("""COMPUTED_VALUE"""),45923.66666666667)</f>
        <v>45923.66667</v>
      </c>
      <c r="H434" s="1">
        <f>IFERROR(__xludf.DUMMYFUNCTION("""COMPUTED_VALUE"""),366.54)</f>
        <v>366.54</v>
      </c>
      <c r="J434" s="2">
        <f>IFERROR(__xludf.DUMMYFUNCTION("""COMPUTED_VALUE"""),45923.66666666667)</f>
        <v>45923.66667</v>
      </c>
      <c r="K434" s="1">
        <f>IFERROR(__xludf.DUMMYFUNCTION("""COMPUTED_VALUE"""),369.07)</f>
        <v>369.07</v>
      </c>
      <c r="M434" s="2">
        <f>IFERROR(__xludf.DUMMYFUNCTION("""COMPUTED_VALUE"""),45923.66666666667)</f>
        <v>45923.66667</v>
      </c>
      <c r="N434" s="1">
        <f>IFERROR(__xludf.DUMMYFUNCTION("""COMPUTED_VALUE"""),1.669064E8)</f>
        <v>166906400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IFERROR(__xludf.DUMMYFUNCTION("""COMPUTED_VALUE"""),368.44)</f>
        <v>368.44</v>
      </c>
      <c r="D435" s="2">
        <f>IFERROR(__xludf.DUMMYFUNCTION("""COMPUTED_VALUE"""),45924.66666666667)</f>
        <v>45924.66667</v>
      </c>
      <c r="E435" s="1">
        <f>IFERROR(__xludf.DUMMYFUNCTION("""COMPUTED_VALUE"""),368.58)</f>
        <v>368.58</v>
      </c>
      <c r="G435" s="2">
        <f>IFERROR(__xludf.DUMMYFUNCTION("""COMPUTED_VALUE"""),45924.66666666667)</f>
        <v>45924.66667</v>
      </c>
      <c r="H435" s="1">
        <f>IFERROR(__xludf.DUMMYFUNCTION("""COMPUTED_VALUE"""),365.24)</f>
        <v>365.24</v>
      </c>
      <c r="J435" s="2">
        <f>IFERROR(__xludf.DUMMYFUNCTION("""COMPUTED_VALUE"""),45924.66666666667)</f>
        <v>45924.66667</v>
      </c>
      <c r="K435" s="1">
        <f>IFERROR(__xludf.DUMMYFUNCTION("""COMPUTED_VALUE"""),365.28)</f>
        <v>365.28</v>
      </c>
      <c r="M435" s="2">
        <f>IFERROR(__xludf.DUMMYFUNCTION("""COMPUTED_VALUE"""),45924.66666666667)</f>
        <v>45924.66667</v>
      </c>
      <c r="N435" s="1">
        <f>IFERROR(__xludf.DUMMYFUNCTION("""COMPUTED_VALUE"""),1.72654624E8)</f>
        <v>172654624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IFERROR(__xludf.DUMMYFUNCTION("""COMPUTED_VALUE"""),365.38)</f>
        <v>365.38</v>
      </c>
      <c r="D436" s="2">
        <f>IFERROR(__xludf.DUMMYFUNCTION("""COMPUTED_VALUE"""),45925.66666666667)</f>
        <v>45925.66667</v>
      </c>
      <c r="E436" s="1">
        <f>IFERROR(__xludf.DUMMYFUNCTION("""COMPUTED_VALUE"""),366.54)</f>
        <v>366.54</v>
      </c>
      <c r="G436" s="2">
        <f>IFERROR(__xludf.DUMMYFUNCTION("""COMPUTED_VALUE"""),45925.66666666667)</f>
        <v>45925.66667</v>
      </c>
      <c r="H436" s="1">
        <f>IFERROR(__xludf.DUMMYFUNCTION("""COMPUTED_VALUE"""),364.03)</f>
        <v>364.03</v>
      </c>
      <c r="J436" s="2">
        <f>IFERROR(__xludf.DUMMYFUNCTION("""COMPUTED_VALUE"""),45925.66666666667)</f>
        <v>45925.66667</v>
      </c>
      <c r="K436" s="1">
        <f>IFERROR(__xludf.DUMMYFUNCTION("""COMPUTED_VALUE"""),364.26)</f>
        <v>364.26</v>
      </c>
      <c r="M436" s="2">
        <f>IFERROR(__xludf.DUMMYFUNCTION("""COMPUTED_VALUE"""),45925.66666666667)</f>
        <v>45925.66667</v>
      </c>
      <c r="N436" s="1">
        <f>IFERROR(__xludf.DUMMYFUNCTION("""COMPUTED_VALUE"""),1.57357688E8)</f>
        <v>157357688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IFERROR(__xludf.DUMMYFUNCTION("""COMPUTED_VALUE"""),365.25)</f>
        <v>365.25</v>
      </c>
      <c r="D437" s="2">
        <f>IFERROR(__xludf.DUMMYFUNCTION("""COMPUTED_VALUE"""),45926.66666666667)</f>
        <v>45926.66667</v>
      </c>
      <c r="E437" s="1">
        <f>IFERROR(__xludf.DUMMYFUNCTION("""COMPUTED_VALUE"""),368.44)</f>
        <v>368.44</v>
      </c>
      <c r="G437" s="2">
        <f>IFERROR(__xludf.DUMMYFUNCTION("""COMPUTED_VALUE"""),45926.66666666667)</f>
        <v>45926.66667</v>
      </c>
      <c r="H437" s="1">
        <f>IFERROR(__xludf.DUMMYFUNCTION("""COMPUTED_VALUE"""),364.88)</f>
        <v>364.88</v>
      </c>
      <c r="J437" s="2">
        <f>IFERROR(__xludf.DUMMYFUNCTION("""COMPUTED_VALUE"""),45926.66666666667)</f>
        <v>45926.66667</v>
      </c>
      <c r="K437" s="1">
        <f>IFERROR(__xludf.DUMMYFUNCTION("""COMPUTED_VALUE"""),367.87)</f>
        <v>367.87</v>
      </c>
      <c r="M437" s="2">
        <f>IFERROR(__xludf.DUMMYFUNCTION("""COMPUTED_VALUE"""),45926.66666666667)</f>
        <v>45926.66667</v>
      </c>
      <c r="N437" s="1">
        <f>IFERROR(__xludf.DUMMYFUNCTION("""COMPUTED_VALUE"""),1.54126093E8)</f>
        <v>154126093</v>
      </c>
    </row>
  </sheetData>
  <drawing r:id="rId1"/>
</worksheet>
</file>