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IFERROR(__xludf.DUMMYFUNCTION("GOOGLEFINANCE(""DJUSRP"",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IFERROR(__xludf.DUMMYFUNCTION("GOOGLEFINANCE(""DJUSRP"",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IFERROR(__xludf.DUMMYFUNCTION("GOOGLEFINANCE(""DJUSRP"",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IFERROR(__xludf.DUMMYFUNCTION("GOOGLEFINANCE(""DJUSRP"",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IFERROR(__xludf.DUMMYFUNCTION("GOOGLEFINANCE(""DJUSRP"",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IFERROR(__xludf.DUMMYFUNCTION("""COMPUTED_VALUE"""),537.39)</f>
        <v>537.39</v>
      </c>
      <c r="D2" s="2">
        <f>IFERROR(__xludf.DUMMYFUNCTION("""COMPUTED_VALUE"""),45293.66666666667)</f>
        <v>45293.66667</v>
      </c>
      <c r="E2" s="1">
        <f>IFERROR(__xludf.DUMMYFUNCTION("""COMPUTED_VALUE"""),539.3)</f>
        <v>539.3</v>
      </c>
      <c r="G2" s="2">
        <f>IFERROR(__xludf.DUMMYFUNCTION("""COMPUTED_VALUE"""),45293.66666666667)</f>
        <v>45293.66667</v>
      </c>
      <c r="H2" s="1">
        <f>IFERROR(__xludf.DUMMYFUNCTION("""COMPUTED_VALUE"""),526.42)</f>
        <v>526.42</v>
      </c>
      <c r="J2" s="2">
        <f>IFERROR(__xludf.DUMMYFUNCTION("""COMPUTED_VALUE"""),45293.66666666667)</f>
        <v>45293.66667</v>
      </c>
      <c r="K2" s="1">
        <f>IFERROR(__xludf.DUMMYFUNCTION("""COMPUTED_VALUE"""),530.08)</f>
        <v>530.08</v>
      </c>
      <c r="M2" s="2">
        <f>IFERROR(__xludf.DUMMYFUNCTION("""COMPUTED_VALUE"""),45293.66666666667)</f>
        <v>45293.66667</v>
      </c>
      <c r="N2" s="1">
        <f>IFERROR(__xludf.DUMMYFUNCTION("""COMPUTED_VALUE"""),4698367.0)</f>
        <v>4698367</v>
      </c>
    </row>
    <row r="3">
      <c r="A3" s="2">
        <f>IFERROR(__xludf.DUMMYFUNCTION("""COMPUTED_VALUE"""),45294.66666666667)</f>
        <v>45294.66667</v>
      </c>
      <c r="B3" s="1">
        <f>IFERROR(__xludf.DUMMYFUNCTION("""COMPUTED_VALUE"""),526.73)</f>
        <v>526.73</v>
      </c>
      <c r="D3" s="2">
        <f>IFERROR(__xludf.DUMMYFUNCTION("""COMPUTED_VALUE"""),45294.66666666667)</f>
        <v>45294.66667</v>
      </c>
      <c r="E3" s="1">
        <f>IFERROR(__xludf.DUMMYFUNCTION("""COMPUTED_VALUE"""),526.73)</f>
        <v>526.73</v>
      </c>
      <c r="G3" s="2">
        <f>IFERROR(__xludf.DUMMYFUNCTION("""COMPUTED_VALUE"""),45294.66666666667)</f>
        <v>45294.66667</v>
      </c>
      <c r="H3" s="1">
        <f>IFERROR(__xludf.DUMMYFUNCTION("""COMPUTED_VALUE"""),506.47)</f>
        <v>506.47</v>
      </c>
      <c r="J3" s="2">
        <f>IFERROR(__xludf.DUMMYFUNCTION("""COMPUTED_VALUE"""),45294.66666666667)</f>
        <v>45294.66667</v>
      </c>
      <c r="K3" s="1">
        <f>IFERROR(__xludf.DUMMYFUNCTION("""COMPUTED_VALUE"""),507.11)</f>
        <v>507.11</v>
      </c>
      <c r="M3" s="2">
        <f>IFERROR(__xludf.DUMMYFUNCTION("""COMPUTED_VALUE"""),45294.66666666667)</f>
        <v>45294.66667</v>
      </c>
      <c r="N3" s="1">
        <f>IFERROR(__xludf.DUMMYFUNCTION("""COMPUTED_VALUE"""),4650821.0)</f>
        <v>4650821</v>
      </c>
    </row>
    <row r="4">
      <c r="A4" s="2">
        <f>IFERROR(__xludf.DUMMYFUNCTION("""COMPUTED_VALUE"""),45295.66666666667)</f>
        <v>45295.66667</v>
      </c>
      <c r="B4" s="1">
        <f>IFERROR(__xludf.DUMMYFUNCTION("""COMPUTED_VALUE"""),504.68)</f>
        <v>504.68</v>
      </c>
      <c r="D4" s="2">
        <f>IFERROR(__xludf.DUMMYFUNCTION("""COMPUTED_VALUE"""),45295.66666666667)</f>
        <v>45295.66667</v>
      </c>
      <c r="E4" s="1">
        <f>IFERROR(__xludf.DUMMYFUNCTION("""COMPUTED_VALUE"""),507.54)</f>
        <v>507.54</v>
      </c>
      <c r="G4" s="2">
        <f>IFERROR(__xludf.DUMMYFUNCTION("""COMPUTED_VALUE"""),45295.66666666667)</f>
        <v>45295.66667</v>
      </c>
      <c r="H4" s="1">
        <f>IFERROR(__xludf.DUMMYFUNCTION("""COMPUTED_VALUE"""),501.24)</f>
        <v>501.24</v>
      </c>
      <c r="J4" s="2">
        <f>IFERROR(__xludf.DUMMYFUNCTION("""COMPUTED_VALUE"""),45295.66666666667)</f>
        <v>45295.66667</v>
      </c>
      <c r="K4" s="1">
        <f>IFERROR(__xludf.DUMMYFUNCTION("""COMPUTED_VALUE"""),503.36)</f>
        <v>503.36</v>
      </c>
      <c r="M4" s="2">
        <f>IFERROR(__xludf.DUMMYFUNCTION("""COMPUTED_VALUE"""),45295.66666666667)</f>
        <v>45295.66667</v>
      </c>
      <c r="N4" s="1">
        <f>IFERROR(__xludf.DUMMYFUNCTION("""COMPUTED_VALUE"""),4614746.0)</f>
        <v>4614746</v>
      </c>
    </row>
    <row r="5">
      <c r="A5" s="2">
        <f>IFERROR(__xludf.DUMMYFUNCTION("""COMPUTED_VALUE"""),45296.66666666667)</f>
        <v>45296.66667</v>
      </c>
      <c r="B5" s="1">
        <f>IFERROR(__xludf.DUMMYFUNCTION("""COMPUTED_VALUE"""),502.44)</f>
        <v>502.44</v>
      </c>
      <c r="D5" s="2">
        <f>IFERROR(__xludf.DUMMYFUNCTION("""COMPUTED_VALUE"""),45296.66666666667)</f>
        <v>45296.66667</v>
      </c>
      <c r="E5" s="1">
        <f>IFERROR(__xludf.DUMMYFUNCTION("""COMPUTED_VALUE"""),512.96)</f>
        <v>512.96</v>
      </c>
      <c r="G5" s="2">
        <f>IFERROR(__xludf.DUMMYFUNCTION("""COMPUTED_VALUE"""),45296.66666666667)</f>
        <v>45296.66667</v>
      </c>
      <c r="H5" s="1">
        <f>IFERROR(__xludf.DUMMYFUNCTION("""COMPUTED_VALUE"""),500.26)</f>
        <v>500.26</v>
      </c>
      <c r="J5" s="2">
        <f>IFERROR(__xludf.DUMMYFUNCTION("""COMPUTED_VALUE"""),45296.66666666667)</f>
        <v>45296.66667</v>
      </c>
      <c r="K5" s="1">
        <f>IFERROR(__xludf.DUMMYFUNCTION("""COMPUTED_VALUE"""),509.95)</f>
        <v>509.95</v>
      </c>
      <c r="M5" s="2">
        <f>IFERROR(__xludf.DUMMYFUNCTION("""COMPUTED_VALUE"""),45296.66666666667)</f>
        <v>45296.66667</v>
      </c>
      <c r="N5" s="1">
        <f>IFERROR(__xludf.DUMMYFUNCTION("""COMPUTED_VALUE"""),6629041.0)</f>
        <v>6629041</v>
      </c>
    </row>
    <row r="6">
      <c r="A6" s="2">
        <f>IFERROR(__xludf.DUMMYFUNCTION("""COMPUTED_VALUE"""),45299.66666666667)</f>
        <v>45299.66667</v>
      </c>
      <c r="B6" s="1">
        <f>IFERROR(__xludf.DUMMYFUNCTION("""COMPUTED_VALUE"""),507.87)</f>
        <v>507.87</v>
      </c>
      <c r="D6" s="2">
        <f>IFERROR(__xludf.DUMMYFUNCTION("""COMPUTED_VALUE"""),45299.66666666667)</f>
        <v>45299.66667</v>
      </c>
      <c r="E6" s="1">
        <f>IFERROR(__xludf.DUMMYFUNCTION("""COMPUTED_VALUE"""),518.76)</f>
        <v>518.76</v>
      </c>
      <c r="G6" s="2">
        <f>IFERROR(__xludf.DUMMYFUNCTION("""COMPUTED_VALUE"""),45299.66666666667)</f>
        <v>45299.66667</v>
      </c>
      <c r="H6" s="1">
        <f>IFERROR(__xludf.DUMMYFUNCTION("""COMPUTED_VALUE"""),506.72)</f>
        <v>506.72</v>
      </c>
      <c r="J6" s="2">
        <f>IFERROR(__xludf.DUMMYFUNCTION("""COMPUTED_VALUE"""),45299.66666666667)</f>
        <v>45299.66667</v>
      </c>
      <c r="K6" s="1">
        <f>IFERROR(__xludf.DUMMYFUNCTION("""COMPUTED_VALUE"""),516.64)</f>
        <v>516.64</v>
      </c>
      <c r="M6" s="2">
        <f>IFERROR(__xludf.DUMMYFUNCTION("""COMPUTED_VALUE"""),45299.66666666667)</f>
        <v>45299.66667</v>
      </c>
      <c r="N6" s="1">
        <f>IFERROR(__xludf.DUMMYFUNCTION("""COMPUTED_VALUE"""),4757468.0)</f>
        <v>4757468</v>
      </c>
    </row>
    <row r="7">
      <c r="A7" s="2">
        <f>IFERROR(__xludf.DUMMYFUNCTION("""COMPUTED_VALUE"""),45300.66666666667)</f>
        <v>45300.66667</v>
      </c>
      <c r="B7" s="1">
        <f>IFERROR(__xludf.DUMMYFUNCTION("""COMPUTED_VALUE"""),511.76)</f>
        <v>511.76</v>
      </c>
      <c r="D7" s="2">
        <f>IFERROR(__xludf.DUMMYFUNCTION("""COMPUTED_VALUE"""),45300.66666666667)</f>
        <v>45300.66667</v>
      </c>
      <c r="E7" s="1">
        <f>IFERROR(__xludf.DUMMYFUNCTION("""COMPUTED_VALUE"""),518.11)</f>
        <v>518.11</v>
      </c>
      <c r="G7" s="2">
        <f>IFERROR(__xludf.DUMMYFUNCTION("""COMPUTED_VALUE"""),45300.66666666667)</f>
        <v>45300.66667</v>
      </c>
      <c r="H7" s="1">
        <f>IFERROR(__xludf.DUMMYFUNCTION("""COMPUTED_VALUE"""),510.72)</f>
        <v>510.72</v>
      </c>
      <c r="J7" s="2">
        <f>IFERROR(__xludf.DUMMYFUNCTION("""COMPUTED_VALUE"""),45300.66666666667)</f>
        <v>45300.66667</v>
      </c>
      <c r="K7" s="1">
        <f>IFERROR(__xludf.DUMMYFUNCTION("""COMPUTED_VALUE"""),514.63)</f>
        <v>514.63</v>
      </c>
      <c r="M7" s="2">
        <f>IFERROR(__xludf.DUMMYFUNCTION("""COMPUTED_VALUE"""),45300.66666666667)</f>
        <v>45300.66667</v>
      </c>
      <c r="N7" s="1">
        <f>IFERROR(__xludf.DUMMYFUNCTION("""COMPUTED_VALUE"""),4178230.0)</f>
        <v>4178230</v>
      </c>
    </row>
    <row r="8">
      <c r="A8" s="2">
        <f>IFERROR(__xludf.DUMMYFUNCTION("""COMPUTED_VALUE"""),45301.66666666667)</f>
        <v>45301.66667</v>
      </c>
      <c r="B8" s="1">
        <f>IFERROR(__xludf.DUMMYFUNCTION("""COMPUTED_VALUE"""),515.89)</f>
        <v>515.89</v>
      </c>
      <c r="D8" s="2">
        <f>IFERROR(__xludf.DUMMYFUNCTION("""COMPUTED_VALUE"""),45301.66666666667)</f>
        <v>45301.66667</v>
      </c>
      <c r="E8" s="1">
        <f>IFERROR(__xludf.DUMMYFUNCTION("""COMPUTED_VALUE"""),520.74)</f>
        <v>520.74</v>
      </c>
      <c r="G8" s="2">
        <f>IFERROR(__xludf.DUMMYFUNCTION("""COMPUTED_VALUE"""),45301.66666666667)</f>
        <v>45301.66667</v>
      </c>
      <c r="H8" s="1">
        <f>IFERROR(__xludf.DUMMYFUNCTION("""COMPUTED_VALUE"""),508.99)</f>
        <v>508.99</v>
      </c>
      <c r="J8" s="2">
        <f>IFERROR(__xludf.DUMMYFUNCTION("""COMPUTED_VALUE"""),45301.66666666667)</f>
        <v>45301.66667</v>
      </c>
      <c r="K8" s="1">
        <f>IFERROR(__xludf.DUMMYFUNCTION("""COMPUTED_VALUE"""),520.2)</f>
        <v>520.2</v>
      </c>
      <c r="M8" s="2">
        <f>IFERROR(__xludf.DUMMYFUNCTION("""COMPUTED_VALUE"""),45301.66666666667)</f>
        <v>45301.66667</v>
      </c>
      <c r="N8" s="1">
        <f>IFERROR(__xludf.DUMMYFUNCTION("""COMPUTED_VALUE"""),3754814.0)</f>
        <v>3754814</v>
      </c>
    </row>
    <row r="9">
      <c r="A9" s="2">
        <f>IFERROR(__xludf.DUMMYFUNCTION("""COMPUTED_VALUE"""),45302.66666666667)</f>
        <v>45302.66667</v>
      </c>
      <c r="B9" s="1">
        <f>IFERROR(__xludf.DUMMYFUNCTION("""COMPUTED_VALUE"""),515.81)</f>
        <v>515.81</v>
      </c>
      <c r="D9" s="2">
        <f>IFERROR(__xludf.DUMMYFUNCTION("""COMPUTED_VALUE"""),45302.66666666667)</f>
        <v>45302.66667</v>
      </c>
      <c r="E9" s="1">
        <f>IFERROR(__xludf.DUMMYFUNCTION("""COMPUTED_VALUE"""),519.47)</f>
        <v>519.47</v>
      </c>
      <c r="G9" s="2">
        <f>IFERROR(__xludf.DUMMYFUNCTION("""COMPUTED_VALUE"""),45302.66666666667)</f>
        <v>45302.66667</v>
      </c>
      <c r="H9" s="1">
        <f>IFERROR(__xludf.DUMMYFUNCTION("""COMPUTED_VALUE"""),508.27)</f>
        <v>508.27</v>
      </c>
      <c r="J9" s="2">
        <f>IFERROR(__xludf.DUMMYFUNCTION("""COMPUTED_VALUE"""),45302.66666666667)</f>
        <v>45302.66667</v>
      </c>
      <c r="K9" s="1">
        <f>IFERROR(__xludf.DUMMYFUNCTION("""COMPUTED_VALUE"""),513.29)</f>
        <v>513.29</v>
      </c>
      <c r="M9" s="2">
        <f>IFERROR(__xludf.DUMMYFUNCTION("""COMPUTED_VALUE"""),45302.66666666667)</f>
        <v>45302.66667</v>
      </c>
      <c r="N9" s="1">
        <f>IFERROR(__xludf.DUMMYFUNCTION("""COMPUTED_VALUE"""),3781221.0)</f>
        <v>3781221</v>
      </c>
    </row>
    <row r="10">
      <c r="A10" s="2">
        <f>IFERROR(__xludf.DUMMYFUNCTION("""COMPUTED_VALUE"""),45303.66666666667)</f>
        <v>45303.66667</v>
      </c>
      <c r="B10" s="1">
        <f>IFERROR(__xludf.DUMMYFUNCTION("""COMPUTED_VALUE"""),515.33)</f>
        <v>515.33</v>
      </c>
      <c r="D10" s="2">
        <f>IFERROR(__xludf.DUMMYFUNCTION("""COMPUTED_VALUE"""),45303.66666666667)</f>
        <v>45303.66667</v>
      </c>
      <c r="E10" s="1">
        <f>IFERROR(__xludf.DUMMYFUNCTION("""COMPUTED_VALUE"""),520.85)</f>
        <v>520.85</v>
      </c>
      <c r="G10" s="2">
        <f>IFERROR(__xludf.DUMMYFUNCTION("""COMPUTED_VALUE"""),45303.66666666667)</f>
        <v>45303.66667</v>
      </c>
      <c r="H10" s="1">
        <f>IFERROR(__xludf.DUMMYFUNCTION("""COMPUTED_VALUE"""),505.73)</f>
        <v>505.73</v>
      </c>
      <c r="J10" s="2">
        <f>IFERROR(__xludf.DUMMYFUNCTION("""COMPUTED_VALUE"""),45303.66666666667)</f>
        <v>45303.66667</v>
      </c>
      <c r="K10" s="1">
        <f>IFERROR(__xludf.DUMMYFUNCTION("""COMPUTED_VALUE"""),507.66)</f>
        <v>507.66</v>
      </c>
      <c r="M10" s="2">
        <f>IFERROR(__xludf.DUMMYFUNCTION("""COMPUTED_VALUE"""),45303.66666666667)</f>
        <v>45303.66667</v>
      </c>
      <c r="N10" s="1">
        <f>IFERROR(__xludf.DUMMYFUNCTION("""COMPUTED_VALUE"""),3111237.0)</f>
        <v>3111237</v>
      </c>
    </row>
    <row r="11">
      <c r="A11" s="2">
        <f>IFERROR(__xludf.DUMMYFUNCTION("""COMPUTED_VALUE"""),45307.66666666667)</f>
        <v>45307.66667</v>
      </c>
      <c r="B11" s="1">
        <f>IFERROR(__xludf.DUMMYFUNCTION("""COMPUTED_VALUE"""),504.69)</f>
        <v>504.69</v>
      </c>
      <c r="D11" s="2">
        <f>IFERROR(__xludf.DUMMYFUNCTION("""COMPUTED_VALUE"""),45307.66666666667)</f>
        <v>45307.66667</v>
      </c>
      <c r="E11" s="1">
        <f>IFERROR(__xludf.DUMMYFUNCTION("""COMPUTED_VALUE"""),508.0)</f>
        <v>508</v>
      </c>
      <c r="G11" s="2">
        <f>IFERROR(__xludf.DUMMYFUNCTION("""COMPUTED_VALUE"""),45307.66666666667)</f>
        <v>45307.66667</v>
      </c>
      <c r="H11" s="1">
        <f>IFERROR(__xludf.DUMMYFUNCTION("""COMPUTED_VALUE"""),499.17)</f>
        <v>499.17</v>
      </c>
      <c r="J11" s="2">
        <f>IFERROR(__xludf.DUMMYFUNCTION("""COMPUTED_VALUE"""),45307.66666666667)</f>
        <v>45307.66667</v>
      </c>
      <c r="K11" s="1">
        <f>IFERROR(__xludf.DUMMYFUNCTION("""COMPUTED_VALUE"""),507.11)</f>
        <v>507.11</v>
      </c>
      <c r="M11" s="2">
        <f>IFERROR(__xludf.DUMMYFUNCTION("""COMPUTED_VALUE"""),45307.66666666667)</f>
        <v>45307.66667</v>
      </c>
      <c r="N11" s="1">
        <f>IFERROR(__xludf.DUMMYFUNCTION("""COMPUTED_VALUE"""),3948162.0)</f>
        <v>3948162</v>
      </c>
    </row>
    <row r="12">
      <c r="A12" s="2">
        <f>IFERROR(__xludf.DUMMYFUNCTION("""COMPUTED_VALUE"""),45308.66666666667)</f>
        <v>45308.66667</v>
      </c>
      <c r="B12" s="1">
        <f>IFERROR(__xludf.DUMMYFUNCTION("""COMPUTED_VALUE"""),505.35)</f>
        <v>505.35</v>
      </c>
      <c r="D12" s="2">
        <f>IFERROR(__xludf.DUMMYFUNCTION("""COMPUTED_VALUE"""),45308.66666666667)</f>
        <v>45308.66667</v>
      </c>
      <c r="E12" s="1">
        <f>IFERROR(__xludf.DUMMYFUNCTION("""COMPUTED_VALUE"""),509.61)</f>
        <v>509.61</v>
      </c>
      <c r="G12" s="2">
        <f>IFERROR(__xludf.DUMMYFUNCTION("""COMPUTED_VALUE"""),45308.66666666667)</f>
        <v>45308.66667</v>
      </c>
      <c r="H12" s="1">
        <f>IFERROR(__xludf.DUMMYFUNCTION("""COMPUTED_VALUE"""),500.1)</f>
        <v>500.1</v>
      </c>
      <c r="J12" s="2">
        <f>IFERROR(__xludf.DUMMYFUNCTION("""COMPUTED_VALUE"""),45308.66666666667)</f>
        <v>45308.66667</v>
      </c>
      <c r="K12" s="1">
        <f>IFERROR(__xludf.DUMMYFUNCTION("""COMPUTED_VALUE"""),503.07)</f>
        <v>503.07</v>
      </c>
      <c r="M12" s="2">
        <f>IFERROR(__xludf.DUMMYFUNCTION("""COMPUTED_VALUE"""),45308.66666666667)</f>
        <v>45308.66667</v>
      </c>
      <c r="N12" s="1">
        <f>IFERROR(__xludf.DUMMYFUNCTION("""COMPUTED_VALUE"""),4522998.0)</f>
        <v>4522998</v>
      </c>
    </row>
    <row r="13">
      <c r="A13" s="2">
        <f>IFERROR(__xludf.DUMMYFUNCTION("""COMPUTED_VALUE"""),45309.66666666667)</f>
        <v>45309.66667</v>
      </c>
      <c r="B13" s="1">
        <f>IFERROR(__xludf.DUMMYFUNCTION("""COMPUTED_VALUE"""),503.56)</f>
        <v>503.56</v>
      </c>
      <c r="D13" s="2">
        <f>IFERROR(__xludf.DUMMYFUNCTION("""COMPUTED_VALUE"""),45309.66666666667)</f>
        <v>45309.66667</v>
      </c>
      <c r="E13" s="1">
        <f>IFERROR(__xludf.DUMMYFUNCTION("""COMPUTED_VALUE"""),513.0)</f>
        <v>513</v>
      </c>
      <c r="G13" s="2">
        <f>IFERROR(__xludf.DUMMYFUNCTION("""COMPUTED_VALUE"""),45309.66666666667)</f>
        <v>45309.66667</v>
      </c>
      <c r="H13" s="1">
        <f>IFERROR(__xludf.DUMMYFUNCTION("""COMPUTED_VALUE"""),503.56)</f>
        <v>503.56</v>
      </c>
      <c r="J13" s="2">
        <f>IFERROR(__xludf.DUMMYFUNCTION("""COMPUTED_VALUE"""),45309.66666666667)</f>
        <v>45309.66667</v>
      </c>
      <c r="K13" s="1">
        <f>IFERROR(__xludf.DUMMYFUNCTION("""COMPUTED_VALUE"""),512.84)</f>
        <v>512.84</v>
      </c>
      <c r="M13" s="2">
        <f>IFERROR(__xludf.DUMMYFUNCTION("""COMPUTED_VALUE"""),45309.66666666667)</f>
        <v>45309.66667</v>
      </c>
      <c r="N13" s="1">
        <f>IFERROR(__xludf.DUMMYFUNCTION("""COMPUTED_VALUE"""),3930241.0)</f>
        <v>3930241</v>
      </c>
    </row>
    <row r="14">
      <c r="A14" s="2">
        <f>IFERROR(__xludf.DUMMYFUNCTION("""COMPUTED_VALUE"""),45310.66666666667)</f>
        <v>45310.66667</v>
      </c>
      <c r="B14" s="1">
        <f>IFERROR(__xludf.DUMMYFUNCTION("""COMPUTED_VALUE"""),513.07)</f>
        <v>513.07</v>
      </c>
      <c r="D14" s="2">
        <f>IFERROR(__xludf.DUMMYFUNCTION("""COMPUTED_VALUE"""),45310.66666666667)</f>
        <v>45310.66667</v>
      </c>
      <c r="E14" s="1">
        <f>IFERROR(__xludf.DUMMYFUNCTION("""COMPUTED_VALUE"""),520.01)</f>
        <v>520.01</v>
      </c>
      <c r="G14" s="2">
        <f>IFERROR(__xludf.DUMMYFUNCTION("""COMPUTED_VALUE"""),45310.66666666667)</f>
        <v>45310.66667</v>
      </c>
      <c r="H14" s="1">
        <f>IFERROR(__xludf.DUMMYFUNCTION("""COMPUTED_VALUE"""),508.75)</f>
        <v>508.75</v>
      </c>
      <c r="J14" s="2">
        <f>IFERROR(__xludf.DUMMYFUNCTION("""COMPUTED_VALUE"""),45310.66666666667)</f>
        <v>45310.66667</v>
      </c>
      <c r="K14" s="1">
        <f>IFERROR(__xludf.DUMMYFUNCTION("""COMPUTED_VALUE"""),517.17)</f>
        <v>517.17</v>
      </c>
      <c r="M14" s="2">
        <f>IFERROR(__xludf.DUMMYFUNCTION("""COMPUTED_VALUE"""),45310.66666666667)</f>
        <v>45310.66667</v>
      </c>
      <c r="N14" s="1">
        <f>IFERROR(__xludf.DUMMYFUNCTION("""COMPUTED_VALUE"""),3508981.0)</f>
        <v>3508981</v>
      </c>
    </row>
    <row r="15">
      <c r="A15" s="2">
        <f>IFERROR(__xludf.DUMMYFUNCTION("""COMPUTED_VALUE"""),45313.66666666667)</f>
        <v>45313.66667</v>
      </c>
      <c r="B15" s="1">
        <f>IFERROR(__xludf.DUMMYFUNCTION("""COMPUTED_VALUE"""),518.78)</f>
        <v>518.78</v>
      </c>
      <c r="D15" s="2">
        <f>IFERROR(__xludf.DUMMYFUNCTION("""COMPUTED_VALUE"""),45313.66666666667)</f>
        <v>45313.66667</v>
      </c>
      <c r="E15" s="1">
        <f>IFERROR(__xludf.DUMMYFUNCTION("""COMPUTED_VALUE"""),531.27)</f>
        <v>531.27</v>
      </c>
      <c r="G15" s="2">
        <f>IFERROR(__xludf.DUMMYFUNCTION("""COMPUTED_VALUE"""),45313.66666666667)</f>
        <v>45313.66667</v>
      </c>
      <c r="H15" s="1">
        <f>IFERROR(__xludf.DUMMYFUNCTION("""COMPUTED_VALUE"""),518.78)</f>
        <v>518.78</v>
      </c>
      <c r="J15" s="2">
        <f>IFERROR(__xludf.DUMMYFUNCTION("""COMPUTED_VALUE"""),45313.66666666667)</f>
        <v>45313.66667</v>
      </c>
      <c r="K15" s="1">
        <f>IFERROR(__xludf.DUMMYFUNCTION("""COMPUTED_VALUE"""),530.86)</f>
        <v>530.86</v>
      </c>
      <c r="M15" s="2">
        <f>IFERROR(__xludf.DUMMYFUNCTION("""COMPUTED_VALUE"""),45313.66666666667)</f>
        <v>45313.66667</v>
      </c>
      <c r="N15" s="1">
        <f>IFERROR(__xludf.DUMMYFUNCTION("""COMPUTED_VALUE"""),4652161.0)</f>
        <v>4652161</v>
      </c>
    </row>
    <row r="16">
      <c r="A16" s="2">
        <f>IFERROR(__xludf.DUMMYFUNCTION("""COMPUTED_VALUE"""),45314.66666666667)</f>
        <v>45314.66667</v>
      </c>
      <c r="B16" s="1">
        <f>IFERROR(__xludf.DUMMYFUNCTION("""COMPUTED_VALUE"""),533.55)</f>
        <v>533.55</v>
      </c>
      <c r="D16" s="2">
        <f>IFERROR(__xludf.DUMMYFUNCTION("""COMPUTED_VALUE"""),45314.66666666667)</f>
        <v>45314.66667</v>
      </c>
      <c r="E16" s="1">
        <f>IFERROR(__xludf.DUMMYFUNCTION("""COMPUTED_VALUE"""),536.87)</f>
        <v>536.87</v>
      </c>
      <c r="G16" s="2">
        <f>IFERROR(__xludf.DUMMYFUNCTION("""COMPUTED_VALUE"""),45314.66666666667)</f>
        <v>45314.66667</v>
      </c>
      <c r="H16" s="1">
        <f>IFERROR(__xludf.DUMMYFUNCTION("""COMPUTED_VALUE"""),519.8)</f>
        <v>519.8</v>
      </c>
      <c r="J16" s="2">
        <f>IFERROR(__xludf.DUMMYFUNCTION("""COMPUTED_VALUE"""),45314.66666666667)</f>
        <v>45314.66667</v>
      </c>
      <c r="K16" s="1">
        <f>IFERROR(__xludf.DUMMYFUNCTION("""COMPUTED_VALUE"""),520.68)</f>
        <v>520.68</v>
      </c>
      <c r="M16" s="2">
        <f>IFERROR(__xludf.DUMMYFUNCTION("""COMPUTED_VALUE"""),45314.66666666667)</f>
        <v>45314.66667</v>
      </c>
      <c r="N16" s="1">
        <f>IFERROR(__xludf.DUMMYFUNCTION("""COMPUTED_VALUE"""),3663578.0)</f>
        <v>3663578</v>
      </c>
    </row>
    <row r="17">
      <c r="A17" s="2">
        <f>IFERROR(__xludf.DUMMYFUNCTION("""COMPUTED_VALUE"""),45315.66666666667)</f>
        <v>45315.66667</v>
      </c>
      <c r="B17" s="1">
        <f>IFERROR(__xludf.DUMMYFUNCTION("""COMPUTED_VALUE"""),523.21)</f>
        <v>523.21</v>
      </c>
      <c r="D17" s="2">
        <f>IFERROR(__xludf.DUMMYFUNCTION("""COMPUTED_VALUE"""),45315.66666666667)</f>
        <v>45315.66667</v>
      </c>
      <c r="E17" s="1">
        <f>IFERROR(__xludf.DUMMYFUNCTION("""COMPUTED_VALUE"""),526.56)</f>
        <v>526.56</v>
      </c>
      <c r="G17" s="2">
        <f>IFERROR(__xludf.DUMMYFUNCTION("""COMPUTED_VALUE"""),45315.66666666667)</f>
        <v>45315.66667</v>
      </c>
      <c r="H17" s="1">
        <f>IFERROR(__xludf.DUMMYFUNCTION("""COMPUTED_VALUE"""),505.2)</f>
        <v>505.2</v>
      </c>
      <c r="J17" s="2">
        <f>IFERROR(__xludf.DUMMYFUNCTION("""COMPUTED_VALUE"""),45315.66666666667)</f>
        <v>45315.66667</v>
      </c>
      <c r="K17" s="1">
        <f>IFERROR(__xludf.DUMMYFUNCTION("""COMPUTED_VALUE"""),508.61)</f>
        <v>508.61</v>
      </c>
      <c r="M17" s="2">
        <f>IFERROR(__xludf.DUMMYFUNCTION("""COMPUTED_VALUE"""),45315.66666666667)</f>
        <v>45315.66667</v>
      </c>
      <c r="N17" s="1">
        <f>IFERROR(__xludf.DUMMYFUNCTION("""COMPUTED_VALUE"""),4298572.0)</f>
        <v>4298572</v>
      </c>
    </row>
    <row r="18">
      <c r="A18" s="2">
        <f>IFERROR(__xludf.DUMMYFUNCTION("""COMPUTED_VALUE"""),45316.66666666667)</f>
        <v>45316.66667</v>
      </c>
      <c r="B18" s="1">
        <f>IFERROR(__xludf.DUMMYFUNCTION("""COMPUTED_VALUE"""),510.06)</f>
        <v>510.06</v>
      </c>
      <c r="D18" s="2">
        <f>IFERROR(__xludf.DUMMYFUNCTION("""COMPUTED_VALUE"""),45316.66666666667)</f>
        <v>45316.66667</v>
      </c>
      <c r="E18" s="1">
        <f>IFERROR(__xludf.DUMMYFUNCTION("""COMPUTED_VALUE"""),511.84)</f>
        <v>511.84</v>
      </c>
      <c r="G18" s="2">
        <f>IFERROR(__xludf.DUMMYFUNCTION("""COMPUTED_VALUE"""),45316.66666666667)</f>
        <v>45316.66667</v>
      </c>
      <c r="H18" s="1">
        <f>IFERROR(__xludf.DUMMYFUNCTION("""COMPUTED_VALUE"""),503.06)</f>
        <v>503.06</v>
      </c>
      <c r="J18" s="2">
        <f>IFERROR(__xludf.DUMMYFUNCTION("""COMPUTED_VALUE"""),45316.66666666667)</f>
        <v>45316.66667</v>
      </c>
      <c r="K18" s="1">
        <f>IFERROR(__xludf.DUMMYFUNCTION("""COMPUTED_VALUE"""),505.2)</f>
        <v>505.2</v>
      </c>
      <c r="M18" s="2">
        <f>IFERROR(__xludf.DUMMYFUNCTION("""COMPUTED_VALUE"""),45316.66666666667)</f>
        <v>45316.66667</v>
      </c>
      <c r="N18" s="1">
        <f>IFERROR(__xludf.DUMMYFUNCTION("""COMPUTED_VALUE"""),4177967.0)</f>
        <v>4177967</v>
      </c>
    </row>
    <row r="19">
      <c r="A19" s="2">
        <f>IFERROR(__xludf.DUMMYFUNCTION("""COMPUTED_VALUE"""),45317.66666666667)</f>
        <v>45317.66667</v>
      </c>
      <c r="B19" s="1">
        <f>IFERROR(__xludf.DUMMYFUNCTION("""COMPUTED_VALUE"""),505.33)</f>
        <v>505.33</v>
      </c>
      <c r="D19" s="2">
        <f>IFERROR(__xludf.DUMMYFUNCTION("""COMPUTED_VALUE"""),45317.66666666667)</f>
        <v>45317.66667</v>
      </c>
      <c r="E19" s="1">
        <f>IFERROR(__xludf.DUMMYFUNCTION("""COMPUTED_VALUE"""),510.14)</f>
        <v>510.14</v>
      </c>
      <c r="G19" s="2">
        <f>IFERROR(__xludf.DUMMYFUNCTION("""COMPUTED_VALUE"""),45317.66666666667)</f>
        <v>45317.66667</v>
      </c>
      <c r="H19" s="1">
        <f>IFERROR(__xludf.DUMMYFUNCTION("""COMPUTED_VALUE"""),501.82)</f>
        <v>501.82</v>
      </c>
      <c r="J19" s="2">
        <f>IFERROR(__xludf.DUMMYFUNCTION("""COMPUTED_VALUE"""),45317.66666666667)</f>
        <v>45317.66667</v>
      </c>
      <c r="K19" s="1">
        <f>IFERROR(__xludf.DUMMYFUNCTION("""COMPUTED_VALUE"""),503.06)</f>
        <v>503.06</v>
      </c>
      <c r="M19" s="2">
        <f>IFERROR(__xludf.DUMMYFUNCTION("""COMPUTED_VALUE"""),45317.66666666667)</f>
        <v>45317.66667</v>
      </c>
      <c r="N19" s="1">
        <f>IFERROR(__xludf.DUMMYFUNCTION("""COMPUTED_VALUE"""),3137146.0)</f>
        <v>3137146</v>
      </c>
    </row>
    <row r="20">
      <c r="A20" s="2">
        <f>IFERROR(__xludf.DUMMYFUNCTION("""COMPUTED_VALUE"""),45320.66666666667)</f>
        <v>45320.66667</v>
      </c>
      <c r="B20" s="1">
        <f>IFERROR(__xludf.DUMMYFUNCTION("""COMPUTED_VALUE"""),503.73)</f>
        <v>503.73</v>
      </c>
      <c r="D20" s="2">
        <f>IFERROR(__xludf.DUMMYFUNCTION("""COMPUTED_VALUE"""),45320.66666666667)</f>
        <v>45320.66667</v>
      </c>
      <c r="E20" s="1">
        <f>IFERROR(__xludf.DUMMYFUNCTION("""COMPUTED_VALUE"""),512.82)</f>
        <v>512.82</v>
      </c>
      <c r="G20" s="2">
        <f>IFERROR(__xludf.DUMMYFUNCTION("""COMPUTED_VALUE"""),45320.66666666667)</f>
        <v>45320.66667</v>
      </c>
      <c r="H20" s="1">
        <f>IFERROR(__xludf.DUMMYFUNCTION("""COMPUTED_VALUE"""),500.1)</f>
        <v>500.1</v>
      </c>
      <c r="J20" s="2">
        <f>IFERROR(__xludf.DUMMYFUNCTION("""COMPUTED_VALUE"""),45320.66666666667)</f>
        <v>45320.66667</v>
      </c>
      <c r="K20" s="1">
        <f>IFERROR(__xludf.DUMMYFUNCTION("""COMPUTED_VALUE"""),511.92)</f>
        <v>511.92</v>
      </c>
      <c r="M20" s="2">
        <f>IFERROR(__xludf.DUMMYFUNCTION("""COMPUTED_VALUE"""),45320.66666666667)</f>
        <v>45320.66667</v>
      </c>
      <c r="N20" s="1">
        <f>IFERROR(__xludf.DUMMYFUNCTION("""COMPUTED_VALUE"""),4053932.0)</f>
        <v>4053932</v>
      </c>
    </row>
    <row r="21">
      <c r="A21" s="2">
        <f>IFERROR(__xludf.DUMMYFUNCTION("""COMPUTED_VALUE"""),45321.66666666667)</f>
        <v>45321.66667</v>
      </c>
      <c r="B21" s="1">
        <f>IFERROR(__xludf.DUMMYFUNCTION("""COMPUTED_VALUE"""),508.92)</f>
        <v>508.92</v>
      </c>
      <c r="D21" s="2">
        <f>IFERROR(__xludf.DUMMYFUNCTION("""COMPUTED_VALUE"""),45321.66666666667)</f>
        <v>45321.66667</v>
      </c>
      <c r="E21" s="1">
        <f>IFERROR(__xludf.DUMMYFUNCTION("""COMPUTED_VALUE"""),509.45)</f>
        <v>509.45</v>
      </c>
      <c r="G21" s="2">
        <f>IFERROR(__xludf.DUMMYFUNCTION("""COMPUTED_VALUE"""),45321.66666666667)</f>
        <v>45321.66667</v>
      </c>
      <c r="H21" s="1">
        <f>IFERROR(__xludf.DUMMYFUNCTION("""COMPUTED_VALUE"""),501.02)</f>
        <v>501.02</v>
      </c>
      <c r="J21" s="2">
        <f>IFERROR(__xludf.DUMMYFUNCTION("""COMPUTED_VALUE"""),45321.66666666667)</f>
        <v>45321.66667</v>
      </c>
      <c r="K21" s="1">
        <f>IFERROR(__xludf.DUMMYFUNCTION("""COMPUTED_VALUE"""),501.16)</f>
        <v>501.16</v>
      </c>
      <c r="M21" s="2">
        <f>IFERROR(__xludf.DUMMYFUNCTION("""COMPUTED_VALUE"""),45321.66666666667)</f>
        <v>45321.66667</v>
      </c>
      <c r="N21" s="1">
        <f>IFERROR(__xludf.DUMMYFUNCTION("""COMPUTED_VALUE"""),5569307.0)</f>
        <v>5569307</v>
      </c>
    </row>
    <row r="22">
      <c r="A22" s="2">
        <f>IFERROR(__xludf.DUMMYFUNCTION("""COMPUTED_VALUE"""),45322.66666666667)</f>
        <v>45322.66667</v>
      </c>
      <c r="B22" s="1">
        <f>IFERROR(__xludf.DUMMYFUNCTION("""COMPUTED_VALUE"""),500.91)</f>
        <v>500.91</v>
      </c>
      <c r="D22" s="2">
        <f>IFERROR(__xludf.DUMMYFUNCTION("""COMPUTED_VALUE"""),45322.66666666667)</f>
        <v>45322.66667</v>
      </c>
      <c r="E22" s="1">
        <f>IFERROR(__xludf.DUMMYFUNCTION("""COMPUTED_VALUE"""),506.22)</f>
        <v>506.22</v>
      </c>
      <c r="G22" s="2">
        <f>IFERROR(__xludf.DUMMYFUNCTION("""COMPUTED_VALUE"""),45322.66666666667)</f>
        <v>45322.66667</v>
      </c>
      <c r="H22" s="1">
        <f>IFERROR(__xludf.DUMMYFUNCTION("""COMPUTED_VALUE"""),491.25)</f>
        <v>491.25</v>
      </c>
      <c r="J22" s="2">
        <f>IFERROR(__xludf.DUMMYFUNCTION("""COMPUTED_VALUE"""),45322.66666666667)</f>
        <v>45322.66667</v>
      </c>
      <c r="K22" s="1">
        <f>IFERROR(__xludf.DUMMYFUNCTION("""COMPUTED_VALUE"""),492.56)</f>
        <v>492.56</v>
      </c>
      <c r="M22" s="2">
        <f>IFERROR(__xludf.DUMMYFUNCTION("""COMPUTED_VALUE"""),45322.66666666667)</f>
        <v>45322.66667</v>
      </c>
      <c r="N22" s="1">
        <f>IFERROR(__xludf.DUMMYFUNCTION("""COMPUTED_VALUE"""),5870615.0)</f>
        <v>5870615</v>
      </c>
    </row>
    <row r="23">
      <c r="A23" s="2">
        <f>IFERROR(__xludf.DUMMYFUNCTION("""COMPUTED_VALUE"""),45323.66666666667)</f>
        <v>45323.66667</v>
      </c>
      <c r="B23" s="1">
        <f>IFERROR(__xludf.DUMMYFUNCTION("""COMPUTED_VALUE"""),495.25)</f>
        <v>495.25</v>
      </c>
      <c r="D23" s="2">
        <f>IFERROR(__xludf.DUMMYFUNCTION("""COMPUTED_VALUE"""),45323.66666666667)</f>
        <v>45323.66667</v>
      </c>
      <c r="E23" s="1">
        <f>IFERROR(__xludf.DUMMYFUNCTION("""COMPUTED_VALUE"""),504.1)</f>
        <v>504.1</v>
      </c>
      <c r="G23" s="2">
        <f>IFERROR(__xludf.DUMMYFUNCTION("""COMPUTED_VALUE"""),45323.66666666667)</f>
        <v>45323.66667</v>
      </c>
      <c r="H23" s="1">
        <f>IFERROR(__xludf.DUMMYFUNCTION("""COMPUTED_VALUE"""),490.07)</f>
        <v>490.07</v>
      </c>
      <c r="J23" s="2">
        <f>IFERROR(__xludf.DUMMYFUNCTION("""COMPUTED_VALUE"""),45323.66666666667)</f>
        <v>45323.66667</v>
      </c>
      <c r="K23" s="1">
        <f>IFERROR(__xludf.DUMMYFUNCTION("""COMPUTED_VALUE"""),503.62)</f>
        <v>503.62</v>
      </c>
      <c r="M23" s="2">
        <f>IFERROR(__xludf.DUMMYFUNCTION("""COMPUTED_VALUE"""),45323.66666666667)</f>
        <v>45323.66667</v>
      </c>
      <c r="N23" s="1">
        <f>IFERROR(__xludf.DUMMYFUNCTION("""COMPUTED_VALUE"""),8048515.0)</f>
        <v>8048515</v>
      </c>
    </row>
    <row r="24">
      <c r="A24" s="2">
        <f>IFERROR(__xludf.DUMMYFUNCTION("""COMPUTED_VALUE"""),45324.66666666667)</f>
        <v>45324.66667</v>
      </c>
      <c r="B24" s="1">
        <f>IFERROR(__xludf.DUMMYFUNCTION("""COMPUTED_VALUE"""),499.02)</f>
        <v>499.02</v>
      </c>
      <c r="D24" s="2">
        <f>IFERROR(__xludf.DUMMYFUNCTION("""COMPUTED_VALUE"""),45324.66666666667)</f>
        <v>45324.66667</v>
      </c>
      <c r="E24" s="1">
        <f>IFERROR(__xludf.DUMMYFUNCTION("""COMPUTED_VALUE"""),507.22)</f>
        <v>507.22</v>
      </c>
      <c r="G24" s="2">
        <f>IFERROR(__xludf.DUMMYFUNCTION("""COMPUTED_VALUE"""),45324.66666666667)</f>
        <v>45324.66667</v>
      </c>
      <c r="H24" s="1">
        <f>IFERROR(__xludf.DUMMYFUNCTION("""COMPUTED_VALUE"""),488.05)</f>
        <v>488.05</v>
      </c>
      <c r="J24" s="2">
        <f>IFERROR(__xludf.DUMMYFUNCTION("""COMPUTED_VALUE"""),45324.66666666667)</f>
        <v>45324.66667</v>
      </c>
      <c r="K24" s="1">
        <f>IFERROR(__xludf.DUMMYFUNCTION("""COMPUTED_VALUE"""),502.07)</f>
        <v>502.07</v>
      </c>
      <c r="M24" s="2">
        <f>IFERROR(__xludf.DUMMYFUNCTION("""COMPUTED_VALUE"""),45324.66666666667)</f>
        <v>45324.66667</v>
      </c>
      <c r="N24" s="1">
        <f>IFERROR(__xludf.DUMMYFUNCTION("""COMPUTED_VALUE"""),5790714.0)</f>
        <v>5790714</v>
      </c>
    </row>
    <row r="25">
      <c r="A25" s="2">
        <f>IFERROR(__xludf.DUMMYFUNCTION("""COMPUTED_VALUE"""),45327.66666666667)</f>
        <v>45327.66667</v>
      </c>
      <c r="B25" s="1">
        <f>IFERROR(__xludf.DUMMYFUNCTION("""COMPUTED_VALUE"""),501.24)</f>
        <v>501.24</v>
      </c>
      <c r="D25" s="2">
        <f>IFERROR(__xludf.DUMMYFUNCTION("""COMPUTED_VALUE"""),45327.66666666667)</f>
        <v>45327.66667</v>
      </c>
      <c r="E25" s="1">
        <f>IFERROR(__xludf.DUMMYFUNCTION("""COMPUTED_VALUE"""),501.24)</f>
        <v>501.24</v>
      </c>
      <c r="G25" s="2">
        <f>IFERROR(__xludf.DUMMYFUNCTION("""COMPUTED_VALUE"""),45327.66666666667)</f>
        <v>45327.66667</v>
      </c>
      <c r="H25" s="1">
        <f>IFERROR(__xludf.DUMMYFUNCTION("""COMPUTED_VALUE"""),488.8)</f>
        <v>488.8</v>
      </c>
      <c r="J25" s="2">
        <f>IFERROR(__xludf.DUMMYFUNCTION("""COMPUTED_VALUE"""),45327.66666666667)</f>
        <v>45327.66667</v>
      </c>
      <c r="K25" s="1">
        <f>IFERROR(__xludf.DUMMYFUNCTION("""COMPUTED_VALUE"""),491.62)</f>
        <v>491.62</v>
      </c>
      <c r="M25" s="2">
        <f>IFERROR(__xludf.DUMMYFUNCTION("""COMPUTED_VALUE"""),45327.66666666667)</f>
        <v>45327.66667</v>
      </c>
      <c r="N25" s="1">
        <f>IFERROR(__xludf.DUMMYFUNCTION("""COMPUTED_VALUE"""),4628366.0)</f>
        <v>4628366</v>
      </c>
    </row>
    <row r="26">
      <c r="A26" s="2">
        <f>IFERROR(__xludf.DUMMYFUNCTION("""COMPUTED_VALUE"""),45328.66666666667)</f>
        <v>45328.66667</v>
      </c>
      <c r="B26" s="1">
        <f>IFERROR(__xludf.DUMMYFUNCTION("""COMPUTED_VALUE"""),491.06)</f>
        <v>491.06</v>
      </c>
      <c r="D26" s="2">
        <f>IFERROR(__xludf.DUMMYFUNCTION("""COMPUTED_VALUE"""),45328.66666666667)</f>
        <v>45328.66667</v>
      </c>
      <c r="E26" s="1">
        <f>IFERROR(__xludf.DUMMYFUNCTION("""COMPUTED_VALUE"""),497.76)</f>
        <v>497.76</v>
      </c>
      <c r="G26" s="2">
        <f>IFERROR(__xludf.DUMMYFUNCTION("""COMPUTED_VALUE"""),45328.66666666667)</f>
        <v>45328.66667</v>
      </c>
      <c r="H26" s="1">
        <f>IFERROR(__xludf.DUMMYFUNCTION("""COMPUTED_VALUE"""),490.56)</f>
        <v>490.56</v>
      </c>
      <c r="J26" s="2">
        <f>IFERROR(__xludf.DUMMYFUNCTION("""COMPUTED_VALUE"""),45328.66666666667)</f>
        <v>45328.66667</v>
      </c>
      <c r="K26" s="1">
        <f>IFERROR(__xludf.DUMMYFUNCTION("""COMPUTED_VALUE"""),497.58)</f>
        <v>497.58</v>
      </c>
      <c r="M26" s="2">
        <f>IFERROR(__xludf.DUMMYFUNCTION("""COMPUTED_VALUE"""),45328.66666666667)</f>
        <v>45328.66667</v>
      </c>
      <c r="N26" s="1">
        <f>IFERROR(__xludf.DUMMYFUNCTION("""COMPUTED_VALUE"""),3721453.0)</f>
        <v>3721453</v>
      </c>
    </row>
    <row r="27">
      <c r="A27" s="2">
        <f>IFERROR(__xludf.DUMMYFUNCTION("""COMPUTED_VALUE"""),45329.66666666667)</f>
        <v>45329.66667</v>
      </c>
      <c r="B27" s="1">
        <f>IFERROR(__xludf.DUMMYFUNCTION("""COMPUTED_VALUE"""),499.05)</f>
        <v>499.05</v>
      </c>
      <c r="D27" s="2">
        <f>IFERROR(__xludf.DUMMYFUNCTION("""COMPUTED_VALUE"""),45329.66666666667)</f>
        <v>45329.66667</v>
      </c>
      <c r="E27" s="1">
        <f>IFERROR(__xludf.DUMMYFUNCTION("""COMPUTED_VALUE"""),505.51)</f>
        <v>505.51</v>
      </c>
      <c r="G27" s="2">
        <f>IFERROR(__xludf.DUMMYFUNCTION("""COMPUTED_VALUE"""),45329.66666666667)</f>
        <v>45329.66667</v>
      </c>
      <c r="H27" s="1">
        <f>IFERROR(__xludf.DUMMYFUNCTION("""COMPUTED_VALUE"""),492.67)</f>
        <v>492.67</v>
      </c>
      <c r="J27" s="2">
        <f>IFERROR(__xludf.DUMMYFUNCTION("""COMPUTED_VALUE"""),45329.66666666667)</f>
        <v>45329.66667</v>
      </c>
      <c r="K27" s="1">
        <f>IFERROR(__xludf.DUMMYFUNCTION("""COMPUTED_VALUE"""),502.81)</f>
        <v>502.81</v>
      </c>
      <c r="M27" s="2">
        <f>IFERROR(__xludf.DUMMYFUNCTION("""COMPUTED_VALUE"""),45329.66666666667)</f>
        <v>45329.66667</v>
      </c>
      <c r="N27" s="1">
        <f>IFERROR(__xludf.DUMMYFUNCTION("""COMPUTED_VALUE"""),4899731.0)</f>
        <v>4899731</v>
      </c>
    </row>
    <row r="28">
      <c r="A28" s="2">
        <f>IFERROR(__xludf.DUMMYFUNCTION("""COMPUTED_VALUE"""),45330.66666666667)</f>
        <v>45330.66667</v>
      </c>
      <c r="B28" s="1">
        <f>IFERROR(__xludf.DUMMYFUNCTION("""COMPUTED_VALUE"""),505.15)</f>
        <v>505.15</v>
      </c>
      <c r="D28" s="2">
        <f>IFERROR(__xludf.DUMMYFUNCTION("""COMPUTED_VALUE"""),45330.66666666667)</f>
        <v>45330.66667</v>
      </c>
      <c r="E28" s="1">
        <f>IFERROR(__xludf.DUMMYFUNCTION("""COMPUTED_VALUE"""),511.62)</f>
        <v>511.62</v>
      </c>
      <c r="G28" s="2">
        <f>IFERROR(__xludf.DUMMYFUNCTION("""COMPUTED_VALUE"""),45330.66666666667)</f>
        <v>45330.66667</v>
      </c>
      <c r="H28" s="1">
        <f>IFERROR(__xludf.DUMMYFUNCTION("""COMPUTED_VALUE"""),502.78)</f>
        <v>502.78</v>
      </c>
      <c r="J28" s="2">
        <f>IFERROR(__xludf.DUMMYFUNCTION("""COMPUTED_VALUE"""),45330.66666666667)</f>
        <v>45330.66667</v>
      </c>
      <c r="K28" s="1">
        <f>IFERROR(__xludf.DUMMYFUNCTION("""COMPUTED_VALUE"""),510.88)</f>
        <v>510.88</v>
      </c>
      <c r="M28" s="2">
        <f>IFERROR(__xludf.DUMMYFUNCTION("""COMPUTED_VALUE"""),45330.66666666667)</f>
        <v>45330.66667</v>
      </c>
      <c r="N28" s="1">
        <f>IFERROR(__xludf.DUMMYFUNCTION("""COMPUTED_VALUE"""),3776088.0)</f>
        <v>3776088</v>
      </c>
    </row>
    <row r="29">
      <c r="A29" s="2">
        <f>IFERROR(__xludf.DUMMYFUNCTION("""COMPUTED_VALUE"""),45331.66666666667)</f>
        <v>45331.66667</v>
      </c>
      <c r="B29" s="1">
        <f>IFERROR(__xludf.DUMMYFUNCTION("""COMPUTED_VALUE"""),512.46)</f>
        <v>512.46</v>
      </c>
      <c r="D29" s="2">
        <f>IFERROR(__xludf.DUMMYFUNCTION("""COMPUTED_VALUE"""),45331.66666666667)</f>
        <v>45331.66667</v>
      </c>
      <c r="E29" s="1">
        <f>IFERROR(__xludf.DUMMYFUNCTION("""COMPUTED_VALUE"""),515.07)</f>
        <v>515.07</v>
      </c>
      <c r="G29" s="2">
        <f>IFERROR(__xludf.DUMMYFUNCTION("""COMPUTED_VALUE"""),45331.66666666667)</f>
        <v>45331.66667</v>
      </c>
      <c r="H29" s="1">
        <f>IFERROR(__xludf.DUMMYFUNCTION("""COMPUTED_VALUE"""),508.96)</f>
        <v>508.96</v>
      </c>
      <c r="J29" s="2">
        <f>IFERROR(__xludf.DUMMYFUNCTION("""COMPUTED_VALUE"""),45331.66666666667)</f>
        <v>45331.66667</v>
      </c>
      <c r="K29" s="1">
        <f>IFERROR(__xludf.DUMMYFUNCTION("""COMPUTED_VALUE"""),513.39)</f>
        <v>513.39</v>
      </c>
      <c r="M29" s="2">
        <f>IFERROR(__xludf.DUMMYFUNCTION("""COMPUTED_VALUE"""),45331.66666666667)</f>
        <v>45331.66667</v>
      </c>
      <c r="N29" s="1">
        <f>IFERROR(__xludf.DUMMYFUNCTION("""COMPUTED_VALUE"""),3562264.0)</f>
        <v>3562264</v>
      </c>
    </row>
    <row r="30">
      <c r="A30" s="2">
        <f>IFERROR(__xludf.DUMMYFUNCTION("""COMPUTED_VALUE"""),45334.66666666667)</f>
        <v>45334.66667</v>
      </c>
      <c r="B30" s="1">
        <f>IFERROR(__xludf.DUMMYFUNCTION("""COMPUTED_VALUE"""),514.06)</f>
        <v>514.06</v>
      </c>
      <c r="D30" s="2">
        <f>IFERROR(__xludf.DUMMYFUNCTION("""COMPUTED_VALUE"""),45334.66666666667)</f>
        <v>45334.66667</v>
      </c>
      <c r="E30" s="1">
        <f>IFERROR(__xludf.DUMMYFUNCTION("""COMPUTED_VALUE"""),526.34)</f>
        <v>526.34</v>
      </c>
      <c r="G30" s="2">
        <f>IFERROR(__xludf.DUMMYFUNCTION("""COMPUTED_VALUE"""),45334.66666666667)</f>
        <v>45334.66667</v>
      </c>
      <c r="H30" s="1">
        <f>IFERROR(__xludf.DUMMYFUNCTION("""COMPUTED_VALUE"""),513.3)</f>
        <v>513.3</v>
      </c>
      <c r="J30" s="2">
        <f>IFERROR(__xludf.DUMMYFUNCTION("""COMPUTED_VALUE"""),45334.66666666667)</f>
        <v>45334.66667</v>
      </c>
      <c r="K30" s="1">
        <f>IFERROR(__xludf.DUMMYFUNCTION("""COMPUTED_VALUE"""),523.65)</f>
        <v>523.65</v>
      </c>
      <c r="M30" s="2">
        <f>IFERROR(__xludf.DUMMYFUNCTION("""COMPUTED_VALUE"""),45334.66666666667)</f>
        <v>45334.66667</v>
      </c>
      <c r="N30" s="1">
        <f>IFERROR(__xludf.DUMMYFUNCTION("""COMPUTED_VALUE"""),4239981.0)</f>
        <v>4239981</v>
      </c>
    </row>
    <row r="31">
      <c r="A31" s="2">
        <f>IFERROR(__xludf.DUMMYFUNCTION("""COMPUTED_VALUE"""),45335.66666666667)</f>
        <v>45335.66667</v>
      </c>
      <c r="B31" s="1">
        <f>IFERROR(__xludf.DUMMYFUNCTION("""COMPUTED_VALUE"""),521.57)</f>
        <v>521.57</v>
      </c>
      <c r="D31" s="2">
        <f>IFERROR(__xludf.DUMMYFUNCTION("""COMPUTED_VALUE"""),45335.66666666667)</f>
        <v>45335.66667</v>
      </c>
      <c r="E31" s="1">
        <f>IFERROR(__xludf.DUMMYFUNCTION("""COMPUTED_VALUE"""),521.57)</f>
        <v>521.57</v>
      </c>
      <c r="G31" s="2">
        <f>IFERROR(__xludf.DUMMYFUNCTION("""COMPUTED_VALUE"""),45335.66666666667)</f>
        <v>45335.66667</v>
      </c>
      <c r="H31" s="1">
        <f>IFERROR(__xludf.DUMMYFUNCTION("""COMPUTED_VALUE"""),498.83)</f>
        <v>498.83</v>
      </c>
      <c r="J31" s="2">
        <f>IFERROR(__xludf.DUMMYFUNCTION("""COMPUTED_VALUE"""),45335.66666666667)</f>
        <v>45335.66667</v>
      </c>
      <c r="K31" s="1">
        <f>IFERROR(__xludf.DUMMYFUNCTION("""COMPUTED_VALUE"""),502.41)</f>
        <v>502.41</v>
      </c>
      <c r="M31" s="2">
        <f>IFERROR(__xludf.DUMMYFUNCTION("""COMPUTED_VALUE"""),45335.66666666667)</f>
        <v>45335.66667</v>
      </c>
      <c r="N31" s="1">
        <f>IFERROR(__xludf.DUMMYFUNCTION("""COMPUTED_VALUE"""),7087467.0)</f>
        <v>7087467</v>
      </c>
    </row>
    <row r="32">
      <c r="A32" s="2">
        <f>IFERROR(__xludf.DUMMYFUNCTION("""COMPUTED_VALUE"""),45336.66666666667)</f>
        <v>45336.66667</v>
      </c>
      <c r="B32" s="1">
        <f>IFERROR(__xludf.DUMMYFUNCTION("""COMPUTED_VALUE"""),506.95)</f>
        <v>506.95</v>
      </c>
      <c r="D32" s="2">
        <f>IFERROR(__xludf.DUMMYFUNCTION("""COMPUTED_VALUE"""),45336.66666666667)</f>
        <v>45336.66667</v>
      </c>
      <c r="E32" s="1">
        <f>IFERROR(__xludf.DUMMYFUNCTION("""COMPUTED_VALUE"""),514.38)</f>
        <v>514.38</v>
      </c>
      <c r="G32" s="2">
        <f>IFERROR(__xludf.DUMMYFUNCTION("""COMPUTED_VALUE"""),45336.66666666667)</f>
        <v>45336.66667</v>
      </c>
      <c r="H32" s="1">
        <f>IFERROR(__xludf.DUMMYFUNCTION("""COMPUTED_VALUE"""),504.69)</f>
        <v>504.69</v>
      </c>
      <c r="J32" s="2">
        <f>IFERROR(__xludf.DUMMYFUNCTION("""COMPUTED_VALUE"""),45336.66666666667)</f>
        <v>45336.66667</v>
      </c>
      <c r="K32" s="1">
        <f>IFERROR(__xludf.DUMMYFUNCTION("""COMPUTED_VALUE"""),514.35)</f>
        <v>514.35</v>
      </c>
      <c r="M32" s="2">
        <f>IFERROR(__xludf.DUMMYFUNCTION("""COMPUTED_VALUE"""),45336.66666666667)</f>
        <v>45336.66667</v>
      </c>
      <c r="N32" s="1">
        <f>IFERROR(__xludf.DUMMYFUNCTION("""COMPUTED_VALUE"""),1.1070421E7)</f>
        <v>11070421</v>
      </c>
    </row>
    <row r="33">
      <c r="A33" s="2">
        <f>IFERROR(__xludf.DUMMYFUNCTION("""COMPUTED_VALUE"""),45337.66666666667)</f>
        <v>45337.66667</v>
      </c>
      <c r="B33" s="1">
        <f>IFERROR(__xludf.DUMMYFUNCTION("""COMPUTED_VALUE"""),518.01)</f>
        <v>518.01</v>
      </c>
      <c r="D33" s="2">
        <f>IFERROR(__xludf.DUMMYFUNCTION("""COMPUTED_VALUE"""),45337.66666666667)</f>
        <v>45337.66667</v>
      </c>
      <c r="E33" s="1">
        <f>IFERROR(__xludf.DUMMYFUNCTION("""COMPUTED_VALUE"""),524.09)</f>
        <v>524.09</v>
      </c>
      <c r="G33" s="2">
        <f>IFERROR(__xludf.DUMMYFUNCTION("""COMPUTED_VALUE"""),45337.66666666667)</f>
        <v>45337.66667</v>
      </c>
      <c r="H33" s="1">
        <f>IFERROR(__xludf.DUMMYFUNCTION("""COMPUTED_VALUE"""),517.93)</f>
        <v>517.93</v>
      </c>
      <c r="J33" s="2">
        <f>IFERROR(__xludf.DUMMYFUNCTION("""COMPUTED_VALUE"""),45337.66666666667)</f>
        <v>45337.66667</v>
      </c>
      <c r="K33" s="1">
        <f>IFERROR(__xludf.DUMMYFUNCTION("""COMPUTED_VALUE"""),522.41)</f>
        <v>522.41</v>
      </c>
      <c r="M33" s="2">
        <f>IFERROR(__xludf.DUMMYFUNCTION("""COMPUTED_VALUE"""),45337.66666666667)</f>
        <v>45337.66667</v>
      </c>
      <c r="N33" s="1">
        <f>IFERROR(__xludf.DUMMYFUNCTION("""COMPUTED_VALUE"""),5240080.0)</f>
        <v>5240080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IFERROR(__xludf.DUMMYFUNCTION("""COMPUTED_VALUE"""),519.49)</f>
        <v>519.49</v>
      </c>
      <c r="D34" s="2">
        <f>IFERROR(__xludf.DUMMYFUNCTION("""COMPUTED_VALUE"""),45338.66666666667)</f>
        <v>45338.66667</v>
      </c>
      <c r="E34" s="1">
        <f>IFERROR(__xludf.DUMMYFUNCTION("""COMPUTED_VALUE"""),522.26)</f>
        <v>522.26</v>
      </c>
      <c r="G34" s="2">
        <f>IFERROR(__xludf.DUMMYFUNCTION("""COMPUTED_VALUE"""),45338.66666666667)</f>
        <v>45338.66667</v>
      </c>
      <c r="H34" s="1">
        <f>IFERROR(__xludf.DUMMYFUNCTION("""COMPUTED_VALUE"""),514.18)</f>
        <v>514.18</v>
      </c>
      <c r="J34" s="2">
        <f>IFERROR(__xludf.DUMMYFUNCTION("""COMPUTED_VALUE"""),45338.66666666667)</f>
        <v>45338.66667</v>
      </c>
      <c r="K34" s="1">
        <f>IFERROR(__xludf.DUMMYFUNCTION("""COMPUTED_VALUE"""),517.78)</f>
        <v>517.78</v>
      </c>
      <c r="M34" s="2">
        <f>IFERROR(__xludf.DUMMYFUNCTION("""COMPUTED_VALUE"""),45338.66666666667)</f>
        <v>45338.66667</v>
      </c>
      <c r="N34" s="1">
        <f>IFERROR(__xludf.DUMMYFUNCTION("""COMPUTED_VALUE"""),4505571.0)</f>
        <v>4505571</v>
      </c>
    </row>
    <row r="35">
      <c r="A35" s="2">
        <f>IFERROR(__xludf.DUMMYFUNCTION("""COMPUTED_VALUE"""),45342.66666666667)</f>
        <v>45342.66667</v>
      </c>
      <c r="B35" s="1">
        <f>IFERROR(__xludf.DUMMYFUNCTION("""COMPUTED_VALUE"""),512.52)</f>
        <v>512.52</v>
      </c>
      <c r="D35" s="2">
        <f>IFERROR(__xludf.DUMMYFUNCTION("""COMPUTED_VALUE"""),45342.66666666667)</f>
        <v>45342.66667</v>
      </c>
      <c r="E35" s="1">
        <f>IFERROR(__xludf.DUMMYFUNCTION("""COMPUTED_VALUE"""),517.34)</f>
        <v>517.34</v>
      </c>
      <c r="G35" s="2">
        <f>IFERROR(__xludf.DUMMYFUNCTION("""COMPUTED_VALUE"""),45342.66666666667)</f>
        <v>45342.66667</v>
      </c>
      <c r="H35" s="1">
        <f>IFERROR(__xludf.DUMMYFUNCTION("""COMPUTED_VALUE"""),511.19)</f>
        <v>511.19</v>
      </c>
      <c r="J35" s="2">
        <f>IFERROR(__xludf.DUMMYFUNCTION("""COMPUTED_VALUE"""),45342.66666666667)</f>
        <v>45342.66667</v>
      </c>
      <c r="K35" s="1">
        <f>IFERROR(__xludf.DUMMYFUNCTION("""COMPUTED_VALUE"""),517.21)</f>
        <v>517.21</v>
      </c>
      <c r="M35" s="2">
        <f>IFERROR(__xludf.DUMMYFUNCTION("""COMPUTED_VALUE"""),45342.66666666667)</f>
        <v>45342.66667</v>
      </c>
      <c r="N35" s="1">
        <f>IFERROR(__xludf.DUMMYFUNCTION("""COMPUTED_VALUE"""),3186970.0)</f>
        <v>3186970</v>
      </c>
    </row>
    <row r="36">
      <c r="A36" s="2">
        <f>IFERROR(__xludf.DUMMYFUNCTION("""COMPUTED_VALUE"""),45343.66666666667)</f>
        <v>45343.66667</v>
      </c>
      <c r="B36" s="1">
        <f>IFERROR(__xludf.DUMMYFUNCTION("""COMPUTED_VALUE"""),516.86)</f>
        <v>516.86</v>
      </c>
      <c r="D36" s="2">
        <f>IFERROR(__xludf.DUMMYFUNCTION("""COMPUTED_VALUE"""),45343.66666666667)</f>
        <v>45343.66667</v>
      </c>
      <c r="E36" s="1">
        <f>IFERROR(__xludf.DUMMYFUNCTION("""COMPUTED_VALUE"""),521.63)</f>
        <v>521.63</v>
      </c>
      <c r="G36" s="2">
        <f>IFERROR(__xludf.DUMMYFUNCTION("""COMPUTED_VALUE"""),45343.66666666667)</f>
        <v>45343.66667</v>
      </c>
      <c r="H36" s="1">
        <f>IFERROR(__xludf.DUMMYFUNCTION("""COMPUTED_VALUE"""),512.95)</f>
        <v>512.95</v>
      </c>
      <c r="J36" s="2">
        <f>IFERROR(__xludf.DUMMYFUNCTION("""COMPUTED_VALUE"""),45343.66666666667)</f>
        <v>45343.66667</v>
      </c>
      <c r="K36" s="1">
        <f>IFERROR(__xludf.DUMMYFUNCTION("""COMPUTED_VALUE"""),520.25)</f>
        <v>520.25</v>
      </c>
      <c r="M36" s="2">
        <f>IFERROR(__xludf.DUMMYFUNCTION("""COMPUTED_VALUE"""),45343.66666666667)</f>
        <v>45343.66667</v>
      </c>
      <c r="N36" s="1">
        <f>IFERROR(__xludf.DUMMYFUNCTION("""COMPUTED_VALUE"""),3177745.0)</f>
        <v>3177745</v>
      </c>
    </row>
    <row r="37">
      <c r="A37" s="2">
        <f>IFERROR(__xludf.DUMMYFUNCTION("""COMPUTED_VALUE"""),45344.66666666667)</f>
        <v>45344.66667</v>
      </c>
      <c r="B37" s="1">
        <f>IFERROR(__xludf.DUMMYFUNCTION("""COMPUTED_VALUE"""),504.7)</f>
        <v>504.7</v>
      </c>
      <c r="D37" s="2">
        <f>IFERROR(__xludf.DUMMYFUNCTION("""COMPUTED_VALUE"""),45344.66666666667)</f>
        <v>45344.66667</v>
      </c>
      <c r="E37" s="1">
        <f>IFERROR(__xludf.DUMMYFUNCTION("""COMPUTED_VALUE"""),534.33)</f>
        <v>534.33</v>
      </c>
      <c r="G37" s="2">
        <f>IFERROR(__xludf.DUMMYFUNCTION("""COMPUTED_VALUE"""),45344.66666666667)</f>
        <v>45344.66667</v>
      </c>
      <c r="H37" s="1">
        <f>IFERROR(__xludf.DUMMYFUNCTION("""COMPUTED_VALUE"""),504.7)</f>
        <v>504.7</v>
      </c>
      <c r="J37" s="2">
        <f>IFERROR(__xludf.DUMMYFUNCTION("""COMPUTED_VALUE"""),45344.66666666667)</f>
        <v>45344.66667</v>
      </c>
      <c r="K37" s="1">
        <f>IFERROR(__xludf.DUMMYFUNCTION("""COMPUTED_VALUE"""),513.66)</f>
        <v>513.66</v>
      </c>
      <c r="M37" s="2">
        <f>IFERROR(__xludf.DUMMYFUNCTION("""COMPUTED_VALUE"""),45344.66666666667)</f>
        <v>45344.66667</v>
      </c>
      <c r="N37" s="1">
        <f>IFERROR(__xludf.DUMMYFUNCTION("""COMPUTED_VALUE"""),3764081.0)</f>
        <v>3764081</v>
      </c>
    </row>
    <row r="38">
      <c r="A38" s="2">
        <f>IFERROR(__xludf.DUMMYFUNCTION("""COMPUTED_VALUE"""),45345.66666666667)</f>
        <v>45345.66667</v>
      </c>
      <c r="B38" s="1">
        <f>IFERROR(__xludf.DUMMYFUNCTION("""COMPUTED_VALUE"""),513.68)</f>
        <v>513.68</v>
      </c>
      <c r="D38" s="2">
        <f>IFERROR(__xludf.DUMMYFUNCTION("""COMPUTED_VALUE"""),45345.66666666667)</f>
        <v>45345.66667</v>
      </c>
      <c r="E38" s="1">
        <f>IFERROR(__xludf.DUMMYFUNCTION("""COMPUTED_VALUE"""),520.54)</f>
        <v>520.54</v>
      </c>
      <c r="G38" s="2">
        <f>IFERROR(__xludf.DUMMYFUNCTION("""COMPUTED_VALUE"""),45345.66666666667)</f>
        <v>45345.66667</v>
      </c>
      <c r="H38" s="1">
        <f>IFERROR(__xludf.DUMMYFUNCTION("""COMPUTED_VALUE"""),510.01)</f>
        <v>510.01</v>
      </c>
      <c r="J38" s="2">
        <f>IFERROR(__xludf.DUMMYFUNCTION("""COMPUTED_VALUE"""),45345.66666666667)</f>
        <v>45345.66667</v>
      </c>
      <c r="K38" s="1">
        <f>IFERROR(__xludf.DUMMYFUNCTION("""COMPUTED_VALUE"""),519.08)</f>
        <v>519.08</v>
      </c>
      <c r="M38" s="2">
        <f>IFERROR(__xludf.DUMMYFUNCTION("""COMPUTED_VALUE"""),45345.66666666667)</f>
        <v>45345.66667</v>
      </c>
      <c r="N38" s="1">
        <f>IFERROR(__xludf.DUMMYFUNCTION("""COMPUTED_VALUE"""),3546968.0)</f>
        <v>3546968</v>
      </c>
    </row>
    <row r="39">
      <c r="A39" s="2">
        <f>IFERROR(__xludf.DUMMYFUNCTION("""COMPUTED_VALUE"""),45348.66666666667)</f>
        <v>45348.66667</v>
      </c>
      <c r="B39" s="1">
        <f>IFERROR(__xludf.DUMMYFUNCTION("""COMPUTED_VALUE"""),519.06)</f>
        <v>519.06</v>
      </c>
      <c r="D39" s="2">
        <f>IFERROR(__xludf.DUMMYFUNCTION("""COMPUTED_VALUE"""),45348.66666666667)</f>
        <v>45348.66667</v>
      </c>
      <c r="E39" s="1">
        <f>IFERROR(__xludf.DUMMYFUNCTION("""COMPUTED_VALUE"""),522.94)</f>
        <v>522.94</v>
      </c>
      <c r="G39" s="2">
        <f>IFERROR(__xludf.DUMMYFUNCTION("""COMPUTED_VALUE"""),45348.66666666667)</f>
        <v>45348.66667</v>
      </c>
      <c r="H39" s="1">
        <f>IFERROR(__xludf.DUMMYFUNCTION("""COMPUTED_VALUE"""),514.46)</f>
        <v>514.46</v>
      </c>
      <c r="J39" s="2">
        <f>IFERROR(__xludf.DUMMYFUNCTION("""COMPUTED_VALUE"""),45348.66666666667)</f>
        <v>45348.66667</v>
      </c>
      <c r="K39" s="1">
        <f>IFERROR(__xludf.DUMMYFUNCTION("""COMPUTED_VALUE"""),515.17)</f>
        <v>515.17</v>
      </c>
      <c r="M39" s="2">
        <f>IFERROR(__xludf.DUMMYFUNCTION("""COMPUTED_VALUE"""),45348.66666666667)</f>
        <v>45348.66667</v>
      </c>
      <c r="N39" s="1">
        <f>IFERROR(__xludf.DUMMYFUNCTION("""COMPUTED_VALUE"""),3630081.0)</f>
        <v>3630081</v>
      </c>
    </row>
    <row r="40">
      <c r="A40" s="2">
        <f>IFERROR(__xludf.DUMMYFUNCTION("""COMPUTED_VALUE"""),45349.66666666667)</f>
        <v>45349.66667</v>
      </c>
      <c r="B40" s="1">
        <f>IFERROR(__xludf.DUMMYFUNCTION("""COMPUTED_VALUE"""),517.81)</f>
        <v>517.81</v>
      </c>
      <c r="D40" s="2">
        <f>IFERROR(__xludf.DUMMYFUNCTION("""COMPUTED_VALUE"""),45349.66666666667)</f>
        <v>45349.66667</v>
      </c>
      <c r="E40" s="1">
        <f>IFERROR(__xludf.DUMMYFUNCTION("""COMPUTED_VALUE"""),520.11)</f>
        <v>520.11</v>
      </c>
      <c r="G40" s="2">
        <f>IFERROR(__xludf.DUMMYFUNCTION("""COMPUTED_VALUE"""),45349.66666666667)</f>
        <v>45349.66667</v>
      </c>
      <c r="H40" s="1">
        <f>IFERROR(__xludf.DUMMYFUNCTION("""COMPUTED_VALUE"""),515.97)</f>
        <v>515.97</v>
      </c>
      <c r="J40" s="2">
        <f>IFERROR(__xludf.DUMMYFUNCTION("""COMPUTED_VALUE"""),45349.66666666667)</f>
        <v>45349.66667</v>
      </c>
      <c r="K40" s="1">
        <f>IFERROR(__xludf.DUMMYFUNCTION("""COMPUTED_VALUE"""),519.6)</f>
        <v>519.6</v>
      </c>
      <c r="M40" s="2">
        <f>IFERROR(__xludf.DUMMYFUNCTION("""COMPUTED_VALUE"""),45349.66666666667)</f>
        <v>45349.66667</v>
      </c>
      <c r="N40" s="1">
        <f>IFERROR(__xludf.DUMMYFUNCTION("""COMPUTED_VALUE"""),3993592.0)</f>
        <v>3993592</v>
      </c>
    </row>
    <row r="41">
      <c r="A41" s="2">
        <f>IFERROR(__xludf.DUMMYFUNCTION("""COMPUTED_VALUE"""),45350.66666666667)</f>
        <v>45350.66667</v>
      </c>
      <c r="B41" s="1">
        <f>IFERROR(__xludf.DUMMYFUNCTION("""COMPUTED_VALUE"""),515.02)</f>
        <v>515.02</v>
      </c>
      <c r="D41" s="2">
        <f>IFERROR(__xludf.DUMMYFUNCTION("""COMPUTED_VALUE"""),45350.66666666667)</f>
        <v>45350.66667</v>
      </c>
      <c r="E41" s="1">
        <f>IFERROR(__xludf.DUMMYFUNCTION("""COMPUTED_VALUE"""),521.67)</f>
        <v>521.67</v>
      </c>
      <c r="G41" s="2">
        <f>IFERROR(__xludf.DUMMYFUNCTION("""COMPUTED_VALUE"""),45350.66666666667)</f>
        <v>45350.66667</v>
      </c>
      <c r="H41" s="1">
        <f>IFERROR(__xludf.DUMMYFUNCTION("""COMPUTED_VALUE"""),513.12)</f>
        <v>513.12</v>
      </c>
      <c r="J41" s="2">
        <f>IFERROR(__xludf.DUMMYFUNCTION("""COMPUTED_VALUE"""),45350.66666666667)</f>
        <v>45350.66667</v>
      </c>
      <c r="K41" s="1">
        <f>IFERROR(__xludf.DUMMYFUNCTION("""COMPUTED_VALUE"""),521.37)</f>
        <v>521.37</v>
      </c>
      <c r="M41" s="2">
        <f>IFERROR(__xludf.DUMMYFUNCTION("""COMPUTED_VALUE"""),45350.66666666667)</f>
        <v>45350.66667</v>
      </c>
      <c r="N41" s="1">
        <f>IFERROR(__xludf.DUMMYFUNCTION("""COMPUTED_VALUE"""),3663134.0)</f>
        <v>3663134</v>
      </c>
    </row>
    <row r="42">
      <c r="A42" s="2">
        <f>IFERROR(__xludf.DUMMYFUNCTION("""COMPUTED_VALUE"""),45351.66666666667)</f>
        <v>45351.66667</v>
      </c>
      <c r="B42" s="1">
        <f>IFERROR(__xludf.DUMMYFUNCTION("""COMPUTED_VALUE"""),522.85)</f>
        <v>522.85</v>
      </c>
      <c r="D42" s="2">
        <f>IFERROR(__xludf.DUMMYFUNCTION("""COMPUTED_VALUE"""),45351.66666666667)</f>
        <v>45351.66667</v>
      </c>
      <c r="E42" s="1">
        <f>IFERROR(__xludf.DUMMYFUNCTION("""COMPUTED_VALUE"""),528.76)</f>
        <v>528.76</v>
      </c>
      <c r="G42" s="2">
        <f>IFERROR(__xludf.DUMMYFUNCTION("""COMPUTED_VALUE"""),45351.66666666667)</f>
        <v>45351.66667</v>
      </c>
      <c r="H42" s="1">
        <f>IFERROR(__xludf.DUMMYFUNCTION("""COMPUTED_VALUE"""),522.85)</f>
        <v>522.85</v>
      </c>
      <c r="J42" s="2">
        <f>IFERROR(__xludf.DUMMYFUNCTION("""COMPUTED_VALUE"""),45351.66666666667)</f>
        <v>45351.66667</v>
      </c>
      <c r="K42" s="1">
        <f>IFERROR(__xludf.DUMMYFUNCTION("""COMPUTED_VALUE"""),525.94)</f>
        <v>525.94</v>
      </c>
      <c r="M42" s="2">
        <f>IFERROR(__xludf.DUMMYFUNCTION("""COMPUTED_VALUE"""),45351.66666666667)</f>
        <v>45351.66667</v>
      </c>
      <c r="N42" s="1">
        <f>IFERROR(__xludf.DUMMYFUNCTION("""COMPUTED_VALUE"""),3837109.0)</f>
        <v>3837109</v>
      </c>
    </row>
    <row r="43">
      <c r="A43" s="2">
        <f>IFERROR(__xludf.DUMMYFUNCTION("""COMPUTED_VALUE"""),45352.66666666667)</f>
        <v>45352.66667</v>
      </c>
      <c r="B43" s="1">
        <f>IFERROR(__xludf.DUMMYFUNCTION("""COMPUTED_VALUE"""),525.9)</f>
        <v>525.9</v>
      </c>
      <c r="D43" s="2">
        <f>IFERROR(__xludf.DUMMYFUNCTION("""COMPUTED_VALUE"""),45352.66666666667)</f>
        <v>45352.66667</v>
      </c>
      <c r="E43" s="1">
        <f>IFERROR(__xludf.DUMMYFUNCTION("""COMPUTED_VALUE"""),533.39)</f>
        <v>533.39</v>
      </c>
      <c r="G43" s="2">
        <f>IFERROR(__xludf.DUMMYFUNCTION("""COMPUTED_VALUE"""),45352.66666666667)</f>
        <v>45352.66667</v>
      </c>
      <c r="H43" s="1">
        <f>IFERROR(__xludf.DUMMYFUNCTION("""COMPUTED_VALUE"""),516.34)</f>
        <v>516.34</v>
      </c>
      <c r="J43" s="2">
        <f>IFERROR(__xludf.DUMMYFUNCTION("""COMPUTED_VALUE"""),45352.66666666667)</f>
        <v>45352.66667</v>
      </c>
      <c r="K43" s="1">
        <f>IFERROR(__xludf.DUMMYFUNCTION("""COMPUTED_VALUE"""),531.23)</f>
        <v>531.23</v>
      </c>
      <c r="M43" s="2">
        <f>IFERROR(__xludf.DUMMYFUNCTION("""COMPUTED_VALUE"""),45352.66666666667)</f>
        <v>45352.66667</v>
      </c>
      <c r="N43" s="1">
        <f>IFERROR(__xludf.DUMMYFUNCTION("""COMPUTED_VALUE"""),3080128.0)</f>
        <v>3080128</v>
      </c>
    </row>
    <row r="44">
      <c r="A44" s="2">
        <f>IFERROR(__xludf.DUMMYFUNCTION("""COMPUTED_VALUE"""),45355.66666666667)</f>
        <v>45355.66667</v>
      </c>
      <c r="B44" s="1">
        <f>IFERROR(__xludf.DUMMYFUNCTION("""COMPUTED_VALUE"""),529.34)</f>
        <v>529.34</v>
      </c>
      <c r="D44" s="2">
        <f>IFERROR(__xludf.DUMMYFUNCTION("""COMPUTED_VALUE"""),45355.66666666667)</f>
        <v>45355.66667</v>
      </c>
      <c r="E44" s="1">
        <f>IFERROR(__xludf.DUMMYFUNCTION("""COMPUTED_VALUE"""),535.2)</f>
        <v>535.2</v>
      </c>
      <c r="G44" s="2">
        <f>IFERROR(__xludf.DUMMYFUNCTION("""COMPUTED_VALUE"""),45355.66666666667)</f>
        <v>45355.66667</v>
      </c>
      <c r="H44" s="1">
        <f>IFERROR(__xludf.DUMMYFUNCTION("""COMPUTED_VALUE"""),528.53)</f>
        <v>528.53</v>
      </c>
      <c r="J44" s="2">
        <f>IFERROR(__xludf.DUMMYFUNCTION("""COMPUTED_VALUE"""),45355.66666666667)</f>
        <v>45355.66667</v>
      </c>
      <c r="K44" s="1">
        <f>IFERROR(__xludf.DUMMYFUNCTION("""COMPUTED_VALUE"""),529.44)</f>
        <v>529.44</v>
      </c>
      <c r="M44" s="2">
        <f>IFERROR(__xludf.DUMMYFUNCTION("""COMPUTED_VALUE"""),45355.66666666667)</f>
        <v>45355.66667</v>
      </c>
      <c r="N44" s="1">
        <f>IFERROR(__xludf.DUMMYFUNCTION("""COMPUTED_VALUE"""),3011324.0)</f>
        <v>3011324</v>
      </c>
    </row>
    <row r="45">
      <c r="A45" s="2">
        <f>IFERROR(__xludf.DUMMYFUNCTION("""COMPUTED_VALUE"""),45356.66666666667)</f>
        <v>45356.66667</v>
      </c>
      <c r="B45" s="1">
        <f>IFERROR(__xludf.DUMMYFUNCTION("""COMPUTED_VALUE"""),527.24)</f>
        <v>527.24</v>
      </c>
      <c r="D45" s="2">
        <f>IFERROR(__xludf.DUMMYFUNCTION("""COMPUTED_VALUE"""),45356.66666666667)</f>
        <v>45356.66667</v>
      </c>
      <c r="E45" s="1">
        <f>IFERROR(__xludf.DUMMYFUNCTION("""COMPUTED_VALUE"""),537.36)</f>
        <v>537.36</v>
      </c>
      <c r="G45" s="2">
        <f>IFERROR(__xludf.DUMMYFUNCTION("""COMPUTED_VALUE"""),45356.66666666667)</f>
        <v>45356.66667</v>
      </c>
      <c r="H45" s="1">
        <f>IFERROR(__xludf.DUMMYFUNCTION("""COMPUTED_VALUE"""),526.19)</f>
        <v>526.19</v>
      </c>
      <c r="J45" s="2">
        <f>IFERROR(__xludf.DUMMYFUNCTION("""COMPUTED_VALUE"""),45356.66666666667)</f>
        <v>45356.66667</v>
      </c>
      <c r="K45" s="1">
        <f>IFERROR(__xludf.DUMMYFUNCTION("""COMPUTED_VALUE"""),534.32)</f>
        <v>534.32</v>
      </c>
      <c r="M45" s="2">
        <f>IFERROR(__xludf.DUMMYFUNCTION("""COMPUTED_VALUE"""),45356.66666666667)</f>
        <v>45356.66667</v>
      </c>
      <c r="N45" s="1">
        <f>IFERROR(__xludf.DUMMYFUNCTION("""COMPUTED_VALUE"""),3645116.0)</f>
        <v>3645116</v>
      </c>
    </row>
    <row r="46">
      <c r="A46" s="2">
        <f>IFERROR(__xludf.DUMMYFUNCTION("""COMPUTED_VALUE"""),45357.66666666667)</f>
        <v>45357.66667</v>
      </c>
      <c r="B46" s="1">
        <f>IFERROR(__xludf.DUMMYFUNCTION("""COMPUTED_VALUE"""),534.32)</f>
        <v>534.32</v>
      </c>
      <c r="D46" s="2">
        <f>IFERROR(__xludf.DUMMYFUNCTION("""COMPUTED_VALUE"""),45357.66666666667)</f>
        <v>45357.66667</v>
      </c>
      <c r="E46" s="1">
        <f>IFERROR(__xludf.DUMMYFUNCTION("""COMPUTED_VALUE"""),535.42)</f>
        <v>535.42</v>
      </c>
      <c r="G46" s="2">
        <f>IFERROR(__xludf.DUMMYFUNCTION("""COMPUTED_VALUE"""),45357.66666666667)</f>
        <v>45357.66667</v>
      </c>
      <c r="H46" s="1">
        <f>IFERROR(__xludf.DUMMYFUNCTION("""COMPUTED_VALUE"""),529.19)</f>
        <v>529.19</v>
      </c>
      <c r="J46" s="2">
        <f>IFERROR(__xludf.DUMMYFUNCTION("""COMPUTED_VALUE"""),45357.66666666667)</f>
        <v>45357.66667</v>
      </c>
      <c r="K46" s="1">
        <f>IFERROR(__xludf.DUMMYFUNCTION("""COMPUTED_VALUE"""),530.04)</f>
        <v>530.04</v>
      </c>
      <c r="M46" s="2">
        <f>IFERROR(__xludf.DUMMYFUNCTION("""COMPUTED_VALUE"""),45357.66666666667)</f>
        <v>45357.66667</v>
      </c>
      <c r="N46" s="1">
        <f>IFERROR(__xludf.DUMMYFUNCTION("""COMPUTED_VALUE"""),3019676.0)</f>
        <v>3019676</v>
      </c>
    </row>
    <row r="47">
      <c r="A47" s="2">
        <f>IFERROR(__xludf.DUMMYFUNCTION("""COMPUTED_VALUE"""),45358.66666666667)</f>
        <v>45358.66667</v>
      </c>
      <c r="B47" s="1">
        <f>IFERROR(__xludf.DUMMYFUNCTION("""COMPUTED_VALUE"""),531.16)</f>
        <v>531.16</v>
      </c>
      <c r="D47" s="2">
        <f>IFERROR(__xludf.DUMMYFUNCTION("""COMPUTED_VALUE"""),45358.66666666667)</f>
        <v>45358.66667</v>
      </c>
      <c r="E47" s="1">
        <f>IFERROR(__xludf.DUMMYFUNCTION("""COMPUTED_VALUE"""),541.05)</f>
        <v>541.05</v>
      </c>
      <c r="G47" s="2">
        <f>IFERROR(__xludf.DUMMYFUNCTION("""COMPUTED_VALUE"""),45358.66666666667)</f>
        <v>45358.66667</v>
      </c>
      <c r="H47" s="1">
        <f>IFERROR(__xludf.DUMMYFUNCTION("""COMPUTED_VALUE"""),530.53)</f>
        <v>530.53</v>
      </c>
      <c r="J47" s="2">
        <f>IFERROR(__xludf.DUMMYFUNCTION("""COMPUTED_VALUE"""),45358.66666666667)</f>
        <v>45358.66667</v>
      </c>
      <c r="K47" s="1">
        <f>IFERROR(__xludf.DUMMYFUNCTION("""COMPUTED_VALUE"""),539.59)</f>
        <v>539.59</v>
      </c>
      <c r="M47" s="2">
        <f>IFERROR(__xludf.DUMMYFUNCTION("""COMPUTED_VALUE"""),45358.66666666667)</f>
        <v>45358.66667</v>
      </c>
      <c r="N47" s="1">
        <f>IFERROR(__xludf.DUMMYFUNCTION("""COMPUTED_VALUE"""),2660436.0)</f>
        <v>2660436</v>
      </c>
    </row>
    <row r="48">
      <c r="A48" s="2">
        <f>IFERROR(__xludf.DUMMYFUNCTION("""COMPUTED_VALUE"""),45359.66666666667)</f>
        <v>45359.66667</v>
      </c>
      <c r="B48" s="1">
        <f>IFERROR(__xludf.DUMMYFUNCTION("""COMPUTED_VALUE"""),541.87)</f>
        <v>541.87</v>
      </c>
      <c r="D48" s="2">
        <f>IFERROR(__xludf.DUMMYFUNCTION("""COMPUTED_VALUE"""),45359.66666666667)</f>
        <v>45359.66667</v>
      </c>
      <c r="E48" s="1">
        <f>IFERROR(__xludf.DUMMYFUNCTION("""COMPUTED_VALUE"""),552.69)</f>
        <v>552.69</v>
      </c>
      <c r="G48" s="2">
        <f>IFERROR(__xludf.DUMMYFUNCTION("""COMPUTED_VALUE"""),45359.66666666667)</f>
        <v>45359.66667</v>
      </c>
      <c r="H48" s="1">
        <f>IFERROR(__xludf.DUMMYFUNCTION("""COMPUTED_VALUE"""),541.22)</f>
        <v>541.22</v>
      </c>
      <c r="J48" s="2">
        <f>IFERROR(__xludf.DUMMYFUNCTION("""COMPUTED_VALUE"""),45359.66666666667)</f>
        <v>45359.66667</v>
      </c>
      <c r="K48" s="1">
        <f>IFERROR(__xludf.DUMMYFUNCTION("""COMPUTED_VALUE"""),541.45)</f>
        <v>541.45</v>
      </c>
      <c r="M48" s="2">
        <f>IFERROR(__xludf.DUMMYFUNCTION("""COMPUTED_VALUE"""),45359.66666666667)</f>
        <v>45359.66667</v>
      </c>
      <c r="N48" s="1">
        <f>IFERROR(__xludf.DUMMYFUNCTION("""COMPUTED_VALUE"""),4436924.0)</f>
        <v>4436924</v>
      </c>
    </row>
    <row r="49">
      <c r="A49" s="2">
        <f>IFERROR(__xludf.DUMMYFUNCTION("""COMPUTED_VALUE"""),45362.66666666667)</f>
        <v>45362.66667</v>
      </c>
      <c r="B49" s="1">
        <f>IFERROR(__xludf.DUMMYFUNCTION("""COMPUTED_VALUE"""),541.16)</f>
        <v>541.16</v>
      </c>
      <c r="D49" s="2">
        <f>IFERROR(__xludf.DUMMYFUNCTION("""COMPUTED_VALUE"""),45362.66666666667)</f>
        <v>45362.66667</v>
      </c>
      <c r="E49" s="1">
        <f>IFERROR(__xludf.DUMMYFUNCTION("""COMPUTED_VALUE"""),545.05)</f>
        <v>545.05</v>
      </c>
      <c r="G49" s="2">
        <f>IFERROR(__xludf.DUMMYFUNCTION("""COMPUTED_VALUE"""),45362.66666666667)</f>
        <v>45362.66667</v>
      </c>
      <c r="H49" s="1">
        <f>IFERROR(__xludf.DUMMYFUNCTION("""COMPUTED_VALUE"""),529.64)</f>
        <v>529.64</v>
      </c>
      <c r="J49" s="2">
        <f>IFERROR(__xludf.DUMMYFUNCTION("""COMPUTED_VALUE"""),45362.66666666667)</f>
        <v>45362.66667</v>
      </c>
      <c r="K49" s="1">
        <f>IFERROR(__xludf.DUMMYFUNCTION("""COMPUTED_VALUE"""),531.18)</f>
        <v>531.18</v>
      </c>
      <c r="M49" s="2">
        <f>IFERROR(__xludf.DUMMYFUNCTION("""COMPUTED_VALUE"""),45362.66666666667)</f>
        <v>45362.66667</v>
      </c>
      <c r="N49" s="1">
        <f>IFERROR(__xludf.DUMMYFUNCTION("""COMPUTED_VALUE"""),3143813.0)</f>
        <v>3143813</v>
      </c>
    </row>
    <row r="50">
      <c r="A50" s="2">
        <f>IFERROR(__xludf.DUMMYFUNCTION("""COMPUTED_VALUE"""),45363.66666666667)</f>
        <v>45363.66667</v>
      </c>
      <c r="B50" s="1">
        <f>IFERROR(__xludf.DUMMYFUNCTION("""COMPUTED_VALUE"""),530.3)</f>
        <v>530.3</v>
      </c>
      <c r="D50" s="2">
        <f>IFERROR(__xludf.DUMMYFUNCTION("""COMPUTED_VALUE"""),45363.66666666667)</f>
        <v>45363.66667</v>
      </c>
      <c r="E50" s="1">
        <f>IFERROR(__xludf.DUMMYFUNCTION("""COMPUTED_VALUE"""),536.33)</f>
        <v>536.33</v>
      </c>
      <c r="G50" s="2">
        <f>IFERROR(__xludf.DUMMYFUNCTION("""COMPUTED_VALUE"""),45363.66666666667)</f>
        <v>45363.66667</v>
      </c>
      <c r="H50" s="1">
        <f>IFERROR(__xludf.DUMMYFUNCTION("""COMPUTED_VALUE"""),527.39)</f>
        <v>527.39</v>
      </c>
      <c r="J50" s="2">
        <f>IFERROR(__xludf.DUMMYFUNCTION("""COMPUTED_VALUE"""),45363.66666666667)</f>
        <v>45363.66667</v>
      </c>
      <c r="K50" s="1">
        <f>IFERROR(__xludf.DUMMYFUNCTION("""COMPUTED_VALUE"""),531.56)</f>
        <v>531.56</v>
      </c>
      <c r="M50" s="2">
        <f>IFERROR(__xludf.DUMMYFUNCTION("""COMPUTED_VALUE"""),45363.66666666667)</f>
        <v>45363.66667</v>
      </c>
      <c r="N50" s="1">
        <f>IFERROR(__xludf.DUMMYFUNCTION("""COMPUTED_VALUE"""),3502578.0)</f>
        <v>3502578</v>
      </c>
    </row>
    <row r="51">
      <c r="A51" s="2">
        <f>IFERROR(__xludf.DUMMYFUNCTION("""COMPUTED_VALUE"""),45364.66666666667)</f>
        <v>45364.66667</v>
      </c>
      <c r="B51" s="1">
        <f>IFERROR(__xludf.DUMMYFUNCTION("""COMPUTED_VALUE"""),531.54)</f>
        <v>531.54</v>
      </c>
      <c r="D51" s="2">
        <f>IFERROR(__xludf.DUMMYFUNCTION("""COMPUTED_VALUE"""),45364.66666666667)</f>
        <v>45364.66667</v>
      </c>
      <c r="E51" s="1">
        <f>IFERROR(__xludf.DUMMYFUNCTION("""COMPUTED_VALUE"""),535.88)</f>
        <v>535.88</v>
      </c>
      <c r="G51" s="2">
        <f>IFERROR(__xludf.DUMMYFUNCTION("""COMPUTED_VALUE"""),45364.66666666667)</f>
        <v>45364.66667</v>
      </c>
      <c r="H51" s="1">
        <f>IFERROR(__xludf.DUMMYFUNCTION("""COMPUTED_VALUE"""),528.83)</f>
        <v>528.83</v>
      </c>
      <c r="J51" s="2">
        <f>IFERROR(__xludf.DUMMYFUNCTION("""COMPUTED_VALUE"""),45364.66666666667)</f>
        <v>45364.66667</v>
      </c>
      <c r="K51" s="1">
        <f>IFERROR(__xludf.DUMMYFUNCTION("""COMPUTED_VALUE"""),532.44)</f>
        <v>532.44</v>
      </c>
      <c r="M51" s="2">
        <f>IFERROR(__xludf.DUMMYFUNCTION("""COMPUTED_VALUE"""),45364.66666666667)</f>
        <v>45364.66667</v>
      </c>
      <c r="N51" s="1">
        <f>IFERROR(__xludf.DUMMYFUNCTION("""COMPUTED_VALUE"""),3769995.0)</f>
        <v>3769995</v>
      </c>
    </row>
    <row r="52">
      <c r="A52" s="2">
        <f>IFERROR(__xludf.DUMMYFUNCTION("""COMPUTED_VALUE"""),45365.66666666667)</f>
        <v>45365.66667</v>
      </c>
      <c r="B52" s="1">
        <f>IFERROR(__xludf.DUMMYFUNCTION("""COMPUTED_VALUE"""),532.91)</f>
        <v>532.91</v>
      </c>
      <c r="D52" s="2">
        <f>IFERROR(__xludf.DUMMYFUNCTION("""COMPUTED_VALUE"""),45365.66666666667)</f>
        <v>45365.66667</v>
      </c>
      <c r="E52" s="1">
        <f>IFERROR(__xludf.DUMMYFUNCTION("""COMPUTED_VALUE"""),533.97)</f>
        <v>533.97</v>
      </c>
      <c r="G52" s="2">
        <f>IFERROR(__xludf.DUMMYFUNCTION("""COMPUTED_VALUE"""),45365.66666666667)</f>
        <v>45365.66667</v>
      </c>
      <c r="H52" s="1">
        <f>IFERROR(__xludf.DUMMYFUNCTION("""COMPUTED_VALUE"""),510.79)</f>
        <v>510.79</v>
      </c>
      <c r="J52" s="2">
        <f>IFERROR(__xludf.DUMMYFUNCTION("""COMPUTED_VALUE"""),45365.66666666667)</f>
        <v>45365.66667</v>
      </c>
      <c r="K52" s="1">
        <f>IFERROR(__xludf.DUMMYFUNCTION("""COMPUTED_VALUE"""),516.76)</f>
        <v>516.76</v>
      </c>
      <c r="M52" s="2">
        <f>IFERROR(__xludf.DUMMYFUNCTION("""COMPUTED_VALUE"""),45365.66666666667)</f>
        <v>45365.66667</v>
      </c>
      <c r="N52" s="1">
        <f>IFERROR(__xludf.DUMMYFUNCTION("""COMPUTED_VALUE"""),4322193.0)</f>
        <v>4322193</v>
      </c>
    </row>
    <row r="53">
      <c r="A53" s="2">
        <f>IFERROR(__xludf.DUMMYFUNCTION("""COMPUTED_VALUE"""),45366.66666666667)</f>
        <v>45366.66667</v>
      </c>
      <c r="B53" s="1">
        <f>IFERROR(__xludf.DUMMYFUNCTION("""COMPUTED_VALUE"""),515.6)</f>
        <v>515.6</v>
      </c>
      <c r="D53" s="2">
        <f>IFERROR(__xludf.DUMMYFUNCTION("""COMPUTED_VALUE"""),45366.66666666667)</f>
        <v>45366.66667</v>
      </c>
      <c r="E53" s="1">
        <f>IFERROR(__xludf.DUMMYFUNCTION("""COMPUTED_VALUE"""),525.94)</f>
        <v>525.94</v>
      </c>
      <c r="G53" s="2">
        <f>IFERROR(__xludf.DUMMYFUNCTION("""COMPUTED_VALUE"""),45366.66666666667)</f>
        <v>45366.66667</v>
      </c>
      <c r="H53" s="1">
        <f>IFERROR(__xludf.DUMMYFUNCTION("""COMPUTED_VALUE"""),514.31)</f>
        <v>514.31</v>
      </c>
      <c r="J53" s="2">
        <f>IFERROR(__xludf.DUMMYFUNCTION("""COMPUTED_VALUE"""),45366.66666666667)</f>
        <v>45366.66667</v>
      </c>
      <c r="K53" s="1">
        <f>IFERROR(__xludf.DUMMYFUNCTION("""COMPUTED_VALUE"""),525.19)</f>
        <v>525.19</v>
      </c>
      <c r="M53" s="2">
        <f>IFERROR(__xludf.DUMMYFUNCTION("""COMPUTED_VALUE"""),45366.66666666667)</f>
        <v>45366.66667</v>
      </c>
      <c r="N53" s="1">
        <f>IFERROR(__xludf.DUMMYFUNCTION("""COMPUTED_VALUE"""),9711788.0)</f>
        <v>9711788</v>
      </c>
    </row>
    <row r="54">
      <c r="A54" s="2">
        <f>IFERROR(__xludf.DUMMYFUNCTION("""COMPUTED_VALUE"""),45369.66666666667)</f>
        <v>45369.66667</v>
      </c>
      <c r="B54" s="1">
        <f>IFERROR(__xludf.DUMMYFUNCTION("""COMPUTED_VALUE"""),525.02)</f>
        <v>525.02</v>
      </c>
      <c r="D54" s="2">
        <f>IFERROR(__xludf.DUMMYFUNCTION("""COMPUTED_VALUE"""),45369.66666666667)</f>
        <v>45369.66667</v>
      </c>
      <c r="E54" s="1">
        <f>IFERROR(__xludf.DUMMYFUNCTION("""COMPUTED_VALUE"""),526.85)</f>
        <v>526.85</v>
      </c>
      <c r="G54" s="2">
        <f>IFERROR(__xludf.DUMMYFUNCTION("""COMPUTED_VALUE"""),45369.66666666667)</f>
        <v>45369.66667</v>
      </c>
      <c r="H54" s="1">
        <f>IFERROR(__xludf.DUMMYFUNCTION("""COMPUTED_VALUE"""),519.09)</f>
        <v>519.09</v>
      </c>
      <c r="J54" s="2">
        <f>IFERROR(__xludf.DUMMYFUNCTION("""COMPUTED_VALUE"""),45369.66666666667)</f>
        <v>45369.66667</v>
      </c>
      <c r="K54" s="1">
        <f>IFERROR(__xludf.DUMMYFUNCTION("""COMPUTED_VALUE"""),521.36)</f>
        <v>521.36</v>
      </c>
      <c r="M54" s="2">
        <f>IFERROR(__xludf.DUMMYFUNCTION("""COMPUTED_VALUE"""),45369.66666666667)</f>
        <v>45369.66667</v>
      </c>
      <c r="N54" s="1">
        <f>IFERROR(__xludf.DUMMYFUNCTION("""COMPUTED_VALUE"""),3882984.0)</f>
        <v>3882984</v>
      </c>
    </row>
    <row r="55">
      <c r="A55" s="2">
        <f>IFERROR(__xludf.DUMMYFUNCTION("""COMPUTED_VALUE"""),45370.66666666667)</f>
        <v>45370.66667</v>
      </c>
      <c r="B55" s="1">
        <f>IFERROR(__xludf.DUMMYFUNCTION("""COMPUTED_VALUE"""),521.14)</f>
        <v>521.14</v>
      </c>
      <c r="D55" s="2">
        <f>IFERROR(__xludf.DUMMYFUNCTION("""COMPUTED_VALUE"""),45370.66666666667)</f>
        <v>45370.66667</v>
      </c>
      <c r="E55" s="1">
        <f>IFERROR(__xludf.DUMMYFUNCTION("""COMPUTED_VALUE"""),532.42)</f>
        <v>532.42</v>
      </c>
      <c r="G55" s="2">
        <f>IFERROR(__xludf.DUMMYFUNCTION("""COMPUTED_VALUE"""),45370.66666666667)</f>
        <v>45370.66667</v>
      </c>
      <c r="H55" s="1">
        <f>IFERROR(__xludf.DUMMYFUNCTION("""COMPUTED_VALUE"""),520.78)</f>
        <v>520.78</v>
      </c>
      <c r="J55" s="2">
        <f>IFERROR(__xludf.DUMMYFUNCTION("""COMPUTED_VALUE"""),45370.66666666667)</f>
        <v>45370.66667</v>
      </c>
      <c r="K55" s="1">
        <f>IFERROR(__xludf.DUMMYFUNCTION("""COMPUTED_VALUE"""),531.69)</f>
        <v>531.69</v>
      </c>
      <c r="M55" s="2">
        <f>IFERROR(__xludf.DUMMYFUNCTION("""COMPUTED_VALUE"""),45370.66666666667)</f>
        <v>45370.66667</v>
      </c>
      <c r="N55" s="1">
        <f>IFERROR(__xludf.DUMMYFUNCTION("""COMPUTED_VALUE"""),3826038.0)</f>
        <v>3826038</v>
      </c>
    </row>
    <row r="56">
      <c r="A56" s="2">
        <f>IFERROR(__xludf.DUMMYFUNCTION("""COMPUTED_VALUE"""),45371.66666666667)</f>
        <v>45371.66667</v>
      </c>
      <c r="B56" s="1">
        <f>IFERROR(__xludf.DUMMYFUNCTION("""COMPUTED_VALUE"""),532.68)</f>
        <v>532.68</v>
      </c>
      <c r="D56" s="2">
        <f>IFERROR(__xludf.DUMMYFUNCTION("""COMPUTED_VALUE"""),45371.66666666667)</f>
        <v>45371.66667</v>
      </c>
      <c r="E56" s="1">
        <f>IFERROR(__xludf.DUMMYFUNCTION("""COMPUTED_VALUE"""),545.18)</f>
        <v>545.18</v>
      </c>
      <c r="G56" s="2">
        <f>IFERROR(__xludf.DUMMYFUNCTION("""COMPUTED_VALUE"""),45371.66666666667)</f>
        <v>45371.66667</v>
      </c>
      <c r="H56" s="1">
        <f>IFERROR(__xludf.DUMMYFUNCTION("""COMPUTED_VALUE"""),530.43)</f>
        <v>530.43</v>
      </c>
      <c r="J56" s="2">
        <f>IFERROR(__xludf.DUMMYFUNCTION("""COMPUTED_VALUE"""),45371.66666666667)</f>
        <v>45371.66667</v>
      </c>
      <c r="K56" s="1">
        <f>IFERROR(__xludf.DUMMYFUNCTION("""COMPUTED_VALUE"""),543.82)</f>
        <v>543.82</v>
      </c>
      <c r="M56" s="2">
        <f>IFERROR(__xludf.DUMMYFUNCTION("""COMPUTED_VALUE"""),45371.66666666667)</f>
        <v>45371.66667</v>
      </c>
      <c r="N56" s="1">
        <f>IFERROR(__xludf.DUMMYFUNCTION("""COMPUTED_VALUE"""),1.560369E7)</f>
        <v>15603690</v>
      </c>
    </row>
    <row r="57">
      <c r="A57" s="2">
        <f>IFERROR(__xludf.DUMMYFUNCTION("""COMPUTED_VALUE"""),45372.66666666667)</f>
        <v>45372.66667</v>
      </c>
      <c r="B57" s="1">
        <f>IFERROR(__xludf.DUMMYFUNCTION("""COMPUTED_VALUE"""),546.58)</f>
        <v>546.58</v>
      </c>
      <c r="D57" s="2">
        <f>IFERROR(__xludf.DUMMYFUNCTION("""COMPUTED_VALUE"""),45372.66666666667)</f>
        <v>45372.66667</v>
      </c>
      <c r="E57" s="1">
        <f>IFERROR(__xludf.DUMMYFUNCTION("""COMPUTED_VALUE"""),556.23)</f>
        <v>556.23</v>
      </c>
      <c r="G57" s="2">
        <f>IFERROR(__xludf.DUMMYFUNCTION("""COMPUTED_VALUE"""),45372.66666666667)</f>
        <v>45372.66667</v>
      </c>
      <c r="H57" s="1">
        <f>IFERROR(__xludf.DUMMYFUNCTION("""COMPUTED_VALUE"""),546.37)</f>
        <v>546.37</v>
      </c>
      <c r="J57" s="2">
        <f>IFERROR(__xludf.DUMMYFUNCTION("""COMPUTED_VALUE"""),45372.66666666667)</f>
        <v>45372.66667</v>
      </c>
      <c r="K57" s="1">
        <f>IFERROR(__xludf.DUMMYFUNCTION("""COMPUTED_VALUE"""),554.8)</f>
        <v>554.8</v>
      </c>
      <c r="M57" s="2">
        <f>IFERROR(__xludf.DUMMYFUNCTION("""COMPUTED_VALUE"""),45372.66666666667)</f>
        <v>45372.66667</v>
      </c>
      <c r="N57" s="1">
        <f>IFERROR(__xludf.DUMMYFUNCTION("""COMPUTED_VALUE"""),5135588.0)</f>
        <v>5135588</v>
      </c>
    </row>
    <row r="58">
      <c r="A58" s="2">
        <f>IFERROR(__xludf.DUMMYFUNCTION("""COMPUTED_VALUE"""),45373.66666666667)</f>
        <v>45373.66667</v>
      </c>
      <c r="B58" s="1">
        <f>IFERROR(__xludf.DUMMYFUNCTION("""COMPUTED_VALUE"""),554.55)</f>
        <v>554.55</v>
      </c>
      <c r="D58" s="2">
        <f>IFERROR(__xludf.DUMMYFUNCTION("""COMPUTED_VALUE"""),45373.66666666667)</f>
        <v>45373.66667</v>
      </c>
      <c r="E58" s="1">
        <f>IFERROR(__xludf.DUMMYFUNCTION("""COMPUTED_VALUE"""),555.87)</f>
        <v>555.87</v>
      </c>
      <c r="G58" s="2">
        <f>IFERROR(__xludf.DUMMYFUNCTION("""COMPUTED_VALUE"""),45373.66666666667)</f>
        <v>45373.66667</v>
      </c>
      <c r="H58" s="1">
        <f>IFERROR(__xludf.DUMMYFUNCTION("""COMPUTED_VALUE"""),550.88)</f>
        <v>550.88</v>
      </c>
      <c r="J58" s="2">
        <f>IFERROR(__xludf.DUMMYFUNCTION("""COMPUTED_VALUE"""),45373.66666666667)</f>
        <v>45373.66667</v>
      </c>
      <c r="K58" s="1">
        <f>IFERROR(__xludf.DUMMYFUNCTION("""COMPUTED_VALUE"""),552.15)</f>
        <v>552.15</v>
      </c>
      <c r="M58" s="2">
        <f>IFERROR(__xludf.DUMMYFUNCTION("""COMPUTED_VALUE"""),45373.66666666667)</f>
        <v>45373.66667</v>
      </c>
      <c r="N58" s="1">
        <f>IFERROR(__xludf.DUMMYFUNCTION("""COMPUTED_VALUE"""),3988149.0)</f>
        <v>3988149</v>
      </c>
    </row>
    <row r="59">
      <c r="A59" s="2">
        <f>IFERROR(__xludf.DUMMYFUNCTION("""COMPUTED_VALUE"""),45376.66666666667)</f>
        <v>45376.66667</v>
      </c>
      <c r="B59" s="1">
        <f>IFERROR(__xludf.DUMMYFUNCTION("""COMPUTED_VALUE"""),554.93)</f>
        <v>554.93</v>
      </c>
      <c r="D59" s="2">
        <f>IFERROR(__xludf.DUMMYFUNCTION("""COMPUTED_VALUE"""),45376.66666666667)</f>
        <v>45376.66667</v>
      </c>
      <c r="E59" s="1">
        <f>IFERROR(__xludf.DUMMYFUNCTION("""COMPUTED_VALUE"""),556.42)</f>
        <v>556.42</v>
      </c>
      <c r="G59" s="2">
        <f>IFERROR(__xludf.DUMMYFUNCTION("""COMPUTED_VALUE"""),45376.66666666667)</f>
        <v>45376.66667</v>
      </c>
      <c r="H59" s="1">
        <f>IFERROR(__xludf.DUMMYFUNCTION("""COMPUTED_VALUE"""),544.96)</f>
        <v>544.96</v>
      </c>
      <c r="J59" s="2">
        <f>IFERROR(__xludf.DUMMYFUNCTION("""COMPUTED_VALUE"""),45376.66666666667)</f>
        <v>45376.66667</v>
      </c>
      <c r="K59" s="1">
        <f>IFERROR(__xludf.DUMMYFUNCTION("""COMPUTED_VALUE"""),545.81)</f>
        <v>545.81</v>
      </c>
      <c r="M59" s="2">
        <f>IFERROR(__xludf.DUMMYFUNCTION("""COMPUTED_VALUE"""),45376.66666666667)</f>
        <v>45376.66667</v>
      </c>
      <c r="N59" s="1">
        <f>IFERROR(__xludf.DUMMYFUNCTION("""COMPUTED_VALUE"""),3821171.0)</f>
        <v>3821171</v>
      </c>
    </row>
    <row r="60">
      <c r="A60" s="2">
        <f>IFERROR(__xludf.DUMMYFUNCTION("""COMPUTED_VALUE"""),45377.66666666667)</f>
        <v>45377.66667</v>
      </c>
      <c r="B60" s="1">
        <f>IFERROR(__xludf.DUMMYFUNCTION("""COMPUTED_VALUE"""),551.22)</f>
        <v>551.22</v>
      </c>
      <c r="D60" s="2">
        <f>IFERROR(__xludf.DUMMYFUNCTION("""COMPUTED_VALUE"""),45377.66666666667)</f>
        <v>45377.66667</v>
      </c>
      <c r="E60" s="1">
        <f>IFERROR(__xludf.DUMMYFUNCTION("""COMPUTED_VALUE"""),552.53)</f>
        <v>552.53</v>
      </c>
      <c r="G60" s="2">
        <f>IFERROR(__xludf.DUMMYFUNCTION("""COMPUTED_VALUE"""),45377.66666666667)</f>
        <v>45377.66667</v>
      </c>
      <c r="H60" s="1">
        <f>IFERROR(__xludf.DUMMYFUNCTION("""COMPUTED_VALUE"""),542.62)</f>
        <v>542.62</v>
      </c>
      <c r="J60" s="2">
        <f>IFERROR(__xludf.DUMMYFUNCTION("""COMPUTED_VALUE"""),45377.66666666667)</f>
        <v>45377.66667</v>
      </c>
      <c r="K60" s="1">
        <f>IFERROR(__xludf.DUMMYFUNCTION("""COMPUTED_VALUE"""),542.88)</f>
        <v>542.88</v>
      </c>
      <c r="M60" s="2">
        <f>IFERROR(__xludf.DUMMYFUNCTION("""COMPUTED_VALUE"""),45377.66666666667)</f>
        <v>45377.66667</v>
      </c>
      <c r="N60" s="1">
        <f>IFERROR(__xludf.DUMMYFUNCTION("""COMPUTED_VALUE"""),2628161.0)</f>
        <v>2628161</v>
      </c>
    </row>
    <row r="61">
      <c r="A61" s="2">
        <f>IFERROR(__xludf.DUMMYFUNCTION("""COMPUTED_VALUE"""),45378.66666666667)</f>
        <v>45378.66667</v>
      </c>
      <c r="B61" s="1">
        <f>IFERROR(__xludf.DUMMYFUNCTION("""COMPUTED_VALUE"""),547.79)</f>
        <v>547.79</v>
      </c>
      <c r="D61" s="2">
        <f>IFERROR(__xludf.DUMMYFUNCTION("""COMPUTED_VALUE"""),45378.66666666667)</f>
        <v>45378.66667</v>
      </c>
      <c r="E61" s="1">
        <f>IFERROR(__xludf.DUMMYFUNCTION("""COMPUTED_VALUE"""),559.92)</f>
        <v>559.92</v>
      </c>
      <c r="G61" s="2">
        <f>IFERROR(__xludf.DUMMYFUNCTION("""COMPUTED_VALUE"""),45378.66666666667)</f>
        <v>45378.66667</v>
      </c>
      <c r="H61" s="1">
        <f>IFERROR(__xludf.DUMMYFUNCTION("""COMPUTED_VALUE"""),546.1)</f>
        <v>546.1</v>
      </c>
      <c r="J61" s="2">
        <f>IFERROR(__xludf.DUMMYFUNCTION("""COMPUTED_VALUE"""),45378.66666666667)</f>
        <v>45378.66667</v>
      </c>
      <c r="K61" s="1">
        <f>IFERROR(__xludf.DUMMYFUNCTION("""COMPUTED_VALUE"""),559.66)</f>
        <v>559.66</v>
      </c>
      <c r="M61" s="2">
        <f>IFERROR(__xludf.DUMMYFUNCTION("""COMPUTED_VALUE"""),45378.66666666667)</f>
        <v>45378.66667</v>
      </c>
      <c r="N61" s="1">
        <f>IFERROR(__xludf.DUMMYFUNCTION("""COMPUTED_VALUE"""),3662153.0)</f>
        <v>3662153</v>
      </c>
    </row>
    <row r="62">
      <c r="A62" s="2">
        <f>IFERROR(__xludf.DUMMYFUNCTION("""COMPUTED_VALUE"""),45379.66666666667)</f>
        <v>45379.66667</v>
      </c>
      <c r="B62" s="1">
        <f>IFERROR(__xludf.DUMMYFUNCTION("""COMPUTED_VALUE"""),552.83)</f>
        <v>552.83</v>
      </c>
      <c r="D62" s="2">
        <f>IFERROR(__xludf.DUMMYFUNCTION("""COMPUTED_VALUE"""),45379.66666666667)</f>
        <v>45379.66667</v>
      </c>
      <c r="E62" s="1">
        <f>IFERROR(__xludf.DUMMYFUNCTION("""COMPUTED_VALUE"""),559.41)</f>
        <v>559.41</v>
      </c>
      <c r="G62" s="2">
        <f>IFERROR(__xludf.DUMMYFUNCTION("""COMPUTED_VALUE"""),45379.66666666667)</f>
        <v>45379.66667</v>
      </c>
      <c r="H62" s="1">
        <f>IFERROR(__xludf.DUMMYFUNCTION("""COMPUTED_VALUE"""),549.23)</f>
        <v>549.23</v>
      </c>
      <c r="J62" s="2">
        <f>IFERROR(__xludf.DUMMYFUNCTION("""COMPUTED_VALUE"""),45379.66666666667)</f>
        <v>45379.66667</v>
      </c>
      <c r="K62" s="1">
        <f>IFERROR(__xludf.DUMMYFUNCTION("""COMPUTED_VALUE"""),553.82)</f>
        <v>553.82</v>
      </c>
      <c r="M62" s="2">
        <f>IFERROR(__xludf.DUMMYFUNCTION("""COMPUTED_VALUE"""),45379.66666666667)</f>
        <v>45379.66667</v>
      </c>
      <c r="N62" s="1">
        <f>IFERROR(__xludf.DUMMYFUNCTION("""COMPUTED_VALUE"""),3998190.0)</f>
        <v>3998190</v>
      </c>
    </row>
    <row r="63">
      <c r="A63" s="2">
        <f>IFERROR(__xludf.DUMMYFUNCTION("""COMPUTED_VALUE"""),45383.66666666667)</f>
        <v>45383.66667</v>
      </c>
      <c r="B63" s="1">
        <f>IFERROR(__xludf.DUMMYFUNCTION("""COMPUTED_VALUE"""),553.26)</f>
        <v>553.26</v>
      </c>
      <c r="D63" s="2">
        <f>IFERROR(__xludf.DUMMYFUNCTION("""COMPUTED_VALUE"""),45383.66666666667)</f>
        <v>45383.66667</v>
      </c>
      <c r="E63" s="1">
        <f>IFERROR(__xludf.DUMMYFUNCTION("""COMPUTED_VALUE"""),554.65)</f>
        <v>554.65</v>
      </c>
      <c r="G63" s="2">
        <f>IFERROR(__xludf.DUMMYFUNCTION("""COMPUTED_VALUE"""),45383.66666666667)</f>
        <v>45383.66667</v>
      </c>
      <c r="H63" s="1">
        <f>IFERROR(__xludf.DUMMYFUNCTION("""COMPUTED_VALUE"""),548.68)</f>
        <v>548.68</v>
      </c>
      <c r="J63" s="2">
        <f>IFERROR(__xludf.DUMMYFUNCTION("""COMPUTED_VALUE"""),45383.66666666667)</f>
        <v>45383.66667</v>
      </c>
      <c r="K63" s="1">
        <f>IFERROR(__xludf.DUMMYFUNCTION("""COMPUTED_VALUE"""),551.07)</f>
        <v>551.07</v>
      </c>
      <c r="M63" s="2">
        <f>IFERROR(__xludf.DUMMYFUNCTION("""COMPUTED_VALUE"""),45383.66666666667)</f>
        <v>45383.66667</v>
      </c>
      <c r="N63" s="1">
        <f>IFERROR(__xludf.DUMMYFUNCTION("""COMPUTED_VALUE"""),4169845.0)</f>
        <v>4169845</v>
      </c>
    </row>
    <row r="64">
      <c r="A64" s="2">
        <f>IFERROR(__xludf.DUMMYFUNCTION("""COMPUTED_VALUE"""),45384.66666666667)</f>
        <v>45384.66667</v>
      </c>
      <c r="B64" s="1">
        <f>IFERROR(__xludf.DUMMYFUNCTION("""COMPUTED_VALUE"""),548.6)</f>
        <v>548.6</v>
      </c>
      <c r="D64" s="2">
        <f>IFERROR(__xludf.DUMMYFUNCTION("""COMPUTED_VALUE"""),45384.66666666667)</f>
        <v>45384.66667</v>
      </c>
      <c r="E64" s="1">
        <f>IFERROR(__xludf.DUMMYFUNCTION("""COMPUTED_VALUE"""),548.6)</f>
        <v>548.6</v>
      </c>
      <c r="G64" s="2">
        <f>IFERROR(__xludf.DUMMYFUNCTION("""COMPUTED_VALUE"""),45384.66666666667)</f>
        <v>45384.66667</v>
      </c>
      <c r="H64" s="1">
        <f>IFERROR(__xludf.DUMMYFUNCTION("""COMPUTED_VALUE"""),535.0)</f>
        <v>535</v>
      </c>
      <c r="J64" s="2">
        <f>IFERROR(__xludf.DUMMYFUNCTION("""COMPUTED_VALUE"""),45384.66666666667)</f>
        <v>45384.66667</v>
      </c>
      <c r="K64" s="1">
        <f>IFERROR(__xludf.DUMMYFUNCTION("""COMPUTED_VALUE"""),539.23)</f>
        <v>539.23</v>
      </c>
      <c r="M64" s="2">
        <f>IFERROR(__xludf.DUMMYFUNCTION("""COMPUTED_VALUE"""),45384.66666666667)</f>
        <v>45384.66667</v>
      </c>
      <c r="N64" s="1">
        <f>IFERROR(__xludf.DUMMYFUNCTION("""COMPUTED_VALUE"""),4513016.0)</f>
        <v>4513016</v>
      </c>
    </row>
    <row r="65">
      <c r="A65" s="2">
        <f>IFERROR(__xludf.DUMMYFUNCTION("""COMPUTED_VALUE"""),45385.66666666667)</f>
        <v>45385.66667</v>
      </c>
      <c r="B65" s="1">
        <f>IFERROR(__xludf.DUMMYFUNCTION("""COMPUTED_VALUE"""),535.97)</f>
        <v>535.97</v>
      </c>
      <c r="D65" s="2">
        <f>IFERROR(__xludf.DUMMYFUNCTION("""COMPUTED_VALUE"""),45385.66666666667)</f>
        <v>45385.66667</v>
      </c>
      <c r="E65" s="1">
        <f>IFERROR(__xludf.DUMMYFUNCTION("""COMPUTED_VALUE"""),542.07)</f>
        <v>542.07</v>
      </c>
      <c r="G65" s="2">
        <f>IFERROR(__xludf.DUMMYFUNCTION("""COMPUTED_VALUE"""),45385.66666666667)</f>
        <v>45385.66667</v>
      </c>
      <c r="H65" s="1">
        <f>IFERROR(__xludf.DUMMYFUNCTION("""COMPUTED_VALUE"""),535.4)</f>
        <v>535.4</v>
      </c>
      <c r="J65" s="2">
        <f>IFERROR(__xludf.DUMMYFUNCTION("""COMPUTED_VALUE"""),45385.66666666667)</f>
        <v>45385.66667</v>
      </c>
      <c r="K65" s="1">
        <f>IFERROR(__xludf.DUMMYFUNCTION("""COMPUTED_VALUE"""),540.59)</f>
        <v>540.59</v>
      </c>
      <c r="M65" s="2">
        <f>IFERROR(__xludf.DUMMYFUNCTION("""COMPUTED_VALUE"""),45385.66666666667)</f>
        <v>45385.66667</v>
      </c>
      <c r="N65" s="1">
        <f>IFERROR(__xludf.DUMMYFUNCTION("""COMPUTED_VALUE"""),3134202.0)</f>
        <v>3134202</v>
      </c>
    </row>
    <row r="66">
      <c r="A66" s="2">
        <f>IFERROR(__xludf.DUMMYFUNCTION("""COMPUTED_VALUE"""),45386.66666666667)</f>
        <v>45386.66667</v>
      </c>
      <c r="B66" s="1">
        <f>IFERROR(__xludf.DUMMYFUNCTION("""COMPUTED_VALUE"""),546.37)</f>
        <v>546.37</v>
      </c>
      <c r="D66" s="2">
        <f>IFERROR(__xludf.DUMMYFUNCTION("""COMPUTED_VALUE"""),45386.66666666667)</f>
        <v>45386.66667</v>
      </c>
      <c r="E66" s="1">
        <f>IFERROR(__xludf.DUMMYFUNCTION("""COMPUTED_VALUE"""),551.37)</f>
        <v>551.37</v>
      </c>
      <c r="G66" s="2">
        <f>IFERROR(__xludf.DUMMYFUNCTION("""COMPUTED_VALUE"""),45386.66666666667)</f>
        <v>45386.66667</v>
      </c>
      <c r="H66" s="1">
        <f>IFERROR(__xludf.DUMMYFUNCTION("""COMPUTED_VALUE"""),537.84)</f>
        <v>537.84</v>
      </c>
      <c r="J66" s="2">
        <f>IFERROR(__xludf.DUMMYFUNCTION("""COMPUTED_VALUE"""),45386.66666666667)</f>
        <v>45386.66667</v>
      </c>
      <c r="K66" s="1">
        <f>IFERROR(__xludf.DUMMYFUNCTION("""COMPUTED_VALUE"""),540.33)</f>
        <v>540.33</v>
      </c>
      <c r="M66" s="2">
        <f>IFERROR(__xludf.DUMMYFUNCTION("""COMPUTED_VALUE"""),45386.66666666667)</f>
        <v>45386.66667</v>
      </c>
      <c r="N66" s="1">
        <f>IFERROR(__xludf.DUMMYFUNCTION("""COMPUTED_VALUE"""),4242743.0)</f>
        <v>4242743</v>
      </c>
    </row>
    <row r="67">
      <c r="A67" s="2">
        <f>IFERROR(__xludf.DUMMYFUNCTION("""COMPUTED_VALUE"""),45387.66666666667)</f>
        <v>45387.66667</v>
      </c>
      <c r="B67" s="1">
        <f>IFERROR(__xludf.DUMMYFUNCTION("""COMPUTED_VALUE"""),538.52)</f>
        <v>538.52</v>
      </c>
      <c r="D67" s="2">
        <f>IFERROR(__xludf.DUMMYFUNCTION("""COMPUTED_VALUE"""),45387.66666666667)</f>
        <v>45387.66667</v>
      </c>
      <c r="E67" s="1">
        <f>IFERROR(__xludf.DUMMYFUNCTION("""COMPUTED_VALUE"""),543.9)</f>
        <v>543.9</v>
      </c>
      <c r="G67" s="2">
        <f>IFERROR(__xludf.DUMMYFUNCTION("""COMPUTED_VALUE"""),45387.66666666667)</f>
        <v>45387.66667</v>
      </c>
      <c r="H67" s="1">
        <f>IFERROR(__xludf.DUMMYFUNCTION("""COMPUTED_VALUE"""),538.03)</f>
        <v>538.03</v>
      </c>
      <c r="J67" s="2">
        <f>IFERROR(__xludf.DUMMYFUNCTION("""COMPUTED_VALUE"""),45387.66666666667)</f>
        <v>45387.66667</v>
      </c>
      <c r="K67" s="1">
        <f>IFERROR(__xludf.DUMMYFUNCTION("""COMPUTED_VALUE"""),542.9)</f>
        <v>542.9</v>
      </c>
      <c r="M67" s="2">
        <f>IFERROR(__xludf.DUMMYFUNCTION("""COMPUTED_VALUE"""),45387.66666666667)</f>
        <v>45387.66667</v>
      </c>
      <c r="N67" s="1">
        <f>IFERROR(__xludf.DUMMYFUNCTION("""COMPUTED_VALUE"""),3784659.0)</f>
        <v>3784659</v>
      </c>
    </row>
    <row r="68">
      <c r="A68" s="2">
        <f>IFERROR(__xludf.DUMMYFUNCTION("""COMPUTED_VALUE"""),45390.66666666667)</f>
        <v>45390.66667</v>
      </c>
      <c r="B68" s="1">
        <f>IFERROR(__xludf.DUMMYFUNCTION("""COMPUTED_VALUE"""),542.9)</f>
        <v>542.9</v>
      </c>
      <c r="D68" s="2">
        <f>IFERROR(__xludf.DUMMYFUNCTION("""COMPUTED_VALUE"""),45390.66666666667)</f>
        <v>45390.66667</v>
      </c>
      <c r="E68" s="1">
        <f>IFERROR(__xludf.DUMMYFUNCTION("""COMPUTED_VALUE"""),549.38)</f>
        <v>549.38</v>
      </c>
      <c r="G68" s="2">
        <f>IFERROR(__xludf.DUMMYFUNCTION("""COMPUTED_VALUE"""),45390.66666666667)</f>
        <v>45390.66667</v>
      </c>
      <c r="H68" s="1">
        <f>IFERROR(__xludf.DUMMYFUNCTION("""COMPUTED_VALUE"""),542.02)</f>
        <v>542.02</v>
      </c>
      <c r="J68" s="2">
        <f>IFERROR(__xludf.DUMMYFUNCTION("""COMPUTED_VALUE"""),45390.66666666667)</f>
        <v>45390.66667</v>
      </c>
      <c r="K68" s="1">
        <f>IFERROR(__xludf.DUMMYFUNCTION("""COMPUTED_VALUE"""),542.67)</f>
        <v>542.67</v>
      </c>
      <c r="M68" s="2">
        <f>IFERROR(__xludf.DUMMYFUNCTION("""COMPUTED_VALUE"""),45390.66666666667)</f>
        <v>45390.66667</v>
      </c>
      <c r="N68" s="1">
        <f>IFERROR(__xludf.DUMMYFUNCTION("""COMPUTED_VALUE"""),3040362.0)</f>
        <v>3040362</v>
      </c>
    </row>
    <row r="69">
      <c r="A69" s="2">
        <f>IFERROR(__xludf.DUMMYFUNCTION("""COMPUTED_VALUE"""),45391.66666666667)</f>
        <v>45391.66667</v>
      </c>
      <c r="B69" s="1">
        <f>IFERROR(__xludf.DUMMYFUNCTION("""COMPUTED_VALUE"""),542.95)</f>
        <v>542.95</v>
      </c>
      <c r="D69" s="2">
        <f>IFERROR(__xludf.DUMMYFUNCTION("""COMPUTED_VALUE"""),45391.66666666667)</f>
        <v>45391.66667</v>
      </c>
      <c r="E69" s="1">
        <f>IFERROR(__xludf.DUMMYFUNCTION("""COMPUTED_VALUE"""),547.59)</f>
        <v>547.59</v>
      </c>
      <c r="G69" s="2">
        <f>IFERROR(__xludf.DUMMYFUNCTION("""COMPUTED_VALUE"""),45391.66666666667)</f>
        <v>45391.66667</v>
      </c>
      <c r="H69" s="1">
        <f>IFERROR(__xludf.DUMMYFUNCTION("""COMPUTED_VALUE"""),542.66)</f>
        <v>542.66</v>
      </c>
      <c r="J69" s="2">
        <f>IFERROR(__xludf.DUMMYFUNCTION("""COMPUTED_VALUE"""),45391.66666666667)</f>
        <v>45391.66667</v>
      </c>
      <c r="K69" s="1">
        <f>IFERROR(__xludf.DUMMYFUNCTION("""COMPUTED_VALUE"""),546.1)</f>
        <v>546.1</v>
      </c>
      <c r="M69" s="2">
        <f>IFERROR(__xludf.DUMMYFUNCTION("""COMPUTED_VALUE"""),45391.66666666667)</f>
        <v>45391.66667</v>
      </c>
      <c r="N69" s="1">
        <f>IFERROR(__xludf.DUMMYFUNCTION("""COMPUTED_VALUE"""),2496202.0)</f>
        <v>2496202</v>
      </c>
    </row>
    <row r="70">
      <c r="A70" s="2">
        <f>IFERROR(__xludf.DUMMYFUNCTION("""COMPUTED_VALUE"""),45392.66666666667)</f>
        <v>45392.66667</v>
      </c>
      <c r="B70" s="1">
        <f>IFERROR(__xludf.DUMMYFUNCTION("""COMPUTED_VALUE"""),542.71)</f>
        <v>542.71</v>
      </c>
      <c r="D70" s="2">
        <f>IFERROR(__xludf.DUMMYFUNCTION("""COMPUTED_VALUE"""),45392.66666666667)</f>
        <v>45392.66667</v>
      </c>
      <c r="E70" s="1">
        <f>IFERROR(__xludf.DUMMYFUNCTION("""COMPUTED_VALUE"""),542.71)</f>
        <v>542.71</v>
      </c>
      <c r="G70" s="2">
        <f>IFERROR(__xludf.DUMMYFUNCTION("""COMPUTED_VALUE"""),45392.66666666667)</f>
        <v>45392.66667</v>
      </c>
      <c r="H70" s="1">
        <f>IFERROR(__xludf.DUMMYFUNCTION("""COMPUTED_VALUE"""),522.55)</f>
        <v>522.55</v>
      </c>
      <c r="J70" s="2">
        <f>IFERROR(__xludf.DUMMYFUNCTION("""COMPUTED_VALUE"""),45392.66666666667)</f>
        <v>45392.66667</v>
      </c>
      <c r="K70" s="1">
        <f>IFERROR(__xludf.DUMMYFUNCTION("""COMPUTED_VALUE"""),523.0)</f>
        <v>523</v>
      </c>
      <c r="M70" s="2">
        <f>IFERROR(__xludf.DUMMYFUNCTION("""COMPUTED_VALUE"""),45392.66666666667)</f>
        <v>45392.66667</v>
      </c>
      <c r="N70" s="1">
        <f>IFERROR(__xludf.DUMMYFUNCTION("""COMPUTED_VALUE"""),3860945.0)</f>
        <v>3860945</v>
      </c>
    </row>
    <row r="71">
      <c r="A71" s="2">
        <f>IFERROR(__xludf.DUMMYFUNCTION("""COMPUTED_VALUE"""),45393.66666666667)</f>
        <v>45393.66667</v>
      </c>
      <c r="B71" s="1">
        <f>IFERROR(__xludf.DUMMYFUNCTION("""COMPUTED_VALUE"""),523.42)</f>
        <v>523.42</v>
      </c>
      <c r="D71" s="2">
        <f>IFERROR(__xludf.DUMMYFUNCTION("""COMPUTED_VALUE"""),45393.66666666667)</f>
        <v>45393.66667</v>
      </c>
      <c r="E71" s="1">
        <f>IFERROR(__xludf.DUMMYFUNCTION("""COMPUTED_VALUE"""),524.87)</f>
        <v>524.87</v>
      </c>
      <c r="G71" s="2">
        <f>IFERROR(__xludf.DUMMYFUNCTION("""COMPUTED_VALUE"""),45393.66666666667)</f>
        <v>45393.66667</v>
      </c>
      <c r="H71" s="1">
        <f>IFERROR(__xludf.DUMMYFUNCTION("""COMPUTED_VALUE"""),518.08)</f>
        <v>518.08</v>
      </c>
      <c r="J71" s="2">
        <f>IFERROR(__xludf.DUMMYFUNCTION("""COMPUTED_VALUE"""),45393.66666666667)</f>
        <v>45393.66667</v>
      </c>
      <c r="K71" s="1">
        <f>IFERROR(__xludf.DUMMYFUNCTION("""COMPUTED_VALUE"""),519.27)</f>
        <v>519.27</v>
      </c>
      <c r="M71" s="2">
        <f>IFERROR(__xludf.DUMMYFUNCTION("""COMPUTED_VALUE"""),45393.66666666667)</f>
        <v>45393.66667</v>
      </c>
      <c r="N71" s="1">
        <f>IFERROR(__xludf.DUMMYFUNCTION("""COMPUTED_VALUE"""),3009676.0)</f>
        <v>3009676</v>
      </c>
    </row>
    <row r="72">
      <c r="A72" s="2">
        <f>IFERROR(__xludf.DUMMYFUNCTION("""COMPUTED_VALUE"""),45394.66666666667)</f>
        <v>45394.66667</v>
      </c>
      <c r="B72" s="1">
        <f>IFERROR(__xludf.DUMMYFUNCTION("""COMPUTED_VALUE"""),515.26)</f>
        <v>515.26</v>
      </c>
      <c r="D72" s="2">
        <f>IFERROR(__xludf.DUMMYFUNCTION("""COMPUTED_VALUE"""),45394.66666666667)</f>
        <v>45394.66667</v>
      </c>
      <c r="E72" s="1">
        <f>IFERROR(__xludf.DUMMYFUNCTION("""COMPUTED_VALUE"""),515.98)</f>
        <v>515.98</v>
      </c>
      <c r="G72" s="2">
        <f>IFERROR(__xludf.DUMMYFUNCTION("""COMPUTED_VALUE"""),45394.66666666667)</f>
        <v>45394.66667</v>
      </c>
      <c r="H72" s="1">
        <f>IFERROR(__xludf.DUMMYFUNCTION("""COMPUTED_VALUE"""),511.02)</f>
        <v>511.02</v>
      </c>
      <c r="J72" s="2">
        <f>IFERROR(__xludf.DUMMYFUNCTION("""COMPUTED_VALUE"""),45394.66666666667)</f>
        <v>45394.66667</v>
      </c>
      <c r="K72" s="1">
        <f>IFERROR(__xludf.DUMMYFUNCTION("""COMPUTED_VALUE"""),515.28)</f>
        <v>515.28</v>
      </c>
      <c r="M72" s="2">
        <f>IFERROR(__xludf.DUMMYFUNCTION("""COMPUTED_VALUE"""),45394.66666666667)</f>
        <v>45394.66667</v>
      </c>
      <c r="N72" s="1">
        <f>IFERROR(__xludf.DUMMYFUNCTION("""COMPUTED_VALUE"""),3039418.0)</f>
        <v>3039418</v>
      </c>
    </row>
    <row r="73">
      <c r="A73" s="2">
        <f>IFERROR(__xludf.DUMMYFUNCTION("""COMPUTED_VALUE"""),45397.66666666667)</f>
        <v>45397.66667</v>
      </c>
      <c r="B73" s="1">
        <f>IFERROR(__xludf.DUMMYFUNCTION("""COMPUTED_VALUE"""),515.28)</f>
        <v>515.28</v>
      </c>
      <c r="D73" s="2">
        <f>IFERROR(__xludf.DUMMYFUNCTION("""COMPUTED_VALUE"""),45397.66666666667)</f>
        <v>45397.66667</v>
      </c>
      <c r="E73" s="1">
        <f>IFERROR(__xludf.DUMMYFUNCTION("""COMPUTED_VALUE"""),520.59)</f>
        <v>520.59</v>
      </c>
      <c r="G73" s="2">
        <f>IFERROR(__xludf.DUMMYFUNCTION("""COMPUTED_VALUE"""),45397.66666666667)</f>
        <v>45397.66667</v>
      </c>
      <c r="H73" s="1">
        <f>IFERROR(__xludf.DUMMYFUNCTION("""COMPUTED_VALUE"""),505.17)</f>
        <v>505.17</v>
      </c>
      <c r="J73" s="2">
        <f>IFERROR(__xludf.DUMMYFUNCTION("""COMPUTED_VALUE"""),45397.66666666667)</f>
        <v>45397.66667</v>
      </c>
      <c r="K73" s="1">
        <f>IFERROR(__xludf.DUMMYFUNCTION("""COMPUTED_VALUE"""),506.68)</f>
        <v>506.68</v>
      </c>
      <c r="M73" s="2">
        <f>IFERROR(__xludf.DUMMYFUNCTION("""COMPUTED_VALUE"""),45397.66666666667)</f>
        <v>45397.66667</v>
      </c>
      <c r="N73" s="1">
        <f>IFERROR(__xludf.DUMMYFUNCTION("""COMPUTED_VALUE"""),2900292.0)</f>
        <v>2900292</v>
      </c>
    </row>
    <row r="74">
      <c r="A74" s="2">
        <f>IFERROR(__xludf.DUMMYFUNCTION("""COMPUTED_VALUE"""),45398.66666666667)</f>
        <v>45398.66667</v>
      </c>
      <c r="B74" s="1">
        <f>IFERROR(__xludf.DUMMYFUNCTION("""COMPUTED_VALUE"""),505.24)</f>
        <v>505.24</v>
      </c>
      <c r="D74" s="2">
        <f>IFERROR(__xludf.DUMMYFUNCTION("""COMPUTED_VALUE"""),45398.66666666667)</f>
        <v>45398.66667</v>
      </c>
      <c r="E74" s="1">
        <f>IFERROR(__xludf.DUMMYFUNCTION("""COMPUTED_VALUE"""),506.75)</f>
        <v>506.75</v>
      </c>
      <c r="G74" s="2">
        <f>IFERROR(__xludf.DUMMYFUNCTION("""COMPUTED_VALUE"""),45398.66666666667)</f>
        <v>45398.66667</v>
      </c>
      <c r="H74" s="1">
        <f>IFERROR(__xludf.DUMMYFUNCTION("""COMPUTED_VALUE"""),498.68)</f>
        <v>498.68</v>
      </c>
      <c r="J74" s="2">
        <f>IFERROR(__xludf.DUMMYFUNCTION("""COMPUTED_VALUE"""),45398.66666666667)</f>
        <v>45398.66667</v>
      </c>
      <c r="K74" s="1">
        <f>IFERROR(__xludf.DUMMYFUNCTION("""COMPUTED_VALUE"""),501.67)</f>
        <v>501.67</v>
      </c>
      <c r="M74" s="2">
        <f>IFERROR(__xludf.DUMMYFUNCTION("""COMPUTED_VALUE"""),45398.66666666667)</f>
        <v>45398.66667</v>
      </c>
      <c r="N74" s="1">
        <f>IFERROR(__xludf.DUMMYFUNCTION("""COMPUTED_VALUE"""),2941746.0)</f>
        <v>2941746</v>
      </c>
    </row>
    <row r="75">
      <c r="A75" s="2">
        <f>IFERROR(__xludf.DUMMYFUNCTION("""COMPUTED_VALUE"""),45399.66666666667)</f>
        <v>45399.66667</v>
      </c>
      <c r="B75" s="1">
        <f>IFERROR(__xludf.DUMMYFUNCTION("""COMPUTED_VALUE"""),504.33)</f>
        <v>504.33</v>
      </c>
      <c r="D75" s="2">
        <f>IFERROR(__xludf.DUMMYFUNCTION("""COMPUTED_VALUE"""),45399.66666666667)</f>
        <v>45399.66667</v>
      </c>
      <c r="E75" s="1">
        <f>IFERROR(__xludf.DUMMYFUNCTION("""COMPUTED_VALUE"""),507.23)</f>
        <v>507.23</v>
      </c>
      <c r="G75" s="2">
        <f>IFERROR(__xludf.DUMMYFUNCTION("""COMPUTED_VALUE"""),45399.66666666667)</f>
        <v>45399.66667</v>
      </c>
      <c r="H75" s="1">
        <f>IFERROR(__xludf.DUMMYFUNCTION("""COMPUTED_VALUE"""),493.64)</f>
        <v>493.64</v>
      </c>
      <c r="J75" s="2">
        <f>IFERROR(__xludf.DUMMYFUNCTION("""COMPUTED_VALUE"""),45399.66666666667)</f>
        <v>45399.66667</v>
      </c>
      <c r="K75" s="1">
        <f>IFERROR(__xludf.DUMMYFUNCTION("""COMPUTED_VALUE"""),493.64)</f>
        <v>493.64</v>
      </c>
      <c r="M75" s="2">
        <f>IFERROR(__xludf.DUMMYFUNCTION("""COMPUTED_VALUE"""),45399.66666666667)</f>
        <v>45399.66667</v>
      </c>
      <c r="N75" s="1">
        <f>IFERROR(__xludf.DUMMYFUNCTION("""COMPUTED_VALUE"""),2804176.0)</f>
        <v>2804176</v>
      </c>
    </row>
    <row r="76">
      <c r="A76" s="2">
        <f>IFERROR(__xludf.DUMMYFUNCTION("""COMPUTED_VALUE"""),45400.66666666667)</f>
        <v>45400.66667</v>
      </c>
      <c r="B76" s="1">
        <f>IFERROR(__xludf.DUMMYFUNCTION("""COMPUTED_VALUE"""),494.6)</f>
        <v>494.6</v>
      </c>
      <c r="D76" s="2">
        <f>IFERROR(__xludf.DUMMYFUNCTION("""COMPUTED_VALUE"""),45400.66666666667)</f>
        <v>45400.66667</v>
      </c>
      <c r="E76" s="1">
        <f>IFERROR(__xludf.DUMMYFUNCTION("""COMPUTED_VALUE"""),499.98)</f>
        <v>499.98</v>
      </c>
      <c r="G76" s="2">
        <f>IFERROR(__xludf.DUMMYFUNCTION("""COMPUTED_VALUE"""),45400.66666666667)</f>
        <v>45400.66667</v>
      </c>
      <c r="H76" s="1">
        <f>IFERROR(__xludf.DUMMYFUNCTION("""COMPUTED_VALUE"""),490.35)</f>
        <v>490.35</v>
      </c>
      <c r="J76" s="2">
        <f>IFERROR(__xludf.DUMMYFUNCTION("""COMPUTED_VALUE"""),45400.66666666667)</f>
        <v>45400.66667</v>
      </c>
      <c r="K76" s="1">
        <f>IFERROR(__xludf.DUMMYFUNCTION("""COMPUTED_VALUE"""),490.89)</f>
        <v>490.89</v>
      </c>
      <c r="M76" s="2">
        <f>IFERROR(__xludf.DUMMYFUNCTION("""COMPUTED_VALUE"""),45400.66666666667)</f>
        <v>45400.66667</v>
      </c>
      <c r="N76" s="1">
        <f>IFERROR(__xludf.DUMMYFUNCTION("""COMPUTED_VALUE"""),3390252.0)</f>
        <v>3390252</v>
      </c>
    </row>
    <row r="77">
      <c r="A77" s="2">
        <f>IFERROR(__xludf.DUMMYFUNCTION("""COMPUTED_VALUE"""),45401.66666666667)</f>
        <v>45401.66667</v>
      </c>
      <c r="B77" s="1">
        <f>IFERROR(__xludf.DUMMYFUNCTION("""COMPUTED_VALUE"""),490.13)</f>
        <v>490.13</v>
      </c>
      <c r="D77" s="2">
        <f>IFERROR(__xludf.DUMMYFUNCTION("""COMPUTED_VALUE"""),45401.66666666667)</f>
        <v>45401.66667</v>
      </c>
      <c r="E77" s="1">
        <f>IFERROR(__xludf.DUMMYFUNCTION("""COMPUTED_VALUE"""),497.74)</f>
        <v>497.74</v>
      </c>
      <c r="G77" s="2">
        <f>IFERROR(__xludf.DUMMYFUNCTION("""COMPUTED_VALUE"""),45401.66666666667)</f>
        <v>45401.66667</v>
      </c>
      <c r="H77" s="1">
        <f>IFERROR(__xludf.DUMMYFUNCTION("""COMPUTED_VALUE"""),490.13)</f>
        <v>490.13</v>
      </c>
      <c r="J77" s="2">
        <f>IFERROR(__xludf.DUMMYFUNCTION("""COMPUTED_VALUE"""),45401.66666666667)</f>
        <v>45401.66667</v>
      </c>
      <c r="K77" s="1">
        <f>IFERROR(__xludf.DUMMYFUNCTION("""COMPUTED_VALUE"""),493.33)</f>
        <v>493.33</v>
      </c>
      <c r="M77" s="2">
        <f>IFERROR(__xludf.DUMMYFUNCTION("""COMPUTED_VALUE"""),45401.66666666667)</f>
        <v>45401.66667</v>
      </c>
      <c r="N77" s="1">
        <f>IFERROR(__xludf.DUMMYFUNCTION("""COMPUTED_VALUE"""),3239391.0)</f>
        <v>3239391</v>
      </c>
    </row>
    <row r="78">
      <c r="A78" s="2">
        <f>IFERROR(__xludf.DUMMYFUNCTION("""COMPUTED_VALUE"""),45404.66666666667)</f>
        <v>45404.66667</v>
      </c>
      <c r="B78" s="1">
        <f>IFERROR(__xludf.DUMMYFUNCTION("""COMPUTED_VALUE"""),493.33)</f>
        <v>493.33</v>
      </c>
      <c r="D78" s="2">
        <f>IFERROR(__xludf.DUMMYFUNCTION("""COMPUTED_VALUE"""),45404.66666666667)</f>
        <v>45404.66667</v>
      </c>
      <c r="E78" s="1">
        <f>IFERROR(__xludf.DUMMYFUNCTION("""COMPUTED_VALUE"""),503.48)</f>
        <v>503.48</v>
      </c>
      <c r="G78" s="2">
        <f>IFERROR(__xludf.DUMMYFUNCTION("""COMPUTED_VALUE"""),45404.66666666667)</f>
        <v>45404.66667</v>
      </c>
      <c r="H78" s="1">
        <f>IFERROR(__xludf.DUMMYFUNCTION("""COMPUTED_VALUE"""),493.33)</f>
        <v>493.33</v>
      </c>
      <c r="J78" s="2">
        <f>IFERROR(__xludf.DUMMYFUNCTION("""COMPUTED_VALUE"""),45404.66666666667)</f>
        <v>45404.66667</v>
      </c>
      <c r="K78" s="1">
        <f>IFERROR(__xludf.DUMMYFUNCTION("""COMPUTED_VALUE"""),499.37)</f>
        <v>499.37</v>
      </c>
      <c r="M78" s="2">
        <f>IFERROR(__xludf.DUMMYFUNCTION("""COMPUTED_VALUE"""),45404.66666666667)</f>
        <v>45404.66667</v>
      </c>
      <c r="N78" s="1">
        <f>IFERROR(__xludf.DUMMYFUNCTION("""COMPUTED_VALUE"""),3360186.0)</f>
        <v>3360186</v>
      </c>
    </row>
    <row r="79">
      <c r="A79" s="2">
        <f>IFERROR(__xludf.DUMMYFUNCTION("""COMPUTED_VALUE"""),45405.66666666667)</f>
        <v>45405.66667</v>
      </c>
      <c r="B79" s="1">
        <f>IFERROR(__xludf.DUMMYFUNCTION("""COMPUTED_VALUE"""),500.82)</f>
        <v>500.82</v>
      </c>
      <c r="D79" s="2">
        <f>IFERROR(__xludf.DUMMYFUNCTION("""COMPUTED_VALUE"""),45405.66666666667)</f>
        <v>45405.66667</v>
      </c>
      <c r="E79" s="1">
        <f>IFERROR(__xludf.DUMMYFUNCTION("""COMPUTED_VALUE"""),510.5)</f>
        <v>510.5</v>
      </c>
      <c r="G79" s="2">
        <f>IFERROR(__xludf.DUMMYFUNCTION("""COMPUTED_VALUE"""),45405.66666666667)</f>
        <v>45405.66667</v>
      </c>
      <c r="H79" s="1">
        <f>IFERROR(__xludf.DUMMYFUNCTION("""COMPUTED_VALUE"""),495.68)</f>
        <v>495.68</v>
      </c>
      <c r="J79" s="2">
        <f>IFERROR(__xludf.DUMMYFUNCTION("""COMPUTED_VALUE"""),45405.66666666667)</f>
        <v>45405.66667</v>
      </c>
      <c r="K79" s="1">
        <f>IFERROR(__xludf.DUMMYFUNCTION("""COMPUTED_VALUE"""),506.99)</f>
        <v>506.99</v>
      </c>
      <c r="M79" s="2">
        <f>IFERROR(__xludf.DUMMYFUNCTION("""COMPUTED_VALUE"""),45405.66666666667)</f>
        <v>45405.66667</v>
      </c>
      <c r="N79" s="1">
        <f>IFERROR(__xludf.DUMMYFUNCTION("""COMPUTED_VALUE"""),4215321.0)</f>
        <v>4215321</v>
      </c>
    </row>
    <row r="80">
      <c r="A80" s="2">
        <f>IFERROR(__xludf.DUMMYFUNCTION("""COMPUTED_VALUE"""),45406.66666666667)</f>
        <v>45406.66667</v>
      </c>
      <c r="B80" s="1">
        <f>IFERROR(__xludf.DUMMYFUNCTION("""COMPUTED_VALUE"""),507.06)</f>
        <v>507.06</v>
      </c>
      <c r="D80" s="2">
        <f>IFERROR(__xludf.DUMMYFUNCTION("""COMPUTED_VALUE"""),45406.66666666667)</f>
        <v>45406.66667</v>
      </c>
      <c r="E80" s="1">
        <f>IFERROR(__xludf.DUMMYFUNCTION("""COMPUTED_VALUE"""),510.74)</f>
        <v>510.74</v>
      </c>
      <c r="G80" s="2">
        <f>IFERROR(__xludf.DUMMYFUNCTION("""COMPUTED_VALUE"""),45406.66666666667)</f>
        <v>45406.66667</v>
      </c>
      <c r="H80" s="1">
        <f>IFERROR(__xludf.DUMMYFUNCTION("""COMPUTED_VALUE"""),503.07)</f>
        <v>503.07</v>
      </c>
      <c r="J80" s="2">
        <f>IFERROR(__xludf.DUMMYFUNCTION("""COMPUTED_VALUE"""),45406.66666666667)</f>
        <v>45406.66667</v>
      </c>
      <c r="K80" s="1">
        <f>IFERROR(__xludf.DUMMYFUNCTION("""COMPUTED_VALUE"""),507.18)</f>
        <v>507.18</v>
      </c>
      <c r="M80" s="2">
        <f>IFERROR(__xludf.DUMMYFUNCTION("""COMPUTED_VALUE"""),45406.66666666667)</f>
        <v>45406.66667</v>
      </c>
      <c r="N80" s="1">
        <f>IFERROR(__xludf.DUMMYFUNCTION("""COMPUTED_VALUE"""),4092750.0)</f>
        <v>4092750</v>
      </c>
    </row>
    <row r="81">
      <c r="A81" s="2">
        <f>IFERROR(__xludf.DUMMYFUNCTION("""COMPUTED_VALUE"""),45407.66666666667)</f>
        <v>45407.66667</v>
      </c>
      <c r="B81" s="1">
        <f>IFERROR(__xludf.DUMMYFUNCTION("""COMPUTED_VALUE"""),496.52)</f>
        <v>496.52</v>
      </c>
      <c r="D81" s="2">
        <f>IFERROR(__xludf.DUMMYFUNCTION("""COMPUTED_VALUE"""),45407.66666666667)</f>
        <v>45407.66667</v>
      </c>
      <c r="E81" s="1">
        <f>IFERROR(__xludf.DUMMYFUNCTION("""COMPUTED_VALUE"""),497.42)</f>
        <v>497.42</v>
      </c>
      <c r="G81" s="2">
        <f>IFERROR(__xludf.DUMMYFUNCTION("""COMPUTED_VALUE"""),45407.66666666667)</f>
        <v>45407.66667</v>
      </c>
      <c r="H81" s="1">
        <f>IFERROR(__xludf.DUMMYFUNCTION("""COMPUTED_VALUE"""),482.15)</f>
        <v>482.15</v>
      </c>
      <c r="J81" s="2">
        <f>IFERROR(__xludf.DUMMYFUNCTION("""COMPUTED_VALUE"""),45407.66666666667)</f>
        <v>45407.66667</v>
      </c>
      <c r="K81" s="1">
        <f>IFERROR(__xludf.DUMMYFUNCTION("""COMPUTED_VALUE"""),490.94)</f>
        <v>490.94</v>
      </c>
      <c r="M81" s="2">
        <f>IFERROR(__xludf.DUMMYFUNCTION("""COMPUTED_VALUE"""),45407.66666666667)</f>
        <v>45407.66667</v>
      </c>
      <c r="N81" s="1">
        <f>IFERROR(__xludf.DUMMYFUNCTION("""COMPUTED_VALUE"""),6671855.0)</f>
        <v>6671855</v>
      </c>
    </row>
    <row r="82">
      <c r="A82" s="2">
        <f>IFERROR(__xludf.DUMMYFUNCTION("""COMPUTED_VALUE"""),45408.66666666667)</f>
        <v>45408.66667</v>
      </c>
      <c r="B82" s="1">
        <f>IFERROR(__xludf.DUMMYFUNCTION("""COMPUTED_VALUE"""),488.12)</f>
        <v>488.12</v>
      </c>
      <c r="D82" s="2">
        <f>IFERROR(__xludf.DUMMYFUNCTION("""COMPUTED_VALUE"""),45408.66666666667)</f>
        <v>45408.66667</v>
      </c>
      <c r="E82" s="1">
        <f>IFERROR(__xludf.DUMMYFUNCTION("""COMPUTED_VALUE"""),499.62)</f>
        <v>499.62</v>
      </c>
      <c r="G82" s="2">
        <f>IFERROR(__xludf.DUMMYFUNCTION("""COMPUTED_VALUE"""),45408.66666666667)</f>
        <v>45408.66667</v>
      </c>
      <c r="H82" s="1">
        <f>IFERROR(__xludf.DUMMYFUNCTION("""COMPUTED_VALUE"""),487.22)</f>
        <v>487.22</v>
      </c>
      <c r="J82" s="2">
        <f>IFERROR(__xludf.DUMMYFUNCTION("""COMPUTED_VALUE"""),45408.66666666667)</f>
        <v>45408.66667</v>
      </c>
      <c r="K82" s="1">
        <f>IFERROR(__xludf.DUMMYFUNCTION("""COMPUTED_VALUE"""),494.02)</f>
        <v>494.02</v>
      </c>
      <c r="M82" s="2">
        <f>IFERROR(__xludf.DUMMYFUNCTION("""COMPUTED_VALUE"""),45408.66666666667)</f>
        <v>45408.66667</v>
      </c>
      <c r="N82" s="1">
        <f>IFERROR(__xludf.DUMMYFUNCTION("""COMPUTED_VALUE"""),2718195.0)</f>
        <v>2718195</v>
      </c>
    </row>
    <row r="83">
      <c r="A83" s="2">
        <f>IFERROR(__xludf.DUMMYFUNCTION("""COMPUTED_VALUE"""),45411.66666666667)</f>
        <v>45411.66667</v>
      </c>
      <c r="B83" s="1">
        <f>IFERROR(__xludf.DUMMYFUNCTION("""COMPUTED_VALUE"""),496.48)</f>
        <v>496.48</v>
      </c>
      <c r="D83" s="2">
        <f>IFERROR(__xludf.DUMMYFUNCTION("""COMPUTED_VALUE"""),45411.66666666667)</f>
        <v>45411.66667</v>
      </c>
      <c r="E83" s="1">
        <f>IFERROR(__xludf.DUMMYFUNCTION("""COMPUTED_VALUE"""),499.13)</f>
        <v>499.13</v>
      </c>
      <c r="G83" s="2">
        <f>IFERROR(__xludf.DUMMYFUNCTION("""COMPUTED_VALUE"""),45411.66666666667)</f>
        <v>45411.66667</v>
      </c>
      <c r="H83" s="1">
        <f>IFERROR(__xludf.DUMMYFUNCTION("""COMPUTED_VALUE"""),492.99)</f>
        <v>492.99</v>
      </c>
      <c r="J83" s="2">
        <f>IFERROR(__xludf.DUMMYFUNCTION("""COMPUTED_VALUE"""),45411.66666666667)</f>
        <v>45411.66667</v>
      </c>
      <c r="K83" s="1">
        <f>IFERROR(__xludf.DUMMYFUNCTION("""COMPUTED_VALUE"""),498.64)</f>
        <v>498.64</v>
      </c>
      <c r="M83" s="2">
        <f>IFERROR(__xludf.DUMMYFUNCTION("""COMPUTED_VALUE"""),45411.66666666667)</f>
        <v>45411.66667</v>
      </c>
      <c r="N83" s="1">
        <f>IFERROR(__xludf.DUMMYFUNCTION("""COMPUTED_VALUE"""),3992894.0)</f>
        <v>3992894</v>
      </c>
    </row>
    <row r="84">
      <c r="A84" s="2">
        <f>IFERROR(__xludf.DUMMYFUNCTION("""COMPUTED_VALUE"""),45412.66666666667)</f>
        <v>45412.66667</v>
      </c>
      <c r="B84" s="1">
        <f>IFERROR(__xludf.DUMMYFUNCTION("""COMPUTED_VALUE"""),495.71)</f>
        <v>495.71</v>
      </c>
      <c r="D84" s="2">
        <f>IFERROR(__xludf.DUMMYFUNCTION("""COMPUTED_VALUE"""),45412.66666666667)</f>
        <v>45412.66667</v>
      </c>
      <c r="E84" s="1">
        <f>IFERROR(__xludf.DUMMYFUNCTION("""COMPUTED_VALUE"""),496.47)</f>
        <v>496.47</v>
      </c>
      <c r="G84" s="2">
        <f>IFERROR(__xludf.DUMMYFUNCTION("""COMPUTED_VALUE"""),45412.66666666667)</f>
        <v>45412.66667</v>
      </c>
      <c r="H84" s="1">
        <f>IFERROR(__xludf.DUMMYFUNCTION("""COMPUTED_VALUE"""),488.22)</f>
        <v>488.22</v>
      </c>
      <c r="J84" s="2">
        <f>IFERROR(__xludf.DUMMYFUNCTION("""COMPUTED_VALUE"""),45412.66666666667)</f>
        <v>45412.66667</v>
      </c>
      <c r="K84" s="1">
        <f>IFERROR(__xludf.DUMMYFUNCTION("""COMPUTED_VALUE"""),489.04)</f>
        <v>489.04</v>
      </c>
      <c r="M84" s="2">
        <f>IFERROR(__xludf.DUMMYFUNCTION("""COMPUTED_VALUE"""),45412.66666666667)</f>
        <v>45412.66667</v>
      </c>
      <c r="N84" s="1">
        <f>IFERROR(__xludf.DUMMYFUNCTION("""COMPUTED_VALUE"""),4339331.0)</f>
        <v>4339331</v>
      </c>
    </row>
    <row r="85">
      <c r="A85" s="2">
        <f>IFERROR(__xludf.DUMMYFUNCTION("""COMPUTED_VALUE"""),45413.66666666667)</f>
        <v>45413.66667</v>
      </c>
      <c r="B85" s="1">
        <f>IFERROR(__xludf.DUMMYFUNCTION("""COMPUTED_VALUE"""),488.81)</f>
        <v>488.81</v>
      </c>
      <c r="D85" s="2">
        <f>IFERROR(__xludf.DUMMYFUNCTION("""COMPUTED_VALUE"""),45413.66666666667)</f>
        <v>45413.66667</v>
      </c>
      <c r="E85" s="1">
        <f>IFERROR(__xludf.DUMMYFUNCTION("""COMPUTED_VALUE"""),494.47)</f>
        <v>494.47</v>
      </c>
      <c r="G85" s="2">
        <f>IFERROR(__xludf.DUMMYFUNCTION("""COMPUTED_VALUE"""),45413.66666666667)</f>
        <v>45413.66667</v>
      </c>
      <c r="H85" s="1">
        <f>IFERROR(__xludf.DUMMYFUNCTION("""COMPUTED_VALUE"""),480.03)</f>
        <v>480.03</v>
      </c>
      <c r="J85" s="2">
        <f>IFERROR(__xludf.DUMMYFUNCTION("""COMPUTED_VALUE"""),45413.66666666667)</f>
        <v>45413.66667</v>
      </c>
      <c r="K85" s="1">
        <f>IFERROR(__xludf.DUMMYFUNCTION("""COMPUTED_VALUE"""),484.37)</f>
        <v>484.37</v>
      </c>
      <c r="M85" s="2">
        <f>IFERROR(__xludf.DUMMYFUNCTION("""COMPUTED_VALUE"""),45413.66666666667)</f>
        <v>45413.66667</v>
      </c>
      <c r="N85" s="1">
        <f>IFERROR(__xludf.DUMMYFUNCTION("""COMPUTED_VALUE"""),3011934.0)</f>
        <v>3011934</v>
      </c>
    </row>
    <row r="86">
      <c r="A86" s="2">
        <f>IFERROR(__xludf.DUMMYFUNCTION("""COMPUTED_VALUE"""),45414.66666666667)</f>
        <v>45414.66667</v>
      </c>
      <c r="B86" s="1">
        <f>IFERROR(__xludf.DUMMYFUNCTION("""COMPUTED_VALUE"""),492.21)</f>
        <v>492.21</v>
      </c>
      <c r="D86" s="2">
        <f>IFERROR(__xludf.DUMMYFUNCTION("""COMPUTED_VALUE"""),45414.66666666667)</f>
        <v>45414.66667</v>
      </c>
      <c r="E86" s="1">
        <f>IFERROR(__xludf.DUMMYFUNCTION("""COMPUTED_VALUE"""),494.6)</f>
        <v>494.6</v>
      </c>
      <c r="G86" s="2">
        <f>IFERROR(__xludf.DUMMYFUNCTION("""COMPUTED_VALUE"""),45414.66666666667)</f>
        <v>45414.66667</v>
      </c>
      <c r="H86" s="1">
        <f>IFERROR(__xludf.DUMMYFUNCTION("""COMPUTED_VALUE"""),483.12)</f>
        <v>483.12</v>
      </c>
      <c r="J86" s="2">
        <f>IFERROR(__xludf.DUMMYFUNCTION("""COMPUTED_VALUE"""),45414.66666666667)</f>
        <v>45414.66667</v>
      </c>
      <c r="K86" s="1">
        <f>IFERROR(__xludf.DUMMYFUNCTION("""COMPUTED_VALUE"""),486.92)</f>
        <v>486.92</v>
      </c>
      <c r="M86" s="2">
        <f>IFERROR(__xludf.DUMMYFUNCTION("""COMPUTED_VALUE"""),45414.66666666667)</f>
        <v>45414.66667</v>
      </c>
      <c r="N86" s="1">
        <f>IFERROR(__xludf.DUMMYFUNCTION("""COMPUTED_VALUE"""),2503851.0)</f>
        <v>2503851</v>
      </c>
    </row>
    <row r="87">
      <c r="A87" s="2">
        <f>IFERROR(__xludf.DUMMYFUNCTION("""COMPUTED_VALUE"""),45415.66666666667)</f>
        <v>45415.66667</v>
      </c>
      <c r="B87" s="1">
        <f>IFERROR(__xludf.DUMMYFUNCTION("""COMPUTED_VALUE"""),494.59)</f>
        <v>494.59</v>
      </c>
      <c r="D87" s="2">
        <f>IFERROR(__xludf.DUMMYFUNCTION("""COMPUTED_VALUE"""),45415.66666666667)</f>
        <v>45415.66667</v>
      </c>
      <c r="E87" s="1">
        <f>IFERROR(__xludf.DUMMYFUNCTION("""COMPUTED_VALUE"""),500.03)</f>
        <v>500.03</v>
      </c>
      <c r="G87" s="2">
        <f>IFERROR(__xludf.DUMMYFUNCTION("""COMPUTED_VALUE"""),45415.66666666667)</f>
        <v>45415.66667</v>
      </c>
      <c r="H87" s="1">
        <f>IFERROR(__xludf.DUMMYFUNCTION("""COMPUTED_VALUE"""),489.86)</f>
        <v>489.86</v>
      </c>
      <c r="J87" s="2">
        <f>IFERROR(__xludf.DUMMYFUNCTION("""COMPUTED_VALUE"""),45415.66666666667)</f>
        <v>45415.66667</v>
      </c>
      <c r="K87" s="1">
        <f>IFERROR(__xludf.DUMMYFUNCTION("""COMPUTED_VALUE"""),490.17)</f>
        <v>490.17</v>
      </c>
      <c r="M87" s="2">
        <f>IFERROR(__xludf.DUMMYFUNCTION("""COMPUTED_VALUE"""),45415.66666666667)</f>
        <v>45415.66667</v>
      </c>
      <c r="N87" s="1">
        <f>IFERROR(__xludf.DUMMYFUNCTION("""COMPUTED_VALUE"""),2718232.0)</f>
        <v>2718232</v>
      </c>
    </row>
    <row r="88">
      <c r="A88" s="2">
        <f>IFERROR(__xludf.DUMMYFUNCTION("""COMPUTED_VALUE"""),45418.66666666667)</f>
        <v>45418.66667</v>
      </c>
      <c r="B88" s="1">
        <f>IFERROR(__xludf.DUMMYFUNCTION("""COMPUTED_VALUE"""),493.21)</f>
        <v>493.21</v>
      </c>
      <c r="D88" s="2">
        <f>IFERROR(__xludf.DUMMYFUNCTION("""COMPUTED_VALUE"""),45418.66666666667)</f>
        <v>45418.66667</v>
      </c>
      <c r="E88" s="1">
        <f>IFERROR(__xludf.DUMMYFUNCTION("""COMPUTED_VALUE"""),497.71)</f>
        <v>497.71</v>
      </c>
      <c r="G88" s="2">
        <f>IFERROR(__xludf.DUMMYFUNCTION("""COMPUTED_VALUE"""),45418.66666666667)</f>
        <v>45418.66667</v>
      </c>
      <c r="H88" s="1">
        <f>IFERROR(__xludf.DUMMYFUNCTION("""COMPUTED_VALUE"""),492.41)</f>
        <v>492.41</v>
      </c>
      <c r="J88" s="2">
        <f>IFERROR(__xludf.DUMMYFUNCTION("""COMPUTED_VALUE"""),45418.66666666667)</f>
        <v>45418.66667</v>
      </c>
      <c r="K88" s="1">
        <f>IFERROR(__xludf.DUMMYFUNCTION("""COMPUTED_VALUE"""),497.32)</f>
        <v>497.32</v>
      </c>
      <c r="M88" s="2">
        <f>IFERROR(__xludf.DUMMYFUNCTION("""COMPUTED_VALUE"""),45418.66666666667)</f>
        <v>45418.66667</v>
      </c>
      <c r="N88" s="1">
        <f>IFERROR(__xludf.DUMMYFUNCTION("""COMPUTED_VALUE"""),2356617.0)</f>
        <v>2356617</v>
      </c>
    </row>
    <row r="89">
      <c r="A89" s="2">
        <f>IFERROR(__xludf.DUMMYFUNCTION("""COMPUTED_VALUE"""),45419.66666666667)</f>
        <v>45419.66667</v>
      </c>
      <c r="B89" s="1">
        <f>IFERROR(__xludf.DUMMYFUNCTION("""COMPUTED_VALUE"""),499.59)</f>
        <v>499.59</v>
      </c>
      <c r="D89" s="2">
        <f>IFERROR(__xludf.DUMMYFUNCTION("""COMPUTED_VALUE"""),45419.66666666667)</f>
        <v>45419.66667</v>
      </c>
      <c r="E89" s="1">
        <f>IFERROR(__xludf.DUMMYFUNCTION("""COMPUTED_VALUE"""),505.34)</f>
        <v>505.34</v>
      </c>
      <c r="G89" s="2">
        <f>IFERROR(__xludf.DUMMYFUNCTION("""COMPUTED_VALUE"""),45419.66666666667)</f>
        <v>45419.66667</v>
      </c>
      <c r="H89" s="1">
        <f>IFERROR(__xludf.DUMMYFUNCTION("""COMPUTED_VALUE"""),498.19)</f>
        <v>498.19</v>
      </c>
      <c r="J89" s="2">
        <f>IFERROR(__xludf.DUMMYFUNCTION("""COMPUTED_VALUE"""),45419.66666666667)</f>
        <v>45419.66667</v>
      </c>
      <c r="K89" s="1">
        <f>IFERROR(__xludf.DUMMYFUNCTION("""COMPUTED_VALUE"""),498.21)</f>
        <v>498.21</v>
      </c>
      <c r="M89" s="2">
        <f>IFERROR(__xludf.DUMMYFUNCTION("""COMPUTED_VALUE"""),45419.66666666667)</f>
        <v>45419.66667</v>
      </c>
      <c r="N89" s="1">
        <f>IFERROR(__xludf.DUMMYFUNCTION("""COMPUTED_VALUE"""),3356642.0)</f>
        <v>3356642</v>
      </c>
    </row>
    <row r="90">
      <c r="A90" s="2">
        <f>IFERROR(__xludf.DUMMYFUNCTION("""COMPUTED_VALUE"""),45420.66666666667)</f>
        <v>45420.66667</v>
      </c>
      <c r="B90" s="1">
        <f>IFERROR(__xludf.DUMMYFUNCTION("""COMPUTED_VALUE"""),495.35)</f>
        <v>495.35</v>
      </c>
      <c r="D90" s="2">
        <f>IFERROR(__xludf.DUMMYFUNCTION("""COMPUTED_VALUE"""),45420.66666666667)</f>
        <v>45420.66667</v>
      </c>
      <c r="E90" s="1">
        <f>IFERROR(__xludf.DUMMYFUNCTION("""COMPUTED_VALUE"""),495.53)</f>
        <v>495.53</v>
      </c>
      <c r="G90" s="2">
        <f>IFERROR(__xludf.DUMMYFUNCTION("""COMPUTED_VALUE"""),45420.66666666667)</f>
        <v>45420.66667</v>
      </c>
      <c r="H90" s="1">
        <f>IFERROR(__xludf.DUMMYFUNCTION("""COMPUTED_VALUE"""),489.0)</f>
        <v>489</v>
      </c>
      <c r="J90" s="2">
        <f>IFERROR(__xludf.DUMMYFUNCTION("""COMPUTED_VALUE"""),45420.66666666667)</f>
        <v>45420.66667</v>
      </c>
      <c r="K90" s="1">
        <f>IFERROR(__xludf.DUMMYFUNCTION("""COMPUTED_VALUE"""),492.96)</f>
        <v>492.96</v>
      </c>
      <c r="M90" s="2">
        <f>IFERROR(__xludf.DUMMYFUNCTION("""COMPUTED_VALUE"""),45420.66666666667)</f>
        <v>45420.66667</v>
      </c>
      <c r="N90" s="1">
        <f>IFERROR(__xludf.DUMMYFUNCTION("""COMPUTED_VALUE"""),4030445.0)</f>
        <v>4030445</v>
      </c>
    </row>
    <row r="91">
      <c r="A91" s="2">
        <f>IFERROR(__xludf.DUMMYFUNCTION("""COMPUTED_VALUE"""),45421.66666666667)</f>
        <v>45421.66667</v>
      </c>
      <c r="B91" s="1">
        <f>IFERROR(__xludf.DUMMYFUNCTION("""COMPUTED_VALUE"""),492.76)</f>
        <v>492.76</v>
      </c>
      <c r="D91" s="2">
        <f>IFERROR(__xludf.DUMMYFUNCTION("""COMPUTED_VALUE"""),45421.66666666667)</f>
        <v>45421.66667</v>
      </c>
      <c r="E91" s="1">
        <f>IFERROR(__xludf.DUMMYFUNCTION("""COMPUTED_VALUE"""),500.16)</f>
        <v>500.16</v>
      </c>
      <c r="G91" s="2">
        <f>IFERROR(__xludf.DUMMYFUNCTION("""COMPUTED_VALUE"""),45421.66666666667)</f>
        <v>45421.66667</v>
      </c>
      <c r="H91" s="1">
        <f>IFERROR(__xludf.DUMMYFUNCTION("""COMPUTED_VALUE"""),489.31)</f>
        <v>489.31</v>
      </c>
      <c r="J91" s="2">
        <f>IFERROR(__xludf.DUMMYFUNCTION("""COMPUTED_VALUE"""),45421.66666666667)</f>
        <v>45421.66667</v>
      </c>
      <c r="K91" s="1">
        <f>IFERROR(__xludf.DUMMYFUNCTION("""COMPUTED_VALUE"""),500.03)</f>
        <v>500.03</v>
      </c>
      <c r="M91" s="2">
        <f>IFERROR(__xludf.DUMMYFUNCTION("""COMPUTED_VALUE"""),45421.66666666667)</f>
        <v>45421.66667</v>
      </c>
      <c r="N91" s="1">
        <f>IFERROR(__xludf.DUMMYFUNCTION("""COMPUTED_VALUE"""),8068001.0)</f>
        <v>8068001</v>
      </c>
    </row>
    <row r="92">
      <c r="A92" s="2">
        <f>IFERROR(__xludf.DUMMYFUNCTION("""COMPUTED_VALUE"""),45422.66666666667)</f>
        <v>45422.66667</v>
      </c>
      <c r="B92" s="1">
        <f>IFERROR(__xludf.DUMMYFUNCTION("""COMPUTED_VALUE"""),499.45)</f>
        <v>499.45</v>
      </c>
      <c r="D92" s="2">
        <f>IFERROR(__xludf.DUMMYFUNCTION("""COMPUTED_VALUE"""),45422.66666666667)</f>
        <v>45422.66667</v>
      </c>
      <c r="E92" s="1">
        <f>IFERROR(__xludf.DUMMYFUNCTION("""COMPUTED_VALUE"""),503.52)</f>
        <v>503.52</v>
      </c>
      <c r="G92" s="2">
        <f>IFERROR(__xludf.DUMMYFUNCTION("""COMPUTED_VALUE"""),45422.66666666667)</f>
        <v>45422.66667</v>
      </c>
      <c r="H92" s="1">
        <f>IFERROR(__xludf.DUMMYFUNCTION("""COMPUTED_VALUE"""),496.04)</f>
        <v>496.04</v>
      </c>
      <c r="J92" s="2">
        <f>IFERROR(__xludf.DUMMYFUNCTION("""COMPUTED_VALUE"""),45422.66666666667)</f>
        <v>45422.66667</v>
      </c>
      <c r="K92" s="1">
        <f>IFERROR(__xludf.DUMMYFUNCTION("""COMPUTED_VALUE"""),500.85)</f>
        <v>500.85</v>
      </c>
      <c r="M92" s="2">
        <f>IFERROR(__xludf.DUMMYFUNCTION("""COMPUTED_VALUE"""),45422.66666666667)</f>
        <v>45422.66667</v>
      </c>
      <c r="N92" s="1">
        <f>IFERROR(__xludf.DUMMYFUNCTION("""COMPUTED_VALUE"""),4004777.0)</f>
        <v>4004777</v>
      </c>
    </row>
    <row r="93">
      <c r="A93" s="2">
        <f>IFERROR(__xludf.DUMMYFUNCTION("""COMPUTED_VALUE"""),45425.66666666667)</f>
        <v>45425.66667</v>
      </c>
      <c r="B93" s="1">
        <f>IFERROR(__xludf.DUMMYFUNCTION("""COMPUTED_VALUE"""),504.98)</f>
        <v>504.98</v>
      </c>
      <c r="D93" s="2">
        <f>IFERROR(__xludf.DUMMYFUNCTION("""COMPUTED_VALUE"""),45425.66666666667)</f>
        <v>45425.66667</v>
      </c>
      <c r="E93" s="1">
        <f>IFERROR(__xludf.DUMMYFUNCTION("""COMPUTED_VALUE"""),509.71)</f>
        <v>509.71</v>
      </c>
      <c r="G93" s="2">
        <f>IFERROR(__xludf.DUMMYFUNCTION("""COMPUTED_VALUE"""),45425.66666666667)</f>
        <v>45425.66667</v>
      </c>
      <c r="H93" s="1">
        <f>IFERROR(__xludf.DUMMYFUNCTION("""COMPUTED_VALUE"""),499.86)</f>
        <v>499.86</v>
      </c>
      <c r="J93" s="2">
        <f>IFERROR(__xludf.DUMMYFUNCTION("""COMPUTED_VALUE"""),45425.66666666667)</f>
        <v>45425.66667</v>
      </c>
      <c r="K93" s="1">
        <f>IFERROR(__xludf.DUMMYFUNCTION("""COMPUTED_VALUE"""),500.51)</f>
        <v>500.51</v>
      </c>
      <c r="M93" s="2">
        <f>IFERROR(__xludf.DUMMYFUNCTION("""COMPUTED_VALUE"""),45425.66666666667)</f>
        <v>45425.66667</v>
      </c>
      <c r="N93" s="1">
        <f>IFERROR(__xludf.DUMMYFUNCTION("""COMPUTED_VALUE"""),3178329.0)</f>
        <v>3178329</v>
      </c>
    </row>
    <row r="94">
      <c r="A94" s="2">
        <f>IFERROR(__xludf.DUMMYFUNCTION("""COMPUTED_VALUE"""),45426.66666666667)</f>
        <v>45426.66667</v>
      </c>
      <c r="B94" s="1">
        <f>IFERROR(__xludf.DUMMYFUNCTION("""COMPUTED_VALUE"""),505.52)</f>
        <v>505.52</v>
      </c>
      <c r="D94" s="2">
        <f>IFERROR(__xludf.DUMMYFUNCTION("""COMPUTED_VALUE"""),45426.66666666667)</f>
        <v>45426.66667</v>
      </c>
      <c r="E94" s="1">
        <f>IFERROR(__xludf.DUMMYFUNCTION("""COMPUTED_VALUE"""),507.73)</f>
        <v>507.73</v>
      </c>
      <c r="G94" s="2">
        <f>IFERROR(__xludf.DUMMYFUNCTION("""COMPUTED_VALUE"""),45426.66666666667)</f>
        <v>45426.66667</v>
      </c>
      <c r="H94" s="1">
        <f>IFERROR(__xludf.DUMMYFUNCTION("""COMPUTED_VALUE"""),503.54)</f>
        <v>503.54</v>
      </c>
      <c r="J94" s="2">
        <f>IFERROR(__xludf.DUMMYFUNCTION("""COMPUTED_VALUE"""),45426.66666666667)</f>
        <v>45426.66667</v>
      </c>
      <c r="K94" s="1">
        <f>IFERROR(__xludf.DUMMYFUNCTION("""COMPUTED_VALUE"""),505.79)</f>
        <v>505.79</v>
      </c>
      <c r="M94" s="2">
        <f>IFERROR(__xludf.DUMMYFUNCTION("""COMPUTED_VALUE"""),45426.66666666667)</f>
        <v>45426.66667</v>
      </c>
      <c r="N94" s="1">
        <f>IFERROR(__xludf.DUMMYFUNCTION("""COMPUTED_VALUE"""),2611489.0)</f>
        <v>2611489</v>
      </c>
    </row>
    <row r="95">
      <c r="A95" s="2">
        <f>IFERROR(__xludf.DUMMYFUNCTION("""COMPUTED_VALUE"""),45427.66666666667)</f>
        <v>45427.66667</v>
      </c>
      <c r="B95" s="1">
        <f>IFERROR(__xludf.DUMMYFUNCTION("""COMPUTED_VALUE"""),506.75)</f>
        <v>506.75</v>
      </c>
      <c r="D95" s="2">
        <f>IFERROR(__xludf.DUMMYFUNCTION("""COMPUTED_VALUE"""),45427.66666666667)</f>
        <v>45427.66667</v>
      </c>
      <c r="E95" s="1">
        <f>IFERROR(__xludf.DUMMYFUNCTION("""COMPUTED_VALUE"""),511.74)</f>
        <v>511.74</v>
      </c>
      <c r="G95" s="2">
        <f>IFERROR(__xludf.DUMMYFUNCTION("""COMPUTED_VALUE"""),45427.66666666667)</f>
        <v>45427.66667</v>
      </c>
      <c r="H95" s="1">
        <f>IFERROR(__xludf.DUMMYFUNCTION("""COMPUTED_VALUE"""),503.89)</f>
        <v>503.89</v>
      </c>
      <c r="J95" s="2">
        <f>IFERROR(__xludf.DUMMYFUNCTION("""COMPUTED_VALUE"""),45427.66666666667)</f>
        <v>45427.66667</v>
      </c>
      <c r="K95" s="1">
        <f>IFERROR(__xludf.DUMMYFUNCTION("""COMPUTED_VALUE"""),506.51)</f>
        <v>506.51</v>
      </c>
      <c r="M95" s="2">
        <f>IFERROR(__xludf.DUMMYFUNCTION("""COMPUTED_VALUE"""),45427.66666666667)</f>
        <v>45427.66667</v>
      </c>
      <c r="N95" s="1">
        <f>IFERROR(__xludf.DUMMYFUNCTION("""COMPUTED_VALUE"""),2396293.0)</f>
        <v>2396293</v>
      </c>
    </row>
    <row r="96">
      <c r="A96" s="2">
        <f>IFERROR(__xludf.DUMMYFUNCTION("""COMPUTED_VALUE"""),45428.66666666667)</f>
        <v>45428.66667</v>
      </c>
      <c r="B96" s="1">
        <f>IFERROR(__xludf.DUMMYFUNCTION("""COMPUTED_VALUE"""),506.05)</f>
        <v>506.05</v>
      </c>
      <c r="D96" s="2">
        <f>IFERROR(__xludf.DUMMYFUNCTION("""COMPUTED_VALUE"""),45428.66666666667)</f>
        <v>45428.66667</v>
      </c>
      <c r="E96" s="1">
        <f>IFERROR(__xludf.DUMMYFUNCTION("""COMPUTED_VALUE"""),506.05)</f>
        <v>506.05</v>
      </c>
      <c r="G96" s="2">
        <f>IFERROR(__xludf.DUMMYFUNCTION("""COMPUTED_VALUE"""),45428.66666666667)</f>
        <v>45428.66667</v>
      </c>
      <c r="H96" s="1">
        <f>IFERROR(__xludf.DUMMYFUNCTION("""COMPUTED_VALUE"""),491.19)</f>
        <v>491.19</v>
      </c>
      <c r="J96" s="2">
        <f>IFERROR(__xludf.DUMMYFUNCTION("""COMPUTED_VALUE"""),45428.66666666667)</f>
        <v>45428.66667</v>
      </c>
      <c r="K96" s="1">
        <f>IFERROR(__xludf.DUMMYFUNCTION("""COMPUTED_VALUE"""),491.26)</f>
        <v>491.26</v>
      </c>
      <c r="M96" s="2">
        <f>IFERROR(__xludf.DUMMYFUNCTION("""COMPUTED_VALUE"""),45428.66666666667)</f>
        <v>45428.66667</v>
      </c>
      <c r="N96" s="1">
        <f>IFERROR(__xludf.DUMMYFUNCTION("""COMPUTED_VALUE"""),3194820.0)</f>
        <v>3194820</v>
      </c>
    </row>
    <row r="97">
      <c r="A97" s="2">
        <f>IFERROR(__xludf.DUMMYFUNCTION("""COMPUTED_VALUE"""),45429.66666666667)</f>
        <v>45429.66667</v>
      </c>
      <c r="B97" s="1">
        <f>IFERROR(__xludf.DUMMYFUNCTION("""COMPUTED_VALUE"""),491.4)</f>
        <v>491.4</v>
      </c>
      <c r="D97" s="2">
        <f>IFERROR(__xludf.DUMMYFUNCTION("""COMPUTED_VALUE"""),45429.66666666667)</f>
        <v>45429.66667</v>
      </c>
      <c r="E97" s="1">
        <f>IFERROR(__xludf.DUMMYFUNCTION("""COMPUTED_VALUE"""),491.64)</f>
        <v>491.64</v>
      </c>
      <c r="G97" s="2">
        <f>IFERROR(__xludf.DUMMYFUNCTION("""COMPUTED_VALUE"""),45429.66666666667)</f>
        <v>45429.66667</v>
      </c>
      <c r="H97" s="1">
        <f>IFERROR(__xludf.DUMMYFUNCTION("""COMPUTED_VALUE"""),486.73)</f>
        <v>486.73</v>
      </c>
      <c r="J97" s="2">
        <f>IFERROR(__xludf.DUMMYFUNCTION("""COMPUTED_VALUE"""),45429.66666666667)</f>
        <v>45429.66667</v>
      </c>
      <c r="K97" s="1">
        <f>IFERROR(__xludf.DUMMYFUNCTION("""COMPUTED_VALUE"""),490.0)</f>
        <v>490</v>
      </c>
      <c r="M97" s="2">
        <f>IFERROR(__xludf.DUMMYFUNCTION("""COMPUTED_VALUE"""),45429.66666666667)</f>
        <v>45429.66667</v>
      </c>
      <c r="N97" s="1">
        <f>IFERROR(__xludf.DUMMYFUNCTION("""COMPUTED_VALUE"""),2466140.0)</f>
        <v>2466140</v>
      </c>
    </row>
    <row r="98">
      <c r="A98" s="2">
        <f>IFERROR(__xludf.DUMMYFUNCTION("""COMPUTED_VALUE"""),45432.66666666667)</f>
        <v>45432.66667</v>
      </c>
      <c r="B98" s="1">
        <f>IFERROR(__xludf.DUMMYFUNCTION("""COMPUTED_VALUE"""),489.73)</f>
        <v>489.73</v>
      </c>
      <c r="D98" s="2">
        <f>IFERROR(__xludf.DUMMYFUNCTION("""COMPUTED_VALUE"""),45432.66666666667)</f>
        <v>45432.66667</v>
      </c>
      <c r="E98" s="1">
        <f>IFERROR(__xludf.DUMMYFUNCTION("""COMPUTED_VALUE"""),493.62)</f>
        <v>493.62</v>
      </c>
      <c r="G98" s="2">
        <f>IFERROR(__xludf.DUMMYFUNCTION("""COMPUTED_VALUE"""),45432.66666666667)</f>
        <v>45432.66667</v>
      </c>
      <c r="H98" s="1">
        <f>IFERROR(__xludf.DUMMYFUNCTION("""COMPUTED_VALUE"""),487.73)</f>
        <v>487.73</v>
      </c>
      <c r="J98" s="2">
        <f>IFERROR(__xludf.DUMMYFUNCTION("""COMPUTED_VALUE"""),45432.66666666667)</f>
        <v>45432.66667</v>
      </c>
      <c r="K98" s="1">
        <f>IFERROR(__xludf.DUMMYFUNCTION("""COMPUTED_VALUE"""),489.98)</f>
        <v>489.98</v>
      </c>
      <c r="M98" s="2">
        <f>IFERROR(__xludf.DUMMYFUNCTION("""COMPUTED_VALUE"""),45432.66666666667)</f>
        <v>45432.66667</v>
      </c>
      <c r="N98" s="1">
        <f>IFERROR(__xludf.DUMMYFUNCTION("""COMPUTED_VALUE"""),3200638.0)</f>
        <v>3200638</v>
      </c>
    </row>
    <row r="99">
      <c r="A99" s="2">
        <f>IFERROR(__xludf.DUMMYFUNCTION("""COMPUTED_VALUE"""),45433.66666666667)</f>
        <v>45433.66667</v>
      </c>
      <c r="B99" s="1">
        <f>IFERROR(__xludf.DUMMYFUNCTION("""COMPUTED_VALUE"""),489.16)</f>
        <v>489.16</v>
      </c>
      <c r="D99" s="2">
        <f>IFERROR(__xludf.DUMMYFUNCTION("""COMPUTED_VALUE"""),45433.66666666667)</f>
        <v>45433.66667</v>
      </c>
      <c r="E99" s="1">
        <f>IFERROR(__xludf.DUMMYFUNCTION("""COMPUTED_VALUE"""),490.32)</f>
        <v>490.32</v>
      </c>
      <c r="G99" s="2">
        <f>IFERROR(__xludf.DUMMYFUNCTION("""COMPUTED_VALUE"""),45433.66666666667)</f>
        <v>45433.66667</v>
      </c>
      <c r="H99" s="1">
        <f>IFERROR(__xludf.DUMMYFUNCTION("""COMPUTED_VALUE"""),484.1)</f>
        <v>484.1</v>
      </c>
      <c r="J99" s="2">
        <f>IFERROR(__xludf.DUMMYFUNCTION("""COMPUTED_VALUE"""),45433.66666666667)</f>
        <v>45433.66667</v>
      </c>
      <c r="K99" s="1">
        <f>IFERROR(__xludf.DUMMYFUNCTION("""COMPUTED_VALUE"""),489.77)</f>
        <v>489.77</v>
      </c>
      <c r="M99" s="2">
        <f>IFERROR(__xludf.DUMMYFUNCTION("""COMPUTED_VALUE"""),45433.66666666667)</f>
        <v>45433.66667</v>
      </c>
      <c r="N99" s="1">
        <f>IFERROR(__xludf.DUMMYFUNCTION("""COMPUTED_VALUE"""),3596877.0)</f>
        <v>3596877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IFERROR(__xludf.DUMMYFUNCTION("""COMPUTED_VALUE"""),490.77)</f>
        <v>490.77</v>
      </c>
      <c r="D100" s="2">
        <f>IFERROR(__xludf.DUMMYFUNCTION("""COMPUTED_VALUE"""),45434.66666666667)</f>
        <v>45434.66667</v>
      </c>
      <c r="E100" s="1">
        <f>IFERROR(__xludf.DUMMYFUNCTION("""COMPUTED_VALUE"""),494.0)</f>
        <v>494</v>
      </c>
      <c r="G100" s="2">
        <f>IFERROR(__xludf.DUMMYFUNCTION("""COMPUTED_VALUE"""),45434.66666666667)</f>
        <v>45434.66667</v>
      </c>
      <c r="H100" s="1">
        <f>IFERROR(__xludf.DUMMYFUNCTION("""COMPUTED_VALUE"""),484.52)</f>
        <v>484.52</v>
      </c>
      <c r="J100" s="2">
        <f>IFERROR(__xludf.DUMMYFUNCTION("""COMPUTED_VALUE"""),45434.66666666667)</f>
        <v>45434.66667</v>
      </c>
      <c r="K100" s="1">
        <f>IFERROR(__xludf.DUMMYFUNCTION("""COMPUTED_VALUE"""),486.6)</f>
        <v>486.6</v>
      </c>
      <c r="M100" s="2">
        <f>IFERROR(__xludf.DUMMYFUNCTION("""COMPUTED_VALUE"""),45434.66666666667)</f>
        <v>45434.66667</v>
      </c>
      <c r="N100" s="1">
        <f>IFERROR(__xludf.DUMMYFUNCTION("""COMPUTED_VALUE"""),2778688.0)</f>
        <v>2778688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IFERROR(__xludf.DUMMYFUNCTION("""COMPUTED_VALUE"""),487.26)</f>
        <v>487.26</v>
      </c>
      <c r="D101" s="2">
        <f>IFERROR(__xludf.DUMMYFUNCTION("""COMPUTED_VALUE"""),45435.66666666667)</f>
        <v>45435.66667</v>
      </c>
      <c r="E101" s="1">
        <f>IFERROR(__xludf.DUMMYFUNCTION("""COMPUTED_VALUE"""),487.76)</f>
        <v>487.76</v>
      </c>
      <c r="G101" s="2">
        <f>IFERROR(__xludf.DUMMYFUNCTION("""COMPUTED_VALUE"""),45435.66666666667)</f>
        <v>45435.66667</v>
      </c>
      <c r="H101" s="1">
        <f>IFERROR(__xludf.DUMMYFUNCTION("""COMPUTED_VALUE"""),476.39)</f>
        <v>476.39</v>
      </c>
      <c r="J101" s="2">
        <f>IFERROR(__xludf.DUMMYFUNCTION("""COMPUTED_VALUE"""),45435.66666666667)</f>
        <v>45435.66667</v>
      </c>
      <c r="K101" s="1">
        <f>IFERROR(__xludf.DUMMYFUNCTION("""COMPUTED_VALUE"""),483.1)</f>
        <v>483.1</v>
      </c>
      <c r="M101" s="2">
        <f>IFERROR(__xludf.DUMMYFUNCTION("""COMPUTED_VALUE"""),45435.66666666667)</f>
        <v>45435.66667</v>
      </c>
      <c r="N101" s="1">
        <f>IFERROR(__xludf.DUMMYFUNCTION("""COMPUTED_VALUE"""),3535350.0)</f>
        <v>3535350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IFERROR(__xludf.DUMMYFUNCTION("""COMPUTED_VALUE"""),484.16)</f>
        <v>484.16</v>
      </c>
      <c r="D102" s="2">
        <f>IFERROR(__xludf.DUMMYFUNCTION("""COMPUTED_VALUE"""),45436.66666666667)</f>
        <v>45436.66667</v>
      </c>
      <c r="E102" s="1">
        <f>IFERROR(__xludf.DUMMYFUNCTION("""COMPUTED_VALUE"""),486.64)</f>
        <v>486.64</v>
      </c>
      <c r="G102" s="2">
        <f>IFERROR(__xludf.DUMMYFUNCTION("""COMPUTED_VALUE"""),45436.66666666667)</f>
        <v>45436.66667</v>
      </c>
      <c r="H102" s="1">
        <f>IFERROR(__xludf.DUMMYFUNCTION("""COMPUTED_VALUE"""),481.14)</f>
        <v>481.14</v>
      </c>
      <c r="J102" s="2">
        <f>IFERROR(__xludf.DUMMYFUNCTION("""COMPUTED_VALUE"""),45436.66666666667)</f>
        <v>45436.66667</v>
      </c>
      <c r="K102" s="1">
        <f>IFERROR(__xludf.DUMMYFUNCTION("""COMPUTED_VALUE"""),482.02)</f>
        <v>482.02</v>
      </c>
      <c r="M102" s="2">
        <f>IFERROR(__xludf.DUMMYFUNCTION("""COMPUTED_VALUE"""),45436.66666666667)</f>
        <v>45436.66667</v>
      </c>
      <c r="N102" s="1">
        <f>IFERROR(__xludf.DUMMYFUNCTION("""COMPUTED_VALUE"""),3062031.0)</f>
        <v>3062031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IFERROR(__xludf.DUMMYFUNCTION("""COMPUTED_VALUE"""),482.84)</f>
        <v>482.84</v>
      </c>
      <c r="D103" s="2">
        <f>IFERROR(__xludf.DUMMYFUNCTION("""COMPUTED_VALUE"""),45440.66666666667)</f>
        <v>45440.66667</v>
      </c>
      <c r="E103" s="1">
        <f>IFERROR(__xludf.DUMMYFUNCTION("""COMPUTED_VALUE"""),484.47)</f>
        <v>484.47</v>
      </c>
      <c r="G103" s="2">
        <f>IFERROR(__xludf.DUMMYFUNCTION("""COMPUTED_VALUE"""),45440.66666666667)</f>
        <v>45440.66667</v>
      </c>
      <c r="H103" s="1">
        <f>IFERROR(__xludf.DUMMYFUNCTION("""COMPUTED_VALUE"""),474.77)</f>
        <v>474.77</v>
      </c>
      <c r="J103" s="2">
        <f>IFERROR(__xludf.DUMMYFUNCTION("""COMPUTED_VALUE"""),45440.66666666667)</f>
        <v>45440.66667</v>
      </c>
      <c r="K103" s="1">
        <f>IFERROR(__xludf.DUMMYFUNCTION("""COMPUTED_VALUE"""),476.26)</f>
        <v>476.26</v>
      </c>
      <c r="M103" s="2">
        <f>IFERROR(__xludf.DUMMYFUNCTION("""COMPUTED_VALUE"""),45440.66666666667)</f>
        <v>45440.66667</v>
      </c>
      <c r="N103" s="1">
        <f>IFERROR(__xludf.DUMMYFUNCTION("""COMPUTED_VALUE"""),3276737.0)</f>
        <v>3276737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IFERROR(__xludf.DUMMYFUNCTION("""COMPUTED_VALUE"""),474.03)</f>
        <v>474.03</v>
      </c>
      <c r="D104" s="2">
        <f>IFERROR(__xludf.DUMMYFUNCTION("""COMPUTED_VALUE"""),45441.66666666667)</f>
        <v>45441.66667</v>
      </c>
      <c r="E104" s="1">
        <f>IFERROR(__xludf.DUMMYFUNCTION("""COMPUTED_VALUE"""),474.2)</f>
        <v>474.2</v>
      </c>
      <c r="G104" s="2">
        <f>IFERROR(__xludf.DUMMYFUNCTION("""COMPUTED_VALUE"""),45441.66666666667)</f>
        <v>45441.66667</v>
      </c>
      <c r="H104" s="1">
        <f>IFERROR(__xludf.DUMMYFUNCTION("""COMPUTED_VALUE"""),468.22)</f>
        <v>468.22</v>
      </c>
      <c r="J104" s="2">
        <f>IFERROR(__xludf.DUMMYFUNCTION("""COMPUTED_VALUE"""),45441.66666666667)</f>
        <v>45441.66667</v>
      </c>
      <c r="K104" s="1">
        <f>IFERROR(__xludf.DUMMYFUNCTION("""COMPUTED_VALUE"""),468.65)</f>
        <v>468.65</v>
      </c>
      <c r="M104" s="2">
        <f>IFERROR(__xludf.DUMMYFUNCTION("""COMPUTED_VALUE"""),45441.66666666667)</f>
        <v>45441.66667</v>
      </c>
      <c r="N104" s="1">
        <f>IFERROR(__xludf.DUMMYFUNCTION("""COMPUTED_VALUE"""),3240187.0)</f>
        <v>3240187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IFERROR(__xludf.DUMMYFUNCTION("""COMPUTED_VALUE"""),469.85)</f>
        <v>469.85</v>
      </c>
      <c r="D105" s="2">
        <f>IFERROR(__xludf.DUMMYFUNCTION("""COMPUTED_VALUE"""),45442.66666666667)</f>
        <v>45442.66667</v>
      </c>
      <c r="E105" s="1">
        <f>IFERROR(__xludf.DUMMYFUNCTION("""COMPUTED_VALUE"""),480.44)</f>
        <v>480.44</v>
      </c>
      <c r="G105" s="2">
        <f>IFERROR(__xludf.DUMMYFUNCTION("""COMPUTED_VALUE"""),45442.66666666667)</f>
        <v>45442.66667</v>
      </c>
      <c r="H105" s="1">
        <f>IFERROR(__xludf.DUMMYFUNCTION("""COMPUTED_VALUE"""),469.85)</f>
        <v>469.85</v>
      </c>
      <c r="J105" s="2">
        <f>IFERROR(__xludf.DUMMYFUNCTION("""COMPUTED_VALUE"""),45442.66666666667)</f>
        <v>45442.66667</v>
      </c>
      <c r="K105" s="1">
        <f>IFERROR(__xludf.DUMMYFUNCTION("""COMPUTED_VALUE"""),479.43)</f>
        <v>479.43</v>
      </c>
      <c r="M105" s="2">
        <f>IFERROR(__xludf.DUMMYFUNCTION("""COMPUTED_VALUE"""),45442.66666666667)</f>
        <v>45442.66667</v>
      </c>
      <c r="N105" s="1">
        <f>IFERROR(__xludf.DUMMYFUNCTION("""COMPUTED_VALUE"""),4192070.0)</f>
        <v>4192070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IFERROR(__xludf.DUMMYFUNCTION("""COMPUTED_VALUE"""),480.03)</f>
        <v>480.03</v>
      </c>
      <c r="D106" s="2">
        <f>IFERROR(__xludf.DUMMYFUNCTION("""COMPUTED_VALUE"""),45443.66666666667)</f>
        <v>45443.66667</v>
      </c>
      <c r="E106" s="1">
        <f>IFERROR(__xludf.DUMMYFUNCTION("""COMPUTED_VALUE"""),489.8)</f>
        <v>489.8</v>
      </c>
      <c r="G106" s="2">
        <f>IFERROR(__xludf.DUMMYFUNCTION("""COMPUTED_VALUE"""),45443.66666666667)</f>
        <v>45443.66667</v>
      </c>
      <c r="H106" s="1">
        <f>IFERROR(__xludf.DUMMYFUNCTION("""COMPUTED_VALUE"""),480.03)</f>
        <v>480.03</v>
      </c>
      <c r="J106" s="2">
        <f>IFERROR(__xludf.DUMMYFUNCTION("""COMPUTED_VALUE"""),45443.66666666667)</f>
        <v>45443.66667</v>
      </c>
      <c r="K106" s="1">
        <f>IFERROR(__xludf.DUMMYFUNCTION("""COMPUTED_VALUE"""),489.67)</f>
        <v>489.67</v>
      </c>
      <c r="M106" s="2">
        <f>IFERROR(__xludf.DUMMYFUNCTION("""COMPUTED_VALUE"""),45443.66666666667)</f>
        <v>45443.66667</v>
      </c>
      <c r="N106" s="1">
        <f>IFERROR(__xludf.DUMMYFUNCTION("""COMPUTED_VALUE"""),4251960.0)</f>
        <v>4251960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IFERROR(__xludf.DUMMYFUNCTION("""COMPUTED_VALUE"""),492.11)</f>
        <v>492.11</v>
      </c>
      <c r="D107" s="2">
        <f>IFERROR(__xludf.DUMMYFUNCTION("""COMPUTED_VALUE"""),45446.66666666667)</f>
        <v>45446.66667</v>
      </c>
      <c r="E107" s="1">
        <f>IFERROR(__xludf.DUMMYFUNCTION("""COMPUTED_VALUE"""),492.32)</f>
        <v>492.32</v>
      </c>
      <c r="G107" s="2">
        <f>IFERROR(__xludf.DUMMYFUNCTION("""COMPUTED_VALUE"""),45446.66666666667)</f>
        <v>45446.66667</v>
      </c>
      <c r="H107" s="1">
        <f>IFERROR(__xludf.DUMMYFUNCTION("""COMPUTED_VALUE"""),479.31)</f>
        <v>479.31</v>
      </c>
      <c r="J107" s="2">
        <f>IFERROR(__xludf.DUMMYFUNCTION("""COMPUTED_VALUE"""),45446.66666666667)</f>
        <v>45446.66667</v>
      </c>
      <c r="K107" s="1">
        <f>IFERROR(__xludf.DUMMYFUNCTION("""COMPUTED_VALUE"""),485.74)</f>
        <v>485.74</v>
      </c>
      <c r="M107" s="2">
        <f>IFERROR(__xludf.DUMMYFUNCTION("""COMPUTED_VALUE"""),45446.66666666667)</f>
        <v>45446.66667</v>
      </c>
      <c r="N107" s="1">
        <f>IFERROR(__xludf.DUMMYFUNCTION("""COMPUTED_VALUE"""),3610637.0)</f>
        <v>3610637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IFERROR(__xludf.DUMMYFUNCTION("""COMPUTED_VALUE"""),482.13)</f>
        <v>482.13</v>
      </c>
      <c r="D108" s="2">
        <f>IFERROR(__xludf.DUMMYFUNCTION("""COMPUTED_VALUE"""),45447.66666666667)</f>
        <v>45447.66667</v>
      </c>
      <c r="E108" s="1">
        <f>IFERROR(__xludf.DUMMYFUNCTION("""COMPUTED_VALUE"""),482.13)</f>
        <v>482.13</v>
      </c>
      <c r="G108" s="2">
        <f>IFERROR(__xludf.DUMMYFUNCTION("""COMPUTED_VALUE"""),45447.66666666667)</f>
        <v>45447.66667</v>
      </c>
      <c r="H108" s="1">
        <f>IFERROR(__xludf.DUMMYFUNCTION("""COMPUTED_VALUE"""),471.85)</f>
        <v>471.85</v>
      </c>
      <c r="J108" s="2">
        <f>IFERROR(__xludf.DUMMYFUNCTION("""COMPUTED_VALUE"""),45447.66666666667)</f>
        <v>45447.66667</v>
      </c>
      <c r="K108" s="1">
        <f>IFERROR(__xludf.DUMMYFUNCTION("""COMPUTED_VALUE"""),472.33)</f>
        <v>472.33</v>
      </c>
      <c r="M108" s="2">
        <f>IFERROR(__xludf.DUMMYFUNCTION("""COMPUTED_VALUE"""),45447.66666666667)</f>
        <v>45447.66667</v>
      </c>
      <c r="N108" s="1">
        <f>IFERROR(__xludf.DUMMYFUNCTION("""COMPUTED_VALUE"""),3581893.0)</f>
        <v>3581893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IFERROR(__xludf.DUMMYFUNCTION("""COMPUTED_VALUE"""),473.99)</f>
        <v>473.99</v>
      </c>
      <c r="D109" s="2">
        <f>IFERROR(__xludf.DUMMYFUNCTION("""COMPUTED_VALUE"""),45448.66666666667)</f>
        <v>45448.66667</v>
      </c>
      <c r="E109" s="1">
        <f>IFERROR(__xludf.DUMMYFUNCTION("""COMPUTED_VALUE"""),475.88)</f>
        <v>475.88</v>
      </c>
      <c r="G109" s="2">
        <f>IFERROR(__xludf.DUMMYFUNCTION("""COMPUTED_VALUE"""),45448.66666666667)</f>
        <v>45448.66667</v>
      </c>
      <c r="H109" s="1">
        <f>IFERROR(__xludf.DUMMYFUNCTION("""COMPUTED_VALUE"""),468.89)</f>
        <v>468.89</v>
      </c>
      <c r="J109" s="2">
        <f>IFERROR(__xludf.DUMMYFUNCTION("""COMPUTED_VALUE"""),45448.66666666667)</f>
        <v>45448.66667</v>
      </c>
      <c r="K109" s="1">
        <f>IFERROR(__xludf.DUMMYFUNCTION("""COMPUTED_VALUE"""),474.61)</f>
        <v>474.61</v>
      </c>
      <c r="M109" s="2">
        <f>IFERROR(__xludf.DUMMYFUNCTION("""COMPUTED_VALUE"""),45448.66666666667)</f>
        <v>45448.66667</v>
      </c>
      <c r="N109" s="1">
        <f>IFERROR(__xludf.DUMMYFUNCTION("""COMPUTED_VALUE"""),3074730.0)</f>
        <v>3074730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IFERROR(__xludf.DUMMYFUNCTION("""COMPUTED_VALUE"""),473.96)</f>
        <v>473.96</v>
      </c>
      <c r="D110" s="2">
        <f>IFERROR(__xludf.DUMMYFUNCTION("""COMPUTED_VALUE"""),45449.66666666667)</f>
        <v>45449.66667</v>
      </c>
      <c r="E110" s="1">
        <f>IFERROR(__xludf.DUMMYFUNCTION("""COMPUTED_VALUE"""),474.24)</f>
        <v>474.24</v>
      </c>
      <c r="G110" s="2">
        <f>IFERROR(__xludf.DUMMYFUNCTION("""COMPUTED_VALUE"""),45449.66666666667)</f>
        <v>45449.66667</v>
      </c>
      <c r="H110" s="1">
        <f>IFERROR(__xludf.DUMMYFUNCTION("""COMPUTED_VALUE"""),465.46)</f>
        <v>465.46</v>
      </c>
      <c r="J110" s="2">
        <f>IFERROR(__xludf.DUMMYFUNCTION("""COMPUTED_VALUE"""),45449.66666666667)</f>
        <v>45449.66667</v>
      </c>
      <c r="K110" s="1">
        <f>IFERROR(__xludf.DUMMYFUNCTION("""COMPUTED_VALUE"""),465.81)</f>
        <v>465.81</v>
      </c>
      <c r="M110" s="2">
        <f>IFERROR(__xludf.DUMMYFUNCTION("""COMPUTED_VALUE"""),45449.66666666667)</f>
        <v>45449.66667</v>
      </c>
      <c r="N110" s="1">
        <f>IFERROR(__xludf.DUMMYFUNCTION("""COMPUTED_VALUE"""),3437129.0)</f>
        <v>3437129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IFERROR(__xludf.DUMMYFUNCTION("""COMPUTED_VALUE"""),460.78)</f>
        <v>460.78</v>
      </c>
      <c r="D111" s="2">
        <f>IFERROR(__xludf.DUMMYFUNCTION("""COMPUTED_VALUE"""),45450.66666666667)</f>
        <v>45450.66667</v>
      </c>
      <c r="E111" s="1">
        <f>IFERROR(__xludf.DUMMYFUNCTION("""COMPUTED_VALUE"""),462.42)</f>
        <v>462.42</v>
      </c>
      <c r="G111" s="2">
        <f>IFERROR(__xludf.DUMMYFUNCTION("""COMPUTED_VALUE"""),45450.66666666667)</f>
        <v>45450.66667</v>
      </c>
      <c r="H111" s="1">
        <f>IFERROR(__xludf.DUMMYFUNCTION("""COMPUTED_VALUE"""),458.03)</f>
        <v>458.03</v>
      </c>
      <c r="J111" s="2">
        <f>IFERROR(__xludf.DUMMYFUNCTION("""COMPUTED_VALUE"""),45450.66666666667)</f>
        <v>45450.66667</v>
      </c>
      <c r="K111" s="1">
        <f>IFERROR(__xludf.DUMMYFUNCTION("""COMPUTED_VALUE"""),460.06)</f>
        <v>460.06</v>
      </c>
      <c r="M111" s="2">
        <f>IFERROR(__xludf.DUMMYFUNCTION("""COMPUTED_VALUE"""),45450.66666666667)</f>
        <v>45450.66667</v>
      </c>
      <c r="N111" s="1">
        <f>IFERROR(__xludf.DUMMYFUNCTION("""COMPUTED_VALUE"""),2605258.0)</f>
        <v>2605258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IFERROR(__xludf.DUMMYFUNCTION("""COMPUTED_VALUE"""),455.2)</f>
        <v>455.2</v>
      </c>
      <c r="D112" s="2">
        <f>IFERROR(__xludf.DUMMYFUNCTION("""COMPUTED_VALUE"""),45453.66666666667)</f>
        <v>45453.66667</v>
      </c>
      <c r="E112" s="1">
        <f>IFERROR(__xludf.DUMMYFUNCTION("""COMPUTED_VALUE"""),460.65)</f>
        <v>460.65</v>
      </c>
      <c r="G112" s="2">
        <f>IFERROR(__xludf.DUMMYFUNCTION("""COMPUTED_VALUE"""),45453.66666666667)</f>
        <v>45453.66667</v>
      </c>
      <c r="H112" s="1">
        <f>IFERROR(__xludf.DUMMYFUNCTION("""COMPUTED_VALUE"""),454.91)</f>
        <v>454.91</v>
      </c>
      <c r="J112" s="2">
        <f>IFERROR(__xludf.DUMMYFUNCTION("""COMPUTED_VALUE"""),45453.66666666667)</f>
        <v>45453.66667</v>
      </c>
      <c r="K112" s="1">
        <f>IFERROR(__xludf.DUMMYFUNCTION("""COMPUTED_VALUE"""),459.59)</f>
        <v>459.59</v>
      </c>
      <c r="M112" s="2">
        <f>IFERROR(__xludf.DUMMYFUNCTION("""COMPUTED_VALUE"""),45453.66666666667)</f>
        <v>45453.66667</v>
      </c>
      <c r="N112" s="1">
        <f>IFERROR(__xludf.DUMMYFUNCTION("""COMPUTED_VALUE"""),2656847.0)</f>
        <v>2656847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IFERROR(__xludf.DUMMYFUNCTION("""COMPUTED_VALUE"""),459.34)</f>
        <v>459.34</v>
      </c>
      <c r="D113" s="2">
        <f>IFERROR(__xludf.DUMMYFUNCTION("""COMPUTED_VALUE"""),45454.66666666667)</f>
        <v>45454.66667</v>
      </c>
      <c r="E113" s="1">
        <f>IFERROR(__xludf.DUMMYFUNCTION("""COMPUTED_VALUE"""),461.78)</f>
        <v>461.78</v>
      </c>
      <c r="G113" s="2">
        <f>IFERROR(__xludf.DUMMYFUNCTION("""COMPUTED_VALUE"""),45454.66666666667)</f>
        <v>45454.66667</v>
      </c>
      <c r="H113" s="1">
        <f>IFERROR(__xludf.DUMMYFUNCTION("""COMPUTED_VALUE"""),454.1)</f>
        <v>454.1</v>
      </c>
      <c r="J113" s="2">
        <f>IFERROR(__xludf.DUMMYFUNCTION("""COMPUTED_VALUE"""),45454.66666666667)</f>
        <v>45454.66667</v>
      </c>
      <c r="K113" s="1">
        <f>IFERROR(__xludf.DUMMYFUNCTION("""COMPUTED_VALUE"""),458.7)</f>
        <v>458.7</v>
      </c>
      <c r="M113" s="2">
        <f>IFERROR(__xludf.DUMMYFUNCTION("""COMPUTED_VALUE"""),45454.66666666667)</f>
        <v>45454.66667</v>
      </c>
      <c r="N113" s="1">
        <f>IFERROR(__xludf.DUMMYFUNCTION("""COMPUTED_VALUE"""),3603926.0)</f>
        <v>3603926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IFERROR(__xludf.DUMMYFUNCTION("""COMPUTED_VALUE"""),467.2)</f>
        <v>467.2</v>
      </c>
      <c r="D114" s="2">
        <f>IFERROR(__xludf.DUMMYFUNCTION("""COMPUTED_VALUE"""),45455.66666666667)</f>
        <v>45455.66667</v>
      </c>
      <c r="E114" s="1">
        <f>IFERROR(__xludf.DUMMYFUNCTION("""COMPUTED_VALUE"""),481.1)</f>
        <v>481.1</v>
      </c>
      <c r="G114" s="2">
        <f>IFERROR(__xludf.DUMMYFUNCTION("""COMPUTED_VALUE"""),45455.66666666667)</f>
        <v>45455.66667</v>
      </c>
      <c r="H114" s="1">
        <f>IFERROR(__xludf.DUMMYFUNCTION("""COMPUTED_VALUE"""),462.74)</f>
        <v>462.74</v>
      </c>
      <c r="J114" s="2">
        <f>IFERROR(__xludf.DUMMYFUNCTION("""COMPUTED_VALUE"""),45455.66666666667)</f>
        <v>45455.66667</v>
      </c>
      <c r="K114" s="1">
        <f>IFERROR(__xludf.DUMMYFUNCTION("""COMPUTED_VALUE"""),466.19)</f>
        <v>466.19</v>
      </c>
      <c r="M114" s="2">
        <f>IFERROR(__xludf.DUMMYFUNCTION("""COMPUTED_VALUE"""),45455.66666666667)</f>
        <v>45455.66667</v>
      </c>
      <c r="N114" s="1">
        <f>IFERROR(__xludf.DUMMYFUNCTION("""COMPUTED_VALUE"""),4621665.0)</f>
        <v>4621665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IFERROR(__xludf.DUMMYFUNCTION("""COMPUTED_VALUE"""),465.67)</f>
        <v>465.67</v>
      </c>
      <c r="D115" s="2">
        <f>IFERROR(__xludf.DUMMYFUNCTION("""COMPUTED_VALUE"""),45456.66666666667)</f>
        <v>45456.66667</v>
      </c>
      <c r="E115" s="1">
        <f>IFERROR(__xludf.DUMMYFUNCTION("""COMPUTED_VALUE"""),465.67)</f>
        <v>465.67</v>
      </c>
      <c r="G115" s="2">
        <f>IFERROR(__xludf.DUMMYFUNCTION("""COMPUTED_VALUE"""),45456.66666666667)</f>
        <v>45456.66667</v>
      </c>
      <c r="H115" s="1">
        <f>IFERROR(__xludf.DUMMYFUNCTION("""COMPUTED_VALUE"""),454.19)</f>
        <v>454.19</v>
      </c>
      <c r="J115" s="2">
        <f>IFERROR(__xludf.DUMMYFUNCTION("""COMPUTED_VALUE"""),45456.66666666667)</f>
        <v>45456.66667</v>
      </c>
      <c r="K115" s="1">
        <f>IFERROR(__xludf.DUMMYFUNCTION("""COMPUTED_VALUE"""),459.57)</f>
        <v>459.57</v>
      </c>
      <c r="M115" s="2">
        <f>IFERROR(__xludf.DUMMYFUNCTION("""COMPUTED_VALUE"""),45456.66666666667)</f>
        <v>45456.66667</v>
      </c>
      <c r="N115" s="1">
        <f>IFERROR(__xludf.DUMMYFUNCTION("""COMPUTED_VALUE"""),3338207.0)</f>
        <v>3338207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IFERROR(__xludf.DUMMYFUNCTION("""COMPUTED_VALUE"""),455.76)</f>
        <v>455.76</v>
      </c>
      <c r="D116" s="2">
        <f>IFERROR(__xludf.DUMMYFUNCTION("""COMPUTED_VALUE"""),45457.66666666667)</f>
        <v>45457.66667</v>
      </c>
      <c r="E116" s="1">
        <f>IFERROR(__xludf.DUMMYFUNCTION("""COMPUTED_VALUE"""),456.64)</f>
        <v>456.64</v>
      </c>
      <c r="G116" s="2">
        <f>IFERROR(__xludf.DUMMYFUNCTION("""COMPUTED_VALUE"""),45457.66666666667)</f>
        <v>45457.66667</v>
      </c>
      <c r="H116" s="1">
        <f>IFERROR(__xludf.DUMMYFUNCTION("""COMPUTED_VALUE"""),450.37)</f>
        <v>450.37</v>
      </c>
      <c r="J116" s="2">
        <f>IFERROR(__xludf.DUMMYFUNCTION("""COMPUTED_VALUE"""),45457.66666666667)</f>
        <v>45457.66667</v>
      </c>
      <c r="K116" s="1">
        <f>IFERROR(__xludf.DUMMYFUNCTION("""COMPUTED_VALUE"""),455.36)</f>
        <v>455.36</v>
      </c>
      <c r="M116" s="2">
        <f>IFERROR(__xludf.DUMMYFUNCTION("""COMPUTED_VALUE"""),45457.66666666667)</f>
        <v>45457.66667</v>
      </c>
      <c r="N116" s="1">
        <f>IFERROR(__xludf.DUMMYFUNCTION("""COMPUTED_VALUE"""),3408337.0)</f>
        <v>3408337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IFERROR(__xludf.DUMMYFUNCTION("""COMPUTED_VALUE"""),452.79)</f>
        <v>452.79</v>
      </c>
      <c r="D117" s="2">
        <f>IFERROR(__xludf.DUMMYFUNCTION("""COMPUTED_VALUE"""),45460.66666666667)</f>
        <v>45460.66667</v>
      </c>
      <c r="E117" s="1">
        <f>IFERROR(__xludf.DUMMYFUNCTION("""COMPUTED_VALUE"""),459.64)</f>
        <v>459.64</v>
      </c>
      <c r="G117" s="2">
        <f>IFERROR(__xludf.DUMMYFUNCTION("""COMPUTED_VALUE"""),45460.66666666667)</f>
        <v>45460.66667</v>
      </c>
      <c r="H117" s="1">
        <f>IFERROR(__xludf.DUMMYFUNCTION("""COMPUTED_VALUE"""),452.28)</f>
        <v>452.28</v>
      </c>
      <c r="J117" s="2">
        <f>IFERROR(__xludf.DUMMYFUNCTION("""COMPUTED_VALUE"""),45460.66666666667)</f>
        <v>45460.66667</v>
      </c>
      <c r="K117" s="1">
        <f>IFERROR(__xludf.DUMMYFUNCTION("""COMPUTED_VALUE"""),458.72)</f>
        <v>458.72</v>
      </c>
      <c r="M117" s="2">
        <f>IFERROR(__xludf.DUMMYFUNCTION("""COMPUTED_VALUE"""),45460.66666666667)</f>
        <v>45460.66667</v>
      </c>
      <c r="N117" s="1">
        <f>IFERROR(__xludf.DUMMYFUNCTION("""COMPUTED_VALUE"""),3501509.0)</f>
        <v>3501509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IFERROR(__xludf.DUMMYFUNCTION("""COMPUTED_VALUE"""),457.74)</f>
        <v>457.74</v>
      </c>
      <c r="D118" s="2">
        <f>IFERROR(__xludf.DUMMYFUNCTION("""COMPUTED_VALUE"""),45461.66666666667)</f>
        <v>45461.66667</v>
      </c>
      <c r="E118" s="1">
        <f>IFERROR(__xludf.DUMMYFUNCTION("""COMPUTED_VALUE"""),458.06)</f>
        <v>458.06</v>
      </c>
      <c r="G118" s="2">
        <f>IFERROR(__xludf.DUMMYFUNCTION("""COMPUTED_VALUE"""),45461.66666666667)</f>
        <v>45461.66667</v>
      </c>
      <c r="H118" s="1">
        <f>IFERROR(__xludf.DUMMYFUNCTION("""COMPUTED_VALUE"""),451.92)</f>
        <v>451.92</v>
      </c>
      <c r="J118" s="2">
        <f>IFERROR(__xludf.DUMMYFUNCTION("""COMPUTED_VALUE"""),45461.66666666667)</f>
        <v>45461.66667</v>
      </c>
      <c r="K118" s="1">
        <f>IFERROR(__xludf.DUMMYFUNCTION("""COMPUTED_VALUE"""),452.73)</f>
        <v>452.73</v>
      </c>
      <c r="M118" s="2">
        <f>IFERROR(__xludf.DUMMYFUNCTION("""COMPUTED_VALUE"""),45461.66666666667)</f>
        <v>45461.66667</v>
      </c>
      <c r="N118" s="1">
        <f>IFERROR(__xludf.DUMMYFUNCTION("""COMPUTED_VALUE"""),3020710.0)</f>
        <v>3020710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IFERROR(__xludf.DUMMYFUNCTION("""COMPUTED_VALUE"""),452.12)</f>
        <v>452.12</v>
      </c>
      <c r="D119" s="2">
        <f>IFERROR(__xludf.DUMMYFUNCTION("""COMPUTED_VALUE"""),45463.66666666667)</f>
        <v>45463.66667</v>
      </c>
      <c r="E119" s="1">
        <f>IFERROR(__xludf.DUMMYFUNCTION("""COMPUTED_VALUE"""),452.46)</f>
        <v>452.46</v>
      </c>
      <c r="G119" s="2">
        <f>IFERROR(__xludf.DUMMYFUNCTION("""COMPUTED_VALUE"""),45463.66666666667)</f>
        <v>45463.66667</v>
      </c>
      <c r="H119" s="1">
        <f>IFERROR(__xludf.DUMMYFUNCTION("""COMPUTED_VALUE"""),447.24)</f>
        <v>447.24</v>
      </c>
      <c r="J119" s="2">
        <f>IFERROR(__xludf.DUMMYFUNCTION("""COMPUTED_VALUE"""),45463.66666666667)</f>
        <v>45463.66667</v>
      </c>
      <c r="K119" s="1">
        <f>IFERROR(__xludf.DUMMYFUNCTION("""COMPUTED_VALUE"""),448.99)</f>
        <v>448.99</v>
      </c>
      <c r="M119" s="2">
        <f>IFERROR(__xludf.DUMMYFUNCTION("""COMPUTED_VALUE"""),45463.66666666667)</f>
        <v>45463.66667</v>
      </c>
      <c r="N119" s="1">
        <f>IFERROR(__xludf.DUMMYFUNCTION("""COMPUTED_VALUE"""),3507694.0)</f>
        <v>3507694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IFERROR(__xludf.DUMMYFUNCTION("""COMPUTED_VALUE"""),448.29)</f>
        <v>448.29</v>
      </c>
      <c r="D120" s="2">
        <f>IFERROR(__xludf.DUMMYFUNCTION("""COMPUTED_VALUE"""),45464.66666666667)</f>
        <v>45464.66667</v>
      </c>
      <c r="E120" s="1">
        <f>IFERROR(__xludf.DUMMYFUNCTION("""COMPUTED_VALUE"""),455.03)</f>
        <v>455.03</v>
      </c>
      <c r="G120" s="2">
        <f>IFERROR(__xludf.DUMMYFUNCTION("""COMPUTED_VALUE"""),45464.66666666667)</f>
        <v>45464.66667</v>
      </c>
      <c r="H120" s="1">
        <f>IFERROR(__xludf.DUMMYFUNCTION("""COMPUTED_VALUE"""),445.58)</f>
        <v>445.58</v>
      </c>
      <c r="J120" s="2">
        <f>IFERROR(__xludf.DUMMYFUNCTION("""COMPUTED_VALUE"""),45464.66666666667)</f>
        <v>45464.66667</v>
      </c>
      <c r="K120" s="1">
        <f>IFERROR(__xludf.DUMMYFUNCTION("""COMPUTED_VALUE"""),454.72)</f>
        <v>454.72</v>
      </c>
      <c r="M120" s="2">
        <f>IFERROR(__xludf.DUMMYFUNCTION("""COMPUTED_VALUE"""),45464.66666666667)</f>
        <v>45464.66667</v>
      </c>
      <c r="N120" s="1">
        <f>IFERROR(__xludf.DUMMYFUNCTION("""COMPUTED_VALUE"""),7530133.0)</f>
        <v>7530133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IFERROR(__xludf.DUMMYFUNCTION("""COMPUTED_VALUE"""),455.71)</f>
        <v>455.71</v>
      </c>
      <c r="D121" s="2">
        <f>IFERROR(__xludf.DUMMYFUNCTION("""COMPUTED_VALUE"""),45467.66666666667)</f>
        <v>45467.66667</v>
      </c>
      <c r="E121" s="1">
        <f>IFERROR(__xludf.DUMMYFUNCTION("""COMPUTED_VALUE"""),461.24)</f>
        <v>461.24</v>
      </c>
      <c r="G121" s="2">
        <f>IFERROR(__xludf.DUMMYFUNCTION("""COMPUTED_VALUE"""),45467.66666666667)</f>
        <v>45467.66667</v>
      </c>
      <c r="H121" s="1">
        <f>IFERROR(__xludf.DUMMYFUNCTION("""COMPUTED_VALUE"""),454.21)</f>
        <v>454.21</v>
      </c>
      <c r="J121" s="2">
        <f>IFERROR(__xludf.DUMMYFUNCTION("""COMPUTED_VALUE"""),45467.66666666667)</f>
        <v>45467.66667</v>
      </c>
      <c r="K121" s="1">
        <f>IFERROR(__xludf.DUMMYFUNCTION("""COMPUTED_VALUE"""),458.64)</f>
        <v>458.64</v>
      </c>
      <c r="M121" s="2">
        <f>IFERROR(__xludf.DUMMYFUNCTION("""COMPUTED_VALUE"""),45467.66666666667)</f>
        <v>45467.66667</v>
      </c>
      <c r="N121" s="1">
        <f>IFERROR(__xludf.DUMMYFUNCTION("""COMPUTED_VALUE"""),3646912.0)</f>
        <v>3646912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IFERROR(__xludf.DUMMYFUNCTION("""COMPUTED_VALUE"""),432.44)</f>
        <v>432.44</v>
      </c>
      <c r="D122" s="2">
        <f>IFERROR(__xludf.DUMMYFUNCTION("""COMPUTED_VALUE"""),45468.66666666667)</f>
        <v>45468.66667</v>
      </c>
      <c r="E122" s="1">
        <f>IFERROR(__xludf.DUMMYFUNCTION("""COMPUTED_VALUE"""),443.28)</f>
        <v>443.28</v>
      </c>
      <c r="G122" s="2">
        <f>IFERROR(__xludf.DUMMYFUNCTION("""COMPUTED_VALUE"""),45468.66666666667)</f>
        <v>45468.66667</v>
      </c>
      <c r="H122" s="1">
        <f>IFERROR(__xludf.DUMMYFUNCTION("""COMPUTED_VALUE"""),429.38)</f>
        <v>429.38</v>
      </c>
      <c r="J122" s="2">
        <f>IFERROR(__xludf.DUMMYFUNCTION("""COMPUTED_VALUE"""),45468.66666666667)</f>
        <v>45468.66667</v>
      </c>
      <c r="K122" s="1">
        <f>IFERROR(__xludf.DUMMYFUNCTION("""COMPUTED_VALUE"""),431.33)</f>
        <v>431.33</v>
      </c>
      <c r="M122" s="2">
        <f>IFERROR(__xludf.DUMMYFUNCTION("""COMPUTED_VALUE"""),45468.66666666667)</f>
        <v>45468.66667</v>
      </c>
      <c r="N122" s="1">
        <f>IFERROR(__xludf.DUMMYFUNCTION("""COMPUTED_VALUE"""),5239223.0)</f>
        <v>5239223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IFERROR(__xludf.DUMMYFUNCTION("""COMPUTED_VALUE"""),428.53)</f>
        <v>428.53</v>
      </c>
      <c r="D123" s="2">
        <f>IFERROR(__xludf.DUMMYFUNCTION("""COMPUTED_VALUE"""),45469.66666666667)</f>
        <v>45469.66667</v>
      </c>
      <c r="E123" s="1">
        <f>IFERROR(__xludf.DUMMYFUNCTION("""COMPUTED_VALUE"""),433.52)</f>
        <v>433.52</v>
      </c>
      <c r="G123" s="2">
        <f>IFERROR(__xludf.DUMMYFUNCTION("""COMPUTED_VALUE"""),45469.66666666667)</f>
        <v>45469.66667</v>
      </c>
      <c r="H123" s="1">
        <f>IFERROR(__xludf.DUMMYFUNCTION("""COMPUTED_VALUE"""),427.24)</f>
        <v>427.24</v>
      </c>
      <c r="J123" s="2">
        <f>IFERROR(__xludf.DUMMYFUNCTION("""COMPUTED_VALUE"""),45469.66666666667)</f>
        <v>45469.66667</v>
      </c>
      <c r="K123" s="1">
        <f>IFERROR(__xludf.DUMMYFUNCTION("""COMPUTED_VALUE"""),432.27)</f>
        <v>432.27</v>
      </c>
      <c r="M123" s="2">
        <f>IFERROR(__xludf.DUMMYFUNCTION("""COMPUTED_VALUE"""),45469.66666666667)</f>
        <v>45469.66667</v>
      </c>
      <c r="N123" s="1">
        <f>IFERROR(__xludf.DUMMYFUNCTION("""COMPUTED_VALUE"""),3168072.0)</f>
        <v>3168072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IFERROR(__xludf.DUMMYFUNCTION("""COMPUTED_VALUE"""),430.99)</f>
        <v>430.99</v>
      </c>
      <c r="D124" s="2">
        <f>IFERROR(__xludf.DUMMYFUNCTION("""COMPUTED_VALUE"""),45470.66666666667)</f>
        <v>45470.66667</v>
      </c>
      <c r="E124" s="1">
        <f>IFERROR(__xludf.DUMMYFUNCTION("""COMPUTED_VALUE"""),430.99)</f>
        <v>430.99</v>
      </c>
      <c r="G124" s="2">
        <f>IFERROR(__xludf.DUMMYFUNCTION("""COMPUTED_VALUE"""),45470.66666666667)</f>
        <v>45470.66667</v>
      </c>
      <c r="H124" s="1">
        <f>IFERROR(__xludf.DUMMYFUNCTION("""COMPUTED_VALUE"""),425.42)</f>
        <v>425.42</v>
      </c>
      <c r="J124" s="2">
        <f>IFERROR(__xludf.DUMMYFUNCTION("""COMPUTED_VALUE"""),45470.66666666667)</f>
        <v>45470.66667</v>
      </c>
      <c r="K124" s="1">
        <f>IFERROR(__xludf.DUMMYFUNCTION("""COMPUTED_VALUE"""),428.16)</f>
        <v>428.16</v>
      </c>
      <c r="M124" s="2">
        <f>IFERROR(__xludf.DUMMYFUNCTION("""COMPUTED_VALUE"""),45470.66666666667)</f>
        <v>45470.66667</v>
      </c>
      <c r="N124" s="1">
        <f>IFERROR(__xludf.DUMMYFUNCTION("""COMPUTED_VALUE"""),3570094.0)</f>
        <v>3570094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IFERROR(__xludf.DUMMYFUNCTION("""COMPUTED_VALUE"""),429.02)</f>
        <v>429.02</v>
      </c>
      <c r="D125" s="2">
        <f>IFERROR(__xludf.DUMMYFUNCTION("""COMPUTED_VALUE"""),45471.66666666667)</f>
        <v>45471.66667</v>
      </c>
      <c r="E125" s="1">
        <f>IFERROR(__xludf.DUMMYFUNCTION("""COMPUTED_VALUE"""),433.8)</f>
        <v>433.8</v>
      </c>
      <c r="G125" s="2">
        <f>IFERROR(__xludf.DUMMYFUNCTION("""COMPUTED_VALUE"""),45471.66666666667)</f>
        <v>45471.66667</v>
      </c>
      <c r="H125" s="1">
        <f>IFERROR(__xludf.DUMMYFUNCTION("""COMPUTED_VALUE"""),427.78)</f>
        <v>427.78</v>
      </c>
      <c r="J125" s="2">
        <f>IFERROR(__xludf.DUMMYFUNCTION("""COMPUTED_VALUE"""),45471.66666666667)</f>
        <v>45471.66667</v>
      </c>
      <c r="K125" s="1">
        <f>IFERROR(__xludf.DUMMYFUNCTION("""COMPUTED_VALUE"""),430.77)</f>
        <v>430.77</v>
      </c>
      <c r="M125" s="2">
        <f>IFERROR(__xludf.DUMMYFUNCTION("""COMPUTED_VALUE"""),45471.66666666667)</f>
        <v>45471.66667</v>
      </c>
      <c r="N125" s="1">
        <f>IFERROR(__xludf.DUMMYFUNCTION("""COMPUTED_VALUE"""),5703685.0)</f>
        <v>5703685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IFERROR(__xludf.DUMMYFUNCTION("""COMPUTED_VALUE"""),430.77)</f>
        <v>430.77</v>
      </c>
      <c r="D126" s="2">
        <f>IFERROR(__xludf.DUMMYFUNCTION("""COMPUTED_VALUE"""),45474.66666666667)</f>
        <v>45474.66667</v>
      </c>
      <c r="E126" s="1">
        <f>IFERROR(__xludf.DUMMYFUNCTION("""COMPUTED_VALUE"""),433.21)</f>
        <v>433.21</v>
      </c>
      <c r="G126" s="2">
        <f>IFERROR(__xludf.DUMMYFUNCTION("""COMPUTED_VALUE"""),45474.66666666667)</f>
        <v>45474.66667</v>
      </c>
      <c r="H126" s="1">
        <f>IFERROR(__xludf.DUMMYFUNCTION("""COMPUTED_VALUE"""),422.22)</f>
        <v>422.22</v>
      </c>
      <c r="J126" s="2">
        <f>IFERROR(__xludf.DUMMYFUNCTION("""COMPUTED_VALUE"""),45474.66666666667)</f>
        <v>45474.66667</v>
      </c>
      <c r="K126" s="1">
        <f>IFERROR(__xludf.DUMMYFUNCTION("""COMPUTED_VALUE"""),424.79)</f>
        <v>424.79</v>
      </c>
      <c r="M126" s="2">
        <f>IFERROR(__xludf.DUMMYFUNCTION("""COMPUTED_VALUE"""),45474.66666666667)</f>
        <v>45474.66667</v>
      </c>
      <c r="N126" s="1">
        <f>IFERROR(__xludf.DUMMYFUNCTION("""COMPUTED_VALUE"""),3965967.0)</f>
        <v>3965967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IFERROR(__xludf.DUMMYFUNCTION("""COMPUTED_VALUE"""),424.5)</f>
        <v>424.5</v>
      </c>
      <c r="D127" s="2">
        <f>IFERROR(__xludf.DUMMYFUNCTION("""COMPUTED_VALUE"""),45475.66666666667)</f>
        <v>45475.66667</v>
      </c>
      <c r="E127" s="1">
        <f>IFERROR(__xludf.DUMMYFUNCTION("""COMPUTED_VALUE"""),425.13)</f>
        <v>425.13</v>
      </c>
      <c r="G127" s="2">
        <f>IFERROR(__xludf.DUMMYFUNCTION("""COMPUTED_VALUE"""),45475.66666666667)</f>
        <v>45475.66667</v>
      </c>
      <c r="H127" s="1">
        <f>IFERROR(__xludf.DUMMYFUNCTION("""COMPUTED_VALUE"""),418.07)</f>
        <v>418.07</v>
      </c>
      <c r="J127" s="2">
        <f>IFERROR(__xludf.DUMMYFUNCTION("""COMPUTED_VALUE"""),45475.66666666667)</f>
        <v>45475.66667</v>
      </c>
      <c r="K127" s="1">
        <f>IFERROR(__xludf.DUMMYFUNCTION("""COMPUTED_VALUE"""),419.32)</f>
        <v>419.32</v>
      </c>
      <c r="M127" s="2">
        <f>IFERROR(__xludf.DUMMYFUNCTION("""COMPUTED_VALUE"""),45475.66666666667)</f>
        <v>45475.66667</v>
      </c>
      <c r="N127" s="1">
        <f>IFERROR(__xludf.DUMMYFUNCTION("""COMPUTED_VALUE"""),3849461.0)</f>
        <v>3849461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IFERROR(__xludf.DUMMYFUNCTION("""COMPUTED_VALUE"""),419.14)</f>
        <v>419.14</v>
      </c>
      <c r="D128" s="2">
        <f>IFERROR(__xludf.DUMMYFUNCTION("""COMPUTED_VALUE"""),45476.54166666667)</f>
        <v>45476.54167</v>
      </c>
      <c r="E128" s="1">
        <f>IFERROR(__xludf.DUMMYFUNCTION("""COMPUTED_VALUE"""),422.2)</f>
        <v>422.2</v>
      </c>
      <c r="G128" s="2">
        <f>IFERROR(__xludf.DUMMYFUNCTION("""COMPUTED_VALUE"""),45476.54166666667)</f>
        <v>45476.54167</v>
      </c>
      <c r="H128" s="1">
        <f>IFERROR(__xludf.DUMMYFUNCTION("""COMPUTED_VALUE"""),416.13)</f>
        <v>416.13</v>
      </c>
      <c r="J128" s="2">
        <f>IFERROR(__xludf.DUMMYFUNCTION("""COMPUTED_VALUE"""),45476.54166666667)</f>
        <v>45476.54167</v>
      </c>
      <c r="K128" s="1">
        <f>IFERROR(__xludf.DUMMYFUNCTION("""COMPUTED_VALUE"""),418.88)</f>
        <v>418.88</v>
      </c>
      <c r="M128" s="2">
        <f>IFERROR(__xludf.DUMMYFUNCTION("""COMPUTED_VALUE"""),45476.54166666667)</f>
        <v>45476.54167</v>
      </c>
      <c r="N128" s="1">
        <f>IFERROR(__xludf.DUMMYFUNCTION("""COMPUTED_VALUE"""),1882777.0)</f>
        <v>1882777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IFERROR(__xludf.DUMMYFUNCTION("""COMPUTED_VALUE"""),418.2)</f>
        <v>418.2</v>
      </c>
      <c r="D129" s="2">
        <f>IFERROR(__xludf.DUMMYFUNCTION("""COMPUTED_VALUE"""),45478.66666666667)</f>
        <v>45478.66667</v>
      </c>
      <c r="E129" s="1">
        <f>IFERROR(__xludf.DUMMYFUNCTION("""COMPUTED_VALUE"""),419.02)</f>
        <v>419.02</v>
      </c>
      <c r="G129" s="2">
        <f>IFERROR(__xludf.DUMMYFUNCTION("""COMPUTED_VALUE"""),45478.66666666667)</f>
        <v>45478.66667</v>
      </c>
      <c r="H129" s="1">
        <f>IFERROR(__xludf.DUMMYFUNCTION("""COMPUTED_VALUE"""),414.4)</f>
        <v>414.4</v>
      </c>
      <c r="J129" s="2">
        <f>IFERROR(__xludf.DUMMYFUNCTION("""COMPUTED_VALUE"""),45478.66666666667)</f>
        <v>45478.66667</v>
      </c>
      <c r="K129" s="1">
        <f>IFERROR(__xludf.DUMMYFUNCTION("""COMPUTED_VALUE"""),415.85)</f>
        <v>415.85</v>
      </c>
      <c r="M129" s="2">
        <f>IFERROR(__xludf.DUMMYFUNCTION("""COMPUTED_VALUE"""),45478.66666666667)</f>
        <v>45478.66667</v>
      </c>
      <c r="N129" s="1">
        <f>IFERROR(__xludf.DUMMYFUNCTION("""COMPUTED_VALUE"""),4062915.0)</f>
        <v>4062915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IFERROR(__xludf.DUMMYFUNCTION("""COMPUTED_VALUE"""),416.85)</f>
        <v>416.85</v>
      </c>
      <c r="D130" s="2">
        <f>IFERROR(__xludf.DUMMYFUNCTION("""COMPUTED_VALUE"""),45481.66666666667)</f>
        <v>45481.66667</v>
      </c>
      <c r="E130" s="1">
        <f>IFERROR(__xludf.DUMMYFUNCTION("""COMPUTED_VALUE"""),422.27)</f>
        <v>422.27</v>
      </c>
      <c r="G130" s="2">
        <f>IFERROR(__xludf.DUMMYFUNCTION("""COMPUTED_VALUE"""),45481.66666666667)</f>
        <v>45481.66667</v>
      </c>
      <c r="H130" s="1">
        <f>IFERROR(__xludf.DUMMYFUNCTION("""COMPUTED_VALUE"""),416.85)</f>
        <v>416.85</v>
      </c>
      <c r="J130" s="2">
        <f>IFERROR(__xludf.DUMMYFUNCTION("""COMPUTED_VALUE"""),45481.66666666667)</f>
        <v>45481.66667</v>
      </c>
      <c r="K130" s="1">
        <f>IFERROR(__xludf.DUMMYFUNCTION("""COMPUTED_VALUE"""),421.34)</f>
        <v>421.34</v>
      </c>
      <c r="M130" s="2">
        <f>IFERROR(__xludf.DUMMYFUNCTION("""COMPUTED_VALUE"""),45481.66666666667)</f>
        <v>45481.66667</v>
      </c>
      <c r="N130" s="1">
        <f>IFERROR(__xludf.DUMMYFUNCTION("""COMPUTED_VALUE"""),3762841.0)</f>
        <v>3762841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IFERROR(__xludf.DUMMYFUNCTION("""COMPUTED_VALUE"""),419.67)</f>
        <v>419.67</v>
      </c>
      <c r="D131" s="2">
        <f>IFERROR(__xludf.DUMMYFUNCTION("""COMPUTED_VALUE"""),45482.66666666667)</f>
        <v>45482.66667</v>
      </c>
      <c r="E131" s="1">
        <f>IFERROR(__xludf.DUMMYFUNCTION("""COMPUTED_VALUE"""),421.86)</f>
        <v>421.86</v>
      </c>
      <c r="G131" s="2">
        <f>IFERROR(__xludf.DUMMYFUNCTION("""COMPUTED_VALUE"""),45482.66666666667)</f>
        <v>45482.66667</v>
      </c>
      <c r="H131" s="1">
        <f>IFERROR(__xludf.DUMMYFUNCTION("""COMPUTED_VALUE"""),408.72)</f>
        <v>408.72</v>
      </c>
      <c r="J131" s="2">
        <f>IFERROR(__xludf.DUMMYFUNCTION("""COMPUTED_VALUE"""),45482.66666666667)</f>
        <v>45482.66667</v>
      </c>
      <c r="K131" s="1">
        <f>IFERROR(__xludf.DUMMYFUNCTION("""COMPUTED_VALUE"""),410.77)</f>
        <v>410.77</v>
      </c>
      <c r="M131" s="2">
        <f>IFERROR(__xludf.DUMMYFUNCTION("""COMPUTED_VALUE"""),45482.66666666667)</f>
        <v>45482.66667</v>
      </c>
      <c r="N131" s="1">
        <f>IFERROR(__xludf.DUMMYFUNCTION("""COMPUTED_VALUE"""),4132479.0)</f>
        <v>4132479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IFERROR(__xludf.DUMMYFUNCTION("""COMPUTED_VALUE"""),413.55)</f>
        <v>413.55</v>
      </c>
      <c r="D132" s="2">
        <f>IFERROR(__xludf.DUMMYFUNCTION("""COMPUTED_VALUE"""),45483.66666666667)</f>
        <v>45483.66667</v>
      </c>
      <c r="E132" s="1">
        <f>IFERROR(__xludf.DUMMYFUNCTION("""COMPUTED_VALUE"""),415.47)</f>
        <v>415.47</v>
      </c>
      <c r="G132" s="2">
        <f>IFERROR(__xludf.DUMMYFUNCTION("""COMPUTED_VALUE"""),45483.66666666667)</f>
        <v>45483.66667</v>
      </c>
      <c r="H132" s="1">
        <f>IFERROR(__xludf.DUMMYFUNCTION("""COMPUTED_VALUE"""),410.59)</f>
        <v>410.59</v>
      </c>
      <c r="J132" s="2">
        <f>IFERROR(__xludf.DUMMYFUNCTION("""COMPUTED_VALUE"""),45483.66666666667)</f>
        <v>45483.66667</v>
      </c>
      <c r="K132" s="1">
        <f>IFERROR(__xludf.DUMMYFUNCTION("""COMPUTED_VALUE"""),415.08)</f>
        <v>415.08</v>
      </c>
      <c r="M132" s="2">
        <f>IFERROR(__xludf.DUMMYFUNCTION("""COMPUTED_VALUE"""),45483.66666666667)</f>
        <v>45483.66667</v>
      </c>
      <c r="N132" s="1">
        <f>IFERROR(__xludf.DUMMYFUNCTION("""COMPUTED_VALUE"""),5310169.0)</f>
        <v>5310169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IFERROR(__xludf.DUMMYFUNCTION("""COMPUTED_VALUE"""),424.27)</f>
        <v>424.27</v>
      </c>
      <c r="D133" s="2">
        <f>IFERROR(__xludf.DUMMYFUNCTION("""COMPUTED_VALUE"""),45484.66666666667)</f>
        <v>45484.66667</v>
      </c>
      <c r="E133" s="1">
        <f>IFERROR(__xludf.DUMMYFUNCTION("""COMPUTED_VALUE"""),441.9)</f>
        <v>441.9</v>
      </c>
      <c r="G133" s="2">
        <f>IFERROR(__xludf.DUMMYFUNCTION("""COMPUTED_VALUE"""),45484.66666666667)</f>
        <v>45484.66667</v>
      </c>
      <c r="H133" s="1">
        <f>IFERROR(__xludf.DUMMYFUNCTION("""COMPUTED_VALUE"""),423.85)</f>
        <v>423.85</v>
      </c>
      <c r="J133" s="2">
        <f>IFERROR(__xludf.DUMMYFUNCTION("""COMPUTED_VALUE"""),45484.66666666667)</f>
        <v>45484.66667</v>
      </c>
      <c r="K133" s="1">
        <f>IFERROR(__xludf.DUMMYFUNCTION("""COMPUTED_VALUE"""),441.53)</f>
        <v>441.53</v>
      </c>
      <c r="M133" s="2">
        <f>IFERROR(__xludf.DUMMYFUNCTION("""COMPUTED_VALUE"""),45484.66666666667)</f>
        <v>45484.66667</v>
      </c>
      <c r="N133" s="1">
        <f>IFERROR(__xludf.DUMMYFUNCTION("""COMPUTED_VALUE"""),6276623.0)</f>
        <v>6276623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IFERROR(__xludf.DUMMYFUNCTION("""COMPUTED_VALUE"""),445.54)</f>
        <v>445.54</v>
      </c>
      <c r="D134" s="2">
        <f>IFERROR(__xludf.DUMMYFUNCTION("""COMPUTED_VALUE"""),45485.66666666667)</f>
        <v>45485.66667</v>
      </c>
      <c r="E134" s="1">
        <f>IFERROR(__xludf.DUMMYFUNCTION("""COMPUTED_VALUE"""),459.02)</f>
        <v>459.02</v>
      </c>
      <c r="G134" s="2">
        <f>IFERROR(__xludf.DUMMYFUNCTION("""COMPUTED_VALUE"""),45485.66666666667)</f>
        <v>45485.66667</v>
      </c>
      <c r="H134" s="1">
        <f>IFERROR(__xludf.DUMMYFUNCTION("""COMPUTED_VALUE"""),445.31)</f>
        <v>445.31</v>
      </c>
      <c r="J134" s="2">
        <f>IFERROR(__xludf.DUMMYFUNCTION("""COMPUTED_VALUE"""),45485.66666666667)</f>
        <v>45485.66667</v>
      </c>
      <c r="K134" s="1">
        <f>IFERROR(__xludf.DUMMYFUNCTION("""COMPUTED_VALUE"""),453.93)</f>
        <v>453.93</v>
      </c>
      <c r="M134" s="2">
        <f>IFERROR(__xludf.DUMMYFUNCTION("""COMPUTED_VALUE"""),45485.66666666667)</f>
        <v>45485.66667</v>
      </c>
      <c r="N134" s="1">
        <f>IFERROR(__xludf.DUMMYFUNCTION("""COMPUTED_VALUE"""),4721006.0)</f>
        <v>4721006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IFERROR(__xludf.DUMMYFUNCTION("""COMPUTED_VALUE"""),454.42)</f>
        <v>454.42</v>
      </c>
      <c r="D135" s="2">
        <f>IFERROR(__xludf.DUMMYFUNCTION("""COMPUTED_VALUE"""),45488.66666666667)</f>
        <v>45488.66667</v>
      </c>
      <c r="E135" s="1">
        <f>IFERROR(__xludf.DUMMYFUNCTION("""COMPUTED_VALUE"""),465.48)</f>
        <v>465.48</v>
      </c>
      <c r="G135" s="2">
        <f>IFERROR(__xludf.DUMMYFUNCTION("""COMPUTED_VALUE"""),45488.66666666667)</f>
        <v>45488.66667</v>
      </c>
      <c r="H135" s="1">
        <f>IFERROR(__xludf.DUMMYFUNCTION("""COMPUTED_VALUE"""),451.94)</f>
        <v>451.94</v>
      </c>
      <c r="J135" s="2">
        <f>IFERROR(__xludf.DUMMYFUNCTION("""COMPUTED_VALUE"""),45488.66666666667)</f>
        <v>45488.66667</v>
      </c>
      <c r="K135" s="1">
        <f>IFERROR(__xludf.DUMMYFUNCTION("""COMPUTED_VALUE"""),454.75)</f>
        <v>454.75</v>
      </c>
      <c r="M135" s="2">
        <f>IFERROR(__xludf.DUMMYFUNCTION("""COMPUTED_VALUE"""),45488.66666666667)</f>
        <v>45488.66667</v>
      </c>
      <c r="N135" s="1">
        <f>IFERROR(__xludf.DUMMYFUNCTION("""COMPUTED_VALUE"""),3948577.0)</f>
        <v>3948577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IFERROR(__xludf.DUMMYFUNCTION("""COMPUTED_VALUE"""),454.43)</f>
        <v>454.43</v>
      </c>
      <c r="D136" s="2">
        <f>IFERROR(__xludf.DUMMYFUNCTION("""COMPUTED_VALUE"""),45489.66666666667)</f>
        <v>45489.66667</v>
      </c>
      <c r="E136" s="1">
        <f>IFERROR(__xludf.DUMMYFUNCTION("""COMPUTED_VALUE"""),472.77)</f>
        <v>472.77</v>
      </c>
      <c r="G136" s="2">
        <f>IFERROR(__xludf.DUMMYFUNCTION("""COMPUTED_VALUE"""),45489.66666666667)</f>
        <v>45489.66667</v>
      </c>
      <c r="H136" s="1">
        <f>IFERROR(__xludf.DUMMYFUNCTION("""COMPUTED_VALUE"""),453.88)</f>
        <v>453.88</v>
      </c>
      <c r="J136" s="2">
        <f>IFERROR(__xludf.DUMMYFUNCTION("""COMPUTED_VALUE"""),45489.66666666667)</f>
        <v>45489.66667</v>
      </c>
      <c r="K136" s="1">
        <f>IFERROR(__xludf.DUMMYFUNCTION("""COMPUTED_VALUE"""),471.7)</f>
        <v>471.7</v>
      </c>
      <c r="M136" s="2">
        <f>IFERROR(__xludf.DUMMYFUNCTION("""COMPUTED_VALUE"""),45489.66666666667)</f>
        <v>45489.66667</v>
      </c>
      <c r="N136" s="1">
        <f>IFERROR(__xludf.DUMMYFUNCTION("""COMPUTED_VALUE"""),4134446.0)</f>
        <v>4134446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IFERROR(__xludf.DUMMYFUNCTION("""COMPUTED_VALUE"""),470.02)</f>
        <v>470.02</v>
      </c>
      <c r="D137" s="2">
        <f>IFERROR(__xludf.DUMMYFUNCTION("""COMPUTED_VALUE"""),45490.66666666667)</f>
        <v>45490.66667</v>
      </c>
      <c r="E137" s="1">
        <f>IFERROR(__xludf.DUMMYFUNCTION("""COMPUTED_VALUE"""),474.88)</f>
        <v>474.88</v>
      </c>
      <c r="G137" s="2">
        <f>IFERROR(__xludf.DUMMYFUNCTION("""COMPUTED_VALUE"""),45490.66666666667)</f>
        <v>45490.66667</v>
      </c>
      <c r="H137" s="1">
        <f>IFERROR(__xludf.DUMMYFUNCTION("""COMPUTED_VALUE"""),464.72)</f>
        <v>464.72</v>
      </c>
      <c r="J137" s="2">
        <f>IFERROR(__xludf.DUMMYFUNCTION("""COMPUTED_VALUE"""),45490.66666666667)</f>
        <v>45490.66667</v>
      </c>
      <c r="K137" s="1">
        <f>IFERROR(__xludf.DUMMYFUNCTION("""COMPUTED_VALUE"""),471.18)</f>
        <v>471.18</v>
      </c>
      <c r="M137" s="2">
        <f>IFERROR(__xludf.DUMMYFUNCTION("""COMPUTED_VALUE"""),45490.66666666667)</f>
        <v>45490.66667</v>
      </c>
      <c r="N137" s="1">
        <f>IFERROR(__xludf.DUMMYFUNCTION("""COMPUTED_VALUE"""),4144699.0)</f>
        <v>4144699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IFERROR(__xludf.DUMMYFUNCTION("""COMPUTED_VALUE"""),468.18)</f>
        <v>468.18</v>
      </c>
      <c r="D138" s="2">
        <f>IFERROR(__xludf.DUMMYFUNCTION("""COMPUTED_VALUE"""),45491.66666666667)</f>
        <v>45491.66667</v>
      </c>
      <c r="E138" s="1">
        <f>IFERROR(__xludf.DUMMYFUNCTION("""COMPUTED_VALUE"""),480.57)</f>
        <v>480.57</v>
      </c>
      <c r="G138" s="2">
        <f>IFERROR(__xludf.DUMMYFUNCTION("""COMPUTED_VALUE"""),45491.66666666667)</f>
        <v>45491.66667</v>
      </c>
      <c r="H138" s="1">
        <f>IFERROR(__xludf.DUMMYFUNCTION("""COMPUTED_VALUE"""),461.6)</f>
        <v>461.6</v>
      </c>
      <c r="J138" s="2">
        <f>IFERROR(__xludf.DUMMYFUNCTION("""COMPUTED_VALUE"""),45491.66666666667)</f>
        <v>45491.66667</v>
      </c>
      <c r="K138" s="1">
        <f>IFERROR(__xludf.DUMMYFUNCTION("""COMPUTED_VALUE"""),462.77)</f>
        <v>462.77</v>
      </c>
      <c r="M138" s="2">
        <f>IFERROR(__xludf.DUMMYFUNCTION("""COMPUTED_VALUE"""),45491.66666666667)</f>
        <v>45491.66667</v>
      </c>
      <c r="N138" s="1">
        <f>IFERROR(__xludf.DUMMYFUNCTION("""COMPUTED_VALUE"""),3940836.0)</f>
        <v>3940836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IFERROR(__xludf.DUMMYFUNCTION("""COMPUTED_VALUE"""),462.72)</f>
        <v>462.72</v>
      </c>
      <c r="D139" s="2">
        <f>IFERROR(__xludf.DUMMYFUNCTION("""COMPUTED_VALUE"""),45492.66666666667)</f>
        <v>45492.66667</v>
      </c>
      <c r="E139" s="1">
        <f>IFERROR(__xludf.DUMMYFUNCTION("""COMPUTED_VALUE"""),463.14)</f>
        <v>463.14</v>
      </c>
      <c r="G139" s="2">
        <f>IFERROR(__xludf.DUMMYFUNCTION("""COMPUTED_VALUE"""),45492.66666666667)</f>
        <v>45492.66667</v>
      </c>
      <c r="H139" s="1">
        <f>IFERROR(__xludf.DUMMYFUNCTION("""COMPUTED_VALUE"""),452.66)</f>
        <v>452.66</v>
      </c>
      <c r="J139" s="2">
        <f>IFERROR(__xludf.DUMMYFUNCTION("""COMPUTED_VALUE"""),45492.66666666667)</f>
        <v>45492.66667</v>
      </c>
      <c r="K139" s="1">
        <f>IFERROR(__xludf.DUMMYFUNCTION("""COMPUTED_VALUE"""),455.71)</f>
        <v>455.71</v>
      </c>
      <c r="M139" s="2">
        <f>IFERROR(__xludf.DUMMYFUNCTION("""COMPUTED_VALUE"""),45492.66666666667)</f>
        <v>45492.66667</v>
      </c>
      <c r="N139" s="1">
        <f>IFERROR(__xludf.DUMMYFUNCTION("""COMPUTED_VALUE"""),3717296.0)</f>
        <v>3717296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IFERROR(__xludf.DUMMYFUNCTION("""COMPUTED_VALUE"""),457.25)</f>
        <v>457.25</v>
      </c>
      <c r="D140" s="2">
        <f>IFERROR(__xludf.DUMMYFUNCTION("""COMPUTED_VALUE"""),45495.66666666667)</f>
        <v>45495.66667</v>
      </c>
      <c r="E140" s="1">
        <f>IFERROR(__xludf.DUMMYFUNCTION("""COMPUTED_VALUE"""),459.76)</f>
        <v>459.76</v>
      </c>
      <c r="G140" s="2">
        <f>IFERROR(__xludf.DUMMYFUNCTION("""COMPUTED_VALUE"""),45495.66666666667)</f>
        <v>45495.66667</v>
      </c>
      <c r="H140" s="1">
        <f>IFERROR(__xludf.DUMMYFUNCTION("""COMPUTED_VALUE"""),447.19)</f>
        <v>447.19</v>
      </c>
      <c r="J140" s="2">
        <f>IFERROR(__xludf.DUMMYFUNCTION("""COMPUTED_VALUE"""),45495.66666666667)</f>
        <v>45495.66667</v>
      </c>
      <c r="K140" s="1">
        <f>IFERROR(__xludf.DUMMYFUNCTION("""COMPUTED_VALUE"""),459.12)</f>
        <v>459.12</v>
      </c>
      <c r="M140" s="2">
        <f>IFERROR(__xludf.DUMMYFUNCTION("""COMPUTED_VALUE"""),45495.66666666667)</f>
        <v>45495.66667</v>
      </c>
      <c r="N140" s="1">
        <f>IFERROR(__xludf.DUMMYFUNCTION("""COMPUTED_VALUE"""),3336901.0)</f>
        <v>3336901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IFERROR(__xludf.DUMMYFUNCTION("""COMPUTED_VALUE"""),455.71)</f>
        <v>455.71</v>
      </c>
      <c r="D141" s="2">
        <f>IFERROR(__xludf.DUMMYFUNCTION("""COMPUTED_VALUE"""),45496.66666666667)</f>
        <v>45496.66667</v>
      </c>
      <c r="E141" s="1">
        <f>IFERROR(__xludf.DUMMYFUNCTION("""COMPUTED_VALUE"""),461.03)</f>
        <v>461.03</v>
      </c>
      <c r="G141" s="2">
        <f>IFERROR(__xludf.DUMMYFUNCTION("""COMPUTED_VALUE"""),45496.66666666667)</f>
        <v>45496.66667</v>
      </c>
      <c r="H141" s="1">
        <f>IFERROR(__xludf.DUMMYFUNCTION("""COMPUTED_VALUE"""),445.19)</f>
        <v>445.19</v>
      </c>
      <c r="J141" s="2">
        <f>IFERROR(__xludf.DUMMYFUNCTION("""COMPUTED_VALUE"""),45496.66666666667)</f>
        <v>45496.66667</v>
      </c>
      <c r="K141" s="1">
        <f>IFERROR(__xludf.DUMMYFUNCTION("""COMPUTED_VALUE"""),459.17)</f>
        <v>459.17</v>
      </c>
      <c r="M141" s="2">
        <f>IFERROR(__xludf.DUMMYFUNCTION("""COMPUTED_VALUE"""),45496.66666666667)</f>
        <v>45496.66667</v>
      </c>
      <c r="N141" s="1">
        <f>IFERROR(__xludf.DUMMYFUNCTION("""COMPUTED_VALUE"""),6576930.0)</f>
        <v>6576930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IFERROR(__xludf.DUMMYFUNCTION("""COMPUTED_VALUE"""),457.69)</f>
        <v>457.69</v>
      </c>
      <c r="D142" s="2">
        <f>IFERROR(__xludf.DUMMYFUNCTION("""COMPUTED_VALUE"""),45497.66666666667)</f>
        <v>45497.66667</v>
      </c>
      <c r="E142" s="1">
        <f>IFERROR(__xludf.DUMMYFUNCTION("""COMPUTED_VALUE"""),458.0)</f>
        <v>458</v>
      </c>
      <c r="G142" s="2">
        <f>IFERROR(__xludf.DUMMYFUNCTION("""COMPUTED_VALUE"""),45497.66666666667)</f>
        <v>45497.66667</v>
      </c>
      <c r="H142" s="1">
        <f>IFERROR(__xludf.DUMMYFUNCTION("""COMPUTED_VALUE"""),440.03)</f>
        <v>440.03</v>
      </c>
      <c r="J142" s="2">
        <f>IFERROR(__xludf.DUMMYFUNCTION("""COMPUTED_VALUE"""),45497.66666666667)</f>
        <v>45497.66667</v>
      </c>
      <c r="K142" s="1">
        <f>IFERROR(__xludf.DUMMYFUNCTION("""COMPUTED_VALUE"""),441.23)</f>
        <v>441.23</v>
      </c>
      <c r="M142" s="2">
        <f>IFERROR(__xludf.DUMMYFUNCTION("""COMPUTED_VALUE"""),45497.66666666667)</f>
        <v>45497.66667</v>
      </c>
      <c r="N142" s="1">
        <f>IFERROR(__xludf.DUMMYFUNCTION("""COMPUTED_VALUE"""),6256860.0)</f>
        <v>6256860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IFERROR(__xludf.DUMMYFUNCTION("""COMPUTED_VALUE"""),442.47)</f>
        <v>442.47</v>
      </c>
      <c r="D143" s="2">
        <f>IFERROR(__xludf.DUMMYFUNCTION("""COMPUTED_VALUE"""),45498.66666666667)</f>
        <v>45498.66667</v>
      </c>
      <c r="E143" s="1">
        <f>IFERROR(__xludf.DUMMYFUNCTION("""COMPUTED_VALUE"""),481.92)</f>
        <v>481.92</v>
      </c>
      <c r="G143" s="2">
        <f>IFERROR(__xludf.DUMMYFUNCTION("""COMPUTED_VALUE"""),45498.66666666667)</f>
        <v>45498.66667</v>
      </c>
      <c r="H143" s="1">
        <f>IFERROR(__xludf.DUMMYFUNCTION("""COMPUTED_VALUE"""),442.47)</f>
        <v>442.47</v>
      </c>
      <c r="J143" s="2">
        <f>IFERROR(__xludf.DUMMYFUNCTION("""COMPUTED_VALUE"""),45498.66666666667)</f>
        <v>45498.66667</v>
      </c>
      <c r="K143" s="1">
        <f>IFERROR(__xludf.DUMMYFUNCTION("""COMPUTED_VALUE"""),477.94)</f>
        <v>477.94</v>
      </c>
      <c r="M143" s="2">
        <f>IFERROR(__xludf.DUMMYFUNCTION("""COMPUTED_VALUE"""),45498.66666666667)</f>
        <v>45498.66667</v>
      </c>
      <c r="N143" s="1">
        <f>IFERROR(__xludf.DUMMYFUNCTION("""COMPUTED_VALUE"""),7183659.0)</f>
        <v>7183659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IFERROR(__xludf.DUMMYFUNCTION("""COMPUTED_VALUE"""),480.37)</f>
        <v>480.37</v>
      </c>
      <c r="D144" s="2">
        <f>IFERROR(__xludf.DUMMYFUNCTION("""COMPUTED_VALUE"""),45499.66666666667)</f>
        <v>45499.66667</v>
      </c>
      <c r="E144" s="1">
        <f>IFERROR(__xludf.DUMMYFUNCTION("""COMPUTED_VALUE"""),493.98)</f>
        <v>493.98</v>
      </c>
      <c r="G144" s="2">
        <f>IFERROR(__xludf.DUMMYFUNCTION("""COMPUTED_VALUE"""),45499.66666666667)</f>
        <v>45499.66667</v>
      </c>
      <c r="H144" s="1">
        <f>IFERROR(__xludf.DUMMYFUNCTION("""COMPUTED_VALUE"""),480.37)</f>
        <v>480.37</v>
      </c>
      <c r="J144" s="2">
        <f>IFERROR(__xludf.DUMMYFUNCTION("""COMPUTED_VALUE"""),45499.66666666667)</f>
        <v>45499.66667</v>
      </c>
      <c r="K144" s="1">
        <f>IFERROR(__xludf.DUMMYFUNCTION("""COMPUTED_VALUE"""),492.1)</f>
        <v>492.1</v>
      </c>
      <c r="M144" s="2">
        <f>IFERROR(__xludf.DUMMYFUNCTION("""COMPUTED_VALUE"""),45499.66666666667)</f>
        <v>45499.66667</v>
      </c>
      <c r="N144" s="1">
        <f>IFERROR(__xludf.DUMMYFUNCTION("""COMPUTED_VALUE"""),5575654.0)</f>
        <v>5575654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IFERROR(__xludf.DUMMYFUNCTION("""COMPUTED_VALUE"""),492.61)</f>
        <v>492.61</v>
      </c>
      <c r="D145" s="2">
        <f>IFERROR(__xludf.DUMMYFUNCTION("""COMPUTED_VALUE"""),45502.66666666667)</f>
        <v>45502.66667</v>
      </c>
      <c r="E145" s="1">
        <f>IFERROR(__xludf.DUMMYFUNCTION("""COMPUTED_VALUE"""),500.91)</f>
        <v>500.91</v>
      </c>
      <c r="G145" s="2">
        <f>IFERROR(__xludf.DUMMYFUNCTION("""COMPUTED_VALUE"""),45502.66666666667)</f>
        <v>45502.66667</v>
      </c>
      <c r="H145" s="1">
        <f>IFERROR(__xludf.DUMMYFUNCTION("""COMPUTED_VALUE"""),488.2)</f>
        <v>488.2</v>
      </c>
      <c r="J145" s="2">
        <f>IFERROR(__xludf.DUMMYFUNCTION("""COMPUTED_VALUE"""),45502.66666666667)</f>
        <v>45502.66667</v>
      </c>
      <c r="K145" s="1">
        <f>IFERROR(__xludf.DUMMYFUNCTION("""COMPUTED_VALUE"""),493.35)</f>
        <v>493.35</v>
      </c>
      <c r="M145" s="2">
        <f>IFERROR(__xludf.DUMMYFUNCTION("""COMPUTED_VALUE"""),45502.66666666667)</f>
        <v>45502.66667</v>
      </c>
      <c r="N145" s="1">
        <f>IFERROR(__xludf.DUMMYFUNCTION("""COMPUTED_VALUE"""),5426871.0)</f>
        <v>5426871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IFERROR(__xludf.DUMMYFUNCTION("""COMPUTED_VALUE"""),494.43)</f>
        <v>494.43</v>
      </c>
      <c r="D146" s="2">
        <f>IFERROR(__xludf.DUMMYFUNCTION("""COMPUTED_VALUE"""),45503.66666666667)</f>
        <v>45503.66667</v>
      </c>
      <c r="E146" s="1">
        <f>IFERROR(__xludf.DUMMYFUNCTION("""COMPUTED_VALUE"""),500.61)</f>
        <v>500.61</v>
      </c>
      <c r="G146" s="2">
        <f>IFERROR(__xludf.DUMMYFUNCTION("""COMPUTED_VALUE"""),45503.66666666667)</f>
        <v>45503.66667</v>
      </c>
      <c r="H146" s="1">
        <f>IFERROR(__xludf.DUMMYFUNCTION("""COMPUTED_VALUE"""),493.47)</f>
        <v>493.47</v>
      </c>
      <c r="J146" s="2">
        <f>IFERROR(__xludf.DUMMYFUNCTION("""COMPUTED_VALUE"""),45503.66666666667)</f>
        <v>45503.66667</v>
      </c>
      <c r="K146" s="1">
        <f>IFERROR(__xludf.DUMMYFUNCTION("""COMPUTED_VALUE"""),499.05)</f>
        <v>499.05</v>
      </c>
      <c r="M146" s="2">
        <f>IFERROR(__xludf.DUMMYFUNCTION("""COMPUTED_VALUE"""),45503.66666666667)</f>
        <v>45503.66667</v>
      </c>
      <c r="N146" s="1">
        <f>IFERROR(__xludf.DUMMYFUNCTION("""COMPUTED_VALUE"""),3889230.0)</f>
        <v>3889230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IFERROR(__xludf.DUMMYFUNCTION("""COMPUTED_VALUE"""),504.02)</f>
        <v>504.02</v>
      </c>
      <c r="D147" s="2">
        <f>IFERROR(__xludf.DUMMYFUNCTION("""COMPUTED_VALUE"""),45504.66666666667)</f>
        <v>45504.66667</v>
      </c>
      <c r="E147" s="1">
        <f>IFERROR(__xludf.DUMMYFUNCTION("""COMPUTED_VALUE"""),511.66)</f>
        <v>511.66</v>
      </c>
      <c r="G147" s="2">
        <f>IFERROR(__xludf.DUMMYFUNCTION("""COMPUTED_VALUE"""),45504.66666666667)</f>
        <v>45504.66667</v>
      </c>
      <c r="H147" s="1">
        <f>IFERROR(__xludf.DUMMYFUNCTION("""COMPUTED_VALUE"""),495.43)</f>
        <v>495.43</v>
      </c>
      <c r="J147" s="2">
        <f>IFERROR(__xludf.DUMMYFUNCTION("""COMPUTED_VALUE"""),45504.66666666667)</f>
        <v>45504.66667</v>
      </c>
      <c r="K147" s="1">
        <f>IFERROR(__xludf.DUMMYFUNCTION("""COMPUTED_VALUE"""),497.71)</f>
        <v>497.71</v>
      </c>
      <c r="M147" s="2">
        <f>IFERROR(__xludf.DUMMYFUNCTION("""COMPUTED_VALUE"""),45504.66666666667)</f>
        <v>45504.66667</v>
      </c>
      <c r="N147" s="1">
        <f>IFERROR(__xludf.DUMMYFUNCTION("""COMPUTED_VALUE"""),4195596.0)</f>
        <v>4195596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IFERROR(__xludf.DUMMYFUNCTION("""COMPUTED_VALUE"""),496.2)</f>
        <v>496.2</v>
      </c>
      <c r="D148" s="2">
        <f>IFERROR(__xludf.DUMMYFUNCTION("""COMPUTED_VALUE"""),45505.66666666667)</f>
        <v>45505.66667</v>
      </c>
      <c r="E148" s="1">
        <f>IFERROR(__xludf.DUMMYFUNCTION("""COMPUTED_VALUE"""),499.21)</f>
        <v>499.21</v>
      </c>
      <c r="G148" s="2">
        <f>IFERROR(__xludf.DUMMYFUNCTION("""COMPUTED_VALUE"""),45505.66666666667)</f>
        <v>45505.66667</v>
      </c>
      <c r="H148" s="1">
        <f>IFERROR(__xludf.DUMMYFUNCTION("""COMPUTED_VALUE"""),476.74)</f>
        <v>476.74</v>
      </c>
      <c r="J148" s="2">
        <f>IFERROR(__xludf.DUMMYFUNCTION("""COMPUTED_VALUE"""),45505.66666666667)</f>
        <v>45505.66667</v>
      </c>
      <c r="K148" s="1">
        <f>IFERROR(__xludf.DUMMYFUNCTION("""COMPUTED_VALUE"""),479.92)</f>
        <v>479.92</v>
      </c>
      <c r="M148" s="2">
        <f>IFERROR(__xludf.DUMMYFUNCTION("""COMPUTED_VALUE"""),45505.66666666667)</f>
        <v>45505.66667</v>
      </c>
      <c r="N148" s="1">
        <f>IFERROR(__xludf.DUMMYFUNCTION("""COMPUTED_VALUE"""),4308112.0)</f>
        <v>4308112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IFERROR(__xludf.DUMMYFUNCTION("""COMPUTED_VALUE"""),468.01)</f>
        <v>468.01</v>
      </c>
      <c r="D149" s="2">
        <f>IFERROR(__xludf.DUMMYFUNCTION("""COMPUTED_VALUE"""),45506.66666666667)</f>
        <v>45506.66667</v>
      </c>
      <c r="E149" s="1">
        <f>IFERROR(__xludf.DUMMYFUNCTION("""COMPUTED_VALUE"""),472.31)</f>
        <v>472.31</v>
      </c>
      <c r="G149" s="2">
        <f>IFERROR(__xludf.DUMMYFUNCTION("""COMPUTED_VALUE"""),45506.66666666667)</f>
        <v>45506.66667</v>
      </c>
      <c r="H149" s="1">
        <f>IFERROR(__xludf.DUMMYFUNCTION("""COMPUTED_VALUE"""),460.03)</f>
        <v>460.03</v>
      </c>
      <c r="J149" s="2">
        <f>IFERROR(__xludf.DUMMYFUNCTION("""COMPUTED_VALUE"""),45506.66666666667)</f>
        <v>45506.66667</v>
      </c>
      <c r="K149" s="1">
        <f>IFERROR(__xludf.DUMMYFUNCTION("""COMPUTED_VALUE"""),469.15)</f>
        <v>469.15</v>
      </c>
      <c r="M149" s="2">
        <f>IFERROR(__xludf.DUMMYFUNCTION("""COMPUTED_VALUE"""),45506.66666666667)</f>
        <v>45506.66667</v>
      </c>
      <c r="N149" s="1">
        <f>IFERROR(__xludf.DUMMYFUNCTION("""COMPUTED_VALUE"""),4693313.0)</f>
        <v>4693313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IFERROR(__xludf.DUMMYFUNCTION("""COMPUTED_VALUE"""),466.82)</f>
        <v>466.82</v>
      </c>
      <c r="D150" s="2">
        <f>IFERROR(__xludf.DUMMYFUNCTION("""COMPUTED_VALUE"""),45509.66666666667)</f>
        <v>45509.66667</v>
      </c>
      <c r="E150" s="1">
        <f>IFERROR(__xludf.DUMMYFUNCTION("""COMPUTED_VALUE"""),470.09)</f>
        <v>470.09</v>
      </c>
      <c r="G150" s="2">
        <f>IFERROR(__xludf.DUMMYFUNCTION("""COMPUTED_VALUE"""),45509.66666666667)</f>
        <v>45509.66667</v>
      </c>
      <c r="H150" s="1">
        <f>IFERROR(__xludf.DUMMYFUNCTION("""COMPUTED_VALUE"""),446.88)</f>
        <v>446.88</v>
      </c>
      <c r="J150" s="2">
        <f>IFERROR(__xludf.DUMMYFUNCTION("""COMPUTED_VALUE"""),45509.66666666667)</f>
        <v>45509.66667</v>
      </c>
      <c r="K150" s="1">
        <f>IFERROR(__xludf.DUMMYFUNCTION("""COMPUTED_VALUE"""),462.75)</f>
        <v>462.75</v>
      </c>
      <c r="M150" s="2">
        <f>IFERROR(__xludf.DUMMYFUNCTION("""COMPUTED_VALUE"""),45509.66666666667)</f>
        <v>45509.66667</v>
      </c>
      <c r="N150" s="1">
        <f>IFERROR(__xludf.DUMMYFUNCTION("""COMPUTED_VALUE"""),4558102.0)</f>
        <v>4558102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IFERROR(__xludf.DUMMYFUNCTION("""COMPUTED_VALUE"""),464.33)</f>
        <v>464.33</v>
      </c>
      <c r="D151" s="2">
        <f>IFERROR(__xludf.DUMMYFUNCTION("""COMPUTED_VALUE"""),45510.66666666667)</f>
        <v>45510.66667</v>
      </c>
      <c r="E151" s="1">
        <f>IFERROR(__xludf.DUMMYFUNCTION("""COMPUTED_VALUE"""),471.43)</f>
        <v>471.43</v>
      </c>
      <c r="G151" s="2">
        <f>IFERROR(__xludf.DUMMYFUNCTION("""COMPUTED_VALUE"""),45510.66666666667)</f>
        <v>45510.66667</v>
      </c>
      <c r="H151" s="1">
        <f>IFERROR(__xludf.DUMMYFUNCTION("""COMPUTED_VALUE"""),461.17)</f>
        <v>461.17</v>
      </c>
      <c r="J151" s="2">
        <f>IFERROR(__xludf.DUMMYFUNCTION("""COMPUTED_VALUE"""),45510.66666666667)</f>
        <v>45510.66667</v>
      </c>
      <c r="K151" s="1">
        <f>IFERROR(__xludf.DUMMYFUNCTION("""COMPUTED_VALUE"""),464.83)</f>
        <v>464.83</v>
      </c>
      <c r="M151" s="2">
        <f>IFERROR(__xludf.DUMMYFUNCTION("""COMPUTED_VALUE"""),45510.66666666667)</f>
        <v>45510.66667</v>
      </c>
      <c r="N151" s="1">
        <f>IFERROR(__xludf.DUMMYFUNCTION("""COMPUTED_VALUE"""),3668846.0)</f>
        <v>3668846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IFERROR(__xludf.DUMMYFUNCTION("""COMPUTED_VALUE"""),468.55)</f>
        <v>468.55</v>
      </c>
      <c r="D152" s="2">
        <f>IFERROR(__xludf.DUMMYFUNCTION("""COMPUTED_VALUE"""),45511.66666666667)</f>
        <v>45511.66667</v>
      </c>
      <c r="E152" s="1">
        <f>IFERROR(__xludf.DUMMYFUNCTION("""COMPUTED_VALUE"""),474.63)</f>
        <v>474.63</v>
      </c>
      <c r="G152" s="2">
        <f>IFERROR(__xludf.DUMMYFUNCTION("""COMPUTED_VALUE"""),45511.66666666667)</f>
        <v>45511.66667</v>
      </c>
      <c r="H152" s="1">
        <f>IFERROR(__xludf.DUMMYFUNCTION("""COMPUTED_VALUE"""),454.25)</f>
        <v>454.25</v>
      </c>
      <c r="J152" s="2">
        <f>IFERROR(__xludf.DUMMYFUNCTION("""COMPUTED_VALUE"""),45511.66666666667)</f>
        <v>45511.66667</v>
      </c>
      <c r="K152" s="1">
        <f>IFERROR(__xludf.DUMMYFUNCTION("""COMPUTED_VALUE"""),454.49)</f>
        <v>454.49</v>
      </c>
      <c r="M152" s="2">
        <f>IFERROR(__xludf.DUMMYFUNCTION("""COMPUTED_VALUE"""),45511.66666666667)</f>
        <v>45511.66667</v>
      </c>
      <c r="N152" s="1">
        <f>IFERROR(__xludf.DUMMYFUNCTION("""COMPUTED_VALUE"""),7918810.0)</f>
        <v>7918810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IFERROR(__xludf.DUMMYFUNCTION("""COMPUTED_VALUE"""),456.8)</f>
        <v>456.8</v>
      </c>
      <c r="D153" s="2">
        <f>IFERROR(__xludf.DUMMYFUNCTION("""COMPUTED_VALUE"""),45512.66666666667)</f>
        <v>45512.66667</v>
      </c>
      <c r="E153" s="1">
        <f>IFERROR(__xludf.DUMMYFUNCTION("""COMPUTED_VALUE"""),464.94)</f>
        <v>464.94</v>
      </c>
      <c r="G153" s="2">
        <f>IFERROR(__xludf.DUMMYFUNCTION("""COMPUTED_VALUE"""),45512.66666666667)</f>
        <v>45512.66667</v>
      </c>
      <c r="H153" s="1">
        <f>IFERROR(__xludf.DUMMYFUNCTION("""COMPUTED_VALUE"""),455.37)</f>
        <v>455.37</v>
      </c>
      <c r="J153" s="2">
        <f>IFERROR(__xludf.DUMMYFUNCTION("""COMPUTED_VALUE"""),45512.66666666667)</f>
        <v>45512.66667</v>
      </c>
      <c r="K153" s="1">
        <f>IFERROR(__xludf.DUMMYFUNCTION("""COMPUTED_VALUE"""),459.2)</f>
        <v>459.2</v>
      </c>
      <c r="M153" s="2">
        <f>IFERROR(__xludf.DUMMYFUNCTION("""COMPUTED_VALUE"""),45512.66666666667)</f>
        <v>45512.66667</v>
      </c>
      <c r="N153" s="1">
        <f>IFERROR(__xludf.DUMMYFUNCTION("""COMPUTED_VALUE"""),1.0446957E7)</f>
        <v>10446957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IFERROR(__xludf.DUMMYFUNCTION("""COMPUTED_VALUE"""),458.38)</f>
        <v>458.38</v>
      </c>
      <c r="D154" s="2">
        <f>IFERROR(__xludf.DUMMYFUNCTION("""COMPUTED_VALUE"""),45513.66666666667)</f>
        <v>45513.66667</v>
      </c>
      <c r="E154" s="1">
        <f>IFERROR(__xludf.DUMMYFUNCTION("""COMPUTED_VALUE"""),459.3)</f>
        <v>459.3</v>
      </c>
      <c r="G154" s="2">
        <f>IFERROR(__xludf.DUMMYFUNCTION("""COMPUTED_VALUE"""),45513.66666666667)</f>
        <v>45513.66667</v>
      </c>
      <c r="H154" s="1">
        <f>IFERROR(__xludf.DUMMYFUNCTION("""COMPUTED_VALUE"""),452.71)</f>
        <v>452.71</v>
      </c>
      <c r="J154" s="2">
        <f>IFERROR(__xludf.DUMMYFUNCTION("""COMPUTED_VALUE"""),45513.66666666667)</f>
        <v>45513.66667</v>
      </c>
      <c r="K154" s="1">
        <f>IFERROR(__xludf.DUMMYFUNCTION("""COMPUTED_VALUE"""),453.88)</f>
        <v>453.88</v>
      </c>
      <c r="M154" s="2">
        <f>IFERROR(__xludf.DUMMYFUNCTION("""COMPUTED_VALUE"""),45513.66666666667)</f>
        <v>45513.66667</v>
      </c>
      <c r="N154" s="1">
        <f>IFERROR(__xludf.DUMMYFUNCTION("""COMPUTED_VALUE"""),4858454.0)</f>
        <v>4858454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IFERROR(__xludf.DUMMYFUNCTION("""COMPUTED_VALUE"""),453.93)</f>
        <v>453.93</v>
      </c>
      <c r="D155" s="2">
        <f>IFERROR(__xludf.DUMMYFUNCTION("""COMPUTED_VALUE"""),45516.66666666667)</f>
        <v>45516.66667</v>
      </c>
      <c r="E155" s="1">
        <f>IFERROR(__xludf.DUMMYFUNCTION("""COMPUTED_VALUE"""),454.72)</f>
        <v>454.72</v>
      </c>
      <c r="G155" s="2">
        <f>IFERROR(__xludf.DUMMYFUNCTION("""COMPUTED_VALUE"""),45516.66666666667)</f>
        <v>45516.66667</v>
      </c>
      <c r="H155" s="1">
        <f>IFERROR(__xludf.DUMMYFUNCTION("""COMPUTED_VALUE"""),446.67)</f>
        <v>446.67</v>
      </c>
      <c r="J155" s="2">
        <f>IFERROR(__xludf.DUMMYFUNCTION("""COMPUTED_VALUE"""),45516.66666666667)</f>
        <v>45516.66667</v>
      </c>
      <c r="K155" s="1">
        <f>IFERROR(__xludf.DUMMYFUNCTION("""COMPUTED_VALUE"""),449.15)</f>
        <v>449.15</v>
      </c>
      <c r="M155" s="2">
        <f>IFERROR(__xludf.DUMMYFUNCTION("""COMPUTED_VALUE"""),45516.66666666667)</f>
        <v>45516.66667</v>
      </c>
      <c r="N155" s="1">
        <f>IFERROR(__xludf.DUMMYFUNCTION("""COMPUTED_VALUE"""),5298546.0)</f>
        <v>5298546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IFERROR(__xludf.DUMMYFUNCTION("""COMPUTED_VALUE"""),450.27)</f>
        <v>450.27</v>
      </c>
      <c r="D156" s="2">
        <f>IFERROR(__xludf.DUMMYFUNCTION("""COMPUTED_VALUE"""),45517.66666666667)</f>
        <v>45517.66667</v>
      </c>
      <c r="E156" s="1">
        <f>IFERROR(__xludf.DUMMYFUNCTION("""COMPUTED_VALUE"""),460.56)</f>
        <v>460.56</v>
      </c>
      <c r="G156" s="2">
        <f>IFERROR(__xludf.DUMMYFUNCTION("""COMPUTED_VALUE"""),45517.66666666667)</f>
        <v>45517.66667</v>
      </c>
      <c r="H156" s="1">
        <f>IFERROR(__xludf.DUMMYFUNCTION("""COMPUTED_VALUE"""),449.78)</f>
        <v>449.78</v>
      </c>
      <c r="J156" s="2">
        <f>IFERROR(__xludf.DUMMYFUNCTION("""COMPUTED_VALUE"""),45517.66666666667)</f>
        <v>45517.66667</v>
      </c>
      <c r="K156" s="1">
        <f>IFERROR(__xludf.DUMMYFUNCTION("""COMPUTED_VALUE"""),458.05)</f>
        <v>458.05</v>
      </c>
      <c r="M156" s="2">
        <f>IFERROR(__xludf.DUMMYFUNCTION("""COMPUTED_VALUE"""),45517.66666666667)</f>
        <v>45517.66667</v>
      </c>
      <c r="N156" s="1">
        <f>IFERROR(__xludf.DUMMYFUNCTION("""COMPUTED_VALUE"""),5687351.0)</f>
        <v>5687351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IFERROR(__xludf.DUMMYFUNCTION("""COMPUTED_VALUE"""),459.45)</f>
        <v>459.45</v>
      </c>
      <c r="D157" s="2">
        <f>IFERROR(__xludf.DUMMYFUNCTION("""COMPUTED_VALUE"""),45518.66666666667)</f>
        <v>45518.66667</v>
      </c>
      <c r="E157" s="1">
        <f>IFERROR(__xludf.DUMMYFUNCTION("""COMPUTED_VALUE"""),460.83)</f>
        <v>460.83</v>
      </c>
      <c r="G157" s="2">
        <f>IFERROR(__xludf.DUMMYFUNCTION("""COMPUTED_VALUE"""),45518.66666666667)</f>
        <v>45518.66667</v>
      </c>
      <c r="H157" s="1">
        <f>IFERROR(__xludf.DUMMYFUNCTION("""COMPUTED_VALUE"""),449.93)</f>
        <v>449.93</v>
      </c>
      <c r="J157" s="2">
        <f>IFERROR(__xludf.DUMMYFUNCTION("""COMPUTED_VALUE"""),45518.66666666667)</f>
        <v>45518.66667</v>
      </c>
      <c r="K157" s="1">
        <f>IFERROR(__xludf.DUMMYFUNCTION("""COMPUTED_VALUE"""),450.24)</f>
        <v>450.24</v>
      </c>
      <c r="M157" s="2">
        <f>IFERROR(__xludf.DUMMYFUNCTION("""COMPUTED_VALUE"""),45518.66666666667)</f>
        <v>45518.66667</v>
      </c>
      <c r="N157" s="1">
        <f>IFERROR(__xludf.DUMMYFUNCTION("""COMPUTED_VALUE"""),4924009.0)</f>
        <v>4924009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IFERROR(__xludf.DUMMYFUNCTION("""COMPUTED_VALUE"""),459.09)</f>
        <v>459.09</v>
      </c>
      <c r="D158" s="2">
        <f>IFERROR(__xludf.DUMMYFUNCTION("""COMPUTED_VALUE"""),45519.66666666667)</f>
        <v>45519.66667</v>
      </c>
      <c r="E158" s="1">
        <f>IFERROR(__xludf.DUMMYFUNCTION("""COMPUTED_VALUE"""),462.57)</f>
        <v>462.57</v>
      </c>
      <c r="G158" s="2">
        <f>IFERROR(__xludf.DUMMYFUNCTION("""COMPUTED_VALUE"""),45519.66666666667)</f>
        <v>45519.66667</v>
      </c>
      <c r="H158" s="1">
        <f>IFERROR(__xludf.DUMMYFUNCTION("""COMPUTED_VALUE"""),455.12)</f>
        <v>455.12</v>
      </c>
      <c r="J158" s="2">
        <f>IFERROR(__xludf.DUMMYFUNCTION("""COMPUTED_VALUE"""),45519.66666666667)</f>
        <v>45519.66667</v>
      </c>
      <c r="K158" s="1">
        <f>IFERROR(__xludf.DUMMYFUNCTION("""COMPUTED_VALUE"""),458.74)</f>
        <v>458.74</v>
      </c>
      <c r="M158" s="2">
        <f>IFERROR(__xludf.DUMMYFUNCTION("""COMPUTED_VALUE"""),45519.66666666667)</f>
        <v>45519.66667</v>
      </c>
      <c r="N158" s="1">
        <f>IFERROR(__xludf.DUMMYFUNCTION("""COMPUTED_VALUE"""),6460353.0)</f>
        <v>6460353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IFERROR(__xludf.DUMMYFUNCTION("""COMPUTED_VALUE"""),458.5)</f>
        <v>458.5</v>
      </c>
      <c r="D159" s="2">
        <f>IFERROR(__xludf.DUMMYFUNCTION("""COMPUTED_VALUE"""),45520.66666666667)</f>
        <v>45520.66667</v>
      </c>
      <c r="E159" s="1">
        <f>IFERROR(__xludf.DUMMYFUNCTION("""COMPUTED_VALUE"""),463.06)</f>
        <v>463.06</v>
      </c>
      <c r="G159" s="2">
        <f>IFERROR(__xludf.DUMMYFUNCTION("""COMPUTED_VALUE"""),45520.66666666667)</f>
        <v>45520.66667</v>
      </c>
      <c r="H159" s="1">
        <f>IFERROR(__xludf.DUMMYFUNCTION("""COMPUTED_VALUE"""),456.76)</f>
        <v>456.76</v>
      </c>
      <c r="J159" s="2">
        <f>IFERROR(__xludf.DUMMYFUNCTION("""COMPUTED_VALUE"""),45520.66666666667)</f>
        <v>45520.66667</v>
      </c>
      <c r="K159" s="1">
        <f>IFERROR(__xludf.DUMMYFUNCTION("""COMPUTED_VALUE"""),457.25)</f>
        <v>457.25</v>
      </c>
      <c r="M159" s="2">
        <f>IFERROR(__xludf.DUMMYFUNCTION("""COMPUTED_VALUE"""),45520.66666666667)</f>
        <v>45520.66667</v>
      </c>
      <c r="N159" s="1">
        <f>IFERROR(__xludf.DUMMYFUNCTION("""COMPUTED_VALUE"""),4307330.0)</f>
        <v>4307330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IFERROR(__xludf.DUMMYFUNCTION("""COMPUTED_VALUE"""),457.37)</f>
        <v>457.37</v>
      </c>
      <c r="D160" s="2">
        <f>IFERROR(__xludf.DUMMYFUNCTION("""COMPUTED_VALUE"""),45523.66666666667)</f>
        <v>45523.66667</v>
      </c>
      <c r="E160" s="1">
        <f>IFERROR(__xludf.DUMMYFUNCTION("""COMPUTED_VALUE"""),461.6)</f>
        <v>461.6</v>
      </c>
      <c r="G160" s="2">
        <f>IFERROR(__xludf.DUMMYFUNCTION("""COMPUTED_VALUE"""),45523.66666666667)</f>
        <v>45523.66667</v>
      </c>
      <c r="H160" s="1">
        <f>IFERROR(__xludf.DUMMYFUNCTION("""COMPUTED_VALUE"""),456.92)</f>
        <v>456.92</v>
      </c>
      <c r="J160" s="2">
        <f>IFERROR(__xludf.DUMMYFUNCTION("""COMPUTED_VALUE"""),45523.66666666667)</f>
        <v>45523.66667</v>
      </c>
      <c r="K160" s="1">
        <f>IFERROR(__xludf.DUMMYFUNCTION("""COMPUTED_VALUE"""),458.63)</f>
        <v>458.63</v>
      </c>
      <c r="M160" s="2">
        <f>IFERROR(__xludf.DUMMYFUNCTION("""COMPUTED_VALUE"""),45523.66666666667)</f>
        <v>45523.66667</v>
      </c>
      <c r="N160" s="1">
        <f>IFERROR(__xludf.DUMMYFUNCTION("""COMPUTED_VALUE"""),4347177.0)</f>
        <v>4347177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IFERROR(__xludf.DUMMYFUNCTION("""COMPUTED_VALUE"""),457.82)</f>
        <v>457.82</v>
      </c>
      <c r="D161" s="2">
        <f>IFERROR(__xludf.DUMMYFUNCTION("""COMPUTED_VALUE"""),45524.66666666667)</f>
        <v>45524.66667</v>
      </c>
      <c r="E161" s="1">
        <f>IFERROR(__xludf.DUMMYFUNCTION("""COMPUTED_VALUE"""),462.01)</f>
        <v>462.01</v>
      </c>
      <c r="G161" s="2">
        <f>IFERROR(__xludf.DUMMYFUNCTION("""COMPUTED_VALUE"""),45524.66666666667)</f>
        <v>45524.66667</v>
      </c>
      <c r="H161" s="1">
        <f>IFERROR(__xludf.DUMMYFUNCTION("""COMPUTED_VALUE"""),456.17)</f>
        <v>456.17</v>
      </c>
      <c r="J161" s="2">
        <f>IFERROR(__xludf.DUMMYFUNCTION("""COMPUTED_VALUE"""),45524.66666666667)</f>
        <v>45524.66667</v>
      </c>
      <c r="K161" s="1">
        <f>IFERROR(__xludf.DUMMYFUNCTION("""COMPUTED_VALUE"""),456.59)</f>
        <v>456.59</v>
      </c>
      <c r="M161" s="2">
        <f>IFERROR(__xludf.DUMMYFUNCTION("""COMPUTED_VALUE"""),45524.66666666667)</f>
        <v>45524.66667</v>
      </c>
      <c r="N161" s="1">
        <f>IFERROR(__xludf.DUMMYFUNCTION("""COMPUTED_VALUE"""),2563411.0)</f>
        <v>2563411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IFERROR(__xludf.DUMMYFUNCTION("""COMPUTED_VALUE"""),461.67)</f>
        <v>461.67</v>
      </c>
      <c r="D162" s="2">
        <f>IFERROR(__xludf.DUMMYFUNCTION("""COMPUTED_VALUE"""),45525.66666666667)</f>
        <v>45525.66667</v>
      </c>
      <c r="E162" s="1">
        <f>IFERROR(__xludf.DUMMYFUNCTION("""COMPUTED_VALUE"""),465.85)</f>
        <v>465.85</v>
      </c>
      <c r="G162" s="2">
        <f>IFERROR(__xludf.DUMMYFUNCTION("""COMPUTED_VALUE"""),45525.66666666667)</f>
        <v>45525.66667</v>
      </c>
      <c r="H162" s="1">
        <f>IFERROR(__xludf.DUMMYFUNCTION("""COMPUTED_VALUE"""),457.72)</f>
        <v>457.72</v>
      </c>
      <c r="J162" s="2">
        <f>IFERROR(__xludf.DUMMYFUNCTION("""COMPUTED_VALUE"""),45525.66666666667)</f>
        <v>45525.66667</v>
      </c>
      <c r="K162" s="1">
        <f>IFERROR(__xludf.DUMMYFUNCTION("""COMPUTED_VALUE"""),464.52)</f>
        <v>464.52</v>
      </c>
      <c r="M162" s="2">
        <f>IFERROR(__xludf.DUMMYFUNCTION("""COMPUTED_VALUE"""),45525.66666666667)</f>
        <v>45525.66667</v>
      </c>
      <c r="N162" s="1">
        <f>IFERROR(__xludf.DUMMYFUNCTION("""COMPUTED_VALUE"""),2830629.0)</f>
        <v>2830629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IFERROR(__xludf.DUMMYFUNCTION("""COMPUTED_VALUE"""),464.22)</f>
        <v>464.22</v>
      </c>
      <c r="D163" s="2">
        <f>IFERROR(__xludf.DUMMYFUNCTION("""COMPUTED_VALUE"""),45526.66666666667)</f>
        <v>45526.66667</v>
      </c>
      <c r="E163" s="1">
        <f>IFERROR(__xludf.DUMMYFUNCTION("""COMPUTED_VALUE"""),464.92)</f>
        <v>464.92</v>
      </c>
      <c r="G163" s="2">
        <f>IFERROR(__xludf.DUMMYFUNCTION("""COMPUTED_VALUE"""),45526.66666666667)</f>
        <v>45526.66667</v>
      </c>
      <c r="H163" s="1">
        <f>IFERROR(__xludf.DUMMYFUNCTION("""COMPUTED_VALUE"""),457.58)</f>
        <v>457.58</v>
      </c>
      <c r="J163" s="2">
        <f>IFERROR(__xludf.DUMMYFUNCTION("""COMPUTED_VALUE"""),45526.66666666667)</f>
        <v>45526.66667</v>
      </c>
      <c r="K163" s="1">
        <f>IFERROR(__xludf.DUMMYFUNCTION("""COMPUTED_VALUE"""),458.71)</f>
        <v>458.71</v>
      </c>
      <c r="M163" s="2">
        <f>IFERROR(__xludf.DUMMYFUNCTION("""COMPUTED_VALUE"""),45526.66666666667)</f>
        <v>45526.66667</v>
      </c>
      <c r="N163" s="1">
        <f>IFERROR(__xludf.DUMMYFUNCTION("""COMPUTED_VALUE"""),2877760.0)</f>
        <v>2877760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IFERROR(__xludf.DUMMYFUNCTION("""COMPUTED_VALUE"""),459.81)</f>
        <v>459.81</v>
      </c>
      <c r="D164" s="2">
        <f>IFERROR(__xludf.DUMMYFUNCTION("""COMPUTED_VALUE"""),45527.66666666667)</f>
        <v>45527.66667</v>
      </c>
      <c r="E164" s="1">
        <f>IFERROR(__xludf.DUMMYFUNCTION("""COMPUTED_VALUE"""),476.0)</f>
        <v>476</v>
      </c>
      <c r="G164" s="2">
        <f>IFERROR(__xludf.DUMMYFUNCTION("""COMPUTED_VALUE"""),45527.66666666667)</f>
        <v>45527.66667</v>
      </c>
      <c r="H164" s="1">
        <f>IFERROR(__xludf.DUMMYFUNCTION("""COMPUTED_VALUE"""),459.81)</f>
        <v>459.81</v>
      </c>
      <c r="J164" s="2">
        <f>IFERROR(__xludf.DUMMYFUNCTION("""COMPUTED_VALUE"""),45527.66666666667)</f>
        <v>45527.66667</v>
      </c>
      <c r="K164" s="1">
        <f>IFERROR(__xludf.DUMMYFUNCTION("""COMPUTED_VALUE"""),474.64)</f>
        <v>474.64</v>
      </c>
      <c r="M164" s="2">
        <f>IFERROR(__xludf.DUMMYFUNCTION("""COMPUTED_VALUE"""),45527.66666666667)</f>
        <v>45527.66667</v>
      </c>
      <c r="N164" s="1">
        <f>IFERROR(__xludf.DUMMYFUNCTION("""COMPUTED_VALUE"""),4031506.0)</f>
        <v>4031506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IFERROR(__xludf.DUMMYFUNCTION("""COMPUTED_VALUE"""),475.43)</f>
        <v>475.43</v>
      </c>
      <c r="D165" s="2">
        <f>IFERROR(__xludf.DUMMYFUNCTION("""COMPUTED_VALUE"""),45530.66666666667)</f>
        <v>45530.66667</v>
      </c>
      <c r="E165" s="1">
        <f>IFERROR(__xludf.DUMMYFUNCTION("""COMPUTED_VALUE"""),480.88)</f>
        <v>480.88</v>
      </c>
      <c r="G165" s="2">
        <f>IFERROR(__xludf.DUMMYFUNCTION("""COMPUTED_VALUE"""),45530.66666666667)</f>
        <v>45530.66667</v>
      </c>
      <c r="H165" s="1">
        <f>IFERROR(__xludf.DUMMYFUNCTION("""COMPUTED_VALUE"""),474.75)</f>
        <v>474.75</v>
      </c>
      <c r="J165" s="2">
        <f>IFERROR(__xludf.DUMMYFUNCTION("""COMPUTED_VALUE"""),45530.66666666667)</f>
        <v>45530.66667</v>
      </c>
      <c r="K165" s="1">
        <f>IFERROR(__xludf.DUMMYFUNCTION("""COMPUTED_VALUE"""),475.4)</f>
        <v>475.4</v>
      </c>
      <c r="M165" s="2">
        <f>IFERROR(__xludf.DUMMYFUNCTION("""COMPUTED_VALUE"""),45530.66666666667)</f>
        <v>45530.66667</v>
      </c>
      <c r="N165" s="1">
        <f>IFERROR(__xludf.DUMMYFUNCTION("""COMPUTED_VALUE"""),5195600.0)</f>
        <v>5195600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IFERROR(__xludf.DUMMYFUNCTION("""COMPUTED_VALUE"""),470.49)</f>
        <v>470.49</v>
      </c>
      <c r="D166" s="2">
        <f>IFERROR(__xludf.DUMMYFUNCTION("""COMPUTED_VALUE"""),45531.66666666667)</f>
        <v>45531.66667</v>
      </c>
      <c r="E166" s="1">
        <f>IFERROR(__xludf.DUMMYFUNCTION("""COMPUTED_VALUE"""),472.2)</f>
        <v>472.2</v>
      </c>
      <c r="G166" s="2">
        <f>IFERROR(__xludf.DUMMYFUNCTION("""COMPUTED_VALUE"""),45531.66666666667)</f>
        <v>45531.66667</v>
      </c>
      <c r="H166" s="1">
        <f>IFERROR(__xludf.DUMMYFUNCTION("""COMPUTED_VALUE"""),466.02)</f>
        <v>466.02</v>
      </c>
      <c r="J166" s="2">
        <f>IFERROR(__xludf.DUMMYFUNCTION("""COMPUTED_VALUE"""),45531.66666666667)</f>
        <v>45531.66667</v>
      </c>
      <c r="K166" s="1">
        <f>IFERROR(__xludf.DUMMYFUNCTION("""COMPUTED_VALUE"""),467.41)</f>
        <v>467.41</v>
      </c>
      <c r="M166" s="2">
        <f>IFERROR(__xludf.DUMMYFUNCTION("""COMPUTED_VALUE"""),45531.66666666667)</f>
        <v>45531.66667</v>
      </c>
      <c r="N166" s="1">
        <f>IFERROR(__xludf.DUMMYFUNCTION("""COMPUTED_VALUE"""),2995323.0)</f>
        <v>2995323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IFERROR(__xludf.DUMMYFUNCTION("""COMPUTED_VALUE"""),464.99)</f>
        <v>464.99</v>
      </c>
      <c r="D167" s="2">
        <f>IFERROR(__xludf.DUMMYFUNCTION("""COMPUTED_VALUE"""),45532.66666666667)</f>
        <v>45532.66667</v>
      </c>
      <c r="E167" s="1">
        <f>IFERROR(__xludf.DUMMYFUNCTION("""COMPUTED_VALUE"""),468.94)</f>
        <v>468.94</v>
      </c>
      <c r="G167" s="2">
        <f>IFERROR(__xludf.DUMMYFUNCTION("""COMPUTED_VALUE"""),45532.66666666667)</f>
        <v>45532.66667</v>
      </c>
      <c r="H167" s="1">
        <f>IFERROR(__xludf.DUMMYFUNCTION("""COMPUTED_VALUE"""),462.52)</f>
        <v>462.52</v>
      </c>
      <c r="J167" s="2">
        <f>IFERROR(__xludf.DUMMYFUNCTION("""COMPUTED_VALUE"""),45532.66666666667)</f>
        <v>45532.66667</v>
      </c>
      <c r="K167" s="1">
        <f>IFERROR(__xludf.DUMMYFUNCTION("""COMPUTED_VALUE"""),463.65)</f>
        <v>463.65</v>
      </c>
      <c r="M167" s="2">
        <f>IFERROR(__xludf.DUMMYFUNCTION("""COMPUTED_VALUE"""),45532.66666666667)</f>
        <v>45532.66667</v>
      </c>
      <c r="N167" s="1">
        <f>IFERROR(__xludf.DUMMYFUNCTION("""COMPUTED_VALUE"""),6098923.0)</f>
        <v>6098923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IFERROR(__xludf.DUMMYFUNCTION("""COMPUTED_VALUE"""),467.53)</f>
        <v>467.53</v>
      </c>
      <c r="D168" s="2">
        <f>IFERROR(__xludf.DUMMYFUNCTION("""COMPUTED_VALUE"""),45533.66666666667)</f>
        <v>45533.66667</v>
      </c>
      <c r="E168" s="1">
        <f>IFERROR(__xludf.DUMMYFUNCTION("""COMPUTED_VALUE"""),468.2)</f>
        <v>468.2</v>
      </c>
      <c r="G168" s="2">
        <f>IFERROR(__xludf.DUMMYFUNCTION("""COMPUTED_VALUE"""),45533.66666666667)</f>
        <v>45533.66667</v>
      </c>
      <c r="H168" s="1">
        <f>IFERROR(__xludf.DUMMYFUNCTION("""COMPUTED_VALUE"""),460.52)</f>
        <v>460.52</v>
      </c>
      <c r="J168" s="2">
        <f>IFERROR(__xludf.DUMMYFUNCTION("""COMPUTED_VALUE"""),45533.66666666667)</f>
        <v>45533.66667</v>
      </c>
      <c r="K168" s="1">
        <f>IFERROR(__xludf.DUMMYFUNCTION("""COMPUTED_VALUE"""),461.17)</f>
        <v>461.17</v>
      </c>
      <c r="M168" s="2">
        <f>IFERROR(__xludf.DUMMYFUNCTION("""COMPUTED_VALUE"""),45533.66666666667)</f>
        <v>45533.66667</v>
      </c>
      <c r="N168" s="1">
        <f>IFERROR(__xludf.DUMMYFUNCTION("""COMPUTED_VALUE"""),5728059.0)</f>
        <v>5728059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IFERROR(__xludf.DUMMYFUNCTION("""COMPUTED_VALUE"""),463.18)</f>
        <v>463.18</v>
      </c>
      <c r="D169" s="2">
        <f>IFERROR(__xludf.DUMMYFUNCTION("""COMPUTED_VALUE"""),45534.66666666667)</f>
        <v>45534.66667</v>
      </c>
      <c r="E169" s="1">
        <f>IFERROR(__xludf.DUMMYFUNCTION("""COMPUTED_VALUE"""),466.22)</f>
        <v>466.22</v>
      </c>
      <c r="G169" s="2">
        <f>IFERROR(__xludf.DUMMYFUNCTION("""COMPUTED_VALUE"""),45534.66666666667)</f>
        <v>45534.66667</v>
      </c>
      <c r="H169" s="1">
        <f>IFERROR(__xludf.DUMMYFUNCTION("""COMPUTED_VALUE"""),460.04)</f>
        <v>460.04</v>
      </c>
      <c r="J169" s="2">
        <f>IFERROR(__xludf.DUMMYFUNCTION("""COMPUTED_VALUE"""),45534.66666666667)</f>
        <v>45534.66667</v>
      </c>
      <c r="K169" s="1">
        <f>IFERROR(__xludf.DUMMYFUNCTION("""COMPUTED_VALUE"""),462.92)</f>
        <v>462.92</v>
      </c>
      <c r="M169" s="2">
        <f>IFERROR(__xludf.DUMMYFUNCTION("""COMPUTED_VALUE"""),45534.66666666667)</f>
        <v>45534.66667</v>
      </c>
      <c r="N169" s="1">
        <f>IFERROR(__xludf.DUMMYFUNCTION("""COMPUTED_VALUE"""),5500658.0)</f>
        <v>5500658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IFERROR(__xludf.DUMMYFUNCTION("""COMPUTED_VALUE"""),461.22)</f>
        <v>461.22</v>
      </c>
      <c r="D170" s="2">
        <f>IFERROR(__xludf.DUMMYFUNCTION("""COMPUTED_VALUE"""),45538.66666666667)</f>
        <v>45538.66667</v>
      </c>
      <c r="E170" s="1">
        <f>IFERROR(__xludf.DUMMYFUNCTION("""COMPUTED_VALUE"""),462.68)</f>
        <v>462.68</v>
      </c>
      <c r="G170" s="2">
        <f>IFERROR(__xludf.DUMMYFUNCTION("""COMPUTED_VALUE"""),45538.66666666667)</f>
        <v>45538.66667</v>
      </c>
      <c r="H170" s="1">
        <f>IFERROR(__xludf.DUMMYFUNCTION("""COMPUTED_VALUE"""),450.12)</f>
        <v>450.12</v>
      </c>
      <c r="J170" s="2">
        <f>IFERROR(__xludf.DUMMYFUNCTION("""COMPUTED_VALUE"""),45538.66666666667)</f>
        <v>45538.66667</v>
      </c>
      <c r="K170" s="1">
        <f>IFERROR(__xludf.DUMMYFUNCTION("""COMPUTED_VALUE"""),450.75)</f>
        <v>450.75</v>
      </c>
      <c r="M170" s="2">
        <f>IFERROR(__xludf.DUMMYFUNCTION("""COMPUTED_VALUE"""),45538.66666666667)</f>
        <v>45538.66667</v>
      </c>
      <c r="N170" s="1">
        <f>IFERROR(__xludf.DUMMYFUNCTION("""COMPUTED_VALUE"""),4506849.0)</f>
        <v>4506849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IFERROR(__xludf.DUMMYFUNCTION("""COMPUTED_VALUE"""),448.52)</f>
        <v>448.52</v>
      </c>
      <c r="D171" s="2">
        <f>IFERROR(__xludf.DUMMYFUNCTION("""COMPUTED_VALUE"""),45539.66666666667)</f>
        <v>45539.66667</v>
      </c>
      <c r="E171" s="1">
        <f>IFERROR(__xludf.DUMMYFUNCTION("""COMPUTED_VALUE"""),456.5)</f>
        <v>456.5</v>
      </c>
      <c r="G171" s="2">
        <f>IFERROR(__xludf.DUMMYFUNCTION("""COMPUTED_VALUE"""),45539.66666666667)</f>
        <v>45539.66667</v>
      </c>
      <c r="H171" s="1">
        <f>IFERROR(__xludf.DUMMYFUNCTION("""COMPUTED_VALUE"""),447.9)</f>
        <v>447.9</v>
      </c>
      <c r="J171" s="2">
        <f>IFERROR(__xludf.DUMMYFUNCTION("""COMPUTED_VALUE"""),45539.66666666667)</f>
        <v>45539.66667</v>
      </c>
      <c r="K171" s="1">
        <f>IFERROR(__xludf.DUMMYFUNCTION("""COMPUTED_VALUE"""),456.3)</f>
        <v>456.3</v>
      </c>
      <c r="M171" s="2">
        <f>IFERROR(__xludf.DUMMYFUNCTION("""COMPUTED_VALUE"""),45539.66666666667)</f>
        <v>45539.66667</v>
      </c>
      <c r="N171" s="1">
        <f>IFERROR(__xludf.DUMMYFUNCTION("""COMPUTED_VALUE"""),5354589.0)</f>
        <v>5354589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IFERROR(__xludf.DUMMYFUNCTION("""COMPUTED_VALUE"""),457.71)</f>
        <v>457.71</v>
      </c>
      <c r="D172" s="2">
        <f>IFERROR(__xludf.DUMMYFUNCTION("""COMPUTED_VALUE"""),45540.66666666667)</f>
        <v>45540.66667</v>
      </c>
      <c r="E172" s="1">
        <f>IFERROR(__xludf.DUMMYFUNCTION("""COMPUTED_VALUE"""),458.88)</f>
        <v>458.88</v>
      </c>
      <c r="G172" s="2">
        <f>IFERROR(__xludf.DUMMYFUNCTION("""COMPUTED_VALUE"""),45540.66666666667)</f>
        <v>45540.66667</v>
      </c>
      <c r="H172" s="1">
        <f>IFERROR(__xludf.DUMMYFUNCTION("""COMPUTED_VALUE"""),450.21)</f>
        <v>450.21</v>
      </c>
      <c r="J172" s="2">
        <f>IFERROR(__xludf.DUMMYFUNCTION("""COMPUTED_VALUE"""),45540.66666666667)</f>
        <v>45540.66667</v>
      </c>
      <c r="K172" s="1">
        <f>IFERROR(__xludf.DUMMYFUNCTION("""COMPUTED_VALUE"""),450.71)</f>
        <v>450.71</v>
      </c>
      <c r="M172" s="2">
        <f>IFERROR(__xludf.DUMMYFUNCTION("""COMPUTED_VALUE"""),45540.66666666667)</f>
        <v>45540.66667</v>
      </c>
      <c r="N172" s="1">
        <f>IFERROR(__xludf.DUMMYFUNCTION("""COMPUTED_VALUE"""),9775672.0)</f>
        <v>9775672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IFERROR(__xludf.DUMMYFUNCTION("""COMPUTED_VALUE"""),448.87)</f>
        <v>448.87</v>
      </c>
      <c r="D173" s="2">
        <f>IFERROR(__xludf.DUMMYFUNCTION("""COMPUTED_VALUE"""),45541.66666666667)</f>
        <v>45541.66667</v>
      </c>
      <c r="E173" s="1">
        <f>IFERROR(__xludf.DUMMYFUNCTION("""COMPUTED_VALUE"""),454.01)</f>
        <v>454.01</v>
      </c>
      <c r="G173" s="2">
        <f>IFERROR(__xludf.DUMMYFUNCTION("""COMPUTED_VALUE"""),45541.66666666667)</f>
        <v>45541.66667</v>
      </c>
      <c r="H173" s="1">
        <f>IFERROR(__xludf.DUMMYFUNCTION("""COMPUTED_VALUE"""),445.07)</f>
        <v>445.07</v>
      </c>
      <c r="J173" s="2">
        <f>IFERROR(__xludf.DUMMYFUNCTION("""COMPUTED_VALUE"""),45541.66666666667)</f>
        <v>45541.66667</v>
      </c>
      <c r="K173" s="1">
        <f>IFERROR(__xludf.DUMMYFUNCTION("""COMPUTED_VALUE"""),446.14)</f>
        <v>446.14</v>
      </c>
      <c r="M173" s="2">
        <f>IFERROR(__xludf.DUMMYFUNCTION("""COMPUTED_VALUE"""),45541.66666666667)</f>
        <v>45541.66667</v>
      </c>
      <c r="N173" s="1">
        <f>IFERROR(__xludf.DUMMYFUNCTION("""COMPUTED_VALUE"""),5212574.0)</f>
        <v>5212574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IFERROR(__xludf.DUMMYFUNCTION("""COMPUTED_VALUE"""),446.73)</f>
        <v>446.73</v>
      </c>
      <c r="D174" s="2">
        <f>IFERROR(__xludf.DUMMYFUNCTION("""COMPUTED_VALUE"""),45544.66666666667)</f>
        <v>45544.66667</v>
      </c>
      <c r="E174" s="1">
        <f>IFERROR(__xludf.DUMMYFUNCTION("""COMPUTED_VALUE"""),455.64)</f>
        <v>455.64</v>
      </c>
      <c r="G174" s="2">
        <f>IFERROR(__xludf.DUMMYFUNCTION("""COMPUTED_VALUE"""),45544.66666666667)</f>
        <v>45544.66667</v>
      </c>
      <c r="H174" s="1">
        <f>IFERROR(__xludf.DUMMYFUNCTION("""COMPUTED_VALUE"""),446.73)</f>
        <v>446.73</v>
      </c>
      <c r="J174" s="2">
        <f>IFERROR(__xludf.DUMMYFUNCTION("""COMPUTED_VALUE"""),45544.66666666667)</f>
        <v>45544.66667</v>
      </c>
      <c r="K174" s="1">
        <f>IFERROR(__xludf.DUMMYFUNCTION("""COMPUTED_VALUE"""),449.76)</f>
        <v>449.76</v>
      </c>
      <c r="M174" s="2">
        <f>IFERROR(__xludf.DUMMYFUNCTION("""COMPUTED_VALUE"""),45544.66666666667)</f>
        <v>45544.66667</v>
      </c>
      <c r="N174" s="1">
        <f>IFERROR(__xludf.DUMMYFUNCTION("""COMPUTED_VALUE"""),4773530.0)</f>
        <v>4773530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IFERROR(__xludf.DUMMYFUNCTION("""COMPUTED_VALUE"""),449.65)</f>
        <v>449.65</v>
      </c>
      <c r="D175" s="2">
        <f>IFERROR(__xludf.DUMMYFUNCTION("""COMPUTED_VALUE"""),45545.66666666667)</f>
        <v>45545.66667</v>
      </c>
      <c r="E175" s="1">
        <f>IFERROR(__xludf.DUMMYFUNCTION("""COMPUTED_VALUE"""),449.81)</f>
        <v>449.81</v>
      </c>
      <c r="G175" s="2">
        <f>IFERROR(__xludf.DUMMYFUNCTION("""COMPUTED_VALUE"""),45545.66666666667)</f>
        <v>45545.66667</v>
      </c>
      <c r="H175" s="1">
        <f>IFERROR(__xludf.DUMMYFUNCTION("""COMPUTED_VALUE"""),442.48)</f>
        <v>442.48</v>
      </c>
      <c r="J175" s="2">
        <f>IFERROR(__xludf.DUMMYFUNCTION("""COMPUTED_VALUE"""),45545.66666666667)</f>
        <v>45545.66667</v>
      </c>
      <c r="K175" s="1">
        <f>IFERROR(__xludf.DUMMYFUNCTION("""COMPUTED_VALUE"""),445.56)</f>
        <v>445.56</v>
      </c>
      <c r="M175" s="2">
        <f>IFERROR(__xludf.DUMMYFUNCTION("""COMPUTED_VALUE"""),45545.66666666667)</f>
        <v>45545.66667</v>
      </c>
      <c r="N175" s="1">
        <f>IFERROR(__xludf.DUMMYFUNCTION("""COMPUTED_VALUE"""),7078601.0)</f>
        <v>7078601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IFERROR(__xludf.DUMMYFUNCTION("""COMPUTED_VALUE"""),444.53)</f>
        <v>444.53</v>
      </c>
      <c r="D176" s="2">
        <f>IFERROR(__xludf.DUMMYFUNCTION("""COMPUTED_VALUE"""),45546.66666666667)</f>
        <v>45546.66667</v>
      </c>
      <c r="E176" s="1">
        <f>IFERROR(__xludf.DUMMYFUNCTION("""COMPUTED_VALUE"""),446.22)</f>
        <v>446.22</v>
      </c>
      <c r="G176" s="2">
        <f>IFERROR(__xludf.DUMMYFUNCTION("""COMPUTED_VALUE"""),45546.66666666667)</f>
        <v>45546.66667</v>
      </c>
      <c r="H176" s="1">
        <f>IFERROR(__xludf.DUMMYFUNCTION("""COMPUTED_VALUE"""),435.06)</f>
        <v>435.06</v>
      </c>
      <c r="J176" s="2">
        <f>IFERROR(__xludf.DUMMYFUNCTION("""COMPUTED_VALUE"""),45546.66666666667)</f>
        <v>45546.66667</v>
      </c>
      <c r="K176" s="1">
        <f>IFERROR(__xludf.DUMMYFUNCTION("""COMPUTED_VALUE"""),446.16)</f>
        <v>446.16</v>
      </c>
      <c r="M176" s="2">
        <f>IFERROR(__xludf.DUMMYFUNCTION("""COMPUTED_VALUE"""),45546.66666666667)</f>
        <v>45546.66667</v>
      </c>
      <c r="N176" s="1">
        <f>IFERROR(__xludf.DUMMYFUNCTION("""COMPUTED_VALUE"""),5511985.0)</f>
        <v>5511985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IFERROR(__xludf.DUMMYFUNCTION("""COMPUTED_VALUE"""),446.05)</f>
        <v>446.05</v>
      </c>
      <c r="D177" s="2">
        <f>IFERROR(__xludf.DUMMYFUNCTION("""COMPUTED_VALUE"""),45547.66666666667)</f>
        <v>45547.66667</v>
      </c>
      <c r="E177" s="1">
        <f>IFERROR(__xludf.DUMMYFUNCTION("""COMPUTED_VALUE"""),448.32)</f>
        <v>448.32</v>
      </c>
      <c r="G177" s="2">
        <f>IFERROR(__xludf.DUMMYFUNCTION("""COMPUTED_VALUE"""),45547.66666666667)</f>
        <v>45547.66667</v>
      </c>
      <c r="H177" s="1">
        <f>IFERROR(__xludf.DUMMYFUNCTION("""COMPUTED_VALUE"""),440.8)</f>
        <v>440.8</v>
      </c>
      <c r="J177" s="2">
        <f>IFERROR(__xludf.DUMMYFUNCTION("""COMPUTED_VALUE"""),45547.66666666667)</f>
        <v>45547.66667</v>
      </c>
      <c r="K177" s="1">
        <f>IFERROR(__xludf.DUMMYFUNCTION("""COMPUTED_VALUE"""),447.0)</f>
        <v>447</v>
      </c>
      <c r="M177" s="2">
        <f>IFERROR(__xludf.DUMMYFUNCTION("""COMPUTED_VALUE"""),45547.66666666667)</f>
        <v>45547.66667</v>
      </c>
      <c r="N177" s="1">
        <f>IFERROR(__xludf.DUMMYFUNCTION("""COMPUTED_VALUE"""),3993915.0)</f>
        <v>3993915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IFERROR(__xludf.DUMMYFUNCTION("""COMPUTED_VALUE"""),451.18)</f>
        <v>451.18</v>
      </c>
      <c r="D178" s="2">
        <f>IFERROR(__xludf.DUMMYFUNCTION("""COMPUTED_VALUE"""),45548.66666666667)</f>
        <v>45548.66667</v>
      </c>
      <c r="E178" s="1">
        <f>IFERROR(__xludf.DUMMYFUNCTION("""COMPUTED_VALUE"""),465.04)</f>
        <v>465.04</v>
      </c>
      <c r="G178" s="2">
        <f>IFERROR(__xludf.DUMMYFUNCTION("""COMPUTED_VALUE"""),45548.66666666667)</f>
        <v>45548.66667</v>
      </c>
      <c r="H178" s="1">
        <f>IFERROR(__xludf.DUMMYFUNCTION("""COMPUTED_VALUE"""),451.18)</f>
        <v>451.18</v>
      </c>
      <c r="J178" s="2">
        <f>IFERROR(__xludf.DUMMYFUNCTION("""COMPUTED_VALUE"""),45548.66666666667)</f>
        <v>45548.66667</v>
      </c>
      <c r="K178" s="1">
        <f>IFERROR(__xludf.DUMMYFUNCTION("""COMPUTED_VALUE"""),463.54)</f>
        <v>463.54</v>
      </c>
      <c r="M178" s="2">
        <f>IFERROR(__xludf.DUMMYFUNCTION("""COMPUTED_VALUE"""),45548.66666666667)</f>
        <v>45548.66667</v>
      </c>
      <c r="N178" s="1">
        <f>IFERROR(__xludf.DUMMYFUNCTION("""COMPUTED_VALUE"""),5678114.0)</f>
        <v>5678114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IFERROR(__xludf.DUMMYFUNCTION("""COMPUTED_VALUE"""),463.92)</f>
        <v>463.92</v>
      </c>
      <c r="D179" s="2">
        <f>IFERROR(__xludf.DUMMYFUNCTION("""COMPUTED_VALUE"""),45551.66666666667)</f>
        <v>45551.66667</v>
      </c>
      <c r="E179" s="1">
        <f>IFERROR(__xludf.DUMMYFUNCTION("""COMPUTED_VALUE"""),469.67)</f>
        <v>469.67</v>
      </c>
      <c r="G179" s="2">
        <f>IFERROR(__xludf.DUMMYFUNCTION("""COMPUTED_VALUE"""),45551.66666666667)</f>
        <v>45551.66667</v>
      </c>
      <c r="H179" s="1">
        <f>IFERROR(__xludf.DUMMYFUNCTION("""COMPUTED_VALUE"""),463.92)</f>
        <v>463.92</v>
      </c>
      <c r="J179" s="2">
        <f>IFERROR(__xludf.DUMMYFUNCTION("""COMPUTED_VALUE"""),45551.66666666667)</f>
        <v>45551.66667</v>
      </c>
      <c r="K179" s="1">
        <f>IFERROR(__xludf.DUMMYFUNCTION("""COMPUTED_VALUE"""),469.04)</f>
        <v>469.04</v>
      </c>
      <c r="M179" s="2">
        <f>IFERROR(__xludf.DUMMYFUNCTION("""COMPUTED_VALUE"""),45551.66666666667)</f>
        <v>45551.66667</v>
      </c>
      <c r="N179" s="1">
        <f>IFERROR(__xludf.DUMMYFUNCTION("""COMPUTED_VALUE"""),4438416.0)</f>
        <v>4438416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IFERROR(__xludf.DUMMYFUNCTION("""COMPUTED_VALUE"""),472.82)</f>
        <v>472.82</v>
      </c>
      <c r="D180" s="2">
        <f>IFERROR(__xludf.DUMMYFUNCTION("""COMPUTED_VALUE"""),45552.66666666667)</f>
        <v>45552.66667</v>
      </c>
      <c r="E180" s="1">
        <f>IFERROR(__xludf.DUMMYFUNCTION("""COMPUTED_VALUE"""),485.33)</f>
        <v>485.33</v>
      </c>
      <c r="G180" s="2">
        <f>IFERROR(__xludf.DUMMYFUNCTION("""COMPUTED_VALUE"""),45552.66666666667)</f>
        <v>45552.66667</v>
      </c>
      <c r="H180" s="1">
        <f>IFERROR(__xludf.DUMMYFUNCTION("""COMPUTED_VALUE"""),472.34)</f>
        <v>472.34</v>
      </c>
      <c r="J180" s="2">
        <f>IFERROR(__xludf.DUMMYFUNCTION("""COMPUTED_VALUE"""),45552.66666666667)</f>
        <v>45552.66667</v>
      </c>
      <c r="K180" s="1">
        <f>IFERROR(__xludf.DUMMYFUNCTION("""COMPUTED_VALUE"""),481.65)</f>
        <v>481.65</v>
      </c>
      <c r="M180" s="2">
        <f>IFERROR(__xludf.DUMMYFUNCTION("""COMPUTED_VALUE"""),45552.66666666667)</f>
        <v>45552.66667</v>
      </c>
      <c r="N180" s="1">
        <f>IFERROR(__xludf.DUMMYFUNCTION("""COMPUTED_VALUE"""),4592851.0)</f>
        <v>4592851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IFERROR(__xludf.DUMMYFUNCTION("""COMPUTED_VALUE"""),482.19)</f>
        <v>482.19</v>
      </c>
      <c r="D181" s="2">
        <f>IFERROR(__xludf.DUMMYFUNCTION("""COMPUTED_VALUE"""),45553.66666666667)</f>
        <v>45553.66667</v>
      </c>
      <c r="E181" s="1">
        <f>IFERROR(__xludf.DUMMYFUNCTION("""COMPUTED_VALUE"""),492.74)</f>
        <v>492.74</v>
      </c>
      <c r="G181" s="2">
        <f>IFERROR(__xludf.DUMMYFUNCTION("""COMPUTED_VALUE"""),45553.66666666667)</f>
        <v>45553.66667</v>
      </c>
      <c r="H181" s="1">
        <f>IFERROR(__xludf.DUMMYFUNCTION("""COMPUTED_VALUE"""),476.0)</f>
        <v>476</v>
      </c>
      <c r="J181" s="2">
        <f>IFERROR(__xludf.DUMMYFUNCTION("""COMPUTED_VALUE"""),45553.66666666667)</f>
        <v>45553.66667</v>
      </c>
      <c r="K181" s="1">
        <f>IFERROR(__xludf.DUMMYFUNCTION("""COMPUTED_VALUE"""),479.64)</f>
        <v>479.64</v>
      </c>
      <c r="M181" s="2">
        <f>IFERROR(__xludf.DUMMYFUNCTION("""COMPUTED_VALUE"""),45553.66666666667)</f>
        <v>45553.66667</v>
      </c>
      <c r="N181" s="1">
        <f>IFERROR(__xludf.DUMMYFUNCTION("""COMPUTED_VALUE"""),4276139.0)</f>
        <v>4276139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IFERROR(__xludf.DUMMYFUNCTION("""COMPUTED_VALUE"""),489.93)</f>
        <v>489.93</v>
      </c>
      <c r="D182" s="2">
        <f>IFERROR(__xludf.DUMMYFUNCTION("""COMPUTED_VALUE"""),45554.66666666667)</f>
        <v>45554.66667</v>
      </c>
      <c r="E182" s="1">
        <f>IFERROR(__xludf.DUMMYFUNCTION("""COMPUTED_VALUE"""),492.33)</f>
        <v>492.33</v>
      </c>
      <c r="G182" s="2">
        <f>IFERROR(__xludf.DUMMYFUNCTION("""COMPUTED_VALUE"""),45554.66666666667)</f>
        <v>45554.66667</v>
      </c>
      <c r="H182" s="1">
        <f>IFERROR(__xludf.DUMMYFUNCTION("""COMPUTED_VALUE"""),483.88)</f>
        <v>483.88</v>
      </c>
      <c r="J182" s="2">
        <f>IFERROR(__xludf.DUMMYFUNCTION("""COMPUTED_VALUE"""),45554.66666666667)</f>
        <v>45554.66667</v>
      </c>
      <c r="K182" s="1">
        <f>IFERROR(__xludf.DUMMYFUNCTION("""COMPUTED_VALUE"""),487.77)</f>
        <v>487.77</v>
      </c>
      <c r="M182" s="2">
        <f>IFERROR(__xludf.DUMMYFUNCTION("""COMPUTED_VALUE"""),45554.66666666667)</f>
        <v>45554.66667</v>
      </c>
      <c r="N182" s="1">
        <f>IFERROR(__xludf.DUMMYFUNCTION("""COMPUTED_VALUE"""),3256878.0)</f>
        <v>3256878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IFERROR(__xludf.DUMMYFUNCTION("""COMPUTED_VALUE"""),484.82)</f>
        <v>484.82</v>
      </c>
      <c r="D183" s="2">
        <f>IFERROR(__xludf.DUMMYFUNCTION("""COMPUTED_VALUE"""),45555.66666666667)</f>
        <v>45555.66667</v>
      </c>
      <c r="E183" s="1">
        <f>IFERROR(__xludf.DUMMYFUNCTION("""COMPUTED_VALUE"""),484.82)</f>
        <v>484.82</v>
      </c>
      <c r="G183" s="2">
        <f>IFERROR(__xludf.DUMMYFUNCTION("""COMPUTED_VALUE"""),45555.66666666667)</f>
        <v>45555.66667</v>
      </c>
      <c r="H183" s="1">
        <f>IFERROR(__xludf.DUMMYFUNCTION("""COMPUTED_VALUE"""),477.48)</f>
        <v>477.48</v>
      </c>
      <c r="J183" s="2">
        <f>IFERROR(__xludf.DUMMYFUNCTION("""COMPUTED_VALUE"""),45555.66666666667)</f>
        <v>45555.66667</v>
      </c>
      <c r="K183" s="1">
        <f>IFERROR(__xludf.DUMMYFUNCTION("""COMPUTED_VALUE"""),478.36)</f>
        <v>478.36</v>
      </c>
      <c r="M183" s="2">
        <f>IFERROR(__xludf.DUMMYFUNCTION("""COMPUTED_VALUE"""),45555.66666666667)</f>
        <v>45555.66667</v>
      </c>
      <c r="N183" s="1">
        <f>IFERROR(__xludf.DUMMYFUNCTION("""COMPUTED_VALUE"""),6536754.0)</f>
        <v>6536754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IFERROR(__xludf.DUMMYFUNCTION("""COMPUTED_VALUE"""),482.05)</f>
        <v>482.05</v>
      </c>
      <c r="D184" s="2">
        <f>IFERROR(__xludf.DUMMYFUNCTION("""COMPUTED_VALUE"""),45558.66666666667)</f>
        <v>45558.66667</v>
      </c>
      <c r="E184" s="1">
        <f>IFERROR(__xludf.DUMMYFUNCTION("""COMPUTED_VALUE"""),482.05)</f>
        <v>482.05</v>
      </c>
      <c r="G184" s="2">
        <f>IFERROR(__xludf.DUMMYFUNCTION("""COMPUTED_VALUE"""),45558.66666666667)</f>
        <v>45558.66667</v>
      </c>
      <c r="H184" s="1">
        <f>IFERROR(__xludf.DUMMYFUNCTION("""COMPUTED_VALUE"""),475.39)</f>
        <v>475.39</v>
      </c>
      <c r="J184" s="2">
        <f>IFERROR(__xludf.DUMMYFUNCTION("""COMPUTED_VALUE"""),45558.66666666667)</f>
        <v>45558.66667</v>
      </c>
      <c r="K184" s="1">
        <f>IFERROR(__xludf.DUMMYFUNCTION("""COMPUTED_VALUE"""),477.75)</f>
        <v>477.75</v>
      </c>
      <c r="M184" s="2">
        <f>IFERROR(__xludf.DUMMYFUNCTION("""COMPUTED_VALUE"""),45558.66666666667)</f>
        <v>45558.66667</v>
      </c>
      <c r="N184" s="1">
        <f>IFERROR(__xludf.DUMMYFUNCTION("""COMPUTED_VALUE"""),1442972.0)</f>
        <v>1442972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IFERROR(__xludf.DUMMYFUNCTION("""COMPUTED_VALUE"""),480.09)</f>
        <v>480.09</v>
      </c>
      <c r="D185" s="2">
        <f>IFERROR(__xludf.DUMMYFUNCTION("""COMPUTED_VALUE"""),45559.66666666667)</f>
        <v>45559.66667</v>
      </c>
      <c r="E185" s="1">
        <f>IFERROR(__xludf.DUMMYFUNCTION("""COMPUTED_VALUE"""),484.83)</f>
        <v>484.83</v>
      </c>
      <c r="G185" s="2">
        <f>IFERROR(__xludf.DUMMYFUNCTION("""COMPUTED_VALUE"""),45559.66666666667)</f>
        <v>45559.66667</v>
      </c>
      <c r="H185" s="1">
        <f>IFERROR(__xludf.DUMMYFUNCTION("""COMPUTED_VALUE"""),478.71)</f>
        <v>478.71</v>
      </c>
      <c r="J185" s="2">
        <f>IFERROR(__xludf.DUMMYFUNCTION("""COMPUTED_VALUE"""),45559.66666666667)</f>
        <v>45559.66667</v>
      </c>
      <c r="K185" s="1">
        <f>IFERROR(__xludf.DUMMYFUNCTION("""COMPUTED_VALUE"""),484.64)</f>
        <v>484.64</v>
      </c>
      <c r="M185" s="2">
        <f>IFERROR(__xludf.DUMMYFUNCTION("""COMPUTED_VALUE"""),45559.66666666667)</f>
        <v>45559.66667</v>
      </c>
      <c r="N185" s="1">
        <f>IFERROR(__xludf.DUMMYFUNCTION("""COMPUTED_VALUE"""),1206551.0)</f>
        <v>1206551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IFERROR(__xludf.DUMMYFUNCTION("""COMPUTED_VALUE"""),484.07)</f>
        <v>484.07</v>
      </c>
      <c r="D186" s="2">
        <f>IFERROR(__xludf.DUMMYFUNCTION("""COMPUTED_VALUE"""),45560.66666666667)</f>
        <v>45560.66667</v>
      </c>
      <c r="E186" s="1">
        <f>IFERROR(__xludf.DUMMYFUNCTION("""COMPUTED_VALUE"""),484.76)</f>
        <v>484.76</v>
      </c>
      <c r="G186" s="2">
        <f>IFERROR(__xludf.DUMMYFUNCTION("""COMPUTED_VALUE"""),45560.66666666667)</f>
        <v>45560.66667</v>
      </c>
      <c r="H186" s="1">
        <f>IFERROR(__xludf.DUMMYFUNCTION("""COMPUTED_VALUE"""),475.61)</f>
        <v>475.61</v>
      </c>
      <c r="J186" s="2">
        <f>IFERROR(__xludf.DUMMYFUNCTION("""COMPUTED_VALUE"""),45560.66666666667)</f>
        <v>45560.66667</v>
      </c>
      <c r="K186" s="1">
        <f>IFERROR(__xludf.DUMMYFUNCTION("""COMPUTED_VALUE"""),476.03)</f>
        <v>476.03</v>
      </c>
      <c r="M186" s="2">
        <f>IFERROR(__xludf.DUMMYFUNCTION("""COMPUTED_VALUE"""),45560.66666666667)</f>
        <v>45560.66667</v>
      </c>
      <c r="N186" s="1">
        <f>IFERROR(__xludf.DUMMYFUNCTION("""COMPUTED_VALUE"""),1153879.0)</f>
        <v>1153879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IFERROR(__xludf.DUMMYFUNCTION("""COMPUTED_VALUE"""),480.37)</f>
        <v>480.37</v>
      </c>
      <c r="D187" s="2">
        <f>IFERROR(__xludf.DUMMYFUNCTION("""COMPUTED_VALUE"""),45561.66666666667)</f>
        <v>45561.66667</v>
      </c>
      <c r="E187" s="1">
        <f>IFERROR(__xludf.DUMMYFUNCTION("""COMPUTED_VALUE"""),487.19)</f>
        <v>487.19</v>
      </c>
      <c r="G187" s="2">
        <f>IFERROR(__xludf.DUMMYFUNCTION("""COMPUTED_VALUE"""),45561.66666666667)</f>
        <v>45561.66667</v>
      </c>
      <c r="H187" s="1">
        <f>IFERROR(__xludf.DUMMYFUNCTION("""COMPUTED_VALUE"""),480.37)</f>
        <v>480.37</v>
      </c>
      <c r="J187" s="2">
        <f>IFERROR(__xludf.DUMMYFUNCTION("""COMPUTED_VALUE"""),45561.66666666667)</f>
        <v>45561.66667</v>
      </c>
      <c r="K187" s="1">
        <f>IFERROR(__xludf.DUMMYFUNCTION("""COMPUTED_VALUE"""),483.15)</f>
        <v>483.15</v>
      </c>
      <c r="M187" s="2">
        <f>IFERROR(__xludf.DUMMYFUNCTION("""COMPUTED_VALUE"""),45561.66666666667)</f>
        <v>45561.66667</v>
      </c>
      <c r="N187" s="1">
        <f>IFERROR(__xludf.DUMMYFUNCTION("""COMPUTED_VALUE"""),1605111.0)</f>
        <v>1605111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IFERROR(__xludf.DUMMYFUNCTION("""COMPUTED_VALUE"""),484.42)</f>
        <v>484.42</v>
      </c>
      <c r="D188" s="2">
        <f>IFERROR(__xludf.DUMMYFUNCTION("""COMPUTED_VALUE"""),45562.66666666667)</f>
        <v>45562.66667</v>
      </c>
      <c r="E188" s="1">
        <f>IFERROR(__xludf.DUMMYFUNCTION("""COMPUTED_VALUE"""),495.14)</f>
        <v>495.14</v>
      </c>
      <c r="G188" s="2">
        <f>IFERROR(__xludf.DUMMYFUNCTION("""COMPUTED_VALUE"""),45562.66666666667)</f>
        <v>45562.66667</v>
      </c>
      <c r="H188" s="1">
        <f>IFERROR(__xludf.DUMMYFUNCTION("""COMPUTED_VALUE"""),484.42)</f>
        <v>484.42</v>
      </c>
      <c r="J188" s="2">
        <f>IFERROR(__xludf.DUMMYFUNCTION("""COMPUTED_VALUE"""),45562.66666666667)</f>
        <v>45562.66667</v>
      </c>
      <c r="K188" s="1">
        <f>IFERROR(__xludf.DUMMYFUNCTION("""COMPUTED_VALUE"""),487.39)</f>
        <v>487.39</v>
      </c>
      <c r="M188" s="2">
        <f>IFERROR(__xludf.DUMMYFUNCTION("""COMPUTED_VALUE"""),45562.66666666667)</f>
        <v>45562.66667</v>
      </c>
      <c r="N188" s="1">
        <f>IFERROR(__xludf.DUMMYFUNCTION("""COMPUTED_VALUE"""),1456091.0)</f>
        <v>1456091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IFERROR(__xludf.DUMMYFUNCTION("""COMPUTED_VALUE"""),488.15)</f>
        <v>488.15</v>
      </c>
      <c r="D189" s="2">
        <f>IFERROR(__xludf.DUMMYFUNCTION("""COMPUTED_VALUE"""),45565.66666666667)</f>
        <v>45565.66667</v>
      </c>
      <c r="E189" s="1">
        <f>IFERROR(__xludf.DUMMYFUNCTION("""COMPUTED_VALUE"""),495.03)</f>
        <v>495.03</v>
      </c>
      <c r="G189" s="2">
        <f>IFERROR(__xludf.DUMMYFUNCTION("""COMPUTED_VALUE"""),45565.66666666667)</f>
        <v>45565.66667</v>
      </c>
      <c r="H189" s="1">
        <f>IFERROR(__xludf.DUMMYFUNCTION("""COMPUTED_VALUE"""),484.46)</f>
        <v>484.46</v>
      </c>
      <c r="J189" s="2">
        <f>IFERROR(__xludf.DUMMYFUNCTION("""COMPUTED_VALUE"""),45565.66666666667)</f>
        <v>45565.66667</v>
      </c>
      <c r="K189" s="1">
        <f>IFERROR(__xludf.DUMMYFUNCTION("""COMPUTED_VALUE"""),487.92)</f>
        <v>487.92</v>
      </c>
      <c r="M189" s="2">
        <f>IFERROR(__xludf.DUMMYFUNCTION("""COMPUTED_VALUE"""),45565.66666666667)</f>
        <v>45565.66667</v>
      </c>
      <c r="N189" s="1">
        <f>IFERROR(__xludf.DUMMYFUNCTION("""COMPUTED_VALUE"""),1370269.0)</f>
        <v>1370269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IFERROR(__xludf.DUMMYFUNCTION("""COMPUTED_VALUE"""),486.48)</f>
        <v>486.48</v>
      </c>
      <c r="D190" s="2">
        <f>IFERROR(__xludf.DUMMYFUNCTION("""COMPUTED_VALUE"""),45566.66666666667)</f>
        <v>45566.66667</v>
      </c>
      <c r="E190" s="1">
        <f>IFERROR(__xludf.DUMMYFUNCTION("""COMPUTED_VALUE"""),486.75)</f>
        <v>486.75</v>
      </c>
      <c r="G190" s="2">
        <f>IFERROR(__xludf.DUMMYFUNCTION("""COMPUTED_VALUE"""),45566.66666666667)</f>
        <v>45566.66667</v>
      </c>
      <c r="H190" s="1">
        <f>IFERROR(__xludf.DUMMYFUNCTION("""COMPUTED_VALUE"""),478.19)</f>
        <v>478.19</v>
      </c>
      <c r="J190" s="2">
        <f>IFERROR(__xludf.DUMMYFUNCTION("""COMPUTED_VALUE"""),45566.66666666667)</f>
        <v>45566.66667</v>
      </c>
      <c r="K190" s="1">
        <f>IFERROR(__xludf.DUMMYFUNCTION("""COMPUTED_VALUE"""),484.65)</f>
        <v>484.65</v>
      </c>
      <c r="M190" s="2">
        <f>IFERROR(__xludf.DUMMYFUNCTION("""COMPUTED_VALUE"""),45566.66666666667)</f>
        <v>45566.66667</v>
      </c>
      <c r="N190" s="1">
        <f>IFERROR(__xludf.DUMMYFUNCTION("""COMPUTED_VALUE"""),1088876.0)</f>
        <v>1088876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IFERROR(__xludf.DUMMYFUNCTION("""COMPUTED_VALUE"""),481.51)</f>
        <v>481.51</v>
      </c>
      <c r="D191" s="2">
        <f>IFERROR(__xludf.DUMMYFUNCTION("""COMPUTED_VALUE"""),45567.66666666667)</f>
        <v>45567.66667</v>
      </c>
      <c r="E191" s="1">
        <f>IFERROR(__xludf.DUMMYFUNCTION("""COMPUTED_VALUE"""),483.98)</f>
        <v>483.98</v>
      </c>
      <c r="G191" s="2">
        <f>IFERROR(__xludf.DUMMYFUNCTION("""COMPUTED_VALUE"""),45567.66666666667)</f>
        <v>45567.66667</v>
      </c>
      <c r="H191" s="1">
        <f>IFERROR(__xludf.DUMMYFUNCTION("""COMPUTED_VALUE"""),478.62)</f>
        <v>478.62</v>
      </c>
      <c r="J191" s="2">
        <f>IFERROR(__xludf.DUMMYFUNCTION("""COMPUTED_VALUE"""),45567.66666666667)</f>
        <v>45567.66667</v>
      </c>
      <c r="K191" s="1">
        <f>IFERROR(__xludf.DUMMYFUNCTION("""COMPUTED_VALUE"""),480.47)</f>
        <v>480.47</v>
      </c>
      <c r="M191" s="2">
        <f>IFERROR(__xludf.DUMMYFUNCTION("""COMPUTED_VALUE"""),45567.66666666667)</f>
        <v>45567.66667</v>
      </c>
      <c r="N191" s="1">
        <f>IFERROR(__xludf.DUMMYFUNCTION("""COMPUTED_VALUE"""),1033317.0)</f>
        <v>1033317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IFERROR(__xludf.DUMMYFUNCTION("""COMPUTED_VALUE"""),476.95)</f>
        <v>476.95</v>
      </c>
      <c r="D192" s="2">
        <f>IFERROR(__xludf.DUMMYFUNCTION("""COMPUTED_VALUE"""),45568.66666666667)</f>
        <v>45568.66667</v>
      </c>
      <c r="E192" s="1">
        <f>IFERROR(__xludf.DUMMYFUNCTION("""COMPUTED_VALUE"""),480.37)</f>
        <v>480.37</v>
      </c>
      <c r="G192" s="2">
        <f>IFERROR(__xludf.DUMMYFUNCTION("""COMPUTED_VALUE"""),45568.66666666667)</f>
        <v>45568.66667</v>
      </c>
      <c r="H192" s="1">
        <f>IFERROR(__xludf.DUMMYFUNCTION("""COMPUTED_VALUE"""),472.17)</f>
        <v>472.17</v>
      </c>
      <c r="J192" s="2">
        <f>IFERROR(__xludf.DUMMYFUNCTION("""COMPUTED_VALUE"""),45568.66666666667)</f>
        <v>45568.66667</v>
      </c>
      <c r="K192" s="1">
        <f>IFERROR(__xludf.DUMMYFUNCTION("""COMPUTED_VALUE"""),480.03)</f>
        <v>480.03</v>
      </c>
      <c r="M192" s="2">
        <f>IFERROR(__xludf.DUMMYFUNCTION("""COMPUTED_VALUE"""),45568.66666666667)</f>
        <v>45568.66667</v>
      </c>
      <c r="N192" s="1">
        <f>IFERROR(__xludf.DUMMYFUNCTION("""COMPUTED_VALUE"""),1186574.0)</f>
        <v>1186574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IFERROR(__xludf.DUMMYFUNCTION("""COMPUTED_VALUE"""),484.25)</f>
        <v>484.25</v>
      </c>
      <c r="D193" s="2">
        <f>IFERROR(__xludf.DUMMYFUNCTION("""COMPUTED_VALUE"""),45569.66666666667)</f>
        <v>45569.66667</v>
      </c>
      <c r="E193" s="1">
        <f>IFERROR(__xludf.DUMMYFUNCTION("""COMPUTED_VALUE"""),485.51)</f>
        <v>485.51</v>
      </c>
      <c r="G193" s="2">
        <f>IFERROR(__xludf.DUMMYFUNCTION("""COMPUTED_VALUE"""),45569.66666666667)</f>
        <v>45569.66667</v>
      </c>
      <c r="H193" s="1">
        <f>IFERROR(__xludf.DUMMYFUNCTION("""COMPUTED_VALUE"""),474.03)</f>
        <v>474.03</v>
      </c>
      <c r="J193" s="2">
        <f>IFERROR(__xludf.DUMMYFUNCTION("""COMPUTED_VALUE"""),45569.66666666667)</f>
        <v>45569.66667</v>
      </c>
      <c r="K193" s="1">
        <f>IFERROR(__xludf.DUMMYFUNCTION("""COMPUTED_VALUE"""),475.08)</f>
        <v>475.08</v>
      </c>
      <c r="M193" s="2">
        <f>IFERROR(__xludf.DUMMYFUNCTION("""COMPUTED_VALUE"""),45569.66666666667)</f>
        <v>45569.66667</v>
      </c>
      <c r="N193" s="1">
        <f>IFERROR(__xludf.DUMMYFUNCTION("""COMPUTED_VALUE"""),969112.0)</f>
        <v>969112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IFERROR(__xludf.DUMMYFUNCTION("""COMPUTED_VALUE"""),471.67)</f>
        <v>471.67</v>
      </c>
      <c r="D194" s="2">
        <f>IFERROR(__xludf.DUMMYFUNCTION("""COMPUTED_VALUE"""),45572.66666666667)</f>
        <v>45572.66667</v>
      </c>
      <c r="E194" s="1">
        <f>IFERROR(__xludf.DUMMYFUNCTION("""COMPUTED_VALUE"""),471.67)</f>
        <v>471.67</v>
      </c>
      <c r="G194" s="2">
        <f>IFERROR(__xludf.DUMMYFUNCTION("""COMPUTED_VALUE"""),45572.66666666667)</f>
        <v>45572.66667</v>
      </c>
      <c r="H194" s="1">
        <f>IFERROR(__xludf.DUMMYFUNCTION("""COMPUTED_VALUE"""),464.53)</f>
        <v>464.53</v>
      </c>
      <c r="J194" s="2">
        <f>IFERROR(__xludf.DUMMYFUNCTION("""COMPUTED_VALUE"""),45572.66666666667)</f>
        <v>45572.66667</v>
      </c>
      <c r="K194" s="1">
        <f>IFERROR(__xludf.DUMMYFUNCTION("""COMPUTED_VALUE"""),470.03)</f>
        <v>470.03</v>
      </c>
      <c r="M194" s="2">
        <f>IFERROR(__xludf.DUMMYFUNCTION("""COMPUTED_VALUE"""),45572.66666666667)</f>
        <v>45572.66667</v>
      </c>
      <c r="N194" s="1">
        <f>IFERROR(__xludf.DUMMYFUNCTION("""COMPUTED_VALUE"""),1374318.0)</f>
        <v>1374318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IFERROR(__xludf.DUMMYFUNCTION("""COMPUTED_VALUE"""),469.34)</f>
        <v>469.34</v>
      </c>
      <c r="D195" s="2">
        <f>IFERROR(__xludf.DUMMYFUNCTION("""COMPUTED_VALUE"""),45573.66666666667)</f>
        <v>45573.66667</v>
      </c>
      <c r="E195" s="1">
        <f>IFERROR(__xludf.DUMMYFUNCTION("""COMPUTED_VALUE"""),473.13)</f>
        <v>473.13</v>
      </c>
      <c r="G195" s="2">
        <f>IFERROR(__xludf.DUMMYFUNCTION("""COMPUTED_VALUE"""),45573.66666666667)</f>
        <v>45573.66667</v>
      </c>
      <c r="H195" s="1">
        <f>IFERROR(__xludf.DUMMYFUNCTION("""COMPUTED_VALUE"""),465.82)</f>
        <v>465.82</v>
      </c>
      <c r="J195" s="2">
        <f>IFERROR(__xludf.DUMMYFUNCTION("""COMPUTED_VALUE"""),45573.66666666667)</f>
        <v>45573.66667</v>
      </c>
      <c r="K195" s="1">
        <f>IFERROR(__xludf.DUMMYFUNCTION("""COMPUTED_VALUE"""),470.01)</f>
        <v>470.01</v>
      </c>
      <c r="M195" s="2">
        <f>IFERROR(__xludf.DUMMYFUNCTION("""COMPUTED_VALUE"""),45573.66666666667)</f>
        <v>45573.66667</v>
      </c>
      <c r="N195" s="1">
        <f>IFERROR(__xludf.DUMMYFUNCTION("""COMPUTED_VALUE"""),1230601.0)</f>
        <v>1230601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IFERROR(__xludf.DUMMYFUNCTION("""COMPUTED_VALUE"""),469.8)</f>
        <v>469.8</v>
      </c>
      <c r="D196" s="2">
        <f>IFERROR(__xludf.DUMMYFUNCTION("""COMPUTED_VALUE"""),45574.66666666667)</f>
        <v>45574.66667</v>
      </c>
      <c r="E196" s="1">
        <f>IFERROR(__xludf.DUMMYFUNCTION("""COMPUTED_VALUE"""),474.54)</f>
        <v>474.54</v>
      </c>
      <c r="G196" s="2">
        <f>IFERROR(__xludf.DUMMYFUNCTION("""COMPUTED_VALUE"""),45574.66666666667)</f>
        <v>45574.66667</v>
      </c>
      <c r="H196" s="1">
        <f>IFERROR(__xludf.DUMMYFUNCTION("""COMPUTED_VALUE"""),466.92)</f>
        <v>466.92</v>
      </c>
      <c r="J196" s="2">
        <f>IFERROR(__xludf.DUMMYFUNCTION("""COMPUTED_VALUE"""),45574.66666666667)</f>
        <v>45574.66667</v>
      </c>
      <c r="K196" s="1">
        <f>IFERROR(__xludf.DUMMYFUNCTION("""COMPUTED_VALUE"""),473.77)</f>
        <v>473.77</v>
      </c>
      <c r="M196" s="2">
        <f>IFERROR(__xludf.DUMMYFUNCTION("""COMPUTED_VALUE"""),45574.66666666667)</f>
        <v>45574.66667</v>
      </c>
      <c r="N196" s="1">
        <f>IFERROR(__xludf.DUMMYFUNCTION("""COMPUTED_VALUE"""),1299772.0)</f>
        <v>1299772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IFERROR(__xludf.DUMMYFUNCTION("""COMPUTED_VALUE"""),470.99)</f>
        <v>470.99</v>
      </c>
      <c r="D197" s="2">
        <f>IFERROR(__xludf.DUMMYFUNCTION("""COMPUTED_VALUE"""),45575.66666666667)</f>
        <v>45575.66667</v>
      </c>
      <c r="E197" s="1">
        <f>IFERROR(__xludf.DUMMYFUNCTION("""COMPUTED_VALUE"""),473.13)</f>
        <v>473.13</v>
      </c>
      <c r="G197" s="2">
        <f>IFERROR(__xludf.DUMMYFUNCTION("""COMPUTED_VALUE"""),45575.66666666667)</f>
        <v>45575.66667</v>
      </c>
      <c r="H197" s="1">
        <f>IFERROR(__xludf.DUMMYFUNCTION("""COMPUTED_VALUE"""),467.46)</f>
        <v>467.46</v>
      </c>
      <c r="J197" s="2">
        <f>IFERROR(__xludf.DUMMYFUNCTION("""COMPUTED_VALUE"""),45575.66666666667)</f>
        <v>45575.66667</v>
      </c>
      <c r="K197" s="1">
        <f>IFERROR(__xludf.DUMMYFUNCTION("""COMPUTED_VALUE"""),469.94)</f>
        <v>469.94</v>
      </c>
      <c r="M197" s="2">
        <f>IFERROR(__xludf.DUMMYFUNCTION("""COMPUTED_VALUE"""),45575.66666666667)</f>
        <v>45575.66667</v>
      </c>
      <c r="N197" s="1">
        <f>IFERROR(__xludf.DUMMYFUNCTION("""COMPUTED_VALUE"""),1433563.0)</f>
        <v>1433563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IFERROR(__xludf.DUMMYFUNCTION("""COMPUTED_VALUE"""),470.26)</f>
        <v>470.26</v>
      </c>
      <c r="D198" s="2">
        <f>IFERROR(__xludf.DUMMYFUNCTION("""COMPUTED_VALUE"""),45576.66666666667)</f>
        <v>45576.66667</v>
      </c>
      <c r="E198" s="1">
        <f>IFERROR(__xludf.DUMMYFUNCTION("""COMPUTED_VALUE"""),478.26)</f>
        <v>478.26</v>
      </c>
      <c r="G198" s="2">
        <f>IFERROR(__xludf.DUMMYFUNCTION("""COMPUTED_VALUE"""),45576.66666666667)</f>
        <v>45576.66667</v>
      </c>
      <c r="H198" s="1">
        <f>IFERROR(__xludf.DUMMYFUNCTION("""COMPUTED_VALUE"""),470.26)</f>
        <v>470.26</v>
      </c>
      <c r="J198" s="2">
        <f>IFERROR(__xludf.DUMMYFUNCTION("""COMPUTED_VALUE"""),45576.66666666667)</f>
        <v>45576.66667</v>
      </c>
      <c r="K198" s="1">
        <f>IFERROR(__xludf.DUMMYFUNCTION("""COMPUTED_VALUE"""),474.9)</f>
        <v>474.9</v>
      </c>
      <c r="M198" s="2">
        <f>IFERROR(__xludf.DUMMYFUNCTION("""COMPUTED_VALUE"""),45576.66666666667)</f>
        <v>45576.66667</v>
      </c>
      <c r="N198" s="1">
        <f>IFERROR(__xludf.DUMMYFUNCTION("""COMPUTED_VALUE"""),1008740.0)</f>
        <v>1008740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IFERROR(__xludf.DUMMYFUNCTION("""COMPUTED_VALUE"""),474.17)</f>
        <v>474.17</v>
      </c>
      <c r="D199" s="2">
        <f>IFERROR(__xludf.DUMMYFUNCTION("""COMPUTED_VALUE"""),45579.66666666667)</f>
        <v>45579.66667</v>
      </c>
      <c r="E199" s="1">
        <f>IFERROR(__xludf.DUMMYFUNCTION("""COMPUTED_VALUE"""),479.05)</f>
        <v>479.05</v>
      </c>
      <c r="G199" s="2">
        <f>IFERROR(__xludf.DUMMYFUNCTION("""COMPUTED_VALUE"""),45579.66666666667)</f>
        <v>45579.66667</v>
      </c>
      <c r="H199" s="1">
        <f>IFERROR(__xludf.DUMMYFUNCTION("""COMPUTED_VALUE"""),469.97)</f>
        <v>469.97</v>
      </c>
      <c r="J199" s="2">
        <f>IFERROR(__xludf.DUMMYFUNCTION("""COMPUTED_VALUE"""),45579.66666666667)</f>
        <v>45579.66667</v>
      </c>
      <c r="K199" s="1">
        <f>IFERROR(__xludf.DUMMYFUNCTION("""COMPUTED_VALUE"""),478.56)</f>
        <v>478.56</v>
      </c>
      <c r="M199" s="2">
        <f>IFERROR(__xludf.DUMMYFUNCTION("""COMPUTED_VALUE"""),45579.66666666667)</f>
        <v>45579.66667</v>
      </c>
      <c r="N199" s="1">
        <f>IFERROR(__xludf.DUMMYFUNCTION("""COMPUTED_VALUE"""),956251.0)</f>
        <v>956251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IFERROR(__xludf.DUMMYFUNCTION("""COMPUTED_VALUE"""),478.73)</f>
        <v>478.73</v>
      </c>
      <c r="D200" s="2">
        <f>IFERROR(__xludf.DUMMYFUNCTION("""COMPUTED_VALUE"""),45580.66666666667)</f>
        <v>45580.66667</v>
      </c>
      <c r="E200" s="1">
        <f>IFERROR(__xludf.DUMMYFUNCTION("""COMPUTED_VALUE"""),487.29)</f>
        <v>487.29</v>
      </c>
      <c r="G200" s="2">
        <f>IFERROR(__xludf.DUMMYFUNCTION("""COMPUTED_VALUE"""),45580.66666666667)</f>
        <v>45580.66667</v>
      </c>
      <c r="H200" s="1">
        <f>IFERROR(__xludf.DUMMYFUNCTION("""COMPUTED_VALUE"""),475.62)</f>
        <v>475.62</v>
      </c>
      <c r="J200" s="2">
        <f>IFERROR(__xludf.DUMMYFUNCTION("""COMPUTED_VALUE"""),45580.66666666667)</f>
        <v>45580.66667</v>
      </c>
      <c r="K200" s="1">
        <f>IFERROR(__xludf.DUMMYFUNCTION("""COMPUTED_VALUE"""),476.08)</f>
        <v>476.08</v>
      </c>
      <c r="M200" s="2">
        <f>IFERROR(__xludf.DUMMYFUNCTION("""COMPUTED_VALUE"""),45580.66666666667)</f>
        <v>45580.66667</v>
      </c>
      <c r="N200" s="1">
        <f>IFERROR(__xludf.DUMMYFUNCTION("""COMPUTED_VALUE"""),1344547.0)</f>
        <v>1344547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IFERROR(__xludf.DUMMYFUNCTION("""COMPUTED_VALUE"""),479.24)</f>
        <v>479.24</v>
      </c>
      <c r="D201" s="2">
        <f>IFERROR(__xludf.DUMMYFUNCTION("""COMPUTED_VALUE"""),45581.66666666667)</f>
        <v>45581.66667</v>
      </c>
      <c r="E201" s="1">
        <f>IFERROR(__xludf.DUMMYFUNCTION("""COMPUTED_VALUE"""),487.66)</f>
        <v>487.66</v>
      </c>
      <c r="G201" s="2">
        <f>IFERROR(__xludf.DUMMYFUNCTION("""COMPUTED_VALUE"""),45581.66666666667)</f>
        <v>45581.66667</v>
      </c>
      <c r="H201" s="1">
        <f>IFERROR(__xludf.DUMMYFUNCTION("""COMPUTED_VALUE"""),479.24)</f>
        <v>479.24</v>
      </c>
      <c r="J201" s="2">
        <f>IFERROR(__xludf.DUMMYFUNCTION("""COMPUTED_VALUE"""),45581.66666666667)</f>
        <v>45581.66667</v>
      </c>
      <c r="K201" s="1">
        <f>IFERROR(__xludf.DUMMYFUNCTION("""COMPUTED_VALUE"""),484.18)</f>
        <v>484.18</v>
      </c>
      <c r="M201" s="2">
        <f>IFERROR(__xludf.DUMMYFUNCTION("""COMPUTED_VALUE"""),45581.66666666667)</f>
        <v>45581.66667</v>
      </c>
      <c r="N201" s="1">
        <f>IFERROR(__xludf.DUMMYFUNCTION("""COMPUTED_VALUE"""),1474707.0)</f>
        <v>1474707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IFERROR(__xludf.DUMMYFUNCTION("""COMPUTED_VALUE"""),484.04)</f>
        <v>484.04</v>
      </c>
      <c r="D202" s="2">
        <f>IFERROR(__xludf.DUMMYFUNCTION("""COMPUTED_VALUE"""),45582.66666666667)</f>
        <v>45582.66667</v>
      </c>
      <c r="E202" s="1">
        <f>IFERROR(__xludf.DUMMYFUNCTION("""COMPUTED_VALUE"""),484.43)</f>
        <v>484.43</v>
      </c>
      <c r="G202" s="2">
        <f>IFERROR(__xludf.DUMMYFUNCTION("""COMPUTED_VALUE"""),45582.66666666667)</f>
        <v>45582.66667</v>
      </c>
      <c r="H202" s="1">
        <f>IFERROR(__xludf.DUMMYFUNCTION("""COMPUTED_VALUE"""),477.25)</f>
        <v>477.25</v>
      </c>
      <c r="J202" s="2">
        <f>IFERROR(__xludf.DUMMYFUNCTION("""COMPUTED_VALUE"""),45582.66666666667)</f>
        <v>45582.66667</v>
      </c>
      <c r="K202" s="1">
        <f>IFERROR(__xludf.DUMMYFUNCTION("""COMPUTED_VALUE"""),482.06)</f>
        <v>482.06</v>
      </c>
      <c r="M202" s="2">
        <f>IFERROR(__xludf.DUMMYFUNCTION("""COMPUTED_VALUE"""),45582.66666666667)</f>
        <v>45582.66667</v>
      </c>
      <c r="N202" s="1">
        <f>IFERROR(__xludf.DUMMYFUNCTION("""COMPUTED_VALUE"""),1219187.0)</f>
        <v>1219187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IFERROR(__xludf.DUMMYFUNCTION("""COMPUTED_VALUE"""),484.01)</f>
        <v>484.01</v>
      </c>
      <c r="D203" s="2">
        <f>IFERROR(__xludf.DUMMYFUNCTION("""COMPUTED_VALUE"""),45583.66666666667)</f>
        <v>45583.66667</v>
      </c>
      <c r="E203" s="1">
        <f>IFERROR(__xludf.DUMMYFUNCTION("""COMPUTED_VALUE"""),485.37)</f>
        <v>485.37</v>
      </c>
      <c r="G203" s="2">
        <f>IFERROR(__xludf.DUMMYFUNCTION("""COMPUTED_VALUE"""),45583.66666666667)</f>
        <v>45583.66667</v>
      </c>
      <c r="H203" s="1">
        <f>IFERROR(__xludf.DUMMYFUNCTION("""COMPUTED_VALUE"""),479.79)</f>
        <v>479.79</v>
      </c>
      <c r="J203" s="2">
        <f>IFERROR(__xludf.DUMMYFUNCTION("""COMPUTED_VALUE"""),45583.66666666667)</f>
        <v>45583.66667</v>
      </c>
      <c r="K203" s="1">
        <f>IFERROR(__xludf.DUMMYFUNCTION("""COMPUTED_VALUE"""),482.58)</f>
        <v>482.58</v>
      </c>
      <c r="M203" s="2">
        <f>IFERROR(__xludf.DUMMYFUNCTION("""COMPUTED_VALUE"""),45583.66666666667)</f>
        <v>45583.66667</v>
      </c>
      <c r="N203" s="1">
        <f>IFERROR(__xludf.DUMMYFUNCTION("""COMPUTED_VALUE"""),994137.0)</f>
        <v>994137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IFERROR(__xludf.DUMMYFUNCTION("""COMPUTED_VALUE"""),481.29)</f>
        <v>481.29</v>
      </c>
      <c r="D204" s="2">
        <f>IFERROR(__xludf.DUMMYFUNCTION("""COMPUTED_VALUE"""),45586.66666666667)</f>
        <v>45586.66667</v>
      </c>
      <c r="E204" s="1">
        <f>IFERROR(__xludf.DUMMYFUNCTION("""COMPUTED_VALUE"""),482.92)</f>
        <v>482.92</v>
      </c>
      <c r="G204" s="2">
        <f>IFERROR(__xludf.DUMMYFUNCTION("""COMPUTED_VALUE"""),45586.66666666667)</f>
        <v>45586.66667</v>
      </c>
      <c r="H204" s="1">
        <f>IFERROR(__xludf.DUMMYFUNCTION("""COMPUTED_VALUE"""),467.33)</f>
        <v>467.33</v>
      </c>
      <c r="J204" s="2">
        <f>IFERROR(__xludf.DUMMYFUNCTION("""COMPUTED_VALUE"""),45586.66666666667)</f>
        <v>45586.66667</v>
      </c>
      <c r="K204" s="1">
        <f>IFERROR(__xludf.DUMMYFUNCTION("""COMPUTED_VALUE"""),468.03)</f>
        <v>468.03</v>
      </c>
      <c r="M204" s="2">
        <f>IFERROR(__xludf.DUMMYFUNCTION("""COMPUTED_VALUE"""),45586.66666666667)</f>
        <v>45586.66667</v>
      </c>
      <c r="N204" s="1">
        <f>IFERROR(__xludf.DUMMYFUNCTION("""COMPUTED_VALUE"""),1821606.0)</f>
        <v>1821606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IFERROR(__xludf.DUMMYFUNCTION("""COMPUTED_VALUE"""),464.3)</f>
        <v>464.3</v>
      </c>
      <c r="D205" s="2">
        <f>IFERROR(__xludf.DUMMYFUNCTION("""COMPUTED_VALUE"""),45587.66666666667)</f>
        <v>45587.66667</v>
      </c>
      <c r="E205" s="1">
        <f>IFERROR(__xludf.DUMMYFUNCTION("""COMPUTED_VALUE"""),464.3)</f>
        <v>464.3</v>
      </c>
      <c r="G205" s="2">
        <f>IFERROR(__xludf.DUMMYFUNCTION("""COMPUTED_VALUE"""),45587.66666666667)</f>
        <v>45587.66667</v>
      </c>
      <c r="H205" s="1">
        <f>IFERROR(__xludf.DUMMYFUNCTION("""COMPUTED_VALUE"""),447.47)</f>
        <v>447.47</v>
      </c>
      <c r="J205" s="2">
        <f>IFERROR(__xludf.DUMMYFUNCTION("""COMPUTED_VALUE"""),45587.66666666667)</f>
        <v>45587.66667</v>
      </c>
      <c r="K205" s="1">
        <f>IFERROR(__xludf.DUMMYFUNCTION("""COMPUTED_VALUE"""),449.73)</f>
        <v>449.73</v>
      </c>
      <c r="M205" s="2">
        <f>IFERROR(__xludf.DUMMYFUNCTION("""COMPUTED_VALUE"""),45587.66666666667)</f>
        <v>45587.66667</v>
      </c>
      <c r="N205" s="1">
        <f>IFERROR(__xludf.DUMMYFUNCTION("""COMPUTED_VALUE"""),4334085.0)</f>
        <v>4334085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IFERROR(__xludf.DUMMYFUNCTION("""COMPUTED_VALUE"""),449.03)</f>
        <v>449.03</v>
      </c>
      <c r="D206" s="2">
        <f>IFERROR(__xludf.DUMMYFUNCTION("""COMPUTED_VALUE"""),45588.66666666667)</f>
        <v>45588.66667</v>
      </c>
      <c r="E206" s="1">
        <f>IFERROR(__xludf.DUMMYFUNCTION("""COMPUTED_VALUE"""),452.97)</f>
        <v>452.97</v>
      </c>
      <c r="G206" s="2">
        <f>IFERROR(__xludf.DUMMYFUNCTION("""COMPUTED_VALUE"""),45588.66666666667)</f>
        <v>45588.66667</v>
      </c>
      <c r="H206" s="1">
        <f>IFERROR(__xludf.DUMMYFUNCTION("""COMPUTED_VALUE"""),442.73)</f>
        <v>442.73</v>
      </c>
      <c r="J206" s="2">
        <f>IFERROR(__xludf.DUMMYFUNCTION("""COMPUTED_VALUE"""),45588.66666666667)</f>
        <v>45588.66667</v>
      </c>
      <c r="K206" s="1">
        <f>IFERROR(__xludf.DUMMYFUNCTION("""COMPUTED_VALUE"""),444.58)</f>
        <v>444.58</v>
      </c>
      <c r="M206" s="2">
        <f>IFERROR(__xludf.DUMMYFUNCTION("""COMPUTED_VALUE"""),45588.66666666667)</f>
        <v>45588.66667</v>
      </c>
      <c r="N206" s="1">
        <f>IFERROR(__xludf.DUMMYFUNCTION("""COMPUTED_VALUE"""),2866546.0)</f>
        <v>2866546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IFERROR(__xludf.DUMMYFUNCTION("""COMPUTED_VALUE"""),467.75)</f>
        <v>467.75</v>
      </c>
      <c r="D207" s="2">
        <f>IFERROR(__xludf.DUMMYFUNCTION("""COMPUTED_VALUE"""),45589.66666666667)</f>
        <v>45589.66667</v>
      </c>
      <c r="E207" s="1">
        <f>IFERROR(__xludf.DUMMYFUNCTION("""COMPUTED_VALUE"""),470.58)</f>
        <v>470.58</v>
      </c>
      <c r="G207" s="2">
        <f>IFERROR(__xludf.DUMMYFUNCTION("""COMPUTED_VALUE"""),45589.66666666667)</f>
        <v>45589.66667</v>
      </c>
      <c r="H207" s="1">
        <f>IFERROR(__xludf.DUMMYFUNCTION("""COMPUTED_VALUE"""),456.2)</f>
        <v>456.2</v>
      </c>
      <c r="J207" s="2">
        <f>IFERROR(__xludf.DUMMYFUNCTION("""COMPUTED_VALUE"""),45589.66666666667)</f>
        <v>45589.66667</v>
      </c>
      <c r="K207" s="1">
        <f>IFERROR(__xludf.DUMMYFUNCTION("""COMPUTED_VALUE"""),470.07)</f>
        <v>470.07</v>
      </c>
      <c r="M207" s="2">
        <f>IFERROR(__xludf.DUMMYFUNCTION("""COMPUTED_VALUE"""),45589.66666666667)</f>
        <v>45589.66667</v>
      </c>
      <c r="N207" s="1">
        <f>IFERROR(__xludf.DUMMYFUNCTION("""COMPUTED_VALUE"""),2554197.0)</f>
        <v>2554197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IFERROR(__xludf.DUMMYFUNCTION("""COMPUTED_VALUE"""),470.37)</f>
        <v>470.37</v>
      </c>
      <c r="D208" s="2">
        <f>IFERROR(__xludf.DUMMYFUNCTION("""COMPUTED_VALUE"""),45590.66666666667)</f>
        <v>45590.66667</v>
      </c>
      <c r="E208" s="1">
        <f>IFERROR(__xludf.DUMMYFUNCTION("""COMPUTED_VALUE"""),474.72)</f>
        <v>474.72</v>
      </c>
      <c r="G208" s="2">
        <f>IFERROR(__xludf.DUMMYFUNCTION("""COMPUTED_VALUE"""),45590.66666666667)</f>
        <v>45590.66667</v>
      </c>
      <c r="H208" s="1">
        <f>IFERROR(__xludf.DUMMYFUNCTION("""COMPUTED_VALUE"""),460.6)</f>
        <v>460.6</v>
      </c>
      <c r="J208" s="2">
        <f>IFERROR(__xludf.DUMMYFUNCTION("""COMPUTED_VALUE"""),45590.66666666667)</f>
        <v>45590.66667</v>
      </c>
      <c r="K208" s="1">
        <f>IFERROR(__xludf.DUMMYFUNCTION("""COMPUTED_VALUE"""),462.97)</f>
        <v>462.97</v>
      </c>
      <c r="M208" s="2">
        <f>IFERROR(__xludf.DUMMYFUNCTION("""COMPUTED_VALUE"""),45590.66666666667)</f>
        <v>45590.66667</v>
      </c>
      <c r="N208" s="1">
        <f>IFERROR(__xludf.DUMMYFUNCTION("""COMPUTED_VALUE"""),2170846.0)</f>
        <v>2170846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IFERROR(__xludf.DUMMYFUNCTION("""COMPUTED_VALUE"""),466.46)</f>
        <v>466.46</v>
      </c>
      <c r="D209" s="2">
        <f>IFERROR(__xludf.DUMMYFUNCTION("""COMPUTED_VALUE"""),45593.66666666667)</f>
        <v>45593.66667</v>
      </c>
      <c r="E209" s="1">
        <f>IFERROR(__xludf.DUMMYFUNCTION("""COMPUTED_VALUE"""),471.3)</f>
        <v>471.3</v>
      </c>
      <c r="G209" s="2">
        <f>IFERROR(__xludf.DUMMYFUNCTION("""COMPUTED_VALUE"""),45593.66666666667)</f>
        <v>45593.66667</v>
      </c>
      <c r="H209" s="1">
        <f>IFERROR(__xludf.DUMMYFUNCTION("""COMPUTED_VALUE"""),465.68)</f>
        <v>465.68</v>
      </c>
      <c r="J209" s="2">
        <f>IFERROR(__xludf.DUMMYFUNCTION("""COMPUTED_VALUE"""),45593.66666666667)</f>
        <v>45593.66667</v>
      </c>
      <c r="K209" s="1">
        <f>IFERROR(__xludf.DUMMYFUNCTION("""COMPUTED_VALUE"""),470.61)</f>
        <v>470.61</v>
      </c>
      <c r="M209" s="2">
        <f>IFERROR(__xludf.DUMMYFUNCTION("""COMPUTED_VALUE"""),45593.66666666667)</f>
        <v>45593.66667</v>
      </c>
      <c r="N209" s="1">
        <f>IFERROR(__xludf.DUMMYFUNCTION("""COMPUTED_VALUE"""),2036466.0)</f>
        <v>2036466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IFERROR(__xludf.DUMMYFUNCTION("""COMPUTED_VALUE"""),465.18)</f>
        <v>465.18</v>
      </c>
      <c r="D210" s="2">
        <f>IFERROR(__xludf.DUMMYFUNCTION("""COMPUTED_VALUE"""),45594.66666666667)</f>
        <v>45594.66667</v>
      </c>
      <c r="E210" s="1">
        <f>IFERROR(__xludf.DUMMYFUNCTION("""COMPUTED_VALUE"""),469.27)</f>
        <v>469.27</v>
      </c>
      <c r="G210" s="2">
        <f>IFERROR(__xludf.DUMMYFUNCTION("""COMPUTED_VALUE"""),45594.66666666667)</f>
        <v>45594.66667</v>
      </c>
      <c r="H210" s="1">
        <f>IFERROR(__xludf.DUMMYFUNCTION("""COMPUTED_VALUE"""),463.53)</f>
        <v>463.53</v>
      </c>
      <c r="J210" s="2">
        <f>IFERROR(__xludf.DUMMYFUNCTION("""COMPUTED_VALUE"""),45594.66666666667)</f>
        <v>45594.66667</v>
      </c>
      <c r="K210" s="1">
        <f>IFERROR(__xludf.DUMMYFUNCTION("""COMPUTED_VALUE"""),465.35)</f>
        <v>465.35</v>
      </c>
      <c r="M210" s="2">
        <f>IFERROR(__xludf.DUMMYFUNCTION("""COMPUTED_VALUE"""),45594.66666666667)</f>
        <v>45594.66667</v>
      </c>
      <c r="N210" s="1">
        <f>IFERROR(__xludf.DUMMYFUNCTION("""COMPUTED_VALUE"""),1347219.0)</f>
        <v>1347219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IFERROR(__xludf.DUMMYFUNCTION("""COMPUTED_VALUE"""),464.68)</f>
        <v>464.68</v>
      </c>
      <c r="D211" s="2">
        <f>IFERROR(__xludf.DUMMYFUNCTION("""COMPUTED_VALUE"""),45595.66666666667)</f>
        <v>45595.66667</v>
      </c>
      <c r="E211" s="1">
        <f>IFERROR(__xludf.DUMMYFUNCTION("""COMPUTED_VALUE"""),470.9)</f>
        <v>470.9</v>
      </c>
      <c r="G211" s="2">
        <f>IFERROR(__xludf.DUMMYFUNCTION("""COMPUTED_VALUE"""),45595.66666666667)</f>
        <v>45595.66667</v>
      </c>
      <c r="H211" s="1">
        <f>IFERROR(__xludf.DUMMYFUNCTION("""COMPUTED_VALUE"""),461.94)</f>
        <v>461.94</v>
      </c>
      <c r="J211" s="2">
        <f>IFERROR(__xludf.DUMMYFUNCTION("""COMPUTED_VALUE"""),45595.66666666667)</f>
        <v>45595.66667</v>
      </c>
      <c r="K211" s="1">
        <f>IFERROR(__xludf.DUMMYFUNCTION("""COMPUTED_VALUE"""),463.78)</f>
        <v>463.78</v>
      </c>
      <c r="M211" s="2">
        <f>IFERROR(__xludf.DUMMYFUNCTION("""COMPUTED_VALUE"""),45595.66666666667)</f>
        <v>45595.66667</v>
      </c>
      <c r="N211" s="1">
        <f>IFERROR(__xludf.DUMMYFUNCTION("""COMPUTED_VALUE"""),1590187.0)</f>
        <v>1590187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IFERROR(__xludf.DUMMYFUNCTION("""COMPUTED_VALUE"""),464.45)</f>
        <v>464.45</v>
      </c>
      <c r="D212" s="2">
        <f>IFERROR(__xludf.DUMMYFUNCTION("""COMPUTED_VALUE"""),45596.66666666667)</f>
        <v>45596.66667</v>
      </c>
      <c r="E212" s="1">
        <f>IFERROR(__xludf.DUMMYFUNCTION("""COMPUTED_VALUE"""),465.18)</f>
        <v>465.18</v>
      </c>
      <c r="G212" s="2">
        <f>IFERROR(__xludf.DUMMYFUNCTION("""COMPUTED_VALUE"""),45596.66666666667)</f>
        <v>45596.66667</v>
      </c>
      <c r="H212" s="1">
        <f>IFERROR(__xludf.DUMMYFUNCTION("""COMPUTED_VALUE"""),456.74)</f>
        <v>456.74</v>
      </c>
      <c r="J212" s="2">
        <f>IFERROR(__xludf.DUMMYFUNCTION("""COMPUTED_VALUE"""),45596.66666666667)</f>
        <v>45596.66667</v>
      </c>
      <c r="K212" s="1">
        <f>IFERROR(__xludf.DUMMYFUNCTION("""COMPUTED_VALUE"""),456.86)</f>
        <v>456.86</v>
      </c>
      <c r="M212" s="2">
        <f>IFERROR(__xludf.DUMMYFUNCTION("""COMPUTED_VALUE"""),45596.66666666667)</f>
        <v>45596.66667</v>
      </c>
      <c r="N212" s="1">
        <f>IFERROR(__xludf.DUMMYFUNCTION("""COMPUTED_VALUE"""),1467968.0)</f>
        <v>1467968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IFERROR(__xludf.DUMMYFUNCTION("""COMPUTED_VALUE"""),459.17)</f>
        <v>459.17</v>
      </c>
      <c r="D213" s="2">
        <f>IFERROR(__xludf.DUMMYFUNCTION("""COMPUTED_VALUE"""),45597.66666666667)</f>
        <v>45597.66667</v>
      </c>
      <c r="E213" s="1">
        <f>IFERROR(__xludf.DUMMYFUNCTION("""COMPUTED_VALUE"""),464.68)</f>
        <v>464.68</v>
      </c>
      <c r="G213" s="2">
        <f>IFERROR(__xludf.DUMMYFUNCTION("""COMPUTED_VALUE"""),45597.66666666667)</f>
        <v>45597.66667</v>
      </c>
      <c r="H213" s="1">
        <f>IFERROR(__xludf.DUMMYFUNCTION("""COMPUTED_VALUE"""),458.31)</f>
        <v>458.31</v>
      </c>
      <c r="J213" s="2">
        <f>IFERROR(__xludf.DUMMYFUNCTION("""COMPUTED_VALUE"""),45597.66666666667)</f>
        <v>45597.66667</v>
      </c>
      <c r="K213" s="1">
        <f>IFERROR(__xludf.DUMMYFUNCTION("""COMPUTED_VALUE"""),459.99)</f>
        <v>459.99</v>
      </c>
      <c r="M213" s="2">
        <f>IFERROR(__xludf.DUMMYFUNCTION("""COMPUTED_VALUE"""),45597.66666666667)</f>
        <v>45597.66667</v>
      </c>
      <c r="N213" s="1">
        <f>IFERROR(__xludf.DUMMYFUNCTION("""COMPUTED_VALUE"""),1300067.0)</f>
        <v>1300067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IFERROR(__xludf.DUMMYFUNCTION("""COMPUTED_VALUE"""),460.14)</f>
        <v>460.14</v>
      </c>
      <c r="D214" s="2">
        <f>IFERROR(__xludf.DUMMYFUNCTION("""COMPUTED_VALUE"""),45600.66666666667)</f>
        <v>45600.66667</v>
      </c>
      <c r="E214" s="1">
        <f>IFERROR(__xludf.DUMMYFUNCTION("""COMPUTED_VALUE"""),465.57)</f>
        <v>465.57</v>
      </c>
      <c r="G214" s="2">
        <f>IFERROR(__xludf.DUMMYFUNCTION("""COMPUTED_VALUE"""),45600.66666666667)</f>
        <v>45600.66667</v>
      </c>
      <c r="H214" s="1">
        <f>IFERROR(__xludf.DUMMYFUNCTION("""COMPUTED_VALUE"""),456.86)</f>
        <v>456.86</v>
      </c>
      <c r="J214" s="2">
        <f>IFERROR(__xludf.DUMMYFUNCTION("""COMPUTED_VALUE"""),45600.66666666667)</f>
        <v>45600.66667</v>
      </c>
      <c r="K214" s="1">
        <f>IFERROR(__xludf.DUMMYFUNCTION("""COMPUTED_VALUE"""),457.8)</f>
        <v>457.8</v>
      </c>
      <c r="M214" s="2">
        <f>IFERROR(__xludf.DUMMYFUNCTION("""COMPUTED_VALUE"""),45600.66666666667)</f>
        <v>45600.66667</v>
      </c>
      <c r="N214" s="1">
        <f>IFERROR(__xludf.DUMMYFUNCTION("""COMPUTED_VALUE"""),1183571.0)</f>
        <v>1183571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IFERROR(__xludf.DUMMYFUNCTION("""COMPUTED_VALUE"""),456.06)</f>
        <v>456.06</v>
      </c>
      <c r="D215" s="2">
        <f>IFERROR(__xludf.DUMMYFUNCTION("""COMPUTED_VALUE"""),45601.66666666667)</f>
        <v>45601.66667</v>
      </c>
      <c r="E215" s="1">
        <f>IFERROR(__xludf.DUMMYFUNCTION("""COMPUTED_VALUE"""),466.74)</f>
        <v>466.74</v>
      </c>
      <c r="G215" s="2">
        <f>IFERROR(__xludf.DUMMYFUNCTION("""COMPUTED_VALUE"""),45601.66666666667)</f>
        <v>45601.66667</v>
      </c>
      <c r="H215" s="1">
        <f>IFERROR(__xludf.DUMMYFUNCTION("""COMPUTED_VALUE"""),451.73)</f>
        <v>451.73</v>
      </c>
      <c r="J215" s="2">
        <f>IFERROR(__xludf.DUMMYFUNCTION("""COMPUTED_VALUE"""),45601.66666666667)</f>
        <v>45601.66667</v>
      </c>
      <c r="K215" s="1">
        <f>IFERROR(__xludf.DUMMYFUNCTION("""COMPUTED_VALUE"""),466.68)</f>
        <v>466.68</v>
      </c>
      <c r="M215" s="2">
        <f>IFERROR(__xludf.DUMMYFUNCTION("""COMPUTED_VALUE"""),45601.66666666667)</f>
        <v>45601.66667</v>
      </c>
      <c r="N215" s="1">
        <f>IFERROR(__xludf.DUMMYFUNCTION("""COMPUTED_VALUE"""),1402560.0)</f>
        <v>1402560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IFERROR(__xludf.DUMMYFUNCTION("""COMPUTED_VALUE"""),466.68)</f>
        <v>466.68</v>
      </c>
      <c r="D216" s="2">
        <f>IFERROR(__xludf.DUMMYFUNCTION("""COMPUTED_VALUE"""),45602.66666666667)</f>
        <v>45602.66667</v>
      </c>
      <c r="E216" s="1">
        <f>IFERROR(__xludf.DUMMYFUNCTION("""COMPUTED_VALUE"""),474.63)</f>
        <v>474.63</v>
      </c>
      <c r="G216" s="2">
        <f>IFERROR(__xludf.DUMMYFUNCTION("""COMPUTED_VALUE"""),45602.66666666667)</f>
        <v>45602.66667</v>
      </c>
      <c r="H216" s="1">
        <f>IFERROR(__xludf.DUMMYFUNCTION("""COMPUTED_VALUE"""),460.55)</f>
        <v>460.55</v>
      </c>
      <c r="J216" s="2">
        <f>IFERROR(__xludf.DUMMYFUNCTION("""COMPUTED_VALUE"""),45602.66666666667)</f>
        <v>45602.66667</v>
      </c>
      <c r="K216" s="1">
        <f>IFERROR(__xludf.DUMMYFUNCTION("""COMPUTED_VALUE"""),473.64)</f>
        <v>473.64</v>
      </c>
      <c r="M216" s="2">
        <f>IFERROR(__xludf.DUMMYFUNCTION("""COMPUTED_VALUE"""),45602.66666666667)</f>
        <v>45602.66667</v>
      </c>
      <c r="N216" s="1">
        <f>IFERROR(__xludf.DUMMYFUNCTION("""COMPUTED_VALUE"""),2705309.0)</f>
        <v>2705309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IFERROR(__xludf.DUMMYFUNCTION("""COMPUTED_VALUE"""),475.12)</f>
        <v>475.12</v>
      </c>
      <c r="D217" s="2">
        <f>IFERROR(__xludf.DUMMYFUNCTION("""COMPUTED_VALUE"""),45603.66666666667)</f>
        <v>45603.66667</v>
      </c>
      <c r="E217" s="1">
        <f>IFERROR(__xludf.DUMMYFUNCTION("""COMPUTED_VALUE"""),478.4)</f>
        <v>478.4</v>
      </c>
      <c r="G217" s="2">
        <f>IFERROR(__xludf.DUMMYFUNCTION("""COMPUTED_VALUE"""),45603.66666666667)</f>
        <v>45603.66667</v>
      </c>
      <c r="H217" s="1">
        <f>IFERROR(__xludf.DUMMYFUNCTION("""COMPUTED_VALUE"""),467.7)</f>
        <v>467.7</v>
      </c>
      <c r="J217" s="2">
        <f>IFERROR(__xludf.DUMMYFUNCTION("""COMPUTED_VALUE"""),45603.66666666667)</f>
        <v>45603.66667</v>
      </c>
      <c r="K217" s="1">
        <f>IFERROR(__xludf.DUMMYFUNCTION("""COMPUTED_VALUE"""),469.15)</f>
        <v>469.15</v>
      </c>
      <c r="M217" s="2">
        <f>IFERROR(__xludf.DUMMYFUNCTION("""COMPUTED_VALUE"""),45603.66666666667)</f>
        <v>45603.66667</v>
      </c>
      <c r="N217" s="1">
        <f>IFERROR(__xludf.DUMMYFUNCTION("""COMPUTED_VALUE"""),1389435.0)</f>
        <v>1389435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IFERROR(__xludf.DUMMYFUNCTION("""COMPUTED_VALUE"""),469.98)</f>
        <v>469.98</v>
      </c>
      <c r="D218" s="2">
        <f>IFERROR(__xludf.DUMMYFUNCTION("""COMPUTED_VALUE"""),45604.66666666667)</f>
        <v>45604.66667</v>
      </c>
      <c r="E218" s="1">
        <f>IFERROR(__xludf.DUMMYFUNCTION("""COMPUTED_VALUE"""),474.25)</f>
        <v>474.25</v>
      </c>
      <c r="G218" s="2">
        <f>IFERROR(__xludf.DUMMYFUNCTION("""COMPUTED_VALUE"""),45604.66666666667)</f>
        <v>45604.66667</v>
      </c>
      <c r="H218" s="1">
        <f>IFERROR(__xludf.DUMMYFUNCTION("""COMPUTED_VALUE"""),467.64)</f>
        <v>467.64</v>
      </c>
      <c r="J218" s="2">
        <f>IFERROR(__xludf.DUMMYFUNCTION("""COMPUTED_VALUE"""),45604.66666666667)</f>
        <v>45604.66667</v>
      </c>
      <c r="K218" s="1">
        <f>IFERROR(__xludf.DUMMYFUNCTION("""COMPUTED_VALUE"""),469.68)</f>
        <v>469.68</v>
      </c>
      <c r="M218" s="2">
        <f>IFERROR(__xludf.DUMMYFUNCTION("""COMPUTED_VALUE"""),45604.66666666667)</f>
        <v>45604.66667</v>
      </c>
      <c r="N218" s="1">
        <f>IFERROR(__xludf.DUMMYFUNCTION("""COMPUTED_VALUE"""),1478650.0)</f>
        <v>1478650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IFERROR(__xludf.DUMMYFUNCTION("""COMPUTED_VALUE"""),470.65)</f>
        <v>470.65</v>
      </c>
      <c r="D219" s="2">
        <f>IFERROR(__xludf.DUMMYFUNCTION("""COMPUTED_VALUE"""),45607.66666666667)</f>
        <v>45607.66667</v>
      </c>
      <c r="E219" s="1">
        <f>IFERROR(__xludf.DUMMYFUNCTION("""COMPUTED_VALUE"""),475.49)</f>
        <v>475.49</v>
      </c>
      <c r="G219" s="2">
        <f>IFERROR(__xludf.DUMMYFUNCTION("""COMPUTED_VALUE"""),45607.66666666667)</f>
        <v>45607.66667</v>
      </c>
      <c r="H219" s="1">
        <f>IFERROR(__xludf.DUMMYFUNCTION("""COMPUTED_VALUE"""),469.91)</f>
        <v>469.91</v>
      </c>
      <c r="J219" s="2">
        <f>IFERROR(__xludf.DUMMYFUNCTION("""COMPUTED_VALUE"""),45607.66666666667)</f>
        <v>45607.66667</v>
      </c>
      <c r="K219" s="1">
        <f>IFERROR(__xludf.DUMMYFUNCTION("""COMPUTED_VALUE"""),470.5)</f>
        <v>470.5</v>
      </c>
      <c r="M219" s="2">
        <f>IFERROR(__xludf.DUMMYFUNCTION("""COMPUTED_VALUE"""),45607.66666666667)</f>
        <v>45607.66667</v>
      </c>
      <c r="N219" s="1">
        <f>IFERROR(__xludf.DUMMYFUNCTION("""COMPUTED_VALUE"""),1293573.0)</f>
        <v>1293573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IFERROR(__xludf.DUMMYFUNCTION("""COMPUTED_VALUE"""),466.77)</f>
        <v>466.77</v>
      </c>
      <c r="D220" s="2">
        <f>IFERROR(__xludf.DUMMYFUNCTION("""COMPUTED_VALUE"""),45608.66666666667)</f>
        <v>45608.66667</v>
      </c>
      <c r="E220" s="1">
        <f>IFERROR(__xludf.DUMMYFUNCTION("""COMPUTED_VALUE"""),468.1)</f>
        <v>468.1</v>
      </c>
      <c r="G220" s="2">
        <f>IFERROR(__xludf.DUMMYFUNCTION("""COMPUTED_VALUE"""),45608.66666666667)</f>
        <v>45608.66667</v>
      </c>
      <c r="H220" s="1">
        <f>IFERROR(__xludf.DUMMYFUNCTION("""COMPUTED_VALUE"""),449.76)</f>
        <v>449.76</v>
      </c>
      <c r="J220" s="2">
        <f>IFERROR(__xludf.DUMMYFUNCTION("""COMPUTED_VALUE"""),45608.66666666667)</f>
        <v>45608.66667</v>
      </c>
      <c r="K220" s="1">
        <f>IFERROR(__xludf.DUMMYFUNCTION("""COMPUTED_VALUE"""),449.88)</f>
        <v>449.88</v>
      </c>
      <c r="M220" s="2">
        <f>IFERROR(__xludf.DUMMYFUNCTION("""COMPUTED_VALUE"""),45608.66666666667)</f>
        <v>45608.66667</v>
      </c>
      <c r="N220" s="1">
        <f>IFERROR(__xludf.DUMMYFUNCTION("""COMPUTED_VALUE"""),1793105.0)</f>
        <v>1793105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IFERROR(__xludf.DUMMYFUNCTION("""COMPUTED_VALUE"""),448.75)</f>
        <v>448.75</v>
      </c>
      <c r="D221" s="2">
        <f>IFERROR(__xludf.DUMMYFUNCTION("""COMPUTED_VALUE"""),45609.66666666667)</f>
        <v>45609.66667</v>
      </c>
      <c r="E221" s="1">
        <f>IFERROR(__xludf.DUMMYFUNCTION("""COMPUTED_VALUE"""),454.12)</f>
        <v>454.12</v>
      </c>
      <c r="G221" s="2">
        <f>IFERROR(__xludf.DUMMYFUNCTION("""COMPUTED_VALUE"""),45609.66666666667)</f>
        <v>45609.66667</v>
      </c>
      <c r="H221" s="1">
        <f>IFERROR(__xludf.DUMMYFUNCTION("""COMPUTED_VALUE"""),448.07)</f>
        <v>448.07</v>
      </c>
      <c r="J221" s="2">
        <f>IFERROR(__xludf.DUMMYFUNCTION("""COMPUTED_VALUE"""),45609.66666666667)</f>
        <v>45609.66667</v>
      </c>
      <c r="K221" s="1">
        <f>IFERROR(__xludf.DUMMYFUNCTION("""COMPUTED_VALUE"""),448.87)</f>
        <v>448.87</v>
      </c>
      <c r="M221" s="2">
        <f>IFERROR(__xludf.DUMMYFUNCTION("""COMPUTED_VALUE"""),45609.66666666667)</f>
        <v>45609.66667</v>
      </c>
      <c r="N221" s="1">
        <f>IFERROR(__xludf.DUMMYFUNCTION("""COMPUTED_VALUE"""),1478213.0)</f>
        <v>1478213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IFERROR(__xludf.DUMMYFUNCTION("""COMPUTED_VALUE"""),449.65)</f>
        <v>449.65</v>
      </c>
      <c r="D222" s="2">
        <f>IFERROR(__xludf.DUMMYFUNCTION("""COMPUTED_VALUE"""),45610.66666666667)</f>
        <v>45610.66667</v>
      </c>
      <c r="E222" s="1">
        <f>IFERROR(__xludf.DUMMYFUNCTION("""COMPUTED_VALUE"""),461.44)</f>
        <v>461.44</v>
      </c>
      <c r="G222" s="2">
        <f>IFERROR(__xludf.DUMMYFUNCTION("""COMPUTED_VALUE"""),45610.66666666667)</f>
        <v>45610.66667</v>
      </c>
      <c r="H222" s="1">
        <f>IFERROR(__xludf.DUMMYFUNCTION("""COMPUTED_VALUE"""),449.5)</f>
        <v>449.5</v>
      </c>
      <c r="J222" s="2">
        <f>IFERROR(__xludf.DUMMYFUNCTION("""COMPUTED_VALUE"""),45610.66666666667)</f>
        <v>45610.66667</v>
      </c>
      <c r="K222" s="1">
        <f>IFERROR(__xludf.DUMMYFUNCTION("""COMPUTED_VALUE"""),452.34)</f>
        <v>452.34</v>
      </c>
      <c r="M222" s="2">
        <f>IFERROR(__xludf.DUMMYFUNCTION("""COMPUTED_VALUE"""),45610.66666666667)</f>
        <v>45610.66667</v>
      </c>
      <c r="N222" s="1">
        <f>IFERROR(__xludf.DUMMYFUNCTION("""COMPUTED_VALUE"""),1256528.0)</f>
        <v>1256528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IFERROR(__xludf.DUMMYFUNCTION("""COMPUTED_VALUE"""),467.31)</f>
        <v>467.31</v>
      </c>
      <c r="D223" s="2">
        <f>IFERROR(__xludf.DUMMYFUNCTION("""COMPUTED_VALUE"""),45611.66666666667)</f>
        <v>45611.66667</v>
      </c>
      <c r="E223" s="1">
        <f>IFERROR(__xludf.DUMMYFUNCTION("""COMPUTED_VALUE"""),469.22)</f>
        <v>469.22</v>
      </c>
      <c r="G223" s="2">
        <f>IFERROR(__xludf.DUMMYFUNCTION("""COMPUTED_VALUE"""),45611.66666666667)</f>
        <v>45611.66667</v>
      </c>
      <c r="H223" s="1">
        <f>IFERROR(__xludf.DUMMYFUNCTION("""COMPUTED_VALUE"""),452.14)</f>
        <v>452.14</v>
      </c>
      <c r="J223" s="2">
        <f>IFERROR(__xludf.DUMMYFUNCTION("""COMPUTED_VALUE"""),45611.66666666667)</f>
        <v>45611.66667</v>
      </c>
      <c r="K223" s="1">
        <f>IFERROR(__xludf.DUMMYFUNCTION("""COMPUTED_VALUE"""),452.52)</f>
        <v>452.52</v>
      </c>
      <c r="M223" s="2">
        <f>IFERROR(__xludf.DUMMYFUNCTION("""COMPUTED_VALUE"""),45611.66666666667)</f>
        <v>45611.66667</v>
      </c>
      <c r="N223" s="1">
        <f>IFERROR(__xludf.DUMMYFUNCTION("""COMPUTED_VALUE"""),1593052.0)</f>
        <v>1593052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IFERROR(__xludf.DUMMYFUNCTION("""COMPUTED_VALUE"""),452.62)</f>
        <v>452.62</v>
      </c>
      <c r="D224" s="2">
        <f>IFERROR(__xludf.DUMMYFUNCTION("""COMPUTED_VALUE"""),45614.66666666667)</f>
        <v>45614.66667</v>
      </c>
      <c r="E224" s="1">
        <f>IFERROR(__xludf.DUMMYFUNCTION("""COMPUTED_VALUE"""),456.01)</f>
        <v>456.01</v>
      </c>
      <c r="G224" s="2">
        <f>IFERROR(__xludf.DUMMYFUNCTION("""COMPUTED_VALUE"""),45614.66666666667)</f>
        <v>45614.66667</v>
      </c>
      <c r="H224" s="1">
        <f>IFERROR(__xludf.DUMMYFUNCTION("""COMPUTED_VALUE"""),449.69)</f>
        <v>449.69</v>
      </c>
      <c r="J224" s="2">
        <f>IFERROR(__xludf.DUMMYFUNCTION("""COMPUTED_VALUE"""),45614.66666666667)</f>
        <v>45614.66667</v>
      </c>
      <c r="K224" s="1">
        <f>IFERROR(__xludf.DUMMYFUNCTION("""COMPUTED_VALUE"""),453.08)</f>
        <v>453.08</v>
      </c>
      <c r="M224" s="2">
        <f>IFERROR(__xludf.DUMMYFUNCTION("""COMPUTED_VALUE"""),45614.66666666667)</f>
        <v>45614.66667</v>
      </c>
      <c r="N224" s="1">
        <f>IFERROR(__xludf.DUMMYFUNCTION("""COMPUTED_VALUE"""),1272766.0)</f>
        <v>1272766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IFERROR(__xludf.DUMMYFUNCTION("""COMPUTED_VALUE"""),450.58)</f>
        <v>450.58</v>
      </c>
      <c r="D225" s="2">
        <f>IFERROR(__xludf.DUMMYFUNCTION("""COMPUTED_VALUE"""),45615.66666666667)</f>
        <v>45615.66667</v>
      </c>
      <c r="E225" s="1">
        <f>IFERROR(__xludf.DUMMYFUNCTION("""COMPUTED_VALUE"""),453.52)</f>
        <v>453.52</v>
      </c>
      <c r="G225" s="2">
        <f>IFERROR(__xludf.DUMMYFUNCTION("""COMPUTED_VALUE"""),45615.66666666667)</f>
        <v>45615.66667</v>
      </c>
      <c r="H225" s="1">
        <f>IFERROR(__xludf.DUMMYFUNCTION("""COMPUTED_VALUE"""),445.23)</f>
        <v>445.23</v>
      </c>
      <c r="J225" s="2">
        <f>IFERROR(__xludf.DUMMYFUNCTION("""COMPUTED_VALUE"""),45615.66666666667)</f>
        <v>45615.66667</v>
      </c>
      <c r="K225" s="1">
        <f>IFERROR(__xludf.DUMMYFUNCTION("""COMPUTED_VALUE"""),453.12)</f>
        <v>453.12</v>
      </c>
      <c r="M225" s="2">
        <f>IFERROR(__xludf.DUMMYFUNCTION("""COMPUTED_VALUE"""),45615.66666666667)</f>
        <v>45615.66667</v>
      </c>
      <c r="N225" s="1">
        <f>IFERROR(__xludf.DUMMYFUNCTION("""COMPUTED_VALUE"""),1286906.0)</f>
        <v>1286906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IFERROR(__xludf.DUMMYFUNCTION("""COMPUTED_VALUE"""),450.77)</f>
        <v>450.77</v>
      </c>
      <c r="D226" s="2">
        <f>IFERROR(__xludf.DUMMYFUNCTION("""COMPUTED_VALUE"""),45616.66666666667)</f>
        <v>45616.66667</v>
      </c>
      <c r="E226" s="1">
        <f>IFERROR(__xludf.DUMMYFUNCTION("""COMPUTED_VALUE"""),451.8)</f>
        <v>451.8</v>
      </c>
      <c r="G226" s="2">
        <f>IFERROR(__xludf.DUMMYFUNCTION("""COMPUTED_VALUE"""),45616.66666666667)</f>
        <v>45616.66667</v>
      </c>
      <c r="H226" s="1">
        <f>IFERROR(__xludf.DUMMYFUNCTION("""COMPUTED_VALUE"""),446.24)</f>
        <v>446.24</v>
      </c>
      <c r="J226" s="2">
        <f>IFERROR(__xludf.DUMMYFUNCTION("""COMPUTED_VALUE"""),45616.66666666667)</f>
        <v>45616.66667</v>
      </c>
      <c r="K226" s="1">
        <f>IFERROR(__xludf.DUMMYFUNCTION("""COMPUTED_VALUE"""),449.71)</f>
        <v>449.71</v>
      </c>
      <c r="M226" s="2">
        <f>IFERROR(__xludf.DUMMYFUNCTION("""COMPUTED_VALUE"""),45616.66666666667)</f>
        <v>45616.66667</v>
      </c>
      <c r="N226" s="1">
        <f>IFERROR(__xludf.DUMMYFUNCTION("""COMPUTED_VALUE"""),1339421.0)</f>
        <v>1339421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IFERROR(__xludf.DUMMYFUNCTION("""COMPUTED_VALUE"""),451.49)</f>
        <v>451.49</v>
      </c>
      <c r="D227" s="2">
        <f>IFERROR(__xludf.DUMMYFUNCTION("""COMPUTED_VALUE"""),45617.66666666667)</f>
        <v>45617.66667</v>
      </c>
      <c r="E227" s="1">
        <f>IFERROR(__xludf.DUMMYFUNCTION("""COMPUTED_VALUE"""),459.48)</f>
        <v>459.48</v>
      </c>
      <c r="G227" s="2">
        <f>IFERROR(__xludf.DUMMYFUNCTION("""COMPUTED_VALUE"""),45617.66666666667)</f>
        <v>45617.66667</v>
      </c>
      <c r="H227" s="1">
        <f>IFERROR(__xludf.DUMMYFUNCTION("""COMPUTED_VALUE"""),451.34)</f>
        <v>451.34</v>
      </c>
      <c r="J227" s="2">
        <f>IFERROR(__xludf.DUMMYFUNCTION("""COMPUTED_VALUE"""),45617.66666666667)</f>
        <v>45617.66667</v>
      </c>
      <c r="K227" s="1">
        <f>IFERROR(__xludf.DUMMYFUNCTION("""COMPUTED_VALUE"""),457.65)</f>
        <v>457.65</v>
      </c>
      <c r="M227" s="2">
        <f>IFERROR(__xludf.DUMMYFUNCTION("""COMPUTED_VALUE"""),45617.66666666667)</f>
        <v>45617.66667</v>
      </c>
      <c r="N227" s="1">
        <f>IFERROR(__xludf.DUMMYFUNCTION("""COMPUTED_VALUE"""),1273962.0)</f>
        <v>1273962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IFERROR(__xludf.DUMMYFUNCTION("""COMPUTED_VALUE"""),460.42)</f>
        <v>460.42</v>
      </c>
      <c r="D228" s="2">
        <f>IFERROR(__xludf.DUMMYFUNCTION("""COMPUTED_VALUE"""),45618.66666666667)</f>
        <v>45618.66667</v>
      </c>
      <c r="E228" s="1">
        <f>IFERROR(__xludf.DUMMYFUNCTION("""COMPUTED_VALUE"""),467.11)</f>
        <v>467.11</v>
      </c>
      <c r="G228" s="2">
        <f>IFERROR(__xludf.DUMMYFUNCTION("""COMPUTED_VALUE"""),45618.66666666667)</f>
        <v>45618.66667</v>
      </c>
      <c r="H228" s="1">
        <f>IFERROR(__xludf.DUMMYFUNCTION("""COMPUTED_VALUE"""),459.27)</f>
        <v>459.27</v>
      </c>
      <c r="J228" s="2">
        <f>IFERROR(__xludf.DUMMYFUNCTION("""COMPUTED_VALUE"""),45618.66666666667)</f>
        <v>45618.66667</v>
      </c>
      <c r="K228" s="1">
        <f>IFERROR(__xludf.DUMMYFUNCTION("""COMPUTED_VALUE"""),462.01)</f>
        <v>462.01</v>
      </c>
      <c r="M228" s="2">
        <f>IFERROR(__xludf.DUMMYFUNCTION("""COMPUTED_VALUE"""),45618.66666666667)</f>
        <v>45618.66667</v>
      </c>
      <c r="N228" s="1">
        <f>IFERROR(__xludf.DUMMYFUNCTION("""COMPUTED_VALUE"""),1394439.0)</f>
        <v>1394439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IFERROR(__xludf.DUMMYFUNCTION("""COMPUTED_VALUE"""),468.49)</f>
        <v>468.49</v>
      </c>
      <c r="D229" s="2">
        <f>IFERROR(__xludf.DUMMYFUNCTION("""COMPUTED_VALUE"""),45621.66666666667)</f>
        <v>45621.66667</v>
      </c>
      <c r="E229" s="1">
        <f>IFERROR(__xludf.DUMMYFUNCTION("""COMPUTED_VALUE"""),496.77)</f>
        <v>496.77</v>
      </c>
      <c r="G229" s="2">
        <f>IFERROR(__xludf.DUMMYFUNCTION("""COMPUTED_VALUE"""),45621.66666666667)</f>
        <v>45621.66667</v>
      </c>
      <c r="H229" s="1">
        <f>IFERROR(__xludf.DUMMYFUNCTION("""COMPUTED_VALUE"""),468.49)</f>
        <v>468.49</v>
      </c>
      <c r="J229" s="2">
        <f>IFERROR(__xludf.DUMMYFUNCTION("""COMPUTED_VALUE"""),45621.66666666667)</f>
        <v>45621.66667</v>
      </c>
      <c r="K229" s="1">
        <f>IFERROR(__xludf.DUMMYFUNCTION("""COMPUTED_VALUE"""),488.08)</f>
        <v>488.08</v>
      </c>
      <c r="M229" s="2">
        <f>IFERROR(__xludf.DUMMYFUNCTION("""COMPUTED_VALUE"""),45621.66666666667)</f>
        <v>45621.66667</v>
      </c>
      <c r="N229" s="1">
        <f>IFERROR(__xludf.DUMMYFUNCTION("""COMPUTED_VALUE"""),3154362.0)</f>
        <v>3154362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IFERROR(__xludf.DUMMYFUNCTION("""COMPUTED_VALUE"""),485.24)</f>
        <v>485.24</v>
      </c>
      <c r="D230" s="2">
        <f>IFERROR(__xludf.DUMMYFUNCTION("""COMPUTED_VALUE"""),45622.66666666667)</f>
        <v>45622.66667</v>
      </c>
      <c r="E230" s="1">
        <f>IFERROR(__xludf.DUMMYFUNCTION("""COMPUTED_VALUE"""),485.24)</f>
        <v>485.24</v>
      </c>
      <c r="G230" s="2">
        <f>IFERROR(__xludf.DUMMYFUNCTION("""COMPUTED_VALUE"""),45622.66666666667)</f>
        <v>45622.66667</v>
      </c>
      <c r="H230" s="1">
        <f>IFERROR(__xludf.DUMMYFUNCTION("""COMPUTED_VALUE"""),466.65)</f>
        <v>466.65</v>
      </c>
      <c r="J230" s="2">
        <f>IFERROR(__xludf.DUMMYFUNCTION("""COMPUTED_VALUE"""),45622.66666666667)</f>
        <v>45622.66667</v>
      </c>
      <c r="K230" s="1">
        <f>IFERROR(__xludf.DUMMYFUNCTION("""COMPUTED_VALUE"""),468.63)</f>
        <v>468.63</v>
      </c>
      <c r="M230" s="2">
        <f>IFERROR(__xludf.DUMMYFUNCTION("""COMPUTED_VALUE"""),45622.66666666667)</f>
        <v>45622.66667</v>
      </c>
      <c r="N230" s="1">
        <f>IFERROR(__xludf.DUMMYFUNCTION("""COMPUTED_VALUE"""),1887833.0)</f>
        <v>1887833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IFERROR(__xludf.DUMMYFUNCTION("""COMPUTED_VALUE"""),473.22)</f>
        <v>473.22</v>
      </c>
      <c r="D231" s="2">
        <f>IFERROR(__xludf.DUMMYFUNCTION("""COMPUTED_VALUE"""),45623.66666666667)</f>
        <v>45623.66667</v>
      </c>
      <c r="E231" s="1">
        <f>IFERROR(__xludf.DUMMYFUNCTION("""COMPUTED_VALUE"""),476.7)</f>
        <v>476.7</v>
      </c>
      <c r="G231" s="2">
        <f>IFERROR(__xludf.DUMMYFUNCTION("""COMPUTED_VALUE"""),45623.66666666667)</f>
        <v>45623.66667</v>
      </c>
      <c r="H231" s="1">
        <f>IFERROR(__xludf.DUMMYFUNCTION("""COMPUTED_VALUE"""),466.8)</f>
        <v>466.8</v>
      </c>
      <c r="J231" s="2">
        <f>IFERROR(__xludf.DUMMYFUNCTION("""COMPUTED_VALUE"""),45623.66666666667)</f>
        <v>45623.66667</v>
      </c>
      <c r="K231" s="1">
        <f>IFERROR(__xludf.DUMMYFUNCTION("""COMPUTED_VALUE"""),467.96)</f>
        <v>467.96</v>
      </c>
      <c r="M231" s="2">
        <f>IFERROR(__xludf.DUMMYFUNCTION("""COMPUTED_VALUE"""),45623.66666666667)</f>
        <v>45623.66667</v>
      </c>
      <c r="N231" s="1">
        <f>IFERROR(__xludf.DUMMYFUNCTION("""COMPUTED_VALUE"""),1475567.0)</f>
        <v>1475567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IFERROR(__xludf.DUMMYFUNCTION("""COMPUTED_VALUE"""),471.26)</f>
        <v>471.26</v>
      </c>
      <c r="D232" s="2">
        <f>IFERROR(__xludf.DUMMYFUNCTION("""COMPUTED_VALUE"""),45625.54166666667)</f>
        <v>45625.54167</v>
      </c>
      <c r="E232" s="1">
        <f>IFERROR(__xludf.DUMMYFUNCTION("""COMPUTED_VALUE"""),472.59)</f>
        <v>472.59</v>
      </c>
      <c r="G232" s="2">
        <f>IFERROR(__xludf.DUMMYFUNCTION("""COMPUTED_VALUE"""),45625.54166666667)</f>
        <v>45625.54167</v>
      </c>
      <c r="H232" s="1">
        <f>IFERROR(__xludf.DUMMYFUNCTION("""COMPUTED_VALUE"""),467.84)</f>
        <v>467.84</v>
      </c>
      <c r="J232" s="2">
        <f>IFERROR(__xludf.DUMMYFUNCTION("""COMPUTED_VALUE"""),45625.54166666667)</f>
        <v>45625.54167</v>
      </c>
      <c r="K232" s="1">
        <f>IFERROR(__xludf.DUMMYFUNCTION("""COMPUTED_VALUE"""),468.78)</f>
        <v>468.78</v>
      </c>
      <c r="M232" s="2">
        <f>IFERROR(__xludf.DUMMYFUNCTION("""COMPUTED_VALUE"""),45625.54166666667)</f>
        <v>45625.54167</v>
      </c>
      <c r="N232" s="1">
        <f>IFERROR(__xludf.DUMMYFUNCTION("""COMPUTED_VALUE"""),674651.0)</f>
        <v>674651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IFERROR(__xludf.DUMMYFUNCTION("""COMPUTED_VALUE"""),469.07)</f>
        <v>469.07</v>
      </c>
      <c r="D233" s="2">
        <f>IFERROR(__xludf.DUMMYFUNCTION("""COMPUTED_VALUE"""),45628.66666666667)</f>
        <v>45628.66667</v>
      </c>
      <c r="E233" s="1">
        <f>IFERROR(__xludf.DUMMYFUNCTION("""COMPUTED_VALUE"""),470.56)</f>
        <v>470.56</v>
      </c>
      <c r="G233" s="2">
        <f>IFERROR(__xludf.DUMMYFUNCTION("""COMPUTED_VALUE"""),45628.66666666667)</f>
        <v>45628.66667</v>
      </c>
      <c r="H233" s="1">
        <f>IFERROR(__xludf.DUMMYFUNCTION("""COMPUTED_VALUE"""),462.26)</f>
        <v>462.26</v>
      </c>
      <c r="J233" s="2">
        <f>IFERROR(__xludf.DUMMYFUNCTION("""COMPUTED_VALUE"""),45628.66666666667)</f>
        <v>45628.66667</v>
      </c>
      <c r="K233" s="1">
        <f>IFERROR(__xludf.DUMMYFUNCTION("""COMPUTED_VALUE"""),465.92)</f>
        <v>465.92</v>
      </c>
      <c r="M233" s="2">
        <f>IFERROR(__xludf.DUMMYFUNCTION("""COMPUTED_VALUE"""),45628.66666666667)</f>
        <v>45628.66667</v>
      </c>
      <c r="N233" s="1">
        <f>IFERROR(__xludf.DUMMYFUNCTION("""COMPUTED_VALUE"""),1337846.0)</f>
        <v>1337846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IFERROR(__xludf.DUMMYFUNCTION("""COMPUTED_VALUE"""),465.86)</f>
        <v>465.86</v>
      </c>
      <c r="D234" s="2">
        <f>IFERROR(__xludf.DUMMYFUNCTION("""COMPUTED_VALUE"""),45629.66666666667)</f>
        <v>45629.66667</v>
      </c>
      <c r="E234" s="1">
        <f>IFERROR(__xludf.DUMMYFUNCTION("""COMPUTED_VALUE"""),469.18)</f>
        <v>469.18</v>
      </c>
      <c r="G234" s="2">
        <f>IFERROR(__xludf.DUMMYFUNCTION("""COMPUTED_VALUE"""),45629.66666666667)</f>
        <v>45629.66667</v>
      </c>
      <c r="H234" s="1">
        <f>IFERROR(__xludf.DUMMYFUNCTION("""COMPUTED_VALUE"""),463.46)</f>
        <v>463.46</v>
      </c>
      <c r="J234" s="2">
        <f>IFERROR(__xludf.DUMMYFUNCTION("""COMPUTED_VALUE"""),45629.66666666667)</f>
        <v>45629.66667</v>
      </c>
      <c r="K234" s="1">
        <f>IFERROR(__xludf.DUMMYFUNCTION("""COMPUTED_VALUE"""),465.23)</f>
        <v>465.23</v>
      </c>
      <c r="M234" s="2">
        <f>IFERROR(__xludf.DUMMYFUNCTION("""COMPUTED_VALUE"""),45629.66666666667)</f>
        <v>45629.66667</v>
      </c>
      <c r="N234" s="1">
        <f>IFERROR(__xludf.DUMMYFUNCTION("""COMPUTED_VALUE"""),1621225.0)</f>
        <v>1621225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IFERROR(__xludf.DUMMYFUNCTION("""COMPUTED_VALUE"""),464.48)</f>
        <v>464.48</v>
      </c>
      <c r="D235" s="2">
        <f>IFERROR(__xludf.DUMMYFUNCTION("""COMPUTED_VALUE"""),45630.66666666667)</f>
        <v>45630.66667</v>
      </c>
      <c r="E235" s="1">
        <f>IFERROR(__xludf.DUMMYFUNCTION("""COMPUTED_VALUE"""),466.64)</f>
        <v>466.64</v>
      </c>
      <c r="G235" s="2">
        <f>IFERROR(__xludf.DUMMYFUNCTION("""COMPUTED_VALUE"""),45630.66666666667)</f>
        <v>45630.66667</v>
      </c>
      <c r="H235" s="1">
        <f>IFERROR(__xludf.DUMMYFUNCTION("""COMPUTED_VALUE"""),457.28)</f>
        <v>457.28</v>
      </c>
      <c r="J235" s="2">
        <f>IFERROR(__xludf.DUMMYFUNCTION("""COMPUTED_VALUE"""),45630.66666666667)</f>
        <v>45630.66667</v>
      </c>
      <c r="K235" s="1">
        <f>IFERROR(__xludf.DUMMYFUNCTION("""COMPUTED_VALUE"""),460.59)</f>
        <v>460.59</v>
      </c>
      <c r="M235" s="2">
        <f>IFERROR(__xludf.DUMMYFUNCTION("""COMPUTED_VALUE"""),45630.66666666667)</f>
        <v>45630.66667</v>
      </c>
      <c r="N235" s="1">
        <f>IFERROR(__xludf.DUMMYFUNCTION("""COMPUTED_VALUE"""),1674033.0)</f>
        <v>1674033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IFERROR(__xludf.DUMMYFUNCTION("""COMPUTED_VALUE"""),460.06)</f>
        <v>460.06</v>
      </c>
      <c r="D236" s="2">
        <f>IFERROR(__xludf.DUMMYFUNCTION("""COMPUTED_VALUE"""),45631.66666666667)</f>
        <v>45631.66667</v>
      </c>
      <c r="E236" s="1">
        <f>IFERROR(__xludf.DUMMYFUNCTION("""COMPUTED_VALUE"""),467.87)</f>
        <v>467.87</v>
      </c>
      <c r="G236" s="2">
        <f>IFERROR(__xludf.DUMMYFUNCTION("""COMPUTED_VALUE"""),45631.66666666667)</f>
        <v>45631.66667</v>
      </c>
      <c r="H236" s="1">
        <f>IFERROR(__xludf.DUMMYFUNCTION("""COMPUTED_VALUE"""),455.96)</f>
        <v>455.96</v>
      </c>
      <c r="J236" s="2">
        <f>IFERROR(__xludf.DUMMYFUNCTION("""COMPUTED_VALUE"""),45631.66666666667)</f>
        <v>45631.66667</v>
      </c>
      <c r="K236" s="1">
        <f>IFERROR(__xludf.DUMMYFUNCTION("""COMPUTED_VALUE"""),457.28)</f>
        <v>457.28</v>
      </c>
      <c r="M236" s="2">
        <f>IFERROR(__xludf.DUMMYFUNCTION("""COMPUTED_VALUE"""),45631.66666666667)</f>
        <v>45631.66667</v>
      </c>
      <c r="N236" s="1">
        <f>IFERROR(__xludf.DUMMYFUNCTION("""COMPUTED_VALUE"""),1921991.0)</f>
        <v>1921991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IFERROR(__xludf.DUMMYFUNCTION("""COMPUTED_VALUE"""),458.59)</f>
        <v>458.59</v>
      </c>
      <c r="D237" s="2">
        <f>IFERROR(__xludf.DUMMYFUNCTION("""COMPUTED_VALUE"""),45632.66666666667)</f>
        <v>45632.66667</v>
      </c>
      <c r="E237" s="1">
        <f>IFERROR(__xludf.DUMMYFUNCTION("""COMPUTED_VALUE"""),464.46)</f>
        <v>464.46</v>
      </c>
      <c r="G237" s="2">
        <f>IFERROR(__xludf.DUMMYFUNCTION("""COMPUTED_VALUE"""),45632.66666666667)</f>
        <v>45632.66667</v>
      </c>
      <c r="H237" s="1">
        <f>IFERROR(__xludf.DUMMYFUNCTION("""COMPUTED_VALUE"""),454.65)</f>
        <v>454.65</v>
      </c>
      <c r="J237" s="2">
        <f>IFERROR(__xludf.DUMMYFUNCTION("""COMPUTED_VALUE"""),45632.66666666667)</f>
        <v>45632.66667</v>
      </c>
      <c r="K237" s="1">
        <f>IFERROR(__xludf.DUMMYFUNCTION("""COMPUTED_VALUE"""),455.03)</f>
        <v>455.03</v>
      </c>
      <c r="M237" s="2">
        <f>IFERROR(__xludf.DUMMYFUNCTION("""COMPUTED_VALUE"""),45632.66666666667)</f>
        <v>45632.66667</v>
      </c>
      <c r="N237" s="1">
        <f>IFERROR(__xludf.DUMMYFUNCTION("""COMPUTED_VALUE"""),1726591.0)</f>
        <v>1726591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IFERROR(__xludf.DUMMYFUNCTION("""COMPUTED_VALUE"""),455.6)</f>
        <v>455.6</v>
      </c>
      <c r="D238" s="2">
        <f>IFERROR(__xludf.DUMMYFUNCTION("""COMPUTED_VALUE"""),45635.66666666667)</f>
        <v>45635.66667</v>
      </c>
      <c r="E238" s="1">
        <f>IFERROR(__xludf.DUMMYFUNCTION("""COMPUTED_VALUE"""),465.92)</f>
        <v>465.92</v>
      </c>
      <c r="G238" s="2">
        <f>IFERROR(__xludf.DUMMYFUNCTION("""COMPUTED_VALUE"""),45635.66666666667)</f>
        <v>45635.66667</v>
      </c>
      <c r="H238" s="1">
        <f>IFERROR(__xludf.DUMMYFUNCTION("""COMPUTED_VALUE"""),455.6)</f>
        <v>455.6</v>
      </c>
      <c r="J238" s="2">
        <f>IFERROR(__xludf.DUMMYFUNCTION("""COMPUTED_VALUE"""),45635.66666666667)</f>
        <v>45635.66667</v>
      </c>
      <c r="K238" s="1">
        <f>IFERROR(__xludf.DUMMYFUNCTION("""COMPUTED_VALUE"""),464.7)</f>
        <v>464.7</v>
      </c>
      <c r="M238" s="2">
        <f>IFERROR(__xludf.DUMMYFUNCTION("""COMPUTED_VALUE"""),45635.66666666667)</f>
        <v>45635.66667</v>
      </c>
      <c r="N238" s="1">
        <f>IFERROR(__xludf.DUMMYFUNCTION("""COMPUTED_VALUE"""),2199919.0)</f>
        <v>2199919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IFERROR(__xludf.DUMMYFUNCTION("""COMPUTED_VALUE"""),464.09)</f>
        <v>464.09</v>
      </c>
      <c r="D239" s="2">
        <f>IFERROR(__xludf.DUMMYFUNCTION("""COMPUTED_VALUE"""),45636.66666666667)</f>
        <v>45636.66667</v>
      </c>
      <c r="E239" s="1">
        <f>IFERROR(__xludf.DUMMYFUNCTION("""COMPUTED_VALUE"""),464.09)</f>
        <v>464.09</v>
      </c>
      <c r="G239" s="2">
        <f>IFERROR(__xludf.DUMMYFUNCTION("""COMPUTED_VALUE"""),45636.66666666667)</f>
        <v>45636.66667</v>
      </c>
      <c r="H239" s="1">
        <f>IFERROR(__xludf.DUMMYFUNCTION("""COMPUTED_VALUE"""),454.47)</f>
        <v>454.47</v>
      </c>
      <c r="J239" s="2">
        <f>IFERROR(__xludf.DUMMYFUNCTION("""COMPUTED_VALUE"""),45636.66666666667)</f>
        <v>45636.66667</v>
      </c>
      <c r="K239" s="1">
        <f>IFERROR(__xludf.DUMMYFUNCTION("""COMPUTED_VALUE"""),458.84)</f>
        <v>458.84</v>
      </c>
      <c r="M239" s="2">
        <f>IFERROR(__xludf.DUMMYFUNCTION("""COMPUTED_VALUE"""),45636.66666666667)</f>
        <v>45636.66667</v>
      </c>
      <c r="N239" s="1">
        <f>IFERROR(__xludf.DUMMYFUNCTION("""COMPUTED_VALUE"""),1596462.0)</f>
        <v>1596462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IFERROR(__xludf.DUMMYFUNCTION("""COMPUTED_VALUE"""),460.66)</f>
        <v>460.66</v>
      </c>
      <c r="D240" s="2">
        <f>IFERROR(__xludf.DUMMYFUNCTION("""COMPUTED_VALUE"""),45637.66666666667)</f>
        <v>45637.66667</v>
      </c>
      <c r="E240" s="1">
        <f>IFERROR(__xludf.DUMMYFUNCTION("""COMPUTED_VALUE"""),465.27)</f>
        <v>465.27</v>
      </c>
      <c r="G240" s="2">
        <f>IFERROR(__xludf.DUMMYFUNCTION("""COMPUTED_VALUE"""),45637.66666666667)</f>
        <v>45637.66667</v>
      </c>
      <c r="H240" s="1">
        <f>IFERROR(__xludf.DUMMYFUNCTION("""COMPUTED_VALUE"""),456.59)</f>
        <v>456.59</v>
      </c>
      <c r="J240" s="2">
        <f>IFERROR(__xludf.DUMMYFUNCTION("""COMPUTED_VALUE"""),45637.66666666667)</f>
        <v>45637.66667</v>
      </c>
      <c r="K240" s="1">
        <f>IFERROR(__xludf.DUMMYFUNCTION("""COMPUTED_VALUE"""),457.41)</f>
        <v>457.41</v>
      </c>
      <c r="M240" s="2">
        <f>IFERROR(__xludf.DUMMYFUNCTION("""COMPUTED_VALUE"""),45637.66666666667)</f>
        <v>45637.66667</v>
      </c>
      <c r="N240" s="1">
        <f>IFERROR(__xludf.DUMMYFUNCTION("""COMPUTED_VALUE"""),2303186.0)</f>
        <v>2303186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IFERROR(__xludf.DUMMYFUNCTION("""COMPUTED_VALUE"""),456.12)</f>
        <v>456.12</v>
      </c>
      <c r="D241" s="2">
        <f>IFERROR(__xludf.DUMMYFUNCTION("""COMPUTED_VALUE"""),45638.66666666667)</f>
        <v>45638.66667</v>
      </c>
      <c r="E241" s="1">
        <f>IFERROR(__xludf.DUMMYFUNCTION("""COMPUTED_VALUE"""),456.12)</f>
        <v>456.12</v>
      </c>
      <c r="G241" s="2">
        <f>IFERROR(__xludf.DUMMYFUNCTION("""COMPUTED_VALUE"""),45638.66666666667)</f>
        <v>45638.66667</v>
      </c>
      <c r="H241" s="1">
        <f>IFERROR(__xludf.DUMMYFUNCTION("""COMPUTED_VALUE"""),447.53)</f>
        <v>447.53</v>
      </c>
      <c r="J241" s="2">
        <f>IFERROR(__xludf.DUMMYFUNCTION("""COMPUTED_VALUE"""),45638.66666666667)</f>
        <v>45638.66667</v>
      </c>
      <c r="K241" s="1">
        <f>IFERROR(__xludf.DUMMYFUNCTION("""COMPUTED_VALUE"""),451.06)</f>
        <v>451.06</v>
      </c>
      <c r="M241" s="2">
        <f>IFERROR(__xludf.DUMMYFUNCTION("""COMPUTED_VALUE"""),45638.66666666667)</f>
        <v>45638.66667</v>
      </c>
      <c r="N241" s="1">
        <f>IFERROR(__xludf.DUMMYFUNCTION("""COMPUTED_VALUE"""),1645999.0)</f>
        <v>1645999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IFERROR(__xludf.DUMMYFUNCTION("""COMPUTED_VALUE"""),449.88)</f>
        <v>449.88</v>
      </c>
      <c r="D242" s="2">
        <f>IFERROR(__xludf.DUMMYFUNCTION("""COMPUTED_VALUE"""),45639.66666666667)</f>
        <v>45639.66667</v>
      </c>
      <c r="E242" s="1">
        <f>IFERROR(__xludf.DUMMYFUNCTION("""COMPUTED_VALUE"""),450.64)</f>
        <v>450.64</v>
      </c>
      <c r="G242" s="2">
        <f>IFERROR(__xludf.DUMMYFUNCTION("""COMPUTED_VALUE"""),45639.66666666667)</f>
        <v>45639.66667</v>
      </c>
      <c r="H242" s="1">
        <f>IFERROR(__xludf.DUMMYFUNCTION("""COMPUTED_VALUE"""),439.59)</f>
        <v>439.59</v>
      </c>
      <c r="J242" s="2">
        <f>IFERROR(__xludf.DUMMYFUNCTION("""COMPUTED_VALUE"""),45639.66666666667)</f>
        <v>45639.66667</v>
      </c>
      <c r="K242" s="1">
        <f>IFERROR(__xludf.DUMMYFUNCTION("""COMPUTED_VALUE"""),442.54)</f>
        <v>442.54</v>
      </c>
      <c r="M242" s="2">
        <f>IFERROR(__xludf.DUMMYFUNCTION("""COMPUTED_VALUE"""),45639.66666666667)</f>
        <v>45639.66667</v>
      </c>
      <c r="N242" s="1">
        <f>IFERROR(__xludf.DUMMYFUNCTION("""COMPUTED_VALUE"""),1912844.0)</f>
        <v>1912844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IFERROR(__xludf.DUMMYFUNCTION("""COMPUTED_VALUE"""),442.13)</f>
        <v>442.13</v>
      </c>
      <c r="D243" s="2">
        <f>IFERROR(__xludf.DUMMYFUNCTION("""COMPUTED_VALUE"""),45642.66666666667)</f>
        <v>45642.66667</v>
      </c>
      <c r="E243" s="1">
        <f>IFERROR(__xludf.DUMMYFUNCTION("""COMPUTED_VALUE"""),444.54)</f>
        <v>444.54</v>
      </c>
      <c r="G243" s="2">
        <f>IFERROR(__xludf.DUMMYFUNCTION("""COMPUTED_VALUE"""),45642.66666666667)</f>
        <v>45642.66667</v>
      </c>
      <c r="H243" s="1">
        <f>IFERROR(__xludf.DUMMYFUNCTION("""COMPUTED_VALUE"""),436.57)</f>
        <v>436.57</v>
      </c>
      <c r="J243" s="2">
        <f>IFERROR(__xludf.DUMMYFUNCTION("""COMPUTED_VALUE"""),45642.66666666667)</f>
        <v>45642.66667</v>
      </c>
      <c r="K243" s="1">
        <f>IFERROR(__xludf.DUMMYFUNCTION("""COMPUTED_VALUE"""),438.48)</f>
        <v>438.48</v>
      </c>
      <c r="M243" s="2">
        <f>IFERROR(__xludf.DUMMYFUNCTION("""COMPUTED_VALUE"""),45642.66666666667)</f>
        <v>45642.66667</v>
      </c>
      <c r="N243" s="1">
        <f>IFERROR(__xludf.DUMMYFUNCTION("""COMPUTED_VALUE"""),2199195.0)</f>
        <v>2199195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IFERROR(__xludf.DUMMYFUNCTION("""COMPUTED_VALUE"""),436.38)</f>
        <v>436.38</v>
      </c>
      <c r="D244" s="2">
        <f>IFERROR(__xludf.DUMMYFUNCTION("""COMPUTED_VALUE"""),45643.66666666667)</f>
        <v>45643.66667</v>
      </c>
      <c r="E244" s="1">
        <f>IFERROR(__xludf.DUMMYFUNCTION("""COMPUTED_VALUE"""),441.16)</f>
        <v>441.16</v>
      </c>
      <c r="G244" s="2">
        <f>IFERROR(__xludf.DUMMYFUNCTION("""COMPUTED_VALUE"""),45643.66666666667)</f>
        <v>45643.66667</v>
      </c>
      <c r="H244" s="1">
        <f>IFERROR(__xludf.DUMMYFUNCTION("""COMPUTED_VALUE"""),432.2)</f>
        <v>432.2</v>
      </c>
      <c r="J244" s="2">
        <f>IFERROR(__xludf.DUMMYFUNCTION("""COMPUTED_VALUE"""),45643.66666666667)</f>
        <v>45643.66667</v>
      </c>
      <c r="K244" s="1">
        <f>IFERROR(__xludf.DUMMYFUNCTION("""COMPUTED_VALUE"""),433.85)</f>
        <v>433.85</v>
      </c>
      <c r="M244" s="2">
        <f>IFERROR(__xludf.DUMMYFUNCTION("""COMPUTED_VALUE"""),45643.66666666667)</f>
        <v>45643.66667</v>
      </c>
      <c r="N244" s="1">
        <f>IFERROR(__xludf.DUMMYFUNCTION("""COMPUTED_VALUE"""),1999116.0)</f>
        <v>1999116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IFERROR(__xludf.DUMMYFUNCTION("""COMPUTED_VALUE"""),434.06)</f>
        <v>434.06</v>
      </c>
      <c r="D245" s="2">
        <f>IFERROR(__xludf.DUMMYFUNCTION("""COMPUTED_VALUE"""),45644.66666666667)</f>
        <v>45644.66667</v>
      </c>
      <c r="E245" s="1">
        <f>IFERROR(__xludf.DUMMYFUNCTION("""COMPUTED_VALUE"""),437.36)</f>
        <v>437.36</v>
      </c>
      <c r="G245" s="2">
        <f>IFERROR(__xludf.DUMMYFUNCTION("""COMPUTED_VALUE"""),45644.66666666667)</f>
        <v>45644.66667</v>
      </c>
      <c r="H245" s="1">
        <f>IFERROR(__xludf.DUMMYFUNCTION("""COMPUTED_VALUE"""),414.78)</f>
        <v>414.78</v>
      </c>
      <c r="J245" s="2">
        <f>IFERROR(__xludf.DUMMYFUNCTION("""COMPUTED_VALUE"""),45644.66666666667)</f>
        <v>45644.66667</v>
      </c>
      <c r="K245" s="1">
        <f>IFERROR(__xludf.DUMMYFUNCTION("""COMPUTED_VALUE"""),415.14)</f>
        <v>415.14</v>
      </c>
      <c r="M245" s="2">
        <f>IFERROR(__xludf.DUMMYFUNCTION("""COMPUTED_VALUE"""),45644.66666666667)</f>
        <v>45644.66667</v>
      </c>
      <c r="N245" s="1">
        <f>IFERROR(__xludf.DUMMYFUNCTION("""COMPUTED_VALUE"""),2599808.0)</f>
        <v>2599808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IFERROR(__xludf.DUMMYFUNCTION("""COMPUTED_VALUE"""),414.92)</f>
        <v>414.92</v>
      </c>
      <c r="D246" s="2">
        <f>IFERROR(__xludf.DUMMYFUNCTION("""COMPUTED_VALUE"""),45645.66666666667)</f>
        <v>45645.66667</v>
      </c>
      <c r="E246" s="1">
        <f>IFERROR(__xludf.DUMMYFUNCTION("""COMPUTED_VALUE"""),419.72)</f>
        <v>419.72</v>
      </c>
      <c r="G246" s="2">
        <f>IFERROR(__xludf.DUMMYFUNCTION("""COMPUTED_VALUE"""),45645.66666666667)</f>
        <v>45645.66667</v>
      </c>
      <c r="H246" s="1">
        <f>IFERROR(__xludf.DUMMYFUNCTION("""COMPUTED_VALUE"""),410.13)</f>
        <v>410.13</v>
      </c>
      <c r="J246" s="2">
        <f>IFERROR(__xludf.DUMMYFUNCTION("""COMPUTED_VALUE"""),45645.66666666667)</f>
        <v>45645.66667</v>
      </c>
      <c r="K246" s="1">
        <f>IFERROR(__xludf.DUMMYFUNCTION("""COMPUTED_VALUE"""),410.2)</f>
        <v>410.2</v>
      </c>
      <c r="M246" s="2">
        <f>IFERROR(__xludf.DUMMYFUNCTION("""COMPUTED_VALUE"""),45645.66666666667)</f>
        <v>45645.66667</v>
      </c>
      <c r="N246" s="1">
        <f>IFERROR(__xludf.DUMMYFUNCTION("""COMPUTED_VALUE"""),2286032.0)</f>
        <v>2286032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IFERROR(__xludf.DUMMYFUNCTION("""COMPUTED_VALUE"""),412.41)</f>
        <v>412.41</v>
      </c>
      <c r="D247" s="2">
        <f>IFERROR(__xludf.DUMMYFUNCTION("""COMPUTED_VALUE"""),45646.66666666667)</f>
        <v>45646.66667</v>
      </c>
      <c r="E247" s="1">
        <f>IFERROR(__xludf.DUMMYFUNCTION("""COMPUTED_VALUE"""),421.42)</f>
        <v>421.42</v>
      </c>
      <c r="G247" s="2">
        <f>IFERROR(__xludf.DUMMYFUNCTION("""COMPUTED_VALUE"""),45646.66666666667)</f>
        <v>45646.66667</v>
      </c>
      <c r="H247" s="1">
        <f>IFERROR(__xludf.DUMMYFUNCTION("""COMPUTED_VALUE"""),410.44)</f>
        <v>410.44</v>
      </c>
      <c r="J247" s="2">
        <f>IFERROR(__xludf.DUMMYFUNCTION("""COMPUTED_VALUE"""),45646.66666666667)</f>
        <v>45646.66667</v>
      </c>
      <c r="K247" s="1">
        <f>IFERROR(__xludf.DUMMYFUNCTION("""COMPUTED_VALUE"""),417.28)</f>
        <v>417.28</v>
      </c>
      <c r="M247" s="2">
        <f>IFERROR(__xludf.DUMMYFUNCTION("""COMPUTED_VALUE"""),45646.66666666667)</f>
        <v>45646.66667</v>
      </c>
      <c r="N247" s="1">
        <f>IFERROR(__xludf.DUMMYFUNCTION("""COMPUTED_VALUE"""),5816639.0)</f>
        <v>5816639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IFERROR(__xludf.DUMMYFUNCTION("""COMPUTED_VALUE"""),414.81)</f>
        <v>414.81</v>
      </c>
      <c r="D248" s="2">
        <f>IFERROR(__xludf.DUMMYFUNCTION("""COMPUTED_VALUE"""),45649.66666666667)</f>
        <v>45649.66667</v>
      </c>
      <c r="E248" s="1">
        <f>IFERROR(__xludf.DUMMYFUNCTION("""COMPUTED_VALUE"""),416.87)</f>
        <v>416.87</v>
      </c>
      <c r="G248" s="2">
        <f>IFERROR(__xludf.DUMMYFUNCTION("""COMPUTED_VALUE"""),45649.66666666667)</f>
        <v>45649.66667</v>
      </c>
      <c r="H248" s="1">
        <f>IFERROR(__xludf.DUMMYFUNCTION("""COMPUTED_VALUE"""),409.3)</f>
        <v>409.3</v>
      </c>
      <c r="J248" s="2">
        <f>IFERROR(__xludf.DUMMYFUNCTION("""COMPUTED_VALUE"""),45649.66666666667)</f>
        <v>45649.66667</v>
      </c>
      <c r="K248" s="1">
        <f>IFERROR(__xludf.DUMMYFUNCTION("""COMPUTED_VALUE"""),413.98)</f>
        <v>413.98</v>
      </c>
      <c r="M248" s="2">
        <f>IFERROR(__xludf.DUMMYFUNCTION("""COMPUTED_VALUE"""),45649.66666666667)</f>
        <v>45649.66667</v>
      </c>
      <c r="N248" s="1">
        <f>IFERROR(__xludf.DUMMYFUNCTION("""COMPUTED_VALUE"""),1938999.0)</f>
        <v>1938999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IFERROR(__xludf.DUMMYFUNCTION("""COMPUTED_VALUE"""),413.48)</f>
        <v>413.48</v>
      </c>
      <c r="D249" s="2">
        <f>IFERROR(__xludf.DUMMYFUNCTION("""COMPUTED_VALUE"""),45650.54166666667)</f>
        <v>45650.54167</v>
      </c>
      <c r="E249" s="1">
        <f>IFERROR(__xludf.DUMMYFUNCTION("""COMPUTED_VALUE"""),417.48)</f>
        <v>417.48</v>
      </c>
      <c r="G249" s="2">
        <f>IFERROR(__xludf.DUMMYFUNCTION("""COMPUTED_VALUE"""),45650.54166666667)</f>
        <v>45650.54167</v>
      </c>
      <c r="H249" s="1">
        <f>IFERROR(__xludf.DUMMYFUNCTION("""COMPUTED_VALUE"""),410.55)</f>
        <v>410.55</v>
      </c>
      <c r="J249" s="2">
        <f>IFERROR(__xludf.DUMMYFUNCTION("""COMPUTED_VALUE"""),45650.54166666667)</f>
        <v>45650.54167</v>
      </c>
      <c r="K249" s="1">
        <f>IFERROR(__xludf.DUMMYFUNCTION("""COMPUTED_VALUE"""),417.48)</f>
        <v>417.48</v>
      </c>
      <c r="M249" s="2">
        <f>IFERROR(__xludf.DUMMYFUNCTION("""COMPUTED_VALUE"""),45650.54166666667)</f>
        <v>45650.54167</v>
      </c>
      <c r="N249" s="1">
        <f>IFERROR(__xludf.DUMMYFUNCTION("""COMPUTED_VALUE"""),898184.0)</f>
        <v>898184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IFERROR(__xludf.DUMMYFUNCTION("""COMPUTED_VALUE"""),415.12)</f>
        <v>415.12</v>
      </c>
      <c r="D250" s="2">
        <f>IFERROR(__xludf.DUMMYFUNCTION("""COMPUTED_VALUE"""),45652.66666666667)</f>
        <v>45652.66667</v>
      </c>
      <c r="E250" s="1">
        <f>IFERROR(__xludf.DUMMYFUNCTION("""COMPUTED_VALUE"""),416.65)</f>
        <v>416.65</v>
      </c>
      <c r="G250" s="2">
        <f>IFERROR(__xludf.DUMMYFUNCTION("""COMPUTED_VALUE"""),45652.66666666667)</f>
        <v>45652.66667</v>
      </c>
      <c r="H250" s="1">
        <f>IFERROR(__xludf.DUMMYFUNCTION("""COMPUTED_VALUE"""),412.11)</f>
        <v>412.11</v>
      </c>
      <c r="J250" s="2">
        <f>IFERROR(__xludf.DUMMYFUNCTION("""COMPUTED_VALUE"""),45652.66666666667)</f>
        <v>45652.66667</v>
      </c>
      <c r="K250" s="1">
        <f>IFERROR(__xludf.DUMMYFUNCTION("""COMPUTED_VALUE"""),416.02)</f>
        <v>416.02</v>
      </c>
      <c r="M250" s="2">
        <f>IFERROR(__xludf.DUMMYFUNCTION("""COMPUTED_VALUE"""),45652.66666666667)</f>
        <v>45652.66667</v>
      </c>
      <c r="N250" s="1">
        <f>IFERROR(__xludf.DUMMYFUNCTION("""COMPUTED_VALUE"""),1569514.0)</f>
        <v>1569514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IFERROR(__xludf.DUMMYFUNCTION("""COMPUTED_VALUE"""),412.41)</f>
        <v>412.41</v>
      </c>
      <c r="D251" s="2">
        <f>IFERROR(__xludf.DUMMYFUNCTION("""COMPUTED_VALUE"""),45653.66666666667)</f>
        <v>45653.66667</v>
      </c>
      <c r="E251" s="1">
        <f>IFERROR(__xludf.DUMMYFUNCTION("""COMPUTED_VALUE"""),416.51)</f>
        <v>416.51</v>
      </c>
      <c r="G251" s="2">
        <f>IFERROR(__xludf.DUMMYFUNCTION("""COMPUTED_VALUE"""),45653.66666666667)</f>
        <v>45653.66667</v>
      </c>
      <c r="H251" s="1">
        <f>IFERROR(__xludf.DUMMYFUNCTION("""COMPUTED_VALUE"""),407.24)</f>
        <v>407.24</v>
      </c>
      <c r="J251" s="2">
        <f>IFERROR(__xludf.DUMMYFUNCTION("""COMPUTED_VALUE"""),45653.66666666667)</f>
        <v>45653.66667</v>
      </c>
      <c r="K251" s="1">
        <f>IFERROR(__xludf.DUMMYFUNCTION("""COMPUTED_VALUE"""),411.08)</f>
        <v>411.08</v>
      </c>
      <c r="M251" s="2">
        <f>IFERROR(__xludf.DUMMYFUNCTION("""COMPUTED_VALUE"""),45653.66666666667)</f>
        <v>45653.66667</v>
      </c>
      <c r="N251" s="1">
        <f>IFERROR(__xludf.DUMMYFUNCTION("""COMPUTED_VALUE"""),1466354.0)</f>
        <v>1466354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IFERROR(__xludf.DUMMYFUNCTION("""COMPUTED_VALUE"""),409.79)</f>
        <v>409.79</v>
      </c>
      <c r="D252" s="2">
        <f>IFERROR(__xludf.DUMMYFUNCTION("""COMPUTED_VALUE"""),45656.66666666667)</f>
        <v>45656.66667</v>
      </c>
      <c r="E252" s="1">
        <f>IFERROR(__xludf.DUMMYFUNCTION("""COMPUTED_VALUE"""),410.14)</f>
        <v>410.14</v>
      </c>
      <c r="G252" s="2">
        <f>IFERROR(__xludf.DUMMYFUNCTION("""COMPUTED_VALUE"""),45656.66666666667)</f>
        <v>45656.66667</v>
      </c>
      <c r="H252" s="1">
        <f>IFERROR(__xludf.DUMMYFUNCTION("""COMPUTED_VALUE"""),402.1)</f>
        <v>402.1</v>
      </c>
      <c r="J252" s="2">
        <f>IFERROR(__xludf.DUMMYFUNCTION("""COMPUTED_VALUE"""),45656.66666666667)</f>
        <v>45656.66667</v>
      </c>
      <c r="K252" s="1">
        <f>IFERROR(__xludf.DUMMYFUNCTION("""COMPUTED_VALUE"""),406.1)</f>
        <v>406.1</v>
      </c>
      <c r="M252" s="2">
        <f>IFERROR(__xludf.DUMMYFUNCTION("""COMPUTED_VALUE"""),45656.66666666667)</f>
        <v>45656.66667</v>
      </c>
      <c r="N252" s="1">
        <f>IFERROR(__xludf.DUMMYFUNCTION("""COMPUTED_VALUE"""),2191687.0)</f>
        <v>2191687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IFERROR(__xludf.DUMMYFUNCTION("""COMPUTED_VALUE"""),407.51)</f>
        <v>407.51</v>
      </c>
      <c r="D253" s="2">
        <f>IFERROR(__xludf.DUMMYFUNCTION("""COMPUTED_VALUE"""),45657.66666666667)</f>
        <v>45657.66667</v>
      </c>
      <c r="E253" s="1">
        <f>IFERROR(__xludf.DUMMYFUNCTION("""COMPUTED_VALUE"""),411.42)</f>
        <v>411.42</v>
      </c>
      <c r="G253" s="2">
        <f>IFERROR(__xludf.DUMMYFUNCTION("""COMPUTED_VALUE"""),45657.66666666667)</f>
        <v>45657.66667</v>
      </c>
      <c r="H253" s="1">
        <f>IFERROR(__xludf.DUMMYFUNCTION("""COMPUTED_VALUE"""),406.56)</f>
        <v>406.56</v>
      </c>
      <c r="J253" s="2">
        <f>IFERROR(__xludf.DUMMYFUNCTION("""COMPUTED_VALUE"""),45657.66666666667)</f>
        <v>45657.66667</v>
      </c>
      <c r="K253" s="1">
        <f>IFERROR(__xludf.DUMMYFUNCTION("""COMPUTED_VALUE"""),408.06)</f>
        <v>408.06</v>
      </c>
      <c r="M253" s="2">
        <f>IFERROR(__xludf.DUMMYFUNCTION("""COMPUTED_VALUE"""),45657.66666666667)</f>
        <v>45657.66667</v>
      </c>
      <c r="N253" s="1">
        <f>IFERROR(__xludf.DUMMYFUNCTION("""COMPUTED_VALUE"""),1890464.0)</f>
        <v>1890464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IFERROR(__xludf.DUMMYFUNCTION("""COMPUTED_VALUE"""),409.8)</f>
        <v>409.8</v>
      </c>
      <c r="D254" s="2">
        <f>IFERROR(__xludf.DUMMYFUNCTION("""COMPUTED_VALUE"""),45659.66666666667)</f>
        <v>45659.66667</v>
      </c>
      <c r="E254" s="1">
        <f>IFERROR(__xludf.DUMMYFUNCTION("""COMPUTED_VALUE"""),414.56)</f>
        <v>414.56</v>
      </c>
      <c r="G254" s="2">
        <f>IFERROR(__xludf.DUMMYFUNCTION("""COMPUTED_VALUE"""),45659.66666666667)</f>
        <v>45659.66667</v>
      </c>
      <c r="H254" s="1">
        <f>IFERROR(__xludf.DUMMYFUNCTION("""COMPUTED_VALUE"""),397.75)</f>
        <v>397.75</v>
      </c>
      <c r="J254" s="2">
        <f>IFERROR(__xludf.DUMMYFUNCTION("""COMPUTED_VALUE"""),45659.66666666667)</f>
        <v>45659.66667</v>
      </c>
      <c r="K254" s="1">
        <f>IFERROR(__xludf.DUMMYFUNCTION("""COMPUTED_VALUE"""),399.32)</f>
        <v>399.32</v>
      </c>
      <c r="M254" s="2">
        <f>IFERROR(__xludf.DUMMYFUNCTION("""COMPUTED_VALUE"""),45659.66666666667)</f>
        <v>45659.66667</v>
      </c>
      <c r="N254" s="1">
        <f>IFERROR(__xludf.DUMMYFUNCTION("""COMPUTED_VALUE"""),1595002.0)</f>
        <v>1595002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IFERROR(__xludf.DUMMYFUNCTION("""COMPUTED_VALUE"""),399.9)</f>
        <v>399.9</v>
      </c>
      <c r="D255" s="2">
        <f>IFERROR(__xludf.DUMMYFUNCTION("""COMPUTED_VALUE"""),45660.66666666667)</f>
        <v>45660.66667</v>
      </c>
      <c r="E255" s="1">
        <f>IFERROR(__xludf.DUMMYFUNCTION("""COMPUTED_VALUE"""),405.68)</f>
        <v>405.68</v>
      </c>
      <c r="G255" s="2">
        <f>IFERROR(__xludf.DUMMYFUNCTION("""COMPUTED_VALUE"""),45660.66666666667)</f>
        <v>45660.66667</v>
      </c>
      <c r="H255" s="1">
        <f>IFERROR(__xludf.DUMMYFUNCTION("""COMPUTED_VALUE"""),397.16)</f>
        <v>397.16</v>
      </c>
      <c r="J255" s="2">
        <f>IFERROR(__xludf.DUMMYFUNCTION("""COMPUTED_VALUE"""),45660.66666666667)</f>
        <v>45660.66667</v>
      </c>
      <c r="K255" s="1">
        <f>IFERROR(__xludf.DUMMYFUNCTION("""COMPUTED_VALUE"""),405.27)</f>
        <v>405.27</v>
      </c>
      <c r="M255" s="2">
        <f>IFERROR(__xludf.DUMMYFUNCTION("""COMPUTED_VALUE"""),45660.66666666667)</f>
        <v>45660.66667</v>
      </c>
      <c r="N255" s="1">
        <f>IFERROR(__xludf.DUMMYFUNCTION("""COMPUTED_VALUE"""),1471259.0)</f>
        <v>1471259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IFERROR(__xludf.DUMMYFUNCTION("""COMPUTED_VALUE"""),406.72)</f>
        <v>406.72</v>
      </c>
      <c r="D256" s="2">
        <f>IFERROR(__xludf.DUMMYFUNCTION("""COMPUTED_VALUE"""),45663.66666666667)</f>
        <v>45663.66667</v>
      </c>
      <c r="E256" s="1">
        <f>IFERROR(__xludf.DUMMYFUNCTION("""COMPUTED_VALUE"""),413.68)</f>
        <v>413.68</v>
      </c>
      <c r="G256" s="2">
        <f>IFERROR(__xludf.DUMMYFUNCTION("""COMPUTED_VALUE"""),45663.66666666667)</f>
        <v>45663.66667</v>
      </c>
      <c r="H256" s="1">
        <f>IFERROR(__xludf.DUMMYFUNCTION("""COMPUTED_VALUE"""),403.98)</f>
        <v>403.98</v>
      </c>
      <c r="J256" s="2">
        <f>IFERROR(__xludf.DUMMYFUNCTION("""COMPUTED_VALUE"""),45663.66666666667)</f>
        <v>45663.66667</v>
      </c>
      <c r="K256" s="1">
        <f>IFERROR(__xludf.DUMMYFUNCTION("""COMPUTED_VALUE"""),404.46)</f>
        <v>404.46</v>
      </c>
      <c r="M256" s="2">
        <f>IFERROR(__xludf.DUMMYFUNCTION("""COMPUTED_VALUE"""),45663.66666666667)</f>
        <v>45663.66667</v>
      </c>
      <c r="N256" s="1">
        <f>IFERROR(__xludf.DUMMYFUNCTION("""COMPUTED_VALUE"""),2314295.0)</f>
        <v>2314295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IFERROR(__xludf.DUMMYFUNCTION("""COMPUTED_VALUE"""),405.91)</f>
        <v>405.91</v>
      </c>
      <c r="D257" s="2">
        <f>IFERROR(__xludf.DUMMYFUNCTION("""COMPUTED_VALUE"""),45664.66666666667)</f>
        <v>45664.66667</v>
      </c>
      <c r="E257" s="1">
        <f>IFERROR(__xludf.DUMMYFUNCTION("""COMPUTED_VALUE"""),407.16)</f>
        <v>407.16</v>
      </c>
      <c r="G257" s="2">
        <f>IFERROR(__xludf.DUMMYFUNCTION("""COMPUTED_VALUE"""),45664.66666666667)</f>
        <v>45664.66667</v>
      </c>
      <c r="H257" s="1">
        <f>IFERROR(__xludf.DUMMYFUNCTION("""COMPUTED_VALUE"""),398.01)</f>
        <v>398.01</v>
      </c>
      <c r="J257" s="2">
        <f>IFERROR(__xludf.DUMMYFUNCTION("""COMPUTED_VALUE"""),45664.66666666667)</f>
        <v>45664.66667</v>
      </c>
      <c r="K257" s="1">
        <f>IFERROR(__xludf.DUMMYFUNCTION("""COMPUTED_VALUE"""),400.13)</f>
        <v>400.13</v>
      </c>
      <c r="M257" s="2">
        <f>IFERROR(__xludf.DUMMYFUNCTION("""COMPUTED_VALUE"""),45664.66666666667)</f>
        <v>45664.66667</v>
      </c>
      <c r="N257" s="1">
        <f>IFERROR(__xludf.DUMMYFUNCTION("""COMPUTED_VALUE"""),1768958.0)</f>
        <v>1768958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IFERROR(__xludf.DUMMYFUNCTION("""COMPUTED_VALUE"""),397.03)</f>
        <v>397.03</v>
      </c>
      <c r="D258" s="2">
        <f>IFERROR(__xludf.DUMMYFUNCTION("""COMPUTED_VALUE"""),45665.66666666667)</f>
        <v>45665.66667</v>
      </c>
      <c r="E258" s="1">
        <f>IFERROR(__xludf.DUMMYFUNCTION("""COMPUTED_VALUE"""),397.96)</f>
        <v>397.96</v>
      </c>
      <c r="G258" s="2">
        <f>IFERROR(__xludf.DUMMYFUNCTION("""COMPUTED_VALUE"""),45665.66666666667)</f>
        <v>45665.66667</v>
      </c>
      <c r="H258" s="1">
        <f>IFERROR(__xludf.DUMMYFUNCTION("""COMPUTED_VALUE"""),390.7)</f>
        <v>390.7</v>
      </c>
      <c r="J258" s="2">
        <f>IFERROR(__xludf.DUMMYFUNCTION("""COMPUTED_VALUE"""),45665.66666666667)</f>
        <v>45665.66667</v>
      </c>
      <c r="K258" s="1">
        <f>IFERROR(__xludf.DUMMYFUNCTION("""COMPUTED_VALUE"""),393.98)</f>
        <v>393.98</v>
      </c>
      <c r="M258" s="2">
        <f>IFERROR(__xludf.DUMMYFUNCTION("""COMPUTED_VALUE"""),45665.66666666667)</f>
        <v>45665.66667</v>
      </c>
      <c r="N258" s="1">
        <f>IFERROR(__xludf.DUMMYFUNCTION("""COMPUTED_VALUE"""),2199556.0)</f>
        <v>2199556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IFERROR(__xludf.DUMMYFUNCTION("""COMPUTED_VALUE"""),389.8)</f>
        <v>389.8</v>
      </c>
      <c r="D259" s="2">
        <f>IFERROR(__xludf.DUMMYFUNCTION("""COMPUTED_VALUE"""),45667.66666666667)</f>
        <v>45667.66667</v>
      </c>
      <c r="E259" s="1">
        <f>IFERROR(__xludf.DUMMYFUNCTION("""COMPUTED_VALUE"""),394.65)</f>
        <v>394.65</v>
      </c>
      <c r="G259" s="2">
        <f>IFERROR(__xludf.DUMMYFUNCTION("""COMPUTED_VALUE"""),45667.66666666667)</f>
        <v>45667.66667</v>
      </c>
      <c r="H259" s="1">
        <f>IFERROR(__xludf.DUMMYFUNCTION("""COMPUTED_VALUE"""),387.22)</f>
        <v>387.22</v>
      </c>
      <c r="J259" s="2">
        <f>IFERROR(__xludf.DUMMYFUNCTION("""COMPUTED_VALUE"""),45667.66666666667)</f>
        <v>45667.66667</v>
      </c>
      <c r="K259" s="1">
        <f>IFERROR(__xludf.DUMMYFUNCTION("""COMPUTED_VALUE"""),391.55)</f>
        <v>391.55</v>
      </c>
      <c r="M259" s="2">
        <f>IFERROR(__xludf.DUMMYFUNCTION("""COMPUTED_VALUE"""),45667.66666666667)</f>
        <v>45667.66667</v>
      </c>
      <c r="N259" s="1">
        <f>IFERROR(__xludf.DUMMYFUNCTION("""COMPUTED_VALUE"""),2822820.0)</f>
        <v>2822820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IFERROR(__xludf.DUMMYFUNCTION("""COMPUTED_VALUE"""),390.73)</f>
        <v>390.73</v>
      </c>
      <c r="D260" s="2">
        <f>IFERROR(__xludf.DUMMYFUNCTION("""COMPUTED_VALUE"""),45670.66666666667)</f>
        <v>45670.66667</v>
      </c>
      <c r="E260" s="1">
        <f>IFERROR(__xludf.DUMMYFUNCTION("""COMPUTED_VALUE"""),400.67)</f>
        <v>400.67</v>
      </c>
      <c r="G260" s="2">
        <f>IFERROR(__xludf.DUMMYFUNCTION("""COMPUTED_VALUE"""),45670.66666666667)</f>
        <v>45670.66667</v>
      </c>
      <c r="H260" s="1">
        <f>IFERROR(__xludf.DUMMYFUNCTION("""COMPUTED_VALUE"""),389.94)</f>
        <v>389.94</v>
      </c>
      <c r="J260" s="2">
        <f>IFERROR(__xludf.DUMMYFUNCTION("""COMPUTED_VALUE"""),45670.66666666667)</f>
        <v>45670.66667</v>
      </c>
      <c r="K260" s="1">
        <f>IFERROR(__xludf.DUMMYFUNCTION("""COMPUTED_VALUE"""),400.38)</f>
        <v>400.38</v>
      </c>
      <c r="M260" s="2">
        <f>IFERROR(__xludf.DUMMYFUNCTION("""COMPUTED_VALUE"""),45670.66666666667)</f>
        <v>45670.66667</v>
      </c>
      <c r="N260" s="1">
        <f>IFERROR(__xludf.DUMMYFUNCTION("""COMPUTED_VALUE"""),2373416.0)</f>
        <v>2373416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IFERROR(__xludf.DUMMYFUNCTION("""COMPUTED_VALUE"""),402.38)</f>
        <v>402.38</v>
      </c>
      <c r="D261" s="2">
        <f>IFERROR(__xludf.DUMMYFUNCTION("""COMPUTED_VALUE"""),45671.66666666667)</f>
        <v>45671.66667</v>
      </c>
      <c r="E261" s="1">
        <f>IFERROR(__xludf.DUMMYFUNCTION("""COMPUTED_VALUE"""),407.53)</f>
        <v>407.53</v>
      </c>
      <c r="G261" s="2">
        <f>IFERROR(__xludf.DUMMYFUNCTION("""COMPUTED_VALUE"""),45671.66666666667)</f>
        <v>45671.66667</v>
      </c>
      <c r="H261" s="1">
        <f>IFERROR(__xludf.DUMMYFUNCTION("""COMPUTED_VALUE"""),401.67)</f>
        <v>401.67</v>
      </c>
      <c r="J261" s="2">
        <f>IFERROR(__xludf.DUMMYFUNCTION("""COMPUTED_VALUE"""),45671.66666666667)</f>
        <v>45671.66667</v>
      </c>
      <c r="K261" s="1">
        <f>IFERROR(__xludf.DUMMYFUNCTION("""COMPUTED_VALUE"""),406.49)</f>
        <v>406.49</v>
      </c>
      <c r="M261" s="2">
        <f>IFERROR(__xludf.DUMMYFUNCTION("""COMPUTED_VALUE"""),45671.66666666667)</f>
        <v>45671.66667</v>
      </c>
      <c r="N261" s="1">
        <f>IFERROR(__xludf.DUMMYFUNCTION("""COMPUTED_VALUE"""),1797907.0)</f>
        <v>1797907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IFERROR(__xludf.DUMMYFUNCTION("""COMPUTED_VALUE"""),408.33)</f>
        <v>408.33</v>
      </c>
      <c r="D262" s="2">
        <f>IFERROR(__xludf.DUMMYFUNCTION("""COMPUTED_VALUE"""),45672.66666666667)</f>
        <v>45672.66667</v>
      </c>
      <c r="E262" s="1">
        <f>IFERROR(__xludf.DUMMYFUNCTION("""COMPUTED_VALUE"""),418.5)</f>
        <v>418.5</v>
      </c>
      <c r="G262" s="2">
        <f>IFERROR(__xludf.DUMMYFUNCTION("""COMPUTED_VALUE"""),45672.66666666667)</f>
        <v>45672.66667</v>
      </c>
      <c r="H262" s="1">
        <f>IFERROR(__xludf.DUMMYFUNCTION("""COMPUTED_VALUE"""),408.33)</f>
        <v>408.33</v>
      </c>
      <c r="J262" s="2">
        <f>IFERROR(__xludf.DUMMYFUNCTION("""COMPUTED_VALUE"""),45672.66666666667)</f>
        <v>45672.66667</v>
      </c>
      <c r="K262" s="1">
        <f>IFERROR(__xludf.DUMMYFUNCTION("""COMPUTED_VALUE"""),412.88)</f>
        <v>412.88</v>
      </c>
      <c r="M262" s="2">
        <f>IFERROR(__xludf.DUMMYFUNCTION("""COMPUTED_VALUE"""),45672.66666666667)</f>
        <v>45672.66667</v>
      </c>
      <c r="N262" s="1">
        <f>IFERROR(__xludf.DUMMYFUNCTION("""COMPUTED_VALUE"""),1850018.0)</f>
        <v>1850018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IFERROR(__xludf.DUMMYFUNCTION("""COMPUTED_VALUE"""),411.81)</f>
        <v>411.81</v>
      </c>
      <c r="D263" s="2">
        <f>IFERROR(__xludf.DUMMYFUNCTION("""COMPUTED_VALUE"""),45673.66666666667)</f>
        <v>45673.66667</v>
      </c>
      <c r="E263" s="1">
        <f>IFERROR(__xludf.DUMMYFUNCTION("""COMPUTED_VALUE"""),418.54)</f>
        <v>418.54</v>
      </c>
      <c r="G263" s="2">
        <f>IFERROR(__xludf.DUMMYFUNCTION("""COMPUTED_VALUE"""),45673.66666666667)</f>
        <v>45673.66667</v>
      </c>
      <c r="H263" s="1">
        <f>IFERROR(__xludf.DUMMYFUNCTION("""COMPUTED_VALUE"""),406.58)</f>
        <v>406.58</v>
      </c>
      <c r="J263" s="2">
        <f>IFERROR(__xludf.DUMMYFUNCTION("""COMPUTED_VALUE"""),45673.66666666667)</f>
        <v>45673.66667</v>
      </c>
      <c r="K263" s="1">
        <f>IFERROR(__xludf.DUMMYFUNCTION("""COMPUTED_VALUE"""),418.12)</f>
        <v>418.12</v>
      </c>
      <c r="M263" s="2">
        <f>IFERROR(__xludf.DUMMYFUNCTION("""COMPUTED_VALUE"""),45673.66666666667)</f>
        <v>45673.66667</v>
      </c>
      <c r="N263" s="1">
        <f>IFERROR(__xludf.DUMMYFUNCTION("""COMPUTED_VALUE"""),2036960.0)</f>
        <v>2036960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IFERROR(__xludf.DUMMYFUNCTION("""COMPUTED_VALUE"""),421.55)</f>
        <v>421.55</v>
      </c>
      <c r="D264" s="2">
        <f>IFERROR(__xludf.DUMMYFUNCTION("""COMPUTED_VALUE"""),45674.66666666667)</f>
        <v>45674.66667</v>
      </c>
      <c r="E264" s="1">
        <f>IFERROR(__xludf.DUMMYFUNCTION("""COMPUTED_VALUE"""),422.96)</f>
        <v>422.96</v>
      </c>
      <c r="G264" s="2">
        <f>IFERROR(__xludf.DUMMYFUNCTION("""COMPUTED_VALUE"""),45674.66666666667)</f>
        <v>45674.66667</v>
      </c>
      <c r="H264" s="1">
        <f>IFERROR(__xludf.DUMMYFUNCTION("""COMPUTED_VALUE"""),416.39)</f>
        <v>416.39</v>
      </c>
      <c r="J264" s="2">
        <f>IFERROR(__xludf.DUMMYFUNCTION("""COMPUTED_VALUE"""),45674.66666666667)</f>
        <v>45674.66667</v>
      </c>
      <c r="K264" s="1">
        <f>IFERROR(__xludf.DUMMYFUNCTION("""COMPUTED_VALUE"""),416.64)</f>
        <v>416.64</v>
      </c>
      <c r="M264" s="2">
        <f>IFERROR(__xludf.DUMMYFUNCTION("""COMPUTED_VALUE"""),45674.66666666667)</f>
        <v>45674.66667</v>
      </c>
      <c r="N264" s="1">
        <f>IFERROR(__xludf.DUMMYFUNCTION("""COMPUTED_VALUE"""),2722206.0)</f>
        <v>2722206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IFERROR(__xludf.DUMMYFUNCTION("""COMPUTED_VALUE"""),417.59)</f>
        <v>417.59</v>
      </c>
      <c r="D265" s="2">
        <f>IFERROR(__xludf.DUMMYFUNCTION("""COMPUTED_VALUE"""),45678.66666666667)</f>
        <v>45678.66667</v>
      </c>
      <c r="E265" s="1">
        <f>IFERROR(__xludf.DUMMYFUNCTION("""COMPUTED_VALUE"""),426.3)</f>
        <v>426.3</v>
      </c>
      <c r="G265" s="2">
        <f>IFERROR(__xludf.DUMMYFUNCTION("""COMPUTED_VALUE"""),45678.66666666667)</f>
        <v>45678.66667</v>
      </c>
      <c r="H265" s="1">
        <f>IFERROR(__xludf.DUMMYFUNCTION("""COMPUTED_VALUE"""),417.59)</f>
        <v>417.59</v>
      </c>
      <c r="J265" s="2">
        <f>IFERROR(__xludf.DUMMYFUNCTION("""COMPUTED_VALUE"""),45678.66666666667)</f>
        <v>45678.66667</v>
      </c>
      <c r="K265" s="1">
        <f>IFERROR(__xludf.DUMMYFUNCTION("""COMPUTED_VALUE"""),425.39)</f>
        <v>425.39</v>
      </c>
      <c r="M265" s="2">
        <f>IFERROR(__xludf.DUMMYFUNCTION("""COMPUTED_VALUE"""),45678.66666666667)</f>
        <v>45678.66667</v>
      </c>
      <c r="N265" s="1">
        <f>IFERROR(__xludf.DUMMYFUNCTION("""COMPUTED_VALUE"""),2666371.0)</f>
        <v>2666371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IFERROR(__xludf.DUMMYFUNCTION("""COMPUTED_VALUE"""),424.94)</f>
        <v>424.94</v>
      </c>
      <c r="D266" s="2">
        <f>IFERROR(__xludf.DUMMYFUNCTION("""COMPUTED_VALUE"""),45679.66666666667)</f>
        <v>45679.66667</v>
      </c>
      <c r="E266" s="1">
        <f>IFERROR(__xludf.DUMMYFUNCTION("""COMPUTED_VALUE"""),424.94)</f>
        <v>424.94</v>
      </c>
      <c r="G266" s="2">
        <f>IFERROR(__xludf.DUMMYFUNCTION("""COMPUTED_VALUE"""),45679.66666666667)</f>
        <v>45679.66667</v>
      </c>
      <c r="H266" s="1">
        <f>IFERROR(__xludf.DUMMYFUNCTION("""COMPUTED_VALUE"""),418.02)</f>
        <v>418.02</v>
      </c>
      <c r="J266" s="2">
        <f>IFERROR(__xludf.DUMMYFUNCTION("""COMPUTED_VALUE"""),45679.66666666667)</f>
        <v>45679.66667</v>
      </c>
      <c r="K266" s="1">
        <f>IFERROR(__xludf.DUMMYFUNCTION("""COMPUTED_VALUE"""),422.33)</f>
        <v>422.33</v>
      </c>
      <c r="M266" s="2">
        <f>IFERROR(__xludf.DUMMYFUNCTION("""COMPUTED_VALUE"""),45679.66666666667)</f>
        <v>45679.66667</v>
      </c>
      <c r="N266" s="1">
        <f>IFERROR(__xludf.DUMMYFUNCTION("""COMPUTED_VALUE"""),2603193.0)</f>
        <v>2603193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IFERROR(__xludf.DUMMYFUNCTION("""COMPUTED_VALUE"""),423.11)</f>
        <v>423.11</v>
      </c>
      <c r="D267" s="2">
        <f>IFERROR(__xludf.DUMMYFUNCTION("""COMPUTED_VALUE"""),45680.66666666667)</f>
        <v>45680.66667</v>
      </c>
      <c r="E267" s="1">
        <f>IFERROR(__xludf.DUMMYFUNCTION("""COMPUTED_VALUE"""),428.99)</f>
        <v>428.99</v>
      </c>
      <c r="G267" s="2">
        <f>IFERROR(__xludf.DUMMYFUNCTION("""COMPUTED_VALUE"""),45680.66666666667)</f>
        <v>45680.66667</v>
      </c>
      <c r="H267" s="1">
        <f>IFERROR(__xludf.DUMMYFUNCTION("""COMPUTED_VALUE"""),419.54)</f>
        <v>419.54</v>
      </c>
      <c r="J267" s="2">
        <f>IFERROR(__xludf.DUMMYFUNCTION("""COMPUTED_VALUE"""),45680.66666666667)</f>
        <v>45680.66667</v>
      </c>
      <c r="K267" s="1">
        <f>IFERROR(__xludf.DUMMYFUNCTION("""COMPUTED_VALUE"""),425.61)</f>
        <v>425.61</v>
      </c>
      <c r="M267" s="2">
        <f>IFERROR(__xludf.DUMMYFUNCTION("""COMPUTED_VALUE"""),45680.66666666667)</f>
        <v>45680.66667</v>
      </c>
      <c r="N267" s="1">
        <f>IFERROR(__xludf.DUMMYFUNCTION("""COMPUTED_VALUE"""),2349872.0)</f>
        <v>2349872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IFERROR(__xludf.DUMMYFUNCTION("""COMPUTED_VALUE"""),425.3)</f>
        <v>425.3</v>
      </c>
      <c r="D268" s="2">
        <f>IFERROR(__xludf.DUMMYFUNCTION("""COMPUTED_VALUE"""),45681.66666666667)</f>
        <v>45681.66667</v>
      </c>
      <c r="E268" s="1">
        <f>IFERROR(__xludf.DUMMYFUNCTION("""COMPUTED_VALUE"""),426.14)</f>
        <v>426.14</v>
      </c>
      <c r="G268" s="2">
        <f>IFERROR(__xludf.DUMMYFUNCTION("""COMPUTED_VALUE"""),45681.66666666667)</f>
        <v>45681.66667</v>
      </c>
      <c r="H268" s="1">
        <f>IFERROR(__xludf.DUMMYFUNCTION("""COMPUTED_VALUE"""),417.65)</f>
        <v>417.65</v>
      </c>
      <c r="J268" s="2">
        <f>IFERROR(__xludf.DUMMYFUNCTION("""COMPUTED_VALUE"""),45681.66666666667)</f>
        <v>45681.66667</v>
      </c>
      <c r="K268" s="1">
        <f>IFERROR(__xludf.DUMMYFUNCTION("""COMPUTED_VALUE"""),418.56)</f>
        <v>418.56</v>
      </c>
      <c r="M268" s="2">
        <f>IFERROR(__xludf.DUMMYFUNCTION("""COMPUTED_VALUE"""),45681.66666666667)</f>
        <v>45681.66667</v>
      </c>
      <c r="N268" s="1">
        <f>IFERROR(__xludf.DUMMYFUNCTION("""COMPUTED_VALUE"""),2516246.0)</f>
        <v>2516246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IFERROR(__xludf.DUMMYFUNCTION("""COMPUTED_VALUE"""),417.87)</f>
        <v>417.87</v>
      </c>
      <c r="D269" s="2">
        <f>IFERROR(__xludf.DUMMYFUNCTION("""COMPUTED_VALUE"""),45684.66666666667)</f>
        <v>45684.66667</v>
      </c>
      <c r="E269" s="1">
        <f>IFERROR(__xludf.DUMMYFUNCTION("""COMPUTED_VALUE"""),429.99)</f>
        <v>429.99</v>
      </c>
      <c r="G269" s="2">
        <f>IFERROR(__xludf.DUMMYFUNCTION("""COMPUTED_VALUE"""),45684.66666666667)</f>
        <v>45684.66667</v>
      </c>
      <c r="H269" s="1">
        <f>IFERROR(__xludf.DUMMYFUNCTION("""COMPUTED_VALUE"""),417.87)</f>
        <v>417.87</v>
      </c>
      <c r="J269" s="2">
        <f>IFERROR(__xludf.DUMMYFUNCTION("""COMPUTED_VALUE"""),45684.66666666667)</f>
        <v>45684.66667</v>
      </c>
      <c r="K269" s="1">
        <f>IFERROR(__xludf.DUMMYFUNCTION("""COMPUTED_VALUE"""),429.28)</f>
        <v>429.28</v>
      </c>
      <c r="M269" s="2">
        <f>IFERROR(__xludf.DUMMYFUNCTION("""COMPUTED_VALUE"""),45684.66666666667)</f>
        <v>45684.66667</v>
      </c>
      <c r="N269" s="1">
        <f>IFERROR(__xludf.DUMMYFUNCTION("""COMPUTED_VALUE"""),4147149.0)</f>
        <v>4147149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IFERROR(__xludf.DUMMYFUNCTION("""COMPUTED_VALUE"""),427.31)</f>
        <v>427.31</v>
      </c>
      <c r="D270" s="2">
        <f>IFERROR(__xludf.DUMMYFUNCTION("""COMPUTED_VALUE"""),45685.66666666667)</f>
        <v>45685.66667</v>
      </c>
      <c r="E270" s="1">
        <f>IFERROR(__xludf.DUMMYFUNCTION("""COMPUTED_VALUE"""),427.31)</f>
        <v>427.31</v>
      </c>
      <c r="G270" s="2">
        <f>IFERROR(__xludf.DUMMYFUNCTION("""COMPUTED_VALUE"""),45685.66666666667)</f>
        <v>45685.66667</v>
      </c>
      <c r="H270" s="1">
        <f>IFERROR(__xludf.DUMMYFUNCTION("""COMPUTED_VALUE"""),412.68)</f>
        <v>412.68</v>
      </c>
      <c r="J270" s="2">
        <f>IFERROR(__xludf.DUMMYFUNCTION("""COMPUTED_VALUE"""),45685.66666666667)</f>
        <v>45685.66667</v>
      </c>
      <c r="K270" s="1">
        <f>IFERROR(__xludf.DUMMYFUNCTION("""COMPUTED_VALUE"""),413.65)</f>
        <v>413.65</v>
      </c>
      <c r="M270" s="2">
        <f>IFERROR(__xludf.DUMMYFUNCTION("""COMPUTED_VALUE"""),45685.66666666667)</f>
        <v>45685.66667</v>
      </c>
      <c r="N270" s="1">
        <f>IFERROR(__xludf.DUMMYFUNCTION("""COMPUTED_VALUE"""),5618897.0)</f>
        <v>5618897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IFERROR(__xludf.DUMMYFUNCTION("""COMPUTED_VALUE"""),412.28)</f>
        <v>412.28</v>
      </c>
      <c r="D271" s="2">
        <f>IFERROR(__xludf.DUMMYFUNCTION("""COMPUTED_VALUE"""),45686.66666666667)</f>
        <v>45686.66667</v>
      </c>
      <c r="E271" s="1">
        <f>IFERROR(__xludf.DUMMYFUNCTION("""COMPUTED_VALUE"""),414.59)</f>
        <v>414.59</v>
      </c>
      <c r="G271" s="2">
        <f>IFERROR(__xludf.DUMMYFUNCTION("""COMPUTED_VALUE"""),45686.66666666667)</f>
        <v>45686.66667</v>
      </c>
      <c r="H271" s="1">
        <f>IFERROR(__xludf.DUMMYFUNCTION("""COMPUTED_VALUE"""),405.25)</f>
        <v>405.25</v>
      </c>
      <c r="J271" s="2">
        <f>IFERROR(__xludf.DUMMYFUNCTION("""COMPUTED_VALUE"""),45686.66666666667)</f>
        <v>45686.66667</v>
      </c>
      <c r="K271" s="1">
        <f>IFERROR(__xludf.DUMMYFUNCTION("""COMPUTED_VALUE"""),406.25)</f>
        <v>406.25</v>
      </c>
      <c r="M271" s="2">
        <f>IFERROR(__xludf.DUMMYFUNCTION("""COMPUTED_VALUE"""),45686.66666666667)</f>
        <v>45686.66667</v>
      </c>
      <c r="N271" s="1">
        <f>IFERROR(__xludf.DUMMYFUNCTION("""COMPUTED_VALUE"""),4052307.0)</f>
        <v>4052307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IFERROR(__xludf.DUMMYFUNCTION("""COMPUTED_VALUE"""),410.24)</f>
        <v>410.24</v>
      </c>
      <c r="D272" s="2">
        <f>IFERROR(__xludf.DUMMYFUNCTION("""COMPUTED_VALUE"""),45687.66666666667)</f>
        <v>45687.66667</v>
      </c>
      <c r="E272" s="1">
        <f>IFERROR(__xludf.DUMMYFUNCTION("""COMPUTED_VALUE"""),417.18)</f>
        <v>417.18</v>
      </c>
      <c r="G272" s="2">
        <f>IFERROR(__xludf.DUMMYFUNCTION("""COMPUTED_VALUE"""),45687.66666666667)</f>
        <v>45687.66667</v>
      </c>
      <c r="H272" s="1">
        <f>IFERROR(__xludf.DUMMYFUNCTION("""COMPUTED_VALUE"""),408.2)</f>
        <v>408.2</v>
      </c>
      <c r="J272" s="2">
        <f>IFERROR(__xludf.DUMMYFUNCTION("""COMPUTED_VALUE"""),45687.66666666667)</f>
        <v>45687.66667</v>
      </c>
      <c r="K272" s="1">
        <f>IFERROR(__xludf.DUMMYFUNCTION("""COMPUTED_VALUE"""),410.68)</f>
        <v>410.68</v>
      </c>
      <c r="M272" s="2">
        <f>IFERROR(__xludf.DUMMYFUNCTION("""COMPUTED_VALUE"""),45687.66666666667)</f>
        <v>45687.66667</v>
      </c>
      <c r="N272" s="1">
        <f>IFERROR(__xludf.DUMMYFUNCTION("""COMPUTED_VALUE"""),4676589.0)</f>
        <v>4676589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IFERROR(__xludf.DUMMYFUNCTION("""COMPUTED_VALUE"""),408.0)</f>
        <v>408</v>
      </c>
      <c r="D273" s="2">
        <f>IFERROR(__xludf.DUMMYFUNCTION("""COMPUTED_VALUE"""),45688.66666666667)</f>
        <v>45688.66667</v>
      </c>
      <c r="E273" s="1">
        <f>IFERROR(__xludf.DUMMYFUNCTION("""COMPUTED_VALUE"""),415.95)</f>
        <v>415.95</v>
      </c>
      <c r="G273" s="2">
        <f>IFERROR(__xludf.DUMMYFUNCTION("""COMPUTED_VALUE"""),45688.66666666667)</f>
        <v>45688.66667</v>
      </c>
      <c r="H273" s="1">
        <f>IFERROR(__xludf.DUMMYFUNCTION("""COMPUTED_VALUE"""),403.41)</f>
        <v>403.41</v>
      </c>
      <c r="J273" s="2">
        <f>IFERROR(__xludf.DUMMYFUNCTION("""COMPUTED_VALUE"""),45688.66666666667)</f>
        <v>45688.66667</v>
      </c>
      <c r="K273" s="1">
        <f>IFERROR(__xludf.DUMMYFUNCTION("""COMPUTED_VALUE"""),403.79)</f>
        <v>403.79</v>
      </c>
      <c r="M273" s="2">
        <f>IFERROR(__xludf.DUMMYFUNCTION("""COMPUTED_VALUE"""),45688.66666666667)</f>
        <v>45688.66667</v>
      </c>
      <c r="N273" s="1">
        <f>IFERROR(__xludf.DUMMYFUNCTION("""COMPUTED_VALUE"""),4941545.0)</f>
        <v>4941545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IFERROR(__xludf.DUMMYFUNCTION("""COMPUTED_VALUE"""),395.96)</f>
        <v>395.96</v>
      </c>
      <c r="D274" s="2">
        <f>IFERROR(__xludf.DUMMYFUNCTION("""COMPUTED_VALUE"""),45691.66666666667)</f>
        <v>45691.66667</v>
      </c>
      <c r="E274" s="1">
        <f>IFERROR(__xludf.DUMMYFUNCTION("""COMPUTED_VALUE"""),400.36)</f>
        <v>400.36</v>
      </c>
      <c r="G274" s="2">
        <f>IFERROR(__xludf.DUMMYFUNCTION("""COMPUTED_VALUE"""),45691.66666666667)</f>
        <v>45691.66667</v>
      </c>
      <c r="H274" s="1">
        <f>IFERROR(__xludf.DUMMYFUNCTION("""COMPUTED_VALUE"""),386.42)</f>
        <v>386.42</v>
      </c>
      <c r="J274" s="2">
        <f>IFERROR(__xludf.DUMMYFUNCTION("""COMPUTED_VALUE"""),45691.66666666667)</f>
        <v>45691.66667</v>
      </c>
      <c r="K274" s="1">
        <f>IFERROR(__xludf.DUMMYFUNCTION("""COMPUTED_VALUE"""),392.66)</f>
        <v>392.66</v>
      </c>
      <c r="M274" s="2">
        <f>IFERROR(__xludf.DUMMYFUNCTION("""COMPUTED_VALUE"""),45691.66666666667)</f>
        <v>45691.66667</v>
      </c>
      <c r="N274" s="1">
        <f>IFERROR(__xludf.DUMMYFUNCTION("""COMPUTED_VALUE"""),7741417.0)</f>
        <v>7741417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IFERROR(__xludf.DUMMYFUNCTION("""COMPUTED_VALUE"""),389.51)</f>
        <v>389.51</v>
      </c>
      <c r="D275" s="2">
        <f>IFERROR(__xludf.DUMMYFUNCTION("""COMPUTED_VALUE"""),45692.66666666667)</f>
        <v>45692.66667</v>
      </c>
      <c r="E275" s="1">
        <f>IFERROR(__xludf.DUMMYFUNCTION("""COMPUTED_VALUE"""),398.96)</f>
        <v>398.96</v>
      </c>
      <c r="G275" s="2">
        <f>IFERROR(__xludf.DUMMYFUNCTION("""COMPUTED_VALUE"""),45692.66666666667)</f>
        <v>45692.66667</v>
      </c>
      <c r="H275" s="1">
        <f>IFERROR(__xludf.DUMMYFUNCTION("""COMPUTED_VALUE"""),389.51)</f>
        <v>389.51</v>
      </c>
      <c r="J275" s="2">
        <f>IFERROR(__xludf.DUMMYFUNCTION("""COMPUTED_VALUE"""),45692.66666666667)</f>
        <v>45692.66667</v>
      </c>
      <c r="K275" s="1">
        <f>IFERROR(__xludf.DUMMYFUNCTION("""COMPUTED_VALUE"""),397.54)</f>
        <v>397.54</v>
      </c>
      <c r="M275" s="2">
        <f>IFERROR(__xludf.DUMMYFUNCTION("""COMPUTED_VALUE"""),45692.66666666667)</f>
        <v>45692.66667</v>
      </c>
      <c r="N275" s="1">
        <f>IFERROR(__xludf.DUMMYFUNCTION("""COMPUTED_VALUE"""),3673554.0)</f>
        <v>3673554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IFERROR(__xludf.DUMMYFUNCTION("""COMPUTED_VALUE"""),398.97)</f>
        <v>398.97</v>
      </c>
      <c r="D276" s="2">
        <f>IFERROR(__xludf.DUMMYFUNCTION("""COMPUTED_VALUE"""),45693.66666666667)</f>
        <v>45693.66667</v>
      </c>
      <c r="E276" s="1">
        <f>IFERROR(__xludf.DUMMYFUNCTION("""COMPUTED_VALUE"""),399.39)</f>
        <v>399.39</v>
      </c>
      <c r="G276" s="2">
        <f>IFERROR(__xludf.DUMMYFUNCTION("""COMPUTED_VALUE"""),45693.66666666667)</f>
        <v>45693.66667</v>
      </c>
      <c r="H276" s="1">
        <f>IFERROR(__xludf.DUMMYFUNCTION("""COMPUTED_VALUE"""),393.54)</f>
        <v>393.54</v>
      </c>
      <c r="J276" s="2">
        <f>IFERROR(__xludf.DUMMYFUNCTION("""COMPUTED_VALUE"""),45693.66666666667)</f>
        <v>45693.66667</v>
      </c>
      <c r="K276" s="1">
        <f>IFERROR(__xludf.DUMMYFUNCTION("""COMPUTED_VALUE"""),396.21)</f>
        <v>396.21</v>
      </c>
      <c r="M276" s="2">
        <f>IFERROR(__xludf.DUMMYFUNCTION("""COMPUTED_VALUE"""),45693.66666666667)</f>
        <v>45693.66667</v>
      </c>
      <c r="N276" s="1">
        <f>IFERROR(__xludf.DUMMYFUNCTION("""COMPUTED_VALUE"""),2637370.0)</f>
        <v>2637370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IFERROR(__xludf.DUMMYFUNCTION("""COMPUTED_VALUE"""),398.74)</f>
        <v>398.74</v>
      </c>
      <c r="D277" s="2">
        <f>IFERROR(__xludf.DUMMYFUNCTION("""COMPUTED_VALUE"""),45694.66666666667)</f>
        <v>45694.66667</v>
      </c>
      <c r="E277" s="1">
        <f>IFERROR(__xludf.DUMMYFUNCTION("""COMPUTED_VALUE"""),400.02)</f>
        <v>400.02</v>
      </c>
      <c r="G277" s="2">
        <f>IFERROR(__xludf.DUMMYFUNCTION("""COMPUTED_VALUE"""),45694.66666666667)</f>
        <v>45694.66667</v>
      </c>
      <c r="H277" s="1">
        <f>IFERROR(__xludf.DUMMYFUNCTION("""COMPUTED_VALUE"""),392.54)</f>
        <v>392.54</v>
      </c>
      <c r="J277" s="2">
        <f>IFERROR(__xludf.DUMMYFUNCTION("""COMPUTED_VALUE"""),45694.66666666667)</f>
        <v>45694.66667</v>
      </c>
      <c r="K277" s="1">
        <f>IFERROR(__xludf.DUMMYFUNCTION("""COMPUTED_VALUE"""),395.09)</f>
        <v>395.09</v>
      </c>
      <c r="M277" s="2">
        <f>IFERROR(__xludf.DUMMYFUNCTION("""COMPUTED_VALUE"""),45694.66666666667)</f>
        <v>45694.66667</v>
      </c>
      <c r="N277" s="1">
        <f>IFERROR(__xludf.DUMMYFUNCTION("""COMPUTED_VALUE"""),1886548.0)</f>
        <v>1886548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IFERROR(__xludf.DUMMYFUNCTION("""COMPUTED_VALUE"""),395.03)</f>
        <v>395.03</v>
      </c>
      <c r="D278" s="2">
        <f>IFERROR(__xludf.DUMMYFUNCTION("""COMPUTED_VALUE"""),45695.66666666667)</f>
        <v>45695.66667</v>
      </c>
      <c r="E278" s="1">
        <f>IFERROR(__xludf.DUMMYFUNCTION("""COMPUTED_VALUE"""),395.03)</f>
        <v>395.03</v>
      </c>
      <c r="G278" s="2">
        <f>IFERROR(__xludf.DUMMYFUNCTION("""COMPUTED_VALUE"""),45695.66666666667)</f>
        <v>45695.66667</v>
      </c>
      <c r="H278" s="1">
        <f>IFERROR(__xludf.DUMMYFUNCTION("""COMPUTED_VALUE"""),386.27)</f>
        <v>386.27</v>
      </c>
      <c r="J278" s="2">
        <f>IFERROR(__xludf.DUMMYFUNCTION("""COMPUTED_VALUE"""),45695.66666666667)</f>
        <v>45695.66667</v>
      </c>
      <c r="K278" s="1">
        <f>IFERROR(__xludf.DUMMYFUNCTION("""COMPUTED_VALUE"""),388.37)</f>
        <v>388.37</v>
      </c>
      <c r="M278" s="2">
        <f>IFERROR(__xludf.DUMMYFUNCTION("""COMPUTED_VALUE"""),45695.66666666667)</f>
        <v>45695.66667</v>
      </c>
      <c r="N278" s="1">
        <f>IFERROR(__xludf.DUMMYFUNCTION("""COMPUTED_VALUE"""),2415785.0)</f>
        <v>2415785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IFERROR(__xludf.DUMMYFUNCTION("""COMPUTED_VALUE"""),391.49)</f>
        <v>391.49</v>
      </c>
      <c r="D279" s="2">
        <f>IFERROR(__xludf.DUMMYFUNCTION("""COMPUTED_VALUE"""),45698.66666666667)</f>
        <v>45698.66667</v>
      </c>
      <c r="E279" s="1">
        <f>IFERROR(__xludf.DUMMYFUNCTION("""COMPUTED_VALUE"""),393.3)</f>
        <v>393.3</v>
      </c>
      <c r="G279" s="2">
        <f>IFERROR(__xludf.DUMMYFUNCTION("""COMPUTED_VALUE"""),45698.66666666667)</f>
        <v>45698.66667</v>
      </c>
      <c r="H279" s="1">
        <f>IFERROR(__xludf.DUMMYFUNCTION("""COMPUTED_VALUE"""),388.08)</f>
        <v>388.08</v>
      </c>
      <c r="J279" s="2">
        <f>IFERROR(__xludf.DUMMYFUNCTION("""COMPUTED_VALUE"""),45698.66666666667)</f>
        <v>45698.66667</v>
      </c>
      <c r="K279" s="1">
        <f>IFERROR(__xludf.DUMMYFUNCTION("""COMPUTED_VALUE"""),390.47)</f>
        <v>390.47</v>
      </c>
      <c r="M279" s="2">
        <f>IFERROR(__xludf.DUMMYFUNCTION("""COMPUTED_VALUE"""),45698.66666666667)</f>
        <v>45698.66667</v>
      </c>
      <c r="N279" s="1">
        <f>IFERROR(__xludf.DUMMYFUNCTION("""COMPUTED_VALUE"""),2232088.0)</f>
        <v>2232088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IFERROR(__xludf.DUMMYFUNCTION("""COMPUTED_VALUE"""),389.71)</f>
        <v>389.71</v>
      </c>
      <c r="D280" s="2">
        <f>IFERROR(__xludf.DUMMYFUNCTION("""COMPUTED_VALUE"""),45699.66666666667)</f>
        <v>45699.66667</v>
      </c>
      <c r="E280" s="1">
        <f>IFERROR(__xludf.DUMMYFUNCTION("""COMPUTED_VALUE"""),394.51)</f>
        <v>394.51</v>
      </c>
      <c r="G280" s="2">
        <f>IFERROR(__xludf.DUMMYFUNCTION("""COMPUTED_VALUE"""),45699.66666666667)</f>
        <v>45699.66667</v>
      </c>
      <c r="H280" s="1">
        <f>IFERROR(__xludf.DUMMYFUNCTION("""COMPUTED_VALUE"""),386.78)</f>
        <v>386.78</v>
      </c>
      <c r="J280" s="2">
        <f>IFERROR(__xludf.DUMMYFUNCTION("""COMPUTED_VALUE"""),45699.66666666667)</f>
        <v>45699.66667</v>
      </c>
      <c r="K280" s="1">
        <f>IFERROR(__xludf.DUMMYFUNCTION("""COMPUTED_VALUE"""),392.11)</f>
        <v>392.11</v>
      </c>
      <c r="M280" s="2">
        <f>IFERROR(__xludf.DUMMYFUNCTION("""COMPUTED_VALUE"""),45699.66666666667)</f>
        <v>45699.66667</v>
      </c>
      <c r="N280" s="1">
        <f>IFERROR(__xludf.DUMMYFUNCTION("""COMPUTED_VALUE"""),1757981.0)</f>
        <v>1757981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IFERROR(__xludf.DUMMYFUNCTION("""COMPUTED_VALUE"""),386.56)</f>
        <v>386.56</v>
      </c>
      <c r="D281" s="2">
        <f>IFERROR(__xludf.DUMMYFUNCTION("""COMPUTED_VALUE"""),45700.66666666667)</f>
        <v>45700.66667</v>
      </c>
      <c r="E281" s="1">
        <f>IFERROR(__xludf.DUMMYFUNCTION("""COMPUTED_VALUE"""),390.01)</f>
        <v>390.01</v>
      </c>
      <c r="G281" s="2">
        <f>IFERROR(__xludf.DUMMYFUNCTION("""COMPUTED_VALUE"""),45700.66666666667)</f>
        <v>45700.66667</v>
      </c>
      <c r="H281" s="1">
        <f>IFERROR(__xludf.DUMMYFUNCTION("""COMPUTED_VALUE"""),382.99)</f>
        <v>382.99</v>
      </c>
      <c r="J281" s="2">
        <f>IFERROR(__xludf.DUMMYFUNCTION("""COMPUTED_VALUE"""),45700.66666666667)</f>
        <v>45700.66667</v>
      </c>
      <c r="K281" s="1">
        <f>IFERROR(__xludf.DUMMYFUNCTION("""COMPUTED_VALUE"""),388.99)</f>
        <v>388.99</v>
      </c>
      <c r="M281" s="2">
        <f>IFERROR(__xludf.DUMMYFUNCTION("""COMPUTED_VALUE"""),45700.66666666667)</f>
        <v>45700.66667</v>
      </c>
      <c r="N281" s="1">
        <f>IFERROR(__xludf.DUMMYFUNCTION("""COMPUTED_VALUE"""),2378596.0)</f>
        <v>2378596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IFERROR(__xludf.DUMMYFUNCTION("""COMPUTED_VALUE"""),389.99)</f>
        <v>389.99</v>
      </c>
      <c r="D282" s="2">
        <f>IFERROR(__xludf.DUMMYFUNCTION("""COMPUTED_VALUE"""),45701.66666666667)</f>
        <v>45701.66667</v>
      </c>
      <c r="E282" s="1">
        <f>IFERROR(__xludf.DUMMYFUNCTION("""COMPUTED_VALUE"""),395.75)</f>
        <v>395.75</v>
      </c>
      <c r="G282" s="2">
        <f>IFERROR(__xludf.DUMMYFUNCTION("""COMPUTED_VALUE"""),45701.66666666667)</f>
        <v>45701.66667</v>
      </c>
      <c r="H282" s="1">
        <f>IFERROR(__xludf.DUMMYFUNCTION("""COMPUTED_VALUE"""),388.95)</f>
        <v>388.95</v>
      </c>
      <c r="J282" s="2">
        <f>IFERROR(__xludf.DUMMYFUNCTION("""COMPUTED_VALUE"""),45701.66666666667)</f>
        <v>45701.66667</v>
      </c>
      <c r="K282" s="1">
        <f>IFERROR(__xludf.DUMMYFUNCTION("""COMPUTED_VALUE"""),394.03)</f>
        <v>394.03</v>
      </c>
      <c r="M282" s="2">
        <f>IFERROR(__xludf.DUMMYFUNCTION("""COMPUTED_VALUE"""),45701.66666666667)</f>
        <v>45701.66667</v>
      </c>
      <c r="N282" s="1">
        <f>IFERROR(__xludf.DUMMYFUNCTION("""COMPUTED_VALUE"""),1861817.0)</f>
        <v>1861817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IFERROR(__xludf.DUMMYFUNCTION("""COMPUTED_VALUE"""),396.08)</f>
        <v>396.08</v>
      </c>
      <c r="D283" s="2">
        <f>IFERROR(__xludf.DUMMYFUNCTION("""COMPUTED_VALUE"""),45702.66666666667)</f>
        <v>45702.66667</v>
      </c>
      <c r="E283" s="1">
        <f>IFERROR(__xludf.DUMMYFUNCTION("""COMPUTED_VALUE"""),403.58)</f>
        <v>403.58</v>
      </c>
      <c r="G283" s="2">
        <f>IFERROR(__xludf.DUMMYFUNCTION("""COMPUTED_VALUE"""),45702.66666666667)</f>
        <v>45702.66667</v>
      </c>
      <c r="H283" s="1">
        <f>IFERROR(__xludf.DUMMYFUNCTION("""COMPUTED_VALUE"""),394.86)</f>
        <v>394.86</v>
      </c>
      <c r="J283" s="2">
        <f>IFERROR(__xludf.DUMMYFUNCTION("""COMPUTED_VALUE"""),45702.66666666667)</f>
        <v>45702.66667</v>
      </c>
      <c r="K283" s="1">
        <f>IFERROR(__xludf.DUMMYFUNCTION("""COMPUTED_VALUE"""),398.58)</f>
        <v>398.58</v>
      </c>
      <c r="M283" s="2">
        <f>IFERROR(__xludf.DUMMYFUNCTION("""COMPUTED_VALUE"""),45702.66666666667)</f>
        <v>45702.66667</v>
      </c>
      <c r="N283" s="1">
        <f>IFERROR(__xludf.DUMMYFUNCTION("""COMPUTED_VALUE"""),1637270.0)</f>
        <v>1637270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IFERROR(__xludf.DUMMYFUNCTION("""COMPUTED_VALUE"""),398.71)</f>
        <v>398.71</v>
      </c>
      <c r="D284" s="2">
        <f>IFERROR(__xludf.DUMMYFUNCTION("""COMPUTED_VALUE"""),45706.66666666667)</f>
        <v>45706.66667</v>
      </c>
      <c r="E284" s="1">
        <f>IFERROR(__xludf.DUMMYFUNCTION("""COMPUTED_VALUE"""),401.44)</f>
        <v>401.44</v>
      </c>
      <c r="G284" s="2">
        <f>IFERROR(__xludf.DUMMYFUNCTION("""COMPUTED_VALUE"""),45706.66666666667)</f>
        <v>45706.66667</v>
      </c>
      <c r="H284" s="1">
        <f>IFERROR(__xludf.DUMMYFUNCTION("""COMPUTED_VALUE"""),394.69)</f>
        <v>394.69</v>
      </c>
      <c r="J284" s="2">
        <f>IFERROR(__xludf.DUMMYFUNCTION("""COMPUTED_VALUE"""),45706.66666666667)</f>
        <v>45706.66667</v>
      </c>
      <c r="K284" s="1">
        <f>IFERROR(__xludf.DUMMYFUNCTION("""COMPUTED_VALUE"""),398.17)</f>
        <v>398.17</v>
      </c>
      <c r="M284" s="2">
        <f>IFERROR(__xludf.DUMMYFUNCTION("""COMPUTED_VALUE"""),45706.66666666667)</f>
        <v>45706.66667</v>
      </c>
      <c r="N284" s="1">
        <f>IFERROR(__xludf.DUMMYFUNCTION("""COMPUTED_VALUE"""),3057511.0)</f>
        <v>3057511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IFERROR(__xludf.DUMMYFUNCTION("""COMPUTED_VALUE"""),394.61)</f>
        <v>394.61</v>
      </c>
      <c r="D285" s="2">
        <f>IFERROR(__xludf.DUMMYFUNCTION("""COMPUTED_VALUE"""),45707.66666666667)</f>
        <v>45707.66667</v>
      </c>
      <c r="E285" s="1">
        <f>IFERROR(__xludf.DUMMYFUNCTION("""COMPUTED_VALUE"""),399.55)</f>
        <v>399.55</v>
      </c>
      <c r="G285" s="2">
        <f>IFERROR(__xludf.DUMMYFUNCTION("""COMPUTED_VALUE"""),45707.66666666667)</f>
        <v>45707.66667</v>
      </c>
      <c r="H285" s="1">
        <f>IFERROR(__xludf.DUMMYFUNCTION("""COMPUTED_VALUE"""),391.22)</f>
        <v>391.22</v>
      </c>
      <c r="J285" s="2">
        <f>IFERROR(__xludf.DUMMYFUNCTION("""COMPUTED_VALUE"""),45707.66666666667)</f>
        <v>45707.66667</v>
      </c>
      <c r="K285" s="1">
        <f>IFERROR(__xludf.DUMMYFUNCTION("""COMPUTED_VALUE"""),396.15)</f>
        <v>396.15</v>
      </c>
      <c r="M285" s="2">
        <f>IFERROR(__xludf.DUMMYFUNCTION("""COMPUTED_VALUE"""),45707.66666666667)</f>
        <v>45707.66667</v>
      </c>
      <c r="N285" s="1">
        <f>IFERROR(__xludf.DUMMYFUNCTION("""COMPUTED_VALUE"""),3141590.0)</f>
        <v>3141590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IFERROR(__xludf.DUMMYFUNCTION("""COMPUTED_VALUE"""),400.65)</f>
        <v>400.65</v>
      </c>
      <c r="D286" s="2">
        <f>IFERROR(__xludf.DUMMYFUNCTION("""COMPUTED_VALUE"""),45708.66666666667)</f>
        <v>45708.66667</v>
      </c>
      <c r="E286" s="1">
        <f>IFERROR(__xludf.DUMMYFUNCTION("""COMPUTED_VALUE"""),416.42)</f>
        <v>416.42</v>
      </c>
      <c r="G286" s="2">
        <f>IFERROR(__xludf.DUMMYFUNCTION("""COMPUTED_VALUE"""),45708.66666666667)</f>
        <v>45708.66667</v>
      </c>
      <c r="H286" s="1">
        <f>IFERROR(__xludf.DUMMYFUNCTION("""COMPUTED_VALUE"""),393.5)</f>
        <v>393.5</v>
      </c>
      <c r="J286" s="2">
        <f>IFERROR(__xludf.DUMMYFUNCTION("""COMPUTED_VALUE"""),45708.66666666667)</f>
        <v>45708.66667</v>
      </c>
      <c r="K286" s="1">
        <f>IFERROR(__xludf.DUMMYFUNCTION("""COMPUTED_VALUE"""),397.36)</f>
        <v>397.36</v>
      </c>
      <c r="M286" s="2">
        <f>IFERROR(__xludf.DUMMYFUNCTION("""COMPUTED_VALUE"""),45708.66666666667)</f>
        <v>45708.66667</v>
      </c>
      <c r="N286" s="1">
        <f>IFERROR(__xludf.DUMMYFUNCTION("""COMPUTED_VALUE"""),2744639.0)</f>
        <v>2744639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IFERROR(__xludf.DUMMYFUNCTION("""COMPUTED_VALUE"""),398.49)</f>
        <v>398.49</v>
      </c>
      <c r="D287" s="2">
        <f>IFERROR(__xludf.DUMMYFUNCTION("""COMPUTED_VALUE"""),45709.66666666667)</f>
        <v>45709.66667</v>
      </c>
      <c r="E287" s="1">
        <f>IFERROR(__xludf.DUMMYFUNCTION("""COMPUTED_VALUE"""),399.54)</f>
        <v>399.54</v>
      </c>
      <c r="G287" s="2">
        <f>IFERROR(__xludf.DUMMYFUNCTION("""COMPUTED_VALUE"""),45709.66666666667)</f>
        <v>45709.66667</v>
      </c>
      <c r="H287" s="1">
        <f>IFERROR(__xludf.DUMMYFUNCTION("""COMPUTED_VALUE"""),393.56)</f>
        <v>393.56</v>
      </c>
      <c r="J287" s="2">
        <f>IFERROR(__xludf.DUMMYFUNCTION("""COMPUTED_VALUE"""),45709.66666666667)</f>
        <v>45709.66667</v>
      </c>
      <c r="K287" s="1">
        <f>IFERROR(__xludf.DUMMYFUNCTION("""COMPUTED_VALUE"""),396.12)</f>
        <v>396.12</v>
      </c>
      <c r="M287" s="2">
        <f>IFERROR(__xludf.DUMMYFUNCTION("""COMPUTED_VALUE"""),45709.66666666667)</f>
        <v>45709.66667</v>
      </c>
      <c r="N287" s="1">
        <f>IFERROR(__xludf.DUMMYFUNCTION("""COMPUTED_VALUE"""),3816782.0)</f>
        <v>3816782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IFERROR(__xludf.DUMMYFUNCTION("""COMPUTED_VALUE"""),395.83)</f>
        <v>395.83</v>
      </c>
      <c r="D288" s="2">
        <f>IFERROR(__xludf.DUMMYFUNCTION("""COMPUTED_VALUE"""),45712.66666666667)</f>
        <v>45712.66667</v>
      </c>
      <c r="E288" s="1">
        <f>IFERROR(__xludf.DUMMYFUNCTION("""COMPUTED_VALUE"""),399.29)</f>
        <v>399.29</v>
      </c>
      <c r="G288" s="2">
        <f>IFERROR(__xludf.DUMMYFUNCTION("""COMPUTED_VALUE"""),45712.66666666667)</f>
        <v>45712.66667</v>
      </c>
      <c r="H288" s="1">
        <f>IFERROR(__xludf.DUMMYFUNCTION("""COMPUTED_VALUE"""),390.28)</f>
        <v>390.28</v>
      </c>
      <c r="J288" s="2">
        <f>IFERROR(__xludf.DUMMYFUNCTION("""COMPUTED_VALUE"""),45712.66666666667)</f>
        <v>45712.66667</v>
      </c>
      <c r="K288" s="1">
        <f>IFERROR(__xludf.DUMMYFUNCTION("""COMPUTED_VALUE"""),395.43)</f>
        <v>395.43</v>
      </c>
      <c r="M288" s="2">
        <f>IFERROR(__xludf.DUMMYFUNCTION("""COMPUTED_VALUE"""),45712.66666666667)</f>
        <v>45712.66667</v>
      </c>
      <c r="N288" s="1">
        <f>IFERROR(__xludf.DUMMYFUNCTION("""COMPUTED_VALUE"""),2888185.0)</f>
        <v>2888185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IFERROR(__xludf.DUMMYFUNCTION("""COMPUTED_VALUE"""),395.43)</f>
        <v>395.43</v>
      </c>
      <c r="D289" s="2">
        <f>IFERROR(__xludf.DUMMYFUNCTION("""COMPUTED_VALUE"""),45713.66666666667)</f>
        <v>45713.66667</v>
      </c>
      <c r="E289" s="1">
        <f>IFERROR(__xludf.DUMMYFUNCTION("""COMPUTED_VALUE"""),404.82)</f>
        <v>404.82</v>
      </c>
      <c r="G289" s="2">
        <f>IFERROR(__xludf.DUMMYFUNCTION("""COMPUTED_VALUE"""),45713.66666666667)</f>
        <v>45713.66667</v>
      </c>
      <c r="H289" s="1">
        <f>IFERROR(__xludf.DUMMYFUNCTION("""COMPUTED_VALUE"""),395.43)</f>
        <v>395.43</v>
      </c>
      <c r="J289" s="2">
        <f>IFERROR(__xludf.DUMMYFUNCTION("""COMPUTED_VALUE"""),45713.66666666667)</f>
        <v>45713.66667</v>
      </c>
      <c r="K289" s="1">
        <f>IFERROR(__xludf.DUMMYFUNCTION("""COMPUTED_VALUE"""),402.74)</f>
        <v>402.74</v>
      </c>
      <c r="M289" s="2">
        <f>IFERROR(__xludf.DUMMYFUNCTION("""COMPUTED_VALUE"""),45713.66666666667)</f>
        <v>45713.66667</v>
      </c>
      <c r="N289" s="1">
        <f>IFERROR(__xludf.DUMMYFUNCTION("""COMPUTED_VALUE"""),2442417.0)</f>
        <v>2442417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IFERROR(__xludf.DUMMYFUNCTION("""COMPUTED_VALUE"""),401.98)</f>
        <v>401.98</v>
      </c>
      <c r="D290" s="2">
        <f>IFERROR(__xludf.DUMMYFUNCTION("""COMPUTED_VALUE"""),45714.66666666667)</f>
        <v>45714.66667</v>
      </c>
      <c r="E290" s="1">
        <f>IFERROR(__xludf.DUMMYFUNCTION("""COMPUTED_VALUE"""),404.58)</f>
        <v>404.58</v>
      </c>
      <c r="G290" s="2">
        <f>IFERROR(__xludf.DUMMYFUNCTION("""COMPUTED_VALUE"""),45714.66666666667)</f>
        <v>45714.66667</v>
      </c>
      <c r="H290" s="1">
        <f>IFERROR(__xludf.DUMMYFUNCTION("""COMPUTED_VALUE"""),397.97)</f>
        <v>397.97</v>
      </c>
      <c r="J290" s="2">
        <f>IFERROR(__xludf.DUMMYFUNCTION("""COMPUTED_VALUE"""),45714.66666666667)</f>
        <v>45714.66667</v>
      </c>
      <c r="K290" s="1">
        <f>IFERROR(__xludf.DUMMYFUNCTION("""COMPUTED_VALUE"""),398.52)</f>
        <v>398.52</v>
      </c>
      <c r="M290" s="2">
        <f>IFERROR(__xludf.DUMMYFUNCTION("""COMPUTED_VALUE"""),45714.66666666667)</f>
        <v>45714.66667</v>
      </c>
      <c r="N290" s="1">
        <f>IFERROR(__xludf.DUMMYFUNCTION("""COMPUTED_VALUE"""),2455371.0)</f>
        <v>2455371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IFERROR(__xludf.DUMMYFUNCTION("""COMPUTED_VALUE"""),397.29)</f>
        <v>397.29</v>
      </c>
      <c r="D291" s="2">
        <f>IFERROR(__xludf.DUMMYFUNCTION("""COMPUTED_VALUE"""),45715.66666666667)</f>
        <v>45715.66667</v>
      </c>
      <c r="E291" s="1">
        <f>IFERROR(__xludf.DUMMYFUNCTION("""COMPUTED_VALUE"""),398.93)</f>
        <v>398.93</v>
      </c>
      <c r="G291" s="2">
        <f>IFERROR(__xludf.DUMMYFUNCTION("""COMPUTED_VALUE"""),45715.66666666667)</f>
        <v>45715.66667</v>
      </c>
      <c r="H291" s="1">
        <f>IFERROR(__xludf.DUMMYFUNCTION("""COMPUTED_VALUE"""),389.76)</f>
        <v>389.76</v>
      </c>
      <c r="J291" s="2">
        <f>IFERROR(__xludf.DUMMYFUNCTION("""COMPUTED_VALUE"""),45715.66666666667)</f>
        <v>45715.66667</v>
      </c>
      <c r="K291" s="1">
        <f>IFERROR(__xludf.DUMMYFUNCTION("""COMPUTED_VALUE"""),389.92)</f>
        <v>389.92</v>
      </c>
      <c r="M291" s="2">
        <f>IFERROR(__xludf.DUMMYFUNCTION("""COMPUTED_VALUE"""),45715.66666666667)</f>
        <v>45715.66667</v>
      </c>
      <c r="N291" s="1">
        <f>IFERROR(__xludf.DUMMYFUNCTION("""COMPUTED_VALUE"""),2379047.0)</f>
        <v>2379047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IFERROR(__xludf.DUMMYFUNCTION("""COMPUTED_VALUE"""),390.39)</f>
        <v>390.39</v>
      </c>
      <c r="D292" s="2">
        <f>IFERROR(__xludf.DUMMYFUNCTION("""COMPUTED_VALUE"""),45716.66666666667)</f>
        <v>45716.66667</v>
      </c>
      <c r="E292" s="1">
        <f>IFERROR(__xludf.DUMMYFUNCTION("""COMPUTED_VALUE"""),394.77)</f>
        <v>394.77</v>
      </c>
      <c r="G292" s="2">
        <f>IFERROR(__xludf.DUMMYFUNCTION("""COMPUTED_VALUE"""),45716.66666666667)</f>
        <v>45716.66667</v>
      </c>
      <c r="H292" s="1">
        <f>IFERROR(__xludf.DUMMYFUNCTION("""COMPUTED_VALUE"""),388.26)</f>
        <v>388.26</v>
      </c>
      <c r="J292" s="2">
        <f>IFERROR(__xludf.DUMMYFUNCTION("""COMPUTED_VALUE"""),45716.66666666667)</f>
        <v>45716.66667</v>
      </c>
      <c r="K292" s="1">
        <f>IFERROR(__xludf.DUMMYFUNCTION("""COMPUTED_VALUE"""),394.21)</f>
        <v>394.21</v>
      </c>
      <c r="M292" s="2">
        <f>IFERROR(__xludf.DUMMYFUNCTION("""COMPUTED_VALUE"""),45716.66666666667)</f>
        <v>45716.66667</v>
      </c>
      <c r="N292" s="1">
        <f>IFERROR(__xludf.DUMMYFUNCTION("""COMPUTED_VALUE"""),2854501.0)</f>
        <v>2854501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IFERROR(__xludf.DUMMYFUNCTION("""COMPUTED_VALUE"""),394.94)</f>
        <v>394.94</v>
      </c>
      <c r="D293" s="2">
        <f>IFERROR(__xludf.DUMMYFUNCTION("""COMPUTED_VALUE"""),45719.66666666667)</f>
        <v>45719.66667</v>
      </c>
      <c r="E293" s="1">
        <f>IFERROR(__xludf.DUMMYFUNCTION("""COMPUTED_VALUE"""),399.03)</f>
        <v>399.03</v>
      </c>
      <c r="G293" s="2">
        <f>IFERROR(__xludf.DUMMYFUNCTION("""COMPUTED_VALUE"""),45719.66666666667)</f>
        <v>45719.66667</v>
      </c>
      <c r="H293" s="1">
        <f>IFERROR(__xludf.DUMMYFUNCTION("""COMPUTED_VALUE"""),385.18)</f>
        <v>385.18</v>
      </c>
      <c r="J293" s="2">
        <f>IFERROR(__xludf.DUMMYFUNCTION("""COMPUTED_VALUE"""),45719.66666666667)</f>
        <v>45719.66667</v>
      </c>
      <c r="K293" s="1">
        <f>IFERROR(__xludf.DUMMYFUNCTION("""COMPUTED_VALUE"""),387.31)</f>
        <v>387.31</v>
      </c>
      <c r="M293" s="2">
        <f>IFERROR(__xludf.DUMMYFUNCTION("""COMPUTED_VALUE"""),45719.66666666667)</f>
        <v>45719.66667</v>
      </c>
      <c r="N293" s="1">
        <f>IFERROR(__xludf.DUMMYFUNCTION("""COMPUTED_VALUE"""),3260074.0)</f>
        <v>3260074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IFERROR(__xludf.DUMMYFUNCTION("""COMPUTED_VALUE"""),386.5)</f>
        <v>386.5</v>
      </c>
      <c r="D294" s="2">
        <f>IFERROR(__xludf.DUMMYFUNCTION("""COMPUTED_VALUE"""),45720.66666666667)</f>
        <v>45720.66667</v>
      </c>
      <c r="E294" s="1">
        <f>IFERROR(__xludf.DUMMYFUNCTION("""COMPUTED_VALUE"""),386.5)</f>
        <v>386.5</v>
      </c>
      <c r="G294" s="2">
        <f>IFERROR(__xludf.DUMMYFUNCTION("""COMPUTED_VALUE"""),45720.66666666667)</f>
        <v>45720.66667</v>
      </c>
      <c r="H294" s="1">
        <f>IFERROR(__xludf.DUMMYFUNCTION("""COMPUTED_VALUE"""),378.4)</f>
        <v>378.4</v>
      </c>
      <c r="J294" s="2">
        <f>IFERROR(__xludf.DUMMYFUNCTION("""COMPUTED_VALUE"""),45720.66666666667)</f>
        <v>45720.66667</v>
      </c>
      <c r="K294" s="1">
        <f>IFERROR(__xludf.DUMMYFUNCTION("""COMPUTED_VALUE"""),378.4)</f>
        <v>378.4</v>
      </c>
      <c r="M294" s="2">
        <f>IFERROR(__xludf.DUMMYFUNCTION("""COMPUTED_VALUE"""),45720.66666666667)</f>
        <v>45720.66667</v>
      </c>
      <c r="N294" s="1">
        <f>IFERROR(__xludf.DUMMYFUNCTION("""COMPUTED_VALUE"""),3568977.0)</f>
        <v>3568977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IFERROR(__xludf.DUMMYFUNCTION("""COMPUTED_VALUE"""),377.1)</f>
        <v>377.1</v>
      </c>
      <c r="D295" s="2">
        <f>IFERROR(__xludf.DUMMYFUNCTION("""COMPUTED_VALUE"""),45721.66666666667)</f>
        <v>45721.66667</v>
      </c>
      <c r="E295" s="1">
        <f>IFERROR(__xludf.DUMMYFUNCTION("""COMPUTED_VALUE"""),384.28)</f>
        <v>384.28</v>
      </c>
      <c r="G295" s="2">
        <f>IFERROR(__xludf.DUMMYFUNCTION("""COMPUTED_VALUE"""),45721.66666666667)</f>
        <v>45721.66667</v>
      </c>
      <c r="H295" s="1">
        <f>IFERROR(__xludf.DUMMYFUNCTION("""COMPUTED_VALUE"""),375.76)</f>
        <v>375.76</v>
      </c>
      <c r="J295" s="2">
        <f>IFERROR(__xludf.DUMMYFUNCTION("""COMPUTED_VALUE"""),45721.66666666667)</f>
        <v>45721.66667</v>
      </c>
      <c r="K295" s="1">
        <f>IFERROR(__xludf.DUMMYFUNCTION("""COMPUTED_VALUE"""),384.05)</f>
        <v>384.05</v>
      </c>
      <c r="M295" s="2">
        <f>IFERROR(__xludf.DUMMYFUNCTION("""COMPUTED_VALUE"""),45721.66666666667)</f>
        <v>45721.66667</v>
      </c>
      <c r="N295" s="1">
        <f>IFERROR(__xludf.DUMMYFUNCTION("""COMPUTED_VALUE"""),3590586.0)</f>
        <v>3590586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IFERROR(__xludf.DUMMYFUNCTION("""COMPUTED_VALUE"""),382.45)</f>
        <v>382.45</v>
      </c>
      <c r="D296" s="2">
        <f>IFERROR(__xludf.DUMMYFUNCTION("""COMPUTED_VALUE"""),45722.66666666667)</f>
        <v>45722.66667</v>
      </c>
      <c r="E296" s="1">
        <f>IFERROR(__xludf.DUMMYFUNCTION("""COMPUTED_VALUE"""),400.55)</f>
        <v>400.55</v>
      </c>
      <c r="G296" s="2">
        <f>IFERROR(__xludf.DUMMYFUNCTION("""COMPUTED_VALUE"""),45722.66666666667)</f>
        <v>45722.66667</v>
      </c>
      <c r="H296" s="1">
        <f>IFERROR(__xludf.DUMMYFUNCTION("""COMPUTED_VALUE"""),381.37)</f>
        <v>381.37</v>
      </c>
      <c r="J296" s="2">
        <f>IFERROR(__xludf.DUMMYFUNCTION("""COMPUTED_VALUE"""),45722.66666666667)</f>
        <v>45722.66667</v>
      </c>
      <c r="K296" s="1">
        <f>IFERROR(__xludf.DUMMYFUNCTION("""COMPUTED_VALUE"""),399.16)</f>
        <v>399.16</v>
      </c>
      <c r="M296" s="2">
        <f>IFERROR(__xludf.DUMMYFUNCTION("""COMPUTED_VALUE"""),45722.66666666667)</f>
        <v>45722.66667</v>
      </c>
      <c r="N296" s="1">
        <f>IFERROR(__xludf.DUMMYFUNCTION("""COMPUTED_VALUE"""),4446226.0)</f>
        <v>4446226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IFERROR(__xludf.DUMMYFUNCTION("""COMPUTED_VALUE"""),399.28)</f>
        <v>399.28</v>
      </c>
      <c r="D297" s="2">
        <f>IFERROR(__xludf.DUMMYFUNCTION("""COMPUTED_VALUE"""),45723.66666666667)</f>
        <v>45723.66667</v>
      </c>
      <c r="E297" s="1">
        <f>IFERROR(__xludf.DUMMYFUNCTION("""COMPUTED_VALUE"""),409.53)</f>
        <v>409.53</v>
      </c>
      <c r="G297" s="2">
        <f>IFERROR(__xludf.DUMMYFUNCTION("""COMPUTED_VALUE"""),45723.66666666667)</f>
        <v>45723.66667</v>
      </c>
      <c r="H297" s="1">
        <f>IFERROR(__xludf.DUMMYFUNCTION("""COMPUTED_VALUE"""),397.65)</f>
        <v>397.65</v>
      </c>
      <c r="J297" s="2">
        <f>IFERROR(__xludf.DUMMYFUNCTION("""COMPUTED_VALUE"""),45723.66666666667)</f>
        <v>45723.66667</v>
      </c>
      <c r="K297" s="1">
        <f>IFERROR(__xludf.DUMMYFUNCTION("""COMPUTED_VALUE"""),407.91)</f>
        <v>407.91</v>
      </c>
      <c r="M297" s="2">
        <f>IFERROR(__xludf.DUMMYFUNCTION("""COMPUTED_VALUE"""),45723.66666666667)</f>
        <v>45723.66667</v>
      </c>
      <c r="N297" s="1">
        <f>IFERROR(__xludf.DUMMYFUNCTION("""COMPUTED_VALUE"""),3907367.0)</f>
        <v>3907367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IFERROR(__xludf.DUMMYFUNCTION("""COMPUTED_VALUE"""),407.43)</f>
        <v>407.43</v>
      </c>
      <c r="D298" s="2">
        <f>IFERROR(__xludf.DUMMYFUNCTION("""COMPUTED_VALUE"""),45726.66666666667)</f>
        <v>45726.66667</v>
      </c>
      <c r="E298" s="1">
        <f>IFERROR(__xludf.DUMMYFUNCTION("""COMPUTED_VALUE"""),417.23)</f>
        <v>417.23</v>
      </c>
      <c r="G298" s="2">
        <f>IFERROR(__xludf.DUMMYFUNCTION("""COMPUTED_VALUE"""),45726.66666666667)</f>
        <v>45726.66667</v>
      </c>
      <c r="H298" s="1">
        <f>IFERROR(__xludf.DUMMYFUNCTION("""COMPUTED_VALUE"""),405.68)</f>
        <v>405.68</v>
      </c>
      <c r="J298" s="2">
        <f>IFERROR(__xludf.DUMMYFUNCTION("""COMPUTED_VALUE"""),45726.66666666667)</f>
        <v>45726.66667</v>
      </c>
      <c r="K298" s="1">
        <f>IFERROR(__xludf.DUMMYFUNCTION("""COMPUTED_VALUE"""),407.15)</f>
        <v>407.15</v>
      </c>
      <c r="M298" s="2">
        <f>IFERROR(__xludf.DUMMYFUNCTION("""COMPUTED_VALUE"""),45726.66666666667)</f>
        <v>45726.66667</v>
      </c>
      <c r="N298" s="1">
        <f>IFERROR(__xludf.DUMMYFUNCTION("""COMPUTED_VALUE"""),3902545.0)</f>
        <v>3902545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IFERROR(__xludf.DUMMYFUNCTION("""COMPUTED_VALUE"""),407.49)</f>
        <v>407.49</v>
      </c>
      <c r="D299" s="2">
        <f>IFERROR(__xludf.DUMMYFUNCTION("""COMPUTED_VALUE"""),45727.66666666667)</f>
        <v>45727.66667</v>
      </c>
      <c r="E299" s="1">
        <f>IFERROR(__xludf.DUMMYFUNCTION("""COMPUTED_VALUE"""),407.49)</f>
        <v>407.49</v>
      </c>
      <c r="G299" s="2">
        <f>IFERROR(__xludf.DUMMYFUNCTION("""COMPUTED_VALUE"""),45727.66666666667)</f>
        <v>45727.66667</v>
      </c>
      <c r="H299" s="1">
        <f>IFERROR(__xludf.DUMMYFUNCTION("""COMPUTED_VALUE"""),383.11)</f>
        <v>383.11</v>
      </c>
      <c r="J299" s="2">
        <f>IFERROR(__xludf.DUMMYFUNCTION("""COMPUTED_VALUE"""),45727.66666666667)</f>
        <v>45727.66667</v>
      </c>
      <c r="K299" s="1">
        <f>IFERROR(__xludf.DUMMYFUNCTION("""COMPUTED_VALUE"""),386.53)</f>
        <v>386.53</v>
      </c>
      <c r="M299" s="2">
        <f>IFERROR(__xludf.DUMMYFUNCTION("""COMPUTED_VALUE"""),45727.66666666667)</f>
        <v>45727.66667</v>
      </c>
      <c r="N299" s="1">
        <f>IFERROR(__xludf.DUMMYFUNCTION("""COMPUTED_VALUE"""),3278084.0)</f>
        <v>3278084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IFERROR(__xludf.DUMMYFUNCTION("""COMPUTED_VALUE"""),385.48)</f>
        <v>385.48</v>
      </c>
      <c r="D300" s="2">
        <f>IFERROR(__xludf.DUMMYFUNCTION("""COMPUTED_VALUE"""),45728.66666666667)</f>
        <v>45728.66667</v>
      </c>
      <c r="E300" s="1">
        <f>IFERROR(__xludf.DUMMYFUNCTION("""COMPUTED_VALUE"""),386.44)</f>
        <v>386.44</v>
      </c>
      <c r="G300" s="2">
        <f>IFERROR(__xludf.DUMMYFUNCTION("""COMPUTED_VALUE"""),45728.66666666667)</f>
        <v>45728.66667</v>
      </c>
      <c r="H300" s="1">
        <f>IFERROR(__xludf.DUMMYFUNCTION("""COMPUTED_VALUE"""),375.8)</f>
        <v>375.8</v>
      </c>
      <c r="J300" s="2">
        <f>IFERROR(__xludf.DUMMYFUNCTION("""COMPUTED_VALUE"""),45728.66666666667)</f>
        <v>45728.66667</v>
      </c>
      <c r="K300" s="1">
        <f>IFERROR(__xludf.DUMMYFUNCTION("""COMPUTED_VALUE"""),377.48)</f>
        <v>377.48</v>
      </c>
      <c r="M300" s="2">
        <f>IFERROR(__xludf.DUMMYFUNCTION("""COMPUTED_VALUE"""),45728.66666666667)</f>
        <v>45728.66667</v>
      </c>
      <c r="N300" s="1">
        <f>IFERROR(__xludf.DUMMYFUNCTION("""COMPUTED_VALUE"""),3205378.0)</f>
        <v>3205378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IFERROR(__xludf.DUMMYFUNCTION("""COMPUTED_VALUE"""),377.68)</f>
        <v>377.68</v>
      </c>
      <c r="D301" s="2">
        <f>IFERROR(__xludf.DUMMYFUNCTION("""COMPUTED_VALUE"""),45729.66666666667)</f>
        <v>45729.66667</v>
      </c>
      <c r="E301" s="1">
        <f>IFERROR(__xludf.DUMMYFUNCTION("""COMPUTED_VALUE"""),379.14)</f>
        <v>379.14</v>
      </c>
      <c r="G301" s="2">
        <f>IFERROR(__xludf.DUMMYFUNCTION("""COMPUTED_VALUE"""),45729.66666666667)</f>
        <v>45729.66667</v>
      </c>
      <c r="H301" s="1">
        <f>IFERROR(__xludf.DUMMYFUNCTION("""COMPUTED_VALUE"""),364.7)</f>
        <v>364.7</v>
      </c>
      <c r="J301" s="2">
        <f>IFERROR(__xludf.DUMMYFUNCTION("""COMPUTED_VALUE"""),45729.66666666667)</f>
        <v>45729.66667</v>
      </c>
      <c r="K301" s="1">
        <f>IFERROR(__xludf.DUMMYFUNCTION("""COMPUTED_VALUE"""),365.1)</f>
        <v>365.1</v>
      </c>
      <c r="M301" s="2">
        <f>IFERROR(__xludf.DUMMYFUNCTION("""COMPUTED_VALUE"""),45729.66666666667)</f>
        <v>45729.66667</v>
      </c>
      <c r="N301" s="1">
        <f>IFERROR(__xludf.DUMMYFUNCTION("""COMPUTED_VALUE"""),3216843.0)</f>
        <v>3216843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IFERROR(__xludf.DUMMYFUNCTION("""COMPUTED_VALUE"""),368.44)</f>
        <v>368.44</v>
      </c>
      <c r="D302" s="2">
        <f>IFERROR(__xludf.DUMMYFUNCTION("""COMPUTED_VALUE"""),45730.66666666667)</f>
        <v>45730.66667</v>
      </c>
      <c r="E302" s="1">
        <f>IFERROR(__xludf.DUMMYFUNCTION("""COMPUTED_VALUE"""),372.56)</f>
        <v>372.56</v>
      </c>
      <c r="G302" s="2">
        <f>IFERROR(__xludf.DUMMYFUNCTION("""COMPUTED_VALUE"""),45730.66666666667)</f>
        <v>45730.66667</v>
      </c>
      <c r="H302" s="1">
        <f>IFERROR(__xludf.DUMMYFUNCTION("""COMPUTED_VALUE"""),366.65)</f>
        <v>366.65</v>
      </c>
      <c r="J302" s="2">
        <f>IFERROR(__xludf.DUMMYFUNCTION("""COMPUTED_VALUE"""),45730.66666666667)</f>
        <v>45730.66667</v>
      </c>
      <c r="K302" s="1">
        <f>IFERROR(__xludf.DUMMYFUNCTION("""COMPUTED_VALUE"""),372.14)</f>
        <v>372.14</v>
      </c>
      <c r="M302" s="2">
        <f>IFERROR(__xludf.DUMMYFUNCTION("""COMPUTED_VALUE"""),45730.66666666667)</f>
        <v>45730.66667</v>
      </c>
      <c r="N302" s="1">
        <f>IFERROR(__xludf.DUMMYFUNCTION("""COMPUTED_VALUE"""),2309199.0)</f>
        <v>2309199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IFERROR(__xludf.DUMMYFUNCTION("""COMPUTED_VALUE"""),371.17)</f>
        <v>371.17</v>
      </c>
      <c r="D303" s="2">
        <f>IFERROR(__xludf.DUMMYFUNCTION("""COMPUTED_VALUE"""),45733.66666666667)</f>
        <v>45733.66667</v>
      </c>
      <c r="E303" s="1">
        <f>IFERROR(__xludf.DUMMYFUNCTION("""COMPUTED_VALUE"""),378.28)</f>
        <v>378.28</v>
      </c>
      <c r="G303" s="2">
        <f>IFERROR(__xludf.DUMMYFUNCTION("""COMPUTED_VALUE"""),45733.66666666667)</f>
        <v>45733.66667</v>
      </c>
      <c r="H303" s="1">
        <f>IFERROR(__xludf.DUMMYFUNCTION("""COMPUTED_VALUE"""),370.05)</f>
        <v>370.05</v>
      </c>
      <c r="J303" s="2">
        <f>IFERROR(__xludf.DUMMYFUNCTION("""COMPUTED_VALUE"""),45733.66666666667)</f>
        <v>45733.66667</v>
      </c>
      <c r="K303" s="1">
        <f>IFERROR(__xludf.DUMMYFUNCTION("""COMPUTED_VALUE"""),375.82)</f>
        <v>375.82</v>
      </c>
      <c r="M303" s="2">
        <f>IFERROR(__xludf.DUMMYFUNCTION("""COMPUTED_VALUE"""),45733.66666666667)</f>
        <v>45733.66667</v>
      </c>
      <c r="N303" s="1">
        <f>IFERROR(__xludf.DUMMYFUNCTION("""COMPUTED_VALUE"""),2753087.0)</f>
        <v>2753087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IFERROR(__xludf.DUMMYFUNCTION("""COMPUTED_VALUE"""),373.72)</f>
        <v>373.72</v>
      </c>
      <c r="D304" s="2">
        <f>IFERROR(__xludf.DUMMYFUNCTION("""COMPUTED_VALUE"""),45734.66666666667)</f>
        <v>45734.66667</v>
      </c>
      <c r="E304" s="1">
        <f>IFERROR(__xludf.DUMMYFUNCTION("""COMPUTED_VALUE"""),374.5)</f>
        <v>374.5</v>
      </c>
      <c r="G304" s="2">
        <f>IFERROR(__xludf.DUMMYFUNCTION("""COMPUTED_VALUE"""),45734.66666666667)</f>
        <v>45734.66667</v>
      </c>
      <c r="H304" s="1">
        <f>IFERROR(__xludf.DUMMYFUNCTION("""COMPUTED_VALUE"""),368.35)</f>
        <v>368.35</v>
      </c>
      <c r="J304" s="2">
        <f>IFERROR(__xludf.DUMMYFUNCTION("""COMPUTED_VALUE"""),45734.66666666667)</f>
        <v>45734.66667</v>
      </c>
      <c r="K304" s="1">
        <f>IFERROR(__xludf.DUMMYFUNCTION("""COMPUTED_VALUE"""),369.94)</f>
        <v>369.94</v>
      </c>
      <c r="M304" s="2">
        <f>IFERROR(__xludf.DUMMYFUNCTION("""COMPUTED_VALUE"""),45734.66666666667)</f>
        <v>45734.66667</v>
      </c>
      <c r="N304" s="1">
        <f>IFERROR(__xludf.DUMMYFUNCTION("""COMPUTED_VALUE"""),2050979.0)</f>
        <v>2050979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IFERROR(__xludf.DUMMYFUNCTION("""COMPUTED_VALUE"""),369.77)</f>
        <v>369.77</v>
      </c>
      <c r="D305" s="2">
        <f>IFERROR(__xludf.DUMMYFUNCTION("""COMPUTED_VALUE"""),45735.66666666667)</f>
        <v>45735.66667</v>
      </c>
      <c r="E305" s="1">
        <f>IFERROR(__xludf.DUMMYFUNCTION("""COMPUTED_VALUE"""),372.91)</f>
        <v>372.91</v>
      </c>
      <c r="G305" s="2">
        <f>IFERROR(__xludf.DUMMYFUNCTION("""COMPUTED_VALUE"""),45735.66666666667)</f>
        <v>45735.66667</v>
      </c>
      <c r="H305" s="1">
        <f>IFERROR(__xludf.DUMMYFUNCTION("""COMPUTED_VALUE"""),363.9)</f>
        <v>363.9</v>
      </c>
      <c r="J305" s="2">
        <f>IFERROR(__xludf.DUMMYFUNCTION("""COMPUTED_VALUE"""),45735.66666666667)</f>
        <v>45735.66667</v>
      </c>
      <c r="K305" s="1">
        <f>IFERROR(__xludf.DUMMYFUNCTION("""COMPUTED_VALUE"""),367.33)</f>
        <v>367.33</v>
      </c>
      <c r="M305" s="2">
        <f>IFERROR(__xludf.DUMMYFUNCTION("""COMPUTED_VALUE"""),45735.66666666667)</f>
        <v>45735.66667</v>
      </c>
      <c r="N305" s="1">
        <f>IFERROR(__xludf.DUMMYFUNCTION("""COMPUTED_VALUE"""),2250838.0)</f>
        <v>2250838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IFERROR(__xludf.DUMMYFUNCTION("""COMPUTED_VALUE"""),366.03)</f>
        <v>366.03</v>
      </c>
      <c r="D306" s="2">
        <f>IFERROR(__xludf.DUMMYFUNCTION("""COMPUTED_VALUE"""),45736.66666666667)</f>
        <v>45736.66667</v>
      </c>
      <c r="E306" s="1">
        <f>IFERROR(__xludf.DUMMYFUNCTION("""COMPUTED_VALUE"""),371.1)</f>
        <v>371.1</v>
      </c>
      <c r="G306" s="2">
        <f>IFERROR(__xludf.DUMMYFUNCTION("""COMPUTED_VALUE"""),45736.66666666667)</f>
        <v>45736.66667</v>
      </c>
      <c r="H306" s="1">
        <f>IFERROR(__xludf.DUMMYFUNCTION("""COMPUTED_VALUE"""),361.29)</f>
        <v>361.29</v>
      </c>
      <c r="J306" s="2">
        <f>IFERROR(__xludf.DUMMYFUNCTION("""COMPUTED_VALUE"""),45736.66666666667)</f>
        <v>45736.66667</v>
      </c>
      <c r="K306" s="1">
        <f>IFERROR(__xludf.DUMMYFUNCTION("""COMPUTED_VALUE"""),364.88)</f>
        <v>364.88</v>
      </c>
      <c r="M306" s="2">
        <f>IFERROR(__xludf.DUMMYFUNCTION("""COMPUTED_VALUE"""),45736.66666666667)</f>
        <v>45736.66667</v>
      </c>
      <c r="N306" s="1">
        <f>IFERROR(__xludf.DUMMYFUNCTION("""COMPUTED_VALUE"""),2893888.0)</f>
        <v>2893888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IFERROR(__xludf.DUMMYFUNCTION("""COMPUTED_VALUE"""),364.4)</f>
        <v>364.4</v>
      </c>
      <c r="D307" s="2">
        <f>IFERROR(__xludf.DUMMYFUNCTION("""COMPUTED_VALUE"""),45737.66666666667)</f>
        <v>45737.66667</v>
      </c>
      <c r="E307" s="1">
        <f>IFERROR(__xludf.DUMMYFUNCTION("""COMPUTED_VALUE"""),365.6)</f>
        <v>365.6</v>
      </c>
      <c r="G307" s="2">
        <f>IFERROR(__xludf.DUMMYFUNCTION("""COMPUTED_VALUE"""),45737.66666666667)</f>
        <v>45737.66667</v>
      </c>
      <c r="H307" s="1">
        <f>IFERROR(__xludf.DUMMYFUNCTION("""COMPUTED_VALUE"""),360.46)</f>
        <v>360.46</v>
      </c>
      <c r="J307" s="2">
        <f>IFERROR(__xludf.DUMMYFUNCTION("""COMPUTED_VALUE"""),45737.66666666667)</f>
        <v>45737.66667</v>
      </c>
      <c r="K307" s="1">
        <f>IFERROR(__xludf.DUMMYFUNCTION("""COMPUTED_VALUE"""),364.93)</f>
        <v>364.93</v>
      </c>
      <c r="M307" s="2">
        <f>IFERROR(__xludf.DUMMYFUNCTION("""COMPUTED_VALUE"""),45737.66666666667)</f>
        <v>45737.66667</v>
      </c>
      <c r="N307" s="1">
        <f>IFERROR(__xludf.DUMMYFUNCTION("""COMPUTED_VALUE"""),4316077.0)</f>
        <v>4316077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IFERROR(__xludf.DUMMYFUNCTION("""COMPUTED_VALUE"""),365.58)</f>
        <v>365.58</v>
      </c>
      <c r="D308" s="2">
        <f>IFERROR(__xludf.DUMMYFUNCTION("""COMPUTED_VALUE"""),45740.66666666667)</f>
        <v>45740.66667</v>
      </c>
      <c r="E308" s="1">
        <f>IFERROR(__xludf.DUMMYFUNCTION("""COMPUTED_VALUE"""),374.38)</f>
        <v>374.38</v>
      </c>
      <c r="G308" s="2">
        <f>IFERROR(__xludf.DUMMYFUNCTION("""COMPUTED_VALUE"""),45740.66666666667)</f>
        <v>45740.66667</v>
      </c>
      <c r="H308" s="1">
        <f>IFERROR(__xludf.DUMMYFUNCTION("""COMPUTED_VALUE"""),365.58)</f>
        <v>365.58</v>
      </c>
      <c r="J308" s="2">
        <f>IFERROR(__xludf.DUMMYFUNCTION("""COMPUTED_VALUE"""),45740.66666666667)</f>
        <v>45740.66667</v>
      </c>
      <c r="K308" s="1">
        <f>IFERROR(__xludf.DUMMYFUNCTION("""COMPUTED_VALUE"""),372.01)</f>
        <v>372.01</v>
      </c>
      <c r="M308" s="2">
        <f>IFERROR(__xludf.DUMMYFUNCTION("""COMPUTED_VALUE"""),45740.66666666667)</f>
        <v>45740.66667</v>
      </c>
      <c r="N308" s="1">
        <f>IFERROR(__xludf.DUMMYFUNCTION("""COMPUTED_VALUE"""),1842331.0)</f>
        <v>1842331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IFERROR(__xludf.DUMMYFUNCTION("""COMPUTED_VALUE"""),372.18)</f>
        <v>372.18</v>
      </c>
      <c r="D309" s="2">
        <f>IFERROR(__xludf.DUMMYFUNCTION("""COMPUTED_VALUE"""),45741.66666666667)</f>
        <v>45741.66667</v>
      </c>
      <c r="E309" s="1">
        <f>IFERROR(__xludf.DUMMYFUNCTION("""COMPUTED_VALUE"""),372.87)</f>
        <v>372.87</v>
      </c>
      <c r="G309" s="2">
        <f>IFERROR(__xludf.DUMMYFUNCTION("""COMPUTED_VALUE"""),45741.66666666667)</f>
        <v>45741.66667</v>
      </c>
      <c r="H309" s="1">
        <f>IFERROR(__xludf.DUMMYFUNCTION("""COMPUTED_VALUE"""),365.46)</f>
        <v>365.46</v>
      </c>
      <c r="J309" s="2">
        <f>IFERROR(__xludf.DUMMYFUNCTION("""COMPUTED_VALUE"""),45741.66666666667)</f>
        <v>45741.66667</v>
      </c>
      <c r="K309" s="1">
        <f>IFERROR(__xludf.DUMMYFUNCTION("""COMPUTED_VALUE"""),368.21)</f>
        <v>368.21</v>
      </c>
      <c r="M309" s="2">
        <f>IFERROR(__xludf.DUMMYFUNCTION("""COMPUTED_VALUE"""),45741.66666666667)</f>
        <v>45741.66667</v>
      </c>
      <c r="N309" s="1">
        <f>IFERROR(__xludf.DUMMYFUNCTION("""COMPUTED_VALUE"""),1840345.0)</f>
        <v>1840345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IFERROR(__xludf.DUMMYFUNCTION("""COMPUTED_VALUE"""),368.25)</f>
        <v>368.25</v>
      </c>
      <c r="D310" s="2">
        <f>IFERROR(__xludf.DUMMYFUNCTION("""COMPUTED_VALUE"""),45742.66666666667)</f>
        <v>45742.66667</v>
      </c>
      <c r="E310" s="1">
        <f>IFERROR(__xludf.DUMMYFUNCTION("""COMPUTED_VALUE"""),372.19)</f>
        <v>372.19</v>
      </c>
      <c r="G310" s="2">
        <f>IFERROR(__xludf.DUMMYFUNCTION("""COMPUTED_VALUE"""),45742.66666666667)</f>
        <v>45742.66667</v>
      </c>
      <c r="H310" s="1">
        <f>IFERROR(__xludf.DUMMYFUNCTION("""COMPUTED_VALUE"""),366.25)</f>
        <v>366.25</v>
      </c>
      <c r="J310" s="2">
        <f>IFERROR(__xludf.DUMMYFUNCTION("""COMPUTED_VALUE"""),45742.66666666667)</f>
        <v>45742.66667</v>
      </c>
      <c r="K310" s="1">
        <f>IFERROR(__xludf.DUMMYFUNCTION("""COMPUTED_VALUE"""),370.77)</f>
        <v>370.77</v>
      </c>
      <c r="M310" s="2">
        <f>IFERROR(__xludf.DUMMYFUNCTION("""COMPUTED_VALUE"""),45742.66666666667)</f>
        <v>45742.66667</v>
      </c>
      <c r="N310" s="1">
        <f>IFERROR(__xludf.DUMMYFUNCTION("""COMPUTED_VALUE"""),2459581.0)</f>
        <v>2459581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IFERROR(__xludf.DUMMYFUNCTION("""COMPUTED_VALUE"""),370.22)</f>
        <v>370.22</v>
      </c>
      <c r="D311" s="2">
        <f>IFERROR(__xludf.DUMMYFUNCTION("""COMPUTED_VALUE"""),45743.66666666667)</f>
        <v>45743.66667</v>
      </c>
      <c r="E311" s="1">
        <f>IFERROR(__xludf.DUMMYFUNCTION("""COMPUTED_VALUE"""),372.26)</f>
        <v>372.26</v>
      </c>
      <c r="G311" s="2">
        <f>IFERROR(__xludf.DUMMYFUNCTION("""COMPUTED_VALUE"""),45743.66666666667)</f>
        <v>45743.66667</v>
      </c>
      <c r="H311" s="1">
        <f>IFERROR(__xludf.DUMMYFUNCTION("""COMPUTED_VALUE"""),365.17)</f>
        <v>365.17</v>
      </c>
      <c r="J311" s="2">
        <f>IFERROR(__xludf.DUMMYFUNCTION("""COMPUTED_VALUE"""),45743.66666666667)</f>
        <v>45743.66667</v>
      </c>
      <c r="K311" s="1">
        <f>IFERROR(__xludf.DUMMYFUNCTION("""COMPUTED_VALUE"""),368.48)</f>
        <v>368.48</v>
      </c>
      <c r="M311" s="2">
        <f>IFERROR(__xludf.DUMMYFUNCTION("""COMPUTED_VALUE"""),45743.66666666667)</f>
        <v>45743.66667</v>
      </c>
      <c r="N311" s="1">
        <f>IFERROR(__xludf.DUMMYFUNCTION("""COMPUTED_VALUE"""),2362148.0)</f>
        <v>2362148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IFERROR(__xludf.DUMMYFUNCTION("""COMPUTED_VALUE"""),368.37)</f>
        <v>368.37</v>
      </c>
      <c r="D312" s="2">
        <f>IFERROR(__xludf.DUMMYFUNCTION("""COMPUTED_VALUE"""),45744.66666666667)</f>
        <v>45744.66667</v>
      </c>
      <c r="E312" s="1">
        <f>IFERROR(__xludf.DUMMYFUNCTION("""COMPUTED_VALUE"""),368.85)</f>
        <v>368.85</v>
      </c>
      <c r="G312" s="2">
        <f>IFERROR(__xludf.DUMMYFUNCTION("""COMPUTED_VALUE"""),45744.66666666667)</f>
        <v>45744.66667</v>
      </c>
      <c r="H312" s="1">
        <f>IFERROR(__xludf.DUMMYFUNCTION("""COMPUTED_VALUE"""),355.79)</f>
        <v>355.79</v>
      </c>
      <c r="J312" s="2">
        <f>IFERROR(__xludf.DUMMYFUNCTION("""COMPUTED_VALUE"""),45744.66666666667)</f>
        <v>45744.66667</v>
      </c>
      <c r="K312" s="1">
        <f>IFERROR(__xludf.DUMMYFUNCTION("""COMPUTED_VALUE"""),356.11)</f>
        <v>356.11</v>
      </c>
      <c r="M312" s="2">
        <f>IFERROR(__xludf.DUMMYFUNCTION("""COMPUTED_VALUE"""),45744.66666666667)</f>
        <v>45744.66667</v>
      </c>
      <c r="N312" s="1">
        <f>IFERROR(__xludf.DUMMYFUNCTION("""COMPUTED_VALUE"""),2516744.0)</f>
        <v>2516744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IFERROR(__xludf.DUMMYFUNCTION("""COMPUTED_VALUE"""),353.12)</f>
        <v>353.12</v>
      </c>
      <c r="D313" s="2">
        <f>IFERROR(__xludf.DUMMYFUNCTION("""COMPUTED_VALUE"""),45747.66666666667)</f>
        <v>45747.66667</v>
      </c>
      <c r="E313" s="1">
        <f>IFERROR(__xludf.DUMMYFUNCTION("""COMPUTED_VALUE"""),361.26)</f>
        <v>361.26</v>
      </c>
      <c r="G313" s="2">
        <f>IFERROR(__xludf.DUMMYFUNCTION("""COMPUTED_VALUE"""),45747.66666666667)</f>
        <v>45747.66667</v>
      </c>
      <c r="H313" s="1">
        <f>IFERROR(__xludf.DUMMYFUNCTION("""COMPUTED_VALUE"""),350.92)</f>
        <v>350.92</v>
      </c>
      <c r="J313" s="2">
        <f>IFERROR(__xludf.DUMMYFUNCTION("""COMPUTED_VALUE"""),45747.66666666667)</f>
        <v>45747.66667</v>
      </c>
      <c r="K313" s="1">
        <f>IFERROR(__xludf.DUMMYFUNCTION("""COMPUTED_VALUE"""),358.75)</f>
        <v>358.75</v>
      </c>
      <c r="M313" s="2">
        <f>IFERROR(__xludf.DUMMYFUNCTION("""COMPUTED_VALUE"""),45747.66666666667)</f>
        <v>45747.66667</v>
      </c>
      <c r="N313" s="1">
        <f>IFERROR(__xludf.DUMMYFUNCTION("""COMPUTED_VALUE"""),3453938.0)</f>
        <v>3453938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IFERROR(__xludf.DUMMYFUNCTION("""COMPUTED_VALUE"""),358.87)</f>
        <v>358.87</v>
      </c>
      <c r="D314" s="2">
        <f>IFERROR(__xludf.DUMMYFUNCTION("""COMPUTED_VALUE"""),45748.66666666667)</f>
        <v>45748.66667</v>
      </c>
      <c r="E314" s="1">
        <f>IFERROR(__xludf.DUMMYFUNCTION("""COMPUTED_VALUE"""),362.85)</f>
        <v>362.85</v>
      </c>
      <c r="G314" s="2">
        <f>IFERROR(__xludf.DUMMYFUNCTION("""COMPUTED_VALUE"""),45748.66666666667)</f>
        <v>45748.66667</v>
      </c>
      <c r="H314" s="1">
        <f>IFERROR(__xludf.DUMMYFUNCTION("""COMPUTED_VALUE"""),355.13)</f>
        <v>355.13</v>
      </c>
      <c r="J314" s="2">
        <f>IFERROR(__xludf.DUMMYFUNCTION("""COMPUTED_VALUE"""),45748.66666666667)</f>
        <v>45748.66667</v>
      </c>
      <c r="K314" s="1">
        <f>IFERROR(__xludf.DUMMYFUNCTION("""COMPUTED_VALUE"""),359.14)</f>
        <v>359.14</v>
      </c>
      <c r="M314" s="2">
        <f>IFERROR(__xludf.DUMMYFUNCTION("""COMPUTED_VALUE"""),45748.66666666667)</f>
        <v>45748.66667</v>
      </c>
      <c r="N314" s="1">
        <f>IFERROR(__xludf.DUMMYFUNCTION("""COMPUTED_VALUE"""),2549548.0)</f>
        <v>2549548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IFERROR(__xludf.DUMMYFUNCTION("""COMPUTED_VALUE"""),356.16)</f>
        <v>356.16</v>
      </c>
      <c r="D315" s="2">
        <f>IFERROR(__xludf.DUMMYFUNCTION("""COMPUTED_VALUE"""),45749.66666666667)</f>
        <v>45749.66667</v>
      </c>
      <c r="E315" s="1">
        <f>IFERROR(__xludf.DUMMYFUNCTION("""COMPUTED_VALUE"""),369.39)</f>
        <v>369.39</v>
      </c>
      <c r="G315" s="2">
        <f>IFERROR(__xludf.DUMMYFUNCTION("""COMPUTED_VALUE"""),45749.66666666667)</f>
        <v>45749.66667</v>
      </c>
      <c r="H315" s="1">
        <f>IFERROR(__xludf.DUMMYFUNCTION("""COMPUTED_VALUE"""),356.16)</f>
        <v>356.16</v>
      </c>
      <c r="J315" s="2">
        <f>IFERROR(__xludf.DUMMYFUNCTION("""COMPUTED_VALUE"""),45749.66666666667)</f>
        <v>45749.66667</v>
      </c>
      <c r="K315" s="1">
        <f>IFERROR(__xludf.DUMMYFUNCTION("""COMPUTED_VALUE"""),368.39)</f>
        <v>368.39</v>
      </c>
      <c r="M315" s="2">
        <f>IFERROR(__xludf.DUMMYFUNCTION("""COMPUTED_VALUE"""),45749.66666666667)</f>
        <v>45749.66667</v>
      </c>
      <c r="N315" s="1">
        <f>IFERROR(__xludf.DUMMYFUNCTION("""COMPUTED_VALUE"""),1739511.0)</f>
        <v>1739511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IFERROR(__xludf.DUMMYFUNCTION("""COMPUTED_VALUE"""),357.96)</f>
        <v>357.96</v>
      </c>
      <c r="D316" s="2">
        <f>IFERROR(__xludf.DUMMYFUNCTION("""COMPUTED_VALUE"""),45750.66666666667)</f>
        <v>45750.66667</v>
      </c>
      <c r="E316" s="1">
        <f>IFERROR(__xludf.DUMMYFUNCTION("""COMPUTED_VALUE"""),359.01)</f>
        <v>359.01</v>
      </c>
      <c r="G316" s="2">
        <f>IFERROR(__xludf.DUMMYFUNCTION("""COMPUTED_VALUE"""),45750.66666666667)</f>
        <v>45750.66667</v>
      </c>
      <c r="H316" s="1">
        <f>IFERROR(__xludf.DUMMYFUNCTION("""COMPUTED_VALUE"""),341.7)</f>
        <v>341.7</v>
      </c>
      <c r="J316" s="2">
        <f>IFERROR(__xludf.DUMMYFUNCTION("""COMPUTED_VALUE"""),45750.66666666667)</f>
        <v>45750.66667</v>
      </c>
      <c r="K316" s="1">
        <f>IFERROR(__xludf.DUMMYFUNCTION("""COMPUTED_VALUE"""),342.37)</f>
        <v>342.37</v>
      </c>
      <c r="M316" s="2">
        <f>IFERROR(__xludf.DUMMYFUNCTION("""COMPUTED_VALUE"""),45750.66666666667)</f>
        <v>45750.66667</v>
      </c>
      <c r="N316" s="1">
        <f>IFERROR(__xludf.DUMMYFUNCTION("""COMPUTED_VALUE"""),5525222.0)</f>
        <v>5525222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IFERROR(__xludf.DUMMYFUNCTION("""COMPUTED_VALUE"""),336.83)</f>
        <v>336.83</v>
      </c>
      <c r="D317" s="2">
        <f>IFERROR(__xludf.DUMMYFUNCTION("""COMPUTED_VALUE"""),45751.66666666667)</f>
        <v>45751.66667</v>
      </c>
      <c r="E317" s="1">
        <f>IFERROR(__xludf.DUMMYFUNCTION("""COMPUTED_VALUE"""),346.81)</f>
        <v>346.81</v>
      </c>
      <c r="G317" s="2">
        <f>IFERROR(__xludf.DUMMYFUNCTION("""COMPUTED_VALUE"""),45751.66666666667)</f>
        <v>45751.66667</v>
      </c>
      <c r="H317" s="1">
        <f>IFERROR(__xludf.DUMMYFUNCTION("""COMPUTED_VALUE"""),323.41)</f>
        <v>323.41</v>
      </c>
      <c r="J317" s="2">
        <f>IFERROR(__xludf.DUMMYFUNCTION("""COMPUTED_VALUE"""),45751.66666666667)</f>
        <v>45751.66667</v>
      </c>
      <c r="K317" s="1">
        <f>IFERROR(__xludf.DUMMYFUNCTION("""COMPUTED_VALUE"""),342.23)</f>
        <v>342.23</v>
      </c>
      <c r="M317" s="2">
        <f>IFERROR(__xludf.DUMMYFUNCTION("""COMPUTED_VALUE"""),45751.66666666667)</f>
        <v>45751.66667</v>
      </c>
      <c r="N317" s="1">
        <f>IFERROR(__xludf.DUMMYFUNCTION("""COMPUTED_VALUE"""),6665111.0)</f>
        <v>6665111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IFERROR(__xludf.DUMMYFUNCTION("""COMPUTED_VALUE"""),335.32)</f>
        <v>335.32</v>
      </c>
      <c r="D318" s="2">
        <f>IFERROR(__xludf.DUMMYFUNCTION("""COMPUTED_VALUE"""),45754.66666666667)</f>
        <v>45754.66667</v>
      </c>
      <c r="E318" s="1">
        <f>IFERROR(__xludf.DUMMYFUNCTION("""COMPUTED_VALUE"""),345.39)</f>
        <v>345.39</v>
      </c>
      <c r="G318" s="2">
        <f>IFERROR(__xludf.DUMMYFUNCTION("""COMPUTED_VALUE"""),45754.66666666667)</f>
        <v>45754.66667</v>
      </c>
      <c r="H318" s="1">
        <f>IFERROR(__xludf.DUMMYFUNCTION("""COMPUTED_VALUE"""),323.23)</f>
        <v>323.23</v>
      </c>
      <c r="J318" s="2">
        <f>IFERROR(__xludf.DUMMYFUNCTION("""COMPUTED_VALUE"""),45754.66666666667)</f>
        <v>45754.66667</v>
      </c>
      <c r="K318" s="1">
        <f>IFERROR(__xludf.DUMMYFUNCTION("""COMPUTED_VALUE"""),329.38)</f>
        <v>329.38</v>
      </c>
      <c r="M318" s="2">
        <f>IFERROR(__xludf.DUMMYFUNCTION("""COMPUTED_VALUE"""),45754.66666666667)</f>
        <v>45754.66667</v>
      </c>
      <c r="N318" s="1">
        <f>IFERROR(__xludf.DUMMYFUNCTION("""COMPUTED_VALUE"""),5716186.0)</f>
        <v>5716186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IFERROR(__xludf.DUMMYFUNCTION("""COMPUTED_VALUE"""),337.82)</f>
        <v>337.82</v>
      </c>
      <c r="D319" s="2">
        <f>IFERROR(__xludf.DUMMYFUNCTION("""COMPUTED_VALUE"""),45755.66666666667)</f>
        <v>45755.66667</v>
      </c>
      <c r="E319" s="1">
        <f>IFERROR(__xludf.DUMMYFUNCTION("""COMPUTED_VALUE"""),338.46)</f>
        <v>338.46</v>
      </c>
      <c r="G319" s="2">
        <f>IFERROR(__xludf.DUMMYFUNCTION("""COMPUTED_VALUE"""),45755.66666666667)</f>
        <v>45755.66667</v>
      </c>
      <c r="H319" s="1">
        <f>IFERROR(__xludf.DUMMYFUNCTION("""COMPUTED_VALUE"""),307.48)</f>
        <v>307.48</v>
      </c>
      <c r="J319" s="2">
        <f>IFERROR(__xludf.DUMMYFUNCTION("""COMPUTED_VALUE"""),45755.66666666667)</f>
        <v>45755.66667</v>
      </c>
      <c r="K319" s="1">
        <f>IFERROR(__xludf.DUMMYFUNCTION("""COMPUTED_VALUE"""),312.45)</f>
        <v>312.45</v>
      </c>
      <c r="M319" s="2">
        <f>IFERROR(__xludf.DUMMYFUNCTION("""COMPUTED_VALUE"""),45755.66666666667)</f>
        <v>45755.66667</v>
      </c>
      <c r="N319" s="1">
        <f>IFERROR(__xludf.DUMMYFUNCTION("""COMPUTED_VALUE"""),4645630.0)</f>
        <v>4645630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IFERROR(__xludf.DUMMYFUNCTION("""COMPUTED_VALUE"""),310.46)</f>
        <v>310.46</v>
      </c>
      <c r="D320" s="2">
        <f>IFERROR(__xludf.DUMMYFUNCTION("""COMPUTED_VALUE"""),45756.66666666667)</f>
        <v>45756.66667</v>
      </c>
      <c r="E320" s="1">
        <f>IFERROR(__xludf.DUMMYFUNCTION("""COMPUTED_VALUE"""),344.53)</f>
        <v>344.53</v>
      </c>
      <c r="G320" s="2">
        <f>IFERROR(__xludf.DUMMYFUNCTION("""COMPUTED_VALUE"""),45756.66666666667)</f>
        <v>45756.66667</v>
      </c>
      <c r="H320" s="1">
        <f>IFERROR(__xludf.DUMMYFUNCTION("""COMPUTED_VALUE"""),305.34)</f>
        <v>305.34</v>
      </c>
      <c r="J320" s="2">
        <f>IFERROR(__xludf.DUMMYFUNCTION("""COMPUTED_VALUE"""),45756.66666666667)</f>
        <v>45756.66667</v>
      </c>
      <c r="K320" s="1">
        <f>IFERROR(__xludf.DUMMYFUNCTION("""COMPUTED_VALUE"""),342.89)</f>
        <v>342.89</v>
      </c>
      <c r="M320" s="2">
        <f>IFERROR(__xludf.DUMMYFUNCTION("""COMPUTED_VALUE"""),45756.66666666667)</f>
        <v>45756.66667</v>
      </c>
      <c r="N320" s="1">
        <f>IFERROR(__xludf.DUMMYFUNCTION("""COMPUTED_VALUE"""),6175795.0)</f>
        <v>6175795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IFERROR(__xludf.DUMMYFUNCTION("""COMPUTED_VALUE"""),334.65)</f>
        <v>334.65</v>
      </c>
      <c r="D321" s="2">
        <f>IFERROR(__xludf.DUMMYFUNCTION("""COMPUTED_VALUE"""),45757.66666666667)</f>
        <v>45757.66667</v>
      </c>
      <c r="E321" s="1">
        <f>IFERROR(__xludf.DUMMYFUNCTION("""COMPUTED_VALUE"""),336.79)</f>
        <v>336.79</v>
      </c>
      <c r="G321" s="2">
        <f>IFERROR(__xludf.DUMMYFUNCTION("""COMPUTED_VALUE"""),45757.66666666667)</f>
        <v>45757.66667</v>
      </c>
      <c r="H321" s="1">
        <f>IFERROR(__xludf.DUMMYFUNCTION("""COMPUTED_VALUE"""),316.58)</f>
        <v>316.58</v>
      </c>
      <c r="J321" s="2">
        <f>IFERROR(__xludf.DUMMYFUNCTION("""COMPUTED_VALUE"""),45757.66666666667)</f>
        <v>45757.66667</v>
      </c>
      <c r="K321" s="1">
        <f>IFERROR(__xludf.DUMMYFUNCTION("""COMPUTED_VALUE"""),327.99)</f>
        <v>327.99</v>
      </c>
      <c r="M321" s="2">
        <f>IFERROR(__xludf.DUMMYFUNCTION("""COMPUTED_VALUE"""),45757.66666666667)</f>
        <v>45757.66667</v>
      </c>
      <c r="N321" s="1">
        <f>IFERROR(__xludf.DUMMYFUNCTION("""COMPUTED_VALUE"""),5307292.0)</f>
        <v>5307292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IFERROR(__xludf.DUMMYFUNCTION("""COMPUTED_VALUE"""),326.06)</f>
        <v>326.06</v>
      </c>
      <c r="D322" s="2">
        <f>IFERROR(__xludf.DUMMYFUNCTION("""COMPUTED_VALUE"""),45758.66666666667)</f>
        <v>45758.66667</v>
      </c>
      <c r="E322" s="1">
        <f>IFERROR(__xludf.DUMMYFUNCTION("""COMPUTED_VALUE"""),333.84)</f>
        <v>333.84</v>
      </c>
      <c r="G322" s="2">
        <f>IFERROR(__xludf.DUMMYFUNCTION("""COMPUTED_VALUE"""),45758.66666666667)</f>
        <v>45758.66667</v>
      </c>
      <c r="H322" s="1">
        <f>IFERROR(__xludf.DUMMYFUNCTION("""COMPUTED_VALUE"""),319.59)</f>
        <v>319.59</v>
      </c>
      <c r="J322" s="2">
        <f>IFERROR(__xludf.DUMMYFUNCTION("""COMPUTED_VALUE"""),45758.66666666667)</f>
        <v>45758.66667</v>
      </c>
      <c r="K322" s="1">
        <f>IFERROR(__xludf.DUMMYFUNCTION("""COMPUTED_VALUE"""),333.48)</f>
        <v>333.48</v>
      </c>
      <c r="M322" s="2">
        <f>IFERROR(__xludf.DUMMYFUNCTION("""COMPUTED_VALUE"""),45758.66666666667)</f>
        <v>45758.66667</v>
      </c>
      <c r="N322" s="1">
        <f>IFERROR(__xludf.DUMMYFUNCTION("""COMPUTED_VALUE"""),4773722.0)</f>
        <v>4773722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IFERROR(__xludf.DUMMYFUNCTION("""COMPUTED_VALUE"""),336.32)</f>
        <v>336.32</v>
      </c>
      <c r="D323" s="2">
        <f>IFERROR(__xludf.DUMMYFUNCTION("""COMPUTED_VALUE"""),45761.66666666667)</f>
        <v>45761.66667</v>
      </c>
      <c r="E323" s="1">
        <f>IFERROR(__xludf.DUMMYFUNCTION("""COMPUTED_VALUE"""),338.01)</f>
        <v>338.01</v>
      </c>
      <c r="G323" s="2">
        <f>IFERROR(__xludf.DUMMYFUNCTION("""COMPUTED_VALUE"""),45761.66666666667)</f>
        <v>45761.66667</v>
      </c>
      <c r="H323" s="1">
        <f>IFERROR(__xludf.DUMMYFUNCTION("""COMPUTED_VALUE"""),327.74)</f>
        <v>327.74</v>
      </c>
      <c r="J323" s="2">
        <f>IFERROR(__xludf.DUMMYFUNCTION("""COMPUTED_VALUE"""),45761.66666666667)</f>
        <v>45761.66667</v>
      </c>
      <c r="K323" s="1">
        <f>IFERROR(__xludf.DUMMYFUNCTION("""COMPUTED_VALUE"""),334.09)</f>
        <v>334.09</v>
      </c>
      <c r="M323" s="2">
        <f>IFERROR(__xludf.DUMMYFUNCTION("""COMPUTED_VALUE"""),45761.66666666667)</f>
        <v>45761.66667</v>
      </c>
      <c r="N323" s="1">
        <f>IFERROR(__xludf.DUMMYFUNCTION("""COMPUTED_VALUE"""),3974636.0)</f>
        <v>3974636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IFERROR(__xludf.DUMMYFUNCTION("""COMPUTED_VALUE"""),333.55)</f>
        <v>333.55</v>
      </c>
      <c r="D324" s="2">
        <f>IFERROR(__xludf.DUMMYFUNCTION("""COMPUTED_VALUE"""),45762.66666666667)</f>
        <v>45762.66667</v>
      </c>
      <c r="E324" s="1">
        <f>IFERROR(__xludf.DUMMYFUNCTION("""COMPUTED_VALUE"""),336.54)</f>
        <v>336.54</v>
      </c>
      <c r="G324" s="2">
        <f>IFERROR(__xludf.DUMMYFUNCTION("""COMPUTED_VALUE"""),45762.66666666667)</f>
        <v>45762.66667</v>
      </c>
      <c r="H324" s="1">
        <f>IFERROR(__xludf.DUMMYFUNCTION("""COMPUTED_VALUE"""),325.76)</f>
        <v>325.76</v>
      </c>
      <c r="J324" s="2">
        <f>IFERROR(__xludf.DUMMYFUNCTION("""COMPUTED_VALUE"""),45762.66666666667)</f>
        <v>45762.66667</v>
      </c>
      <c r="K324" s="1">
        <f>IFERROR(__xludf.DUMMYFUNCTION("""COMPUTED_VALUE"""),327.78)</f>
        <v>327.78</v>
      </c>
      <c r="M324" s="2">
        <f>IFERROR(__xludf.DUMMYFUNCTION("""COMPUTED_VALUE"""),45762.66666666667)</f>
        <v>45762.66667</v>
      </c>
      <c r="N324" s="1">
        <f>IFERROR(__xludf.DUMMYFUNCTION("""COMPUTED_VALUE"""),3581287.0)</f>
        <v>3581287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IFERROR(__xludf.DUMMYFUNCTION("""COMPUTED_VALUE"""),328.23)</f>
        <v>328.23</v>
      </c>
      <c r="D325" s="2">
        <f>IFERROR(__xludf.DUMMYFUNCTION("""COMPUTED_VALUE"""),45763.66666666667)</f>
        <v>45763.66667</v>
      </c>
      <c r="E325" s="1">
        <f>IFERROR(__xludf.DUMMYFUNCTION("""COMPUTED_VALUE"""),329.99)</f>
        <v>329.99</v>
      </c>
      <c r="G325" s="2">
        <f>IFERROR(__xludf.DUMMYFUNCTION("""COMPUTED_VALUE"""),45763.66666666667)</f>
        <v>45763.66667</v>
      </c>
      <c r="H325" s="1">
        <f>IFERROR(__xludf.DUMMYFUNCTION("""COMPUTED_VALUE"""),318.63)</f>
        <v>318.63</v>
      </c>
      <c r="J325" s="2">
        <f>IFERROR(__xludf.DUMMYFUNCTION("""COMPUTED_VALUE"""),45763.66666666667)</f>
        <v>45763.66667</v>
      </c>
      <c r="K325" s="1">
        <f>IFERROR(__xludf.DUMMYFUNCTION("""COMPUTED_VALUE"""),322.7)</f>
        <v>322.7</v>
      </c>
      <c r="M325" s="2">
        <f>IFERROR(__xludf.DUMMYFUNCTION("""COMPUTED_VALUE"""),45763.66666666667)</f>
        <v>45763.66667</v>
      </c>
      <c r="N325" s="1">
        <f>IFERROR(__xludf.DUMMYFUNCTION("""COMPUTED_VALUE"""),3051232.0)</f>
        <v>3051232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IFERROR(__xludf.DUMMYFUNCTION("""COMPUTED_VALUE"""),322.54)</f>
        <v>322.54</v>
      </c>
      <c r="D326" s="2">
        <f>IFERROR(__xludf.DUMMYFUNCTION("""COMPUTED_VALUE"""),45764.66666666667)</f>
        <v>45764.66667</v>
      </c>
      <c r="E326" s="1">
        <f>IFERROR(__xludf.DUMMYFUNCTION("""COMPUTED_VALUE"""),331.02)</f>
        <v>331.02</v>
      </c>
      <c r="G326" s="2">
        <f>IFERROR(__xludf.DUMMYFUNCTION("""COMPUTED_VALUE"""),45764.66666666667)</f>
        <v>45764.66667</v>
      </c>
      <c r="H326" s="1">
        <f>IFERROR(__xludf.DUMMYFUNCTION("""COMPUTED_VALUE"""),322.54)</f>
        <v>322.54</v>
      </c>
      <c r="J326" s="2">
        <f>IFERROR(__xludf.DUMMYFUNCTION("""COMPUTED_VALUE"""),45764.66666666667)</f>
        <v>45764.66667</v>
      </c>
      <c r="K326" s="1">
        <f>IFERROR(__xludf.DUMMYFUNCTION("""COMPUTED_VALUE"""),327.93)</f>
        <v>327.93</v>
      </c>
      <c r="M326" s="2">
        <f>IFERROR(__xludf.DUMMYFUNCTION("""COMPUTED_VALUE"""),45764.66666666667)</f>
        <v>45764.66667</v>
      </c>
      <c r="N326" s="1">
        <f>IFERROR(__xludf.DUMMYFUNCTION("""COMPUTED_VALUE"""),3264766.0)</f>
        <v>3264766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IFERROR(__xludf.DUMMYFUNCTION("""COMPUTED_VALUE"""),324.56)</f>
        <v>324.56</v>
      </c>
      <c r="D327" s="2">
        <f>IFERROR(__xludf.DUMMYFUNCTION("""COMPUTED_VALUE"""),45768.66666666667)</f>
        <v>45768.66667</v>
      </c>
      <c r="E327" s="1">
        <f>IFERROR(__xludf.DUMMYFUNCTION("""COMPUTED_VALUE"""),324.92)</f>
        <v>324.92</v>
      </c>
      <c r="G327" s="2">
        <f>IFERROR(__xludf.DUMMYFUNCTION("""COMPUTED_VALUE"""),45768.66666666667)</f>
        <v>45768.66667</v>
      </c>
      <c r="H327" s="1">
        <f>IFERROR(__xludf.DUMMYFUNCTION("""COMPUTED_VALUE"""),313.93)</f>
        <v>313.93</v>
      </c>
      <c r="J327" s="2">
        <f>IFERROR(__xludf.DUMMYFUNCTION("""COMPUTED_VALUE"""),45768.66666666667)</f>
        <v>45768.66667</v>
      </c>
      <c r="K327" s="1">
        <f>IFERROR(__xludf.DUMMYFUNCTION("""COMPUTED_VALUE"""),319.9)</f>
        <v>319.9</v>
      </c>
      <c r="M327" s="2">
        <f>IFERROR(__xludf.DUMMYFUNCTION("""COMPUTED_VALUE"""),45768.66666666667)</f>
        <v>45768.66667</v>
      </c>
      <c r="N327" s="1">
        <f>IFERROR(__xludf.DUMMYFUNCTION("""COMPUTED_VALUE"""),3667768.0)</f>
        <v>3667768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IFERROR(__xludf.DUMMYFUNCTION("""COMPUTED_VALUE"""),325.35)</f>
        <v>325.35</v>
      </c>
      <c r="D328" s="2">
        <f>IFERROR(__xludf.DUMMYFUNCTION("""COMPUTED_VALUE"""),45769.66666666667)</f>
        <v>45769.66667</v>
      </c>
      <c r="E328" s="1">
        <f>IFERROR(__xludf.DUMMYFUNCTION("""COMPUTED_VALUE"""),332.71)</f>
        <v>332.71</v>
      </c>
      <c r="G328" s="2">
        <f>IFERROR(__xludf.DUMMYFUNCTION("""COMPUTED_VALUE"""),45769.66666666667)</f>
        <v>45769.66667</v>
      </c>
      <c r="H328" s="1">
        <f>IFERROR(__xludf.DUMMYFUNCTION("""COMPUTED_VALUE"""),325.35)</f>
        <v>325.35</v>
      </c>
      <c r="J328" s="2">
        <f>IFERROR(__xludf.DUMMYFUNCTION("""COMPUTED_VALUE"""),45769.66666666667)</f>
        <v>45769.66667</v>
      </c>
      <c r="K328" s="1">
        <f>IFERROR(__xludf.DUMMYFUNCTION("""COMPUTED_VALUE"""),330.83)</f>
        <v>330.83</v>
      </c>
      <c r="M328" s="2">
        <f>IFERROR(__xludf.DUMMYFUNCTION("""COMPUTED_VALUE"""),45769.66666666667)</f>
        <v>45769.66667</v>
      </c>
      <c r="N328" s="1">
        <f>IFERROR(__xludf.DUMMYFUNCTION("""COMPUTED_VALUE"""),2973787.0)</f>
        <v>2973787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IFERROR(__xludf.DUMMYFUNCTION("""COMPUTED_VALUE"""),334.92)</f>
        <v>334.92</v>
      </c>
      <c r="D329" s="2">
        <f>IFERROR(__xludf.DUMMYFUNCTION("""COMPUTED_VALUE"""),45770.66666666667)</f>
        <v>45770.66667</v>
      </c>
      <c r="E329" s="1">
        <f>IFERROR(__xludf.DUMMYFUNCTION("""COMPUTED_VALUE"""),345.32)</f>
        <v>345.32</v>
      </c>
      <c r="G329" s="2">
        <f>IFERROR(__xludf.DUMMYFUNCTION("""COMPUTED_VALUE"""),45770.66666666667)</f>
        <v>45770.66667</v>
      </c>
      <c r="H329" s="1">
        <f>IFERROR(__xludf.DUMMYFUNCTION("""COMPUTED_VALUE"""),331.15)</f>
        <v>331.15</v>
      </c>
      <c r="J329" s="2">
        <f>IFERROR(__xludf.DUMMYFUNCTION("""COMPUTED_VALUE"""),45770.66666666667)</f>
        <v>45770.66667</v>
      </c>
      <c r="K329" s="1">
        <f>IFERROR(__xludf.DUMMYFUNCTION("""COMPUTED_VALUE"""),333.13)</f>
        <v>333.13</v>
      </c>
      <c r="M329" s="2">
        <f>IFERROR(__xludf.DUMMYFUNCTION("""COMPUTED_VALUE"""),45770.66666666667)</f>
        <v>45770.66667</v>
      </c>
      <c r="N329" s="1">
        <f>IFERROR(__xludf.DUMMYFUNCTION("""COMPUTED_VALUE"""),4302211.0)</f>
        <v>4302211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IFERROR(__xludf.DUMMYFUNCTION("""COMPUTED_VALUE"""),336.39)</f>
        <v>336.39</v>
      </c>
      <c r="D330" s="2">
        <f>IFERROR(__xludf.DUMMYFUNCTION("""COMPUTED_VALUE"""),45771.66666666667)</f>
        <v>45771.66667</v>
      </c>
      <c r="E330" s="1">
        <f>IFERROR(__xludf.DUMMYFUNCTION("""COMPUTED_VALUE"""),336.56)</f>
        <v>336.56</v>
      </c>
      <c r="G330" s="2">
        <f>IFERROR(__xludf.DUMMYFUNCTION("""COMPUTED_VALUE"""),45771.66666666667)</f>
        <v>45771.66667</v>
      </c>
      <c r="H330" s="1">
        <f>IFERROR(__xludf.DUMMYFUNCTION("""COMPUTED_VALUE"""),317.06)</f>
        <v>317.06</v>
      </c>
      <c r="J330" s="2">
        <f>IFERROR(__xludf.DUMMYFUNCTION("""COMPUTED_VALUE"""),45771.66666666667)</f>
        <v>45771.66667</v>
      </c>
      <c r="K330" s="1">
        <f>IFERROR(__xludf.DUMMYFUNCTION("""COMPUTED_VALUE"""),322.01)</f>
        <v>322.01</v>
      </c>
      <c r="M330" s="2">
        <f>IFERROR(__xludf.DUMMYFUNCTION("""COMPUTED_VALUE"""),45771.66666666667)</f>
        <v>45771.66667</v>
      </c>
      <c r="N330" s="1">
        <f>IFERROR(__xludf.DUMMYFUNCTION("""COMPUTED_VALUE"""),4888952.0)</f>
        <v>4888952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IFERROR(__xludf.DUMMYFUNCTION("""COMPUTED_VALUE"""),321.83)</f>
        <v>321.83</v>
      </c>
      <c r="D331" s="2">
        <f>IFERROR(__xludf.DUMMYFUNCTION("""COMPUTED_VALUE"""),45772.66666666667)</f>
        <v>45772.66667</v>
      </c>
      <c r="E331" s="1">
        <f>IFERROR(__xludf.DUMMYFUNCTION("""COMPUTED_VALUE"""),322.55)</f>
        <v>322.55</v>
      </c>
      <c r="G331" s="2">
        <f>IFERROR(__xludf.DUMMYFUNCTION("""COMPUTED_VALUE"""),45772.66666666667)</f>
        <v>45772.66667</v>
      </c>
      <c r="H331" s="1">
        <f>IFERROR(__xludf.DUMMYFUNCTION("""COMPUTED_VALUE"""),316.48)</f>
        <v>316.48</v>
      </c>
      <c r="J331" s="2">
        <f>IFERROR(__xludf.DUMMYFUNCTION("""COMPUTED_VALUE"""),45772.66666666667)</f>
        <v>45772.66667</v>
      </c>
      <c r="K331" s="1">
        <f>IFERROR(__xludf.DUMMYFUNCTION("""COMPUTED_VALUE"""),322.01)</f>
        <v>322.01</v>
      </c>
      <c r="M331" s="2">
        <f>IFERROR(__xludf.DUMMYFUNCTION("""COMPUTED_VALUE"""),45772.66666666667)</f>
        <v>45772.66667</v>
      </c>
      <c r="N331" s="1">
        <f>IFERROR(__xludf.DUMMYFUNCTION("""COMPUTED_VALUE"""),3081229.0)</f>
        <v>3081229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IFERROR(__xludf.DUMMYFUNCTION("""COMPUTED_VALUE"""),322.42)</f>
        <v>322.42</v>
      </c>
      <c r="D332" s="2">
        <f>IFERROR(__xludf.DUMMYFUNCTION("""COMPUTED_VALUE"""),45775.66666666667)</f>
        <v>45775.66667</v>
      </c>
      <c r="E332" s="1">
        <f>IFERROR(__xludf.DUMMYFUNCTION("""COMPUTED_VALUE"""),328.9)</f>
        <v>328.9</v>
      </c>
      <c r="G332" s="2">
        <f>IFERROR(__xludf.DUMMYFUNCTION("""COMPUTED_VALUE"""),45775.66666666667)</f>
        <v>45775.66667</v>
      </c>
      <c r="H332" s="1">
        <f>IFERROR(__xludf.DUMMYFUNCTION("""COMPUTED_VALUE"""),317.91)</f>
        <v>317.91</v>
      </c>
      <c r="J332" s="2">
        <f>IFERROR(__xludf.DUMMYFUNCTION("""COMPUTED_VALUE"""),45775.66666666667)</f>
        <v>45775.66667</v>
      </c>
      <c r="K332" s="1">
        <f>IFERROR(__xludf.DUMMYFUNCTION("""COMPUTED_VALUE"""),320.68)</f>
        <v>320.68</v>
      </c>
      <c r="M332" s="2">
        <f>IFERROR(__xludf.DUMMYFUNCTION("""COMPUTED_VALUE"""),45775.66666666667)</f>
        <v>45775.66667</v>
      </c>
      <c r="N332" s="1">
        <f>IFERROR(__xludf.DUMMYFUNCTION("""COMPUTED_VALUE"""),3841988.0)</f>
        <v>3841988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IFERROR(__xludf.DUMMYFUNCTION("""COMPUTED_VALUE"""),322.74)</f>
        <v>322.74</v>
      </c>
      <c r="D333" s="2">
        <f>IFERROR(__xludf.DUMMYFUNCTION("""COMPUTED_VALUE"""),45776.66666666667)</f>
        <v>45776.66667</v>
      </c>
      <c r="E333" s="1">
        <f>IFERROR(__xludf.DUMMYFUNCTION("""COMPUTED_VALUE"""),324.02)</f>
        <v>324.02</v>
      </c>
      <c r="G333" s="2">
        <f>IFERROR(__xludf.DUMMYFUNCTION("""COMPUTED_VALUE"""),45776.66666666667)</f>
        <v>45776.66667</v>
      </c>
      <c r="H333" s="1">
        <f>IFERROR(__xludf.DUMMYFUNCTION("""COMPUTED_VALUE"""),317.87)</f>
        <v>317.87</v>
      </c>
      <c r="J333" s="2">
        <f>IFERROR(__xludf.DUMMYFUNCTION("""COMPUTED_VALUE"""),45776.66666666667)</f>
        <v>45776.66667</v>
      </c>
      <c r="K333" s="1">
        <f>IFERROR(__xludf.DUMMYFUNCTION("""COMPUTED_VALUE"""),322.55)</f>
        <v>322.55</v>
      </c>
      <c r="M333" s="2">
        <f>IFERROR(__xludf.DUMMYFUNCTION("""COMPUTED_VALUE"""),45776.66666666667)</f>
        <v>45776.66667</v>
      </c>
      <c r="N333" s="1">
        <f>IFERROR(__xludf.DUMMYFUNCTION("""COMPUTED_VALUE"""),5434901.0)</f>
        <v>5434901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IFERROR(__xludf.DUMMYFUNCTION("""COMPUTED_VALUE"""),321.09)</f>
        <v>321.09</v>
      </c>
      <c r="D334" s="2">
        <f>IFERROR(__xludf.DUMMYFUNCTION("""COMPUTED_VALUE"""),45777.66666666667)</f>
        <v>45777.66667</v>
      </c>
      <c r="E334" s="1">
        <f>IFERROR(__xludf.DUMMYFUNCTION("""COMPUTED_VALUE"""),322.22)</f>
        <v>322.22</v>
      </c>
      <c r="G334" s="2">
        <f>IFERROR(__xludf.DUMMYFUNCTION("""COMPUTED_VALUE"""),45777.66666666667)</f>
        <v>45777.66667</v>
      </c>
      <c r="H334" s="1">
        <f>IFERROR(__xludf.DUMMYFUNCTION("""COMPUTED_VALUE"""),312.52)</f>
        <v>312.52</v>
      </c>
      <c r="J334" s="2">
        <f>IFERROR(__xludf.DUMMYFUNCTION("""COMPUTED_VALUE"""),45777.66666666667)</f>
        <v>45777.66667</v>
      </c>
      <c r="K334" s="1">
        <f>IFERROR(__xludf.DUMMYFUNCTION("""COMPUTED_VALUE"""),321.7)</f>
        <v>321.7</v>
      </c>
      <c r="M334" s="2">
        <f>IFERROR(__xludf.DUMMYFUNCTION("""COMPUTED_VALUE"""),45777.66666666667)</f>
        <v>45777.66667</v>
      </c>
      <c r="N334" s="1">
        <f>IFERROR(__xludf.DUMMYFUNCTION("""COMPUTED_VALUE"""),4777138.0)</f>
        <v>4777138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IFERROR(__xludf.DUMMYFUNCTION("""COMPUTED_VALUE"""),322.01)</f>
        <v>322.01</v>
      </c>
      <c r="D335" s="2">
        <f>IFERROR(__xludf.DUMMYFUNCTION("""COMPUTED_VALUE"""),45778.66666666667)</f>
        <v>45778.66667</v>
      </c>
      <c r="E335" s="1">
        <f>IFERROR(__xludf.DUMMYFUNCTION("""COMPUTED_VALUE"""),328.71)</f>
        <v>328.71</v>
      </c>
      <c r="G335" s="2">
        <f>IFERROR(__xludf.DUMMYFUNCTION("""COMPUTED_VALUE"""),45778.66666666667)</f>
        <v>45778.66667</v>
      </c>
      <c r="H335" s="1">
        <f>IFERROR(__xludf.DUMMYFUNCTION("""COMPUTED_VALUE"""),319.42)</f>
        <v>319.42</v>
      </c>
      <c r="J335" s="2">
        <f>IFERROR(__xludf.DUMMYFUNCTION("""COMPUTED_VALUE"""),45778.66666666667)</f>
        <v>45778.66667</v>
      </c>
      <c r="K335" s="1">
        <f>IFERROR(__xludf.DUMMYFUNCTION("""COMPUTED_VALUE"""),325.33)</f>
        <v>325.33</v>
      </c>
      <c r="M335" s="2">
        <f>IFERROR(__xludf.DUMMYFUNCTION("""COMPUTED_VALUE"""),45778.66666666667)</f>
        <v>45778.66667</v>
      </c>
      <c r="N335" s="1">
        <f>IFERROR(__xludf.DUMMYFUNCTION("""COMPUTED_VALUE"""),3274848.0)</f>
        <v>3274848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IFERROR(__xludf.DUMMYFUNCTION("""COMPUTED_VALUE"""),329.01)</f>
        <v>329.01</v>
      </c>
      <c r="D336" s="2">
        <f>IFERROR(__xludf.DUMMYFUNCTION("""COMPUTED_VALUE"""),45779.66666666667)</f>
        <v>45779.66667</v>
      </c>
      <c r="E336" s="1">
        <f>IFERROR(__xludf.DUMMYFUNCTION("""COMPUTED_VALUE"""),335.04)</f>
        <v>335.04</v>
      </c>
      <c r="G336" s="2">
        <f>IFERROR(__xludf.DUMMYFUNCTION("""COMPUTED_VALUE"""),45779.66666666667)</f>
        <v>45779.66667</v>
      </c>
      <c r="H336" s="1">
        <f>IFERROR(__xludf.DUMMYFUNCTION("""COMPUTED_VALUE"""),328.11)</f>
        <v>328.11</v>
      </c>
      <c r="J336" s="2">
        <f>IFERROR(__xludf.DUMMYFUNCTION("""COMPUTED_VALUE"""),45779.66666666667)</f>
        <v>45779.66667</v>
      </c>
      <c r="K336" s="1">
        <f>IFERROR(__xludf.DUMMYFUNCTION("""COMPUTED_VALUE"""),334.7)</f>
        <v>334.7</v>
      </c>
      <c r="M336" s="2">
        <f>IFERROR(__xludf.DUMMYFUNCTION("""COMPUTED_VALUE"""),45779.66666666667)</f>
        <v>45779.66667</v>
      </c>
      <c r="N336" s="1">
        <f>IFERROR(__xludf.DUMMYFUNCTION("""COMPUTED_VALUE"""),2625155.0)</f>
        <v>2625155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IFERROR(__xludf.DUMMYFUNCTION("""COMPUTED_VALUE"""),334.49)</f>
        <v>334.49</v>
      </c>
      <c r="D337" s="2">
        <f>IFERROR(__xludf.DUMMYFUNCTION("""COMPUTED_VALUE"""),45782.66666666667)</f>
        <v>45782.66667</v>
      </c>
      <c r="E337" s="1">
        <f>IFERROR(__xludf.DUMMYFUNCTION("""COMPUTED_VALUE"""),336.35)</f>
        <v>336.35</v>
      </c>
      <c r="G337" s="2">
        <f>IFERROR(__xludf.DUMMYFUNCTION("""COMPUTED_VALUE"""),45782.66666666667)</f>
        <v>45782.66667</v>
      </c>
      <c r="H337" s="1">
        <f>IFERROR(__xludf.DUMMYFUNCTION("""COMPUTED_VALUE"""),330.92)</f>
        <v>330.92</v>
      </c>
      <c r="J337" s="2">
        <f>IFERROR(__xludf.DUMMYFUNCTION("""COMPUTED_VALUE"""),45782.66666666667)</f>
        <v>45782.66667</v>
      </c>
      <c r="K337" s="1">
        <f>IFERROR(__xludf.DUMMYFUNCTION("""COMPUTED_VALUE"""),332.43)</f>
        <v>332.43</v>
      </c>
      <c r="M337" s="2">
        <f>IFERROR(__xludf.DUMMYFUNCTION("""COMPUTED_VALUE"""),45782.66666666667)</f>
        <v>45782.66667</v>
      </c>
      <c r="N337" s="1">
        <f>IFERROR(__xludf.DUMMYFUNCTION("""COMPUTED_VALUE"""),2340181.0)</f>
        <v>2340181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IFERROR(__xludf.DUMMYFUNCTION("""COMPUTED_VALUE"""),331.05)</f>
        <v>331.05</v>
      </c>
      <c r="D338" s="2">
        <f>IFERROR(__xludf.DUMMYFUNCTION("""COMPUTED_VALUE"""),45783.66666666667)</f>
        <v>45783.66667</v>
      </c>
      <c r="E338" s="1">
        <f>IFERROR(__xludf.DUMMYFUNCTION("""COMPUTED_VALUE"""),331.57)</f>
        <v>331.57</v>
      </c>
      <c r="G338" s="2">
        <f>IFERROR(__xludf.DUMMYFUNCTION("""COMPUTED_VALUE"""),45783.66666666667)</f>
        <v>45783.66667</v>
      </c>
      <c r="H338" s="1">
        <f>IFERROR(__xludf.DUMMYFUNCTION("""COMPUTED_VALUE"""),322.33)</f>
        <v>322.33</v>
      </c>
      <c r="J338" s="2">
        <f>IFERROR(__xludf.DUMMYFUNCTION("""COMPUTED_VALUE"""),45783.66666666667)</f>
        <v>45783.66667</v>
      </c>
      <c r="K338" s="1">
        <f>IFERROR(__xludf.DUMMYFUNCTION("""COMPUTED_VALUE"""),322.61)</f>
        <v>322.61</v>
      </c>
      <c r="M338" s="2">
        <f>IFERROR(__xludf.DUMMYFUNCTION("""COMPUTED_VALUE"""),45783.66666666667)</f>
        <v>45783.66667</v>
      </c>
      <c r="N338" s="1">
        <f>IFERROR(__xludf.DUMMYFUNCTION("""COMPUTED_VALUE"""),2401886.0)</f>
        <v>2401886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IFERROR(__xludf.DUMMYFUNCTION("""COMPUTED_VALUE"""),323.41)</f>
        <v>323.41</v>
      </c>
      <c r="D339" s="2">
        <f>IFERROR(__xludf.DUMMYFUNCTION("""COMPUTED_VALUE"""),45784.66666666667)</f>
        <v>45784.66667</v>
      </c>
      <c r="E339" s="1">
        <f>IFERROR(__xludf.DUMMYFUNCTION("""COMPUTED_VALUE"""),326.0)</f>
        <v>326</v>
      </c>
      <c r="G339" s="2">
        <f>IFERROR(__xludf.DUMMYFUNCTION("""COMPUTED_VALUE"""),45784.66666666667)</f>
        <v>45784.66667</v>
      </c>
      <c r="H339" s="1">
        <f>IFERROR(__xludf.DUMMYFUNCTION("""COMPUTED_VALUE"""),321.11)</f>
        <v>321.11</v>
      </c>
      <c r="J339" s="2">
        <f>IFERROR(__xludf.DUMMYFUNCTION("""COMPUTED_VALUE"""),45784.66666666667)</f>
        <v>45784.66667</v>
      </c>
      <c r="K339" s="1">
        <f>IFERROR(__xludf.DUMMYFUNCTION("""COMPUTED_VALUE"""),323.25)</f>
        <v>323.25</v>
      </c>
      <c r="M339" s="2">
        <f>IFERROR(__xludf.DUMMYFUNCTION("""COMPUTED_VALUE"""),45784.66666666667)</f>
        <v>45784.66667</v>
      </c>
      <c r="N339" s="1">
        <f>IFERROR(__xludf.DUMMYFUNCTION("""COMPUTED_VALUE"""),2334737.0)</f>
        <v>2334737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IFERROR(__xludf.DUMMYFUNCTION("""COMPUTED_VALUE"""),324.7)</f>
        <v>324.7</v>
      </c>
      <c r="D340" s="2">
        <f>IFERROR(__xludf.DUMMYFUNCTION("""COMPUTED_VALUE"""),45785.66666666667)</f>
        <v>45785.66667</v>
      </c>
      <c r="E340" s="1">
        <f>IFERROR(__xludf.DUMMYFUNCTION("""COMPUTED_VALUE"""),334.82)</f>
        <v>334.82</v>
      </c>
      <c r="G340" s="2">
        <f>IFERROR(__xludf.DUMMYFUNCTION("""COMPUTED_VALUE"""),45785.66666666667)</f>
        <v>45785.66667</v>
      </c>
      <c r="H340" s="1">
        <f>IFERROR(__xludf.DUMMYFUNCTION("""COMPUTED_VALUE"""),324.7)</f>
        <v>324.7</v>
      </c>
      <c r="J340" s="2">
        <f>IFERROR(__xludf.DUMMYFUNCTION("""COMPUTED_VALUE"""),45785.66666666667)</f>
        <v>45785.66667</v>
      </c>
      <c r="K340" s="1">
        <f>IFERROR(__xludf.DUMMYFUNCTION("""COMPUTED_VALUE"""),332.58)</f>
        <v>332.58</v>
      </c>
      <c r="M340" s="2">
        <f>IFERROR(__xludf.DUMMYFUNCTION("""COMPUTED_VALUE"""),45785.66666666667)</f>
        <v>45785.66667</v>
      </c>
      <c r="N340" s="1">
        <f>IFERROR(__xludf.DUMMYFUNCTION("""COMPUTED_VALUE"""),3528228.0)</f>
        <v>3528228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IFERROR(__xludf.DUMMYFUNCTION("""COMPUTED_VALUE"""),332.65)</f>
        <v>332.65</v>
      </c>
      <c r="D341" s="2">
        <f>IFERROR(__xludf.DUMMYFUNCTION("""COMPUTED_VALUE"""),45786.66666666667)</f>
        <v>45786.66667</v>
      </c>
      <c r="E341" s="1">
        <f>IFERROR(__xludf.DUMMYFUNCTION("""COMPUTED_VALUE"""),335.39)</f>
        <v>335.39</v>
      </c>
      <c r="G341" s="2">
        <f>IFERROR(__xludf.DUMMYFUNCTION("""COMPUTED_VALUE"""),45786.66666666667)</f>
        <v>45786.66667</v>
      </c>
      <c r="H341" s="1">
        <f>IFERROR(__xludf.DUMMYFUNCTION("""COMPUTED_VALUE"""),330.77)</f>
        <v>330.77</v>
      </c>
      <c r="J341" s="2">
        <f>IFERROR(__xludf.DUMMYFUNCTION("""COMPUTED_VALUE"""),45786.66666666667)</f>
        <v>45786.66667</v>
      </c>
      <c r="K341" s="1">
        <f>IFERROR(__xludf.DUMMYFUNCTION("""COMPUTED_VALUE"""),333.54)</f>
        <v>333.54</v>
      </c>
      <c r="M341" s="2">
        <f>IFERROR(__xludf.DUMMYFUNCTION("""COMPUTED_VALUE"""),45786.66666666667)</f>
        <v>45786.66667</v>
      </c>
      <c r="N341" s="1">
        <f>IFERROR(__xludf.DUMMYFUNCTION("""COMPUTED_VALUE"""),2935815.0)</f>
        <v>2935815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IFERROR(__xludf.DUMMYFUNCTION("""COMPUTED_VALUE"""),342.4)</f>
        <v>342.4</v>
      </c>
      <c r="D342" s="2">
        <f>IFERROR(__xludf.DUMMYFUNCTION("""COMPUTED_VALUE"""),45789.66666666667)</f>
        <v>45789.66667</v>
      </c>
      <c r="E342" s="1">
        <f>IFERROR(__xludf.DUMMYFUNCTION("""COMPUTED_VALUE"""),358.54)</f>
        <v>358.54</v>
      </c>
      <c r="G342" s="2">
        <f>IFERROR(__xludf.DUMMYFUNCTION("""COMPUTED_VALUE"""),45789.66666666667)</f>
        <v>45789.66667</v>
      </c>
      <c r="H342" s="1">
        <f>IFERROR(__xludf.DUMMYFUNCTION("""COMPUTED_VALUE"""),342.4)</f>
        <v>342.4</v>
      </c>
      <c r="J342" s="2">
        <f>IFERROR(__xludf.DUMMYFUNCTION("""COMPUTED_VALUE"""),45789.66666666667)</f>
        <v>45789.66667</v>
      </c>
      <c r="K342" s="1">
        <f>IFERROR(__xludf.DUMMYFUNCTION("""COMPUTED_VALUE"""),355.23)</f>
        <v>355.23</v>
      </c>
      <c r="M342" s="2">
        <f>IFERROR(__xludf.DUMMYFUNCTION("""COMPUTED_VALUE"""),45789.66666666667)</f>
        <v>45789.66667</v>
      </c>
      <c r="N342" s="1">
        <f>IFERROR(__xludf.DUMMYFUNCTION("""COMPUTED_VALUE"""),5342112.0)</f>
        <v>5342112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IFERROR(__xludf.DUMMYFUNCTION("""COMPUTED_VALUE"""),356.27)</f>
        <v>356.27</v>
      </c>
      <c r="D343" s="2">
        <f>IFERROR(__xludf.DUMMYFUNCTION("""COMPUTED_VALUE"""),45790.66666666667)</f>
        <v>45790.66667</v>
      </c>
      <c r="E343" s="1">
        <f>IFERROR(__xludf.DUMMYFUNCTION("""COMPUTED_VALUE"""),356.92)</f>
        <v>356.92</v>
      </c>
      <c r="G343" s="2">
        <f>IFERROR(__xludf.DUMMYFUNCTION("""COMPUTED_VALUE"""),45790.66666666667)</f>
        <v>45790.66667</v>
      </c>
      <c r="H343" s="1">
        <f>IFERROR(__xludf.DUMMYFUNCTION("""COMPUTED_VALUE"""),350.45)</f>
        <v>350.45</v>
      </c>
      <c r="J343" s="2">
        <f>IFERROR(__xludf.DUMMYFUNCTION("""COMPUTED_VALUE"""),45790.66666666667)</f>
        <v>45790.66667</v>
      </c>
      <c r="K343" s="1">
        <f>IFERROR(__xludf.DUMMYFUNCTION("""COMPUTED_VALUE"""),350.75)</f>
        <v>350.75</v>
      </c>
      <c r="M343" s="2">
        <f>IFERROR(__xludf.DUMMYFUNCTION("""COMPUTED_VALUE"""),45790.66666666667)</f>
        <v>45790.66667</v>
      </c>
      <c r="N343" s="1">
        <f>IFERROR(__xludf.DUMMYFUNCTION("""COMPUTED_VALUE"""),2637794.0)</f>
        <v>2637794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IFERROR(__xludf.DUMMYFUNCTION("""COMPUTED_VALUE"""),348.92)</f>
        <v>348.92</v>
      </c>
      <c r="D344" s="2">
        <f>IFERROR(__xludf.DUMMYFUNCTION("""COMPUTED_VALUE"""),45791.66666666667)</f>
        <v>45791.66667</v>
      </c>
      <c r="E344" s="1">
        <f>IFERROR(__xludf.DUMMYFUNCTION("""COMPUTED_VALUE"""),352.15)</f>
        <v>352.15</v>
      </c>
      <c r="G344" s="2">
        <f>IFERROR(__xludf.DUMMYFUNCTION("""COMPUTED_VALUE"""),45791.66666666667)</f>
        <v>45791.66667</v>
      </c>
      <c r="H344" s="1">
        <f>IFERROR(__xludf.DUMMYFUNCTION("""COMPUTED_VALUE"""),346.53)</f>
        <v>346.53</v>
      </c>
      <c r="J344" s="2">
        <f>IFERROR(__xludf.DUMMYFUNCTION("""COMPUTED_VALUE"""),45791.66666666667)</f>
        <v>45791.66667</v>
      </c>
      <c r="K344" s="1">
        <f>IFERROR(__xludf.DUMMYFUNCTION("""COMPUTED_VALUE"""),346.82)</f>
        <v>346.82</v>
      </c>
      <c r="M344" s="2">
        <f>IFERROR(__xludf.DUMMYFUNCTION("""COMPUTED_VALUE"""),45791.66666666667)</f>
        <v>45791.66667</v>
      </c>
      <c r="N344" s="1">
        <f>IFERROR(__xludf.DUMMYFUNCTION("""COMPUTED_VALUE"""),2701138.0)</f>
        <v>2701138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IFERROR(__xludf.DUMMYFUNCTION("""COMPUTED_VALUE"""),345.48)</f>
        <v>345.48</v>
      </c>
      <c r="D345" s="2">
        <f>IFERROR(__xludf.DUMMYFUNCTION("""COMPUTED_VALUE"""),45792.66666666667)</f>
        <v>45792.66667</v>
      </c>
      <c r="E345" s="1">
        <f>IFERROR(__xludf.DUMMYFUNCTION("""COMPUTED_VALUE"""),350.2)</f>
        <v>350.2</v>
      </c>
      <c r="G345" s="2">
        <f>IFERROR(__xludf.DUMMYFUNCTION("""COMPUTED_VALUE"""),45792.66666666667)</f>
        <v>45792.66667</v>
      </c>
      <c r="H345" s="1">
        <f>IFERROR(__xludf.DUMMYFUNCTION("""COMPUTED_VALUE"""),341.16)</f>
        <v>341.16</v>
      </c>
      <c r="J345" s="2">
        <f>IFERROR(__xludf.DUMMYFUNCTION("""COMPUTED_VALUE"""),45792.66666666667)</f>
        <v>45792.66667</v>
      </c>
      <c r="K345" s="1">
        <f>IFERROR(__xludf.DUMMYFUNCTION("""COMPUTED_VALUE"""),349.78)</f>
        <v>349.78</v>
      </c>
      <c r="M345" s="2">
        <f>IFERROR(__xludf.DUMMYFUNCTION("""COMPUTED_VALUE"""),45792.66666666667)</f>
        <v>45792.66667</v>
      </c>
      <c r="N345" s="1">
        <f>IFERROR(__xludf.DUMMYFUNCTION("""COMPUTED_VALUE"""),2304664.0)</f>
        <v>2304664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IFERROR(__xludf.DUMMYFUNCTION("""COMPUTED_VALUE"""),350.63)</f>
        <v>350.63</v>
      </c>
      <c r="D346" s="2">
        <f>IFERROR(__xludf.DUMMYFUNCTION("""COMPUTED_VALUE"""),45793.66666666667)</f>
        <v>45793.66667</v>
      </c>
      <c r="E346" s="1">
        <f>IFERROR(__xludf.DUMMYFUNCTION("""COMPUTED_VALUE"""),359.45)</f>
        <v>359.45</v>
      </c>
      <c r="G346" s="2">
        <f>IFERROR(__xludf.DUMMYFUNCTION("""COMPUTED_VALUE"""),45793.66666666667)</f>
        <v>45793.66667</v>
      </c>
      <c r="H346" s="1">
        <f>IFERROR(__xludf.DUMMYFUNCTION("""COMPUTED_VALUE"""),350.63)</f>
        <v>350.63</v>
      </c>
      <c r="J346" s="2">
        <f>IFERROR(__xludf.DUMMYFUNCTION("""COMPUTED_VALUE"""),45793.66666666667)</f>
        <v>45793.66667</v>
      </c>
      <c r="K346" s="1">
        <f>IFERROR(__xludf.DUMMYFUNCTION("""COMPUTED_VALUE"""),358.0)</f>
        <v>358</v>
      </c>
      <c r="M346" s="2">
        <f>IFERROR(__xludf.DUMMYFUNCTION("""COMPUTED_VALUE"""),45793.66666666667)</f>
        <v>45793.66667</v>
      </c>
      <c r="N346" s="1">
        <f>IFERROR(__xludf.DUMMYFUNCTION("""COMPUTED_VALUE"""),2699778.0)</f>
        <v>2699778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IFERROR(__xludf.DUMMYFUNCTION("""COMPUTED_VALUE"""),351.24)</f>
        <v>351.24</v>
      </c>
      <c r="D347" s="2">
        <f>IFERROR(__xludf.DUMMYFUNCTION("""COMPUTED_VALUE"""),45796.66666666667)</f>
        <v>45796.66667</v>
      </c>
      <c r="E347" s="1">
        <f>IFERROR(__xludf.DUMMYFUNCTION("""COMPUTED_VALUE"""),359.56)</f>
        <v>359.56</v>
      </c>
      <c r="G347" s="2">
        <f>IFERROR(__xludf.DUMMYFUNCTION("""COMPUTED_VALUE"""),45796.66666666667)</f>
        <v>45796.66667</v>
      </c>
      <c r="H347" s="1">
        <f>IFERROR(__xludf.DUMMYFUNCTION("""COMPUTED_VALUE"""),350.37)</f>
        <v>350.37</v>
      </c>
      <c r="J347" s="2">
        <f>IFERROR(__xludf.DUMMYFUNCTION("""COMPUTED_VALUE"""),45796.66666666667)</f>
        <v>45796.66667</v>
      </c>
      <c r="K347" s="1">
        <f>IFERROR(__xludf.DUMMYFUNCTION("""COMPUTED_VALUE"""),358.74)</f>
        <v>358.74</v>
      </c>
      <c r="M347" s="2">
        <f>IFERROR(__xludf.DUMMYFUNCTION("""COMPUTED_VALUE"""),45796.66666666667)</f>
        <v>45796.66667</v>
      </c>
      <c r="N347" s="1">
        <f>IFERROR(__xludf.DUMMYFUNCTION("""COMPUTED_VALUE"""),3309023.0)</f>
        <v>3309023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IFERROR(__xludf.DUMMYFUNCTION("""COMPUTED_VALUE"""),357.61)</f>
        <v>357.61</v>
      </c>
      <c r="D348" s="2">
        <f>IFERROR(__xludf.DUMMYFUNCTION("""COMPUTED_VALUE"""),45797.66666666667)</f>
        <v>45797.66667</v>
      </c>
      <c r="E348" s="1">
        <f>IFERROR(__xludf.DUMMYFUNCTION("""COMPUTED_VALUE"""),358.48)</f>
        <v>358.48</v>
      </c>
      <c r="G348" s="2">
        <f>IFERROR(__xludf.DUMMYFUNCTION("""COMPUTED_VALUE"""),45797.66666666667)</f>
        <v>45797.66667</v>
      </c>
      <c r="H348" s="1">
        <f>IFERROR(__xludf.DUMMYFUNCTION("""COMPUTED_VALUE"""),352.52)</f>
        <v>352.52</v>
      </c>
      <c r="J348" s="2">
        <f>IFERROR(__xludf.DUMMYFUNCTION("""COMPUTED_VALUE"""),45797.66666666667)</f>
        <v>45797.66667</v>
      </c>
      <c r="K348" s="1">
        <f>IFERROR(__xludf.DUMMYFUNCTION("""COMPUTED_VALUE"""),353.9)</f>
        <v>353.9</v>
      </c>
      <c r="M348" s="2">
        <f>IFERROR(__xludf.DUMMYFUNCTION("""COMPUTED_VALUE"""),45797.66666666667)</f>
        <v>45797.66667</v>
      </c>
      <c r="N348" s="1">
        <f>IFERROR(__xludf.DUMMYFUNCTION("""COMPUTED_VALUE"""),3443391.0)</f>
        <v>3443391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IFERROR(__xludf.DUMMYFUNCTION("""COMPUTED_VALUE"""),351.46)</f>
        <v>351.46</v>
      </c>
      <c r="D349" s="2">
        <f>IFERROR(__xludf.DUMMYFUNCTION("""COMPUTED_VALUE"""),45798.66666666667)</f>
        <v>45798.66667</v>
      </c>
      <c r="E349" s="1">
        <f>IFERROR(__xludf.DUMMYFUNCTION("""COMPUTED_VALUE"""),351.46)</f>
        <v>351.46</v>
      </c>
      <c r="G349" s="2">
        <f>IFERROR(__xludf.DUMMYFUNCTION("""COMPUTED_VALUE"""),45798.66666666667)</f>
        <v>45798.66667</v>
      </c>
      <c r="H349" s="1">
        <f>IFERROR(__xludf.DUMMYFUNCTION("""COMPUTED_VALUE"""),338.64)</f>
        <v>338.64</v>
      </c>
      <c r="J349" s="2">
        <f>IFERROR(__xludf.DUMMYFUNCTION("""COMPUTED_VALUE"""),45798.66666666667)</f>
        <v>45798.66667</v>
      </c>
      <c r="K349" s="1">
        <f>IFERROR(__xludf.DUMMYFUNCTION("""COMPUTED_VALUE"""),339.37)</f>
        <v>339.37</v>
      </c>
      <c r="M349" s="2">
        <f>IFERROR(__xludf.DUMMYFUNCTION("""COMPUTED_VALUE"""),45798.66666666667)</f>
        <v>45798.66667</v>
      </c>
      <c r="N349" s="1">
        <f>IFERROR(__xludf.DUMMYFUNCTION("""COMPUTED_VALUE"""),3238773.0)</f>
        <v>3238773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IFERROR(__xludf.DUMMYFUNCTION("""COMPUTED_VALUE"""),338.7)</f>
        <v>338.7</v>
      </c>
      <c r="D350" s="2">
        <f>IFERROR(__xludf.DUMMYFUNCTION("""COMPUTED_VALUE"""),45799.66666666667)</f>
        <v>45799.66667</v>
      </c>
      <c r="E350" s="1">
        <f>IFERROR(__xludf.DUMMYFUNCTION("""COMPUTED_VALUE"""),343.66)</f>
        <v>343.66</v>
      </c>
      <c r="G350" s="2">
        <f>IFERROR(__xludf.DUMMYFUNCTION("""COMPUTED_VALUE"""),45799.66666666667)</f>
        <v>45799.66667</v>
      </c>
      <c r="H350" s="1">
        <f>IFERROR(__xludf.DUMMYFUNCTION("""COMPUTED_VALUE"""),334.02)</f>
        <v>334.02</v>
      </c>
      <c r="J350" s="2">
        <f>IFERROR(__xludf.DUMMYFUNCTION("""COMPUTED_VALUE"""),45799.66666666667)</f>
        <v>45799.66667</v>
      </c>
      <c r="K350" s="1">
        <f>IFERROR(__xludf.DUMMYFUNCTION("""COMPUTED_VALUE"""),342.11)</f>
        <v>342.11</v>
      </c>
      <c r="M350" s="2">
        <f>IFERROR(__xludf.DUMMYFUNCTION("""COMPUTED_VALUE"""),45799.66666666667)</f>
        <v>45799.66667</v>
      </c>
      <c r="N350" s="1">
        <f>IFERROR(__xludf.DUMMYFUNCTION("""COMPUTED_VALUE"""),3362591.0)</f>
        <v>3362591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IFERROR(__xludf.DUMMYFUNCTION("""COMPUTED_VALUE"""),335.35)</f>
        <v>335.35</v>
      </c>
      <c r="D351" s="2">
        <f>IFERROR(__xludf.DUMMYFUNCTION("""COMPUTED_VALUE"""),45800.66666666667)</f>
        <v>45800.66667</v>
      </c>
      <c r="E351" s="1">
        <f>IFERROR(__xludf.DUMMYFUNCTION("""COMPUTED_VALUE"""),339.34)</f>
        <v>339.34</v>
      </c>
      <c r="G351" s="2">
        <f>IFERROR(__xludf.DUMMYFUNCTION("""COMPUTED_VALUE"""),45800.66666666667)</f>
        <v>45800.66667</v>
      </c>
      <c r="H351" s="1">
        <f>IFERROR(__xludf.DUMMYFUNCTION("""COMPUTED_VALUE"""),334.7)</f>
        <v>334.7</v>
      </c>
      <c r="J351" s="2">
        <f>IFERROR(__xludf.DUMMYFUNCTION("""COMPUTED_VALUE"""),45800.66666666667)</f>
        <v>45800.66667</v>
      </c>
      <c r="K351" s="1">
        <f>IFERROR(__xludf.DUMMYFUNCTION("""COMPUTED_VALUE"""),337.94)</f>
        <v>337.94</v>
      </c>
      <c r="M351" s="2">
        <f>IFERROR(__xludf.DUMMYFUNCTION("""COMPUTED_VALUE"""),45800.66666666667)</f>
        <v>45800.66667</v>
      </c>
      <c r="N351" s="1">
        <f>IFERROR(__xludf.DUMMYFUNCTION("""COMPUTED_VALUE"""),2027269.0)</f>
        <v>2027269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IFERROR(__xludf.DUMMYFUNCTION("""COMPUTED_VALUE"""),341.99)</f>
        <v>341.99</v>
      </c>
      <c r="D352" s="2">
        <f>IFERROR(__xludf.DUMMYFUNCTION("""COMPUTED_VALUE"""),45804.66666666667)</f>
        <v>45804.66667</v>
      </c>
      <c r="E352" s="1">
        <f>IFERROR(__xludf.DUMMYFUNCTION("""COMPUTED_VALUE"""),343.84)</f>
        <v>343.84</v>
      </c>
      <c r="G352" s="2">
        <f>IFERROR(__xludf.DUMMYFUNCTION("""COMPUTED_VALUE"""),45804.66666666667)</f>
        <v>45804.66667</v>
      </c>
      <c r="H352" s="1">
        <f>IFERROR(__xludf.DUMMYFUNCTION("""COMPUTED_VALUE"""),335.31)</f>
        <v>335.31</v>
      </c>
      <c r="J352" s="2">
        <f>IFERROR(__xludf.DUMMYFUNCTION("""COMPUTED_VALUE"""),45804.66666666667)</f>
        <v>45804.66667</v>
      </c>
      <c r="K352" s="1">
        <f>IFERROR(__xludf.DUMMYFUNCTION("""COMPUTED_VALUE"""),341.18)</f>
        <v>341.18</v>
      </c>
      <c r="M352" s="2">
        <f>IFERROR(__xludf.DUMMYFUNCTION("""COMPUTED_VALUE"""),45804.66666666667)</f>
        <v>45804.66667</v>
      </c>
      <c r="N352" s="1">
        <f>IFERROR(__xludf.DUMMYFUNCTION("""COMPUTED_VALUE"""),2886608.0)</f>
        <v>2886608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IFERROR(__xludf.DUMMYFUNCTION("""COMPUTED_VALUE"""),341.49)</f>
        <v>341.49</v>
      </c>
      <c r="D353" s="2">
        <f>IFERROR(__xludf.DUMMYFUNCTION("""COMPUTED_VALUE"""),45805.66666666667)</f>
        <v>45805.66667</v>
      </c>
      <c r="E353" s="1">
        <f>IFERROR(__xludf.DUMMYFUNCTION("""COMPUTED_VALUE"""),341.49)</f>
        <v>341.49</v>
      </c>
      <c r="G353" s="2">
        <f>IFERROR(__xludf.DUMMYFUNCTION("""COMPUTED_VALUE"""),45805.66666666667)</f>
        <v>45805.66667</v>
      </c>
      <c r="H353" s="1">
        <f>IFERROR(__xludf.DUMMYFUNCTION("""COMPUTED_VALUE"""),337.66)</f>
        <v>337.66</v>
      </c>
      <c r="J353" s="2">
        <f>IFERROR(__xludf.DUMMYFUNCTION("""COMPUTED_VALUE"""),45805.66666666667)</f>
        <v>45805.66667</v>
      </c>
      <c r="K353" s="1">
        <f>IFERROR(__xludf.DUMMYFUNCTION("""COMPUTED_VALUE"""),337.94)</f>
        <v>337.94</v>
      </c>
      <c r="M353" s="2">
        <f>IFERROR(__xludf.DUMMYFUNCTION("""COMPUTED_VALUE"""),45805.66666666667)</f>
        <v>45805.66667</v>
      </c>
      <c r="N353" s="1">
        <f>IFERROR(__xludf.DUMMYFUNCTION("""COMPUTED_VALUE"""),2080147.0)</f>
        <v>2080147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IFERROR(__xludf.DUMMYFUNCTION("""COMPUTED_VALUE"""),337.65)</f>
        <v>337.65</v>
      </c>
      <c r="D354" s="2">
        <f>IFERROR(__xludf.DUMMYFUNCTION("""COMPUTED_VALUE"""),45806.66666666667)</f>
        <v>45806.66667</v>
      </c>
      <c r="E354" s="1">
        <f>IFERROR(__xludf.DUMMYFUNCTION("""COMPUTED_VALUE"""),345.4)</f>
        <v>345.4</v>
      </c>
      <c r="G354" s="2">
        <f>IFERROR(__xludf.DUMMYFUNCTION("""COMPUTED_VALUE"""),45806.66666666667)</f>
        <v>45806.66667</v>
      </c>
      <c r="H354" s="1">
        <f>IFERROR(__xludf.DUMMYFUNCTION("""COMPUTED_VALUE"""),337.38)</f>
        <v>337.38</v>
      </c>
      <c r="J354" s="2">
        <f>IFERROR(__xludf.DUMMYFUNCTION("""COMPUTED_VALUE"""),45806.66666666667)</f>
        <v>45806.66667</v>
      </c>
      <c r="K354" s="1">
        <f>IFERROR(__xludf.DUMMYFUNCTION("""COMPUTED_VALUE"""),340.98)</f>
        <v>340.98</v>
      </c>
      <c r="M354" s="2">
        <f>IFERROR(__xludf.DUMMYFUNCTION("""COMPUTED_VALUE"""),45806.66666666667)</f>
        <v>45806.66667</v>
      </c>
      <c r="N354" s="1">
        <f>IFERROR(__xludf.DUMMYFUNCTION("""COMPUTED_VALUE"""),2888159.0)</f>
        <v>2888159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IFERROR(__xludf.DUMMYFUNCTION("""COMPUTED_VALUE"""),340.25)</f>
        <v>340.25</v>
      </c>
      <c r="D355" s="2">
        <f>IFERROR(__xludf.DUMMYFUNCTION("""COMPUTED_VALUE"""),45807.66666666667)</f>
        <v>45807.66667</v>
      </c>
      <c r="E355" s="1">
        <f>IFERROR(__xludf.DUMMYFUNCTION("""COMPUTED_VALUE"""),341.05)</f>
        <v>341.05</v>
      </c>
      <c r="G355" s="2">
        <f>IFERROR(__xludf.DUMMYFUNCTION("""COMPUTED_VALUE"""),45807.66666666667)</f>
        <v>45807.66667</v>
      </c>
      <c r="H355" s="1">
        <f>IFERROR(__xludf.DUMMYFUNCTION("""COMPUTED_VALUE"""),336.49)</f>
        <v>336.49</v>
      </c>
      <c r="J355" s="2">
        <f>IFERROR(__xludf.DUMMYFUNCTION("""COMPUTED_VALUE"""),45807.66666666667)</f>
        <v>45807.66667</v>
      </c>
      <c r="K355" s="1">
        <f>IFERROR(__xludf.DUMMYFUNCTION("""COMPUTED_VALUE"""),339.03)</f>
        <v>339.03</v>
      </c>
      <c r="M355" s="2">
        <f>IFERROR(__xludf.DUMMYFUNCTION("""COMPUTED_VALUE"""),45807.66666666667)</f>
        <v>45807.66667</v>
      </c>
      <c r="N355" s="1">
        <f>IFERROR(__xludf.DUMMYFUNCTION("""COMPUTED_VALUE"""),3089184.0)</f>
        <v>3089184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IFERROR(__xludf.DUMMYFUNCTION("""COMPUTED_VALUE"""),338.58)</f>
        <v>338.58</v>
      </c>
      <c r="D356" s="2">
        <f>IFERROR(__xludf.DUMMYFUNCTION("""COMPUTED_VALUE"""),45810.66666666667)</f>
        <v>45810.66667</v>
      </c>
      <c r="E356" s="1">
        <f>IFERROR(__xludf.DUMMYFUNCTION("""COMPUTED_VALUE"""),338.58)</f>
        <v>338.58</v>
      </c>
      <c r="G356" s="2">
        <f>IFERROR(__xludf.DUMMYFUNCTION("""COMPUTED_VALUE"""),45810.66666666667)</f>
        <v>45810.66667</v>
      </c>
      <c r="H356" s="1">
        <f>IFERROR(__xludf.DUMMYFUNCTION("""COMPUTED_VALUE"""),330.74)</f>
        <v>330.74</v>
      </c>
      <c r="J356" s="2">
        <f>IFERROR(__xludf.DUMMYFUNCTION("""COMPUTED_VALUE"""),45810.66666666667)</f>
        <v>45810.66667</v>
      </c>
      <c r="K356" s="1">
        <f>IFERROR(__xludf.DUMMYFUNCTION("""COMPUTED_VALUE"""),336.05)</f>
        <v>336.05</v>
      </c>
      <c r="M356" s="2">
        <f>IFERROR(__xludf.DUMMYFUNCTION("""COMPUTED_VALUE"""),45810.66666666667)</f>
        <v>45810.66667</v>
      </c>
      <c r="N356" s="1">
        <f>IFERROR(__xludf.DUMMYFUNCTION("""COMPUTED_VALUE"""),2887979.0)</f>
        <v>2887979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IFERROR(__xludf.DUMMYFUNCTION("""COMPUTED_VALUE"""),336.1)</f>
        <v>336.1</v>
      </c>
      <c r="D357" s="2">
        <f>IFERROR(__xludf.DUMMYFUNCTION("""COMPUTED_VALUE"""),45811.66666666667)</f>
        <v>45811.66667</v>
      </c>
      <c r="E357" s="1">
        <f>IFERROR(__xludf.DUMMYFUNCTION("""COMPUTED_VALUE"""),348.31)</f>
        <v>348.31</v>
      </c>
      <c r="G357" s="2">
        <f>IFERROR(__xludf.DUMMYFUNCTION("""COMPUTED_VALUE"""),45811.66666666667)</f>
        <v>45811.66667</v>
      </c>
      <c r="H357" s="1">
        <f>IFERROR(__xludf.DUMMYFUNCTION("""COMPUTED_VALUE"""),333.76)</f>
        <v>333.76</v>
      </c>
      <c r="J357" s="2">
        <f>IFERROR(__xludf.DUMMYFUNCTION("""COMPUTED_VALUE"""),45811.66666666667)</f>
        <v>45811.66667</v>
      </c>
      <c r="K357" s="1">
        <f>IFERROR(__xludf.DUMMYFUNCTION("""COMPUTED_VALUE"""),347.44)</f>
        <v>347.44</v>
      </c>
      <c r="M357" s="2">
        <f>IFERROR(__xludf.DUMMYFUNCTION("""COMPUTED_VALUE"""),45811.66666666667)</f>
        <v>45811.66667</v>
      </c>
      <c r="N357" s="1">
        <f>IFERROR(__xludf.DUMMYFUNCTION("""COMPUTED_VALUE"""),3558254.0)</f>
        <v>3558254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IFERROR(__xludf.DUMMYFUNCTION("""COMPUTED_VALUE"""),347.41)</f>
        <v>347.41</v>
      </c>
      <c r="D358" s="2">
        <f>IFERROR(__xludf.DUMMYFUNCTION("""COMPUTED_VALUE"""),45812.66666666667)</f>
        <v>45812.66667</v>
      </c>
      <c r="E358" s="1">
        <f>IFERROR(__xludf.DUMMYFUNCTION("""COMPUTED_VALUE"""),356.39)</f>
        <v>356.39</v>
      </c>
      <c r="G358" s="2">
        <f>IFERROR(__xludf.DUMMYFUNCTION("""COMPUTED_VALUE"""),45812.66666666667)</f>
        <v>45812.66667</v>
      </c>
      <c r="H358" s="1">
        <f>IFERROR(__xludf.DUMMYFUNCTION("""COMPUTED_VALUE"""),347.41)</f>
        <v>347.41</v>
      </c>
      <c r="J358" s="2">
        <f>IFERROR(__xludf.DUMMYFUNCTION("""COMPUTED_VALUE"""),45812.66666666667)</f>
        <v>45812.66667</v>
      </c>
      <c r="K358" s="1">
        <f>IFERROR(__xludf.DUMMYFUNCTION("""COMPUTED_VALUE"""),353.52)</f>
        <v>353.52</v>
      </c>
      <c r="M358" s="2">
        <f>IFERROR(__xludf.DUMMYFUNCTION("""COMPUTED_VALUE"""),45812.66666666667)</f>
        <v>45812.66667</v>
      </c>
      <c r="N358" s="1">
        <f>IFERROR(__xludf.DUMMYFUNCTION("""COMPUTED_VALUE"""),4237074.0)</f>
        <v>4237074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IFERROR(__xludf.DUMMYFUNCTION("""COMPUTED_VALUE"""),353.34)</f>
        <v>353.34</v>
      </c>
      <c r="D359" s="2">
        <f>IFERROR(__xludf.DUMMYFUNCTION("""COMPUTED_VALUE"""),45813.66666666667)</f>
        <v>45813.66667</v>
      </c>
      <c r="E359" s="1">
        <f>IFERROR(__xludf.DUMMYFUNCTION("""COMPUTED_VALUE"""),354.76)</f>
        <v>354.76</v>
      </c>
      <c r="G359" s="2">
        <f>IFERROR(__xludf.DUMMYFUNCTION("""COMPUTED_VALUE"""),45813.66666666667)</f>
        <v>45813.66667</v>
      </c>
      <c r="H359" s="1">
        <f>IFERROR(__xludf.DUMMYFUNCTION("""COMPUTED_VALUE"""),349.67)</f>
        <v>349.67</v>
      </c>
      <c r="J359" s="2">
        <f>IFERROR(__xludf.DUMMYFUNCTION("""COMPUTED_VALUE"""),45813.66666666667)</f>
        <v>45813.66667</v>
      </c>
      <c r="K359" s="1">
        <f>IFERROR(__xludf.DUMMYFUNCTION("""COMPUTED_VALUE"""),352.57)</f>
        <v>352.57</v>
      </c>
      <c r="M359" s="2">
        <f>IFERROR(__xludf.DUMMYFUNCTION("""COMPUTED_VALUE"""),45813.66666666667)</f>
        <v>45813.66667</v>
      </c>
      <c r="N359" s="1">
        <f>IFERROR(__xludf.DUMMYFUNCTION("""COMPUTED_VALUE"""),3340149.0)</f>
        <v>3340149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IFERROR(__xludf.DUMMYFUNCTION("""COMPUTED_VALUE"""),354.46)</f>
        <v>354.46</v>
      </c>
      <c r="D360" s="2">
        <f>IFERROR(__xludf.DUMMYFUNCTION("""COMPUTED_VALUE"""),45814.66666666667)</f>
        <v>45814.66667</v>
      </c>
      <c r="E360" s="1">
        <f>IFERROR(__xludf.DUMMYFUNCTION("""COMPUTED_VALUE"""),355.61)</f>
        <v>355.61</v>
      </c>
      <c r="G360" s="2">
        <f>IFERROR(__xludf.DUMMYFUNCTION("""COMPUTED_VALUE"""),45814.66666666667)</f>
        <v>45814.66667</v>
      </c>
      <c r="H360" s="1">
        <f>IFERROR(__xludf.DUMMYFUNCTION("""COMPUTED_VALUE"""),343.81)</f>
        <v>343.81</v>
      </c>
      <c r="J360" s="2">
        <f>IFERROR(__xludf.DUMMYFUNCTION("""COMPUTED_VALUE"""),45814.66666666667)</f>
        <v>45814.66667</v>
      </c>
      <c r="K360" s="1">
        <f>IFERROR(__xludf.DUMMYFUNCTION("""COMPUTED_VALUE"""),345.77)</f>
        <v>345.77</v>
      </c>
      <c r="M360" s="2">
        <f>IFERROR(__xludf.DUMMYFUNCTION("""COMPUTED_VALUE"""),45814.66666666667)</f>
        <v>45814.66667</v>
      </c>
      <c r="N360" s="1">
        <f>IFERROR(__xludf.DUMMYFUNCTION("""COMPUTED_VALUE"""),3715115.0)</f>
        <v>3715115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IFERROR(__xludf.DUMMYFUNCTION("""COMPUTED_VALUE"""),346.88)</f>
        <v>346.88</v>
      </c>
      <c r="D361" s="2">
        <f>IFERROR(__xludf.DUMMYFUNCTION("""COMPUTED_VALUE"""),45817.66666666667)</f>
        <v>45817.66667</v>
      </c>
      <c r="E361" s="1">
        <f>IFERROR(__xludf.DUMMYFUNCTION("""COMPUTED_VALUE"""),352.43)</f>
        <v>352.43</v>
      </c>
      <c r="G361" s="2">
        <f>IFERROR(__xludf.DUMMYFUNCTION("""COMPUTED_VALUE"""),45817.66666666667)</f>
        <v>45817.66667</v>
      </c>
      <c r="H361" s="1">
        <f>IFERROR(__xludf.DUMMYFUNCTION("""COMPUTED_VALUE"""),343.49)</f>
        <v>343.49</v>
      </c>
      <c r="J361" s="2">
        <f>IFERROR(__xludf.DUMMYFUNCTION("""COMPUTED_VALUE"""),45817.66666666667)</f>
        <v>45817.66667</v>
      </c>
      <c r="K361" s="1">
        <f>IFERROR(__xludf.DUMMYFUNCTION("""COMPUTED_VALUE"""),348.52)</f>
        <v>348.52</v>
      </c>
      <c r="M361" s="2">
        <f>IFERROR(__xludf.DUMMYFUNCTION("""COMPUTED_VALUE"""),45817.66666666667)</f>
        <v>45817.66667</v>
      </c>
      <c r="N361" s="1">
        <f>IFERROR(__xludf.DUMMYFUNCTION("""COMPUTED_VALUE"""),3909788.0)</f>
        <v>3909788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IFERROR(__xludf.DUMMYFUNCTION("""COMPUTED_VALUE"""),353.09)</f>
        <v>353.09</v>
      </c>
      <c r="D362" s="2">
        <f>IFERROR(__xludf.DUMMYFUNCTION("""COMPUTED_VALUE"""),45818.66666666667)</f>
        <v>45818.66667</v>
      </c>
      <c r="E362" s="1">
        <f>IFERROR(__xludf.DUMMYFUNCTION("""COMPUTED_VALUE"""),359.89)</f>
        <v>359.89</v>
      </c>
      <c r="G362" s="2">
        <f>IFERROR(__xludf.DUMMYFUNCTION("""COMPUTED_VALUE"""),45818.66666666667)</f>
        <v>45818.66667</v>
      </c>
      <c r="H362" s="1">
        <f>IFERROR(__xludf.DUMMYFUNCTION("""COMPUTED_VALUE"""),350.06)</f>
        <v>350.06</v>
      </c>
      <c r="J362" s="2">
        <f>IFERROR(__xludf.DUMMYFUNCTION("""COMPUTED_VALUE"""),45818.66666666667)</f>
        <v>45818.66667</v>
      </c>
      <c r="K362" s="1">
        <f>IFERROR(__xludf.DUMMYFUNCTION("""COMPUTED_VALUE"""),357.29)</f>
        <v>357.29</v>
      </c>
      <c r="M362" s="2">
        <f>IFERROR(__xludf.DUMMYFUNCTION("""COMPUTED_VALUE"""),45818.66666666667)</f>
        <v>45818.66667</v>
      </c>
      <c r="N362" s="1">
        <f>IFERROR(__xludf.DUMMYFUNCTION("""COMPUTED_VALUE"""),3113025.0)</f>
        <v>3113025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IFERROR(__xludf.DUMMYFUNCTION("""COMPUTED_VALUE"""),359.8)</f>
        <v>359.8</v>
      </c>
      <c r="D363" s="2">
        <f>IFERROR(__xludf.DUMMYFUNCTION("""COMPUTED_VALUE"""),45819.66666666667)</f>
        <v>45819.66667</v>
      </c>
      <c r="E363" s="1">
        <f>IFERROR(__xludf.DUMMYFUNCTION("""COMPUTED_VALUE"""),359.97)</f>
        <v>359.97</v>
      </c>
      <c r="G363" s="2">
        <f>IFERROR(__xludf.DUMMYFUNCTION("""COMPUTED_VALUE"""),45819.66666666667)</f>
        <v>45819.66667</v>
      </c>
      <c r="H363" s="1">
        <f>IFERROR(__xludf.DUMMYFUNCTION("""COMPUTED_VALUE"""),351.53)</f>
        <v>351.53</v>
      </c>
      <c r="J363" s="2">
        <f>IFERROR(__xludf.DUMMYFUNCTION("""COMPUTED_VALUE"""),45819.66666666667)</f>
        <v>45819.66667</v>
      </c>
      <c r="K363" s="1">
        <f>IFERROR(__xludf.DUMMYFUNCTION("""COMPUTED_VALUE"""),351.6)</f>
        <v>351.6</v>
      </c>
      <c r="M363" s="2">
        <f>IFERROR(__xludf.DUMMYFUNCTION("""COMPUTED_VALUE"""),45819.66666666667)</f>
        <v>45819.66667</v>
      </c>
      <c r="N363" s="1">
        <f>IFERROR(__xludf.DUMMYFUNCTION("""COMPUTED_VALUE"""),2728161.0)</f>
        <v>2728161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IFERROR(__xludf.DUMMYFUNCTION("""COMPUTED_VALUE"""),350.0)</f>
        <v>350</v>
      </c>
      <c r="D364" s="2">
        <f>IFERROR(__xludf.DUMMYFUNCTION("""COMPUTED_VALUE"""),45820.66666666667)</f>
        <v>45820.66667</v>
      </c>
      <c r="E364" s="1">
        <f>IFERROR(__xludf.DUMMYFUNCTION("""COMPUTED_VALUE"""),350.26)</f>
        <v>350.26</v>
      </c>
      <c r="G364" s="2">
        <f>IFERROR(__xludf.DUMMYFUNCTION("""COMPUTED_VALUE"""),45820.66666666667)</f>
        <v>45820.66667</v>
      </c>
      <c r="H364" s="1">
        <f>IFERROR(__xludf.DUMMYFUNCTION("""COMPUTED_VALUE"""),345.61)</f>
        <v>345.61</v>
      </c>
      <c r="J364" s="2">
        <f>IFERROR(__xludf.DUMMYFUNCTION("""COMPUTED_VALUE"""),45820.66666666667)</f>
        <v>45820.66667</v>
      </c>
      <c r="K364" s="1">
        <f>IFERROR(__xludf.DUMMYFUNCTION("""COMPUTED_VALUE"""),346.92)</f>
        <v>346.92</v>
      </c>
      <c r="M364" s="2">
        <f>IFERROR(__xludf.DUMMYFUNCTION("""COMPUTED_VALUE"""),45820.66666666667)</f>
        <v>45820.66667</v>
      </c>
      <c r="N364" s="1">
        <f>IFERROR(__xludf.DUMMYFUNCTION("""COMPUTED_VALUE"""),2191985.0)</f>
        <v>2191985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IFERROR(__xludf.DUMMYFUNCTION("""COMPUTED_VALUE"""),343.16)</f>
        <v>343.16</v>
      </c>
      <c r="D365" s="2">
        <f>IFERROR(__xludf.DUMMYFUNCTION("""COMPUTED_VALUE"""),45821.66666666667)</f>
        <v>45821.66667</v>
      </c>
      <c r="E365" s="1">
        <f>IFERROR(__xludf.DUMMYFUNCTION("""COMPUTED_VALUE"""),345.53)</f>
        <v>345.53</v>
      </c>
      <c r="G365" s="2">
        <f>IFERROR(__xludf.DUMMYFUNCTION("""COMPUTED_VALUE"""),45821.66666666667)</f>
        <v>45821.66667</v>
      </c>
      <c r="H365" s="1">
        <f>IFERROR(__xludf.DUMMYFUNCTION("""COMPUTED_VALUE"""),336.28)</f>
        <v>336.28</v>
      </c>
      <c r="J365" s="2">
        <f>IFERROR(__xludf.DUMMYFUNCTION("""COMPUTED_VALUE"""),45821.66666666667)</f>
        <v>45821.66667</v>
      </c>
      <c r="K365" s="1">
        <f>IFERROR(__xludf.DUMMYFUNCTION("""COMPUTED_VALUE"""),338.21)</f>
        <v>338.21</v>
      </c>
      <c r="M365" s="2">
        <f>IFERROR(__xludf.DUMMYFUNCTION("""COMPUTED_VALUE"""),45821.66666666667)</f>
        <v>45821.66667</v>
      </c>
      <c r="N365" s="1">
        <f>IFERROR(__xludf.DUMMYFUNCTION("""COMPUTED_VALUE"""),2424721.0)</f>
        <v>2424721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IFERROR(__xludf.DUMMYFUNCTION("""COMPUTED_VALUE"""),342.19)</f>
        <v>342.19</v>
      </c>
      <c r="D366" s="2">
        <f>IFERROR(__xludf.DUMMYFUNCTION("""COMPUTED_VALUE"""),45824.66666666667)</f>
        <v>45824.66667</v>
      </c>
      <c r="E366" s="1">
        <f>IFERROR(__xludf.DUMMYFUNCTION("""COMPUTED_VALUE"""),344.31)</f>
        <v>344.31</v>
      </c>
      <c r="G366" s="2">
        <f>IFERROR(__xludf.DUMMYFUNCTION("""COMPUTED_VALUE"""),45824.66666666667)</f>
        <v>45824.66667</v>
      </c>
      <c r="H366" s="1">
        <f>IFERROR(__xludf.DUMMYFUNCTION("""COMPUTED_VALUE"""),338.44)</f>
        <v>338.44</v>
      </c>
      <c r="J366" s="2">
        <f>IFERROR(__xludf.DUMMYFUNCTION("""COMPUTED_VALUE"""),45824.66666666667)</f>
        <v>45824.66667</v>
      </c>
      <c r="K366" s="1">
        <f>IFERROR(__xludf.DUMMYFUNCTION("""COMPUTED_VALUE"""),342.06)</f>
        <v>342.06</v>
      </c>
      <c r="M366" s="2">
        <f>IFERROR(__xludf.DUMMYFUNCTION("""COMPUTED_VALUE"""),45824.66666666667)</f>
        <v>45824.66667</v>
      </c>
      <c r="N366" s="1">
        <f>IFERROR(__xludf.DUMMYFUNCTION("""COMPUTED_VALUE"""),2577983.0)</f>
        <v>2577983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IFERROR(__xludf.DUMMYFUNCTION("""COMPUTED_VALUE"""),340.96)</f>
        <v>340.96</v>
      </c>
      <c r="D367" s="2">
        <f>IFERROR(__xludf.DUMMYFUNCTION("""COMPUTED_VALUE"""),45825.66666666667)</f>
        <v>45825.66667</v>
      </c>
      <c r="E367" s="1">
        <f>IFERROR(__xludf.DUMMYFUNCTION("""COMPUTED_VALUE"""),341.02)</f>
        <v>341.02</v>
      </c>
      <c r="G367" s="2">
        <f>IFERROR(__xludf.DUMMYFUNCTION("""COMPUTED_VALUE"""),45825.66666666667)</f>
        <v>45825.66667</v>
      </c>
      <c r="H367" s="1">
        <f>IFERROR(__xludf.DUMMYFUNCTION("""COMPUTED_VALUE"""),331.28)</f>
        <v>331.28</v>
      </c>
      <c r="J367" s="2">
        <f>IFERROR(__xludf.DUMMYFUNCTION("""COMPUTED_VALUE"""),45825.66666666667)</f>
        <v>45825.66667</v>
      </c>
      <c r="K367" s="1">
        <f>IFERROR(__xludf.DUMMYFUNCTION("""COMPUTED_VALUE"""),334.18)</f>
        <v>334.18</v>
      </c>
      <c r="M367" s="2">
        <f>IFERROR(__xludf.DUMMYFUNCTION("""COMPUTED_VALUE"""),45825.66666666667)</f>
        <v>45825.66667</v>
      </c>
      <c r="N367" s="1">
        <f>IFERROR(__xludf.DUMMYFUNCTION("""COMPUTED_VALUE"""),2507881.0)</f>
        <v>2507881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IFERROR(__xludf.DUMMYFUNCTION("""COMPUTED_VALUE"""),335.52)</f>
        <v>335.52</v>
      </c>
      <c r="D368" s="2">
        <f>IFERROR(__xludf.DUMMYFUNCTION("""COMPUTED_VALUE"""),45826.66666666667)</f>
        <v>45826.66667</v>
      </c>
      <c r="E368" s="1">
        <f>IFERROR(__xludf.DUMMYFUNCTION("""COMPUTED_VALUE"""),339.79)</f>
        <v>339.79</v>
      </c>
      <c r="G368" s="2">
        <f>IFERROR(__xludf.DUMMYFUNCTION("""COMPUTED_VALUE"""),45826.66666666667)</f>
        <v>45826.66667</v>
      </c>
      <c r="H368" s="1">
        <f>IFERROR(__xludf.DUMMYFUNCTION("""COMPUTED_VALUE"""),333.87)</f>
        <v>333.87</v>
      </c>
      <c r="J368" s="2">
        <f>IFERROR(__xludf.DUMMYFUNCTION("""COMPUTED_VALUE"""),45826.66666666667)</f>
        <v>45826.66667</v>
      </c>
      <c r="K368" s="1">
        <f>IFERROR(__xludf.DUMMYFUNCTION("""COMPUTED_VALUE"""),334.47)</f>
        <v>334.47</v>
      </c>
      <c r="M368" s="2">
        <f>IFERROR(__xludf.DUMMYFUNCTION("""COMPUTED_VALUE"""),45826.66666666667)</f>
        <v>45826.66667</v>
      </c>
      <c r="N368" s="1">
        <f>IFERROR(__xludf.DUMMYFUNCTION("""COMPUTED_VALUE"""),2287684.0)</f>
        <v>2287684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IFERROR(__xludf.DUMMYFUNCTION("""COMPUTED_VALUE"""),335.31)</f>
        <v>335.31</v>
      </c>
      <c r="D369" s="2">
        <f>IFERROR(__xludf.DUMMYFUNCTION("""COMPUTED_VALUE"""),45828.66666666667)</f>
        <v>45828.66667</v>
      </c>
      <c r="E369" s="1">
        <f>IFERROR(__xludf.DUMMYFUNCTION("""COMPUTED_VALUE"""),338.52)</f>
        <v>338.52</v>
      </c>
      <c r="G369" s="2">
        <f>IFERROR(__xludf.DUMMYFUNCTION("""COMPUTED_VALUE"""),45828.66666666667)</f>
        <v>45828.66667</v>
      </c>
      <c r="H369" s="1">
        <f>IFERROR(__xludf.DUMMYFUNCTION("""COMPUTED_VALUE"""),333.36)</f>
        <v>333.36</v>
      </c>
      <c r="J369" s="2">
        <f>IFERROR(__xludf.DUMMYFUNCTION("""COMPUTED_VALUE"""),45828.66666666667)</f>
        <v>45828.66667</v>
      </c>
      <c r="K369" s="1">
        <f>IFERROR(__xludf.DUMMYFUNCTION("""COMPUTED_VALUE"""),336.25)</f>
        <v>336.25</v>
      </c>
      <c r="M369" s="2">
        <f>IFERROR(__xludf.DUMMYFUNCTION("""COMPUTED_VALUE"""),45828.66666666667)</f>
        <v>45828.66667</v>
      </c>
      <c r="N369" s="1">
        <f>IFERROR(__xludf.DUMMYFUNCTION("""COMPUTED_VALUE"""),3619922.0)</f>
        <v>3619922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IFERROR(__xludf.DUMMYFUNCTION("""COMPUTED_VALUE"""),334.6)</f>
        <v>334.6</v>
      </c>
      <c r="D370" s="2">
        <f>IFERROR(__xludf.DUMMYFUNCTION("""COMPUTED_VALUE"""),45831.66666666667)</f>
        <v>45831.66667</v>
      </c>
      <c r="E370" s="1">
        <f>IFERROR(__xludf.DUMMYFUNCTION("""COMPUTED_VALUE"""),343.13)</f>
        <v>343.13</v>
      </c>
      <c r="G370" s="2">
        <f>IFERROR(__xludf.DUMMYFUNCTION("""COMPUTED_VALUE"""),45831.66666666667)</f>
        <v>45831.66667</v>
      </c>
      <c r="H370" s="1">
        <f>IFERROR(__xludf.DUMMYFUNCTION("""COMPUTED_VALUE"""),332.58)</f>
        <v>332.58</v>
      </c>
      <c r="J370" s="2">
        <f>IFERROR(__xludf.DUMMYFUNCTION("""COMPUTED_VALUE"""),45831.66666666667)</f>
        <v>45831.66667</v>
      </c>
      <c r="K370" s="1">
        <f>IFERROR(__xludf.DUMMYFUNCTION("""COMPUTED_VALUE"""),342.72)</f>
        <v>342.72</v>
      </c>
      <c r="M370" s="2">
        <f>IFERROR(__xludf.DUMMYFUNCTION("""COMPUTED_VALUE"""),45831.66666666667)</f>
        <v>45831.66667</v>
      </c>
      <c r="N370" s="1">
        <f>IFERROR(__xludf.DUMMYFUNCTION("""COMPUTED_VALUE"""),2385181.0)</f>
        <v>2385181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IFERROR(__xludf.DUMMYFUNCTION("""COMPUTED_VALUE"""),343.47)</f>
        <v>343.47</v>
      </c>
      <c r="D371" s="2">
        <f>IFERROR(__xludf.DUMMYFUNCTION("""COMPUTED_VALUE"""),45832.66666666667)</f>
        <v>45832.66667</v>
      </c>
      <c r="E371" s="1">
        <f>IFERROR(__xludf.DUMMYFUNCTION("""COMPUTED_VALUE"""),349.03)</f>
        <v>349.03</v>
      </c>
      <c r="G371" s="2">
        <f>IFERROR(__xludf.DUMMYFUNCTION("""COMPUTED_VALUE"""),45832.66666666667)</f>
        <v>45832.66667</v>
      </c>
      <c r="H371" s="1">
        <f>IFERROR(__xludf.DUMMYFUNCTION("""COMPUTED_VALUE"""),340.41)</f>
        <v>340.41</v>
      </c>
      <c r="J371" s="2">
        <f>IFERROR(__xludf.DUMMYFUNCTION("""COMPUTED_VALUE"""),45832.66666666667)</f>
        <v>45832.66667</v>
      </c>
      <c r="K371" s="1">
        <f>IFERROR(__xludf.DUMMYFUNCTION("""COMPUTED_VALUE"""),348.36)</f>
        <v>348.36</v>
      </c>
      <c r="M371" s="2">
        <f>IFERROR(__xludf.DUMMYFUNCTION("""COMPUTED_VALUE"""),45832.66666666667)</f>
        <v>45832.66667</v>
      </c>
      <c r="N371" s="1">
        <f>IFERROR(__xludf.DUMMYFUNCTION("""COMPUTED_VALUE"""),2552894.0)</f>
        <v>2552894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IFERROR(__xludf.DUMMYFUNCTION("""COMPUTED_VALUE"""),347.91)</f>
        <v>347.91</v>
      </c>
      <c r="D372" s="2">
        <f>IFERROR(__xludf.DUMMYFUNCTION("""COMPUTED_VALUE"""),45833.66666666667)</f>
        <v>45833.66667</v>
      </c>
      <c r="E372" s="1">
        <f>IFERROR(__xludf.DUMMYFUNCTION("""COMPUTED_VALUE"""),349.86)</f>
        <v>349.86</v>
      </c>
      <c r="G372" s="2">
        <f>IFERROR(__xludf.DUMMYFUNCTION("""COMPUTED_VALUE"""),45833.66666666667)</f>
        <v>45833.66667</v>
      </c>
      <c r="H372" s="1">
        <f>IFERROR(__xludf.DUMMYFUNCTION("""COMPUTED_VALUE"""),341.95)</f>
        <v>341.95</v>
      </c>
      <c r="J372" s="2">
        <f>IFERROR(__xludf.DUMMYFUNCTION("""COMPUTED_VALUE"""),45833.66666666667)</f>
        <v>45833.66667</v>
      </c>
      <c r="K372" s="1">
        <f>IFERROR(__xludf.DUMMYFUNCTION("""COMPUTED_VALUE"""),342.8)</f>
        <v>342.8</v>
      </c>
      <c r="M372" s="2">
        <f>IFERROR(__xludf.DUMMYFUNCTION("""COMPUTED_VALUE"""),45833.66666666667)</f>
        <v>45833.66667</v>
      </c>
      <c r="N372" s="1">
        <f>IFERROR(__xludf.DUMMYFUNCTION("""COMPUTED_VALUE"""),2094130.0)</f>
        <v>2094130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IFERROR(__xludf.DUMMYFUNCTION("""COMPUTED_VALUE"""),344.11)</f>
        <v>344.11</v>
      </c>
      <c r="D373" s="2">
        <f>IFERROR(__xludf.DUMMYFUNCTION("""COMPUTED_VALUE"""),45834.66666666667)</f>
        <v>45834.66667</v>
      </c>
      <c r="E373" s="1">
        <f>IFERROR(__xludf.DUMMYFUNCTION("""COMPUTED_VALUE"""),344.11)</f>
        <v>344.11</v>
      </c>
      <c r="G373" s="2">
        <f>IFERROR(__xludf.DUMMYFUNCTION("""COMPUTED_VALUE"""),45834.66666666667)</f>
        <v>45834.66667</v>
      </c>
      <c r="H373" s="1">
        <f>IFERROR(__xludf.DUMMYFUNCTION("""COMPUTED_VALUE"""),338.73)</f>
        <v>338.73</v>
      </c>
      <c r="J373" s="2">
        <f>IFERROR(__xludf.DUMMYFUNCTION("""COMPUTED_VALUE"""),45834.66666666667)</f>
        <v>45834.66667</v>
      </c>
      <c r="K373" s="1">
        <f>IFERROR(__xludf.DUMMYFUNCTION("""COMPUTED_VALUE"""),341.6)</f>
        <v>341.6</v>
      </c>
      <c r="M373" s="2">
        <f>IFERROR(__xludf.DUMMYFUNCTION("""COMPUTED_VALUE"""),45834.66666666667)</f>
        <v>45834.66667</v>
      </c>
      <c r="N373" s="1">
        <f>IFERROR(__xludf.DUMMYFUNCTION("""COMPUTED_VALUE"""),2738298.0)</f>
        <v>2738298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IFERROR(__xludf.DUMMYFUNCTION("""COMPUTED_VALUE"""),343.72)</f>
        <v>343.72</v>
      </c>
      <c r="D374" s="2">
        <f>IFERROR(__xludf.DUMMYFUNCTION("""COMPUTED_VALUE"""),45835.66666666667)</f>
        <v>45835.66667</v>
      </c>
      <c r="E374" s="1">
        <f>IFERROR(__xludf.DUMMYFUNCTION("""COMPUTED_VALUE"""),346.2)</f>
        <v>346.2</v>
      </c>
      <c r="G374" s="2">
        <f>IFERROR(__xludf.DUMMYFUNCTION("""COMPUTED_VALUE"""),45835.66666666667)</f>
        <v>45835.66667</v>
      </c>
      <c r="H374" s="1">
        <f>IFERROR(__xludf.DUMMYFUNCTION("""COMPUTED_VALUE"""),339.34)</f>
        <v>339.34</v>
      </c>
      <c r="J374" s="2">
        <f>IFERROR(__xludf.DUMMYFUNCTION("""COMPUTED_VALUE"""),45835.66666666667)</f>
        <v>45835.66667</v>
      </c>
      <c r="K374" s="1">
        <f>IFERROR(__xludf.DUMMYFUNCTION("""COMPUTED_VALUE"""),341.47)</f>
        <v>341.47</v>
      </c>
      <c r="M374" s="2">
        <f>IFERROR(__xludf.DUMMYFUNCTION("""COMPUTED_VALUE"""),45835.66666666667)</f>
        <v>45835.66667</v>
      </c>
      <c r="N374" s="1">
        <f>IFERROR(__xludf.DUMMYFUNCTION("""COMPUTED_VALUE"""),1.2400543E7)</f>
        <v>12400543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IFERROR(__xludf.DUMMYFUNCTION("""COMPUTED_VALUE"""),341.59)</f>
        <v>341.59</v>
      </c>
      <c r="D375" s="2">
        <f>IFERROR(__xludf.DUMMYFUNCTION("""COMPUTED_VALUE"""),45838.66666666667)</f>
        <v>45838.66667</v>
      </c>
      <c r="E375" s="1">
        <f>IFERROR(__xludf.DUMMYFUNCTION("""COMPUTED_VALUE"""),341.59)</f>
        <v>341.59</v>
      </c>
      <c r="G375" s="2">
        <f>IFERROR(__xludf.DUMMYFUNCTION("""COMPUTED_VALUE"""),45838.66666666667)</f>
        <v>45838.66667</v>
      </c>
      <c r="H375" s="1">
        <f>IFERROR(__xludf.DUMMYFUNCTION("""COMPUTED_VALUE"""),335.44)</f>
        <v>335.44</v>
      </c>
      <c r="J375" s="2">
        <f>IFERROR(__xludf.DUMMYFUNCTION("""COMPUTED_VALUE"""),45838.66666666667)</f>
        <v>45838.66667</v>
      </c>
      <c r="K375" s="1">
        <f>IFERROR(__xludf.DUMMYFUNCTION("""COMPUTED_VALUE"""),339.71)</f>
        <v>339.71</v>
      </c>
      <c r="M375" s="2">
        <f>IFERROR(__xludf.DUMMYFUNCTION("""COMPUTED_VALUE"""),45838.66666666667)</f>
        <v>45838.66667</v>
      </c>
      <c r="N375" s="1">
        <f>IFERROR(__xludf.DUMMYFUNCTION("""COMPUTED_VALUE"""),3069057.0)</f>
        <v>3069057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IFERROR(__xludf.DUMMYFUNCTION("""COMPUTED_VALUE"""),339.13)</f>
        <v>339.13</v>
      </c>
      <c r="D376" s="2">
        <f>IFERROR(__xludf.DUMMYFUNCTION("""COMPUTED_VALUE"""),45839.66666666667)</f>
        <v>45839.66667</v>
      </c>
      <c r="E376" s="1">
        <f>IFERROR(__xludf.DUMMYFUNCTION("""COMPUTED_VALUE"""),366.37)</f>
        <v>366.37</v>
      </c>
      <c r="G376" s="2">
        <f>IFERROR(__xludf.DUMMYFUNCTION("""COMPUTED_VALUE"""),45839.66666666667)</f>
        <v>45839.66667</v>
      </c>
      <c r="H376" s="1">
        <f>IFERROR(__xludf.DUMMYFUNCTION("""COMPUTED_VALUE"""),337.76)</f>
        <v>337.76</v>
      </c>
      <c r="J376" s="2">
        <f>IFERROR(__xludf.DUMMYFUNCTION("""COMPUTED_VALUE"""),45839.66666666667)</f>
        <v>45839.66667</v>
      </c>
      <c r="K376" s="1">
        <f>IFERROR(__xludf.DUMMYFUNCTION("""COMPUTED_VALUE"""),357.46)</f>
        <v>357.46</v>
      </c>
      <c r="M376" s="2">
        <f>IFERROR(__xludf.DUMMYFUNCTION("""COMPUTED_VALUE"""),45839.66666666667)</f>
        <v>45839.66667</v>
      </c>
      <c r="N376" s="1">
        <f>IFERROR(__xludf.DUMMYFUNCTION("""COMPUTED_VALUE"""),4544609.0)</f>
        <v>4544609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IFERROR(__xludf.DUMMYFUNCTION("""COMPUTED_VALUE"""),358.65)</f>
        <v>358.65</v>
      </c>
      <c r="D377" s="2">
        <f>IFERROR(__xludf.DUMMYFUNCTION("""COMPUTED_VALUE"""),45840.66666666667)</f>
        <v>45840.66667</v>
      </c>
      <c r="E377" s="1">
        <f>IFERROR(__xludf.DUMMYFUNCTION("""COMPUTED_VALUE"""),362.86)</f>
        <v>362.86</v>
      </c>
      <c r="G377" s="2">
        <f>IFERROR(__xludf.DUMMYFUNCTION("""COMPUTED_VALUE"""),45840.66666666667)</f>
        <v>45840.66667</v>
      </c>
      <c r="H377" s="1">
        <f>IFERROR(__xludf.DUMMYFUNCTION("""COMPUTED_VALUE"""),354.47)</f>
        <v>354.47</v>
      </c>
      <c r="J377" s="2">
        <f>IFERROR(__xludf.DUMMYFUNCTION("""COMPUTED_VALUE"""),45840.66666666667)</f>
        <v>45840.66667</v>
      </c>
      <c r="K377" s="1">
        <f>IFERROR(__xludf.DUMMYFUNCTION("""COMPUTED_VALUE"""),360.87)</f>
        <v>360.87</v>
      </c>
      <c r="M377" s="2">
        <f>IFERROR(__xludf.DUMMYFUNCTION("""COMPUTED_VALUE"""),45840.66666666667)</f>
        <v>45840.66667</v>
      </c>
      <c r="N377" s="1">
        <f>IFERROR(__xludf.DUMMYFUNCTION("""COMPUTED_VALUE"""),3853641.0)</f>
        <v>3853641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IFERROR(__xludf.DUMMYFUNCTION("""COMPUTED_VALUE"""),361.21)</f>
        <v>361.21</v>
      </c>
      <c r="D378" s="2">
        <f>IFERROR(__xludf.DUMMYFUNCTION("""COMPUTED_VALUE"""),45841.54166666667)</f>
        <v>45841.54167</v>
      </c>
      <c r="E378" s="1">
        <f>IFERROR(__xludf.DUMMYFUNCTION("""COMPUTED_VALUE"""),361.21)</f>
        <v>361.21</v>
      </c>
      <c r="G378" s="2">
        <f>IFERROR(__xludf.DUMMYFUNCTION("""COMPUTED_VALUE"""),45841.54166666667)</f>
        <v>45841.54167</v>
      </c>
      <c r="H378" s="1">
        <f>IFERROR(__xludf.DUMMYFUNCTION("""COMPUTED_VALUE"""),355.91)</f>
        <v>355.91</v>
      </c>
      <c r="J378" s="2">
        <f>IFERROR(__xludf.DUMMYFUNCTION("""COMPUTED_VALUE"""),45841.54166666667)</f>
        <v>45841.54167</v>
      </c>
      <c r="K378" s="1">
        <f>IFERROR(__xludf.DUMMYFUNCTION("""COMPUTED_VALUE"""),359.57)</f>
        <v>359.57</v>
      </c>
      <c r="M378" s="2">
        <f>IFERROR(__xludf.DUMMYFUNCTION("""COMPUTED_VALUE"""),45841.54166666667)</f>
        <v>45841.54167</v>
      </c>
      <c r="N378" s="1">
        <f>IFERROR(__xludf.DUMMYFUNCTION("""COMPUTED_VALUE"""),2061202.0)</f>
        <v>2061202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IFERROR(__xludf.DUMMYFUNCTION("""COMPUTED_VALUE"""),358.97)</f>
        <v>358.97</v>
      </c>
      <c r="D379" s="2">
        <f>IFERROR(__xludf.DUMMYFUNCTION("""COMPUTED_VALUE"""),45845.66666666667)</f>
        <v>45845.66667</v>
      </c>
      <c r="E379" s="1">
        <f>IFERROR(__xludf.DUMMYFUNCTION("""COMPUTED_VALUE"""),359.43)</f>
        <v>359.43</v>
      </c>
      <c r="G379" s="2">
        <f>IFERROR(__xludf.DUMMYFUNCTION("""COMPUTED_VALUE"""),45845.66666666667)</f>
        <v>45845.66667</v>
      </c>
      <c r="H379" s="1">
        <f>IFERROR(__xludf.DUMMYFUNCTION("""COMPUTED_VALUE"""),349.8)</f>
        <v>349.8</v>
      </c>
      <c r="J379" s="2">
        <f>IFERROR(__xludf.DUMMYFUNCTION("""COMPUTED_VALUE"""),45845.66666666667)</f>
        <v>45845.66667</v>
      </c>
      <c r="K379" s="1">
        <f>IFERROR(__xludf.DUMMYFUNCTION("""COMPUTED_VALUE"""),352.84)</f>
        <v>352.84</v>
      </c>
      <c r="M379" s="2">
        <f>IFERROR(__xludf.DUMMYFUNCTION("""COMPUTED_VALUE"""),45845.66666666667)</f>
        <v>45845.66667</v>
      </c>
      <c r="N379" s="1">
        <f>IFERROR(__xludf.DUMMYFUNCTION("""COMPUTED_VALUE"""),2267979.0)</f>
        <v>2267979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IFERROR(__xludf.DUMMYFUNCTION("""COMPUTED_VALUE"""),352.84)</f>
        <v>352.84</v>
      </c>
      <c r="D380" s="2">
        <f>IFERROR(__xludf.DUMMYFUNCTION("""COMPUTED_VALUE"""),45846.66666666667)</f>
        <v>45846.66667</v>
      </c>
      <c r="E380" s="1">
        <f>IFERROR(__xludf.DUMMYFUNCTION("""COMPUTED_VALUE"""),364.34)</f>
        <v>364.34</v>
      </c>
      <c r="G380" s="2">
        <f>IFERROR(__xludf.DUMMYFUNCTION("""COMPUTED_VALUE"""),45846.66666666667)</f>
        <v>45846.66667</v>
      </c>
      <c r="H380" s="1">
        <f>IFERROR(__xludf.DUMMYFUNCTION("""COMPUTED_VALUE"""),352.21)</f>
        <v>352.21</v>
      </c>
      <c r="J380" s="2">
        <f>IFERROR(__xludf.DUMMYFUNCTION("""COMPUTED_VALUE"""),45846.66666666667)</f>
        <v>45846.66667</v>
      </c>
      <c r="K380" s="1">
        <f>IFERROR(__xludf.DUMMYFUNCTION("""COMPUTED_VALUE"""),360.57)</f>
        <v>360.57</v>
      </c>
      <c r="M380" s="2">
        <f>IFERROR(__xludf.DUMMYFUNCTION("""COMPUTED_VALUE"""),45846.66666666667)</f>
        <v>45846.66667</v>
      </c>
      <c r="N380" s="1">
        <f>IFERROR(__xludf.DUMMYFUNCTION("""COMPUTED_VALUE"""),2766424.0)</f>
        <v>2766424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IFERROR(__xludf.DUMMYFUNCTION("""COMPUTED_VALUE"""),361.58)</f>
        <v>361.58</v>
      </c>
      <c r="D381" s="2">
        <f>IFERROR(__xludf.DUMMYFUNCTION("""COMPUTED_VALUE"""),45847.66666666667)</f>
        <v>45847.66667</v>
      </c>
      <c r="E381" s="1">
        <f>IFERROR(__xludf.DUMMYFUNCTION("""COMPUTED_VALUE"""),366.8)</f>
        <v>366.8</v>
      </c>
      <c r="G381" s="2">
        <f>IFERROR(__xludf.DUMMYFUNCTION("""COMPUTED_VALUE"""),45847.66666666667)</f>
        <v>45847.66667</v>
      </c>
      <c r="H381" s="1">
        <f>IFERROR(__xludf.DUMMYFUNCTION("""COMPUTED_VALUE"""),360.33)</f>
        <v>360.33</v>
      </c>
      <c r="J381" s="2">
        <f>IFERROR(__xludf.DUMMYFUNCTION("""COMPUTED_VALUE"""),45847.66666666667)</f>
        <v>45847.66667</v>
      </c>
      <c r="K381" s="1">
        <f>IFERROR(__xludf.DUMMYFUNCTION("""COMPUTED_VALUE"""),366.28)</f>
        <v>366.28</v>
      </c>
      <c r="M381" s="2">
        <f>IFERROR(__xludf.DUMMYFUNCTION("""COMPUTED_VALUE"""),45847.66666666667)</f>
        <v>45847.66667</v>
      </c>
      <c r="N381" s="1">
        <f>IFERROR(__xludf.DUMMYFUNCTION("""COMPUTED_VALUE"""),2168867.0)</f>
        <v>2168867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IFERROR(__xludf.DUMMYFUNCTION("""COMPUTED_VALUE"""),366.32)</f>
        <v>366.32</v>
      </c>
      <c r="D382" s="2">
        <f>IFERROR(__xludf.DUMMYFUNCTION("""COMPUTED_VALUE"""),45848.66666666667)</f>
        <v>45848.66667</v>
      </c>
      <c r="E382" s="1">
        <f>IFERROR(__xludf.DUMMYFUNCTION("""COMPUTED_VALUE"""),377.58)</f>
        <v>377.58</v>
      </c>
      <c r="G382" s="2">
        <f>IFERROR(__xludf.DUMMYFUNCTION("""COMPUTED_VALUE"""),45848.66666666667)</f>
        <v>45848.66667</v>
      </c>
      <c r="H382" s="1">
        <f>IFERROR(__xludf.DUMMYFUNCTION("""COMPUTED_VALUE"""),364.62)</f>
        <v>364.62</v>
      </c>
      <c r="J382" s="2">
        <f>IFERROR(__xludf.DUMMYFUNCTION("""COMPUTED_VALUE"""),45848.66666666667)</f>
        <v>45848.66667</v>
      </c>
      <c r="K382" s="1">
        <f>IFERROR(__xludf.DUMMYFUNCTION("""COMPUTED_VALUE"""),373.29)</f>
        <v>373.29</v>
      </c>
      <c r="M382" s="2">
        <f>IFERROR(__xludf.DUMMYFUNCTION("""COMPUTED_VALUE"""),45848.66666666667)</f>
        <v>45848.66667</v>
      </c>
      <c r="N382" s="1">
        <f>IFERROR(__xludf.DUMMYFUNCTION("""COMPUTED_VALUE"""),3360535.0)</f>
        <v>3360535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IFERROR(__xludf.DUMMYFUNCTION("""COMPUTED_VALUE"""),371.91)</f>
        <v>371.91</v>
      </c>
      <c r="D383" s="2">
        <f>IFERROR(__xludf.DUMMYFUNCTION("""COMPUTED_VALUE"""),45849.66666666667)</f>
        <v>45849.66667</v>
      </c>
      <c r="E383" s="1">
        <f>IFERROR(__xludf.DUMMYFUNCTION("""COMPUTED_VALUE"""),371.91)</f>
        <v>371.91</v>
      </c>
      <c r="G383" s="2">
        <f>IFERROR(__xludf.DUMMYFUNCTION("""COMPUTED_VALUE"""),45849.66666666667)</f>
        <v>45849.66667</v>
      </c>
      <c r="H383" s="1">
        <f>IFERROR(__xludf.DUMMYFUNCTION("""COMPUTED_VALUE"""),366.35)</f>
        <v>366.35</v>
      </c>
      <c r="J383" s="2">
        <f>IFERROR(__xludf.DUMMYFUNCTION("""COMPUTED_VALUE"""),45849.66666666667)</f>
        <v>45849.66667</v>
      </c>
      <c r="K383" s="1">
        <f>IFERROR(__xludf.DUMMYFUNCTION("""COMPUTED_VALUE"""),368.16)</f>
        <v>368.16</v>
      </c>
      <c r="M383" s="2">
        <f>IFERROR(__xludf.DUMMYFUNCTION("""COMPUTED_VALUE"""),45849.66666666667)</f>
        <v>45849.66667</v>
      </c>
      <c r="N383" s="1">
        <f>IFERROR(__xludf.DUMMYFUNCTION("""COMPUTED_VALUE"""),2153357.0)</f>
        <v>2153357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IFERROR(__xludf.DUMMYFUNCTION("""COMPUTED_VALUE"""),366.28)</f>
        <v>366.28</v>
      </c>
      <c r="D384" s="2">
        <f>IFERROR(__xludf.DUMMYFUNCTION("""COMPUTED_VALUE"""),45852.66666666667)</f>
        <v>45852.66667</v>
      </c>
      <c r="E384" s="1">
        <f>IFERROR(__xludf.DUMMYFUNCTION("""COMPUTED_VALUE"""),367.96)</f>
        <v>367.96</v>
      </c>
      <c r="G384" s="2">
        <f>IFERROR(__xludf.DUMMYFUNCTION("""COMPUTED_VALUE"""),45852.66666666667)</f>
        <v>45852.66667</v>
      </c>
      <c r="H384" s="1">
        <f>IFERROR(__xludf.DUMMYFUNCTION("""COMPUTED_VALUE"""),358.35)</f>
        <v>358.35</v>
      </c>
      <c r="J384" s="2">
        <f>IFERROR(__xludf.DUMMYFUNCTION("""COMPUTED_VALUE"""),45852.66666666667)</f>
        <v>45852.66667</v>
      </c>
      <c r="K384" s="1">
        <f>IFERROR(__xludf.DUMMYFUNCTION("""COMPUTED_VALUE"""),360.89)</f>
        <v>360.89</v>
      </c>
      <c r="M384" s="2">
        <f>IFERROR(__xludf.DUMMYFUNCTION("""COMPUTED_VALUE"""),45852.66666666667)</f>
        <v>45852.66667</v>
      </c>
      <c r="N384" s="1">
        <f>IFERROR(__xludf.DUMMYFUNCTION("""COMPUTED_VALUE"""),2216345.0)</f>
        <v>2216345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IFERROR(__xludf.DUMMYFUNCTION("""COMPUTED_VALUE"""),361.31)</f>
        <v>361.31</v>
      </c>
      <c r="D385" s="2">
        <f>IFERROR(__xludf.DUMMYFUNCTION("""COMPUTED_VALUE"""),45853.66666666667)</f>
        <v>45853.66667</v>
      </c>
      <c r="E385" s="1">
        <f>IFERROR(__xludf.DUMMYFUNCTION("""COMPUTED_VALUE"""),363.82)</f>
        <v>363.82</v>
      </c>
      <c r="G385" s="2">
        <f>IFERROR(__xludf.DUMMYFUNCTION("""COMPUTED_VALUE"""),45853.66666666667)</f>
        <v>45853.66667</v>
      </c>
      <c r="H385" s="1">
        <f>IFERROR(__xludf.DUMMYFUNCTION("""COMPUTED_VALUE"""),351.43)</f>
        <v>351.43</v>
      </c>
      <c r="J385" s="2">
        <f>IFERROR(__xludf.DUMMYFUNCTION("""COMPUTED_VALUE"""),45853.66666666667)</f>
        <v>45853.66667</v>
      </c>
      <c r="K385" s="1">
        <f>IFERROR(__xludf.DUMMYFUNCTION("""COMPUTED_VALUE"""),351.57)</f>
        <v>351.57</v>
      </c>
      <c r="M385" s="2">
        <f>IFERROR(__xludf.DUMMYFUNCTION("""COMPUTED_VALUE"""),45853.66666666667)</f>
        <v>45853.66667</v>
      </c>
      <c r="N385" s="1">
        <f>IFERROR(__xludf.DUMMYFUNCTION("""COMPUTED_VALUE"""),2553837.0)</f>
        <v>2553837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IFERROR(__xludf.DUMMYFUNCTION("""COMPUTED_VALUE"""),352.05)</f>
        <v>352.05</v>
      </c>
      <c r="D386" s="2">
        <f>IFERROR(__xludf.DUMMYFUNCTION("""COMPUTED_VALUE"""),45854.66666666667)</f>
        <v>45854.66667</v>
      </c>
      <c r="E386" s="1">
        <f>IFERROR(__xludf.DUMMYFUNCTION("""COMPUTED_VALUE"""),354.31)</f>
        <v>354.31</v>
      </c>
      <c r="G386" s="2">
        <f>IFERROR(__xludf.DUMMYFUNCTION("""COMPUTED_VALUE"""),45854.66666666667)</f>
        <v>45854.66667</v>
      </c>
      <c r="H386" s="1">
        <f>IFERROR(__xludf.DUMMYFUNCTION("""COMPUTED_VALUE"""),344.85)</f>
        <v>344.85</v>
      </c>
      <c r="J386" s="2">
        <f>IFERROR(__xludf.DUMMYFUNCTION("""COMPUTED_VALUE"""),45854.66666666667)</f>
        <v>45854.66667</v>
      </c>
      <c r="K386" s="1">
        <f>IFERROR(__xludf.DUMMYFUNCTION("""COMPUTED_VALUE"""),351.47)</f>
        <v>351.47</v>
      </c>
      <c r="M386" s="2">
        <f>IFERROR(__xludf.DUMMYFUNCTION("""COMPUTED_VALUE"""),45854.66666666667)</f>
        <v>45854.66667</v>
      </c>
      <c r="N386" s="1">
        <f>IFERROR(__xludf.DUMMYFUNCTION("""COMPUTED_VALUE"""),2664874.0)</f>
        <v>2664874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IFERROR(__xludf.DUMMYFUNCTION("""COMPUTED_VALUE"""),352.63)</f>
        <v>352.63</v>
      </c>
      <c r="D387" s="2">
        <f>IFERROR(__xludf.DUMMYFUNCTION("""COMPUTED_VALUE"""),45855.66666666667)</f>
        <v>45855.66667</v>
      </c>
      <c r="E387" s="1">
        <f>IFERROR(__xludf.DUMMYFUNCTION("""COMPUTED_VALUE"""),359.92)</f>
        <v>359.92</v>
      </c>
      <c r="G387" s="2">
        <f>IFERROR(__xludf.DUMMYFUNCTION("""COMPUTED_VALUE"""),45855.66666666667)</f>
        <v>45855.66667</v>
      </c>
      <c r="H387" s="1">
        <f>IFERROR(__xludf.DUMMYFUNCTION("""COMPUTED_VALUE"""),351.63)</f>
        <v>351.63</v>
      </c>
      <c r="J387" s="2">
        <f>IFERROR(__xludf.DUMMYFUNCTION("""COMPUTED_VALUE"""),45855.66666666667)</f>
        <v>45855.66667</v>
      </c>
      <c r="K387" s="1">
        <f>IFERROR(__xludf.DUMMYFUNCTION("""COMPUTED_VALUE"""),357.92)</f>
        <v>357.92</v>
      </c>
      <c r="M387" s="2">
        <f>IFERROR(__xludf.DUMMYFUNCTION("""COMPUTED_VALUE"""),45855.66666666667)</f>
        <v>45855.66667</v>
      </c>
      <c r="N387" s="1">
        <f>IFERROR(__xludf.DUMMYFUNCTION("""COMPUTED_VALUE"""),2459395.0)</f>
        <v>2459395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IFERROR(__xludf.DUMMYFUNCTION("""COMPUTED_VALUE"""),361.43)</f>
        <v>361.43</v>
      </c>
      <c r="D388" s="2">
        <f>IFERROR(__xludf.DUMMYFUNCTION("""COMPUTED_VALUE"""),45856.66666666667)</f>
        <v>45856.66667</v>
      </c>
      <c r="E388" s="1">
        <f>IFERROR(__xludf.DUMMYFUNCTION("""COMPUTED_VALUE"""),362.66)</f>
        <v>362.66</v>
      </c>
      <c r="G388" s="2">
        <f>IFERROR(__xludf.DUMMYFUNCTION("""COMPUTED_VALUE"""),45856.66666666667)</f>
        <v>45856.66667</v>
      </c>
      <c r="H388" s="1">
        <f>IFERROR(__xludf.DUMMYFUNCTION("""COMPUTED_VALUE"""),356.1)</f>
        <v>356.1</v>
      </c>
      <c r="J388" s="2">
        <f>IFERROR(__xludf.DUMMYFUNCTION("""COMPUTED_VALUE"""),45856.66666666667)</f>
        <v>45856.66667</v>
      </c>
      <c r="K388" s="1">
        <f>IFERROR(__xludf.DUMMYFUNCTION("""COMPUTED_VALUE"""),357.91)</f>
        <v>357.91</v>
      </c>
      <c r="M388" s="2">
        <f>IFERROR(__xludf.DUMMYFUNCTION("""COMPUTED_VALUE"""),45856.66666666667)</f>
        <v>45856.66667</v>
      </c>
      <c r="N388" s="1">
        <f>IFERROR(__xludf.DUMMYFUNCTION("""COMPUTED_VALUE"""),2224603.0)</f>
        <v>2224603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IFERROR(__xludf.DUMMYFUNCTION("""COMPUTED_VALUE"""),358.34)</f>
        <v>358.34</v>
      </c>
      <c r="D389" s="2">
        <f>IFERROR(__xludf.DUMMYFUNCTION("""COMPUTED_VALUE"""),45859.66666666667)</f>
        <v>45859.66667</v>
      </c>
      <c r="E389" s="1">
        <f>IFERROR(__xludf.DUMMYFUNCTION("""COMPUTED_VALUE"""),365.31)</f>
        <v>365.31</v>
      </c>
      <c r="G389" s="2">
        <f>IFERROR(__xludf.DUMMYFUNCTION("""COMPUTED_VALUE"""),45859.66666666667)</f>
        <v>45859.66667</v>
      </c>
      <c r="H389" s="1">
        <f>IFERROR(__xludf.DUMMYFUNCTION("""COMPUTED_VALUE"""),357.99)</f>
        <v>357.99</v>
      </c>
      <c r="J389" s="2">
        <f>IFERROR(__xludf.DUMMYFUNCTION("""COMPUTED_VALUE"""),45859.66666666667)</f>
        <v>45859.66667</v>
      </c>
      <c r="K389" s="1">
        <f>IFERROR(__xludf.DUMMYFUNCTION("""COMPUTED_VALUE"""),358.1)</f>
        <v>358.1</v>
      </c>
      <c r="M389" s="2">
        <f>IFERROR(__xludf.DUMMYFUNCTION("""COMPUTED_VALUE"""),45859.66666666667)</f>
        <v>45859.66667</v>
      </c>
      <c r="N389" s="1">
        <f>IFERROR(__xludf.DUMMYFUNCTION("""COMPUTED_VALUE"""),1927335.0)</f>
        <v>1927335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IFERROR(__xludf.DUMMYFUNCTION("""COMPUTED_VALUE"""),359.98)</f>
        <v>359.98</v>
      </c>
      <c r="D390" s="2">
        <f>IFERROR(__xludf.DUMMYFUNCTION("""COMPUTED_VALUE"""),45860.66666666667)</f>
        <v>45860.66667</v>
      </c>
      <c r="E390" s="1">
        <f>IFERROR(__xludf.DUMMYFUNCTION("""COMPUTED_VALUE"""),381.98)</f>
        <v>381.98</v>
      </c>
      <c r="G390" s="2">
        <f>IFERROR(__xludf.DUMMYFUNCTION("""COMPUTED_VALUE"""),45860.66666666667)</f>
        <v>45860.66667</v>
      </c>
      <c r="H390" s="1">
        <f>IFERROR(__xludf.DUMMYFUNCTION("""COMPUTED_VALUE"""),359.98)</f>
        <v>359.98</v>
      </c>
      <c r="J390" s="2">
        <f>IFERROR(__xludf.DUMMYFUNCTION("""COMPUTED_VALUE"""),45860.66666666667)</f>
        <v>45860.66667</v>
      </c>
      <c r="K390" s="1">
        <f>IFERROR(__xludf.DUMMYFUNCTION("""COMPUTED_VALUE"""),380.84)</f>
        <v>380.84</v>
      </c>
      <c r="M390" s="2">
        <f>IFERROR(__xludf.DUMMYFUNCTION("""COMPUTED_VALUE"""),45860.66666666667)</f>
        <v>45860.66667</v>
      </c>
      <c r="N390" s="1">
        <f>IFERROR(__xludf.DUMMYFUNCTION("""COMPUTED_VALUE"""),4697010.0)</f>
        <v>4697010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IFERROR(__xludf.DUMMYFUNCTION("""COMPUTED_VALUE"""),382.14)</f>
        <v>382.14</v>
      </c>
      <c r="D391" s="2">
        <f>IFERROR(__xludf.DUMMYFUNCTION("""COMPUTED_VALUE"""),45861.66666666667)</f>
        <v>45861.66667</v>
      </c>
      <c r="E391" s="1">
        <f>IFERROR(__xludf.DUMMYFUNCTION("""COMPUTED_VALUE"""),387.71)</f>
        <v>387.71</v>
      </c>
      <c r="G391" s="2">
        <f>IFERROR(__xludf.DUMMYFUNCTION("""COMPUTED_VALUE"""),45861.66666666667)</f>
        <v>45861.66667</v>
      </c>
      <c r="H391" s="1">
        <f>IFERROR(__xludf.DUMMYFUNCTION("""COMPUTED_VALUE"""),382.14)</f>
        <v>382.14</v>
      </c>
      <c r="J391" s="2">
        <f>IFERROR(__xludf.DUMMYFUNCTION("""COMPUTED_VALUE"""),45861.66666666667)</f>
        <v>45861.66667</v>
      </c>
      <c r="K391" s="1">
        <f>IFERROR(__xludf.DUMMYFUNCTION("""COMPUTED_VALUE"""),385.43)</f>
        <v>385.43</v>
      </c>
      <c r="M391" s="2">
        <f>IFERROR(__xludf.DUMMYFUNCTION("""COMPUTED_VALUE"""),45861.66666666667)</f>
        <v>45861.66667</v>
      </c>
      <c r="N391" s="1">
        <f>IFERROR(__xludf.DUMMYFUNCTION("""COMPUTED_VALUE"""),5080804.0)</f>
        <v>5080804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IFERROR(__xludf.DUMMYFUNCTION("""COMPUTED_VALUE"""),399.23)</f>
        <v>399.23</v>
      </c>
      <c r="D392" s="2">
        <f>IFERROR(__xludf.DUMMYFUNCTION("""COMPUTED_VALUE"""),45862.66666666667)</f>
        <v>45862.66667</v>
      </c>
      <c r="E392" s="1">
        <f>IFERROR(__xludf.DUMMYFUNCTION("""COMPUTED_VALUE"""),399.68)</f>
        <v>399.68</v>
      </c>
      <c r="G392" s="2">
        <f>IFERROR(__xludf.DUMMYFUNCTION("""COMPUTED_VALUE"""),45862.66666666667)</f>
        <v>45862.66667</v>
      </c>
      <c r="H392" s="1">
        <f>IFERROR(__xludf.DUMMYFUNCTION("""COMPUTED_VALUE"""),376.98)</f>
        <v>376.98</v>
      </c>
      <c r="J392" s="2">
        <f>IFERROR(__xludf.DUMMYFUNCTION("""COMPUTED_VALUE"""),45862.66666666667)</f>
        <v>45862.66667</v>
      </c>
      <c r="K392" s="1">
        <f>IFERROR(__xludf.DUMMYFUNCTION("""COMPUTED_VALUE"""),381.46)</f>
        <v>381.46</v>
      </c>
      <c r="M392" s="2">
        <f>IFERROR(__xludf.DUMMYFUNCTION("""COMPUTED_VALUE"""),45862.66666666667)</f>
        <v>45862.66667</v>
      </c>
      <c r="N392" s="1">
        <f>IFERROR(__xludf.DUMMYFUNCTION("""COMPUTED_VALUE"""),5241637.0)</f>
        <v>5241637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IFERROR(__xludf.DUMMYFUNCTION("""COMPUTED_VALUE"""),381.88)</f>
        <v>381.88</v>
      </c>
      <c r="D393" s="2">
        <f>IFERROR(__xludf.DUMMYFUNCTION("""COMPUTED_VALUE"""),45863.66666666667)</f>
        <v>45863.66667</v>
      </c>
      <c r="E393" s="1">
        <f>IFERROR(__xludf.DUMMYFUNCTION("""COMPUTED_VALUE"""),383.87)</f>
        <v>383.87</v>
      </c>
      <c r="G393" s="2">
        <f>IFERROR(__xludf.DUMMYFUNCTION("""COMPUTED_VALUE"""),45863.66666666667)</f>
        <v>45863.66667</v>
      </c>
      <c r="H393" s="1">
        <f>IFERROR(__xludf.DUMMYFUNCTION("""COMPUTED_VALUE"""),376.67)</f>
        <v>376.67</v>
      </c>
      <c r="J393" s="2">
        <f>IFERROR(__xludf.DUMMYFUNCTION("""COMPUTED_VALUE"""),45863.66666666667)</f>
        <v>45863.66667</v>
      </c>
      <c r="K393" s="1">
        <f>IFERROR(__xludf.DUMMYFUNCTION("""COMPUTED_VALUE"""),382.9)</f>
        <v>382.9</v>
      </c>
      <c r="M393" s="2">
        <f>IFERROR(__xludf.DUMMYFUNCTION("""COMPUTED_VALUE"""),45863.66666666667)</f>
        <v>45863.66667</v>
      </c>
      <c r="N393" s="1">
        <f>IFERROR(__xludf.DUMMYFUNCTION("""COMPUTED_VALUE"""),2983334.0)</f>
        <v>2983334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IFERROR(__xludf.DUMMYFUNCTION("""COMPUTED_VALUE"""),381.53)</f>
        <v>381.53</v>
      </c>
      <c r="D394" s="2">
        <f>IFERROR(__xludf.DUMMYFUNCTION("""COMPUTED_VALUE"""),45866.66666666667)</f>
        <v>45866.66667</v>
      </c>
      <c r="E394" s="1">
        <f>IFERROR(__xludf.DUMMYFUNCTION("""COMPUTED_VALUE"""),384.71)</f>
        <v>384.71</v>
      </c>
      <c r="G394" s="2">
        <f>IFERROR(__xludf.DUMMYFUNCTION("""COMPUTED_VALUE"""),45866.66666666667)</f>
        <v>45866.66667</v>
      </c>
      <c r="H394" s="1">
        <f>IFERROR(__xludf.DUMMYFUNCTION("""COMPUTED_VALUE"""),377.03)</f>
        <v>377.03</v>
      </c>
      <c r="J394" s="2">
        <f>IFERROR(__xludf.DUMMYFUNCTION("""COMPUTED_VALUE"""),45866.66666666667)</f>
        <v>45866.66667</v>
      </c>
      <c r="K394" s="1">
        <f>IFERROR(__xludf.DUMMYFUNCTION("""COMPUTED_VALUE"""),378.84)</f>
        <v>378.84</v>
      </c>
      <c r="M394" s="2">
        <f>IFERROR(__xludf.DUMMYFUNCTION("""COMPUTED_VALUE"""),45866.66666666667)</f>
        <v>45866.66667</v>
      </c>
      <c r="N394" s="1">
        <f>IFERROR(__xludf.DUMMYFUNCTION("""COMPUTED_VALUE"""),3019514.0)</f>
        <v>3019514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IFERROR(__xludf.DUMMYFUNCTION("""COMPUTED_VALUE"""),386.65)</f>
        <v>386.65</v>
      </c>
      <c r="D395" s="2">
        <f>IFERROR(__xludf.DUMMYFUNCTION("""COMPUTED_VALUE"""),45867.66666666667)</f>
        <v>45867.66667</v>
      </c>
      <c r="E395" s="1">
        <f>IFERROR(__xludf.DUMMYFUNCTION("""COMPUTED_VALUE"""),393.54)</f>
        <v>393.54</v>
      </c>
      <c r="G395" s="2">
        <f>IFERROR(__xludf.DUMMYFUNCTION("""COMPUTED_VALUE"""),45867.66666666667)</f>
        <v>45867.66667</v>
      </c>
      <c r="H395" s="1">
        <f>IFERROR(__xludf.DUMMYFUNCTION("""COMPUTED_VALUE"""),380.94)</f>
        <v>380.94</v>
      </c>
      <c r="J395" s="2">
        <f>IFERROR(__xludf.DUMMYFUNCTION("""COMPUTED_VALUE"""),45867.66666666667)</f>
        <v>45867.66667</v>
      </c>
      <c r="K395" s="1">
        <f>IFERROR(__xludf.DUMMYFUNCTION("""COMPUTED_VALUE"""),385.13)</f>
        <v>385.13</v>
      </c>
      <c r="M395" s="2">
        <f>IFERROR(__xludf.DUMMYFUNCTION("""COMPUTED_VALUE"""),45867.66666666667)</f>
        <v>45867.66667</v>
      </c>
      <c r="N395" s="1">
        <f>IFERROR(__xludf.DUMMYFUNCTION("""COMPUTED_VALUE"""),7826008.0)</f>
        <v>7826008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IFERROR(__xludf.DUMMYFUNCTION("""COMPUTED_VALUE"""),387.49)</f>
        <v>387.49</v>
      </c>
      <c r="D396" s="2">
        <f>IFERROR(__xludf.DUMMYFUNCTION("""COMPUTED_VALUE"""),45868.66666666667)</f>
        <v>45868.66667</v>
      </c>
      <c r="E396" s="1">
        <f>IFERROR(__xludf.DUMMYFUNCTION("""COMPUTED_VALUE"""),387.49)</f>
        <v>387.49</v>
      </c>
      <c r="G396" s="2">
        <f>IFERROR(__xludf.DUMMYFUNCTION("""COMPUTED_VALUE"""),45868.66666666667)</f>
        <v>45868.66667</v>
      </c>
      <c r="H396" s="1">
        <f>IFERROR(__xludf.DUMMYFUNCTION("""COMPUTED_VALUE"""),371.42)</f>
        <v>371.42</v>
      </c>
      <c r="J396" s="2">
        <f>IFERROR(__xludf.DUMMYFUNCTION("""COMPUTED_VALUE"""),45868.66666666667)</f>
        <v>45868.66667</v>
      </c>
      <c r="K396" s="1">
        <f>IFERROR(__xludf.DUMMYFUNCTION("""COMPUTED_VALUE"""),374.05)</f>
        <v>374.05</v>
      </c>
      <c r="M396" s="2">
        <f>IFERROR(__xludf.DUMMYFUNCTION("""COMPUTED_VALUE"""),45868.66666666667)</f>
        <v>45868.66667</v>
      </c>
      <c r="N396" s="1">
        <f>IFERROR(__xludf.DUMMYFUNCTION("""COMPUTED_VALUE"""),4427292.0)</f>
        <v>4427292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IFERROR(__xludf.DUMMYFUNCTION("""COMPUTED_VALUE"""),373.09)</f>
        <v>373.09</v>
      </c>
      <c r="D397" s="2">
        <f>IFERROR(__xludf.DUMMYFUNCTION("""COMPUTED_VALUE"""),45869.66666666667)</f>
        <v>45869.66667</v>
      </c>
      <c r="E397" s="1">
        <f>IFERROR(__xludf.DUMMYFUNCTION("""COMPUTED_VALUE"""),374.06)</f>
        <v>374.06</v>
      </c>
      <c r="G397" s="2">
        <f>IFERROR(__xludf.DUMMYFUNCTION("""COMPUTED_VALUE"""),45869.66666666667)</f>
        <v>45869.66667</v>
      </c>
      <c r="H397" s="1">
        <f>IFERROR(__xludf.DUMMYFUNCTION("""COMPUTED_VALUE"""),367.23)</f>
        <v>367.23</v>
      </c>
      <c r="J397" s="2">
        <f>IFERROR(__xludf.DUMMYFUNCTION("""COMPUTED_VALUE"""),45869.66666666667)</f>
        <v>45869.66667</v>
      </c>
      <c r="K397" s="1">
        <f>IFERROR(__xludf.DUMMYFUNCTION("""COMPUTED_VALUE"""),369.64)</f>
        <v>369.64</v>
      </c>
      <c r="M397" s="2">
        <f>IFERROR(__xludf.DUMMYFUNCTION("""COMPUTED_VALUE"""),45869.66666666667)</f>
        <v>45869.66667</v>
      </c>
      <c r="N397" s="1">
        <f>IFERROR(__xludf.DUMMYFUNCTION("""COMPUTED_VALUE"""),3469233.0)</f>
        <v>3469233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IFERROR(__xludf.DUMMYFUNCTION("""COMPUTED_VALUE"""),368.16)</f>
        <v>368.16</v>
      </c>
      <c r="D398" s="2">
        <f>IFERROR(__xludf.DUMMYFUNCTION("""COMPUTED_VALUE"""),45870.66666666667)</f>
        <v>45870.66667</v>
      </c>
      <c r="E398" s="1">
        <f>IFERROR(__xludf.DUMMYFUNCTION("""COMPUTED_VALUE"""),368.16)</f>
        <v>368.16</v>
      </c>
      <c r="G398" s="2">
        <f>IFERROR(__xludf.DUMMYFUNCTION("""COMPUTED_VALUE"""),45870.66666666667)</f>
        <v>45870.66667</v>
      </c>
      <c r="H398" s="1">
        <f>IFERROR(__xludf.DUMMYFUNCTION("""COMPUTED_VALUE"""),359.1)</f>
        <v>359.1</v>
      </c>
      <c r="J398" s="2">
        <f>IFERROR(__xludf.DUMMYFUNCTION("""COMPUTED_VALUE"""),45870.66666666667)</f>
        <v>45870.66667</v>
      </c>
      <c r="K398" s="1">
        <f>IFERROR(__xludf.DUMMYFUNCTION("""COMPUTED_VALUE"""),364.32)</f>
        <v>364.32</v>
      </c>
      <c r="M398" s="2">
        <f>IFERROR(__xludf.DUMMYFUNCTION("""COMPUTED_VALUE"""),45870.66666666667)</f>
        <v>45870.66667</v>
      </c>
      <c r="N398" s="1">
        <f>IFERROR(__xludf.DUMMYFUNCTION("""COMPUTED_VALUE"""),3852770.0)</f>
        <v>3852770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IFERROR(__xludf.DUMMYFUNCTION("""COMPUTED_VALUE"""),365.57)</f>
        <v>365.57</v>
      </c>
      <c r="D399" s="2">
        <f>IFERROR(__xludf.DUMMYFUNCTION("""COMPUTED_VALUE"""),45873.66666666667)</f>
        <v>45873.66667</v>
      </c>
      <c r="E399" s="1">
        <f>IFERROR(__xludf.DUMMYFUNCTION("""COMPUTED_VALUE"""),370.16)</f>
        <v>370.16</v>
      </c>
      <c r="G399" s="2">
        <f>IFERROR(__xludf.DUMMYFUNCTION("""COMPUTED_VALUE"""),45873.66666666667)</f>
        <v>45873.66667</v>
      </c>
      <c r="H399" s="1">
        <f>IFERROR(__xludf.DUMMYFUNCTION("""COMPUTED_VALUE"""),364.36)</f>
        <v>364.36</v>
      </c>
      <c r="J399" s="2">
        <f>IFERROR(__xludf.DUMMYFUNCTION("""COMPUTED_VALUE"""),45873.66666666667)</f>
        <v>45873.66667</v>
      </c>
      <c r="K399" s="1">
        <f>IFERROR(__xludf.DUMMYFUNCTION("""COMPUTED_VALUE"""),368.9)</f>
        <v>368.9</v>
      </c>
      <c r="M399" s="2">
        <f>IFERROR(__xludf.DUMMYFUNCTION("""COMPUTED_VALUE"""),45873.66666666667)</f>
        <v>45873.66667</v>
      </c>
      <c r="N399" s="1">
        <f>IFERROR(__xludf.DUMMYFUNCTION("""COMPUTED_VALUE"""),2782335.0)</f>
        <v>2782335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IFERROR(__xludf.DUMMYFUNCTION("""COMPUTED_VALUE"""),368.99)</f>
        <v>368.99</v>
      </c>
      <c r="D400" s="2">
        <f>IFERROR(__xludf.DUMMYFUNCTION("""COMPUTED_VALUE"""),45874.66666666667)</f>
        <v>45874.66667</v>
      </c>
      <c r="E400" s="1">
        <f>IFERROR(__xludf.DUMMYFUNCTION("""COMPUTED_VALUE"""),374.89)</f>
        <v>374.89</v>
      </c>
      <c r="G400" s="2">
        <f>IFERROR(__xludf.DUMMYFUNCTION("""COMPUTED_VALUE"""),45874.66666666667)</f>
        <v>45874.66667</v>
      </c>
      <c r="H400" s="1">
        <f>IFERROR(__xludf.DUMMYFUNCTION("""COMPUTED_VALUE"""),367.66)</f>
        <v>367.66</v>
      </c>
      <c r="J400" s="2">
        <f>IFERROR(__xludf.DUMMYFUNCTION("""COMPUTED_VALUE"""),45874.66666666667)</f>
        <v>45874.66667</v>
      </c>
      <c r="K400" s="1">
        <f>IFERROR(__xludf.DUMMYFUNCTION("""COMPUTED_VALUE"""),373.96)</f>
        <v>373.96</v>
      </c>
      <c r="M400" s="2">
        <f>IFERROR(__xludf.DUMMYFUNCTION("""COMPUTED_VALUE"""),45874.66666666667)</f>
        <v>45874.66667</v>
      </c>
      <c r="N400" s="1">
        <f>IFERROR(__xludf.DUMMYFUNCTION("""COMPUTED_VALUE"""),2241619.0)</f>
        <v>2241619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IFERROR(__xludf.DUMMYFUNCTION("""COMPUTED_VALUE"""),374.36)</f>
        <v>374.36</v>
      </c>
      <c r="D401" s="2">
        <f>IFERROR(__xludf.DUMMYFUNCTION("""COMPUTED_VALUE"""),45875.66666666667)</f>
        <v>45875.66667</v>
      </c>
      <c r="E401" s="1">
        <f>IFERROR(__xludf.DUMMYFUNCTION("""COMPUTED_VALUE"""),374.36)</f>
        <v>374.36</v>
      </c>
      <c r="G401" s="2">
        <f>IFERROR(__xludf.DUMMYFUNCTION("""COMPUTED_VALUE"""),45875.66666666667)</f>
        <v>45875.66667</v>
      </c>
      <c r="H401" s="1">
        <f>IFERROR(__xludf.DUMMYFUNCTION("""COMPUTED_VALUE"""),369.54)</f>
        <v>369.54</v>
      </c>
      <c r="J401" s="2">
        <f>IFERROR(__xludf.DUMMYFUNCTION("""COMPUTED_VALUE"""),45875.66666666667)</f>
        <v>45875.66667</v>
      </c>
      <c r="K401" s="1">
        <f>IFERROR(__xludf.DUMMYFUNCTION("""COMPUTED_VALUE"""),370.79)</f>
        <v>370.79</v>
      </c>
      <c r="M401" s="2">
        <f>IFERROR(__xludf.DUMMYFUNCTION("""COMPUTED_VALUE"""),45875.66666666667)</f>
        <v>45875.66667</v>
      </c>
      <c r="N401" s="1">
        <f>IFERROR(__xludf.DUMMYFUNCTION("""COMPUTED_VALUE"""),1870203.0)</f>
        <v>1870203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IFERROR(__xludf.DUMMYFUNCTION("""COMPUTED_VALUE"""),373.5)</f>
        <v>373.5</v>
      </c>
      <c r="D402" s="2">
        <f>IFERROR(__xludf.DUMMYFUNCTION("""COMPUTED_VALUE"""),45876.66666666667)</f>
        <v>45876.66667</v>
      </c>
      <c r="E402" s="1">
        <f>IFERROR(__xludf.DUMMYFUNCTION("""COMPUTED_VALUE"""),374.77)</f>
        <v>374.77</v>
      </c>
      <c r="G402" s="2">
        <f>IFERROR(__xludf.DUMMYFUNCTION("""COMPUTED_VALUE"""),45876.66666666667)</f>
        <v>45876.66667</v>
      </c>
      <c r="H402" s="1">
        <f>IFERROR(__xludf.DUMMYFUNCTION("""COMPUTED_VALUE"""),365.65)</f>
        <v>365.65</v>
      </c>
      <c r="J402" s="2">
        <f>IFERROR(__xludf.DUMMYFUNCTION("""COMPUTED_VALUE"""),45876.66666666667)</f>
        <v>45876.66667</v>
      </c>
      <c r="K402" s="1">
        <f>IFERROR(__xludf.DUMMYFUNCTION("""COMPUTED_VALUE"""),367.67)</f>
        <v>367.67</v>
      </c>
      <c r="M402" s="2">
        <f>IFERROR(__xludf.DUMMYFUNCTION("""COMPUTED_VALUE"""),45876.66666666667)</f>
        <v>45876.66667</v>
      </c>
      <c r="N402" s="1">
        <f>IFERROR(__xludf.DUMMYFUNCTION("""COMPUTED_VALUE"""),1890272.0)</f>
        <v>1890272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IFERROR(__xludf.DUMMYFUNCTION("""COMPUTED_VALUE"""),368.37)</f>
        <v>368.37</v>
      </c>
      <c r="D403" s="2">
        <f>IFERROR(__xludf.DUMMYFUNCTION("""COMPUTED_VALUE"""),45877.66666666667)</f>
        <v>45877.66667</v>
      </c>
      <c r="E403" s="1">
        <f>IFERROR(__xludf.DUMMYFUNCTION("""COMPUTED_VALUE"""),369.48)</f>
        <v>369.48</v>
      </c>
      <c r="G403" s="2">
        <f>IFERROR(__xludf.DUMMYFUNCTION("""COMPUTED_VALUE"""),45877.66666666667)</f>
        <v>45877.66667</v>
      </c>
      <c r="H403" s="1">
        <f>IFERROR(__xludf.DUMMYFUNCTION("""COMPUTED_VALUE"""),364.23)</f>
        <v>364.23</v>
      </c>
      <c r="J403" s="2">
        <f>IFERROR(__xludf.DUMMYFUNCTION("""COMPUTED_VALUE"""),45877.66666666667)</f>
        <v>45877.66667</v>
      </c>
      <c r="K403" s="1">
        <f>IFERROR(__xludf.DUMMYFUNCTION("""COMPUTED_VALUE"""),364.27)</f>
        <v>364.27</v>
      </c>
      <c r="M403" s="2">
        <f>IFERROR(__xludf.DUMMYFUNCTION("""COMPUTED_VALUE"""),45877.66666666667)</f>
        <v>45877.66667</v>
      </c>
      <c r="N403" s="1">
        <f>IFERROR(__xludf.DUMMYFUNCTION("""COMPUTED_VALUE"""),1483154.0)</f>
        <v>1483154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IFERROR(__xludf.DUMMYFUNCTION("""COMPUTED_VALUE"""),364.15)</f>
        <v>364.15</v>
      </c>
      <c r="D404" s="2">
        <f>IFERROR(__xludf.DUMMYFUNCTION("""COMPUTED_VALUE"""),45880.66666666667)</f>
        <v>45880.66667</v>
      </c>
      <c r="E404" s="1">
        <f>IFERROR(__xludf.DUMMYFUNCTION("""COMPUTED_VALUE"""),368.54)</f>
        <v>368.54</v>
      </c>
      <c r="G404" s="2">
        <f>IFERROR(__xludf.DUMMYFUNCTION("""COMPUTED_VALUE"""),45880.66666666667)</f>
        <v>45880.66667</v>
      </c>
      <c r="H404" s="1">
        <f>IFERROR(__xludf.DUMMYFUNCTION("""COMPUTED_VALUE"""),359.55)</f>
        <v>359.55</v>
      </c>
      <c r="J404" s="2">
        <f>IFERROR(__xludf.DUMMYFUNCTION("""COMPUTED_VALUE"""),45880.66666666667)</f>
        <v>45880.66667</v>
      </c>
      <c r="K404" s="1">
        <f>IFERROR(__xludf.DUMMYFUNCTION("""COMPUTED_VALUE"""),365.66)</f>
        <v>365.66</v>
      </c>
      <c r="M404" s="2">
        <f>IFERROR(__xludf.DUMMYFUNCTION("""COMPUTED_VALUE"""),45880.66666666667)</f>
        <v>45880.66667</v>
      </c>
      <c r="N404" s="1">
        <f>IFERROR(__xludf.DUMMYFUNCTION("""COMPUTED_VALUE"""),1933808.0)</f>
        <v>1933808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IFERROR(__xludf.DUMMYFUNCTION("""COMPUTED_VALUE"""),366.53)</f>
        <v>366.53</v>
      </c>
      <c r="D405" s="2">
        <f>IFERROR(__xludf.DUMMYFUNCTION("""COMPUTED_VALUE"""),45881.66666666667)</f>
        <v>45881.66667</v>
      </c>
      <c r="E405" s="1">
        <f>IFERROR(__xludf.DUMMYFUNCTION("""COMPUTED_VALUE"""),378.8)</f>
        <v>378.8</v>
      </c>
      <c r="G405" s="2">
        <f>IFERROR(__xludf.DUMMYFUNCTION("""COMPUTED_VALUE"""),45881.66666666667)</f>
        <v>45881.66667</v>
      </c>
      <c r="H405" s="1">
        <f>IFERROR(__xludf.DUMMYFUNCTION("""COMPUTED_VALUE"""),366.53)</f>
        <v>366.53</v>
      </c>
      <c r="J405" s="2">
        <f>IFERROR(__xludf.DUMMYFUNCTION("""COMPUTED_VALUE"""),45881.66666666667)</f>
        <v>45881.66667</v>
      </c>
      <c r="K405" s="1">
        <f>IFERROR(__xludf.DUMMYFUNCTION("""COMPUTED_VALUE"""),378.71)</f>
        <v>378.71</v>
      </c>
      <c r="M405" s="2">
        <f>IFERROR(__xludf.DUMMYFUNCTION("""COMPUTED_VALUE"""),45881.66666666667)</f>
        <v>45881.66667</v>
      </c>
      <c r="N405" s="1">
        <f>IFERROR(__xludf.DUMMYFUNCTION("""COMPUTED_VALUE"""),2149931.0)</f>
        <v>2149931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IFERROR(__xludf.DUMMYFUNCTION("""COMPUTED_VALUE"""),379.18)</f>
        <v>379.18</v>
      </c>
      <c r="D406" s="2">
        <f>IFERROR(__xludf.DUMMYFUNCTION("""COMPUTED_VALUE"""),45882.66666666667)</f>
        <v>45882.66667</v>
      </c>
      <c r="E406" s="1">
        <f>IFERROR(__xludf.DUMMYFUNCTION("""COMPUTED_VALUE"""),403.47)</f>
        <v>403.47</v>
      </c>
      <c r="G406" s="2">
        <f>IFERROR(__xludf.DUMMYFUNCTION("""COMPUTED_VALUE"""),45882.66666666667)</f>
        <v>45882.66667</v>
      </c>
      <c r="H406" s="1">
        <f>IFERROR(__xludf.DUMMYFUNCTION("""COMPUTED_VALUE"""),379.18)</f>
        <v>379.18</v>
      </c>
      <c r="J406" s="2">
        <f>IFERROR(__xludf.DUMMYFUNCTION("""COMPUTED_VALUE"""),45882.66666666667)</f>
        <v>45882.66667</v>
      </c>
      <c r="K406" s="1">
        <f>IFERROR(__xludf.DUMMYFUNCTION("""COMPUTED_VALUE"""),402.4)</f>
        <v>402.4</v>
      </c>
      <c r="M406" s="2">
        <f>IFERROR(__xludf.DUMMYFUNCTION("""COMPUTED_VALUE"""),45882.66666666667)</f>
        <v>45882.66667</v>
      </c>
      <c r="N406" s="1">
        <f>IFERROR(__xludf.DUMMYFUNCTION("""COMPUTED_VALUE"""),4197755.0)</f>
        <v>4197755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IFERROR(__xludf.DUMMYFUNCTION("""COMPUTED_VALUE"""),399.87)</f>
        <v>399.87</v>
      </c>
      <c r="D407" s="2">
        <f>IFERROR(__xludf.DUMMYFUNCTION("""COMPUTED_VALUE"""),45883.66666666667)</f>
        <v>45883.66667</v>
      </c>
      <c r="E407" s="1">
        <f>IFERROR(__xludf.DUMMYFUNCTION("""COMPUTED_VALUE"""),399.87)</f>
        <v>399.87</v>
      </c>
      <c r="G407" s="2">
        <f>IFERROR(__xludf.DUMMYFUNCTION("""COMPUTED_VALUE"""),45883.66666666667)</f>
        <v>45883.66667</v>
      </c>
      <c r="H407" s="1">
        <f>IFERROR(__xludf.DUMMYFUNCTION("""COMPUTED_VALUE"""),390.7)</f>
        <v>390.7</v>
      </c>
      <c r="J407" s="2">
        <f>IFERROR(__xludf.DUMMYFUNCTION("""COMPUTED_VALUE"""),45883.66666666667)</f>
        <v>45883.66667</v>
      </c>
      <c r="K407" s="1">
        <f>IFERROR(__xludf.DUMMYFUNCTION("""COMPUTED_VALUE"""),397.72)</f>
        <v>397.72</v>
      </c>
      <c r="M407" s="2">
        <f>IFERROR(__xludf.DUMMYFUNCTION("""COMPUTED_VALUE"""),45883.66666666667)</f>
        <v>45883.66667</v>
      </c>
      <c r="N407" s="1">
        <f>IFERROR(__xludf.DUMMYFUNCTION("""COMPUTED_VALUE"""),5099987.0)</f>
        <v>5099987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IFERROR(__xludf.DUMMYFUNCTION("""COMPUTED_VALUE"""),402.67)</f>
        <v>402.67</v>
      </c>
      <c r="D408" s="2">
        <f>IFERROR(__xludf.DUMMYFUNCTION("""COMPUTED_VALUE"""),45884.66666666667)</f>
        <v>45884.66667</v>
      </c>
      <c r="E408" s="1">
        <f>IFERROR(__xludf.DUMMYFUNCTION("""COMPUTED_VALUE"""),404.38)</f>
        <v>404.38</v>
      </c>
      <c r="G408" s="2">
        <f>IFERROR(__xludf.DUMMYFUNCTION("""COMPUTED_VALUE"""),45884.66666666667)</f>
        <v>45884.66667</v>
      </c>
      <c r="H408" s="1">
        <f>IFERROR(__xludf.DUMMYFUNCTION("""COMPUTED_VALUE"""),390.65)</f>
        <v>390.65</v>
      </c>
      <c r="J408" s="2">
        <f>IFERROR(__xludf.DUMMYFUNCTION("""COMPUTED_VALUE"""),45884.66666666667)</f>
        <v>45884.66667</v>
      </c>
      <c r="K408" s="1">
        <f>IFERROR(__xludf.DUMMYFUNCTION("""COMPUTED_VALUE"""),391.3)</f>
        <v>391.3</v>
      </c>
      <c r="M408" s="2">
        <f>IFERROR(__xludf.DUMMYFUNCTION("""COMPUTED_VALUE"""),45884.66666666667)</f>
        <v>45884.66667</v>
      </c>
      <c r="N408" s="1">
        <f>IFERROR(__xludf.DUMMYFUNCTION("""COMPUTED_VALUE"""),2525145.0)</f>
        <v>2525145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IFERROR(__xludf.DUMMYFUNCTION("""COMPUTED_VALUE"""),391.12)</f>
        <v>391.12</v>
      </c>
      <c r="D409" s="2">
        <f>IFERROR(__xludf.DUMMYFUNCTION("""COMPUTED_VALUE"""),45887.66666666667)</f>
        <v>45887.66667</v>
      </c>
      <c r="E409" s="1">
        <f>IFERROR(__xludf.DUMMYFUNCTION("""COMPUTED_VALUE"""),392.29)</f>
        <v>392.29</v>
      </c>
      <c r="G409" s="2">
        <f>IFERROR(__xludf.DUMMYFUNCTION("""COMPUTED_VALUE"""),45887.66666666667)</f>
        <v>45887.66667</v>
      </c>
      <c r="H409" s="1">
        <f>IFERROR(__xludf.DUMMYFUNCTION("""COMPUTED_VALUE"""),385.07)</f>
        <v>385.07</v>
      </c>
      <c r="J409" s="2">
        <f>IFERROR(__xludf.DUMMYFUNCTION("""COMPUTED_VALUE"""),45887.66666666667)</f>
        <v>45887.66667</v>
      </c>
      <c r="K409" s="1">
        <f>IFERROR(__xludf.DUMMYFUNCTION("""COMPUTED_VALUE"""),385.9)</f>
        <v>385.9</v>
      </c>
      <c r="M409" s="2">
        <f>IFERROR(__xludf.DUMMYFUNCTION("""COMPUTED_VALUE"""),45887.66666666667)</f>
        <v>45887.66667</v>
      </c>
      <c r="N409" s="1">
        <f>IFERROR(__xludf.DUMMYFUNCTION("""COMPUTED_VALUE"""),2244403.0)</f>
        <v>2244403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IFERROR(__xludf.DUMMYFUNCTION("""COMPUTED_VALUE"""),388.79)</f>
        <v>388.79</v>
      </c>
      <c r="D410" s="2">
        <f>IFERROR(__xludf.DUMMYFUNCTION("""COMPUTED_VALUE"""),45888.66666666667)</f>
        <v>45888.66667</v>
      </c>
      <c r="E410" s="1">
        <f>IFERROR(__xludf.DUMMYFUNCTION("""COMPUTED_VALUE"""),398.99)</f>
        <v>398.99</v>
      </c>
      <c r="G410" s="2">
        <f>IFERROR(__xludf.DUMMYFUNCTION("""COMPUTED_VALUE"""),45888.66666666667)</f>
        <v>45888.66667</v>
      </c>
      <c r="H410" s="1">
        <f>IFERROR(__xludf.DUMMYFUNCTION("""COMPUTED_VALUE"""),388.0)</f>
        <v>388</v>
      </c>
      <c r="J410" s="2">
        <f>IFERROR(__xludf.DUMMYFUNCTION("""COMPUTED_VALUE"""),45888.66666666667)</f>
        <v>45888.66667</v>
      </c>
      <c r="K410" s="1">
        <f>IFERROR(__xludf.DUMMYFUNCTION("""COMPUTED_VALUE"""),394.22)</f>
        <v>394.22</v>
      </c>
      <c r="M410" s="2">
        <f>IFERROR(__xludf.DUMMYFUNCTION("""COMPUTED_VALUE"""),45888.66666666667)</f>
        <v>45888.66667</v>
      </c>
      <c r="N410" s="1">
        <f>IFERROR(__xludf.DUMMYFUNCTION("""COMPUTED_VALUE"""),1767846.0)</f>
        <v>1767846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IFERROR(__xludf.DUMMYFUNCTION("""COMPUTED_VALUE"""),392.65)</f>
        <v>392.65</v>
      </c>
      <c r="D411" s="2">
        <f>IFERROR(__xludf.DUMMYFUNCTION("""COMPUTED_VALUE"""),45889.66666666667)</f>
        <v>45889.66667</v>
      </c>
      <c r="E411" s="1">
        <f>IFERROR(__xludf.DUMMYFUNCTION("""COMPUTED_VALUE"""),394.44)</f>
        <v>394.44</v>
      </c>
      <c r="G411" s="2">
        <f>IFERROR(__xludf.DUMMYFUNCTION("""COMPUTED_VALUE"""),45889.66666666667)</f>
        <v>45889.66667</v>
      </c>
      <c r="H411" s="1">
        <f>IFERROR(__xludf.DUMMYFUNCTION("""COMPUTED_VALUE"""),382.32)</f>
        <v>382.32</v>
      </c>
      <c r="J411" s="2">
        <f>IFERROR(__xludf.DUMMYFUNCTION("""COMPUTED_VALUE"""),45889.66666666667)</f>
        <v>45889.66667</v>
      </c>
      <c r="K411" s="1">
        <f>IFERROR(__xludf.DUMMYFUNCTION("""COMPUTED_VALUE"""),382.95)</f>
        <v>382.95</v>
      </c>
      <c r="M411" s="2">
        <f>IFERROR(__xludf.DUMMYFUNCTION("""COMPUTED_VALUE"""),45889.66666666667)</f>
        <v>45889.66667</v>
      </c>
      <c r="N411" s="1">
        <f>IFERROR(__xludf.DUMMYFUNCTION("""COMPUTED_VALUE"""),3780063.0)</f>
        <v>3780063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IFERROR(__xludf.DUMMYFUNCTION("""COMPUTED_VALUE"""),379.54)</f>
        <v>379.54</v>
      </c>
      <c r="D412" s="2">
        <f>IFERROR(__xludf.DUMMYFUNCTION("""COMPUTED_VALUE"""),45890.66666666667)</f>
        <v>45890.66667</v>
      </c>
      <c r="E412" s="1">
        <f>IFERROR(__xludf.DUMMYFUNCTION("""COMPUTED_VALUE"""),379.54)</f>
        <v>379.54</v>
      </c>
      <c r="G412" s="2">
        <f>IFERROR(__xludf.DUMMYFUNCTION("""COMPUTED_VALUE"""),45890.66666666667)</f>
        <v>45890.66667</v>
      </c>
      <c r="H412" s="1">
        <f>IFERROR(__xludf.DUMMYFUNCTION("""COMPUTED_VALUE"""),373.15)</f>
        <v>373.15</v>
      </c>
      <c r="J412" s="2">
        <f>IFERROR(__xludf.DUMMYFUNCTION("""COMPUTED_VALUE"""),45890.66666666667)</f>
        <v>45890.66667</v>
      </c>
      <c r="K412" s="1">
        <f>IFERROR(__xludf.DUMMYFUNCTION("""COMPUTED_VALUE"""),375.46)</f>
        <v>375.46</v>
      </c>
      <c r="M412" s="2">
        <f>IFERROR(__xludf.DUMMYFUNCTION("""COMPUTED_VALUE"""),45890.66666666667)</f>
        <v>45890.66667</v>
      </c>
      <c r="N412" s="1">
        <f>IFERROR(__xludf.DUMMYFUNCTION("""COMPUTED_VALUE"""),2965025.0)</f>
        <v>2965025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IFERROR(__xludf.DUMMYFUNCTION("""COMPUTED_VALUE"""),376.65)</f>
        <v>376.65</v>
      </c>
      <c r="D413" s="2">
        <f>IFERROR(__xludf.DUMMYFUNCTION("""COMPUTED_VALUE"""),45891.66666666667)</f>
        <v>45891.66667</v>
      </c>
      <c r="E413" s="1">
        <f>IFERROR(__xludf.DUMMYFUNCTION("""COMPUTED_VALUE"""),403.29)</f>
        <v>403.29</v>
      </c>
      <c r="G413" s="2">
        <f>IFERROR(__xludf.DUMMYFUNCTION("""COMPUTED_VALUE"""),45891.66666666667)</f>
        <v>45891.66667</v>
      </c>
      <c r="H413" s="1">
        <f>IFERROR(__xludf.DUMMYFUNCTION("""COMPUTED_VALUE"""),376.65)</f>
        <v>376.65</v>
      </c>
      <c r="J413" s="2">
        <f>IFERROR(__xludf.DUMMYFUNCTION("""COMPUTED_VALUE"""),45891.66666666667)</f>
        <v>45891.66667</v>
      </c>
      <c r="K413" s="1">
        <f>IFERROR(__xludf.DUMMYFUNCTION("""COMPUTED_VALUE"""),396.26)</f>
        <v>396.26</v>
      </c>
      <c r="M413" s="2">
        <f>IFERROR(__xludf.DUMMYFUNCTION("""COMPUTED_VALUE"""),45891.66666666667)</f>
        <v>45891.66667</v>
      </c>
      <c r="N413" s="1">
        <f>IFERROR(__xludf.DUMMYFUNCTION("""COMPUTED_VALUE"""),3913292.0)</f>
        <v>3913292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IFERROR(__xludf.DUMMYFUNCTION("""COMPUTED_VALUE"""),393.5)</f>
        <v>393.5</v>
      </c>
      <c r="D414" s="2">
        <f>IFERROR(__xludf.DUMMYFUNCTION("""COMPUTED_VALUE"""),45894.66666666667)</f>
        <v>45894.66667</v>
      </c>
      <c r="E414" s="1">
        <f>IFERROR(__xludf.DUMMYFUNCTION("""COMPUTED_VALUE"""),395.13)</f>
        <v>395.13</v>
      </c>
      <c r="G414" s="2">
        <f>IFERROR(__xludf.DUMMYFUNCTION("""COMPUTED_VALUE"""),45894.66666666667)</f>
        <v>45894.66667</v>
      </c>
      <c r="H414" s="1">
        <f>IFERROR(__xludf.DUMMYFUNCTION("""COMPUTED_VALUE"""),390.52)</f>
        <v>390.52</v>
      </c>
      <c r="J414" s="2">
        <f>IFERROR(__xludf.DUMMYFUNCTION("""COMPUTED_VALUE"""),45894.66666666667)</f>
        <v>45894.66667</v>
      </c>
      <c r="K414" s="1">
        <f>IFERROR(__xludf.DUMMYFUNCTION("""COMPUTED_VALUE"""),393.74)</f>
        <v>393.74</v>
      </c>
      <c r="M414" s="2">
        <f>IFERROR(__xludf.DUMMYFUNCTION("""COMPUTED_VALUE"""),45894.66666666667)</f>
        <v>45894.66667</v>
      </c>
      <c r="N414" s="1">
        <f>IFERROR(__xludf.DUMMYFUNCTION("""COMPUTED_VALUE"""),1884872.0)</f>
        <v>1884872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IFERROR(__xludf.DUMMYFUNCTION("""COMPUTED_VALUE"""),392.52)</f>
        <v>392.52</v>
      </c>
      <c r="D415" s="2">
        <f>IFERROR(__xludf.DUMMYFUNCTION("""COMPUTED_VALUE"""),45895.66666666667)</f>
        <v>45895.66667</v>
      </c>
      <c r="E415" s="1">
        <f>IFERROR(__xludf.DUMMYFUNCTION("""COMPUTED_VALUE"""),395.23)</f>
        <v>395.23</v>
      </c>
      <c r="G415" s="2">
        <f>IFERROR(__xludf.DUMMYFUNCTION("""COMPUTED_VALUE"""),45895.66666666667)</f>
        <v>45895.66667</v>
      </c>
      <c r="H415" s="1">
        <f>IFERROR(__xludf.DUMMYFUNCTION("""COMPUTED_VALUE"""),388.14)</f>
        <v>388.14</v>
      </c>
      <c r="J415" s="2">
        <f>IFERROR(__xludf.DUMMYFUNCTION("""COMPUTED_VALUE"""),45895.66666666667)</f>
        <v>45895.66667</v>
      </c>
      <c r="K415" s="1">
        <f>IFERROR(__xludf.DUMMYFUNCTION("""COMPUTED_VALUE"""),389.0)</f>
        <v>389</v>
      </c>
      <c r="M415" s="2">
        <f>IFERROR(__xludf.DUMMYFUNCTION("""COMPUTED_VALUE"""),45895.66666666667)</f>
        <v>45895.66667</v>
      </c>
      <c r="N415" s="1">
        <f>IFERROR(__xludf.DUMMYFUNCTION("""COMPUTED_VALUE"""),2526304.0)</f>
        <v>2526304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IFERROR(__xludf.DUMMYFUNCTION("""COMPUTED_VALUE"""),388.83)</f>
        <v>388.83</v>
      </c>
      <c r="D416" s="2">
        <f>IFERROR(__xludf.DUMMYFUNCTION("""COMPUTED_VALUE"""),45896.66666666667)</f>
        <v>45896.66667</v>
      </c>
      <c r="E416" s="1">
        <f>IFERROR(__xludf.DUMMYFUNCTION("""COMPUTED_VALUE"""),393.24)</f>
        <v>393.24</v>
      </c>
      <c r="G416" s="2">
        <f>IFERROR(__xludf.DUMMYFUNCTION("""COMPUTED_VALUE"""),45896.66666666667)</f>
        <v>45896.66667</v>
      </c>
      <c r="H416" s="1">
        <f>IFERROR(__xludf.DUMMYFUNCTION("""COMPUTED_VALUE"""),386.85)</f>
        <v>386.85</v>
      </c>
      <c r="J416" s="2">
        <f>IFERROR(__xludf.DUMMYFUNCTION("""COMPUTED_VALUE"""),45896.66666666667)</f>
        <v>45896.66667</v>
      </c>
      <c r="K416" s="1">
        <f>IFERROR(__xludf.DUMMYFUNCTION("""COMPUTED_VALUE"""),391.23)</f>
        <v>391.23</v>
      </c>
      <c r="M416" s="2">
        <f>IFERROR(__xludf.DUMMYFUNCTION("""COMPUTED_VALUE"""),45896.66666666667)</f>
        <v>45896.66667</v>
      </c>
      <c r="N416" s="1">
        <f>IFERROR(__xludf.DUMMYFUNCTION("""COMPUTED_VALUE"""),1987191.0)</f>
        <v>1987191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IFERROR(__xludf.DUMMYFUNCTION("""COMPUTED_VALUE"""),391.95)</f>
        <v>391.95</v>
      </c>
      <c r="D417" s="2">
        <f>IFERROR(__xludf.DUMMYFUNCTION("""COMPUTED_VALUE"""),45897.66666666667)</f>
        <v>45897.66667</v>
      </c>
      <c r="E417" s="1">
        <f>IFERROR(__xludf.DUMMYFUNCTION("""COMPUTED_VALUE"""),392.76)</f>
        <v>392.76</v>
      </c>
      <c r="G417" s="2">
        <f>IFERROR(__xludf.DUMMYFUNCTION("""COMPUTED_VALUE"""),45897.66666666667)</f>
        <v>45897.66667</v>
      </c>
      <c r="H417" s="1">
        <f>IFERROR(__xludf.DUMMYFUNCTION("""COMPUTED_VALUE"""),382.01)</f>
        <v>382.01</v>
      </c>
      <c r="J417" s="2">
        <f>IFERROR(__xludf.DUMMYFUNCTION("""COMPUTED_VALUE"""),45897.66666666667)</f>
        <v>45897.66667</v>
      </c>
      <c r="K417" s="1">
        <f>IFERROR(__xludf.DUMMYFUNCTION("""COMPUTED_VALUE"""),386.01)</f>
        <v>386.01</v>
      </c>
      <c r="M417" s="2">
        <f>IFERROR(__xludf.DUMMYFUNCTION("""COMPUTED_VALUE"""),45897.66666666667)</f>
        <v>45897.66667</v>
      </c>
      <c r="N417" s="1">
        <f>IFERROR(__xludf.DUMMYFUNCTION("""COMPUTED_VALUE"""),1734854.0)</f>
        <v>1734854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IFERROR(__xludf.DUMMYFUNCTION("""COMPUTED_VALUE"""),386.24)</f>
        <v>386.24</v>
      </c>
      <c r="D418" s="2">
        <f>IFERROR(__xludf.DUMMYFUNCTION("""COMPUTED_VALUE"""),45898.66666666667)</f>
        <v>45898.66667</v>
      </c>
      <c r="E418" s="1">
        <f>IFERROR(__xludf.DUMMYFUNCTION("""COMPUTED_VALUE"""),389.54)</f>
        <v>389.54</v>
      </c>
      <c r="G418" s="2">
        <f>IFERROR(__xludf.DUMMYFUNCTION("""COMPUTED_VALUE"""),45898.66666666667)</f>
        <v>45898.66667</v>
      </c>
      <c r="H418" s="1">
        <f>IFERROR(__xludf.DUMMYFUNCTION("""COMPUTED_VALUE"""),381.0)</f>
        <v>381</v>
      </c>
      <c r="J418" s="2">
        <f>IFERROR(__xludf.DUMMYFUNCTION("""COMPUTED_VALUE"""),45898.66666666667)</f>
        <v>45898.66667</v>
      </c>
      <c r="K418" s="1">
        <f>IFERROR(__xludf.DUMMYFUNCTION("""COMPUTED_VALUE"""),382.61)</f>
        <v>382.61</v>
      </c>
      <c r="M418" s="2">
        <f>IFERROR(__xludf.DUMMYFUNCTION("""COMPUTED_VALUE"""),45898.66666666667)</f>
        <v>45898.66667</v>
      </c>
      <c r="N418" s="1">
        <f>IFERROR(__xludf.DUMMYFUNCTION("""COMPUTED_VALUE"""),2046834.0)</f>
        <v>2046834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IFERROR(__xludf.DUMMYFUNCTION("""COMPUTED_VALUE"""),380.91)</f>
        <v>380.91</v>
      </c>
      <c r="D419" s="2">
        <f>IFERROR(__xludf.DUMMYFUNCTION("""COMPUTED_VALUE"""),45902.66666666667)</f>
        <v>45902.66667</v>
      </c>
      <c r="E419" s="1">
        <f>IFERROR(__xludf.DUMMYFUNCTION("""COMPUTED_VALUE"""),380.91)</f>
        <v>380.91</v>
      </c>
      <c r="G419" s="2">
        <f>IFERROR(__xludf.DUMMYFUNCTION("""COMPUTED_VALUE"""),45902.66666666667)</f>
        <v>45902.66667</v>
      </c>
      <c r="H419" s="1">
        <f>IFERROR(__xludf.DUMMYFUNCTION("""COMPUTED_VALUE"""),373.99)</f>
        <v>373.99</v>
      </c>
      <c r="J419" s="2">
        <f>IFERROR(__xludf.DUMMYFUNCTION("""COMPUTED_VALUE"""),45902.66666666667)</f>
        <v>45902.66667</v>
      </c>
      <c r="K419" s="1">
        <f>IFERROR(__xludf.DUMMYFUNCTION("""COMPUTED_VALUE"""),378.36)</f>
        <v>378.36</v>
      </c>
      <c r="M419" s="2">
        <f>IFERROR(__xludf.DUMMYFUNCTION("""COMPUTED_VALUE"""),45902.66666666667)</f>
        <v>45902.66667</v>
      </c>
      <c r="N419" s="1">
        <f>IFERROR(__xludf.DUMMYFUNCTION("""COMPUTED_VALUE"""),2268370.0)</f>
        <v>2268370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IFERROR(__xludf.DUMMYFUNCTION("""COMPUTED_VALUE"""),377.61)</f>
        <v>377.61</v>
      </c>
      <c r="D420" s="2">
        <f>IFERROR(__xludf.DUMMYFUNCTION("""COMPUTED_VALUE"""),45903.66666666667)</f>
        <v>45903.66667</v>
      </c>
      <c r="E420" s="1">
        <f>IFERROR(__xludf.DUMMYFUNCTION("""COMPUTED_VALUE"""),379.77)</f>
        <v>379.77</v>
      </c>
      <c r="G420" s="2">
        <f>IFERROR(__xludf.DUMMYFUNCTION("""COMPUTED_VALUE"""),45903.66666666667)</f>
        <v>45903.66667</v>
      </c>
      <c r="H420" s="1">
        <f>IFERROR(__xludf.DUMMYFUNCTION("""COMPUTED_VALUE"""),374.45)</f>
        <v>374.45</v>
      </c>
      <c r="J420" s="2">
        <f>IFERROR(__xludf.DUMMYFUNCTION("""COMPUTED_VALUE"""),45903.66666666667)</f>
        <v>45903.66667</v>
      </c>
      <c r="K420" s="1">
        <f>IFERROR(__xludf.DUMMYFUNCTION("""COMPUTED_VALUE"""),378.72)</f>
        <v>378.72</v>
      </c>
      <c r="M420" s="2">
        <f>IFERROR(__xludf.DUMMYFUNCTION("""COMPUTED_VALUE"""),45903.66666666667)</f>
        <v>45903.66667</v>
      </c>
      <c r="N420" s="1">
        <f>IFERROR(__xludf.DUMMYFUNCTION("""COMPUTED_VALUE"""),2700929.0)</f>
        <v>2700929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IFERROR(__xludf.DUMMYFUNCTION("""COMPUTED_VALUE"""),379.94)</f>
        <v>379.94</v>
      </c>
      <c r="D421" s="2">
        <f>IFERROR(__xludf.DUMMYFUNCTION("""COMPUTED_VALUE"""),45904.66666666667)</f>
        <v>45904.66667</v>
      </c>
      <c r="E421" s="1">
        <f>IFERROR(__xludf.DUMMYFUNCTION("""COMPUTED_VALUE"""),390.85)</f>
        <v>390.85</v>
      </c>
      <c r="G421" s="2">
        <f>IFERROR(__xludf.DUMMYFUNCTION("""COMPUTED_VALUE"""),45904.66666666667)</f>
        <v>45904.66667</v>
      </c>
      <c r="H421" s="1">
        <f>IFERROR(__xludf.DUMMYFUNCTION("""COMPUTED_VALUE"""),378.05)</f>
        <v>378.05</v>
      </c>
      <c r="J421" s="2">
        <f>IFERROR(__xludf.DUMMYFUNCTION("""COMPUTED_VALUE"""),45904.66666666667)</f>
        <v>45904.66667</v>
      </c>
      <c r="K421" s="1">
        <f>IFERROR(__xludf.DUMMYFUNCTION("""COMPUTED_VALUE"""),390.43)</f>
        <v>390.43</v>
      </c>
      <c r="M421" s="2">
        <f>IFERROR(__xludf.DUMMYFUNCTION("""COMPUTED_VALUE"""),45904.66666666667)</f>
        <v>45904.66667</v>
      </c>
      <c r="N421" s="1">
        <f>IFERROR(__xludf.DUMMYFUNCTION("""COMPUTED_VALUE"""),1786059.0)</f>
        <v>1786059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IFERROR(__xludf.DUMMYFUNCTION("""COMPUTED_VALUE"""),394.14)</f>
        <v>394.14</v>
      </c>
      <c r="D422" s="2">
        <f>IFERROR(__xludf.DUMMYFUNCTION("""COMPUTED_VALUE"""),45905.66666666667)</f>
        <v>45905.66667</v>
      </c>
      <c r="E422" s="1">
        <f>IFERROR(__xludf.DUMMYFUNCTION("""COMPUTED_VALUE"""),407.26)</f>
        <v>407.26</v>
      </c>
      <c r="G422" s="2">
        <f>IFERROR(__xludf.DUMMYFUNCTION("""COMPUTED_VALUE"""),45905.66666666667)</f>
        <v>45905.66667</v>
      </c>
      <c r="H422" s="1">
        <f>IFERROR(__xludf.DUMMYFUNCTION("""COMPUTED_VALUE"""),392.33)</f>
        <v>392.33</v>
      </c>
      <c r="J422" s="2">
        <f>IFERROR(__xludf.DUMMYFUNCTION("""COMPUTED_VALUE"""),45905.66666666667)</f>
        <v>45905.66667</v>
      </c>
      <c r="K422" s="1">
        <f>IFERROR(__xludf.DUMMYFUNCTION("""COMPUTED_VALUE"""),406.48)</f>
        <v>406.48</v>
      </c>
      <c r="M422" s="2">
        <f>IFERROR(__xludf.DUMMYFUNCTION("""COMPUTED_VALUE"""),45905.66666666667)</f>
        <v>45905.66667</v>
      </c>
      <c r="N422" s="1">
        <f>IFERROR(__xludf.DUMMYFUNCTION("""COMPUTED_VALUE"""),2920373.0)</f>
        <v>2920373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IFERROR(__xludf.DUMMYFUNCTION("""COMPUTED_VALUE"""),405.33)</f>
        <v>405.33</v>
      </c>
      <c r="D423" s="2">
        <f>IFERROR(__xludf.DUMMYFUNCTION("""COMPUTED_VALUE"""),45908.66666666667)</f>
        <v>45908.66667</v>
      </c>
      <c r="E423" s="1">
        <f>IFERROR(__xludf.DUMMYFUNCTION("""COMPUTED_VALUE"""),407.68)</f>
        <v>407.68</v>
      </c>
      <c r="G423" s="2">
        <f>IFERROR(__xludf.DUMMYFUNCTION("""COMPUTED_VALUE"""),45908.66666666667)</f>
        <v>45908.66667</v>
      </c>
      <c r="H423" s="1">
        <f>IFERROR(__xludf.DUMMYFUNCTION("""COMPUTED_VALUE"""),398.95)</f>
        <v>398.95</v>
      </c>
      <c r="J423" s="2">
        <f>IFERROR(__xludf.DUMMYFUNCTION("""COMPUTED_VALUE"""),45908.66666666667)</f>
        <v>45908.66667</v>
      </c>
      <c r="K423" s="1">
        <f>IFERROR(__xludf.DUMMYFUNCTION("""COMPUTED_VALUE"""),407.68)</f>
        <v>407.68</v>
      </c>
      <c r="M423" s="2">
        <f>IFERROR(__xludf.DUMMYFUNCTION("""COMPUTED_VALUE"""),45908.66666666667)</f>
        <v>45908.66667</v>
      </c>
      <c r="N423" s="1">
        <f>IFERROR(__xludf.DUMMYFUNCTION("""COMPUTED_VALUE"""),2572387.0)</f>
        <v>2572387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IFERROR(__xludf.DUMMYFUNCTION("""COMPUTED_VALUE"""),407.06)</f>
        <v>407.06</v>
      </c>
      <c r="D424" s="2">
        <f>IFERROR(__xludf.DUMMYFUNCTION("""COMPUTED_VALUE"""),45909.66666666667)</f>
        <v>45909.66667</v>
      </c>
      <c r="E424" s="1">
        <f>IFERROR(__xludf.DUMMYFUNCTION("""COMPUTED_VALUE"""),407.06)</f>
        <v>407.06</v>
      </c>
      <c r="G424" s="2">
        <f>IFERROR(__xludf.DUMMYFUNCTION("""COMPUTED_VALUE"""),45909.66666666667)</f>
        <v>45909.66667</v>
      </c>
      <c r="H424" s="1">
        <f>IFERROR(__xludf.DUMMYFUNCTION("""COMPUTED_VALUE"""),391.93)</f>
        <v>391.93</v>
      </c>
      <c r="J424" s="2">
        <f>IFERROR(__xludf.DUMMYFUNCTION("""COMPUTED_VALUE"""),45909.66666666667)</f>
        <v>45909.66667</v>
      </c>
      <c r="K424" s="1">
        <f>IFERROR(__xludf.DUMMYFUNCTION("""COMPUTED_VALUE"""),396.16)</f>
        <v>396.16</v>
      </c>
      <c r="M424" s="2">
        <f>IFERROR(__xludf.DUMMYFUNCTION("""COMPUTED_VALUE"""),45909.66666666667)</f>
        <v>45909.66667</v>
      </c>
      <c r="N424" s="1">
        <f>IFERROR(__xludf.DUMMYFUNCTION("""COMPUTED_VALUE"""),2446990.0)</f>
        <v>2446990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IFERROR(__xludf.DUMMYFUNCTION("""COMPUTED_VALUE"""),394.45)</f>
        <v>394.45</v>
      </c>
      <c r="D425" s="2">
        <f>IFERROR(__xludf.DUMMYFUNCTION("""COMPUTED_VALUE"""),45910.66666666667)</f>
        <v>45910.66667</v>
      </c>
      <c r="E425" s="1">
        <f>IFERROR(__xludf.DUMMYFUNCTION("""COMPUTED_VALUE"""),395.9)</f>
        <v>395.9</v>
      </c>
      <c r="G425" s="2">
        <f>IFERROR(__xludf.DUMMYFUNCTION("""COMPUTED_VALUE"""),45910.66666666667)</f>
        <v>45910.66667</v>
      </c>
      <c r="H425" s="1">
        <f>IFERROR(__xludf.DUMMYFUNCTION("""COMPUTED_VALUE"""),389.98)</f>
        <v>389.98</v>
      </c>
      <c r="J425" s="2">
        <f>IFERROR(__xludf.DUMMYFUNCTION("""COMPUTED_VALUE"""),45910.66666666667)</f>
        <v>45910.66667</v>
      </c>
      <c r="K425" s="1">
        <f>IFERROR(__xludf.DUMMYFUNCTION("""COMPUTED_VALUE"""),392.67)</f>
        <v>392.67</v>
      </c>
      <c r="M425" s="2">
        <f>IFERROR(__xludf.DUMMYFUNCTION("""COMPUTED_VALUE"""),45910.66666666667)</f>
        <v>45910.66667</v>
      </c>
      <c r="N425" s="1">
        <f>IFERROR(__xludf.DUMMYFUNCTION("""COMPUTED_VALUE"""),2315664.0)</f>
        <v>2315664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IFERROR(__xludf.DUMMYFUNCTION("""COMPUTED_VALUE"""),393.1)</f>
        <v>393.1</v>
      </c>
      <c r="D426" s="2">
        <f>IFERROR(__xludf.DUMMYFUNCTION("""COMPUTED_VALUE"""),45911.66666666667)</f>
        <v>45911.66667</v>
      </c>
      <c r="E426" s="1">
        <f>IFERROR(__xludf.DUMMYFUNCTION("""COMPUTED_VALUE"""),405.91)</f>
        <v>405.91</v>
      </c>
      <c r="G426" s="2">
        <f>IFERROR(__xludf.DUMMYFUNCTION("""COMPUTED_VALUE"""),45911.66666666667)</f>
        <v>45911.66667</v>
      </c>
      <c r="H426" s="1">
        <f>IFERROR(__xludf.DUMMYFUNCTION("""COMPUTED_VALUE"""),392.57)</f>
        <v>392.57</v>
      </c>
      <c r="J426" s="2">
        <f>IFERROR(__xludf.DUMMYFUNCTION("""COMPUTED_VALUE"""),45911.66666666667)</f>
        <v>45911.66667</v>
      </c>
      <c r="K426" s="1">
        <f>IFERROR(__xludf.DUMMYFUNCTION("""COMPUTED_VALUE"""),404.9)</f>
        <v>404.9</v>
      </c>
      <c r="M426" s="2">
        <f>IFERROR(__xludf.DUMMYFUNCTION("""COMPUTED_VALUE"""),45911.66666666667)</f>
        <v>45911.66667</v>
      </c>
      <c r="N426" s="1">
        <f>IFERROR(__xludf.DUMMYFUNCTION("""COMPUTED_VALUE"""),2329798.0)</f>
        <v>2329798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IFERROR(__xludf.DUMMYFUNCTION("""COMPUTED_VALUE"""),403.76)</f>
        <v>403.76</v>
      </c>
      <c r="D427" s="2">
        <f>IFERROR(__xludf.DUMMYFUNCTION("""COMPUTED_VALUE"""),45912.66666666667)</f>
        <v>45912.66667</v>
      </c>
      <c r="E427" s="1">
        <f>IFERROR(__xludf.DUMMYFUNCTION("""COMPUTED_VALUE"""),403.76)</f>
        <v>403.76</v>
      </c>
      <c r="G427" s="2">
        <f>IFERROR(__xludf.DUMMYFUNCTION("""COMPUTED_VALUE"""),45912.66666666667)</f>
        <v>45912.66667</v>
      </c>
      <c r="H427" s="1">
        <f>IFERROR(__xludf.DUMMYFUNCTION("""COMPUTED_VALUE"""),396.82)</f>
        <v>396.82</v>
      </c>
      <c r="J427" s="2">
        <f>IFERROR(__xludf.DUMMYFUNCTION("""COMPUTED_VALUE"""),45912.66666666667)</f>
        <v>45912.66667</v>
      </c>
      <c r="K427" s="1">
        <f>IFERROR(__xludf.DUMMYFUNCTION("""COMPUTED_VALUE"""),397.31)</f>
        <v>397.31</v>
      </c>
      <c r="M427" s="2">
        <f>IFERROR(__xludf.DUMMYFUNCTION("""COMPUTED_VALUE"""),45912.66666666667)</f>
        <v>45912.66667</v>
      </c>
      <c r="N427" s="1">
        <f>IFERROR(__xludf.DUMMYFUNCTION("""COMPUTED_VALUE"""),2595098.0)</f>
        <v>2595098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IFERROR(__xludf.DUMMYFUNCTION("""COMPUTED_VALUE"""),397.31)</f>
        <v>397.31</v>
      </c>
      <c r="D428" s="2">
        <f>IFERROR(__xludf.DUMMYFUNCTION("""COMPUTED_VALUE"""),45915.66666666667)</f>
        <v>45915.66667</v>
      </c>
      <c r="E428" s="1">
        <f>IFERROR(__xludf.DUMMYFUNCTION("""COMPUTED_VALUE"""),399.32)</f>
        <v>399.32</v>
      </c>
      <c r="G428" s="2">
        <f>IFERROR(__xludf.DUMMYFUNCTION("""COMPUTED_VALUE"""),45915.66666666667)</f>
        <v>45915.66667</v>
      </c>
      <c r="H428" s="1">
        <f>IFERROR(__xludf.DUMMYFUNCTION("""COMPUTED_VALUE"""),391.96)</f>
        <v>391.96</v>
      </c>
      <c r="J428" s="2">
        <f>IFERROR(__xludf.DUMMYFUNCTION("""COMPUTED_VALUE"""),45915.66666666667)</f>
        <v>45915.66667</v>
      </c>
      <c r="K428" s="1">
        <f>IFERROR(__xludf.DUMMYFUNCTION("""COMPUTED_VALUE"""),398.24)</f>
        <v>398.24</v>
      </c>
      <c r="M428" s="2">
        <f>IFERROR(__xludf.DUMMYFUNCTION("""COMPUTED_VALUE"""),45915.66666666667)</f>
        <v>45915.66667</v>
      </c>
      <c r="N428" s="1">
        <f>IFERROR(__xludf.DUMMYFUNCTION("""COMPUTED_VALUE"""),1875482.0)</f>
        <v>1875482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IFERROR(__xludf.DUMMYFUNCTION("""COMPUTED_VALUE"""),398.49)</f>
        <v>398.49</v>
      </c>
      <c r="D429" s="2">
        <f>IFERROR(__xludf.DUMMYFUNCTION("""COMPUTED_VALUE"""),45916.66666666667)</f>
        <v>45916.66667</v>
      </c>
      <c r="E429" s="1">
        <f>IFERROR(__xludf.DUMMYFUNCTION("""COMPUTED_VALUE"""),402.81)</f>
        <v>402.81</v>
      </c>
      <c r="G429" s="2">
        <f>IFERROR(__xludf.DUMMYFUNCTION("""COMPUTED_VALUE"""),45916.66666666667)</f>
        <v>45916.66667</v>
      </c>
      <c r="H429" s="1">
        <f>IFERROR(__xludf.DUMMYFUNCTION("""COMPUTED_VALUE"""),396.02)</f>
        <v>396.02</v>
      </c>
      <c r="J429" s="2">
        <f>IFERROR(__xludf.DUMMYFUNCTION("""COMPUTED_VALUE"""),45916.66666666667)</f>
        <v>45916.66667</v>
      </c>
      <c r="K429" s="1">
        <f>IFERROR(__xludf.DUMMYFUNCTION("""COMPUTED_VALUE"""),400.74)</f>
        <v>400.74</v>
      </c>
      <c r="M429" s="2">
        <f>IFERROR(__xludf.DUMMYFUNCTION("""COMPUTED_VALUE"""),45916.66666666667)</f>
        <v>45916.66667</v>
      </c>
      <c r="N429" s="1">
        <f>IFERROR(__xludf.DUMMYFUNCTION("""COMPUTED_VALUE"""),1894775.0)</f>
        <v>1894775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IFERROR(__xludf.DUMMYFUNCTION("""COMPUTED_VALUE"""),401.63)</f>
        <v>401.63</v>
      </c>
      <c r="D430" s="2">
        <f>IFERROR(__xludf.DUMMYFUNCTION("""COMPUTED_VALUE"""),45917.66666666667)</f>
        <v>45917.66667</v>
      </c>
      <c r="E430" s="1">
        <f>IFERROR(__xludf.DUMMYFUNCTION("""COMPUTED_VALUE"""),412.76)</f>
        <v>412.76</v>
      </c>
      <c r="G430" s="2">
        <f>IFERROR(__xludf.DUMMYFUNCTION("""COMPUTED_VALUE"""),45917.66666666667)</f>
        <v>45917.66667</v>
      </c>
      <c r="H430" s="1">
        <f>IFERROR(__xludf.DUMMYFUNCTION("""COMPUTED_VALUE"""),392.78)</f>
        <v>392.78</v>
      </c>
      <c r="J430" s="2">
        <f>IFERROR(__xludf.DUMMYFUNCTION("""COMPUTED_VALUE"""),45917.66666666667)</f>
        <v>45917.66667</v>
      </c>
      <c r="K430" s="1">
        <f>IFERROR(__xludf.DUMMYFUNCTION("""COMPUTED_VALUE"""),394.64)</f>
        <v>394.64</v>
      </c>
      <c r="M430" s="2">
        <f>IFERROR(__xludf.DUMMYFUNCTION("""COMPUTED_VALUE"""),45917.66666666667)</f>
        <v>45917.66667</v>
      </c>
      <c r="N430" s="1">
        <f>IFERROR(__xludf.DUMMYFUNCTION("""COMPUTED_VALUE"""),2433088.0)</f>
        <v>2433088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IFERROR(__xludf.DUMMYFUNCTION("""COMPUTED_VALUE"""),395.32)</f>
        <v>395.32</v>
      </c>
      <c r="D431" s="2">
        <f>IFERROR(__xludf.DUMMYFUNCTION("""COMPUTED_VALUE"""),45918.66666666667)</f>
        <v>45918.66667</v>
      </c>
      <c r="E431" s="1">
        <f>IFERROR(__xludf.DUMMYFUNCTION("""COMPUTED_VALUE"""),398.0)</f>
        <v>398</v>
      </c>
      <c r="G431" s="2">
        <f>IFERROR(__xludf.DUMMYFUNCTION("""COMPUTED_VALUE"""),45918.66666666667)</f>
        <v>45918.66667</v>
      </c>
      <c r="H431" s="1">
        <f>IFERROR(__xludf.DUMMYFUNCTION("""COMPUTED_VALUE"""),392.92)</f>
        <v>392.92</v>
      </c>
      <c r="J431" s="2">
        <f>IFERROR(__xludf.DUMMYFUNCTION("""COMPUTED_VALUE"""),45918.66666666667)</f>
        <v>45918.66667</v>
      </c>
      <c r="K431" s="1">
        <f>IFERROR(__xludf.DUMMYFUNCTION("""COMPUTED_VALUE"""),396.57)</f>
        <v>396.57</v>
      </c>
      <c r="M431" s="2">
        <f>IFERROR(__xludf.DUMMYFUNCTION("""COMPUTED_VALUE"""),45918.66666666667)</f>
        <v>45918.66667</v>
      </c>
      <c r="N431" s="1">
        <f>IFERROR(__xludf.DUMMYFUNCTION("""COMPUTED_VALUE"""),2059036.0)</f>
        <v>2059036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IFERROR(__xludf.DUMMYFUNCTION("""COMPUTED_VALUE"""),396.57)</f>
        <v>396.57</v>
      </c>
      <c r="D432" s="2">
        <f>IFERROR(__xludf.DUMMYFUNCTION("""COMPUTED_VALUE"""),45919.66666666667)</f>
        <v>45919.66667</v>
      </c>
      <c r="E432" s="1">
        <f>IFERROR(__xludf.DUMMYFUNCTION("""COMPUTED_VALUE"""),396.57)</f>
        <v>396.57</v>
      </c>
      <c r="G432" s="2">
        <f>IFERROR(__xludf.DUMMYFUNCTION("""COMPUTED_VALUE"""),45919.66666666667)</f>
        <v>45919.66667</v>
      </c>
      <c r="H432" s="1">
        <f>IFERROR(__xludf.DUMMYFUNCTION("""COMPUTED_VALUE"""),385.73)</f>
        <v>385.73</v>
      </c>
      <c r="J432" s="2">
        <f>IFERROR(__xludf.DUMMYFUNCTION("""COMPUTED_VALUE"""),45919.66666666667)</f>
        <v>45919.66667</v>
      </c>
      <c r="K432" s="1">
        <f>IFERROR(__xludf.DUMMYFUNCTION("""COMPUTED_VALUE"""),386.48)</f>
        <v>386.48</v>
      </c>
      <c r="M432" s="2">
        <f>IFERROR(__xludf.DUMMYFUNCTION("""COMPUTED_VALUE"""),45919.66666666667)</f>
        <v>45919.66667</v>
      </c>
      <c r="N432" s="1">
        <f>IFERROR(__xludf.DUMMYFUNCTION("""COMPUTED_VALUE"""),6273640.0)</f>
        <v>6273640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IFERROR(__xludf.DUMMYFUNCTION("""COMPUTED_VALUE"""),384.0)</f>
        <v>384</v>
      </c>
      <c r="D433" s="2">
        <f>IFERROR(__xludf.DUMMYFUNCTION("""COMPUTED_VALUE"""),45922.66666666667)</f>
        <v>45922.66667</v>
      </c>
      <c r="E433" s="1">
        <f>IFERROR(__xludf.DUMMYFUNCTION("""COMPUTED_VALUE"""),384.0)</f>
        <v>384</v>
      </c>
      <c r="G433" s="2">
        <f>IFERROR(__xludf.DUMMYFUNCTION("""COMPUTED_VALUE"""),45922.66666666667)</f>
        <v>45922.66667</v>
      </c>
      <c r="H433" s="1">
        <f>IFERROR(__xludf.DUMMYFUNCTION("""COMPUTED_VALUE"""),375.64)</f>
        <v>375.64</v>
      </c>
      <c r="J433" s="2">
        <f>IFERROR(__xludf.DUMMYFUNCTION("""COMPUTED_VALUE"""),45922.66666666667)</f>
        <v>45922.66667</v>
      </c>
      <c r="K433" s="1">
        <f>IFERROR(__xludf.DUMMYFUNCTION("""COMPUTED_VALUE"""),380.05)</f>
        <v>380.05</v>
      </c>
      <c r="M433" s="2">
        <f>IFERROR(__xludf.DUMMYFUNCTION("""COMPUTED_VALUE"""),45922.66666666667)</f>
        <v>45922.66667</v>
      </c>
      <c r="N433" s="1">
        <f>IFERROR(__xludf.DUMMYFUNCTION("""COMPUTED_VALUE"""),497399.0)</f>
        <v>497399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IFERROR(__xludf.DUMMYFUNCTION("""COMPUTED_VALUE"""),379.56)</f>
        <v>379.56</v>
      </c>
      <c r="D434" s="2">
        <f>IFERROR(__xludf.DUMMYFUNCTION("""COMPUTED_VALUE"""),45923.66666666667)</f>
        <v>45923.66667</v>
      </c>
      <c r="E434" s="1">
        <f>IFERROR(__xludf.DUMMYFUNCTION("""COMPUTED_VALUE"""),382.35)</f>
        <v>382.35</v>
      </c>
      <c r="G434" s="2">
        <f>IFERROR(__xludf.DUMMYFUNCTION("""COMPUTED_VALUE"""),45923.66666666667)</f>
        <v>45923.66667</v>
      </c>
      <c r="H434" s="1">
        <f>IFERROR(__xludf.DUMMYFUNCTION("""COMPUTED_VALUE"""),375.64)</f>
        <v>375.64</v>
      </c>
      <c r="J434" s="2">
        <f>IFERROR(__xludf.DUMMYFUNCTION("""COMPUTED_VALUE"""),45923.66666666667)</f>
        <v>45923.66667</v>
      </c>
      <c r="K434" s="1">
        <f>IFERROR(__xludf.DUMMYFUNCTION("""COMPUTED_VALUE"""),380.43)</f>
        <v>380.43</v>
      </c>
      <c r="M434" s="2">
        <f>IFERROR(__xludf.DUMMYFUNCTION("""COMPUTED_VALUE"""),45923.66666666667)</f>
        <v>45923.66667</v>
      </c>
      <c r="N434" s="1">
        <f>IFERROR(__xludf.DUMMYFUNCTION("""COMPUTED_VALUE"""),467732.0)</f>
        <v>467732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IFERROR(__xludf.DUMMYFUNCTION("""COMPUTED_VALUE"""),380.43)</f>
        <v>380.43</v>
      </c>
      <c r="D435" s="2">
        <f>IFERROR(__xludf.DUMMYFUNCTION("""COMPUTED_VALUE"""),45924.66666666667)</f>
        <v>45924.66667</v>
      </c>
      <c r="E435" s="1">
        <f>IFERROR(__xludf.DUMMYFUNCTION("""COMPUTED_VALUE"""),382.36)</f>
        <v>382.36</v>
      </c>
      <c r="G435" s="2">
        <f>IFERROR(__xludf.DUMMYFUNCTION("""COMPUTED_VALUE"""),45924.66666666667)</f>
        <v>45924.66667</v>
      </c>
      <c r="H435" s="1">
        <f>IFERROR(__xludf.DUMMYFUNCTION("""COMPUTED_VALUE"""),377.61)</f>
        <v>377.61</v>
      </c>
      <c r="J435" s="2">
        <f>IFERROR(__xludf.DUMMYFUNCTION("""COMPUTED_VALUE"""),45924.66666666667)</f>
        <v>45924.66667</v>
      </c>
      <c r="K435" s="1">
        <f>IFERROR(__xludf.DUMMYFUNCTION("""COMPUTED_VALUE"""),377.72)</f>
        <v>377.72</v>
      </c>
      <c r="M435" s="2">
        <f>IFERROR(__xludf.DUMMYFUNCTION("""COMPUTED_VALUE"""),45924.66666666667)</f>
        <v>45924.66667</v>
      </c>
      <c r="N435" s="1">
        <f>IFERROR(__xludf.DUMMYFUNCTION("""COMPUTED_VALUE"""),384056.0)</f>
        <v>384056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IFERROR(__xludf.DUMMYFUNCTION("""COMPUTED_VALUE"""),377.72)</f>
        <v>377.72</v>
      </c>
      <c r="D436" s="2">
        <f>IFERROR(__xludf.DUMMYFUNCTION("""COMPUTED_VALUE"""),45925.66666666667)</f>
        <v>45925.66667</v>
      </c>
      <c r="E436" s="1">
        <f>IFERROR(__xludf.DUMMYFUNCTION("""COMPUTED_VALUE"""),377.72)</f>
        <v>377.72</v>
      </c>
      <c r="G436" s="2">
        <f>IFERROR(__xludf.DUMMYFUNCTION("""COMPUTED_VALUE"""),45925.66666666667)</f>
        <v>45925.66667</v>
      </c>
      <c r="H436" s="1">
        <f>IFERROR(__xludf.DUMMYFUNCTION("""COMPUTED_VALUE"""),368.82)</f>
        <v>368.82</v>
      </c>
      <c r="J436" s="2">
        <f>IFERROR(__xludf.DUMMYFUNCTION("""COMPUTED_VALUE"""),45925.66666666667)</f>
        <v>45925.66667</v>
      </c>
      <c r="K436" s="1">
        <f>IFERROR(__xludf.DUMMYFUNCTION("""COMPUTED_VALUE"""),370.87)</f>
        <v>370.87</v>
      </c>
      <c r="M436" s="2">
        <f>IFERROR(__xludf.DUMMYFUNCTION("""COMPUTED_VALUE"""),45925.66666666667)</f>
        <v>45925.66667</v>
      </c>
      <c r="N436" s="1">
        <f>IFERROR(__xludf.DUMMYFUNCTION("""COMPUTED_VALUE"""),458707.0)</f>
        <v>458707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IFERROR(__xludf.DUMMYFUNCTION("""COMPUTED_VALUE"""),370.87)</f>
        <v>370.87</v>
      </c>
      <c r="D437" s="2">
        <f>IFERROR(__xludf.DUMMYFUNCTION("""COMPUTED_VALUE"""),45926.66666666667)</f>
        <v>45926.66667</v>
      </c>
      <c r="E437" s="1">
        <f>IFERROR(__xludf.DUMMYFUNCTION("""COMPUTED_VALUE"""),375.37)</f>
        <v>375.37</v>
      </c>
      <c r="G437" s="2">
        <f>IFERROR(__xludf.DUMMYFUNCTION("""COMPUTED_VALUE"""),45926.66666666667)</f>
        <v>45926.66667</v>
      </c>
      <c r="H437" s="1">
        <f>IFERROR(__xludf.DUMMYFUNCTION("""COMPUTED_VALUE"""),370.3)</f>
        <v>370.3</v>
      </c>
      <c r="J437" s="2">
        <f>IFERROR(__xludf.DUMMYFUNCTION("""COMPUTED_VALUE"""),45926.66666666667)</f>
        <v>45926.66667</v>
      </c>
      <c r="K437" s="1">
        <f>IFERROR(__xludf.DUMMYFUNCTION("""COMPUTED_VALUE"""),371.82)</f>
        <v>371.82</v>
      </c>
      <c r="M437" s="2">
        <f>IFERROR(__xludf.DUMMYFUNCTION("""COMPUTED_VALUE"""),45926.66666666667)</f>
        <v>45926.66667</v>
      </c>
      <c r="N437" s="1">
        <f>IFERROR(__xludf.DUMMYFUNCTION("""COMPUTED_VALUE"""),439884.0)</f>
        <v>439884</v>
      </c>
    </row>
  </sheetData>
  <drawing r:id="rId1"/>
</worksheet>
</file>