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IFERROR(__xludf.DUMMYFUNCTION("""COMPUTED_VALUE"""),3396.71)</f>
        <v>3396.71</v>
      </c>
      <c r="D2" s="2">
        <f>IFERROR(__xludf.DUMMYFUNCTION("""COMPUTED_VALUE"""),45293.66666666667)</f>
        <v>45293.66667</v>
      </c>
      <c r="E2" s="1">
        <f>IFERROR(__xludf.DUMMYFUNCTION("""COMPUTED_VALUE"""),3416.87)</f>
        <v>3416.87</v>
      </c>
      <c r="G2" s="2">
        <f>IFERROR(__xludf.DUMMYFUNCTION("""COMPUTED_VALUE"""),45293.66666666667)</f>
        <v>45293.66667</v>
      </c>
      <c r="H2" s="1">
        <f>IFERROR(__xludf.DUMMYFUNCTION("""COMPUTED_VALUE"""),3370.67)</f>
        <v>3370.67</v>
      </c>
      <c r="J2" s="2">
        <f>IFERROR(__xludf.DUMMYFUNCTION("""COMPUTED_VALUE"""),45293.66666666667)</f>
        <v>45293.66667</v>
      </c>
      <c r="K2" s="1">
        <f>IFERROR(__xludf.DUMMYFUNCTION("""COMPUTED_VALUE"""),3382.35)</f>
        <v>3382.35</v>
      </c>
      <c r="M2" s="2">
        <f>IFERROR(__xludf.DUMMYFUNCTION("""COMPUTED_VALUE"""),45293.66666666667)</f>
        <v>45293.66667</v>
      </c>
      <c r="N2" s="1">
        <f>IFERROR(__xludf.DUMMYFUNCTION("""COMPUTED_VALUE"""),1.2618324E7)</f>
        <v>12618324</v>
      </c>
    </row>
    <row r="3">
      <c r="A3" s="2">
        <f>IFERROR(__xludf.DUMMYFUNCTION("""COMPUTED_VALUE"""),45294.66666666667)</f>
        <v>45294.66667</v>
      </c>
      <c r="B3" s="1">
        <f>IFERROR(__xludf.DUMMYFUNCTION("""COMPUTED_VALUE"""),3382.84)</f>
        <v>3382.84</v>
      </c>
      <c r="D3" s="2">
        <f>IFERROR(__xludf.DUMMYFUNCTION("""COMPUTED_VALUE"""),45294.66666666667)</f>
        <v>45294.66667</v>
      </c>
      <c r="E3" s="1">
        <f>IFERROR(__xludf.DUMMYFUNCTION("""COMPUTED_VALUE"""),3387.78)</f>
        <v>3387.78</v>
      </c>
      <c r="G3" s="2">
        <f>IFERROR(__xludf.DUMMYFUNCTION("""COMPUTED_VALUE"""),45294.66666666667)</f>
        <v>45294.66667</v>
      </c>
      <c r="H3" s="1">
        <f>IFERROR(__xludf.DUMMYFUNCTION("""COMPUTED_VALUE"""),3354.55)</f>
        <v>3354.55</v>
      </c>
      <c r="J3" s="2">
        <f>IFERROR(__xludf.DUMMYFUNCTION("""COMPUTED_VALUE"""),45294.66666666667)</f>
        <v>45294.66667</v>
      </c>
      <c r="K3" s="1">
        <f>IFERROR(__xludf.DUMMYFUNCTION("""COMPUTED_VALUE"""),3362.51)</f>
        <v>3362.51</v>
      </c>
      <c r="M3" s="2">
        <f>IFERROR(__xludf.DUMMYFUNCTION("""COMPUTED_VALUE"""),45294.66666666667)</f>
        <v>45294.66667</v>
      </c>
      <c r="N3" s="1">
        <f>IFERROR(__xludf.DUMMYFUNCTION("""COMPUTED_VALUE"""),1.3416527E7)</f>
        <v>13416527</v>
      </c>
    </row>
    <row r="4">
      <c r="A4" s="2">
        <f>IFERROR(__xludf.DUMMYFUNCTION("""COMPUTED_VALUE"""),45295.66666666667)</f>
        <v>45295.66667</v>
      </c>
      <c r="B4" s="1">
        <f>IFERROR(__xludf.DUMMYFUNCTION("""COMPUTED_VALUE"""),3359.75)</f>
        <v>3359.75</v>
      </c>
      <c r="D4" s="2">
        <f>IFERROR(__xludf.DUMMYFUNCTION("""COMPUTED_VALUE"""),45295.66666666667)</f>
        <v>45295.66667</v>
      </c>
      <c r="E4" s="1">
        <f>IFERROR(__xludf.DUMMYFUNCTION("""COMPUTED_VALUE"""),3388.79)</f>
        <v>3388.79</v>
      </c>
      <c r="G4" s="2">
        <f>IFERROR(__xludf.DUMMYFUNCTION("""COMPUTED_VALUE"""),45295.66666666667)</f>
        <v>45295.66667</v>
      </c>
      <c r="H4" s="1">
        <f>IFERROR(__xludf.DUMMYFUNCTION("""COMPUTED_VALUE"""),3352.81)</f>
        <v>3352.81</v>
      </c>
      <c r="J4" s="2">
        <f>IFERROR(__xludf.DUMMYFUNCTION("""COMPUTED_VALUE"""),45295.66666666667)</f>
        <v>45295.66667</v>
      </c>
      <c r="K4" s="1">
        <f>IFERROR(__xludf.DUMMYFUNCTION("""COMPUTED_VALUE"""),3353.59)</f>
        <v>3353.59</v>
      </c>
      <c r="M4" s="2">
        <f>IFERROR(__xludf.DUMMYFUNCTION("""COMPUTED_VALUE"""),45295.66666666667)</f>
        <v>45295.66667</v>
      </c>
      <c r="N4" s="1">
        <f>IFERROR(__xludf.DUMMYFUNCTION("""COMPUTED_VALUE"""),1.2521561E7)</f>
        <v>12521561</v>
      </c>
    </row>
    <row r="5">
      <c r="A5" s="2">
        <f>IFERROR(__xludf.DUMMYFUNCTION("""COMPUTED_VALUE"""),45296.66666666667)</f>
        <v>45296.66667</v>
      </c>
      <c r="B5" s="1">
        <f>IFERROR(__xludf.DUMMYFUNCTION("""COMPUTED_VALUE"""),3352.35)</f>
        <v>3352.35</v>
      </c>
      <c r="D5" s="2">
        <f>IFERROR(__xludf.DUMMYFUNCTION("""COMPUTED_VALUE"""),45296.66666666667)</f>
        <v>45296.66667</v>
      </c>
      <c r="E5" s="1">
        <f>IFERROR(__xludf.DUMMYFUNCTION("""COMPUTED_VALUE"""),3367.23)</f>
        <v>3367.23</v>
      </c>
      <c r="G5" s="2">
        <f>IFERROR(__xludf.DUMMYFUNCTION("""COMPUTED_VALUE"""),45296.66666666667)</f>
        <v>45296.66667</v>
      </c>
      <c r="H5" s="1">
        <f>IFERROR(__xludf.DUMMYFUNCTION("""COMPUTED_VALUE"""),3322.98)</f>
        <v>3322.98</v>
      </c>
      <c r="J5" s="2">
        <f>IFERROR(__xludf.DUMMYFUNCTION("""COMPUTED_VALUE"""),45296.66666666667)</f>
        <v>45296.66667</v>
      </c>
      <c r="K5" s="1">
        <f>IFERROR(__xludf.DUMMYFUNCTION("""COMPUTED_VALUE"""),3336.67)</f>
        <v>3336.67</v>
      </c>
      <c r="M5" s="2">
        <f>IFERROR(__xludf.DUMMYFUNCTION("""COMPUTED_VALUE"""),45296.66666666667)</f>
        <v>45296.66667</v>
      </c>
      <c r="N5" s="1">
        <f>IFERROR(__xludf.DUMMYFUNCTION("""COMPUTED_VALUE"""),1.0683316E7)</f>
        <v>10683316</v>
      </c>
    </row>
    <row r="6">
      <c r="A6" s="2">
        <f>IFERROR(__xludf.DUMMYFUNCTION("""COMPUTED_VALUE"""),45299.66666666667)</f>
        <v>45299.66667</v>
      </c>
      <c r="B6" s="1">
        <f>IFERROR(__xludf.DUMMYFUNCTION("""COMPUTED_VALUE"""),3338.37)</f>
        <v>3338.37</v>
      </c>
      <c r="D6" s="2">
        <f>IFERROR(__xludf.DUMMYFUNCTION("""COMPUTED_VALUE"""),45299.66666666667)</f>
        <v>45299.66667</v>
      </c>
      <c r="E6" s="1">
        <f>IFERROR(__xludf.DUMMYFUNCTION("""COMPUTED_VALUE"""),3346.28)</f>
        <v>3346.28</v>
      </c>
      <c r="G6" s="2">
        <f>IFERROR(__xludf.DUMMYFUNCTION("""COMPUTED_VALUE"""),45299.66666666667)</f>
        <v>45299.66667</v>
      </c>
      <c r="H6" s="1">
        <f>IFERROR(__xludf.DUMMYFUNCTION("""COMPUTED_VALUE"""),3305.3)</f>
        <v>3305.3</v>
      </c>
      <c r="J6" s="2">
        <f>IFERROR(__xludf.DUMMYFUNCTION("""COMPUTED_VALUE"""),45299.66666666667)</f>
        <v>45299.66667</v>
      </c>
      <c r="K6" s="1">
        <f>IFERROR(__xludf.DUMMYFUNCTION("""COMPUTED_VALUE"""),3345.78)</f>
        <v>3345.78</v>
      </c>
      <c r="M6" s="2">
        <f>IFERROR(__xludf.DUMMYFUNCTION("""COMPUTED_VALUE"""),45299.66666666667)</f>
        <v>45299.66667</v>
      </c>
      <c r="N6" s="1">
        <f>IFERROR(__xludf.DUMMYFUNCTION("""COMPUTED_VALUE"""),1.2844814E7)</f>
        <v>12844814</v>
      </c>
    </row>
    <row r="7">
      <c r="A7" s="2">
        <f>IFERROR(__xludf.DUMMYFUNCTION("""COMPUTED_VALUE"""),45300.66666666667)</f>
        <v>45300.66667</v>
      </c>
      <c r="B7" s="1">
        <f>IFERROR(__xludf.DUMMYFUNCTION("""COMPUTED_VALUE"""),3336.87)</f>
        <v>3336.87</v>
      </c>
      <c r="D7" s="2">
        <f>IFERROR(__xludf.DUMMYFUNCTION("""COMPUTED_VALUE"""),45300.66666666667)</f>
        <v>45300.66667</v>
      </c>
      <c r="E7" s="1">
        <f>IFERROR(__xludf.DUMMYFUNCTION("""COMPUTED_VALUE"""),3336.87)</f>
        <v>3336.87</v>
      </c>
      <c r="G7" s="2">
        <f>IFERROR(__xludf.DUMMYFUNCTION("""COMPUTED_VALUE"""),45300.66666666667)</f>
        <v>45300.66667</v>
      </c>
      <c r="H7" s="1">
        <f>IFERROR(__xludf.DUMMYFUNCTION("""COMPUTED_VALUE"""),3297.75)</f>
        <v>3297.75</v>
      </c>
      <c r="J7" s="2">
        <f>IFERROR(__xludf.DUMMYFUNCTION("""COMPUTED_VALUE"""),45300.66666666667)</f>
        <v>45300.66667</v>
      </c>
      <c r="K7" s="1">
        <f>IFERROR(__xludf.DUMMYFUNCTION("""COMPUTED_VALUE"""),3313.46)</f>
        <v>3313.46</v>
      </c>
      <c r="M7" s="2">
        <f>IFERROR(__xludf.DUMMYFUNCTION("""COMPUTED_VALUE"""),45300.66666666667)</f>
        <v>45300.66667</v>
      </c>
      <c r="N7" s="1">
        <f>IFERROR(__xludf.DUMMYFUNCTION("""COMPUTED_VALUE"""),1.090345E7)</f>
        <v>10903450</v>
      </c>
    </row>
    <row r="8">
      <c r="A8" s="2">
        <f>IFERROR(__xludf.DUMMYFUNCTION("""COMPUTED_VALUE"""),45301.66666666667)</f>
        <v>45301.66667</v>
      </c>
      <c r="B8" s="1">
        <f>IFERROR(__xludf.DUMMYFUNCTION("""COMPUTED_VALUE"""),3311.93)</f>
        <v>3311.93</v>
      </c>
      <c r="D8" s="2">
        <f>IFERROR(__xludf.DUMMYFUNCTION("""COMPUTED_VALUE"""),45301.66666666667)</f>
        <v>45301.66667</v>
      </c>
      <c r="E8" s="1">
        <f>IFERROR(__xludf.DUMMYFUNCTION("""COMPUTED_VALUE"""),3331.89)</f>
        <v>3331.89</v>
      </c>
      <c r="G8" s="2">
        <f>IFERROR(__xludf.DUMMYFUNCTION("""COMPUTED_VALUE"""),45301.66666666667)</f>
        <v>45301.66667</v>
      </c>
      <c r="H8" s="1">
        <f>IFERROR(__xludf.DUMMYFUNCTION("""COMPUTED_VALUE"""),3305.11)</f>
        <v>3305.11</v>
      </c>
      <c r="J8" s="2">
        <f>IFERROR(__xludf.DUMMYFUNCTION("""COMPUTED_VALUE"""),45301.66666666667)</f>
        <v>45301.66667</v>
      </c>
      <c r="K8" s="1">
        <f>IFERROR(__xludf.DUMMYFUNCTION("""COMPUTED_VALUE"""),3331.22)</f>
        <v>3331.22</v>
      </c>
      <c r="M8" s="2">
        <f>IFERROR(__xludf.DUMMYFUNCTION("""COMPUTED_VALUE"""),45301.66666666667)</f>
        <v>45301.66667</v>
      </c>
      <c r="N8" s="1">
        <f>IFERROR(__xludf.DUMMYFUNCTION("""COMPUTED_VALUE"""),8788691.0)</f>
        <v>8788691</v>
      </c>
    </row>
    <row r="9">
      <c r="A9" s="2">
        <f>IFERROR(__xludf.DUMMYFUNCTION("""COMPUTED_VALUE"""),45302.66666666667)</f>
        <v>45302.66667</v>
      </c>
      <c r="B9" s="1">
        <f>IFERROR(__xludf.DUMMYFUNCTION("""COMPUTED_VALUE"""),3327.03)</f>
        <v>3327.03</v>
      </c>
      <c r="D9" s="2">
        <f>IFERROR(__xludf.DUMMYFUNCTION("""COMPUTED_VALUE"""),45302.66666666667)</f>
        <v>45302.66667</v>
      </c>
      <c r="E9" s="1">
        <f>IFERROR(__xludf.DUMMYFUNCTION("""COMPUTED_VALUE"""),3327.03)</f>
        <v>3327.03</v>
      </c>
      <c r="G9" s="2">
        <f>IFERROR(__xludf.DUMMYFUNCTION("""COMPUTED_VALUE"""),45302.66666666667)</f>
        <v>45302.66667</v>
      </c>
      <c r="H9" s="1">
        <f>IFERROR(__xludf.DUMMYFUNCTION("""COMPUTED_VALUE"""),3277.15)</f>
        <v>3277.15</v>
      </c>
      <c r="J9" s="2">
        <f>IFERROR(__xludf.DUMMYFUNCTION("""COMPUTED_VALUE"""),45302.66666666667)</f>
        <v>45302.66667</v>
      </c>
      <c r="K9" s="1">
        <f>IFERROR(__xludf.DUMMYFUNCTION("""COMPUTED_VALUE"""),3301.64)</f>
        <v>3301.64</v>
      </c>
      <c r="M9" s="2">
        <f>IFERROR(__xludf.DUMMYFUNCTION("""COMPUTED_VALUE"""),45302.66666666667)</f>
        <v>45302.66667</v>
      </c>
      <c r="N9" s="1">
        <f>IFERROR(__xludf.DUMMYFUNCTION("""COMPUTED_VALUE"""),1.0761918E7)</f>
        <v>10761918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IFERROR(__xludf.DUMMYFUNCTION("""COMPUTED_VALUE"""),3301.64)</f>
        <v>3301.64</v>
      </c>
      <c r="D10" s="2">
        <f>IFERROR(__xludf.DUMMYFUNCTION("""COMPUTED_VALUE"""),45303.66666666667)</f>
        <v>45303.66667</v>
      </c>
      <c r="E10" s="1">
        <f>IFERROR(__xludf.DUMMYFUNCTION("""COMPUTED_VALUE"""),3330.22)</f>
        <v>3330.22</v>
      </c>
      <c r="G10" s="2">
        <f>IFERROR(__xludf.DUMMYFUNCTION("""COMPUTED_VALUE"""),45303.66666666667)</f>
        <v>45303.66667</v>
      </c>
      <c r="H10" s="1">
        <f>IFERROR(__xludf.DUMMYFUNCTION("""COMPUTED_VALUE"""),3289.65)</f>
        <v>3289.65</v>
      </c>
      <c r="J10" s="2">
        <f>IFERROR(__xludf.DUMMYFUNCTION("""COMPUTED_VALUE"""),45303.66666666667)</f>
        <v>45303.66667</v>
      </c>
      <c r="K10" s="1">
        <f>IFERROR(__xludf.DUMMYFUNCTION("""COMPUTED_VALUE"""),3327.26)</f>
        <v>3327.26</v>
      </c>
      <c r="M10" s="2">
        <f>IFERROR(__xludf.DUMMYFUNCTION("""COMPUTED_VALUE"""),45303.66666666667)</f>
        <v>45303.66667</v>
      </c>
      <c r="N10" s="1">
        <f>IFERROR(__xludf.DUMMYFUNCTION("""COMPUTED_VALUE"""),9374994.0)</f>
        <v>9374994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IFERROR(__xludf.DUMMYFUNCTION("""COMPUTED_VALUE"""),3326.77)</f>
        <v>3326.77</v>
      </c>
      <c r="D11" s="2">
        <f>IFERROR(__xludf.DUMMYFUNCTION("""COMPUTED_VALUE"""),45307.66666666667)</f>
        <v>45307.66667</v>
      </c>
      <c r="E11" s="1">
        <f>IFERROR(__xludf.DUMMYFUNCTION("""COMPUTED_VALUE"""),3331.16)</f>
        <v>3331.16</v>
      </c>
      <c r="G11" s="2">
        <f>IFERROR(__xludf.DUMMYFUNCTION("""COMPUTED_VALUE"""),45307.66666666667)</f>
        <v>45307.66667</v>
      </c>
      <c r="H11" s="1">
        <f>IFERROR(__xludf.DUMMYFUNCTION("""COMPUTED_VALUE"""),3299.44)</f>
        <v>3299.44</v>
      </c>
      <c r="J11" s="2">
        <f>IFERROR(__xludf.DUMMYFUNCTION("""COMPUTED_VALUE"""),45307.66666666667)</f>
        <v>45307.66667</v>
      </c>
      <c r="K11" s="1">
        <f>IFERROR(__xludf.DUMMYFUNCTION("""COMPUTED_VALUE"""),3311.6)</f>
        <v>3311.6</v>
      </c>
      <c r="M11" s="2">
        <f>IFERROR(__xludf.DUMMYFUNCTION("""COMPUTED_VALUE"""),45307.66666666667)</f>
        <v>45307.66667</v>
      </c>
      <c r="N11" s="1">
        <f>IFERROR(__xludf.DUMMYFUNCTION("""COMPUTED_VALUE"""),1.3401414E7)</f>
        <v>13401414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IFERROR(__xludf.DUMMYFUNCTION("""COMPUTED_VALUE"""),3292.95)</f>
        <v>3292.95</v>
      </c>
      <c r="D12" s="2">
        <f>IFERROR(__xludf.DUMMYFUNCTION("""COMPUTED_VALUE"""),45308.66666666667)</f>
        <v>45308.66667</v>
      </c>
      <c r="E12" s="1">
        <f>IFERROR(__xludf.DUMMYFUNCTION("""COMPUTED_VALUE"""),3319.51)</f>
        <v>3319.51</v>
      </c>
      <c r="G12" s="2">
        <f>IFERROR(__xludf.DUMMYFUNCTION("""COMPUTED_VALUE"""),45308.66666666667)</f>
        <v>45308.66667</v>
      </c>
      <c r="H12" s="1">
        <f>IFERROR(__xludf.DUMMYFUNCTION("""COMPUTED_VALUE"""),3277.01)</f>
        <v>3277.01</v>
      </c>
      <c r="J12" s="2">
        <f>IFERROR(__xludf.DUMMYFUNCTION("""COMPUTED_VALUE"""),45308.66666666667)</f>
        <v>45308.66667</v>
      </c>
      <c r="K12" s="1">
        <f>IFERROR(__xludf.DUMMYFUNCTION("""COMPUTED_VALUE"""),3291.53)</f>
        <v>3291.53</v>
      </c>
      <c r="M12" s="2">
        <f>IFERROR(__xludf.DUMMYFUNCTION("""COMPUTED_VALUE"""),45308.66666666667)</f>
        <v>45308.66667</v>
      </c>
      <c r="N12" s="1">
        <f>IFERROR(__xludf.DUMMYFUNCTION("""COMPUTED_VALUE"""),1.3851287E7)</f>
        <v>13851287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IFERROR(__xludf.DUMMYFUNCTION("""COMPUTED_VALUE"""),3289.62)</f>
        <v>3289.62</v>
      </c>
      <c r="D13" s="2">
        <f>IFERROR(__xludf.DUMMYFUNCTION("""COMPUTED_VALUE"""),45309.66666666667)</f>
        <v>45309.66667</v>
      </c>
      <c r="E13" s="1">
        <f>IFERROR(__xludf.DUMMYFUNCTION("""COMPUTED_VALUE"""),3342.3)</f>
        <v>3342.3</v>
      </c>
      <c r="G13" s="2">
        <f>IFERROR(__xludf.DUMMYFUNCTION("""COMPUTED_VALUE"""),45309.66666666667)</f>
        <v>45309.66667</v>
      </c>
      <c r="H13" s="1">
        <f>IFERROR(__xludf.DUMMYFUNCTION("""COMPUTED_VALUE"""),3279.6)</f>
        <v>3279.6</v>
      </c>
      <c r="J13" s="2">
        <f>IFERROR(__xludf.DUMMYFUNCTION("""COMPUTED_VALUE"""),45309.66666666667)</f>
        <v>45309.66667</v>
      </c>
      <c r="K13" s="1">
        <f>IFERROR(__xludf.DUMMYFUNCTION("""COMPUTED_VALUE"""),3332.65)</f>
        <v>3332.65</v>
      </c>
      <c r="M13" s="2">
        <f>IFERROR(__xludf.DUMMYFUNCTION("""COMPUTED_VALUE"""),45309.66666666667)</f>
        <v>45309.66667</v>
      </c>
      <c r="N13" s="1">
        <f>IFERROR(__xludf.DUMMYFUNCTION("""COMPUTED_VALUE"""),2.2863664E7)</f>
        <v>22863664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IFERROR(__xludf.DUMMYFUNCTION("""COMPUTED_VALUE"""),3331.91)</f>
        <v>3331.91</v>
      </c>
      <c r="D14" s="2">
        <f>IFERROR(__xludf.DUMMYFUNCTION("""COMPUTED_VALUE"""),45310.66666666667)</f>
        <v>45310.66667</v>
      </c>
      <c r="E14" s="1">
        <f>IFERROR(__xludf.DUMMYFUNCTION("""COMPUTED_VALUE"""),3358.82)</f>
        <v>3358.82</v>
      </c>
      <c r="G14" s="2">
        <f>IFERROR(__xludf.DUMMYFUNCTION("""COMPUTED_VALUE"""),45310.66666666667)</f>
        <v>45310.66667</v>
      </c>
      <c r="H14" s="1">
        <f>IFERROR(__xludf.DUMMYFUNCTION("""COMPUTED_VALUE"""),3316.78)</f>
        <v>3316.78</v>
      </c>
      <c r="J14" s="2">
        <f>IFERROR(__xludf.DUMMYFUNCTION("""COMPUTED_VALUE"""),45310.66666666667)</f>
        <v>45310.66667</v>
      </c>
      <c r="K14" s="1">
        <f>IFERROR(__xludf.DUMMYFUNCTION("""COMPUTED_VALUE"""),3344.3)</f>
        <v>3344.3</v>
      </c>
      <c r="M14" s="2">
        <f>IFERROR(__xludf.DUMMYFUNCTION("""COMPUTED_VALUE"""),45310.66666666667)</f>
        <v>45310.66667</v>
      </c>
      <c r="N14" s="1">
        <f>IFERROR(__xludf.DUMMYFUNCTION("""COMPUTED_VALUE"""),2.2001291E7)</f>
        <v>22001291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IFERROR(__xludf.DUMMYFUNCTION("""COMPUTED_VALUE"""),3344.3)</f>
        <v>3344.3</v>
      </c>
      <c r="D15" s="2">
        <f>IFERROR(__xludf.DUMMYFUNCTION("""COMPUTED_VALUE"""),45313.66666666667)</f>
        <v>45313.66667</v>
      </c>
      <c r="E15" s="1">
        <f>IFERROR(__xludf.DUMMYFUNCTION("""COMPUTED_VALUE"""),3411.35)</f>
        <v>3411.35</v>
      </c>
      <c r="G15" s="2">
        <f>IFERROR(__xludf.DUMMYFUNCTION("""COMPUTED_VALUE"""),45313.66666666667)</f>
        <v>45313.66667</v>
      </c>
      <c r="H15" s="1">
        <f>IFERROR(__xludf.DUMMYFUNCTION("""COMPUTED_VALUE"""),3344.3)</f>
        <v>3344.3</v>
      </c>
      <c r="J15" s="2">
        <f>IFERROR(__xludf.DUMMYFUNCTION("""COMPUTED_VALUE"""),45313.66666666667)</f>
        <v>45313.66667</v>
      </c>
      <c r="K15" s="1">
        <f>IFERROR(__xludf.DUMMYFUNCTION("""COMPUTED_VALUE"""),3395.81)</f>
        <v>3395.81</v>
      </c>
      <c r="M15" s="2">
        <f>IFERROR(__xludf.DUMMYFUNCTION("""COMPUTED_VALUE"""),45313.66666666667)</f>
        <v>45313.66667</v>
      </c>
      <c r="N15" s="1">
        <f>IFERROR(__xludf.DUMMYFUNCTION("""COMPUTED_VALUE"""),1.9849032E7)</f>
        <v>19849032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IFERROR(__xludf.DUMMYFUNCTION("""COMPUTED_VALUE"""),3401.09)</f>
        <v>3401.09</v>
      </c>
      <c r="D16" s="2">
        <f>IFERROR(__xludf.DUMMYFUNCTION("""COMPUTED_VALUE"""),45314.66666666667)</f>
        <v>45314.66667</v>
      </c>
      <c r="E16" s="1">
        <f>IFERROR(__xludf.DUMMYFUNCTION("""COMPUTED_VALUE"""),3416.4)</f>
        <v>3416.4</v>
      </c>
      <c r="G16" s="2">
        <f>IFERROR(__xludf.DUMMYFUNCTION("""COMPUTED_VALUE"""),45314.66666666667)</f>
        <v>45314.66667</v>
      </c>
      <c r="H16" s="1">
        <f>IFERROR(__xludf.DUMMYFUNCTION("""COMPUTED_VALUE"""),3383.65)</f>
        <v>3383.65</v>
      </c>
      <c r="J16" s="2">
        <f>IFERROR(__xludf.DUMMYFUNCTION("""COMPUTED_VALUE"""),45314.66666666667)</f>
        <v>45314.66667</v>
      </c>
      <c r="K16" s="1">
        <f>IFERROR(__xludf.DUMMYFUNCTION("""COMPUTED_VALUE"""),3404.97)</f>
        <v>3404.97</v>
      </c>
      <c r="M16" s="2">
        <f>IFERROR(__xludf.DUMMYFUNCTION("""COMPUTED_VALUE"""),45314.66666666667)</f>
        <v>45314.66667</v>
      </c>
      <c r="N16" s="1">
        <f>IFERROR(__xludf.DUMMYFUNCTION("""COMPUTED_VALUE"""),1.4138422E7)</f>
        <v>14138422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IFERROR(__xludf.DUMMYFUNCTION("""COMPUTED_VALUE"""),3406.95)</f>
        <v>3406.95</v>
      </c>
      <c r="D17" s="2">
        <f>IFERROR(__xludf.DUMMYFUNCTION("""COMPUTED_VALUE"""),45315.66666666667)</f>
        <v>45315.66667</v>
      </c>
      <c r="E17" s="1">
        <f>IFERROR(__xludf.DUMMYFUNCTION("""COMPUTED_VALUE"""),3414.57)</f>
        <v>3414.57</v>
      </c>
      <c r="G17" s="2">
        <f>IFERROR(__xludf.DUMMYFUNCTION("""COMPUTED_VALUE"""),45315.66666666667)</f>
        <v>45315.66667</v>
      </c>
      <c r="H17" s="1">
        <f>IFERROR(__xludf.DUMMYFUNCTION("""COMPUTED_VALUE"""),3370.51)</f>
        <v>3370.51</v>
      </c>
      <c r="J17" s="2">
        <f>IFERROR(__xludf.DUMMYFUNCTION("""COMPUTED_VALUE"""),45315.66666666667)</f>
        <v>45315.66667</v>
      </c>
      <c r="K17" s="1">
        <f>IFERROR(__xludf.DUMMYFUNCTION("""COMPUTED_VALUE"""),3372.25)</f>
        <v>3372.25</v>
      </c>
      <c r="M17" s="2">
        <f>IFERROR(__xludf.DUMMYFUNCTION("""COMPUTED_VALUE"""),45315.66666666667)</f>
        <v>45315.66667</v>
      </c>
      <c r="N17" s="1">
        <f>IFERROR(__xludf.DUMMYFUNCTION("""COMPUTED_VALUE"""),2.1882688E7)</f>
        <v>21882688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IFERROR(__xludf.DUMMYFUNCTION("""COMPUTED_VALUE"""),3388.38)</f>
        <v>3388.38</v>
      </c>
      <c r="D18" s="2">
        <f>IFERROR(__xludf.DUMMYFUNCTION("""COMPUTED_VALUE"""),45316.66666666667)</f>
        <v>45316.66667</v>
      </c>
      <c r="E18" s="1">
        <f>IFERROR(__xludf.DUMMYFUNCTION("""COMPUTED_VALUE"""),3409.97)</f>
        <v>3409.97</v>
      </c>
      <c r="G18" s="2">
        <f>IFERROR(__xludf.DUMMYFUNCTION("""COMPUTED_VALUE"""),45316.66666666667)</f>
        <v>45316.66667</v>
      </c>
      <c r="H18" s="1">
        <f>IFERROR(__xludf.DUMMYFUNCTION("""COMPUTED_VALUE"""),3321.54)</f>
        <v>3321.54</v>
      </c>
      <c r="J18" s="2">
        <f>IFERROR(__xludf.DUMMYFUNCTION("""COMPUTED_VALUE"""),45316.66666666667)</f>
        <v>45316.66667</v>
      </c>
      <c r="K18" s="1">
        <f>IFERROR(__xludf.DUMMYFUNCTION("""COMPUTED_VALUE"""),3383.75)</f>
        <v>3383.75</v>
      </c>
      <c r="M18" s="2">
        <f>IFERROR(__xludf.DUMMYFUNCTION("""COMPUTED_VALUE"""),45316.66666666667)</f>
        <v>45316.66667</v>
      </c>
      <c r="N18" s="1">
        <f>IFERROR(__xludf.DUMMYFUNCTION("""COMPUTED_VALUE"""),2.6678971E7)</f>
        <v>26678971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IFERROR(__xludf.DUMMYFUNCTION("""COMPUTED_VALUE"""),3371.91)</f>
        <v>3371.91</v>
      </c>
      <c r="D19" s="2">
        <f>IFERROR(__xludf.DUMMYFUNCTION("""COMPUTED_VALUE"""),45317.66666666667)</f>
        <v>45317.66667</v>
      </c>
      <c r="E19" s="1">
        <f>IFERROR(__xludf.DUMMYFUNCTION("""COMPUTED_VALUE"""),3380.88)</f>
        <v>3380.88</v>
      </c>
      <c r="G19" s="2">
        <f>IFERROR(__xludf.DUMMYFUNCTION("""COMPUTED_VALUE"""),45317.66666666667)</f>
        <v>45317.66667</v>
      </c>
      <c r="H19" s="1">
        <f>IFERROR(__xludf.DUMMYFUNCTION("""COMPUTED_VALUE"""),3335.95)</f>
        <v>3335.95</v>
      </c>
      <c r="J19" s="2">
        <f>IFERROR(__xludf.DUMMYFUNCTION("""COMPUTED_VALUE"""),45317.66666666667)</f>
        <v>45317.66667</v>
      </c>
      <c r="K19" s="1">
        <f>IFERROR(__xludf.DUMMYFUNCTION("""COMPUTED_VALUE"""),3374.23)</f>
        <v>3374.23</v>
      </c>
      <c r="M19" s="2">
        <f>IFERROR(__xludf.DUMMYFUNCTION("""COMPUTED_VALUE"""),45317.66666666667)</f>
        <v>45317.66667</v>
      </c>
      <c r="N19" s="1">
        <f>IFERROR(__xludf.DUMMYFUNCTION("""COMPUTED_VALUE"""),2.7643499E7)</f>
        <v>27643499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IFERROR(__xludf.DUMMYFUNCTION("""COMPUTED_VALUE"""),3361.64)</f>
        <v>3361.64</v>
      </c>
      <c r="D20" s="2">
        <f>IFERROR(__xludf.DUMMYFUNCTION("""COMPUTED_VALUE"""),45320.66666666667)</f>
        <v>45320.66667</v>
      </c>
      <c r="E20" s="1">
        <f>IFERROR(__xludf.DUMMYFUNCTION("""COMPUTED_VALUE"""),3430.48)</f>
        <v>3430.48</v>
      </c>
      <c r="G20" s="2">
        <f>IFERROR(__xludf.DUMMYFUNCTION("""COMPUTED_VALUE"""),45320.66666666667)</f>
        <v>45320.66667</v>
      </c>
      <c r="H20" s="1">
        <f>IFERROR(__xludf.DUMMYFUNCTION("""COMPUTED_VALUE"""),3350.18)</f>
        <v>3350.18</v>
      </c>
      <c r="J20" s="2">
        <f>IFERROR(__xludf.DUMMYFUNCTION("""COMPUTED_VALUE"""),45320.66666666667)</f>
        <v>45320.66667</v>
      </c>
      <c r="K20" s="1">
        <f>IFERROR(__xludf.DUMMYFUNCTION("""COMPUTED_VALUE"""),3427.42)</f>
        <v>3427.42</v>
      </c>
      <c r="M20" s="2">
        <f>IFERROR(__xludf.DUMMYFUNCTION("""COMPUTED_VALUE"""),45320.66666666667)</f>
        <v>45320.66667</v>
      </c>
      <c r="N20" s="1">
        <f>IFERROR(__xludf.DUMMYFUNCTION("""COMPUTED_VALUE"""),1.6831767E7)</f>
        <v>16831767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IFERROR(__xludf.DUMMYFUNCTION("""COMPUTED_VALUE"""),3415.97)</f>
        <v>3415.97</v>
      </c>
      <c r="D21" s="2">
        <f>IFERROR(__xludf.DUMMYFUNCTION("""COMPUTED_VALUE"""),45321.66666666667)</f>
        <v>45321.66667</v>
      </c>
      <c r="E21" s="1">
        <f>IFERROR(__xludf.DUMMYFUNCTION("""COMPUTED_VALUE"""),3450.17)</f>
        <v>3450.17</v>
      </c>
      <c r="G21" s="2">
        <f>IFERROR(__xludf.DUMMYFUNCTION("""COMPUTED_VALUE"""),45321.66666666667)</f>
        <v>45321.66667</v>
      </c>
      <c r="H21" s="1">
        <f>IFERROR(__xludf.DUMMYFUNCTION("""COMPUTED_VALUE"""),3389.0)</f>
        <v>3389</v>
      </c>
      <c r="J21" s="2">
        <f>IFERROR(__xludf.DUMMYFUNCTION("""COMPUTED_VALUE"""),45321.66666666667)</f>
        <v>45321.66667</v>
      </c>
      <c r="K21" s="1">
        <f>IFERROR(__xludf.DUMMYFUNCTION("""COMPUTED_VALUE"""),3441.12)</f>
        <v>3441.12</v>
      </c>
      <c r="M21" s="2">
        <f>IFERROR(__xludf.DUMMYFUNCTION("""COMPUTED_VALUE"""),45321.66666666667)</f>
        <v>45321.66667</v>
      </c>
      <c r="N21" s="1">
        <f>IFERROR(__xludf.DUMMYFUNCTION("""COMPUTED_VALUE"""),1.785052E7)</f>
        <v>17850520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IFERROR(__xludf.DUMMYFUNCTION("""COMPUTED_VALUE"""),3441.12)</f>
        <v>3441.12</v>
      </c>
      <c r="D22" s="2">
        <f>IFERROR(__xludf.DUMMYFUNCTION("""COMPUTED_VALUE"""),45322.66666666667)</f>
        <v>45322.66667</v>
      </c>
      <c r="E22" s="1">
        <f>IFERROR(__xludf.DUMMYFUNCTION("""COMPUTED_VALUE"""),3457.9)</f>
        <v>3457.9</v>
      </c>
      <c r="G22" s="2">
        <f>IFERROR(__xludf.DUMMYFUNCTION("""COMPUTED_VALUE"""),45322.66666666667)</f>
        <v>45322.66667</v>
      </c>
      <c r="H22" s="1">
        <f>IFERROR(__xludf.DUMMYFUNCTION("""COMPUTED_VALUE"""),3410.68)</f>
        <v>3410.68</v>
      </c>
      <c r="J22" s="2">
        <f>IFERROR(__xludf.DUMMYFUNCTION("""COMPUTED_VALUE"""),45322.66666666667)</f>
        <v>45322.66667</v>
      </c>
      <c r="K22" s="1">
        <f>IFERROR(__xludf.DUMMYFUNCTION("""COMPUTED_VALUE"""),3411.7)</f>
        <v>3411.7</v>
      </c>
      <c r="M22" s="2">
        <f>IFERROR(__xludf.DUMMYFUNCTION("""COMPUTED_VALUE"""),45322.66666666667)</f>
        <v>45322.66667</v>
      </c>
      <c r="N22" s="1">
        <f>IFERROR(__xludf.DUMMYFUNCTION("""COMPUTED_VALUE"""),2.0079819E7)</f>
        <v>20079819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IFERROR(__xludf.DUMMYFUNCTION("""COMPUTED_VALUE"""),3422.46)</f>
        <v>3422.46</v>
      </c>
      <c r="D23" s="2">
        <f>IFERROR(__xludf.DUMMYFUNCTION("""COMPUTED_VALUE"""),45323.66666666667)</f>
        <v>45323.66667</v>
      </c>
      <c r="E23" s="1">
        <f>IFERROR(__xludf.DUMMYFUNCTION("""COMPUTED_VALUE"""),3523.61)</f>
        <v>3523.61</v>
      </c>
      <c r="G23" s="2">
        <f>IFERROR(__xludf.DUMMYFUNCTION("""COMPUTED_VALUE"""),45323.66666666667)</f>
        <v>45323.66667</v>
      </c>
      <c r="H23" s="1">
        <f>IFERROR(__xludf.DUMMYFUNCTION("""COMPUTED_VALUE"""),3422.46)</f>
        <v>3422.46</v>
      </c>
      <c r="J23" s="2">
        <f>IFERROR(__xludf.DUMMYFUNCTION("""COMPUTED_VALUE"""),45323.66666666667)</f>
        <v>45323.66667</v>
      </c>
      <c r="K23" s="1">
        <f>IFERROR(__xludf.DUMMYFUNCTION("""COMPUTED_VALUE"""),3523.43)</f>
        <v>3523.43</v>
      </c>
      <c r="M23" s="2">
        <f>IFERROR(__xludf.DUMMYFUNCTION("""COMPUTED_VALUE"""),45323.66666666667)</f>
        <v>45323.66667</v>
      </c>
      <c r="N23" s="1">
        <f>IFERROR(__xludf.DUMMYFUNCTION("""COMPUTED_VALUE"""),1.9262136E7)</f>
        <v>19262136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IFERROR(__xludf.DUMMYFUNCTION("""COMPUTED_VALUE"""),3516.35)</f>
        <v>3516.35</v>
      </c>
      <c r="D24" s="2">
        <f>IFERROR(__xludf.DUMMYFUNCTION("""COMPUTED_VALUE"""),45324.66666666667)</f>
        <v>45324.66667</v>
      </c>
      <c r="E24" s="1">
        <f>IFERROR(__xludf.DUMMYFUNCTION("""COMPUTED_VALUE"""),3530.0)</f>
        <v>3530</v>
      </c>
      <c r="G24" s="2">
        <f>IFERROR(__xludf.DUMMYFUNCTION("""COMPUTED_VALUE"""),45324.66666666667)</f>
        <v>45324.66667</v>
      </c>
      <c r="H24" s="1">
        <f>IFERROR(__xludf.DUMMYFUNCTION("""COMPUTED_VALUE"""),3473.79)</f>
        <v>3473.79</v>
      </c>
      <c r="J24" s="2">
        <f>IFERROR(__xludf.DUMMYFUNCTION("""COMPUTED_VALUE"""),45324.66666666667)</f>
        <v>45324.66667</v>
      </c>
      <c r="K24" s="1">
        <f>IFERROR(__xludf.DUMMYFUNCTION("""COMPUTED_VALUE"""),3510.68)</f>
        <v>3510.68</v>
      </c>
      <c r="M24" s="2">
        <f>IFERROR(__xludf.DUMMYFUNCTION("""COMPUTED_VALUE"""),45324.66666666667)</f>
        <v>45324.66667</v>
      </c>
      <c r="N24" s="1">
        <f>IFERROR(__xludf.DUMMYFUNCTION("""COMPUTED_VALUE"""),1.7932994E7)</f>
        <v>17932994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IFERROR(__xludf.DUMMYFUNCTION("""COMPUTED_VALUE"""),3510.68)</f>
        <v>3510.68</v>
      </c>
      <c r="D25" s="2">
        <f>IFERROR(__xludf.DUMMYFUNCTION("""COMPUTED_VALUE"""),45327.66666666667)</f>
        <v>45327.66667</v>
      </c>
      <c r="E25" s="1">
        <f>IFERROR(__xludf.DUMMYFUNCTION("""COMPUTED_VALUE"""),3523.05)</f>
        <v>3523.05</v>
      </c>
      <c r="G25" s="2">
        <f>IFERROR(__xludf.DUMMYFUNCTION("""COMPUTED_VALUE"""),45327.66666666667)</f>
        <v>45327.66667</v>
      </c>
      <c r="H25" s="1">
        <f>IFERROR(__xludf.DUMMYFUNCTION("""COMPUTED_VALUE"""),3492.59)</f>
        <v>3492.59</v>
      </c>
      <c r="J25" s="2">
        <f>IFERROR(__xludf.DUMMYFUNCTION("""COMPUTED_VALUE"""),45327.66666666667)</f>
        <v>45327.66667</v>
      </c>
      <c r="K25" s="1">
        <f>IFERROR(__xludf.DUMMYFUNCTION("""COMPUTED_VALUE"""),3495.37)</f>
        <v>3495.37</v>
      </c>
      <c r="M25" s="2">
        <f>IFERROR(__xludf.DUMMYFUNCTION("""COMPUTED_VALUE"""),45327.66666666667)</f>
        <v>45327.66667</v>
      </c>
      <c r="N25" s="1">
        <f>IFERROR(__xludf.DUMMYFUNCTION("""COMPUTED_VALUE"""),1.5575089E7)</f>
        <v>15575089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IFERROR(__xludf.DUMMYFUNCTION("""COMPUTED_VALUE"""),3497.13)</f>
        <v>3497.13</v>
      </c>
      <c r="D26" s="2">
        <f>IFERROR(__xludf.DUMMYFUNCTION("""COMPUTED_VALUE"""),45328.66666666667)</f>
        <v>45328.66667</v>
      </c>
      <c r="E26" s="1">
        <f>IFERROR(__xludf.DUMMYFUNCTION("""COMPUTED_VALUE"""),3550.86)</f>
        <v>3550.86</v>
      </c>
      <c r="G26" s="2">
        <f>IFERROR(__xludf.DUMMYFUNCTION("""COMPUTED_VALUE"""),45328.66666666667)</f>
        <v>45328.66667</v>
      </c>
      <c r="H26" s="1">
        <f>IFERROR(__xludf.DUMMYFUNCTION("""COMPUTED_VALUE"""),3495.51)</f>
        <v>3495.51</v>
      </c>
      <c r="J26" s="2">
        <f>IFERROR(__xludf.DUMMYFUNCTION("""COMPUTED_VALUE"""),45328.66666666667)</f>
        <v>45328.66667</v>
      </c>
      <c r="K26" s="1">
        <f>IFERROR(__xludf.DUMMYFUNCTION("""COMPUTED_VALUE"""),3536.78)</f>
        <v>3536.78</v>
      </c>
      <c r="M26" s="2">
        <f>IFERROR(__xludf.DUMMYFUNCTION("""COMPUTED_VALUE"""),45328.66666666667)</f>
        <v>45328.66667</v>
      </c>
      <c r="N26" s="1">
        <f>IFERROR(__xludf.DUMMYFUNCTION("""COMPUTED_VALUE"""),1.2448472E7)</f>
        <v>12448472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IFERROR(__xludf.DUMMYFUNCTION("""COMPUTED_VALUE"""),3539.99)</f>
        <v>3539.99</v>
      </c>
      <c r="D27" s="2">
        <f>IFERROR(__xludf.DUMMYFUNCTION("""COMPUTED_VALUE"""),45329.66666666667)</f>
        <v>45329.66667</v>
      </c>
      <c r="E27" s="1">
        <f>IFERROR(__xludf.DUMMYFUNCTION("""COMPUTED_VALUE"""),3557.37)</f>
        <v>3557.37</v>
      </c>
      <c r="G27" s="2">
        <f>IFERROR(__xludf.DUMMYFUNCTION("""COMPUTED_VALUE"""),45329.66666666667)</f>
        <v>45329.66667</v>
      </c>
      <c r="H27" s="1">
        <f>IFERROR(__xludf.DUMMYFUNCTION("""COMPUTED_VALUE"""),3525.57)</f>
        <v>3525.57</v>
      </c>
      <c r="J27" s="2">
        <f>IFERROR(__xludf.DUMMYFUNCTION("""COMPUTED_VALUE"""),45329.66666666667)</f>
        <v>45329.66667</v>
      </c>
      <c r="K27" s="1">
        <f>IFERROR(__xludf.DUMMYFUNCTION("""COMPUTED_VALUE"""),3526.9)</f>
        <v>3526.9</v>
      </c>
      <c r="M27" s="2">
        <f>IFERROR(__xludf.DUMMYFUNCTION("""COMPUTED_VALUE"""),45329.66666666667)</f>
        <v>45329.66667</v>
      </c>
      <c r="N27" s="1">
        <f>IFERROR(__xludf.DUMMYFUNCTION("""COMPUTED_VALUE"""),1.2976793E7)</f>
        <v>12976793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IFERROR(__xludf.DUMMYFUNCTION("""COMPUTED_VALUE"""),3528.02)</f>
        <v>3528.02</v>
      </c>
      <c r="D28" s="2">
        <f>IFERROR(__xludf.DUMMYFUNCTION("""COMPUTED_VALUE"""),45330.66666666667)</f>
        <v>45330.66667</v>
      </c>
      <c r="E28" s="1">
        <f>IFERROR(__xludf.DUMMYFUNCTION("""COMPUTED_VALUE"""),3538.79)</f>
        <v>3538.79</v>
      </c>
      <c r="G28" s="2">
        <f>IFERROR(__xludf.DUMMYFUNCTION("""COMPUTED_VALUE"""),45330.66666666667)</f>
        <v>45330.66667</v>
      </c>
      <c r="H28" s="1">
        <f>IFERROR(__xludf.DUMMYFUNCTION("""COMPUTED_VALUE"""),3505.78)</f>
        <v>3505.78</v>
      </c>
      <c r="J28" s="2">
        <f>IFERROR(__xludf.DUMMYFUNCTION("""COMPUTED_VALUE"""),45330.66666666667)</f>
        <v>45330.66667</v>
      </c>
      <c r="K28" s="1">
        <f>IFERROR(__xludf.DUMMYFUNCTION("""COMPUTED_VALUE"""),3536.2)</f>
        <v>3536.2</v>
      </c>
      <c r="M28" s="2">
        <f>IFERROR(__xludf.DUMMYFUNCTION("""COMPUTED_VALUE"""),45330.66666666667)</f>
        <v>45330.66667</v>
      </c>
      <c r="N28" s="1">
        <f>IFERROR(__xludf.DUMMYFUNCTION("""COMPUTED_VALUE"""),1.1335605E7)</f>
        <v>11335605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IFERROR(__xludf.DUMMYFUNCTION("""COMPUTED_VALUE"""),3538.0)</f>
        <v>3538</v>
      </c>
      <c r="D29" s="2">
        <f>IFERROR(__xludf.DUMMYFUNCTION("""COMPUTED_VALUE"""),45331.66666666667)</f>
        <v>45331.66667</v>
      </c>
      <c r="E29" s="1">
        <f>IFERROR(__xludf.DUMMYFUNCTION("""COMPUTED_VALUE"""),3541.55)</f>
        <v>3541.55</v>
      </c>
      <c r="G29" s="2">
        <f>IFERROR(__xludf.DUMMYFUNCTION("""COMPUTED_VALUE"""),45331.66666666667)</f>
        <v>45331.66667</v>
      </c>
      <c r="H29" s="1">
        <f>IFERROR(__xludf.DUMMYFUNCTION("""COMPUTED_VALUE"""),3511.85)</f>
        <v>3511.85</v>
      </c>
      <c r="J29" s="2">
        <f>IFERROR(__xludf.DUMMYFUNCTION("""COMPUTED_VALUE"""),45331.66666666667)</f>
        <v>45331.66667</v>
      </c>
      <c r="K29" s="1">
        <f>IFERROR(__xludf.DUMMYFUNCTION("""COMPUTED_VALUE"""),3538.76)</f>
        <v>3538.76</v>
      </c>
      <c r="M29" s="2">
        <f>IFERROR(__xludf.DUMMYFUNCTION("""COMPUTED_VALUE"""),45331.66666666667)</f>
        <v>45331.66667</v>
      </c>
      <c r="N29" s="1">
        <f>IFERROR(__xludf.DUMMYFUNCTION("""COMPUTED_VALUE"""),1.2380822E7)</f>
        <v>12380822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IFERROR(__xludf.DUMMYFUNCTION("""COMPUTED_VALUE"""),3537.03)</f>
        <v>3537.03</v>
      </c>
      <c r="D30" s="2">
        <f>IFERROR(__xludf.DUMMYFUNCTION("""COMPUTED_VALUE"""),45334.66666666667)</f>
        <v>45334.66667</v>
      </c>
      <c r="E30" s="1">
        <f>IFERROR(__xludf.DUMMYFUNCTION("""COMPUTED_VALUE"""),3537.03)</f>
        <v>3537.03</v>
      </c>
      <c r="G30" s="2">
        <f>IFERROR(__xludf.DUMMYFUNCTION("""COMPUTED_VALUE"""),45334.66666666667)</f>
        <v>45334.66667</v>
      </c>
      <c r="H30" s="1">
        <f>IFERROR(__xludf.DUMMYFUNCTION("""COMPUTED_VALUE"""),3507.31)</f>
        <v>3507.31</v>
      </c>
      <c r="J30" s="2">
        <f>IFERROR(__xludf.DUMMYFUNCTION("""COMPUTED_VALUE"""),45334.66666666667)</f>
        <v>45334.66667</v>
      </c>
      <c r="K30" s="1">
        <f>IFERROR(__xludf.DUMMYFUNCTION("""COMPUTED_VALUE"""),3520.04)</f>
        <v>3520.04</v>
      </c>
      <c r="M30" s="2">
        <f>IFERROR(__xludf.DUMMYFUNCTION("""COMPUTED_VALUE"""),45334.66666666667)</f>
        <v>45334.66667</v>
      </c>
      <c r="N30" s="1">
        <f>IFERROR(__xludf.DUMMYFUNCTION("""COMPUTED_VALUE"""),1.465411E7)</f>
        <v>14654110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IFERROR(__xludf.DUMMYFUNCTION("""COMPUTED_VALUE"""),3517.2)</f>
        <v>3517.2</v>
      </c>
      <c r="D31" s="2">
        <f>IFERROR(__xludf.DUMMYFUNCTION("""COMPUTED_VALUE"""),45335.66666666667)</f>
        <v>45335.66667</v>
      </c>
      <c r="E31" s="1">
        <f>IFERROR(__xludf.DUMMYFUNCTION("""COMPUTED_VALUE"""),3517.2)</f>
        <v>3517.2</v>
      </c>
      <c r="G31" s="2">
        <f>IFERROR(__xludf.DUMMYFUNCTION("""COMPUTED_VALUE"""),45335.66666666667)</f>
        <v>45335.66667</v>
      </c>
      <c r="H31" s="1">
        <f>IFERROR(__xludf.DUMMYFUNCTION("""COMPUTED_VALUE"""),3466.46)</f>
        <v>3466.46</v>
      </c>
      <c r="J31" s="2">
        <f>IFERROR(__xludf.DUMMYFUNCTION("""COMPUTED_VALUE"""),45335.66666666667)</f>
        <v>45335.66667</v>
      </c>
      <c r="K31" s="1">
        <f>IFERROR(__xludf.DUMMYFUNCTION("""COMPUTED_VALUE"""),3489.61)</f>
        <v>3489.61</v>
      </c>
      <c r="M31" s="2">
        <f>IFERROR(__xludf.DUMMYFUNCTION("""COMPUTED_VALUE"""),45335.66666666667)</f>
        <v>45335.66667</v>
      </c>
      <c r="N31" s="1">
        <f>IFERROR(__xludf.DUMMYFUNCTION("""COMPUTED_VALUE"""),1.4883285E7)</f>
        <v>14883285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IFERROR(__xludf.DUMMYFUNCTION("""COMPUTED_VALUE"""),3495.83)</f>
        <v>3495.83</v>
      </c>
      <c r="D32" s="2">
        <f>IFERROR(__xludf.DUMMYFUNCTION("""COMPUTED_VALUE"""),45336.66666666667)</f>
        <v>45336.66667</v>
      </c>
      <c r="E32" s="1">
        <f>IFERROR(__xludf.DUMMYFUNCTION("""COMPUTED_VALUE"""),3543.47)</f>
        <v>3543.47</v>
      </c>
      <c r="G32" s="2">
        <f>IFERROR(__xludf.DUMMYFUNCTION("""COMPUTED_VALUE"""),45336.66666666667)</f>
        <v>45336.66667</v>
      </c>
      <c r="H32" s="1">
        <f>IFERROR(__xludf.DUMMYFUNCTION("""COMPUTED_VALUE"""),3486.13)</f>
        <v>3486.13</v>
      </c>
      <c r="J32" s="2">
        <f>IFERROR(__xludf.DUMMYFUNCTION("""COMPUTED_VALUE"""),45336.66666666667)</f>
        <v>45336.66667</v>
      </c>
      <c r="K32" s="1">
        <f>IFERROR(__xludf.DUMMYFUNCTION("""COMPUTED_VALUE"""),3539.25)</f>
        <v>3539.25</v>
      </c>
      <c r="M32" s="2">
        <f>IFERROR(__xludf.DUMMYFUNCTION("""COMPUTED_VALUE"""),45336.66666666667)</f>
        <v>45336.66667</v>
      </c>
      <c r="N32" s="1">
        <f>IFERROR(__xludf.DUMMYFUNCTION("""COMPUTED_VALUE"""),1.2464028E7)</f>
        <v>12464028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IFERROR(__xludf.DUMMYFUNCTION("""COMPUTED_VALUE"""),3546.34)</f>
        <v>3546.34</v>
      </c>
      <c r="D33" s="2">
        <f>IFERROR(__xludf.DUMMYFUNCTION("""COMPUTED_VALUE"""),45337.66666666667)</f>
        <v>45337.66667</v>
      </c>
      <c r="E33" s="1">
        <f>IFERROR(__xludf.DUMMYFUNCTION("""COMPUTED_VALUE"""),3569.42)</f>
        <v>3569.42</v>
      </c>
      <c r="G33" s="2">
        <f>IFERROR(__xludf.DUMMYFUNCTION("""COMPUTED_VALUE"""),45337.66666666667)</f>
        <v>45337.66667</v>
      </c>
      <c r="H33" s="1">
        <f>IFERROR(__xludf.DUMMYFUNCTION("""COMPUTED_VALUE"""),3536.34)</f>
        <v>3536.34</v>
      </c>
      <c r="J33" s="2">
        <f>IFERROR(__xludf.DUMMYFUNCTION("""COMPUTED_VALUE"""),45337.66666666667)</f>
        <v>45337.66667</v>
      </c>
      <c r="K33" s="1">
        <f>IFERROR(__xludf.DUMMYFUNCTION("""COMPUTED_VALUE"""),3548.49)</f>
        <v>3548.49</v>
      </c>
      <c r="M33" s="2">
        <f>IFERROR(__xludf.DUMMYFUNCTION("""COMPUTED_VALUE"""),45337.66666666667)</f>
        <v>45337.66667</v>
      </c>
      <c r="N33" s="1">
        <f>IFERROR(__xludf.DUMMYFUNCTION("""COMPUTED_VALUE"""),1.3353933E7)</f>
        <v>13353933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IFERROR(__xludf.DUMMYFUNCTION("""COMPUTED_VALUE"""),3548.49)</f>
        <v>3548.49</v>
      </c>
      <c r="D34" s="2">
        <f>IFERROR(__xludf.DUMMYFUNCTION("""COMPUTED_VALUE"""),45338.66666666667)</f>
        <v>45338.66667</v>
      </c>
      <c r="E34" s="1">
        <f>IFERROR(__xludf.DUMMYFUNCTION("""COMPUTED_VALUE"""),3548.49)</f>
        <v>3548.49</v>
      </c>
      <c r="G34" s="2">
        <f>IFERROR(__xludf.DUMMYFUNCTION("""COMPUTED_VALUE"""),45338.66666666667)</f>
        <v>45338.66667</v>
      </c>
      <c r="H34" s="1">
        <f>IFERROR(__xludf.DUMMYFUNCTION("""COMPUTED_VALUE"""),3499.61)</f>
        <v>3499.61</v>
      </c>
      <c r="J34" s="2">
        <f>IFERROR(__xludf.DUMMYFUNCTION("""COMPUTED_VALUE"""),45338.66666666667)</f>
        <v>45338.66667</v>
      </c>
      <c r="K34" s="1">
        <f>IFERROR(__xludf.DUMMYFUNCTION("""COMPUTED_VALUE"""),3504.82)</f>
        <v>3504.82</v>
      </c>
      <c r="M34" s="2">
        <f>IFERROR(__xludf.DUMMYFUNCTION("""COMPUTED_VALUE"""),45338.66666666667)</f>
        <v>45338.66667</v>
      </c>
      <c r="N34" s="1">
        <f>IFERROR(__xludf.DUMMYFUNCTION("""COMPUTED_VALUE"""),1.6023851E7)</f>
        <v>16023851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IFERROR(__xludf.DUMMYFUNCTION("""COMPUTED_VALUE"""),3506.8)</f>
        <v>3506.8</v>
      </c>
      <c r="D35" s="2">
        <f>IFERROR(__xludf.DUMMYFUNCTION("""COMPUTED_VALUE"""),45342.66666666667)</f>
        <v>45342.66667</v>
      </c>
      <c r="E35" s="1">
        <f>IFERROR(__xludf.DUMMYFUNCTION("""COMPUTED_VALUE"""),3524.78)</f>
        <v>3524.78</v>
      </c>
      <c r="G35" s="2">
        <f>IFERROR(__xludf.DUMMYFUNCTION("""COMPUTED_VALUE"""),45342.66666666667)</f>
        <v>45342.66667</v>
      </c>
      <c r="H35" s="1">
        <f>IFERROR(__xludf.DUMMYFUNCTION("""COMPUTED_VALUE"""),3489.72)</f>
        <v>3489.72</v>
      </c>
      <c r="J35" s="2">
        <f>IFERROR(__xludf.DUMMYFUNCTION("""COMPUTED_VALUE"""),45342.66666666667)</f>
        <v>45342.66667</v>
      </c>
      <c r="K35" s="1">
        <f>IFERROR(__xludf.DUMMYFUNCTION("""COMPUTED_VALUE"""),3517.44)</f>
        <v>3517.44</v>
      </c>
      <c r="M35" s="2">
        <f>IFERROR(__xludf.DUMMYFUNCTION("""COMPUTED_VALUE"""),45342.66666666667)</f>
        <v>45342.66667</v>
      </c>
      <c r="N35" s="1">
        <f>IFERROR(__xludf.DUMMYFUNCTION("""COMPUTED_VALUE"""),1.7738135E7)</f>
        <v>17738135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IFERROR(__xludf.DUMMYFUNCTION("""COMPUTED_VALUE"""),3538.09)</f>
        <v>3538.09</v>
      </c>
      <c r="D36" s="2">
        <f>IFERROR(__xludf.DUMMYFUNCTION("""COMPUTED_VALUE"""),45343.66666666667)</f>
        <v>45343.66667</v>
      </c>
      <c r="E36" s="1">
        <f>IFERROR(__xludf.DUMMYFUNCTION("""COMPUTED_VALUE"""),3572.82)</f>
        <v>3572.82</v>
      </c>
      <c r="G36" s="2">
        <f>IFERROR(__xludf.DUMMYFUNCTION("""COMPUTED_VALUE"""),45343.66666666667)</f>
        <v>45343.66667</v>
      </c>
      <c r="H36" s="1">
        <f>IFERROR(__xludf.DUMMYFUNCTION("""COMPUTED_VALUE"""),3529.55)</f>
        <v>3529.55</v>
      </c>
      <c r="J36" s="2">
        <f>IFERROR(__xludf.DUMMYFUNCTION("""COMPUTED_VALUE"""),45343.66666666667)</f>
        <v>45343.66667</v>
      </c>
      <c r="K36" s="1">
        <f>IFERROR(__xludf.DUMMYFUNCTION("""COMPUTED_VALUE"""),3566.14)</f>
        <v>3566.14</v>
      </c>
      <c r="M36" s="2">
        <f>IFERROR(__xludf.DUMMYFUNCTION("""COMPUTED_VALUE"""),45343.66666666667)</f>
        <v>45343.66667</v>
      </c>
      <c r="N36" s="1">
        <f>IFERROR(__xludf.DUMMYFUNCTION("""COMPUTED_VALUE"""),1.3078778E7)</f>
        <v>13078778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IFERROR(__xludf.DUMMYFUNCTION("""COMPUTED_VALUE"""),3573.72)</f>
        <v>3573.72</v>
      </c>
      <c r="D37" s="2">
        <f>IFERROR(__xludf.DUMMYFUNCTION("""COMPUTED_VALUE"""),45344.66666666667)</f>
        <v>45344.66667</v>
      </c>
      <c r="E37" s="1">
        <f>IFERROR(__xludf.DUMMYFUNCTION("""COMPUTED_VALUE"""),3613.06)</f>
        <v>3613.06</v>
      </c>
      <c r="G37" s="2">
        <f>IFERROR(__xludf.DUMMYFUNCTION("""COMPUTED_VALUE"""),45344.66666666667)</f>
        <v>45344.66667</v>
      </c>
      <c r="H37" s="1">
        <f>IFERROR(__xludf.DUMMYFUNCTION("""COMPUTED_VALUE"""),3555.8)</f>
        <v>3555.8</v>
      </c>
      <c r="J37" s="2">
        <f>IFERROR(__xludf.DUMMYFUNCTION("""COMPUTED_VALUE"""),45344.66666666667)</f>
        <v>45344.66667</v>
      </c>
      <c r="K37" s="1">
        <f>IFERROR(__xludf.DUMMYFUNCTION("""COMPUTED_VALUE"""),3605.99)</f>
        <v>3605.99</v>
      </c>
      <c r="M37" s="2">
        <f>IFERROR(__xludf.DUMMYFUNCTION("""COMPUTED_VALUE"""),45344.66666666667)</f>
        <v>45344.66667</v>
      </c>
      <c r="N37" s="1">
        <f>IFERROR(__xludf.DUMMYFUNCTION("""COMPUTED_VALUE"""),2.1442615E7)</f>
        <v>21442615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IFERROR(__xludf.DUMMYFUNCTION("""COMPUTED_VALUE"""),3612.8)</f>
        <v>3612.8</v>
      </c>
      <c r="D38" s="2">
        <f>IFERROR(__xludf.DUMMYFUNCTION("""COMPUTED_VALUE"""),45345.66666666667)</f>
        <v>45345.66667</v>
      </c>
      <c r="E38" s="1">
        <f>IFERROR(__xludf.DUMMYFUNCTION("""COMPUTED_VALUE"""),3651.28)</f>
        <v>3651.28</v>
      </c>
      <c r="G38" s="2">
        <f>IFERROR(__xludf.DUMMYFUNCTION("""COMPUTED_VALUE"""),45345.66666666667)</f>
        <v>45345.66667</v>
      </c>
      <c r="H38" s="1">
        <f>IFERROR(__xludf.DUMMYFUNCTION("""COMPUTED_VALUE"""),3608.51)</f>
        <v>3608.51</v>
      </c>
      <c r="J38" s="2">
        <f>IFERROR(__xludf.DUMMYFUNCTION("""COMPUTED_VALUE"""),45345.66666666667)</f>
        <v>45345.66667</v>
      </c>
      <c r="K38" s="1">
        <f>IFERROR(__xludf.DUMMYFUNCTION("""COMPUTED_VALUE"""),3640.35)</f>
        <v>3640.35</v>
      </c>
      <c r="M38" s="2">
        <f>IFERROR(__xludf.DUMMYFUNCTION("""COMPUTED_VALUE"""),45345.66666666667)</f>
        <v>45345.66667</v>
      </c>
      <c r="N38" s="1">
        <f>IFERROR(__xludf.DUMMYFUNCTION("""COMPUTED_VALUE"""),2.9803157E7)</f>
        <v>29803157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IFERROR(__xludf.DUMMYFUNCTION("""COMPUTED_VALUE"""),3636.53)</f>
        <v>3636.53</v>
      </c>
      <c r="D39" s="2">
        <f>IFERROR(__xludf.DUMMYFUNCTION("""COMPUTED_VALUE"""),45348.66666666667)</f>
        <v>45348.66667</v>
      </c>
      <c r="E39" s="1">
        <f>IFERROR(__xludf.DUMMYFUNCTION("""COMPUTED_VALUE"""),3662.07)</f>
        <v>3662.07</v>
      </c>
      <c r="G39" s="2">
        <f>IFERROR(__xludf.DUMMYFUNCTION("""COMPUTED_VALUE"""),45348.66666666667)</f>
        <v>45348.66667</v>
      </c>
      <c r="H39" s="1">
        <f>IFERROR(__xludf.DUMMYFUNCTION("""COMPUTED_VALUE"""),3592.93)</f>
        <v>3592.93</v>
      </c>
      <c r="J39" s="2">
        <f>IFERROR(__xludf.DUMMYFUNCTION("""COMPUTED_VALUE"""),45348.66666666667)</f>
        <v>45348.66667</v>
      </c>
      <c r="K39" s="1">
        <f>IFERROR(__xludf.DUMMYFUNCTION("""COMPUTED_VALUE"""),3594.24)</f>
        <v>3594.24</v>
      </c>
      <c r="M39" s="2">
        <f>IFERROR(__xludf.DUMMYFUNCTION("""COMPUTED_VALUE"""),45348.66666666667)</f>
        <v>45348.66667</v>
      </c>
      <c r="N39" s="1">
        <f>IFERROR(__xludf.DUMMYFUNCTION("""COMPUTED_VALUE"""),1.7751051E7)</f>
        <v>17751051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IFERROR(__xludf.DUMMYFUNCTION("""COMPUTED_VALUE"""),3593.78)</f>
        <v>3593.78</v>
      </c>
      <c r="D40" s="2">
        <f>IFERROR(__xludf.DUMMYFUNCTION("""COMPUTED_VALUE"""),45349.66666666667)</f>
        <v>45349.66667</v>
      </c>
      <c r="E40" s="1">
        <f>IFERROR(__xludf.DUMMYFUNCTION("""COMPUTED_VALUE"""),3620.02)</f>
        <v>3620.02</v>
      </c>
      <c r="G40" s="2">
        <f>IFERROR(__xludf.DUMMYFUNCTION("""COMPUTED_VALUE"""),45349.66666666667)</f>
        <v>45349.66667</v>
      </c>
      <c r="H40" s="1">
        <f>IFERROR(__xludf.DUMMYFUNCTION("""COMPUTED_VALUE"""),3584.34)</f>
        <v>3584.34</v>
      </c>
      <c r="J40" s="2">
        <f>IFERROR(__xludf.DUMMYFUNCTION("""COMPUTED_VALUE"""),45349.66666666667)</f>
        <v>45349.66667</v>
      </c>
      <c r="K40" s="1">
        <f>IFERROR(__xludf.DUMMYFUNCTION("""COMPUTED_VALUE"""),3587.9)</f>
        <v>3587.9</v>
      </c>
      <c r="M40" s="2">
        <f>IFERROR(__xludf.DUMMYFUNCTION("""COMPUTED_VALUE"""),45349.66666666667)</f>
        <v>45349.66667</v>
      </c>
      <c r="N40" s="1">
        <f>IFERROR(__xludf.DUMMYFUNCTION("""COMPUTED_VALUE"""),1.2542453E7)</f>
        <v>12542453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IFERROR(__xludf.DUMMYFUNCTION("""COMPUTED_VALUE"""),3581.95)</f>
        <v>3581.95</v>
      </c>
      <c r="D41" s="2">
        <f>IFERROR(__xludf.DUMMYFUNCTION("""COMPUTED_VALUE"""),45350.66666666667)</f>
        <v>45350.66667</v>
      </c>
      <c r="E41" s="1">
        <f>IFERROR(__xludf.DUMMYFUNCTION("""COMPUTED_VALUE"""),3618.36)</f>
        <v>3618.36</v>
      </c>
      <c r="G41" s="2">
        <f>IFERROR(__xludf.DUMMYFUNCTION("""COMPUTED_VALUE"""),45350.66666666667)</f>
        <v>45350.66667</v>
      </c>
      <c r="H41" s="1">
        <f>IFERROR(__xludf.DUMMYFUNCTION("""COMPUTED_VALUE"""),3564.59)</f>
        <v>3564.59</v>
      </c>
      <c r="J41" s="2">
        <f>IFERROR(__xludf.DUMMYFUNCTION("""COMPUTED_VALUE"""),45350.66666666667)</f>
        <v>45350.66667</v>
      </c>
      <c r="K41" s="1">
        <f>IFERROR(__xludf.DUMMYFUNCTION("""COMPUTED_VALUE"""),3589.34)</f>
        <v>3589.34</v>
      </c>
      <c r="M41" s="2">
        <f>IFERROR(__xludf.DUMMYFUNCTION("""COMPUTED_VALUE"""),45350.66666666667)</f>
        <v>45350.66667</v>
      </c>
      <c r="N41" s="1">
        <f>IFERROR(__xludf.DUMMYFUNCTION("""COMPUTED_VALUE"""),1.3858897E7)</f>
        <v>13858897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IFERROR(__xludf.DUMMYFUNCTION("""COMPUTED_VALUE"""),3593.8)</f>
        <v>3593.8</v>
      </c>
      <c r="D42" s="2">
        <f>IFERROR(__xludf.DUMMYFUNCTION("""COMPUTED_VALUE"""),45351.66666666667)</f>
        <v>45351.66667</v>
      </c>
      <c r="E42" s="1">
        <f>IFERROR(__xludf.DUMMYFUNCTION("""COMPUTED_VALUE"""),3614.69)</f>
        <v>3614.69</v>
      </c>
      <c r="G42" s="2">
        <f>IFERROR(__xludf.DUMMYFUNCTION("""COMPUTED_VALUE"""),45351.66666666667)</f>
        <v>45351.66667</v>
      </c>
      <c r="H42" s="1">
        <f>IFERROR(__xludf.DUMMYFUNCTION("""COMPUTED_VALUE"""),3591.69)</f>
        <v>3591.69</v>
      </c>
      <c r="J42" s="2">
        <f>IFERROR(__xludf.DUMMYFUNCTION("""COMPUTED_VALUE"""),45351.66666666667)</f>
        <v>45351.66667</v>
      </c>
      <c r="K42" s="1">
        <f>IFERROR(__xludf.DUMMYFUNCTION("""COMPUTED_VALUE"""),3593.01)</f>
        <v>3593.01</v>
      </c>
      <c r="M42" s="2">
        <f>IFERROR(__xludf.DUMMYFUNCTION("""COMPUTED_VALUE"""),45351.66666666667)</f>
        <v>45351.66667</v>
      </c>
      <c r="N42" s="1">
        <f>IFERROR(__xludf.DUMMYFUNCTION("""COMPUTED_VALUE"""),1.8874071E7)</f>
        <v>18874071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IFERROR(__xludf.DUMMYFUNCTION("""COMPUTED_VALUE"""),3589.05)</f>
        <v>3589.05</v>
      </c>
      <c r="D43" s="2">
        <f>IFERROR(__xludf.DUMMYFUNCTION("""COMPUTED_VALUE"""),45352.66666666667)</f>
        <v>45352.66667</v>
      </c>
      <c r="E43" s="1">
        <f>IFERROR(__xludf.DUMMYFUNCTION("""COMPUTED_VALUE"""),3610.37)</f>
        <v>3610.37</v>
      </c>
      <c r="G43" s="2">
        <f>IFERROR(__xludf.DUMMYFUNCTION("""COMPUTED_VALUE"""),45352.66666666667)</f>
        <v>45352.66667</v>
      </c>
      <c r="H43" s="1">
        <f>IFERROR(__xludf.DUMMYFUNCTION("""COMPUTED_VALUE"""),3569.41)</f>
        <v>3569.41</v>
      </c>
      <c r="J43" s="2">
        <f>IFERROR(__xludf.DUMMYFUNCTION("""COMPUTED_VALUE"""),45352.66666666667)</f>
        <v>45352.66667</v>
      </c>
      <c r="K43" s="1">
        <f>IFERROR(__xludf.DUMMYFUNCTION("""COMPUTED_VALUE"""),3606.4)</f>
        <v>3606.4</v>
      </c>
      <c r="M43" s="2">
        <f>IFERROR(__xludf.DUMMYFUNCTION("""COMPUTED_VALUE"""),45352.66666666667)</f>
        <v>45352.66667</v>
      </c>
      <c r="N43" s="1">
        <f>IFERROR(__xludf.DUMMYFUNCTION("""COMPUTED_VALUE"""),1.1772271E7)</f>
        <v>11772271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IFERROR(__xludf.DUMMYFUNCTION("""COMPUTED_VALUE"""),3604.92)</f>
        <v>3604.92</v>
      </c>
      <c r="D44" s="2">
        <f>IFERROR(__xludf.DUMMYFUNCTION("""COMPUTED_VALUE"""),45355.66666666667)</f>
        <v>45355.66667</v>
      </c>
      <c r="E44" s="1">
        <f>IFERROR(__xludf.DUMMYFUNCTION("""COMPUTED_VALUE"""),3630.41)</f>
        <v>3630.41</v>
      </c>
      <c r="G44" s="2">
        <f>IFERROR(__xludf.DUMMYFUNCTION("""COMPUTED_VALUE"""),45355.66666666667)</f>
        <v>45355.66667</v>
      </c>
      <c r="H44" s="1">
        <f>IFERROR(__xludf.DUMMYFUNCTION("""COMPUTED_VALUE"""),3601.45)</f>
        <v>3601.45</v>
      </c>
      <c r="J44" s="2">
        <f>IFERROR(__xludf.DUMMYFUNCTION("""COMPUTED_VALUE"""),45355.66666666667)</f>
        <v>45355.66667</v>
      </c>
      <c r="K44" s="1">
        <f>IFERROR(__xludf.DUMMYFUNCTION("""COMPUTED_VALUE"""),3618.61)</f>
        <v>3618.61</v>
      </c>
      <c r="M44" s="2">
        <f>IFERROR(__xludf.DUMMYFUNCTION("""COMPUTED_VALUE"""),45355.66666666667)</f>
        <v>45355.66667</v>
      </c>
      <c r="N44" s="1">
        <f>IFERROR(__xludf.DUMMYFUNCTION("""COMPUTED_VALUE"""),1.0567281E7)</f>
        <v>10567281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IFERROR(__xludf.DUMMYFUNCTION("""COMPUTED_VALUE"""),3621.51)</f>
        <v>3621.51</v>
      </c>
      <c r="D45" s="2">
        <f>IFERROR(__xludf.DUMMYFUNCTION("""COMPUTED_VALUE"""),45356.66666666667)</f>
        <v>45356.66667</v>
      </c>
      <c r="E45" s="1">
        <f>IFERROR(__xludf.DUMMYFUNCTION("""COMPUTED_VALUE"""),3642.96)</f>
        <v>3642.96</v>
      </c>
      <c r="G45" s="2">
        <f>IFERROR(__xludf.DUMMYFUNCTION("""COMPUTED_VALUE"""),45356.66666666667)</f>
        <v>45356.66667</v>
      </c>
      <c r="H45" s="1">
        <f>IFERROR(__xludf.DUMMYFUNCTION("""COMPUTED_VALUE"""),3594.95)</f>
        <v>3594.95</v>
      </c>
      <c r="J45" s="2">
        <f>IFERROR(__xludf.DUMMYFUNCTION("""COMPUTED_VALUE"""),45356.66666666667)</f>
        <v>45356.66667</v>
      </c>
      <c r="K45" s="1">
        <f>IFERROR(__xludf.DUMMYFUNCTION("""COMPUTED_VALUE"""),3612.0)</f>
        <v>3612</v>
      </c>
      <c r="M45" s="2">
        <f>IFERROR(__xludf.DUMMYFUNCTION("""COMPUTED_VALUE"""),45356.66666666667)</f>
        <v>45356.66667</v>
      </c>
      <c r="N45" s="1">
        <f>IFERROR(__xludf.DUMMYFUNCTION("""COMPUTED_VALUE"""),1.3513414E7)</f>
        <v>13513414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IFERROR(__xludf.DUMMYFUNCTION("""COMPUTED_VALUE"""),3610.88)</f>
        <v>3610.88</v>
      </c>
      <c r="D46" s="2">
        <f>IFERROR(__xludf.DUMMYFUNCTION("""COMPUTED_VALUE"""),45357.66666666667)</f>
        <v>45357.66667</v>
      </c>
      <c r="E46" s="1">
        <f>IFERROR(__xludf.DUMMYFUNCTION("""COMPUTED_VALUE"""),3631.49)</f>
        <v>3631.49</v>
      </c>
      <c r="G46" s="2">
        <f>IFERROR(__xludf.DUMMYFUNCTION("""COMPUTED_VALUE"""),45357.66666666667)</f>
        <v>45357.66667</v>
      </c>
      <c r="H46" s="1">
        <f>IFERROR(__xludf.DUMMYFUNCTION("""COMPUTED_VALUE"""),3577.91)</f>
        <v>3577.91</v>
      </c>
      <c r="J46" s="2">
        <f>IFERROR(__xludf.DUMMYFUNCTION("""COMPUTED_VALUE"""),45357.66666666667)</f>
        <v>45357.66667</v>
      </c>
      <c r="K46" s="1">
        <f>IFERROR(__xludf.DUMMYFUNCTION("""COMPUTED_VALUE"""),3579.04)</f>
        <v>3579.04</v>
      </c>
      <c r="M46" s="2">
        <f>IFERROR(__xludf.DUMMYFUNCTION("""COMPUTED_VALUE"""),45357.66666666667)</f>
        <v>45357.66667</v>
      </c>
      <c r="N46" s="1">
        <f>IFERROR(__xludf.DUMMYFUNCTION("""COMPUTED_VALUE"""),1.225112E7)</f>
        <v>12251120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IFERROR(__xludf.DUMMYFUNCTION("""COMPUTED_VALUE"""),3579.04)</f>
        <v>3579.04</v>
      </c>
      <c r="D47" s="2">
        <f>IFERROR(__xludf.DUMMYFUNCTION("""COMPUTED_VALUE"""),45358.66666666667)</f>
        <v>45358.66667</v>
      </c>
      <c r="E47" s="1">
        <f>IFERROR(__xludf.DUMMYFUNCTION("""COMPUTED_VALUE"""),3611.37)</f>
        <v>3611.37</v>
      </c>
      <c r="G47" s="2">
        <f>IFERROR(__xludf.DUMMYFUNCTION("""COMPUTED_VALUE"""),45358.66666666667)</f>
        <v>45358.66667</v>
      </c>
      <c r="H47" s="1">
        <f>IFERROR(__xludf.DUMMYFUNCTION("""COMPUTED_VALUE"""),3560.14)</f>
        <v>3560.14</v>
      </c>
      <c r="J47" s="2">
        <f>IFERROR(__xludf.DUMMYFUNCTION("""COMPUTED_VALUE"""),45358.66666666667)</f>
        <v>45358.66667</v>
      </c>
      <c r="K47" s="1">
        <f>IFERROR(__xludf.DUMMYFUNCTION("""COMPUTED_VALUE"""),3562.62)</f>
        <v>3562.62</v>
      </c>
      <c r="M47" s="2">
        <f>IFERROR(__xludf.DUMMYFUNCTION("""COMPUTED_VALUE"""),45358.66666666667)</f>
        <v>45358.66667</v>
      </c>
      <c r="N47" s="1">
        <f>IFERROR(__xludf.DUMMYFUNCTION("""COMPUTED_VALUE"""),1.1598518E7)</f>
        <v>11598518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IFERROR(__xludf.DUMMYFUNCTION("""COMPUTED_VALUE"""),3562.62)</f>
        <v>3562.62</v>
      </c>
      <c r="D48" s="2">
        <f>IFERROR(__xludf.DUMMYFUNCTION("""COMPUTED_VALUE"""),45359.66666666667)</f>
        <v>45359.66667</v>
      </c>
      <c r="E48" s="1">
        <f>IFERROR(__xludf.DUMMYFUNCTION("""COMPUTED_VALUE"""),3598.96)</f>
        <v>3598.96</v>
      </c>
      <c r="G48" s="2">
        <f>IFERROR(__xludf.DUMMYFUNCTION("""COMPUTED_VALUE"""),45359.66666666667)</f>
        <v>45359.66667</v>
      </c>
      <c r="H48" s="1">
        <f>IFERROR(__xludf.DUMMYFUNCTION("""COMPUTED_VALUE"""),3553.51)</f>
        <v>3553.51</v>
      </c>
      <c r="J48" s="2">
        <f>IFERROR(__xludf.DUMMYFUNCTION("""COMPUTED_VALUE"""),45359.66666666667)</f>
        <v>45359.66667</v>
      </c>
      <c r="K48" s="1">
        <f>IFERROR(__xludf.DUMMYFUNCTION("""COMPUTED_VALUE"""),3595.8)</f>
        <v>3595.8</v>
      </c>
      <c r="M48" s="2">
        <f>IFERROR(__xludf.DUMMYFUNCTION("""COMPUTED_VALUE"""),45359.66666666667)</f>
        <v>45359.66667</v>
      </c>
      <c r="N48" s="1">
        <f>IFERROR(__xludf.DUMMYFUNCTION("""COMPUTED_VALUE"""),1.0974785E7)</f>
        <v>10974785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IFERROR(__xludf.DUMMYFUNCTION("""COMPUTED_VALUE"""),3597.03)</f>
        <v>3597.03</v>
      </c>
      <c r="D49" s="2">
        <f>IFERROR(__xludf.DUMMYFUNCTION("""COMPUTED_VALUE"""),45362.66666666667)</f>
        <v>45362.66667</v>
      </c>
      <c r="E49" s="1">
        <f>IFERROR(__xludf.DUMMYFUNCTION("""COMPUTED_VALUE"""),3602.06)</f>
        <v>3602.06</v>
      </c>
      <c r="G49" s="2">
        <f>IFERROR(__xludf.DUMMYFUNCTION("""COMPUTED_VALUE"""),45362.66666666667)</f>
        <v>45362.66667</v>
      </c>
      <c r="H49" s="1">
        <f>IFERROR(__xludf.DUMMYFUNCTION("""COMPUTED_VALUE"""),3551.78)</f>
        <v>3551.78</v>
      </c>
      <c r="J49" s="2">
        <f>IFERROR(__xludf.DUMMYFUNCTION("""COMPUTED_VALUE"""),45362.66666666667)</f>
        <v>45362.66667</v>
      </c>
      <c r="K49" s="1">
        <f>IFERROR(__xludf.DUMMYFUNCTION("""COMPUTED_VALUE"""),3580.14)</f>
        <v>3580.14</v>
      </c>
      <c r="M49" s="2">
        <f>IFERROR(__xludf.DUMMYFUNCTION("""COMPUTED_VALUE"""),45362.66666666667)</f>
        <v>45362.66667</v>
      </c>
      <c r="N49" s="1">
        <f>IFERROR(__xludf.DUMMYFUNCTION("""COMPUTED_VALUE"""),8353591.0)</f>
        <v>8353591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IFERROR(__xludf.DUMMYFUNCTION("""COMPUTED_VALUE"""),3580.14)</f>
        <v>3580.14</v>
      </c>
      <c r="D50" s="2">
        <f>IFERROR(__xludf.DUMMYFUNCTION("""COMPUTED_VALUE"""),45363.66666666667)</f>
        <v>45363.66667</v>
      </c>
      <c r="E50" s="1">
        <f>IFERROR(__xludf.DUMMYFUNCTION("""COMPUTED_VALUE"""),3605.22)</f>
        <v>3605.22</v>
      </c>
      <c r="G50" s="2">
        <f>IFERROR(__xludf.DUMMYFUNCTION("""COMPUTED_VALUE"""),45363.66666666667)</f>
        <v>45363.66667</v>
      </c>
      <c r="H50" s="1">
        <f>IFERROR(__xludf.DUMMYFUNCTION("""COMPUTED_VALUE"""),3566.59)</f>
        <v>3566.59</v>
      </c>
      <c r="J50" s="2">
        <f>IFERROR(__xludf.DUMMYFUNCTION("""COMPUTED_VALUE"""),45363.66666666667)</f>
        <v>45363.66667</v>
      </c>
      <c r="K50" s="1">
        <f>IFERROR(__xludf.DUMMYFUNCTION("""COMPUTED_VALUE"""),3591.89)</f>
        <v>3591.89</v>
      </c>
      <c r="M50" s="2">
        <f>IFERROR(__xludf.DUMMYFUNCTION("""COMPUTED_VALUE"""),45363.66666666667)</f>
        <v>45363.66667</v>
      </c>
      <c r="N50" s="1">
        <f>IFERROR(__xludf.DUMMYFUNCTION("""COMPUTED_VALUE"""),1.2382809E7)</f>
        <v>12382809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IFERROR(__xludf.DUMMYFUNCTION("""COMPUTED_VALUE"""),3585.86)</f>
        <v>3585.86</v>
      </c>
      <c r="D51" s="2">
        <f>IFERROR(__xludf.DUMMYFUNCTION("""COMPUTED_VALUE"""),45364.66666666667)</f>
        <v>45364.66667</v>
      </c>
      <c r="E51" s="1">
        <f>IFERROR(__xludf.DUMMYFUNCTION("""COMPUTED_VALUE"""),3591.94)</f>
        <v>3591.94</v>
      </c>
      <c r="G51" s="2">
        <f>IFERROR(__xludf.DUMMYFUNCTION("""COMPUTED_VALUE"""),45364.66666666667)</f>
        <v>45364.66667</v>
      </c>
      <c r="H51" s="1">
        <f>IFERROR(__xludf.DUMMYFUNCTION("""COMPUTED_VALUE"""),3566.87)</f>
        <v>3566.87</v>
      </c>
      <c r="J51" s="2">
        <f>IFERROR(__xludf.DUMMYFUNCTION("""COMPUTED_VALUE"""),45364.66666666667)</f>
        <v>45364.66667</v>
      </c>
      <c r="K51" s="1">
        <f>IFERROR(__xludf.DUMMYFUNCTION("""COMPUTED_VALUE"""),3582.76)</f>
        <v>3582.76</v>
      </c>
      <c r="M51" s="2">
        <f>IFERROR(__xludf.DUMMYFUNCTION("""COMPUTED_VALUE"""),45364.66666666667)</f>
        <v>45364.66667</v>
      </c>
      <c r="N51" s="1">
        <f>IFERROR(__xludf.DUMMYFUNCTION("""COMPUTED_VALUE"""),1.5694775E7)</f>
        <v>15694775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IFERROR(__xludf.DUMMYFUNCTION("""COMPUTED_VALUE"""),3576.0)</f>
        <v>3576</v>
      </c>
      <c r="D52" s="2">
        <f>IFERROR(__xludf.DUMMYFUNCTION("""COMPUTED_VALUE"""),45365.66666666667)</f>
        <v>45365.66667</v>
      </c>
      <c r="E52" s="1">
        <f>IFERROR(__xludf.DUMMYFUNCTION("""COMPUTED_VALUE"""),3576.0)</f>
        <v>3576</v>
      </c>
      <c r="G52" s="2">
        <f>IFERROR(__xludf.DUMMYFUNCTION("""COMPUTED_VALUE"""),45365.66666666667)</f>
        <v>45365.66667</v>
      </c>
      <c r="H52" s="1">
        <f>IFERROR(__xludf.DUMMYFUNCTION("""COMPUTED_VALUE"""),3494.79)</f>
        <v>3494.79</v>
      </c>
      <c r="J52" s="2">
        <f>IFERROR(__xludf.DUMMYFUNCTION("""COMPUTED_VALUE"""),45365.66666666667)</f>
        <v>45365.66667</v>
      </c>
      <c r="K52" s="1">
        <f>IFERROR(__xludf.DUMMYFUNCTION("""COMPUTED_VALUE"""),3526.68)</f>
        <v>3526.68</v>
      </c>
      <c r="M52" s="2">
        <f>IFERROR(__xludf.DUMMYFUNCTION("""COMPUTED_VALUE"""),45365.66666666667)</f>
        <v>45365.66667</v>
      </c>
      <c r="N52" s="1">
        <f>IFERROR(__xludf.DUMMYFUNCTION("""COMPUTED_VALUE"""),1.7576114E7)</f>
        <v>17576114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IFERROR(__xludf.DUMMYFUNCTION("""COMPUTED_VALUE"""),3528.91)</f>
        <v>3528.91</v>
      </c>
      <c r="D53" s="2">
        <f>IFERROR(__xludf.DUMMYFUNCTION("""COMPUTED_VALUE"""),45366.66666666667)</f>
        <v>45366.66667</v>
      </c>
      <c r="E53" s="1">
        <f>IFERROR(__xludf.DUMMYFUNCTION("""COMPUTED_VALUE"""),3535.06)</f>
        <v>3535.06</v>
      </c>
      <c r="G53" s="2">
        <f>IFERROR(__xludf.DUMMYFUNCTION("""COMPUTED_VALUE"""),45366.66666666667)</f>
        <v>45366.66667</v>
      </c>
      <c r="H53" s="1">
        <f>IFERROR(__xludf.DUMMYFUNCTION("""COMPUTED_VALUE"""),3495.19)</f>
        <v>3495.19</v>
      </c>
      <c r="J53" s="2">
        <f>IFERROR(__xludf.DUMMYFUNCTION("""COMPUTED_VALUE"""),45366.66666666667)</f>
        <v>45366.66667</v>
      </c>
      <c r="K53" s="1">
        <f>IFERROR(__xludf.DUMMYFUNCTION("""COMPUTED_VALUE"""),3502.96)</f>
        <v>3502.96</v>
      </c>
      <c r="M53" s="2">
        <f>IFERROR(__xludf.DUMMYFUNCTION("""COMPUTED_VALUE"""),45366.66666666667)</f>
        <v>45366.66667</v>
      </c>
      <c r="N53" s="1">
        <f>IFERROR(__xludf.DUMMYFUNCTION("""COMPUTED_VALUE"""),2.3085618E7)</f>
        <v>23085618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IFERROR(__xludf.DUMMYFUNCTION("""COMPUTED_VALUE"""),3502.96)</f>
        <v>3502.96</v>
      </c>
      <c r="D54" s="2">
        <f>IFERROR(__xludf.DUMMYFUNCTION("""COMPUTED_VALUE"""),45369.66666666667)</f>
        <v>45369.66667</v>
      </c>
      <c r="E54" s="1">
        <f>IFERROR(__xludf.DUMMYFUNCTION("""COMPUTED_VALUE"""),3523.8)</f>
        <v>3523.8</v>
      </c>
      <c r="G54" s="2">
        <f>IFERROR(__xludf.DUMMYFUNCTION("""COMPUTED_VALUE"""),45369.66666666667)</f>
        <v>45369.66667</v>
      </c>
      <c r="H54" s="1">
        <f>IFERROR(__xludf.DUMMYFUNCTION("""COMPUTED_VALUE"""),3502.47)</f>
        <v>3502.47</v>
      </c>
      <c r="J54" s="2">
        <f>IFERROR(__xludf.DUMMYFUNCTION("""COMPUTED_VALUE"""),45369.66666666667)</f>
        <v>45369.66667</v>
      </c>
      <c r="K54" s="1">
        <f>IFERROR(__xludf.DUMMYFUNCTION("""COMPUTED_VALUE"""),3514.24)</f>
        <v>3514.24</v>
      </c>
      <c r="M54" s="2">
        <f>IFERROR(__xludf.DUMMYFUNCTION("""COMPUTED_VALUE"""),45369.66666666667)</f>
        <v>45369.66667</v>
      </c>
      <c r="N54" s="1">
        <f>IFERROR(__xludf.DUMMYFUNCTION("""COMPUTED_VALUE"""),1.2429879E7)</f>
        <v>12429879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IFERROR(__xludf.DUMMYFUNCTION("""COMPUTED_VALUE"""),3515.54)</f>
        <v>3515.54</v>
      </c>
      <c r="D55" s="2">
        <f>IFERROR(__xludf.DUMMYFUNCTION("""COMPUTED_VALUE"""),45370.66666666667)</f>
        <v>45370.66667</v>
      </c>
      <c r="E55" s="1">
        <f>IFERROR(__xludf.DUMMYFUNCTION("""COMPUTED_VALUE"""),3520.41)</f>
        <v>3520.41</v>
      </c>
      <c r="G55" s="2">
        <f>IFERROR(__xludf.DUMMYFUNCTION("""COMPUTED_VALUE"""),45370.66666666667)</f>
        <v>45370.66667</v>
      </c>
      <c r="H55" s="1">
        <f>IFERROR(__xludf.DUMMYFUNCTION("""COMPUTED_VALUE"""),3481.03)</f>
        <v>3481.03</v>
      </c>
      <c r="J55" s="2">
        <f>IFERROR(__xludf.DUMMYFUNCTION("""COMPUTED_VALUE"""),45370.66666666667)</f>
        <v>45370.66667</v>
      </c>
      <c r="K55" s="1">
        <f>IFERROR(__xludf.DUMMYFUNCTION("""COMPUTED_VALUE"""),3494.54)</f>
        <v>3494.54</v>
      </c>
      <c r="M55" s="2">
        <f>IFERROR(__xludf.DUMMYFUNCTION("""COMPUTED_VALUE"""),45370.66666666667)</f>
        <v>45370.66667</v>
      </c>
      <c r="N55" s="1">
        <f>IFERROR(__xludf.DUMMYFUNCTION("""COMPUTED_VALUE"""),1.8808773E7)</f>
        <v>18808773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IFERROR(__xludf.DUMMYFUNCTION("""COMPUTED_VALUE"""),3495.29)</f>
        <v>3495.29</v>
      </c>
      <c r="D56" s="2">
        <f>IFERROR(__xludf.DUMMYFUNCTION("""COMPUTED_VALUE"""),45371.66666666667)</f>
        <v>45371.66667</v>
      </c>
      <c r="E56" s="1">
        <f>IFERROR(__xludf.DUMMYFUNCTION("""COMPUTED_VALUE"""),3558.72)</f>
        <v>3558.72</v>
      </c>
      <c r="G56" s="2">
        <f>IFERROR(__xludf.DUMMYFUNCTION("""COMPUTED_VALUE"""),45371.66666666667)</f>
        <v>45371.66667</v>
      </c>
      <c r="H56" s="1">
        <f>IFERROR(__xludf.DUMMYFUNCTION("""COMPUTED_VALUE"""),3493.03)</f>
        <v>3493.03</v>
      </c>
      <c r="J56" s="2">
        <f>IFERROR(__xludf.DUMMYFUNCTION("""COMPUTED_VALUE"""),45371.66666666667)</f>
        <v>45371.66667</v>
      </c>
      <c r="K56" s="1">
        <f>IFERROR(__xludf.DUMMYFUNCTION("""COMPUTED_VALUE"""),3550.72)</f>
        <v>3550.72</v>
      </c>
      <c r="M56" s="2">
        <f>IFERROR(__xludf.DUMMYFUNCTION("""COMPUTED_VALUE"""),45371.66666666667)</f>
        <v>45371.66667</v>
      </c>
      <c r="N56" s="1">
        <f>IFERROR(__xludf.DUMMYFUNCTION("""COMPUTED_VALUE"""),1.7418126E7)</f>
        <v>17418126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IFERROR(__xludf.DUMMYFUNCTION("""COMPUTED_VALUE"""),3558.13)</f>
        <v>3558.13</v>
      </c>
      <c r="D57" s="2">
        <f>IFERROR(__xludf.DUMMYFUNCTION("""COMPUTED_VALUE"""),45372.66666666667)</f>
        <v>45372.66667</v>
      </c>
      <c r="E57" s="1">
        <f>IFERROR(__xludf.DUMMYFUNCTION("""COMPUTED_VALUE"""),3583.86)</f>
        <v>3583.86</v>
      </c>
      <c r="G57" s="2">
        <f>IFERROR(__xludf.DUMMYFUNCTION("""COMPUTED_VALUE"""),45372.66666666667)</f>
        <v>45372.66667</v>
      </c>
      <c r="H57" s="1">
        <f>IFERROR(__xludf.DUMMYFUNCTION("""COMPUTED_VALUE"""),3550.23)</f>
        <v>3550.23</v>
      </c>
      <c r="J57" s="2">
        <f>IFERROR(__xludf.DUMMYFUNCTION("""COMPUTED_VALUE"""),45372.66666666667)</f>
        <v>45372.66667</v>
      </c>
      <c r="K57" s="1">
        <f>IFERROR(__xludf.DUMMYFUNCTION("""COMPUTED_VALUE"""),3561.17)</f>
        <v>3561.17</v>
      </c>
      <c r="M57" s="2">
        <f>IFERROR(__xludf.DUMMYFUNCTION("""COMPUTED_VALUE"""),45372.66666666667)</f>
        <v>45372.66667</v>
      </c>
      <c r="N57" s="1">
        <f>IFERROR(__xludf.DUMMYFUNCTION("""COMPUTED_VALUE"""),1.5190817E7)</f>
        <v>15190817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IFERROR(__xludf.DUMMYFUNCTION("""COMPUTED_VALUE"""),3563.49)</f>
        <v>3563.49</v>
      </c>
      <c r="D58" s="2">
        <f>IFERROR(__xludf.DUMMYFUNCTION("""COMPUTED_VALUE"""),45373.66666666667)</f>
        <v>45373.66667</v>
      </c>
      <c r="E58" s="1">
        <f>IFERROR(__xludf.DUMMYFUNCTION("""COMPUTED_VALUE"""),3572.99)</f>
        <v>3572.99</v>
      </c>
      <c r="G58" s="2">
        <f>IFERROR(__xludf.DUMMYFUNCTION("""COMPUTED_VALUE"""),45373.66666666667)</f>
        <v>45373.66667</v>
      </c>
      <c r="H58" s="1">
        <f>IFERROR(__xludf.DUMMYFUNCTION("""COMPUTED_VALUE"""),3513.3)</f>
        <v>3513.3</v>
      </c>
      <c r="J58" s="2">
        <f>IFERROR(__xludf.DUMMYFUNCTION("""COMPUTED_VALUE"""),45373.66666666667)</f>
        <v>45373.66667</v>
      </c>
      <c r="K58" s="1">
        <f>IFERROR(__xludf.DUMMYFUNCTION("""COMPUTED_VALUE"""),3513.94)</f>
        <v>3513.94</v>
      </c>
      <c r="M58" s="2">
        <f>IFERROR(__xludf.DUMMYFUNCTION("""COMPUTED_VALUE"""),45373.66666666667)</f>
        <v>45373.66667</v>
      </c>
      <c r="N58" s="1">
        <f>IFERROR(__xludf.DUMMYFUNCTION("""COMPUTED_VALUE"""),1.3024353E7)</f>
        <v>13024353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IFERROR(__xludf.DUMMYFUNCTION("""COMPUTED_VALUE"""),3509.38)</f>
        <v>3509.38</v>
      </c>
      <c r="D59" s="2">
        <f>IFERROR(__xludf.DUMMYFUNCTION("""COMPUTED_VALUE"""),45376.66666666667)</f>
        <v>45376.66667</v>
      </c>
      <c r="E59" s="1">
        <f>IFERROR(__xludf.DUMMYFUNCTION("""COMPUTED_VALUE"""),3513.59)</f>
        <v>3513.59</v>
      </c>
      <c r="G59" s="2">
        <f>IFERROR(__xludf.DUMMYFUNCTION("""COMPUTED_VALUE"""),45376.66666666667)</f>
        <v>45376.66667</v>
      </c>
      <c r="H59" s="1">
        <f>IFERROR(__xludf.DUMMYFUNCTION("""COMPUTED_VALUE"""),3457.8)</f>
        <v>3457.8</v>
      </c>
      <c r="J59" s="2">
        <f>IFERROR(__xludf.DUMMYFUNCTION("""COMPUTED_VALUE"""),45376.66666666667)</f>
        <v>45376.66667</v>
      </c>
      <c r="K59" s="1">
        <f>IFERROR(__xludf.DUMMYFUNCTION("""COMPUTED_VALUE"""),3475.54)</f>
        <v>3475.54</v>
      </c>
      <c r="M59" s="2">
        <f>IFERROR(__xludf.DUMMYFUNCTION("""COMPUTED_VALUE"""),45376.66666666667)</f>
        <v>45376.66667</v>
      </c>
      <c r="N59" s="1">
        <f>IFERROR(__xludf.DUMMYFUNCTION("""COMPUTED_VALUE"""),1.3988334E7)</f>
        <v>13988334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IFERROR(__xludf.DUMMYFUNCTION("""COMPUTED_VALUE"""),3453.77)</f>
        <v>3453.77</v>
      </c>
      <c r="D60" s="2">
        <f>IFERROR(__xludf.DUMMYFUNCTION("""COMPUTED_VALUE"""),45377.66666666667)</f>
        <v>45377.66667</v>
      </c>
      <c r="E60" s="1">
        <f>IFERROR(__xludf.DUMMYFUNCTION("""COMPUTED_VALUE"""),3479.48)</f>
        <v>3479.48</v>
      </c>
      <c r="G60" s="2">
        <f>IFERROR(__xludf.DUMMYFUNCTION("""COMPUTED_VALUE"""),45377.66666666667)</f>
        <v>45377.66667</v>
      </c>
      <c r="H60" s="1">
        <f>IFERROR(__xludf.DUMMYFUNCTION("""COMPUTED_VALUE"""),3428.16)</f>
        <v>3428.16</v>
      </c>
      <c r="J60" s="2">
        <f>IFERROR(__xludf.DUMMYFUNCTION("""COMPUTED_VALUE"""),45377.66666666667)</f>
        <v>45377.66667</v>
      </c>
      <c r="K60" s="1">
        <f>IFERROR(__xludf.DUMMYFUNCTION("""COMPUTED_VALUE"""),3431.55)</f>
        <v>3431.55</v>
      </c>
      <c r="M60" s="2">
        <f>IFERROR(__xludf.DUMMYFUNCTION("""COMPUTED_VALUE"""),45377.66666666667)</f>
        <v>45377.66667</v>
      </c>
      <c r="N60" s="1">
        <f>IFERROR(__xludf.DUMMYFUNCTION("""COMPUTED_VALUE"""),1.9178195E7)</f>
        <v>19178195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IFERROR(__xludf.DUMMYFUNCTION("""COMPUTED_VALUE"""),3431.55)</f>
        <v>3431.55</v>
      </c>
      <c r="D61" s="2">
        <f>IFERROR(__xludf.DUMMYFUNCTION("""COMPUTED_VALUE"""),45378.66666666667)</f>
        <v>45378.66667</v>
      </c>
      <c r="E61" s="1">
        <f>IFERROR(__xludf.DUMMYFUNCTION("""COMPUTED_VALUE"""),3492.87)</f>
        <v>3492.87</v>
      </c>
      <c r="G61" s="2">
        <f>IFERROR(__xludf.DUMMYFUNCTION("""COMPUTED_VALUE"""),45378.66666666667)</f>
        <v>45378.66667</v>
      </c>
      <c r="H61" s="1">
        <f>IFERROR(__xludf.DUMMYFUNCTION("""COMPUTED_VALUE"""),3431.55)</f>
        <v>3431.55</v>
      </c>
      <c r="J61" s="2">
        <f>IFERROR(__xludf.DUMMYFUNCTION("""COMPUTED_VALUE"""),45378.66666666667)</f>
        <v>45378.66667</v>
      </c>
      <c r="K61" s="1">
        <f>IFERROR(__xludf.DUMMYFUNCTION("""COMPUTED_VALUE"""),3491.94)</f>
        <v>3491.94</v>
      </c>
      <c r="M61" s="2">
        <f>IFERROR(__xludf.DUMMYFUNCTION("""COMPUTED_VALUE"""),45378.66666666667)</f>
        <v>45378.66667</v>
      </c>
      <c r="N61" s="1">
        <f>IFERROR(__xludf.DUMMYFUNCTION("""COMPUTED_VALUE"""),1.1683145E7)</f>
        <v>11683145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IFERROR(__xludf.DUMMYFUNCTION("""COMPUTED_VALUE"""),3494.34)</f>
        <v>3494.34</v>
      </c>
      <c r="D62" s="2">
        <f>IFERROR(__xludf.DUMMYFUNCTION("""COMPUTED_VALUE"""),45379.66666666667)</f>
        <v>45379.66667</v>
      </c>
      <c r="E62" s="1">
        <f>IFERROR(__xludf.DUMMYFUNCTION("""COMPUTED_VALUE"""),3526.3)</f>
        <v>3526.3</v>
      </c>
      <c r="G62" s="2">
        <f>IFERROR(__xludf.DUMMYFUNCTION("""COMPUTED_VALUE"""),45379.66666666667)</f>
        <v>45379.66667</v>
      </c>
      <c r="H62" s="1">
        <f>IFERROR(__xludf.DUMMYFUNCTION("""COMPUTED_VALUE"""),3482.83)</f>
        <v>3482.83</v>
      </c>
      <c r="J62" s="2">
        <f>IFERROR(__xludf.DUMMYFUNCTION("""COMPUTED_VALUE"""),45379.66666666667)</f>
        <v>45379.66667</v>
      </c>
      <c r="K62" s="1">
        <f>IFERROR(__xludf.DUMMYFUNCTION("""COMPUTED_VALUE"""),3516.47)</f>
        <v>3516.47</v>
      </c>
      <c r="M62" s="2">
        <f>IFERROR(__xludf.DUMMYFUNCTION("""COMPUTED_VALUE"""),45379.66666666667)</f>
        <v>45379.66667</v>
      </c>
      <c r="N62" s="1">
        <f>IFERROR(__xludf.DUMMYFUNCTION("""COMPUTED_VALUE"""),1.1926784E7)</f>
        <v>11926784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IFERROR(__xludf.DUMMYFUNCTION("""COMPUTED_VALUE"""),3512.76)</f>
        <v>3512.76</v>
      </c>
      <c r="D63" s="2">
        <f>IFERROR(__xludf.DUMMYFUNCTION("""COMPUTED_VALUE"""),45383.66666666667)</f>
        <v>45383.66667</v>
      </c>
      <c r="E63" s="1">
        <f>IFERROR(__xludf.DUMMYFUNCTION("""COMPUTED_VALUE"""),3513.25)</f>
        <v>3513.25</v>
      </c>
      <c r="G63" s="2">
        <f>IFERROR(__xludf.DUMMYFUNCTION("""COMPUTED_VALUE"""),45383.66666666667)</f>
        <v>45383.66667</v>
      </c>
      <c r="H63" s="1">
        <f>IFERROR(__xludf.DUMMYFUNCTION("""COMPUTED_VALUE"""),3468.52)</f>
        <v>3468.52</v>
      </c>
      <c r="J63" s="2">
        <f>IFERROR(__xludf.DUMMYFUNCTION("""COMPUTED_VALUE"""),45383.66666666667)</f>
        <v>45383.66667</v>
      </c>
      <c r="K63" s="1">
        <f>IFERROR(__xludf.DUMMYFUNCTION("""COMPUTED_VALUE"""),3481.09)</f>
        <v>3481.09</v>
      </c>
      <c r="M63" s="2">
        <f>IFERROR(__xludf.DUMMYFUNCTION("""COMPUTED_VALUE"""),45383.66666666667)</f>
        <v>45383.66667</v>
      </c>
      <c r="N63" s="1">
        <f>IFERROR(__xludf.DUMMYFUNCTION("""COMPUTED_VALUE"""),1.529225E7)</f>
        <v>15292250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IFERROR(__xludf.DUMMYFUNCTION("""COMPUTED_VALUE"""),3476.55)</f>
        <v>3476.55</v>
      </c>
      <c r="D64" s="2">
        <f>IFERROR(__xludf.DUMMYFUNCTION("""COMPUTED_VALUE"""),45384.66666666667)</f>
        <v>45384.66667</v>
      </c>
      <c r="E64" s="1">
        <f>IFERROR(__xludf.DUMMYFUNCTION("""COMPUTED_VALUE"""),3483.33)</f>
        <v>3483.33</v>
      </c>
      <c r="G64" s="2">
        <f>IFERROR(__xludf.DUMMYFUNCTION("""COMPUTED_VALUE"""),45384.66666666667)</f>
        <v>45384.66667</v>
      </c>
      <c r="H64" s="1">
        <f>IFERROR(__xludf.DUMMYFUNCTION("""COMPUTED_VALUE"""),3446.61)</f>
        <v>3446.61</v>
      </c>
      <c r="J64" s="2">
        <f>IFERROR(__xludf.DUMMYFUNCTION("""COMPUTED_VALUE"""),45384.66666666667)</f>
        <v>45384.66667</v>
      </c>
      <c r="K64" s="1">
        <f>IFERROR(__xludf.DUMMYFUNCTION("""COMPUTED_VALUE"""),3465.02)</f>
        <v>3465.02</v>
      </c>
      <c r="M64" s="2">
        <f>IFERROR(__xludf.DUMMYFUNCTION("""COMPUTED_VALUE"""),45384.66666666667)</f>
        <v>45384.66667</v>
      </c>
      <c r="N64" s="1">
        <f>IFERROR(__xludf.DUMMYFUNCTION("""COMPUTED_VALUE"""),1.3268993E7)</f>
        <v>13268993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IFERROR(__xludf.DUMMYFUNCTION("""COMPUTED_VALUE"""),3466.36)</f>
        <v>3466.36</v>
      </c>
      <c r="D65" s="2">
        <f>IFERROR(__xludf.DUMMYFUNCTION("""COMPUTED_VALUE"""),45385.66666666667)</f>
        <v>45385.66667</v>
      </c>
      <c r="E65" s="1">
        <f>IFERROR(__xludf.DUMMYFUNCTION("""COMPUTED_VALUE"""),3497.15)</f>
        <v>3497.15</v>
      </c>
      <c r="G65" s="2">
        <f>IFERROR(__xludf.DUMMYFUNCTION("""COMPUTED_VALUE"""),45385.66666666667)</f>
        <v>45385.66667</v>
      </c>
      <c r="H65" s="1">
        <f>IFERROR(__xludf.DUMMYFUNCTION("""COMPUTED_VALUE"""),3447.15)</f>
        <v>3447.15</v>
      </c>
      <c r="J65" s="2">
        <f>IFERROR(__xludf.DUMMYFUNCTION("""COMPUTED_VALUE"""),45385.66666666667)</f>
        <v>45385.66667</v>
      </c>
      <c r="K65" s="1">
        <f>IFERROR(__xludf.DUMMYFUNCTION("""COMPUTED_VALUE"""),3458.33)</f>
        <v>3458.33</v>
      </c>
      <c r="M65" s="2">
        <f>IFERROR(__xludf.DUMMYFUNCTION("""COMPUTED_VALUE"""),45385.66666666667)</f>
        <v>45385.66667</v>
      </c>
      <c r="N65" s="1">
        <f>IFERROR(__xludf.DUMMYFUNCTION("""COMPUTED_VALUE"""),1.1924018E7)</f>
        <v>11924018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IFERROR(__xludf.DUMMYFUNCTION("""COMPUTED_VALUE"""),3458.33)</f>
        <v>3458.33</v>
      </c>
      <c r="D66" s="2">
        <f>IFERROR(__xludf.DUMMYFUNCTION("""COMPUTED_VALUE"""),45386.66666666667)</f>
        <v>45386.66667</v>
      </c>
      <c r="E66" s="1">
        <f>IFERROR(__xludf.DUMMYFUNCTION("""COMPUTED_VALUE"""),3502.07)</f>
        <v>3502.07</v>
      </c>
      <c r="G66" s="2">
        <f>IFERROR(__xludf.DUMMYFUNCTION("""COMPUTED_VALUE"""),45386.66666666667)</f>
        <v>45386.66667</v>
      </c>
      <c r="H66" s="1">
        <f>IFERROR(__xludf.DUMMYFUNCTION("""COMPUTED_VALUE"""),3419.77)</f>
        <v>3419.77</v>
      </c>
      <c r="J66" s="2">
        <f>IFERROR(__xludf.DUMMYFUNCTION("""COMPUTED_VALUE"""),45386.66666666667)</f>
        <v>45386.66667</v>
      </c>
      <c r="K66" s="1">
        <f>IFERROR(__xludf.DUMMYFUNCTION("""COMPUTED_VALUE"""),3434.95)</f>
        <v>3434.95</v>
      </c>
      <c r="M66" s="2">
        <f>IFERROR(__xludf.DUMMYFUNCTION("""COMPUTED_VALUE"""),45386.66666666667)</f>
        <v>45386.66667</v>
      </c>
      <c r="N66" s="1">
        <f>IFERROR(__xludf.DUMMYFUNCTION("""COMPUTED_VALUE"""),1.5205327E7)</f>
        <v>15205327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IFERROR(__xludf.DUMMYFUNCTION("""COMPUTED_VALUE"""),3434.95)</f>
        <v>3434.95</v>
      </c>
      <c r="D67" s="2">
        <f>IFERROR(__xludf.DUMMYFUNCTION("""COMPUTED_VALUE"""),45387.66666666667)</f>
        <v>45387.66667</v>
      </c>
      <c r="E67" s="1">
        <f>IFERROR(__xludf.DUMMYFUNCTION("""COMPUTED_VALUE"""),3466.23)</f>
        <v>3466.23</v>
      </c>
      <c r="G67" s="2">
        <f>IFERROR(__xludf.DUMMYFUNCTION("""COMPUTED_VALUE"""),45387.66666666667)</f>
        <v>45387.66667</v>
      </c>
      <c r="H67" s="1">
        <f>IFERROR(__xludf.DUMMYFUNCTION("""COMPUTED_VALUE"""),3434.95)</f>
        <v>3434.95</v>
      </c>
      <c r="J67" s="2">
        <f>IFERROR(__xludf.DUMMYFUNCTION("""COMPUTED_VALUE"""),45387.66666666667)</f>
        <v>45387.66667</v>
      </c>
      <c r="K67" s="1">
        <f>IFERROR(__xludf.DUMMYFUNCTION("""COMPUTED_VALUE"""),3453.78)</f>
        <v>3453.78</v>
      </c>
      <c r="M67" s="2">
        <f>IFERROR(__xludf.DUMMYFUNCTION("""COMPUTED_VALUE"""),45387.66666666667)</f>
        <v>45387.66667</v>
      </c>
      <c r="N67" s="1">
        <f>IFERROR(__xludf.DUMMYFUNCTION("""COMPUTED_VALUE"""),1.1035776E7)</f>
        <v>11035776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IFERROR(__xludf.DUMMYFUNCTION("""COMPUTED_VALUE"""),3449.33)</f>
        <v>3449.33</v>
      </c>
      <c r="D68" s="2">
        <f>IFERROR(__xludf.DUMMYFUNCTION("""COMPUTED_VALUE"""),45390.66666666667)</f>
        <v>45390.66667</v>
      </c>
      <c r="E68" s="1">
        <f>IFERROR(__xludf.DUMMYFUNCTION("""COMPUTED_VALUE"""),3472.11)</f>
        <v>3472.11</v>
      </c>
      <c r="G68" s="2">
        <f>IFERROR(__xludf.DUMMYFUNCTION("""COMPUTED_VALUE"""),45390.66666666667)</f>
        <v>45390.66667</v>
      </c>
      <c r="H68" s="1">
        <f>IFERROR(__xludf.DUMMYFUNCTION("""COMPUTED_VALUE"""),3431.57)</f>
        <v>3431.57</v>
      </c>
      <c r="J68" s="2">
        <f>IFERROR(__xludf.DUMMYFUNCTION("""COMPUTED_VALUE"""),45390.66666666667)</f>
        <v>45390.66667</v>
      </c>
      <c r="K68" s="1">
        <f>IFERROR(__xludf.DUMMYFUNCTION("""COMPUTED_VALUE"""),3435.11)</f>
        <v>3435.11</v>
      </c>
      <c r="M68" s="2">
        <f>IFERROR(__xludf.DUMMYFUNCTION("""COMPUTED_VALUE"""),45390.66666666667)</f>
        <v>45390.66667</v>
      </c>
      <c r="N68" s="1">
        <f>IFERROR(__xludf.DUMMYFUNCTION("""COMPUTED_VALUE"""),1.5537132E7)</f>
        <v>15537132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IFERROR(__xludf.DUMMYFUNCTION("""COMPUTED_VALUE"""),3433.88)</f>
        <v>3433.88</v>
      </c>
      <c r="D69" s="2">
        <f>IFERROR(__xludf.DUMMYFUNCTION("""COMPUTED_VALUE"""),45391.66666666667)</f>
        <v>45391.66667</v>
      </c>
      <c r="E69" s="1">
        <f>IFERROR(__xludf.DUMMYFUNCTION("""COMPUTED_VALUE"""),3466.43)</f>
        <v>3466.43</v>
      </c>
      <c r="G69" s="2">
        <f>IFERROR(__xludf.DUMMYFUNCTION("""COMPUTED_VALUE"""),45391.66666666667)</f>
        <v>45391.66667</v>
      </c>
      <c r="H69" s="1">
        <f>IFERROR(__xludf.DUMMYFUNCTION("""COMPUTED_VALUE"""),3411.73)</f>
        <v>3411.73</v>
      </c>
      <c r="J69" s="2">
        <f>IFERROR(__xludf.DUMMYFUNCTION("""COMPUTED_VALUE"""),45391.66666666667)</f>
        <v>45391.66667</v>
      </c>
      <c r="K69" s="1">
        <f>IFERROR(__xludf.DUMMYFUNCTION("""COMPUTED_VALUE"""),3445.31)</f>
        <v>3445.31</v>
      </c>
      <c r="M69" s="2">
        <f>IFERROR(__xludf.DUMMYFUNCTION("""COMPUTED_VALUE"""),45391.66666666667)</f>
        <v>45391.66667</v>
      </c>
      <c r="N69" s="1">
        <f>IFERROR(__xludf.DUMMYFUNCTION("""COMPUTED_VALUE"""),1.550589E7)</f>
        <v>15505890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IFERROR(__xludf.DUMMYFUNCTION("""COMPUTED_VALUE"""),3433.93)</f>
        <v>3433.93</v>
      </c>
      <c r="D70" s="2">
        <f>IFERROR(__xludf.DUMMYFUNCTION("""COMPUTED_VALUE"""),45392.66666666667)</f>
        <v>45392.66667</v>
      </c>
      <c r="E70" s="1">
        <f>IFERROR(__xludf.DUMMYFUNCTION("""COMPUTED_VALUE"""),3433.93)</f>
        <v>3433.93</v>
      </c>
      <c r="G70" s="2">
        <f>IFERROR(__xludf.DUMMYFUNCTION("""COMPUTED_VALUE"""),45392.66666666667)</f>
        <v>45392.66667</v>
      </c>
      <c r="H70" s="1">
        <f>IFERROR(__xludf.DUMMYFUNCTION("""COMPUTED_VALUE"""),3374.13)</f>
        <v>3374.13</v>
      </c>
      <c r="J70" s="2">
        <f>IFERROR(__xludf.DUMMYFUNCTION("""COMPUTED_VALUE"""),45392.66666666667)</f>
        <v>45392.66667</v>
      </c>
      <c r="K70" s="1">
        <f>IFERROR(__xludf.DUMMYFUNCTION("""COMPUTED_VALUE"""),3391.28)</f>
        <v>3391.28</v>
      </c>
      <c r="M70" s="2">
        <f>IFERROR(__xludf.DUMMYFUNCTION("""COMPUTED_VALUE"""),45392.66666666667)</f>
        <v>45392.66667</v>
      </c>
      <c r="N70" s="1">
        <f>IFERROR(__xludf.DUMMYFUNCTION("""COMPUTED_VALUE"""),1.6968303E7)</f>
        <v>16968303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IFERROR(__xludf.DUMMYFUNCTION("""COMPUTED_VALUE"""),3390.04)</f>
        <v>3390.04</v>
      </c>
      <c r="D71" s="2">
        <f>IFERROR(__xludf.DUMMYFUNCTION("""COMPUTED_VALUE"""),45393.66666666667)</f>
        <v>45393.66667</v>
      </c>
      <c r="E71" s="1">
        <f>IFERROR(__xludf.DUMMYFUNCTION("""COMPUTED_VALUE"""),3409.66)</f>
        <v>3409.66</v>
      </c>
      <c r="G71" s="2">
        <f>IFERROR(__xludf.DUMMYFUNCTION("""COMPUTED_VALUE"""),45393.66666666667)</f>
        <v>45393.66667</v>
      </c>
      <c r="H71" s="1">
        <f>IFERROR(__xludf.DUMMYFUNCTION("""COMPUTED_VALUE"""),3363.0)</f>
        <v>3363</v>
      </c>
      <c r="J71" s="2">
        <f>IFERROR(__xludf.DUMMYFUNCTION("""COMPUTED_VALUE"""),45393.66666666667)</f>
        <v>45393.66667</v>
      </c>
      <c r="K71" s="1">
        <f>IFERROR(__xludf.DUMMYFUNCTION("""COMPUTED_VALUE"""),3386.73)</f>
        <v>3386.73</v>
      </c>
      <c r="M71" s="2">
        <f>IFERROR(__xludf.DUMMYFUNCTION("""COMPUTED_VALUE"""),45393.66666666667)</f>
        <v>45393.66667</v>
      </c>
      <c r="N71" s="1">
        <f>IFERROR(__xludf.DUMMYFUNCTION("""COMPUTED_VALUE"""),1.313903E7)</f>
        <v>13139030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IFERROR(__xludf.DUMMYFUNCTION("""COMPUTED_VALUE"""),3380.65)</f>
        <v>3380.65</v>
      </c>
      <c r="D72" s="2">
        <f>IFERROR(__xludf.DUMMYFUNCTION("""COMPUTED_VALUE"""),45394.66666666667)</f>
        <v>45394.66667</v>
      </c>
      <c r="E72" s="1">
        <f>IFERROR(__xludf.DUMMYFUNCTION("""COMPUTED_VALUE"""),3380.65)</f>
        <v>3380.65</v>
      </c>
      <c r="G72" s="2">
        <f>IFERROR(__xludf.DUMMYFUNCTION("""COMPUTED_VALUE"""),45394.66666666667)</f>
        <v>45394.66667</v>
      </c>
      <c r="H72" s="1">
        <f>IFERROR(__xludf.DUMMYFUNCTION("""COMPUTED_VALUE"""),3341.36)</f>
        <v>3341.36</v>
      </c>
      <c r="J72" s="2">
        <f>IFERROR(__xludf.DUMMYFUNCTION("""COMPUTED_VALUE"""),45394.66666666667)</f>
        <v>45394.66667</v>
      </c>
      <c r="K72" s="1">
        <f>IFERROR(__xludf.DUMMYFUNCTION("""COMPUTED_VALUE"""),3359.78)</f>
        <v>3359.78</v>
      </c>
      <c r="M72" s="2">
        <f>IFERROR(__xludf.DUMMYFUNCTION("""COMPUTED_VALUE"""),45394.66666666667)</f>
        <v>45394.66667</v>
      </c>
      <c r="N72" s="1">
        <f>IFERROR(__xludf.DUMMYFUNCTION("""COMPUTED_VALUE"""),1.8849052E7)</f>
        <v>18849052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IFERROR(__xludf.DUMMYFUNCTION("""COMPUTED_VALUE"""),3370.17)</f>
        <v>3370.17</v>
      </c>
      <c r="D73" s="2">
        <f>IFERROR(__xludf.DUMMYFUNCTION("""COMPUTED_VALUE"""),45397.66666666667)</f>
        <v>45397.66667</v>
      </c>
      <c r="E73" s="1">
        <f>IFERROR(__xludf.DUMMYFUNCTION("""COMPUTED_VALUE"""),3411.21)</f>
        <v>3411.21</v>
      </c>
      <c r="G73" s="2">
        <f>IFERROR(__xludf.DUMMYFUNCTION("""COMPUTED_VALUE"""),45397.66666666667)</f>
        <v>45397.66667</v>
      </c>
      <c r="H73" s="1">
        <f>IFERROR(__xludf.DUMMYFUNCTION("""COMPUTED_VALUE"""),3332.52)</f>
        <v>3332.52</v>
      </c>
      <c r="J73" s="2">
        <f>IFERROR(__xludf.DUMMYFUNCTION("""COMPUTED_VALUE"""),45397.66666666667)</f>
        <v>45397.66667</v>
      </c>
      <c r="K73" s="1">
        <f>IFERROR(__xludf.DUMMYFUNCTION("""COMPUTED_VALUE"""),3350.83)</f>
        <v>3350.83</v>
      </c>
      <c r="M73" s="2">
        <f>IFERROR(__xludf.DUMMYFUNCTION("""COMPUTED_VALUE"""),45397.66666666667)</f>
        <v>45397.66667</v>
      </c>
      <c r="N73" s="1">
        <f>IFERROR(__xludf.DUMMYFUNCTION("""COMPUTED_VALUE"""),1.8788267E7)</f>
        <v>18788267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IFERROR(__xludf.DUMMYFUNCTION("""COMPUTED_VALUE"""),3352.81)</f>
        <v>3352.81</v>
      </c>
      <c r="D74" s="2">
        <f>IFERROR(__xludf.DUMMYFUNCTION("""COMPUTED_VALUE"""),45398.66666666667)</f>
        <v>45398.66667</v>
      </c>
      <c r="E74" s="1">
        <f>IFERROR(__xludf.DUMMYFUNCTION("""COMPUTED_VALUE"""),3357.41)</f>
        <v>3357.41</v>
      </c>
      <c r="G74" s="2">
        <f>IFERROR(__xludf.DUMMYFUNCTION("""COMPUTED_VALUE"""),45398.66666666667)</f>
        <v>45398.66667</v>
      </c>
      <c r="H74" s="1">
        <f>IFERROR(__xludf.DUMMYFUNCTION("""COMPUTED_VALUE"""),3311.42)</f>
        <v>3311.42</v>
      </c>
      <c r="J74" s="2">
        <f>IFERROR(__xludf.DUMMYFUNCTION("""COMPUTED_VALUE"""),45398.66666666667)</f>
        <v>45398.66667</v>
      </c>
      <c r="K74" s="1">
        <f>IFERROR(__xludf.DUMMYFUNCTION("""COMPUTED_VALUE"""),3315.42)</f>
        <v>3315.42</v>
      </c>
      <c r="M74" s="2">
        <f>IFERROR(__xludf.DUMMYFUNCTION("""COMPUTED_VALUE"""),45398.66666666667)</f>
        <v>45398.66667</v>
      </c>
      <c r="N74" s="1">
        <f>IFERROR(__xludf.DUMMYFUNCTION("""COMPUTED_VALUE"""),1.5628991E7)</f>
        <v>15628991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IFERROR(__xludf.DUMMYFUNCTION("""COMPUTED_VALUE"""),3315.42)</f>
        <v>3315.42</v>
      </c>
      <c r="D75" s="2">
        <f>IFERROR(__xludf.DUMMYFUNCTION("""COMPUTED_VALUE"""),45399.66666666667)</f>
        <v>45399.66667</v>
      </c>
      <c r="E75" s="1">
        <f>IFERROR(__xludf.DUMMYFUNCTION("""COMPUTED_VALUE"""),3315.42)</f>
        <v>3315.42</v>
      </c>
      <c r="G75" s="2">
        <f>IFERROR(__xludf.DUMMYFUNCTION("""COMPUTED_VALUE"""),45399.66666666667)</f>
        <v>45399.66667</v>
      </c>
      <c r="H75" s="1">
        <f>IFERROR(__xludf.DUMMYFUNCTION("""COMPUTED_VALUE"""),3264.05)</f>
        <v>3264.05</v>
      </c>
      <c r="J75" s="2">
        <f>IFERROR(__xludf.DUMMYFUNCTION("""COMPUTED_VALUE"""),45399.66666666667)</f>
        <v>45399.66667</v>
      </c>
      <c r="K75" s="1">
        <f>IFERROR(__xludf.DUMMYFUNCTION("""COMPUTED_VALUE"""),3272.99)</f>
        <v>3272.99</v>
      </c>
      <c r="M75" s="2">
        <f>IFERROR(__xludf.DUMMYFUNCTION("""COMPUTED_VALUE"""),45399.66666666667)</f>
        <v>45399.66667</v>
      </c>
      <c r="N75" s="1">
        <f>IFERROR(__xludf.DUMMYFUNCTION("""COMPUTED_VALUE"""),2.7340762E7)</f>
        <v>27340762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IFERROR(__xludf.DUMMYFUNCTION("""COMPUTED_VALUE"""),3284.57)</f>
        <v>3284.57</v>
      </c>
      <c r="D76" s="2">
        <f>IFERROR(__xludf.DUMMYFUNCTION("""COMPUTED_VALUE"""),45400.66666666667)</f>
        <v>45400.66667</v>
      </c>
      <c r="E76" s="1">
        <f>IFERROR(__xludf.DUMMYFUNCTION("""COMPUTED_VALUE"""),3319.33)</f>
        <v>3319.33</v>
      </c>
      <c r="G76" s="2">
        <f>IFERROR(__xludf.DUMMYFUNCTION("""COMPUTED_VALUE"""),45400.66666666667)</f>
        <v>45400.66667</v>
      </c>
      <c r="H76" s="1">
        <f>IFERROR(__xludf.DUMMYFUNCTION("""COMPUTED_VALUE"""),3274.28)</f>
        <v>3274.28</v>
      </c>
      <c r="J76" s="2">
        <f>IFERROR(__xludf.DUMMYFUNCTION("""COMPUTED_VALUE"""),45400.66666666667)</f>
        <v>45400.66667</v>
      </c>
      <c r="K76" s="1">
        <f>IFERROR(__xludf.DUMMYFUNCTION("""COMPUTED_VALUE"""),3285.74)</f>
        <v>3285.74</v>
      </c>
      <c r="M76" s="2">
        <f>IFERROR(__xludf.DUMMYFUNCTION("""COMPUTED_VALUE"""),45400.66666666667)</f>
        <v>45400.66667</v>
      </c>
      <c r="N76" s="1">
        <f>IFERROR(__xludf.DUMMYFUNCTION("""COMPUTED_VALUE"""),2.8199238E7)</f>
        <v>28199238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IFERROR(__xludf.DUMMYFUNCTION("""COMPUTED_VALUE"""),3285.74)</f>
        <v>3285.74</v>
      </c>
      <c r="D77" s="2">
        <f>IFERROR(__xludf.DUMMYFUNCTION("""COMPUTED_VALUE"""),45401.66666666667)</f>
        <v>45401.66667</v>
      </c>
      <c r="E77" s="1">
        <f>IFERROR(__xludf.DUMMYFUNCTION("""COMPUTED_VALUE"""),3323.31)</f>
        <v>3323.31</v>
      </c>
      <c r="G77" s="2">
        <f>IFERROR(__xludf.DUMMYFUNCTION("""COMPUTED_VALUE"""),45401.66666666667)</f>
        <v>45401.66667</v>
      </c>
      <c r="H77" s="1">
        <f>IFERROR(__xludf.DUMMYFUNCTION("""COMPUTED_VALUE"""),3285.74)</f>
        <v>3285.74</v>
      </c>
      <c r="J77" s="2">
        <f>IFERROR(__xludf.DUMMYFUNCTION("""COMPUTED_VALUE"""),45401.66666666667)</f>
        <v>45401.66667</v>
      </c>
      <c r="K77" s="1">
        <f>IFERROR(__xludf.DUMMYFUNCTION("""COMPUTED_VALUE"""),3304.69)</f>
        <v>3304.69</v>
      </c>
      <c r="M77" s="2">
        <f>IFERROR(__xludf.DUMMYFUNCTION("""COMPUTED_VALUE"""),45401.66666666667)</f>
        <v>45401.66667</v>
      </c>
      <c r="N77" s="1">
        <f>IFERROR(__xludf.DUMMYFUNCTION("""COMPUTED_VALUE"""),1.7548919E7)</f>
        <v>17548919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IFERROR(__xludf.DUMMYFUNCTION("""COMPUTED_VALUE"""),3311.54)</f>
        <v>3311.54</v>
      </c>
      <c r="D78" s="2">
        <f>IFERROR(__xludf.DUMMYFUNCTION("""COMPUTED_VALUE"""),45404.66666666667)</f>
        <v>45404.66667</v>
      </c>
      <c r="E78" s="1">
        <f>IFERROR(__xludf.DUMMYFUNCTION("""COMPUTED_VALUE"""),3355.88)</f>
        <v>3355.88</v>
      </c>
      <c r="G78" s="2">
        <f>IFERROR(__xludf.DUMMYFUNCTION("""COMPUTED_VALUE"""),45404.66666666667)</f>
        <v>45404.66667</v>
      </c>
      <c r="H78" s="1">
        <f>IFERROR(__xludf.DUMMYFUNCTION("""COMPUTED_VALUE"""),3299.36)</f>
        <v>3299.36</v>
      </c>
      <c r="J78" s="2">
        <f>IFERROR(__xludf.DUMMYFUNCTION("""COMPUTED_VALUE"""),45404.66666666667)</f>
        <v>45404.66667</v>
      </c>
      <c r="K78" s="1">
        <f>IFERROR(__xludf.DUMMYFUNCTION("""COMPUTED_VALUE"""),3339.3)</f>
        <v>3339.3</v>
      </c>
      <c r="M78" s="2">
        <f>IFERROR(__xludf.DUMMYFUNCTION("""COMPUTED_VALUE"""),45404.66666666667)</f>
        <v>45404.66667</v>
      </c>
      <c r="N78" s="1">
        <f>IFERROR(__xludf.DUMMYFUNCTION("""COMPUTED_VALUE"""),1.7814421E7)</f>
        <v>17814421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IFERROR(__xludf.DUMMYFUNCTION("""COMPUTED_VALUE"""),3339.3)</f>
        <v>3339.3</v>
      </c>
      <c r="D79" s="2">
        <f>IFERROR(__xludf.DUMMYFUNCTION("""COMPUTED_VALUE"""),45405.66666666667)</f>
        <v>45405.66667</v>
      </c>
      <c r="E79" s="1">
        <f>IFERROR(__xludf.DUMMYFUNCTION("""COMPUTED_VALUE"""),3371.25)</f>
        <v>3371.25</v>
      </c>
      <c r="G79" s="2">
        <f>IFERROR(__xludf.DUMMYFUNCTION("""COMPUTED_VALUE"""),45405.66666666667)</f>
        <v>45405.66667</v>
      </c>
      <c r="H79" s="1">
        <f>IFERROR(__xludf.DUMMYFUNCTION("""COMPUTED_VALUE"""),3339.3)</f>
        <v>3339.3</v>
      </c>
      <c r="J79" s="2">
        <f>IFERROR(__xludf.DUMMYFUNCTION("""COMPUTED_VALUE"""),45405.66666666667)</f>
        <v>45405.66667</v>
      </c>
      <c r="K79" s="1">
        <f>IFERROR(__xludf.DUMMYFUNCTION("""COMPUTED_VALUE"""),3356.86)</f>
        <v>3356.86</v>
      </c>
      <c r="M79" s="2">
        <f>IFERROR(__xludf.DUMMYFUNCTION("""COMPUTED_VALUE"""),45405.66666666667)</f>
        <v>45405.66667</v>
      </c>
      <c r="N79" s="1">
        <f>IFERROR(__xludf.DUMMYFUNCTION("""COMPUTED_VALUE"""),2.2374983E7)</f>
        <v>22374983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IFERROR(__xludf.DUMMYFUNCTION("""COMPUTED_VALUE"""),3347.7)</f>
        <v>3347.7</v>
      </c>
      <c r="D80" s="2">
        <f>IFERROR(__xludf.DUMMYFUNCTION("""COMPUTED_VALUE"""),45406.66666666667)</f>
        <v>45406.66667</v>
      </c>
      <c r="E80" s="1">
        <f>IFERROR(__xludf.DUMMYFUNCTION("""COMPUTED_VALUE"""),3347.7)</f>
        <v>3347.7</v>
      </c>
      <c r="G80" s="2">
        <f>IFERROR(__xludf.DUMMYFUNCTION("""COMPUTED_VALUE"""),45406.66666666667)</f>
        <v>45406.66667</v>
      </c>
      <c r="H80" s="1">
        <f>IFERROR(__xludf.DUMMYFUNCTION("""COMPUTED_VALUE"""),3236.77)</f>
        <v>3236.77</v>
      </c>
      <c r="J80" s="2">
        <f>IFERROR(__xludf.DUMMYFUNCTION("""COMPUTED_VALUE"""),45406.66666666667)</f>
        <v>45406.66667</v>
      </c>
      <c r="K80" s="1">
        <f>IFERROR(__xludf.DUMMYFUNCTION("""COMPUTED_VALUE"""),3273.04)</f>
        <v>3273.04</v>
      </c>
      <c r="M80" s="2">
        <f>IFERROR(__xludf.DUMMYFUNCTION("""COMPUTED_VALUE"""),45406.66666666667)</f>
        <v>45406.66667</v>
      </c>
      <c r="N80" s="1">
        <f>IFERROR(__xludf.DUMMYFUNCTION("""COMPUTED_VALUE"""),2.9283509E7)</f>
        <v>29283509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IFERROR(__xludf.DUMMYFUNCTION("""COMPUTED_VALUE"""),3275.24)</f>
        <v>3275.24</v>
      </c>
      <c r="D81" s="2">
        <f>IFERROR(__xludf.DUMMYFUNCTION("""COMPUTED_VALUE"""),45407.66666666667)</f>
        <v>45407.66667</v>
      </c>
      <c r="E81" s="1">
        <f>IFERROR(__xludf.DUMMYFUNCTION("""COMPUTED_VALUE"""),3387.89)</f>
        <v>3387.89</v>
      </c>
      <c r="G81" s="2">
        <f>IFERROR(__xludf.DUMMYFUNCTION("""COMPUTED_VALUE"""),45407.66666666667)</f>
        <v>45407.66667</v>
      </c>
      <c r="H81" s="1">
        <f>IFERROR(__xludf.DUMMYFUNCTION("""COMPUTED_VALUE"""),3275.24)</f>
        <v>3275.24</v>
      </c>
      <c r="J81" s="2">
        <f>IFERROR(__xludf.DUMMYFUNCTION("""COMPUTED_VALUE"""),45407.66666666667)</f>
        <v>45407.66667</v>
      </c>
      <c r="K81" s="1">
        <f>IFERROR(__xludf.DUMMYFUNCTION("""COMPUTED_VALUE"""),3383.34)</f>
        <v>3383.34</v>
      </c>
      <c r="M81" s="2">
        <f>IFERROR(__xludf.DUMMYFUNCTION("""COMPUTED_VALUE"""),45407.66666666667)</f>
        <v>45407.66667</v>
      </c>
      <c r="N81" s="1">
        <f>IFERROR(__xludf.DUMMYFUNCTION("""COMPUTED_VALUE"""),1.7739855E7)</f>
        <v>17739855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IFERROR(__xludf.DUMMYFUNCTION("""COMPUTED_VALUE"""),3383.34)</f>
        <v>3383.34</v>
      </c>
      <c r="D82" s="2">
        <f>IFERROR(__xludf.DUMMYFUNCTION("""COMPUTED_VALUE"""),45408.66666666667)</f>
        <v>45408.66667</v>
      </c>
      <c r="E82" s="1">
        <f>IFERROR(__xludf.DUMMYFUNCTION("""COMPUTED_VALUE"""),3399.57)</f>
        <v>3399.57</v>
      </c>
      <c r="G82" s="2">
        <f>IFERROR(__xludf.DUMMYFUNCTION("""COMPUTED_VALUE"""),45408.66666666667)</f>
        <v>45408.66667</v>
      </c>
      <c r="H82" s="1">
        <f>IFERROR(__xludf.DUMMYFUNCTION("""COMPUTED_VALUE"""),3354.0)</f>
        <v>3354</v>
      </c>
      <c r="J82" s="2">
        <f>IFERROR(__xludf.DUMMYFUNCTION("""COMPUTED_VALUE"""),45408.66666666667)</f>
        <v>45408.66667</v>
      </c>
      <c r="K82" s="1">
        <f>IFERROR(__xludf.DUMMYFUNCTION("""COMPUTED_VALUE"""),3374.03)</f>
        <v>3374.03</v>
      </c>
      <c r="M82" s="2">
        <f>IFERROR(__xludf.DUMMYFUNCTION("""COMPUTED_VALUE"""),45408.66666666667)</f>
        <v>45408.66667</v>
      </c>
      <c r="N82" s="1">
        <f>IFERROR(__xludf.DUMMYFUNCTION("""COMPUTED_VALUE"""),1.4378464E7)</f>
        <v>14378464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IFERROR(__xludf.DUMMYFUNCTION("""COMPUTED_VALUE"""),3373.18)</f>
        <v>3373.18</v>
      </c>
      <c r="D83" s="2">
        <f>IFERROR(__xludf.DUMMYFUNCTION("""COMPUTED_VALUE"""),45411.66666666667)</f>
        <v>45411.66667</v>
      </c>
      <c r="E83" s="1">
        <f>IFERROR(__xludf.DUMMYFUNCTION("""COMPUTED_VALUE"""),3397.53)</f>
        <v>3397.53</v>
      </c>
      <c r="G83" s="2">
        <f>IFERROR(__xludf.DUMMYFUNCTION("""COMPUTED_VALUE"""),45411.66666666667)</f>
        <v>45411.66667</v>
      </c>
      <c r="H83" s="1">
        <f>IFERROR(__xludf.DUMMYFUNCTION("""COMPUTED_VALUE"""),3337.68)</f>
        <v>3337.68</v>
      </c>
      <c r="J83" s="2">
        <f>IFERROR(__xludf.DUMMYFUNCTION("""COMPUTED_VALUE"""),45411.66666666667)</f>
        <v>45411.66667</v>
      </c>
      <c r="K83" s="1">
        <f>IFERROR(__xludf.DUMMYFUNCTION("""COMPUTED_VALUE"""),3363.23)</f>
        <v>3363.23</v>
      </c>
      <c r="M83" s="2">
        <f>IFERROR(__xludf.DUMMYFUNCTION("""COMPUTED_VALUE"""),45411.66666666667)</f>
        <v>45411.66667</v>
      </c>
      <c r="N83" s="1">
        <f>IFERROR(__xludf.DUMMYFUNCTION("""COMPUTED_VALUE"""),1.4199417E7)</f>
        <v>14199417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IFERROR(__xludf.DUMMYFUNCTION("""COMPUTED_VALUE"""),3352.35)</f>
        <v>3352.35</v>
      </c>
      <c r="D84" s="2">
        <f>IFERROR(__xludf.DUMMYFUNCTION("""COMPUTED_VALUE"""),45412.66666666667)</f>
        <v>45412.66667</v>
      </c>
      <c r="E84" s="1">
        <f>IFERROR(__xludf.DUMMYFUNCTION("""COMPUTED_VALUE"""),3361.39)</f>
        <v>3361.39</v>
      </c>
      <c r="G84" s="2">
        <f>IFERROR(__xludf.DUMMYFUNCTION("""COMPUTED_VALUE"""),45412.66666666667)</f>
        <v>45412.66667</v>
      </c>
      <c r="H84" s="1">
        <f>IFERROR(__xludf.DUMMYFUNCTION("""COMPUTED_VALUE"""),3279.09)</f>
        <v>3279.09</v>
      </c>
      <c r="J84" s="2">
        <f>IFERROR(__xludf.DUMMYFUNCTION("""COMPUTED_VALUE"""),45412.66666666667)</f>
        <v>45412.66667</v>
      </c>
      <c r="K84" s="1">
        <f>IFERROR(__xludf.DUMMYFUNCTION("""COMPUTED_VALUE"""),3284.77)</f>
        <v>3284.77</v>
      </c>
      <c r="M84" s="2">
        <f>IFERROR(__xludf.DUMMYFUNCTION("""COMPUTED_VALUE"""),45412.66666666667)</f>
        <v>45412.66667</v>
      </c>
      <c r="N84" s="1">
        <f>IFERROR(__xludf.DUMMYFUNCTION("""COMPUTED_VALUE"""),2.2787222E7)</f>
        <v>22787222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IFERROR(__xludf.DUMMYFUNCTION("""COMPUTED_VALUE"""),3273.81)</f>
        <v>3273.81</v>
      </c>
      <c r="D85" s="2">
        <f>IFERROR(__xludf.DUMMYFUNCTION("""COMPUTED_VALUE"""),45413.66666666667)</f>
        <v>45413.66667</v>
      </c>
      <c r="E85" s="1">
        <f>IFERROR(__xludf.DUMMYFUNCTION("""COMPUTED_VALUE"""),3301.57)</f>
        <v>3301.57</v>
      </c>
      <c r="G85" s="2">
        <f>IFERROR(__xludf.DUMMYFUNCTION("""COMPUTED_VALUE"""),45413.66666666667)</f>
        <v>45413.66667</v>
      </c>
      <c r="H85" s="1">
        <f>IFERROR(__xludf.DUMMYFUNCTION("""COMPUTED_VALUE"""),3249.97)</f>
        <v>3249.97</v>
      </c>
      <c r="J85" s="2">
        <f>IFERROR(__xludf.DUMMYFUNCTION("""COMPUTED_VALUE"""),45413.66666666667)</f>
        <v>45413.66667</v>
      </c>
      <c r="K85" s="1">
        <f>IFERROR(__xludf.DUMMYFUNCTION("""COMPUTED_VALUE"""),3268.21)</f>
        <v>3268.21</v>
      </c>
      <c r="M85" s="2">
        <f>IFERROR(__xludf.DUMMYFUNCTION("""COMPUTED_VALUE"""),45413.66666666667)</f>
        <v>45413.66667</v>
      </c>
      <c r="N85" s="1">
        <f>IFERROR(__xludf.DUMMYFUNCTION("""COMPUTED_VALUE"""),1.5497567E7)</f>
        <v>15497567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IFERROR(__xludf.DUMMYFUNCTION("""COMPUTED_VALUE"""),3276.15)</f>
        <v>3276.15</v>
      </c>
      <c r="D86" s="2">
        <f>IFERROR(__xludf.DUMMYFUNCTION("""COMPUTED_VALUE"""),45414.66666666667)</f>
        <v>45414.66667</v>
      </c>
      <c r="E86" s="1">
        <f>IFERROR(__xludf.DUMMYFUNCTION("""COMPUTED_VALUE"""),3319.28)</f>
        <v>3319.28</v>
      </c>
      <c r="G86" s="2">
        <f>IFERROR(__xludf.DUMMYFUNCTION("""COMPUTED_VALUE"""),45414.66666666667)</f>
        <v>45414.66667</v>
      </c>
      <c r="H86" s="1">
        <f>IFERROR(__xludf.DUMMYFUNCTION("""COMPUTED_VALUE"""),3248.42)</f>
        <v>3248.42</v>
      </c>
      <c r="J86" s="2">
        <f>IFERROR(__xludf.DUMMYFUNCTION("""COMPUTED_VALUE"""),45414.66666666667)</f>
        <v>45414.66667</v>
      </c>
      <c r="K86" s="1">
        <f>IFERROR(__xludf.DUMMYFUNCTION("""COMPUTED_VALUE"""),3307.32)</f>
        <v>3307.32</v>
      </c>
      <c r="M86" s="2">
        <f>IFERROR(__xludf.DUMMYFUNCTION("""COMPUTED_VALUE"""),45414.66666666667)</f>
        <v>45414.66667</v>
      </c>
      <c r="N86" s="1">
        <f>IFERROR(__xludf.DUMMYFUNCTION("""COMPUTED_VALUE"""),1.3533869E7)</f>
        <v>13533869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IFERROR(__xludf.DUMMYFUNCTION("""COMPUTED_VALUE"""),3348.23)</f>
        <v>3348.23</v>
      </c>
      <c r="D87" s="2">
        <f>IFERROR(__xludf.DUMMYFUNCTION("""COMPUTED_VALUE"""),45415.66666666667)</f>
        <v>45415.66667</v>
      </c>
      <c r="E87" s="1">
        <f>IFERROR(__xludf.DUMMYFUNCTION("""COMPUTED_VALUE"""),3368.1)</f>
        <v>3368.1</v>
      </c>
      <c r="G87" s="2">
        <f>IFERROR(__xludf.DUMMYFUNCTION("""COMPUTED_VALUE"""),45415.66666666667)</f>
        <v>45415.66667</v>
      </c>
      <c r="H87" s="1">
        <f>IFERROR(__xludf.DUMMYFUNCTION("""COMPUTED_VALUE"""),3330.46)</f>
        <v>3330.46</v>
      </c>
      <c r="J87" s="2">
        <f>IFERROR(__xludf.DUMMYFUNCTION("""COMPUTED_VALUE"""),45415.66666666667)</f>
        <v>45415.66667</v>
      </c>
      <c r="K87" s="1">
        <f>IFERROR(__xludf.DUMMYFUNCTION("""COMPUTED_VALUE"""),3339.59)</f>
        <v>3339.59</v>
      </c>
      <c r="M87" s="2">
        <f>IFERROR(__xludf.DUMMYFUNCTION("""COMPUTED_VALUE"""),45415.66666666667)</f>
        <v>45415.66667</v>
      </c>
      <c r="N87" s="1">
        <f>IFERROR(__xludf.DUMMYFUNCTION("""COMPUTED_VALUE"""),9865335.0)</f>
        <v>9865335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IFERROR(__xludf.DUMMYFUNCTION("""COMPUTED_VALUE"""),3345.35)</f>
        <v>3345.35</v>
      </c>
      <c r="D88" s="2">
        <f>IFERROR(__xludf.DUMMYFUNCTION("""COMPUTED_VALUE"""),45418.66666666667)</f>
        <v>45418.66667</v>
      </c>
      <c r="E88" s="1">
        <f>IFERROR(__xludf.DUMMYFUNCTION("""COMPUTED_VALUE"""),3354.81)</f>
        <v>3354.81</v>
      </c>
      <c r="G88" s="2">
        <f>IFERROR(__xludf.DUMMYFUNCTION("""COMPUTED_VALUE"""),45418.66666666667)</f>
        <v>45418.66667</v>
      </c>
      <c r="H88" s="1">
        <f>IFERROR(__xludf.DUMMYFUNCTION("""COMPUTED_VALUE"""),3305.4)</f>
        <v>3305.4</v>
      </c>
      <c r="J88" s="2">
        <f>IFERROR(__xludf.DUMMYFUNCTION("""COMPUTED_VALUE"""),45418.66666666667)</f>
        <v>45418.66667</v>
      </c>
      <c r="K88" s="1">
        <f>IFERROR(__xludf.DUMMYFUNCTION("""COMPUTED_VALUE"""),3312.23)</f>
        <v>3312.23</v>
      </c>
      <c r="M88" s="2">
        <f>IFERROR(__xludf.DUMMYFUNCTION("""COMPUTED_VALUE"""),45418.66666666667)</f>
        <v>45418.66667</v>
      </c>
      <c r="N88" s="1">
        <f>IFERROR(__xludf.DUMMYFUNCTION("""COMPUTED_VALUE"""),1.2126206E7)</f>
        <v>12126206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IFERROR(__xludf.DUMMYFUNCTION("""COMPUTED_VALUE"""),3318.37)</f>
        <v>3318.37</v>
      </c>
      <c r="D89" s="2">
        <f>IFERROR(__xludf.DUMMYFUNCTION("""COMPUTED_VALUE"""),45419.66666666667)</f>
        <v>45419.66667</v>
      </c>
      <c r="E89" s="1">
        <f>IFERROR(__xludf.DUMMYFUNCTION("""COMPUTED_VALUE"""),3357.93)</f>
        <v>3357.93</v>
      </c>
      <c r="G89" s="2">
        <f>IFERROR(__xludf.DUMMYFUNCTION("""COMPUTED_VALUE"""),45419.66666666667)</f>
        <v>45419.66667</v>
      </c>
      <c r="H89" s="1">
        <f>IFERROR(__xludf.DUMMYFUNCTION("""COMPUTED_VALUE"""),3318.37)</f>
        <v>3318.37</v>
      </c>
      <c r="J89" s="2">
        <f>IFERROR(__xludf.DUMMYFUNCTION("""COMPUTED_VALUE"""),45419.66666666667)</f>
        <v>45419.66667</v>
      </c>
      <c r="K89" s="1">
        <f>IFERROR(__xludf.DUMMYFUNCTION("""COMPUTED_VALUE"""),3348.6)</f>
        <v>3348.6</v>
      </c>
      <c r="M89" s="2">
        <f>IFERROR(__xludf.DUMMYFUNCTION("""COMPUTED_VALUE"""),45419.66666666667)</f>
        <v>45419.66667</v>
      </c>
      <c r="N89" s="1">
        <f>IFERROR(__xludf.DUMMYFUNCTION("""COMPUTED_VALUE"""),1.2427847E7)</f>
        <v>12427847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IFERROR(__xludf.DUMMYFUNCTION("""COMPUTED_VALUE"""),3339.92)</f>
        <v>3339.92</v>
      </c>
      <c r="D90" s="2">
        <f>IFERROR(__xludf.DUMMYFUNCTION("""COMPUTED_VALUE"""),45420.66666666667)</f>
        <v>45420.66667</v>
      </c>
      <c r="E90" s="1">
        <f>IFERROR(__xludf.DUMMYFUNCTION("""COMPUTED_VALUE"""),3387.55)</f>
        <v>3387.55</v>
      </c>
      <c r="G90" s="2">
        <f>IFERROR(__xludf.DUMMYFUNCTION("""COMPUTED_VALUE"""),45420.66666666667)</f>
        <v>45420.66667</v>
      </c>
      <c r="H90" s="1">
        <f>IFERROR(__xludf.DUMMYFUNCTION("""COMPUTED_VALUE"""),3333.42)</f>
        <v>3333.42</v>
      </c>
      <c r="J90" s="2">
        <f>IFERROR(__xludf.DUMMYFUNCTION("""COMPUTED_VALUE"""),45420.66666666667)</f>
        <v>45420.66667</v>
      </c>
      <c r="K90" s="1">
        <f>IFERROR(__xludf.DUMMYFUNCTION("""COMPUTED_VALUE"""),3381.41)</f>
        <v>3381.41</v>
      </c>
      <c r="M90" s="2">
        <f>IFERROR(__xludf.DUMMYFUNCTION("""COMPUTED_VALUE"""),45420.66666666667)</f>
        <v>45420.66667</v>
      </c>
      <c r="N90" s="1">
        <f>IFERROR(__xludf.DUMMYFUNCTION("""COMPUTED_VALUE"""),1.1013857E7)</f>
        <v>11013857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IFERROR(__xludf.DUMMYFUNCTION("""COMPUTED_VALUE"""),3378.96)</f>
        <v>3378.96</v>
      </c>
      <c r="D91" s="2">
        <f>IFERROR(__xludf.DUMMYFUNCTION("""COMPUTED_VALUE"""),45421.66666666667)</f>
        <v>45421.66667</v>
      </c>
      <c r="E91" s="1">
        <f>IFERROR(__xludf.DUMMYFUNCTION("""COMPUTED_VALUE"""),3394.03)</f>
        <v>3394.03</v>
      </c>
      <c r="G91" s="2">
        <f>IFERROR(__xludf.DUMMYFUNCTION("""COMPUTED_VALUE"""),45421.66666666667)</f>
        <v>45421.66667</v>
      </c>
      <c r="H91" s="1">
        <f>IFERROR(__xludf.DUMMYFUNCTION("""COMPUTED_VALUE"""),3340.52)</f>
        <v>3340.52</v>
      </c>
      <c r="J91" s="2">
        <f>IFERROR(__xludf.DUMMYFUNCTION("""COMPUTED_VALUE"""),45421.66666666667)</f>
        <v>45421.66667</v>
      </c>
      <c r="K91" s="1">
        <f>IFERROR(__xludf.DUMMYFUNCTION("""COMPUTED_VALUE"""),3377.32)</f>
        <v>3377.32</v>
      </c>
      <c r="M91" s="2">
        <f>IFERROR(__xludf.DUMMYFUNCTION("""COMPUTED_VALUE"""),45421.66666666667)</f>
        <v>45421.66667</v>
      </c>
      <c r="N91" s="1">
        <f>IFERROR(__xludf.DUMMYFUNCTION("""COMPUTED_VALUE"""),1.7863894E7)</f>
        <v>17863894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IFERROR(__xludf.DUMMYFUNCTION("""COMPUTED_VALUE"""),3379.8)</f>
        <v>3379.8</v>
      </c>
      <c r="D92" s="2">
        <f>IFERROR(__xludf.DUMMYFUNCTION("""COMPUTED_VALUE"""),45422.66666666667)</f>
        <v>45422.66667</v>
      </c>
      <c r="E92" s="1">
        <f>IFERROR(__xludf.DUMMYFUNCTION("""COMPUTED_VALUE"""),3400.17)</f>
        <v>3400.17</v>
      </c>
      <c r="G92" s="2">
        <f>IFERROR(__xludf.DUMMYFUNCTION("""COMPUTED_VALUE"""),45422.66666666667)</f>
        <v>45422.66667</v>
      </c>
      <c r="H92" s="1">
        <f>IFERROR(__xludf.DUMMYFUNCTION("""COMPUTED_VALUE"""),3378.69)</f>
        <v>3378.69</v>
      </c>
      <c r="J92" s="2">
        <f>IFERROR(__xludf.DUMMYFUNCTION("""COMPUTED_VALUE"""),45422.66666666667)</f>
        <v>45422.66667</v>
      </c>
      <c r="K92" s="1">
        <f>IFERROR(__xludf.DUMMYFUNCTION("""COMPUTED_VALUE"""),3391.59)</f>
        <v>3391.59</v>
      </c>
      <c r="M92" s="2">
        <f>IFERROR(__xludf.DUMMYFUNCTION("""COMPUTED_VALUE"""),45422.66666666667)</f>
        <v>45422.66667</v>
      </c>
      <c r="N92" s="1">
        <f>IFERROR(__xludf.DUMMYFUNCTION("""COMPUTED_VALUE"""),1.1119733E7)</f>
        <v>11119733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IFERROR(__xludf.DUMMYFUNCTION("""COMPUTED_VALUE"""),3391.59)</f>
        <v>3391.59</v>
      </c>
      <c r="D93" s="2">
        <f>IFERROR(__xludf.DUMMYFUNCTION("""COMPUTED_VALUE"""),45425.66666666667)</f>
        <v>45425.66667</v>
      </c>
      <c r="E93" s="1">
        <f>IFERROR(__xludf.DUMMYFUNCTION("""COMPUTED_VALUE"""),3408.44)</f>
        <v>3408.44</v>
      </c>
      <c r="G93" s="2">
        <f>IFERROR(__xludf.DUMMYFUNCTION("""COMPUTED_VALUE"""),45425.66666666667)</f>
        <v>45425.66667</v>
      </c>
      <c r="H93" s="1">
        <f>IFERROR(__xludf.DUMMYFUNCTION("""COMPUTED_VALUE"""),3379.09)</f>
        <v>3379.09</v>
      </c>
      <c r="J93" s="2">
        <f>IFERROR(__xludf.DUMMYFUNCTION("""COMPUTED_VALUE"""),45425.66666666667)</f>
        <v>45425.66667</v>
      </c>
      <c r="K93" s="1">
        <f>IFERROR(__xludf.DUMMYFUNCTION("""COMPUTED_VALUE"""),3383.87)</f>
        <v>3383.87</v>
      </c>
      <c r="M93" s="2">
        <f>IFERROR(__xludf.DUMMYFUNCTION("""COMPUTED_VALUE"""),45425.66666666667)</f>
        <v>45425.66667</v>
      </c>
      <c r="N93" s="1">
        <f>IFERROR(__xludf.DUMMYFUNCTION("""COMPUTED_VALUE"""),1.3528252E7)</f>
        <v>13528252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IFERROR(__xludf.DUMMYFUNCTION("""COMPUTED_VALUE"""),3383.87)</f>
        <v>3383.87</v>
      </c>
      <c r="D94" s="2">
        <f>IFERROR(__xludf.DUMMYFUNCTION("""COMPUTED_VALUE"""),45426.66666666667)</f>
        <v>45426.66667</v>
      </c>
      <c r="E94" s="1">
        <f>IFERROR(__xludf.DUMMYFUNCTION("""COMPUTED_VALUE"""),3398.96)</f>
        <v>3398.96</v>
      </c>
      <c r="G94" s="2">
        <f>IFERROR(__xludf.DUMMYFUNCTION("""COMPUTED_VALUE"""),45426.66666666667)</f>
        <v>45426.66667</v>
      </c>
      <c r="H94" s="1">
        <f>IFERROR(__xludf.DUMMYFUNCTION("""COMPUTED_VALUE"""),3335.27)</f>
        <v>3335.27</v>
      </c>
      <c r="J94" s="2">
        <f>IFERROR(__xludf.DUMMYFUNCTION("""COMPUTED_VALUE"""),45426.66666666667)</f>
        <v>45426.66667</v>
      </c>
      <c r="K94" s="1">
        <f>IFERROR(__xludf.DUMMYFUNCTION("""COMPUTED_VALUE"""),3360.67)</f>
        <v>3360.67</v>
      </c>
      <c r="M94" s="2">
        <f>IFERROR(__xludf.DUMMYFUNCTION("""COMPUTED_VALUE"""),45426.66666666667)</f>
        <v>45426.66667</v>
      </c>
      <c r="N94" s="1">
        <f>IFERROR(__xludf.DUMMYFUNCTION("""COMPUTED_VALUE"""),1.7189969E7)</f>
        <v>17189969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IFERROR(__xludf.DUMMYFUNCTION("""COMPUTED_VALUE"""),3371.94)</f>
        <v>3371.94</v>
      </c>
      <c r="D95" s="2">
        <f>IFERROR(__xludf.DUMMYFUNCTION("""COMPUTED_VALUE"""),45427.66666666667)</f>
        <v>45427.66667</v>
      </c>
      <c r="E95" s="1">
        <f>IFERROR(__xludf.DUMMYFUNCTION("""COMPUTED_VALUE"""),3388.83)</f>
        <v>3388.83</v>
      </c>
      <c r="G95" s="2">
        <f>IFERROR(__xludf.DUMMYFUNCTION("""COMPUTED_VALUE"""),45427.66666666667)</f>
        <v>45427.66667</v>
      </c>
      <c r="H95" s="1">
        <f>IFERROR(__xludf.DUMMYFUNCTION("""COMPUTED_VALUE"""),3363.84)</f>
        <v>3363.84</v>
      </c>
      <c r="J95" s="2">
        <f>IFERROR(__xludf.DUMMYFUNCTION("""COMPUTED_VALUE"""),45427.66666666667)</f>
        <v>45427.66667</v>
      </c>
      <c r="K95" s="1">
        <f>IFERROR(__xludf.DUMMYFUNCTION("""COMPUTED_VALUE"""),3374.68)</f>
        <v>3374.68</v>
      </c>
      <c r="M95" s="2">
        <f>IFERROR(__xludf.DUMMYFUNCTION("""COMPUTED_VALUE"""),45427.66666666667)</f>
        <v>45427.66667</v>
      </c>
      <c r="N95" s="1">
        <f>IFERROR(__xludf.DUMMYFUNCTION("""COMPUTED_VALUE"""),1.5802342E7)</f>
        <v>15802342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IFERROR(__xludf.DUMMYFUNCTION("""COMPUTED_VALUE"""),3374.68)</f>
        <v>3374.68</v>
      </c>
      <c r="D96" s="2">
        <f>IFERROR(__xludf.DUMMYFUNCTION("""COMPUTED_VALUE"""),45428.66666666667)</f>
        <v>45428.66667</v>
      </c>
      <c r="E96" s="1">
        <f>IFERROR(__xludf.DUMMYFUNCTION("""COMPUTED_VALUE"""),3381.94)</f>
        <v>3381.94</v>
      </c>
      <c r="G96" s="2">
        <f>IFERROR(__xludf.DUMMYFUNCTION("""COMPUTED_VALUE"""),45428.66666666667)</f>
        <v>45428.66667</v>
      </c>
      <c r="H96" s="1">
        <f>IFERROR(__xludf.DUMMYFUNCTION("""COMPUTED_VALUE"""),3354.82)</f>
        <v>3354.82</v>
      </c>
      <c r="J96" s="2">
        <f>IFERROR(__xludf.DUMMYFUNCTION("""COMPUTED_VALUE"""),45428.66666666667)</f>
        <v>45428.66667</v>
      </c>
      <c r="K96" s="1">
        <f>IFERROR(__xludf.DUMMYFUNCTION("""COMPUTED_VALUE"""),3375.39)</f>
        <v>3375.39</v>
      </c>
      <c r="M96" s="2">
        <f>IFERROR(__xludf.DUMMYFUNCTION("""COMPUTED_VALUE"""),45428.66666666667)</f>
        <v>45428.66667</v>
      </c>
      <c r="N96" s="1">
        <f>IFERROR(__xludf.DUMMYFUNCTION("""COMPUTED_VALUE"""),1.2974145E7)</f>
        <v>12974145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IFERROR(__xludf.DUMMYFUNCTION("""COMPUTED_VALUE"""),3378.52)</f>
        <v>3378.52</v>
      </c>
      <c r="D97" s="2">
        <f>IFERROR(__xludf.DUMMYFUNCTION("""COMPUTED_VALUE"""),45429.66666666667)</f>
        <v>45429.66667</v>
      </c>
      <c r="E97" s="1">
        <f>IFERROR(__xludf.DUMMYFUNCTION("""COMPUTED_VALUE"""),3386.36)</f>
        <v>3386.36</v>
      </c>
      <c r="G97" s="2">
        <f>IFERROR(__xludf.DUMMYFUNCTION("""COMPUTED_VALUE"""),45429.66666666667)</f>
        <v>45429.66667</v>
      </c>
      <c r="H97" s="1">
        <f>IFERROR(__xludf.DUMMYFUNCTION("""COMPUTED_VALUE"""),3342.34)</f>
        <v>3342.34</v>
      </c>
      <c r="J97" s="2">
        <f>IFERROR(__xludf.DUMMYFUNCTION("""COMPUTED_VALUE"""),45429.66666666667)</f>
        <v>45429.66667</v>
      </c>
      <c r="K97" s="1">
        <f>IFERROR(__xludf.DUMMYFUNCTION("""COMPUTED_VALUE"""),3355.09)</f>
        <v>3355.09</v>
      </c>
      <c r="M97" s="2">
        <f>IFERROR(__xludf.DUMMYFUNCTION("""COMPUTED_VALUE"""),45429.66666666667)</f>
        <v>45429.66667</v>
      </c>
      <c r="N97" s="1">
        <f>IFERROR(__xludf.DUMMYFUNCTION("""COMPUTED_VALUE"""),1.1634954E7)</f>
        <v>11634954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IFERROR(__xludf.DUMMYFUNCTION("""COMPUTED_VALUE"""),3355.09)</f>
        <v>3355.09</v>
      </c>
      <c r="D98" s="2">
        <f>IFERROR(__xludf.DUMMYFUNCTION("""COMPUTED_VALUE"""),45432.66666666667)</f>
        <v>45432.66667</v>
      </c>
      <c r="E98" s="1">
        <f>IFERROR(__xludf.DUMMYFUNCTION("""COMPUTED_VALUE"""),3355.09)</f>
        <v>3355.09</v>
      </c>
      <c r="G98" s="2">
        <f>IFERROR(__xludf.DUMMYFUNCTION("""COMPUTED_VALUE"""),45432.66666666667)</f>
        <v>45432.66667</v>
      </c>
      <c r="H98" s="1">
        <f>IFERROR(__xludf.DUMMYFUNCTION("""COMPUTED_VALUE"""),3315.73)</f>
        <v>3315.73</v>
      </c>
      <c r="J98" s="2">
        <f>IFERROR(__xludf.DUMMYFUNCTION("""COMPUTED_VALUE"""),45432.66666666667)</f>
        <v>45432.66667</v>
      </c>
      <c r="K98" s="1">
        <f>IFERROR(__xludf.DUMMYFUNCTION("""COMPUTED_VALUE"""),3338.91)</f>
        <v>3338.91</v>
      </c>
      <c r="M98" s="2">
        <f>IFERROR(__xludf.DUMMYFUNCTION("""COMPUTED_VALUE"""),45432.66666666667)</f>
        <v>45432.66667</v>
      </c>
      <c r="N98" s="1">
        <f>IFERROR(__xludf.DUMMYFUNCTION("""COMPUTED_VALUE"""),9755902.0)</f>
        <v>9755902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IFERROR(__xludf.DUMMYFUNCTION("""COMPUTED_VALUE"""),3338.91)</f>
        <v>3338.91</v>
      </c>
      <c r="D99" s="2">
        <f>IFERROR(__xludf.DUMMYFUNCTION("""COMPUTED_VALUE"""),45433.66666666667)</f>
        <v>45433.66667</v>
      </c>
      <c r="E99" s="1">
        <f>IFERROR(__xludf.DUMMYFUNCTION("""COMPUTED_VALUE"""),3338.91)</f>
        <v>3338.91</v>
      </c>
      <c r="G99" s="2">
        <f>IFERROR(__xludf.DUMMYFUNCTION("""COMPUTED_VALUE"""),45433.66666666667)</f>
        <v>45433.66667</v>
      </c>
      <c r="H99" s="1">
        <f>IFERROR(__xludf.DUMMYFUNCTION("""COMPUTED_VALUE"""),3245.0)</f>
        <v>3245</v>
      </c>
      <c r="J99" s="2">
        <f>IFERROR(__xludf.DUMMYFUNCTION("""COMPUTED_VALUE"""),45433.66666666667)</f>
        <v>45433.66667</v>
      </c>
      <c r="K99" s="1">
        <f>IFERROR(__xludf.DUMMYFUNCTION("""COMPUTED_VALUE"""),3248.38)</f>
        <v>3248.38</v>
      </c>
      <c r="M99" s="2">
        <f>IFERROR(__xludf.DUMMYFUNCTION("""COMPUTED_VALUE"""),45433.66666666667)</f>
        <v>45433.66667</v>
      </c>
      <c r="N99" s="1">
        <f>IFERROR(__xludf.DUMMYFUNCTION("""COMPUTED_VALUE"""),1.3019776E7)</f>
        <v>13019776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IFERROR(__xludf.DUMMYFUNCTION("""COMPUTED_VALUE"""),3248.17)</f>
        <v>3248.17</v>
      </c>
      <c r="D100" s="2">
        <f>IFERROR(__xludf.DUMMYFUNCTION("""COMPUTED_VALUE"""),45434.66666666667)</f>
        <v>45434.66667</v>
      </c>
      <c r="E100" s="1">
        <f>IFERROR(__xludf.DUMMYFUNCTION("""COMPUTED_VALUE"""),3290.04)</f>
        <v>3290.04</v>
      </c>
      <c r="G100" s="2">
        <f>IFERROR(__xludf.DUMMYFUNCTION("""COMPUTED_VALUE"""),45434.66666666667)</f>
        <v>45434.66667</v>
      </c>
      <c r="H100" s="1">
        <f>IFERROR(__xludf.DUMMYFUNCTION("""COMPUTED_VALUE"""),3248.14)</f>
        <v>3248.14</v>
      </c>
      <c r="J100" s="2">
        <f>IFERROR(__xludf.DUMMYFUNCTION("""COMPUTED_VALUE"""),45434.66666666667)</f>
        <v>45434.66667</v>
      </c>
      <c r="K100" s="1">
        <f>IFERROR(__xludf.DUMMYFUNCTION("""COMPUTED_VALUE"""),3286.46)</f>
        <v>3286.46</v>
      </c>
      <c r="M100" s="2">
        <f>IFERROR(__xludf.DUMMYFUNCTION("""COMPUTED_VALUE"""),45434.66666666667)</f>
        <v>45434.66667</v>
      </c>
      <c r="N100" s="1">
        <f>IFERROR(__xludf.DUMMYFUNCTION("""COMPUTED_VALUE"""),2.1792256E7)</f>
        <v>21792256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IFERROR(__xludf.DUMMYFUNCTION("""COMPUTED_VALUE"""),3287.45)</f>
        <v>3287.45</v>
      </c>
      <c r="D101" s="2">
        <f>IFERROR(__xludf.DUMMYFUNCTION("""COMPUTED_VALUE"""),45435.66666666667)</f>
        <v>45435.66667</v>
      </c>
      <c r="E101" s="1">
        <f>IFERROR(__xludf.DUMMYFUNCTION("""COMPUTED_VALUE"""),3291.79)</f>
        <v>3291.79</v>
      </c>
      <c r="G101" s="2">
        <f>IFERROR(__xludf.DUMMYFUNCTION("""COMPUTED_VALUE"""),45435.66666666667)</f>
        <v>45435.66667</v>
      </c>
      <c r="H101" s="1">
        <f>IFERROR(__xludf.DUMMYFUNCTION("""COMPUTED_VALUE"""),3236.54)</f>
        <v>3236.54</v>
      </c>
      <c r="J101" s="2">
        <f>IFERROR(__xludf.DUMMYFUNCTION("""COMPUTED_VALUE"""),45435.66666666667)</f>
        <v>45435.66667</v>
      </c>
      <c r="K101" s="1">
        <f>IFERROR(__xludf.DUMMYFUNCTION("""COMPUTED_VALUE"""),3246.34)</f>
        <v>3246.34</v>
      </c>
      <c r="M101" s="2">
        <f>IFERROR(__xludf.DUMMYFUNCTION("""COMPUTED_VALUE"""),45435.66666666667)</f>
        <v>45435.66667</v>
      </c>
      <c r="N101" s="1">
        <f>IFERROR(__xludf.DUMMYFUNCTION("""COMPUTED_VALUE"""),1.6380294E7)</f>
        <v>16380294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IFERROR(__xludf.DUMMYFUNCTION("""COMPUTED_VALUE"""),3248.69)</f>
        <v>3248.69</v>
      </c>
      <c r="D102" s="2">
        <f>IFERROR(__xludf.DUMMYFUNCTION("""COMPUTED_VALUE"""),45436.66666666667)</f>
        <v>45436.66667</v>
      </c>
      <c r="E102" s="1">
        <f>IFERROR(__xludf.DUMMYFUNCTION("""COMPUTED_VALUE"""),3265.15)</f>
        <v>3265.15</v>
      </c>
      <c r="G102" s="2">
        <f>IFERROR(__xludf.DUMMYFUNCTION("""COMPUTED_VALUE"""),45436.66666666667)</f>
        <v>45436.66667</v>
      </c>
      <c r="H102" s="1">
        <f>IFERROR(__xludf.DUMMYFUNCTION("""COMPUTED_VALUE"""),3237.9)</f>
        <v>3237.9</v>
      </c>
      <c r="J102" s="2">
        <f>IFERROR(__xludf.DUMMYFUNCTION("""COMPUTED_VALUE"""),45436.66666666667)</f>
        <v>45436.66667</v>
      </c>
      <c r="K102" s="1">
        <f>IFERROR(__xludf.DUMMYFUNCTION("""COMPUTED_VALUE"""),3249.81)</f>
        <v>3249.81</v>
      </c>
      <c r="M102" s="2">
        <f>IFERROR(__xludf.DUMMYFUNCTION("""COMPUTED_VALUE"""),45436.66666666667)</f>
        <v>45436.66667</v>
      </c>
      <c r="N102" s="1">
        <f>IFERROR(__xludf.DUMMYFUNCTION("""COMPUTED_VALUE"""),1.1944037E7)</f>
        <v>11944037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IFERROR(__xludf.DUMMYFUNCTION("""COMPUTED_VALUE"""),3248.36)</f>
        <v>3248.36</v>
      </c>
      <c r="D103" s="2">
        <f>IFERROR(__xludf.DUMMYFUNCTION("""COMPUTED_VALUE"""),45440.66666666667)</f>
        <v>45440.66667</v>
      </c>
      <c r="E103" s="1">
        <f>IFERROR(__xludf.DUMMYFUNCTION("""COMPUTED_VALUE"""),3248.73)</f>
        <v>3248.73</v>
      </c>
      <c r="G103" s="2">
        <f>IFERROR(__xludf.DUMMYFUNCTION("""COMPUTED_VALUE"""),45440.66666666667)</f>
        <v>45440.66667</v>
      </c>
      <c r="H103" s="1">
        <f>IFERROR(__xludf.DUMMYFUNCTION("""COMPUTED_VALUE"""),3199.91)</f>
        <v>3199.91</v>
      </c>
      <c r="J103" s="2">
        <f>IFERROR(__xludf.DUMMYFUNCTION("""COMPUTED_VALUE"""),45440.66666666667)</f>
        <v>45440.66667</v>
      </c>
      <c r="K103" s="1">
        <f>IFERROR(__xludf.DUMMYFUNCTION("""COMPUTED_VALUE"""),3207.72)</f>
        <v>3207.72</v>
      </c>
      <c r="M103" s="2">
        <f>IFERROR(__xludf.DUMMYFUNCTION("""COMPUTED_VALUE"""),45440.66666666667)</f>
        <v>45440.66667</v>
      </c>
      <c r="N103" s="1">
        <f>IFERROR(__xludf.DUMMYFUNCTION("""COMPUTED_VALUE"""),1.3309192E7)</f>
        <v>13309192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IFERROR(__xludf.DUMMYFUNCTION("""COMPUTED_VALUE"""),3201.04)</f>
        <v>3201.04</v>
      </c>
      <c r="D104" s="2">
        <f>IFERROR(__xludf.DUMMYFUNCTION("""COMPUTED_VALUE"""),45441.66666666667)</f>
        <v>45441.66667</v>
      </c>
      <c r="E104" s="1">
        <f>IFERROR(__xludf.DUMMYFUNCTION("""COMPUTED_VALUE"""),3201.04)</f>
        <v>3201.04</v>
      </c>
      <c r="G104" s="2">
        <f>IFERROR(__xludf.DUMMYFUNCTION("""COMPUTED_VALUE"""),45441.66666666667)</f>
        <v>45441.66667</v>
      </c>
      <c r="H104" s="1">
        <f>IFERROR(__xludf.DUMMYFUNCTION("""COMPUTED_VALUE"""),3163.95)</f>
        <v>3163.95</v>
      </c>
      <c r="J104" s="2">
        <f>IFERROR(__xludf.DUMMYFUNCTION("""COMPUTED_VALUE"""),45441.66666666667)</f>
        <v>45441.66667</v>
      </c>
      <c r="K104" s="1">
        <f>IFERROR(__xludf.DUMMYFUNCTION("""COMPUTED_VALUE"""),3167.13)</f>
        <v>3167.13</v>
      </c>
      <c r="M104" s="2">
        <f>IFERROR(__xludf.DUMMYFUNCTION("""COMPUTED_VALUE"""),45441.66666666667)</f>
        <v>45441.66667</v>
      </c>
      <c r="N104" s="1">
        <f>IFERROR(__xludf.DUMMYFUNCTION("""COMPUTED_VALUE"""),1.2994531E7)</f>
        <v>12994531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IFERROR(__xludf.DUMMYFUNCTION("""COMPUTED_VALUE"""),3167.13)</f>
        <v>3167.13</v>
      </c>
      <c r="D105" s="2">
        <f>IFERROR(__xludf.DUMMYFUNCTION("""COMPUTED_VALUE"""),45442.66666666667)</f>
        <v>45442.66667</v>
      </c>
      <c r="E105" s="1">
        <f>IFERROR(__xludf.DUMMYFUNCTION("""COMPUTED_VALUE"""),3200.11)</f>
        <v>3200.11</v>
      </c>
      <c r="G105" s="2">
        <f>IFERROR(__xludf.DUMMYFUNCTION("""COMPUTED_VALUE"""),45442.66666666667)</f>
        <v>45442.66667</v>
      </c>
      <c r="H105" s="1">
        <f>IFERROR(__xludf.DUMMYFUNCTION("""COMPUTED_VALUE"""),3164.02)</f>
        <v>3164.02</v>
      </c>
      <c r="J105" s="2">
        <f>IFERROR(__xludf.DUMMYFUNCTION("""COMPUTED_VALUE"""),45442.66666666667)</f>
        <v>45442.66667</v>
      </c>
      <c r="K105" s="1">
        <f>IFERROR(__xludf.DUMMYFUNCTION("""COMPUTED_VALUE"""),3198.99)</f>
        <v>3198.99</v>
      </c>
      <c r="M105" s="2">
        <f>IFERROR(__xludf.DUMMYFUNCTION("""COMPUTED_VALUE"""),45442.66666666667)</f>
        <v>45442.66667</v>
      </c>
      <c r="N105" s="1">
        <f>IFERROR(__xludf.DUMMYFUNCTION("""COMPUTED_VALUE"""),1.6270272E7)</f>
        <v>16270272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IFERROR(__xludf.DUMMYFUNCTION("""COMPUTED_VALUE"""),3198.99)</f>
        <v>3198.99</v>
      </c>
      <c r="D106" s="2">
        <f>IFERROR(__xludf.DUMMYFUNCTION("""COMPUTED_VALUE"""),45443.66666666667)</f>
        <v>45443.66667</v>
      </c>
      <c r="E106" s="1">
        <f>IFERROR(__xludf.DUMMYFUNCTION("""COMPUTED_VALUE"""),3252.67)</f>
        <v>3252.67</v>
      </c>
      <c r="G106" s="2">
        <f>IFERROR(__xludf.DUMMYFUNCTION("""COMPUTED_VALUE"""),45443.66666666667)</f>
        <v>45443.66667</v>
      </c>
      <c r="H106" s="1">
        <f>IFERROR(__xludf.DUMMYFUNCTION("""COMPUTED_VALUE"""),3178.42)</f>
        <v>3178.42</v>
      </c>
      <c r="J106" s="2">
        <f>IFERROR(__xludf.DUMMYFUNCTION("""COMPUTED_VALUE"""),45443.66666666667)</f>
        <v>45443.66667</v>
      </c>
      <c r="K106" s="1">
        <f>IFERROR(__xludf.DUMMYFUNCTION("""COMPUTED_VALUE"""),3249.12)</f>
        <v>3249.12</v>
      </c>
      <c r="M106" s="2">
        <f>IFERROR(__xludf.DUMMYFUNCTION("""COMPUTED_VALUE"""),45443.66666666667)</f>
        <v>45443.66667</v>
      </c>
      <c r="N106" s="1">
        <f>IFERROR(__xludf.DUMMYFUNCTION("""COMPUTED_VALUE"""),3.7795604E7)</f>
        <v>37795604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IFERROR(__xludf.DUMMYFUNCTION("""COMPUTED_VALUE"""),3247.64)</f>
        <v>3247.64</v>
      </c>
      <c r="D107" s="2">
        <f>IFERROR(__xludf.DUMMYFUNCTION("""COMPUTED_VALUE"""),45446.66666666667)</f>
        <v>45446.66667</v>
      </c>
      <c r="E107" s="1">
        <f>IFERROR(__xludf.DUMMYFUNCTION("""COMPUTED_VALUE"""),3259.91)</f>
        <v>3259.91</v>
      </c>
      <c r="G107" s="2">
        <f>IFERROR(__xludf.DUMMYFUNCTION("""COMPUTED_VALUE"""),45446.66666666667)</f>
        <v>45446.66667</v>
      </c>
      <c r="H107" s="1">
        <f>IFERROR(__xludf.DUMMYFUNCTION("""COMPUTED_VALUE"""),3181.09)</f>
        <v>3181.09</v>
      </c>
      <c r="J107" s="2">
        <f>IFERROR(__xludf.DUMMYFUNCTION("""COMPUTED_VALUE"""),45446.66666666667)</f>
        <v>45446.66667</v>
      </c>
      <c r="K107" s="1">
        <f>IFERROR(__xludf.DUMMYFUNCTION("""COMPUTED_VALUE"""),3197.8)</f>
        <v>3197.8</v>
      </c>
      <c r="M107" s="2">
        <f>IFERROR(__xludf.DUMMYFUNCTION("""COMPUTED_VALUE"""),45446.66666666667)</f>
        <v>45446.66667</v>
      </c>
      <c r="N107" s="1">
        <f>IFERROR(__xludf.DUMMYFUNCTION("""COMPUTED_VALUE"""),1.3296166E7)</f>
        <v>13296166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IFERROR(__xludf.DUMMYFUNCTION("""COMPUTED_VALUE"""),3198.54)</f>
        <v>3198.54</v>
      </c>
      <c r="D108" s="2">
        <f>IFERROR(__xludf.DUMMYFUNCTION("""COMPUTED_VALUE"""),45447.66666666667)</f>
        <v>45447.66667</v>
      </c>
      <c r="E108" s="1">
        <f>IFERROR(__xludf.DUMMYFUNCTION("""COMPUTED_VALUE"""),3214.8)</f>
        <v>3214.8</v>
      </c>
      <c r="G108" s="2">
        <f>IFERROR(__xludf.DUMMYFUNCTION("""COMPUTED_VALUE"""),45447.66666666667)</f>
        <v>45447.66667</v>
      </c>
      <c r="H108" s="1">
        <f>IFERROR(__xludf.DUMMYFUNCTION("""COMPUTED_VALUE"""),3167.74)</f>
        <v>3167.74</v>
      </c>
      <c r="J108" s="2">
        <f>IFERROR(__xludf.DUMMYFUNCTION("""COMPUTED_VALUE"""),45447.66666666667)</f>
        <v>45447.66667</v>
      </c>
      <c r="K108" s="1">
        <f>IFERROR(__xludf.DUMMYFUNCTION("""COMPUTED_VALUE"""),3176.42)</f>
        <v>3176.42</v>
      </c>
      <c r="M108" s="2">
        <f>IFERROR(__xludf.DUMMYFUNCTION("""COMPUTED_VALUE"""),45447.66666666667)</f>
        <v>45447.66667</v>
      </c>
      <c r="N108" s="1">
        <f>IFERROR(__xludf.DUMMYFUNCTION("""COMPUTED_VALUE"""),1.1090941E7)</f>
        <v>11090941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IFERROR(__xludf.DUMMYFUNCTION("""COMPUTED_VALUE"""),3176.67)</f>
        <v>3176.67</v>
      </c>
      <c r="D109" s="2">
        <f>IFERROR(__xludf.DUMMYFUNCTION("""COMPUTED_VALUE"""),45448.66666666667)</f>
        <v>45448.66667</v>
      </c>
      <c r="E109" s="1">
        <f>IFERROR(__xludf.DUMMYFUNCTION("""COMPUTED_VALUE"""),3194.92)</f>
        <v>3194.92</v>
      </c>
      <c r="G109" s="2">
        <f>IFERROR(__xludf.DUMMYFUNCTION("""COMPUTED_VALUE"""),45448.66666666667)</f>
        <v>45448.66667</v>
      </c>
      <c r="H109" s="1">
        <f>IFERROR(__xludf.DUMMYFUNCTION("""COMPUTED_VALUE"""),3159.6)</f>
        <v>3159.6</v>
      </c>
      <c r="J109" s="2">
        <f>IFERROR(__xludf.DUMMYFUNCTION("""COMPUTED_VALUE"""),45448.66666666667)</f>
        <v>45448.66667</v>
      </c>
      <c r="K109" s="1">
        <f>IFERROR(__xludf.DUMMYFUNCTION("""COMPUTED_VALUE"""),3186.24)</f>
        <v>3186.24</v>
      </c>
      <c r="M109" s="2">
        <f>IFERROR(__xludf.DUMMYFUNCTION("""COMPUTED_VALUE"""),45448.66666666667)</f>
        <v>45448.66667</v>
      </c>
      <c r="N109" s="1">
        <f>IFERROR(__xludf.DUMMYFUNCTION("""COMPUTED_VALUE"""),1.2021378E7)</f>
        <v>12021378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IFERROR(__xludf.DUMMYFUNCTION("""COMPUTED_VALUE"""),3186.24)</f>
        <v>3186.24</v>
      </c>
      <c r="D110" s="2">
        <f>IFERROR(__xludf.DUMMYFUNCTION("""COMPUTED_VALUE"""),45449.66666666667)</f>
        <v>45449.66667</v>
      </c>
      <c r="E110" s="1">
        <f>IFERROR(__xludf.DUMMYFUNCTION("""COMPUTED_VALUE"""),3202.62)</f>
        <v>3202.62</v>
      </c>
      <c r="G110" s="2">
        <f>IFERROR(__xludf.DUMMYFUNCTION("""COMPUTED_VALUE"""),45449.66666666667)</f>
        <v>45449.66667</v>
      </c>
      <c r="H110" s="1">
        <f>IFERROR(__xludf.DUMMYFUNCTION("""COMPUTED_VALUE"""),3174.79)</f>
        <v>3174.79</v>
      </c>
      <c r="J110" s="2">
        <f>IFERROR(__xludf.DUMMYFUNCTION("""COMPUTED_VALUE"""),45449.66666666667)</f>
        <v>45449.66667</v>
      </c>
      <c r="K110" s="1">
        <f>IFERROR(__xludf.DUMMYFUNCTION("""COMPUTED_VALUE"""),3195.59)</f>
        <v>3195.59</v>
      </c>
      <c r="M110" s="2">
        <f>IFERROR(__xludf.DUMMYFUNCTION("""COMPUTED_VALUE"""),45449.66666666667)</f>
        <v>45449.66667</v>
      </c>
      <c r="N110" s="1">
        <f>IFERROR(__xludf.DUMMYFUNCTION("""COMPUTED_VALUE"""),9875568.0)</f>
        <v>9875568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IFERROR(__xludf.DUMMYFUNCTION("""COMPUTED_VALUE"""),3191.67)</f>
        <v>3191.67</v>
      </c>
      <c r="D111" s="2">
        <f>IFERROR(__xludf.DUMMYFUNCTION("""COMPUTED_VALUE"""),45450.66666666667)</f>
        <v>45450.66667</v>
      </c>
      <c r="E111" s="1">
        <f>IFERROR(__xludf.DUMMYFUNCTION("""COMPUTED_VALUE"""),3224.49)</f>
        <v>3224.49</v>
      </c>
      <c r="G111" s="2">
        <f>IFERROR(__xludf.DUMMYFUNCTION("""COMPUTED_VALUE"""),45450.66666666667)</f>
        <v>45450.66667</v>
      </c>
      <c r="H111" s="1">
        <f>IFERROR(__xludf.DUMMYFUNCTION("""COMPUTED_VALUE"""),3168.94)</f>
        <v>3168.94</v>
      </c>
      <c r="J111" s="2">
        <f>IFERROR(__xludf.DUMMYFUNCTION("""COMPUTED_VALUE"""),45450.66666666667)</f>
        <v>45450.66667</v>
      </c>
      <c r="K111" s="1">
        <f>IFERROR(__xludf.DUMMYFUNCTION("""COMPUTED_VALUE"""),3185.27)</f>
        <v>3185.27</v>
      </c>
      <c r="M111" s="2">
        <f>IFERROR(__xludf.DUMMYFUNCTION("""COMPUTED_VALUE"""),45450.66666666667)</f>
        <v>45450.66667</v>
      </c>
      <c r="N111" s="1">
        <f>IFERROR(__xludf.DUMMYFUNCTION("""COMPUTED_VALUE"""),1.2250056E7)</f>
        <v>12250056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IFERROR(__xludf.DUMMYFUNCTION("""COMPUTED_VALUE"""),3183.29)</f>
        <v>3183.29</v>
      </c>
      <c r="D112" s="2">
        <f>IFERROR(__xludf.DUMMYFUNCTION("""COMPUTED_VALUE"""),45453.66666666667)</f>
        <v>45453.66667</v>
      </c>
      <c r="E112" s="1">
        <f>IFERROR(__xludf.DUMMYFUNCTION("""COMPUTED_VALUE"""),3200.82)</f>
        <v>3200.82</v>
      </c>
      <c r="G112" s="2">
        <f>IFERROR(__xludf.DUMMYFUNCTION("""COMPUTED_VALUE"""),45453.66666666667)</f>
        <v>45453.66667</v>
      </c>
      <c r="H112" s="1">
        <f>IFERROR(__xludf.DUMMYFUNCTION("""COMPUTED_VALUE"""),3165.61)</f>
        <v>3165.61</v>
      </c>
      <c r="J112" s="2">
        <f>IFERROR(__xludf.DUMMYFUNCTION("""COMPUTED_VALUE"""),45453.66666666667)</f>
        <v>45453.66667</v>
      </c>
      <c r="K112" s="1">
        <f>IFERROR(__xludf.DUMMYFUNCTION("""COMPUTED_VALUE"""),3200.15)</f>
        <v>3200.15</v>
      </c>
      <c r="M112" s="2">
        <f>IFERROR(__xludf.DUMMYFUNCTION("""COMPUTED_VALUE"""),45453.66666666667)</f>
        <v>45453.66667</v>
      </c>
      <c r="N112" s="1">
        <f>IFERROR(__xludf.DUMMYFUNCTION("""COMPUTED_VALUE"""),1.0963721E7)</f>
        <v>10963721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IFERROR(__xludf.DUMMYFUNCTION("""COMPUTED_VALUE"""),3189.16)</f>
        <v>3189.16</v>
      </c>
      <c r="D113" s="2">
        <f>IFERROR(__xludf.DUMMYFUNCTION("""COMPUTED_VALUE"""),45454.66666666667)</f>
        <v>45454.66667</v>
      </c>
      <c r="E113" s="1">
        <f>IFERROR(__xludf.DUMMYFUNCTION("""COMPUTED_VALUE"""),3197.22)</f>
        <v>3197.22</v>
      </c>
      <c r="G113" s="2">
        <f>IFERROR(__xludf.DUMMYFUNCTION("""COMPUTED_VALUE"""),45454.66666666667)</f>
        <v>45454.66667</v>
      </c>
      <c r="H113" s="1">
        <f>IFERROR(__xludf.DUMMYFUNCTION("""COMPUTED_VALUE"""),3167.15)</f>
        <v>3167.15</v>
      </c>
      <c r="J113" s="2">
        <f>IFERROR(__xludf.DUMMYFUNCTION("""COMPUTED_VALUE"""),45454.66666666667)</f>
        <v>45454.66667</v>
      </c>
      <c r="K113" s="1">
        <f>IFERROR(__xludf.DUMMYFUNCTION("""COMPUTED_VALUE"""),3181.45)</f>
        <v>3181.45</v>
      </c>
      <c r="M113" s="2">
        <f>IFERROR(__xludf.DUMMYFUNCTION("""COMPUTED_VALUE"""),45454.66666666667)</f>
        <v>45454.66667</v>
      </c>
      <c r="N113" s="1">
        <f>IFERROR(__xludf.DUMMYFUNCTION("""COMPUTED_VALUE"""),9376784.0)</f>
        <v>9376784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IFERROR(__xludf.DUMMYFUNCTION("""COMPUTED_VALUE"""),3184.42)</f>
        <v>3184.42</v>
      </c>
      <c r="D114" s="2">
        <f>IFERROR(__xludf.DUMMYFUNCTION("""COMPUTED_VALUE"""),45455.66666666667)</f>
        <v>45455.66667</v>
      </c>
      <c r="E114" s="1">
        <f>IFERROR(__xludf.DUMMYFUNCTION("""COMPUTED_VALUE"""),3235.43)</f>
        <v>3235.43</v>
      </c>
      <c r="G114" s="2">
        <f>IFERROR(__xludf.DUMMYFUNCTION("""COMPUTED_VALUE"""),45455.66666666667)</f>
        <v>45455.66667</v>
      </c>
      <c r="H114" s="1">
        <f>IFERROR(__xludf.DUMMYFUNCTION("""COMPUTED_VALUE"""),3161.19)</f>
        <v>3161.19</v>
      </c>
      <c r="J114" s="2">
        <f>IFERROR(__xludf.DUMMYFUNCTION("""COMPUTED_VALUE"""),45455.66666666667)</f>
        <v>45455.66667</v>
      </c>
      <c r="K114" s="1">
        <f>IFERROR(__xludf.DUMMYFUNCTION("""COMPUTED_VALUE"""),3174.24)</f>
        <v>3174.24</v>
      </c>
      <c r="M114" s="2">
        <f>IFERROR(__xludf.DUMMYFUNCTION("""COMPUTED_VALUE"""),45455.66666666667)</f>
        <v>45455.66667</v>
      </c>
      <c r="N114" s="1">
        <f>IFERROR(__xludf.DUMMYFUNCTION("""COMPUTED_VALUE"""),1.1102914E7)</f>
        <v>11102914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IFERROR(__xludf.DUMMYFUNCTION("""COMPUTED_VALUE"""),3166.46)</f>
        <v>3166.46</v>
      </c>
      <c r="D115" s="2">
        <f>IFERROR(__xludf.DUMMYFUNCTION("""COMPUTED_VALUE"""),45456.66666666667)</f>
        <v>45456.66667</v>
      </c>
      <c r="E115" s="1">
        <f>IFERROR(__xludf.DUMMYFUNCTION("""COMPUTED_VALUE"""),3166.46)</f>
        <v>3166.46</v>
      </c>
      <c r="G115" s="2">
        <f>IFERROR(__xludf.DUMMYFUNCTION("""COMPUTED_VALUE"""),45456.66666666667)</f>
        <v>45456.66667</v>
      </c>
      <c r="H115" s="1">
        <f>IFERROR(__xludf.DUMMYFUNCTION("""COMPUTED_VALUE"""),3111.09)</f>
        <v>3111.09</v>
      </c>
      <c r="J115" s="2">
        <f>IFERROR(__xludf.DUMMYFUNCTION("""COMPUTED_VALUE"""),45456.66666666667)</f>
        <v>45456.66667</v>
      </c>
      <c r="K115" s="1">
        <f>IFERROR(__xludf.DUMMYFUNCTION("""COMPUTED_VALUE"""),3128.85)</f>
        <v>3128.85</v>
      </c>
      <c r="M115" s="2">
        <f>IFERROR(__xludf.DUMMYFUNCTION("""COMPUTED_VALUE"""),45456.66666666667)</f>
        <v>45456.66667</v>
      </c>
      <c r="N115" s="1">
        <f>IFERROR(__xludf.DUMMYFUNCTION("""COMPUTED_VALUE"""),1.1963812E7)</f>
        <v>11963812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IFERROR(__xludf.DUMMYFUNCTION("""COMPUTED_VALUE"""),3123.65)</f>
        <v>3123.65</v>
      </c>
      <c r="D116" s="2">
        <f>IFERROR(__xludf.DUMMYFUNCTION("""COMPUTED_VALUE"""),45457.66666666667)</f>
        <v>45457.66667</v>
      </c>
      <c r="E116" s="1">
        <f>IFERROR(__xludf.DUMMYFUNCTION("""COMPUTED_VALUE"""),3123.65)</f>
        <v>3123.65</v>
      </c>
      <c r="G116" s="2">
        <f>IFERROR(__xludf.DUMMYFUNCTION("""COMPUTED_VALUE"""),45457.66666666667)</f>
        <v>45457.66667</v>
      </c>
      <c r="H116" s="1">
        <f>IFERROR(__xludf.DUMMYFUNCTION("""COMPUTED_VALUE"""),3067.98)</f>
        <v>3067.98</v>
      </c>
      <c r="J116" s="2">
        <f>IFERROR(__xludf.DUMMYFUNCTION("""COMPUTED_VALUE"""),45457.66666666667)</f>
        <v>45457.66667</v>
      </c>
      <c r="K116" s="1">
        <f>IFERROR(__xludf.DUMMYFUNCTION("""COMPUTED_VALUE"""),3114.54)</f>
        <v>3114.54</v>
      </c>
      <c r="M116" s="2">
        <f>IFERROR(__xludf.DUMMYFUNCTION("""COMPUTED_VALUE"""),45457.66666666667)</f>
        <v>45457.66667</v>
      </c>
      <c r="N116" s="1">
        <f>IFERROR(__xludf.DUMMYFUNCTION("""COMPUTED_VALUE"""),1.6347E7)</f>
        <v>16347000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IFERROR(__xludf.DUMMYFUNCTION("""COMPUTED_VALUE"""),3108.11)</f>
        <v>3108.11</v>
      </c>
      <c r="D117" s="2">
        <f>IFERROR(__xludf.DUMMYFUNCTION("""COMPUTED_VALUE"""),45460.66666666667)</f>
        <v>45460.66667</v>
      </c>
      <c r="E117" s="1">
        <f>IFERROR(__xludf.DUMMYFUNCTION("""COMPUTED_VALUE"""),3132.35)</f>
        <v>3132.35</v>
      </c>
      <c r="G117" s="2">
        <f>IFERROR(__xludf.DUMMYFUNCTION("""COMPUTED_VALUE"""),45460.66666666667)</f>
        <v>45460.66667</v>
      </c>
      <c r="H117" s="1">
        <f>IFERROR(__xludf.DUMMYFUNCTION("""COMPUTED_VALUE"""),3084.94)</f>
        <v>3084.94</v>
      </c>
      <c r="J117" s="2">
        <f>IFERROR(__xludf.DUMMYFUNCTION("""COMPUTED_VALUE"""),45460.66666666667)</f>
        <v>45460.66667</v>
      </c>
      <c r="K117" s="1">
        <f>IFERROR(__xludf.DUMMYFUNCTION("""COMPUTED_VALUE"""),3122.52)</f>
        <v>3122.52</v>
      </c>
      <c r="M117" s="2">
        <f>IFERROR(__xludf.DUMMYFUNCTION("""COMPUTED_VALUE"""),45460.66666666667)</f>
        <v>45460.66667</v>
      </c>
      <c r="N117" s="1">
        <f>IFERROR(__xludf.DUMMYFUNCTION("""COMPUTED_VALUE"""),1.8251958E7)</f>
        <v>18251958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IFERROR(__xludf.DUMMYFUNCTION("""COMPUTED_VALUE"""),3122.52)</f>
        <v>3122.52</v>
      </c>
      <c r="D118" s="2">
        <f>IFERROR(__xludf.DUMMYFUNCTION("""COMPUTED_VALUE"""),45461.66666666667)</f>
        <v>45461.66667</v>
      </c>
      <c r="E118" s="1">
        <f>IFERROR(__xludf.DUMMYFUNCTION("""COMPUTED_VALUE"""),3151.85)</f>
        <v>3151.85</v>
      </c>
      <c r="G118" s="2">
        <f>IFERROR(__xludf.DUMMYFUNCTION("""COMPUTED_VALUE"""),45461.66666666667)</f>
        <v>45461.66667</v>
      </c>
      <c r="H118" s="1">
        <f>IFERROR(__xludf.DUMMYFUNCTION("""COMPUTED_VALUE"""),3122.52)</f>
        <v>3122.52</v>
      </c>
      <c r="J118" s="2">
        <f>IFERROR(__xludf.DUMMYFUNCTION("""COMPUTED_VALUE"""),45461.66666666667)</f>
        <v>45461.66667</v>
      </c>
      <c r="K118" s="1">
        <f>IFERROR(__xludf.DUMMYFUNCTION("""COMPUTED_VALUE"""),3145.02)</f>
        <v>3145.02</v>
      </c>
      <c r="M118" s="2">
        <f>IFERROR(__xludf.DUMMYFUNCTION("""COMPUTED_VALUE"""),45461.66666666667)</f>
        <v>45461.66667</v>
      </c>
      <c r="N118" s="1">
        <f>IFERROR(__xludf.DUMMYFUNCTION("""COMPUTED_VALUE"""),1.5460706E7)</f>
        <v>15460706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IFERROR(__xludf.DUMMYFUNCTION("""COMPUTED_VALUE"""),3141.06)</f>
        <v>3141.06</v>
      </c>
      <c r="D119" s="2">
        <f>IFERROR(__xludf.DUMMYFUNCTION("""COMPUTED_VALUE"""),45463.66666666667)</f>
        <v>45463.66667</v>
      </c>
      <c r="E119" s="1">
        <f>IFERROR(__xludf.DUMMYFUNCTION("""COMPUTED_VALUE"""),3183.27)</f>
        <v>3183.27</v>
      </c>
      <c r="G119" s="2">
        <f>IFERROR(__xludf.DUMMYFUNCTION("""COMPUTED_VALUE"""),45463.66666666667)</f>
        <v>45463.66667</v>
      </c>
      <c r="H119" s="1">
        <f>IFERROR(__xludf.DUMMYFUNCTION("""COMPUTED_VALUE"""),3129.77)</f>
        <v>3129.77</v>
      </c>
      <c r="J119" s="2">
        <f>IFERROR(__xludf.DUMMYFUNCTION("""COMPUTED_VALUE"""),45463.66666666667)</f>
        <v>45463.66667</v>
      </c>
      <c r="K119" s="1">
        <f>IFERROR(__xludf.DUMMYFUNCTION("""COMPUTED_VALUE"""),3178.97)</f>
        <v>3178.97</v>
      </c>
      <c r="M119" s="2">
        <f>IFERROR(__xludf.DUMMYFUNCTION("""COMPUTED_VALUE"""),45463.66666666667)</f>
        <v>45463.66667</v>
      </c>
      <c r="N119" s="1">
        <f>IFERROR(__xludf.DUMMYFUNCTION("""COMPUTED_VALUE"""),1.3865123E7)</f>
        <v>13865123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IFERROR(__xludf.DUMMYFUNCTION("""COMPUTED_VALUE"""),3178.97)</f>
        <v>3178.97</v>
      </c>
      <c r="D120" s="2">
        <f>IFERROR(__xludf.DUMMYFUNCTION("""COMPUTED_VALUE"""),45464.66666666667)</f>
        <v>45464.66667</v>
      </c>
      <c r="E120" s="1">
        <f>IFERROR(__xludf.DUMMYFUNCTION("""COMPUTED_VALUE"""),3195.34)</f>
        <v>3195.34</v>
      </c>
      <c r="G120" s="2">
        <f>IFERROR(__xludf.DUMMYFUNCTION("""COMPUTED_VALUE"""),45464.66666666667)</f>
        <v>45464.66667</v>
      </c>
      <c r="H120" s="1">
        <f>IFERROR(__xludf.DUMMYFUNCTION("""COMPUTED_VALUE"""),3154.23)</f>
        <v>3154.23</v>
      </c>
      <c r="J120" s="2">
        <f>IFERROR(__xludf.DUMMYFUNCTION("""COMPUTED_VALUE"""),45464.66666666667)</f>
        <v>45464.66667</v>
      </c>
      <c r="K120" s="1">
        <f>IFERROR(__xludf.DUMMYFUNCTION("""COMPUTED_VALUE"""),3189.67)</f>
        <v>3189.67</v>
      </c>
      <c r="M120" s="2">
        <f>IFERROR(__xludf.DUMMYFUNCTION("""COMPUTED_VALUE"""),45464.66666666667)</f>
        <v>45464.66667</v>
      </c>
      <c r="N120" s="1">
        <f>IFERROR(__xludf.DUMMYFUNCTION("""COMPUTED_VALUE"""),2.3241376E7)</f>
        <v>23241376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IFERROR(__xludf.DUMMYFUNCTION("""COMPUTED_VALUE"""),3194.45)</f>
        <v>3194.45</v>
      </c>
      <c r="D121" s="2">
        <f>IFERROR(__xludf.DUMMYFUNCTION("""COMPUTED_VALUE"""),45467.66666666667)</f>
        <v>45467.66667</v>
      </c>
      <c r="E121" s="1">
        <f>IFERROR(__xludf.DUMMYFUNCTION("""COMPUTED_VALUE"""),3235.84)</f>
        <v>3235.84</v>
      </c>
      <c r="G121" s="2">
        <f>IFERROR(__xludf.DUMMYFUNCTION("""COMPUTED_VALUE"""),45467.66666666667)</f>
        <v>45467.66667</v>
      </c>
      <c r="H121" s="1">
        <f>IFERROR(__xludf.DUMMYFUNCTION("""COMPUTED_VALUE"""),3168.33)</f>
        <v>3168.33</v>
      </c>
      <c r="J121" s="2">
        <f>IFERROR(__xludf.DUMMYFUNCTION("""COMPUTED_VALUE"""),45467.66666666667)</f>
        <v>45467.66667</v>
      </c>
      <c r="K121" s="1">
        <f>IFERROR(__xludf.DUMMYFUNCTION("""COMPUTED_VALUE"""),3169.12)</f>
        <v>3169.12</v>
      </c>
      <c r="M121" s="2">
        <f>IFERROR(__xludf.DUMMYFUNCTION("""COMPUTED_VALUE"""),45467.66666666667)</f>
        <v>45467.66667</v>
      </c>
      <c r="N121" s="1">
        <f>IFERROR(__xludf.DUMMYFUNCTION("""COMPUTED_VALUE"""),1.3854703E7)</f>
        <v>13854703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IFERROR(__xludf.DUMMYFUNCTION("""COMPUTED_VALUE"""),3164.45)</f>
        <v>3164.45</v>
      </c>
      <c r="D122" s="2">
        <f>IFERROR(__xludf.DUMMYFUNCTION("""COMPUTED_VALUE"""),45468.66666666667)</f>
        <v>45468.66667</v>
      </c>
      <c r="E122" s="1">
        <f>IFERROR(__xludf.DUMMYFUNCTION("""COMPUTED_VALUE"""),3164.45)</f>
        <v>3164.45</v>
      </c>
      <c r="G122" s="2">
        <f>IFERROR(__xludf.DUMMYFUNCTION("""COMPUTED_VALUE"""),45468.66666666667)</f>
        <v>45468.66667</v>
      </c>
      <c r="H122" s="1">
        <f>IFERROR(__xludf.DUMMYFUNCTION("""COMPUTED_VALUE"""),3066.98)</f>
        <v>3066.98</v>
      </c>
      <c r="J122" s="2">
        <f>IFERROR(__xludf.DUMMYFUNCTION("""COMPUTED_VALUE"""),45468.66666666667)</f>
        <v>45468.66667</v>
      </c>
      <c r="K122" s="1">
        <f>IFERROR(__xludf.DUMMYFUNCTION("""COMPUTED_VALUE"""),3124.17)</f>
        <v>3124.17</v>
      </c>
      <c r="M122" s="2">
        <f>IFERROR(__xludf.DUMMYFUNCTION("""COMPUTED_VALUE"""),45468.66666666667)</f>
        <v>45468.66667</v>
      </c>
      <c r="N122" s="1">
        <f>IFERROR(__xludf.DUMMYFUNCTION("""COMPUTED_VALUE"""),1.7473945E7)</f>
        <v>17473945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IFERROR(__xludf.DUMMYFUNCTION("""COMPUTED_VALUE"""),3124.17)</f>
        <v>3124.17</v>
      </c>
      <c r="D123" s="2">
        <f>IFERROR(__xludf.DUMMYFUNCTION("""COMPUTED_VALUE"""),45469.66666666667)</f>
        <v>45469.66667</v>
      </c>
      <c r="E123" s="1">
        <f>IFERROR(__xludf.DUMMYFUNCTION("""COMPUTED_VALUE"""),3146.21)</f>
        <v>3146.21</v>
      </c>
      <c r="G123" s="2">
        <f>IFERROR(__xludf.DUMMYFUNCTION("""COMPUTED_VALUE"""),45469.66666666667)</f>
        <v>45469.66667</v>
      </c>
      <c r="H123" s="1">
        <f>IFERROR(__xludf.DUMMYFUNCTION("""COMPUTED_VALUE"""),3114.32)</f>
        <v>3114.32</v>
      </c>
      <c r="J123" s="2">
        <f>IFERROR(__xludf.DUMMYFUNCTION("""COMPUTED_VALUE"""),45469.66666666667)</f>
        <v>45469.66667</v>
      </c>
      <c r="K123" s="1">
        <f>IFERROR(__xludf.DUMMYFUNCTION("""COMPUTED_VALUE"""),3125.59)</f>
        <v>3125.59</v>
      </c>
      <c r="M123" s="2">
        <f>IFERROR(__xludf.DUMMYFUNCTION("""COMPUTED_VALUE"""),45469.66666666667)</f>
        <v>45469.66667</v>
      </c>
      <c r="N123" s="1">
        <f>IFERROR(__xludf.DUMMYFUNCTION("""COMPUTED_VALUE"""),1.9195572E7)</f>
        <v>19195572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IFERROR(__xludf.DUMMYFUNCTION("""COMPUTED_VALUE"""),3126.61)</f>
        <v>3126.61</v>
      </c>
      <c r="D124" s="2">
        <f>IFERROR(__xludf.DUMMYFUNCTION("""COMPUTED_VALUE"""),45470.66666666667)</f>
        <v>45470.66667</v>
      </c>
      <c r="E124" s="1">
        <f>IFERROR(__xludf.DUMMYFUNCTION("""COMPUTED_VALUE"""),3139.83)</f>
        <v>3139.83</v>
      </c>
      <c r="G124" s="2">
        <f>IFERROR(__xludf.DUMMYFUNCTION("""COMPUTED_VALUE"""),45470.66666666667)</f>
        <v>45470.66667</v>
      </c>
      <c r="H124" s="1">
        <f>IFERROR(__xludf.DUMMYFUNCTION("""COMPUTED_VALUE"""),3109.8)</f>
        <v>3109.8</v>
      </c>
      <c r="J124" s="2">
        <f>IFERROR(__xludf.DUMMYFUNCTION("""COMPUTED_VALUE"""),45470.66666666667)</f>
        <v>45470.66667</v>
      </c>
      <c r="K124" s="1">
        <f>IFERROR(__xludf.DUMMYFUNCTION("""COMPUTED_VALUE"""),3117.66)</f>
        <v>3117.66</v>
      </c>
      <c r="M124" s="2">
        <f>IFERROR(__xludf.DUMMYFUNCTION("""COMPUTED_VALUE"""),45470.66666666667)</f>
        <v>45470.66667</v>
      </c>
      <c r="N124" s="1">
        <f>IFERROR(__xludf.DUMMYFUNCTION("""COMPUTED_VALUE"""),1.809923E7)</f>
        <v>18099230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IFERROR(__xludf.DUMMYFUNCTION("""COMPUTED_VALUE"""),3119.13)</f>
        <v>3119.13</v>
      </c>
      <c r="D125" s="2">
        <f>IFERROR(__xludf.DUMMYFUNCTION("""COMPUTED_VALUE"""),45471.66666666667)</f>
        <v>45471.66667</v>
      </c>
      <c r="E125" s="1">
        <f>IFERROR(__xludf.DUMMYFUNCTION("""COMPUTED_VALUE"""),3170.1)</f>
        <v>3170.1</v>
      </c>
      <c r="G125" s="2">
        <f>IFERROR(__xludf.DUMMYFUNCTION("""COMPUTED_VALUE"""),45471.66666666667)</f>
        <v>45471.66667</v>
      </c>
      <c r="H125" s="1">
        <f>IFERROR(__xludf.DUMMYFUNCTION("""COMPUTED_VALUE"""),3119.13)</f>
        <v>3119.13</v>
      </c>
      <c r="J125" s="2">
        <f>IFERROR(__xludf.DUMMYFUNCTION("""COMPUTED_VALUE"""),45471.66666666667)</f>
        <v>45471.66667</v>
      </c>
      <c r="K125" s="1">
        <f>IFERROR(__xludf.DUMMYFUNCTION("""COMPUTED_VALUE"""),3162.93)</f>
        <v>3162.93</v>
      </c>
      <c r="M125" s="2">
        <f>IFERROR(__xludf.DUMMYFUNCTION("""COMPUTED_VALUE"""),45471.66666666667)</f>
        <v>45471.66667</v>
      </c>
      <c r="N125" s="1">
        <f>IFERROR(__xludf.DUMMYFUNCTION("""COMPUTED_VALUE"""),2.0940896E7)</f>
        <v>20940896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IFERROR(__xludf.DUMMYFUNCTION("""COMPUTED_VALUE"""),3162.93)</f>
        <v>3162.93</v>
      </c>
      <c r="D126" s="2">
        <f>IFERROR(__xludf.DUMMYFUNCTION("""COMPUTED_VALUE"""),45474.66666666667)</f>
        <v>45474.66667</v>
      </c>
      <c r="E126" s="1">
        <f>IFERROR(__xludf.DUMMYFUNCTION("""COMPUTED_VALUE"""),3186.7)</f>
        <v>3186.7</v>
      </c>
      <c r="G126" s="2">
        <f>IFERROR(__xludf.DUMMYFUNCTION("""COMPUTED_VALUE"""),45474.66666666667)</f>
        <v>45474.66667</v>
      </c>
      <c r="H126" s="1">
        <f>IFERROR(__xludf.DUMMYFUNCTION("""COMPUTED_VALUE"""),3139.07)</f>
        <v>3139.07</v>
      </c>
      <c r="J126" s="2">
        <f>IFERROR(__xludf.DUMMYFUNCTION("""COMPUTED_VALUE"""),45474.66666666667)</f>
        <v>45474.66667</v>
      </c>
      <c r="K126" s="1">
        <f>IFERROR(__xludf.DUMMYFUNCTION("""COMPUTED_VALUE"""),3153.85)</f>
        <v>3153.85</v>
      </c>
      <c r="M126" s="2">
        <f>IFERROR(__xludf.DUMMYFUNCTION("""COMPUTED_VALUE"""),45474.66666666667)</f>
        <v>45474.66667</v>
      </c>
      <c r="N126" s="1">
        <f>IFERROR(__xludf.DUMMYFUNCTION("""COMPUTED_VALUE"""),1.3536655E7)</f>
        <v>13536655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IFERROR(__xludf.DUMMYFUNCTION("""COMPUTED_VALUE"""),3153.85)</f>
        <v>3153.85</v>
      </c>
      <c r="D127" s="2">
        <f>IFERROR(__xludf.DUMMYFUNCTION("""COMPUTED_VALUE"""),45475.66666666667)</f>
        <v>45475.66667</v>
      </c>
      <c r="E127" s="1">
        <f>IFERROR(__xludf.DUMMYFUNCTION("""COMPUTED_VALUE"""),3167.45)</f>
        <v>3167.45</v>
      </c>
      <c r="G127" s="2">
        <f>IFERROR(__xludf.DUMMYFUNCTION("""COMPUTED_VALUE"""),45475.66666666667)</f>
        <v>45475.66667</v>
      </c>
      <c r="H127" s="1">
        <f>IFERROR(__xludf.DUMMYFUNCTION("""COMPUTED_VALUE"""),3146.9)</f>
        <v>3146.9</v>
      </c>
      <c r="J127" s="2">
        <f>IFERROR(__xludf.DUMMYFUNCTION("""COMPUTED_VALUE"""),45475.66666666667)</f>
        <v>45475.66667</v>
      </c>
      <c r="K127" s="1">
        <f>IFERROR(__xludf.DUMMYFUNCTION("""COMPUTED_VALUE"""),3167.15)</f>
        <v>3167.15</v>
      </c>
      <c r="M127" s="2">
        <f>IFERROR(__xludf.DUMMYFUNCTION("""COMPUTED_VALUE"""),45475.66666666667)</f>
        <v>45475.66667</v>
      </c>
      <c r="N127" s="1">
        <f>IFERROR(__xludf.DUMMYFUNCTION("""COMPUTED_VALUE"""),1.4333598E7)</f>
        <v>14333598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IFERROR(__xludf.DUMMYFUNCTION("""COMPUTED_VALUE"""),3167.15)</f>
        <v>3167.15</v>
      </c>
      <c r="D128" s="2">
        <f>IFERROR(__xludf.DUMMYFUNCTION("""COMPUTED_VALUE"""),45476.54166666667)</f>
        <v>45476.54167</v>
      </c>
      <c r="E128" s="1">
        <f>IFERROR(__xludf.DUMMYFUNCTION("""COMPUTED_VALUE"""),3190.99)</f>
        <v>3190.99</v>
      </c>
      <c r="G128" s="2">
        <f>IFERROR(__xludf.DUMMYFUNCTION("""COMPUTED_VALUE"""),45476.54166666667)</f>
        <v>45476.54167</v>
      </c>
      <c r="H128" s="1">
        <f>IFERROR(__xludf.DUMMYFUNCTION("""COMPUTED_VALUE"""),3160.23)</f>
        <v>3160.23</v>
      </c>
      <c r="J128" s="2">
        <f>IFERROR(__xludf.DUMMYFUNCTION("""COMPUTED_VALUE"""),45476.54166666667)</f>
        <v>45476.54167</v>
      </c>
      <c r="K128" s="1">
        <f>IFERROR(__xludf.DUMMYFUNCTION("""COMPUTED_VALUE"""),3164.66)</f>
        <v>3164.66</v>
      </c>
      <c r="M128" s="2">
        <f>IFERROR(__xludf.DUMMYFUNCTION("""COMPUTED_VALUE"""),45476.54166666667)</f>
        <v>45476.54167</v>
      </c>
      <c r="N128" s="1">
        <f>IFERROR(__xludf.DUMMYFUNCTION("""COMPUTED_VALUE"""),6153006.0)</f>
        <v>6153006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IFERROR(__xludf.DUMMYFUNCTION("""COMPUTED_VALUE"""),3162.94)</f>
        <v>3162.94</v>
      </c>
      <c r="D129" s="2">
        <f>IFERROR(__xludf.DUMMYFUNCTION("""COMPUTED_VALUE"""),45478.66666666667)</f>
        <v>45478.66667</v>
      </c>
      <c r="E129" s="1">
        <f>IFERROR(__xludf.DUMMYFUNCTION("""COMPUTED_VALUE"""),3164.28)</f>
        <v>3164.28</v>
      </c>
      <c r="G129" s="2">
        <f>IFERROR(__xludf.DUMMYFUNCTION("""COMPUTED_VALUE"""),45478.66666666667)</f>
        <v>45478.66667</v>
      </c>
      <c r="H129" s="1">
        <f>IFERROR(__xludf.DUMMYFUNCTION("""COMPUTED_VALUE"""),3128.87)</f>
        <v>3128.87</v>
      </c>
      <c r="J129" s="2">
        <f>IFERROR(__xludf.DUMMYFUNCTION("""COMPUTED_VALUE"""),45478.66666666667)</f>
        <v>45478.66667</v>
      </c>
      <c r="K129" s="1">
        <f>IFERROR(__xludf.DUMMYFUNCTION("""COMPUTED_VALUE"""),3154.21)</f>
        <v>3154.21</v>
      </c>
      <c r="M129" s="2">
        <f>IFERROR(__xludf.DUMMYFUNCTION("""COMPUTED_VALUE"""),45478.66666666667)</f>
        <v>45478.66667</v>
      </c>
      <c r="N129" s="1">
        <f>IFERROR(__xludf.DUMMYFUNCTION("""COMPUTED_VALUE"""),1.2150459E7)</f>
        <v>12150459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IFERROR(__xludf.DUMMYFUNCTION("""COMPUTED_VALUE"""),3142.92)</f>
        <v>3142.92</v>
      </c>
      <c r="D130" s="2">
        <f>IFERROR(__xludf.DUMMYFUNCTION("""COMPUTED_VALUE"""),45481.66666666667)</f>
        <v>45481.66667</v>
      </c>
      <c r="E130" s="1">
        <f>IFERROR(__xludf.DUMMYFUNCTION("""COMPUTED_VALUE"""),3144.58)</f>
        <v>3144.58</v>
      </c>
      <c r="G130" s="2">
        <f>IFERROR(__xludf.DUMMYFUNCTION("""COMPUTED_VALUE"""),45481.66666666667)</f>
        <v>45481.66667</v>
      </c>
      <c r="H130" s="1">
        <f>IFERROR(__xludf.DUMMYFUNCTION("""COMPUTED_VALUE"""),3118.52)</f>
        <v>3118.52</v>
      </c>
      <c r="J130" s="2">
        <f>IFERROR(__xludf.DUMMYFUNCTION("""COMPUTED_VALUE"""),45481.66666666667)</f>
        <v>45481.66667</v>
      </c>
      <c r="K130" s="1">
        <f>IFERROR(__xludf.DUMMYFUNCTION("""COMPUTED_VALUE"""),3138.22)</f>
        <v>3138.22</v>
      </c>
      <c r="M130" s="2">
        <f>IFERROR(__xludf.DUMMYFUNCTION("""COMPUTED_VALUE"""),45481.66666666667)</f>
        <v>45481.66667</v>
      </c>
      <c r="N130" s="1">
        <f>IFERROR(__xludf.DUMMYFUNCTION("""COMPUTED_VALUE"""),1.0864686E7)</f>
        <v>10864686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IFERROR(__xludf.DUMMYFUNCTION("""COMPUTED_VALUE"""),3124.89)</f>
        <v>3124.89</v>
      </c>
      <c r="D131" s="2">
        <f>IFERROR(__xludf.DUMMYFUNCTION("""COMPUTED_VALUE"""),45482.66666666667)</f>
        <v>45482.66667</v>
      </c>
      <c r="E131" s="1">
        <f>IFERROR(__xludf.DUMMYFUNCTION("""COMPUTED_VALUE"""),3127.08)</f>
        <v>3127.08</v>
      </c>
      <c r="G131" s="2">
        <f>IFERROR(__xludf.DUMMYFUNCTION("""COMPUTED_VALUE"""),45482.66666666667)</f>
        <v>45482.66667</v>
      </c>
      <c r="H131" s="1">
        <f>IFERROR(__xludf.DUMMYFUNCTION("""COMPUTED_VALUE"""),3079.55)</f>
        <v>3079.55</v>
      </c>
      <c r="J131" s="2">
        <f>IFERROR(__xludf.DUMMYFUNCTION("""COMPUTED_VALUE"""),45482.66666666667)</f>
        <v>45482.66667</v>
      </c>
      <c r="K131" s="1">
        <f>IFERROR(__xludf.DUMMYFUNCTION("""COMPUTED_VALUE"""),3102.14)</f>
        <v>3102.14</v>
      </c>
      <c r="M131" s="2">
        <f>IFERROR(__xludf.DUMMYFUNCTION("""COMPUTED_VALUE"""),45482.66666666667)</f>
        <v>45482.66667</v>
      </c>
      <c r="N131" s="1">
        <f>IFERROR(__xludf.DUMMYFUNCTION("""COMPUTED_VALUE"""),1.7726816E7)</f>
        <v>17726816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IFERROR(__xludf.DUMMYFUNCTION("""COMPUTED_VALUE"""),3108.34)</f>
        <v>3108.34</v>
      </c>
      <c r="D132" s="2">
        <f>IFERROR(__xludf.DUMMYFUNCTION("""COMPUTED_VALUE"""),45483.66666666667)</f>
        <v>45483.66667</v>
      </c>
      <c r="E132" s="1">
        <f>IFERROR(__xludf.DUMMYFUNCTION("""COMPUTED_VALUE"""),3136.95)</f>
        <v>3136.95</v>
      </c>
      <c r="G132" s="2">
        <f>IFERROR(__xludf.DUMMYFUNCTION("""COMPUTED_VALUE"""),45483.66666666667)</f>
        <v>45483.66667</v>
      </c>
      <c r="H132" s="1">
        <f>IFERROR(__xludf.DUMMYFUNCTION("""COMPUTED_VALUE"""),3101.59)</f>
        <v>3101.59</v>
      </c>
      <c r="J132" s="2">
        <f>IFERROR(__xludf.DUMMYFUNCTION("""COMPUTED_VALUE"""),45483.66666666667)</f>
        <v>45483.66667</v>
      </c>
      <c r="K132" s="1">
        <f>IFERROR(__xludf.DUMMYFUNCTION("""COMPUTED_VALUE"""),3136.14)</f>
        <v>3136.14</v>
      </c>
      <c r="M132" s="2">
        <f>IFERROR(__xludf.DUMMYFUNCTION("""COMPUTED_VALUE"""),45483.66666666667)</f>
        <v>45483.66667</v>
      </c>
      <c r="N132" s="1">
        <f>IFERROR(__xludf.DUMMYFUNCTION("""COMPUTED_VALUE"""),1.1451101E7)</f>
        <v>11451101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IFERROR(__xludf.DUMMYFUNCTION("""COMPUTED_VALUE"""),3135.41)</f>
        <v>3135.41</v>
      </c>
      <c r="D133" s="2">
        <f>IFERROR(__xludf.DUMMYFUNCTION("""COMPUTED_VALUE"""),45484.66666666667)</f>
        <v>45484.66667</v>
      </c>
      <c r="E133" s="1">
        <f>IFERROR(__xludf.DUMMYFUNCTION("""COMPUTED_VALUE"""),3208.3)</f>
        <v>3208.3</v>
      </c>
      <c r="G133" s="2">
        <f>IFERROR(__xludf.DUMMYFUNCTION("""COMPUTED_VALUE"""),45484.66666666667)</f>
        <v>45484.66667</v>
      </c>
      <c r="H133" s="1">
        <f>IFERROR(__xludf.DUMMYFUNCTION("""COMPUTED_VALUE"""),3135.41)</f>
        <v>3135.41</v>
      </c>
      <c r="J133" s="2">
        <f>IFERROR(__xludf.DUMMYFUNCTION("""COMPUTED_VALUE"""),45484.66666666667)</f>
        <v>45484.66667</v>
      </c>
      <c r="K133" s="1">
        <f>IFERROR(__xludf.DUMMYFUNCTION("""COMPUTED_VALUE"""),3206.61)</f>
        <v>3206.61</v>
      </c>
      <c r="M133" s="2">
        <f>IFERROR(__xludf.DUMMYFUNCTION("""COMPUTED_VALUE"""),45484.66666666667)</f>
        <v>45484.66667</v>
      </c>
      <c r="N133" s="1">
        <f>IFERROR(__xludf.DUMMYFUNCTION("""COMPUTED_VALUE"""),1.256756E7)</f>
        <v>12567560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IFERROR(__xludf.DUMMYFUNCTION("""COMPUTED_VALUE"""),3210.99)</f>
        <v>3210.99</v>
      </c>
      <c r="D134" s="2">
        <f>IFERROR(__xludf.DUMMYFUNCTION("""COMPUTED_VALUE"""),45485.66666666667)</f>
        <v>45485.66667</v>
      </c>
      <c r="E134" s="1">
        <f>IFERROR(__xludf.DUMMYFUNCTION("""COMPUTED_VALUE"""),3245.05)</f>
        <v>3245.05</v>
      </c>
      <c r="G134" s="2">
        <f>IFERROR(__xludf.DUMMYFUNCTION("""COMPUTED_VALUE"""),45485.66666666667)</f>
        <v>45485.66667</v>
      </c>
      <c r="H134" s="1">
        <f>IFERROR(__xludf.DUMMYFUNCTION("""COMPUTED_VALUE"""),3210.99)</f>
        <v>3210.99</v>
      </c>
      <c r="J134" s="2">
        <f>IFERROR(__xludf.DUMMYFUNCTION("""COMPUTED_VALUE"""),45485.66666666667)</f>
        <v>45485.66667</v>
      </c>
      <c r="K134" s="1">
        <f>IFERROR(__xludf.DUMMYFUNCTION("""COMPUTED_VALUE"""),3220.49)</f>
        <v>3220.49</v>
      </c>
      <c r="M134" s="2">
        <f>IFERROR(__xludf.DUMMYFUNCTION("""COMPUTED_VALUE"""),45485.66666666667)</f>
        <v>45485.66667</v>
      </c>
      <c r="N134" s="1">
        <f>IFERROR(__xludf.DUMMYFUNCTION("""COMPUTED_VALUE"""),9619532.0)</f>
        <v>9619532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IFERROR(__xludf.DUMMYFUNCTION("""COMPUTED_VALUE"""),3223.4)</f>
        <v>3223.4</v>
      </c>
      <c r="D135" s="2">
        <f>IFERROR(__xludf.DUMMYFUNCTION("""COMPUTED_VALUE"""),45488.66666666667)</f>
        <v>45488.66667</v>
      </c>
      <c r="E135" s="1">
        <f>IFERROR(__xludf.DUMMYFUNCTION("""COMPUTED_VALUE"""),3315.3)</f>
        <v>3315.3</v>
      </c>
      <c r="G135" s="2">
        <f>IFERROR(__xludf.DUMMYFUNCTION("""COMPUTED_VALUE"""),45488.66666666667)</f>
        <v>45488.66667</v>
      </c>
      <c r="H135" s="1">
        <f>IFERROR(__xludf.DUMMYFUNCTION("""COMPUTED_VALUE"""),3222.03)</f>
        <v>3222.03</v>
      </c>
      <c r="J135" s="2">
        <f>IFERROR(__xludf.DUMMYFUNCTION("""COMPUTED_VALUE"""),45488.66666666667)</f>
        <v>45488.66667</v>
      </c>
      <c r="K135" s="1">
        <f>IFERROR(__xludf.DUMMYFUNCTION("""COMPUTED_VALUE"""),3302.75)</f>
        <v>3302.75</v>
      </c>
      <c r="M135" s="2">
        <f>IFERROR(__xludf.DUMMYFUNCTION("""COMPUTED_VALUE"""),45488.66666666667)</f>
        <v>45488.66667</v>
      </c>
      <c r="N135" s="1">
        <f>IFERROR(__xludf.DUMMYFUNCTION("""COMPUTED_VALUE"""),1.7499967E7)</f>
        <v>17499967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IFERROR(__xludf.DUMMYFUNCTION("""COMPUTED_VALUE"""),3301.32)</f>
        <v>3301.32</v>
      </c>
      <c r="D136" s="2">
        <f>IFERROR(__xludf.DUMMYFUNCTION("""COMPUTED_VALUE"""),45489.66666666667)</f>
        <v>45489.66667</v>
      </c>
      <c r="E136" s="1">
        <f>IFERROR(__xludf.DUMMYFUNCTION("""COMPUTED_VALUE"""),3407.63)</f>
        <v>3407.63</v>
      </c>
      <c r="G136" s="2">
        <f>IFERROR(__xludf.DUMMYFUNCTION("""COMPUTED_VALUE"""),45489.66666666667)</f>
        <v>45489.66667</v>
      </c>
      <c r="H136" s="1">
        <f>IFERROR(__xludf.DUMMYFUNCTION("""COMPUTED_VALUE"""),3301.32)</f>
        <v>3301.32</v>
      </c>
      <c r="J136" s="2">
        <f>IFERROR(__xludf.DUMMYFUNCTION("""COMPUTED_VALUE"""),45489.66666666667)</f>
        <v>45489.66667</v>
      </c>
      <c r="K136" s="1">
        <f>IFERROR(__xludf.DUMMYFUNCTION("""COMPUTED_VALUE"""),3394.75)</f>
        <v>3394.75</v>
      </c>
      <c r="M136" s="2">
        <f>IFERROR(__xludf.DUMMYFUNCTION("""COMPUTED_VALUE"""),45489.66666666667)</f>
        <v>45489.66667</v>
      </c>
      <c r="N136" s="1">
        <f>IFERROR(__xludf.DUMMYFUNCTION("""COMPUTED_VALUE"""),1.7807378E7)</f>
        <v>17807378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IFERROR(__xludf.DUMMYFUNCTION("""COMPUTED_VALUE"""),3388.69)</f>
        <v>3388.69</v>
      </c>
      <c r="D137" s="2">
        <f>IFERROR(__xludf.DUMMYFUNCTION("""COMPUTED_VALUE"""),45490.66666666667)</f>
        <v>45490.66667</v>
      </c>
      <c r="E137" s="1">
        <f>IFERROR(__xludf.DUMMYFUNCTION("""COMPUTED_VALUE"""),3422.23)</f>
        <v>3422.23</v>
      </c>
      <c r="G137" s="2">
        <f>IFERROR(__xludf.DUMMYFUNCTION("""COMPUTED_VALUE"""),45490.66666666667)</f>
        <v>45490.66667</v>
      </c>
      <c r="H137" s="1">
        <f>IFERROR(__xludf.DUMMYFUNCTION("""COMPUTED_VALUE"""),3384.45)</f>
        <v>3384.45</v>
      </c>
      <c r="J137" s="2">
        <f>IFERROR(__xludf.DUMMYFUNCTION("""COMPUTED_VALUE"""),45490.66666666667)</f>
        <v>45490.66667</v>
      </c>
      <c r="K137" s="1">
        <f>IFERROR(__xludf.DUMMYFUNCTION("""COMPUTED_VALUE"""),3403.09)</f>
        <v>3403.09</v>
      </c>
      <c r="M137" s="2">
        <f>IFERROR(__xludf.DUMMYFUNCTION("""COMPUTED_VALUE"""),45490.66666666667)</f>
        <v>45490.66667</v>
      </c>
      <c r="N137" s="1">
        <f>IFERROR(__xludf.DUMMYFUNCTION("""COMPUTED_VALUE"""),1.5162807E7)</f>
        <v>15162807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IFERROR(__xludf.DUMMYFUNCTION("""COMPUTED_VALUE"""),3403.09)</f>
        <v>3403.09</v>
      </c>
      <c r="D138" s="2">
        <f>IFERROR(__xludf.DUMMYFUNCTION("""COMPUTED_VALUE"""),45491.66666666667)</f>
        <v>45491.66667</v>
      </c>
      <c r="E138" s="1">
        <f>IFERROR(__xludf.DUMMYFUNCTION("""COMPUTED_VALUE"""),3415.87)</f>
        <v>3415.87</v>
      </c>
      <c r="G138" s="2">
        <f>IFERROR(__xludf.DUMMYFUNCTION("""COMPUTED_VALUE"""),45491.66666666667)</f>
        <v>45491.66667</v>
      </c>
      <c r="H138" s="1">
        <f>IFERROR(__xludf.DUMMYFUNCTION("""COMPUTED_VALUE"""),3371.42)</f>
        <v>3371.42</v>
      </c>
      <c r="J138" s="2">
        <f>IFERROR(__xludf.DUMMYFUNCTION("""COMPUTED_VALUE"""),45491.66666666667)</f>
        <v>45491.66667</v>
      </c>
      <c r="K138" s="1">
        <f>IFERROR(__xludf.DUMMYFUNCTION("""COMPUTED_VALUE"""),3374.26)</f>
        <v>3374.26</v>
      </c>
      <c r="M138" s="2">
        <f>IFERROR(__xludf.DUMMYFUNCTION("""COMPUTED_VALUE"""),45491.66666666667)</f>
        <v>45491.66667</v>
      </c>
      <c r="N138" s="1">
        <f>IFERROR(__xludf.DUMMYFUNCTION("""COMPUTED_VALUE"""),1.1935555E7)</f>
        <v>11935555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IFERROR(__xludf.DUMMYFUNCTION("""COMPUTED_VALUE"""),3391.09)</f>
        <v>3391.09</v>
      </c>
      <c r="D139" s="2">
        <f>IFERROR(__xludf.DUMMYFUNCTION("""COMPUTED_VALUE"""),45492.66666666667)</f>
        <v>45492.66667</v>
      </c>
      <c r="E139" s="1">
        <f>IFERROR(__xludf.DUMMYFUNCTION("""COMPUTED_VALUE"""),3393.96)</f>
        <v>3393.96</v>
      </c>
      <c r="G139" s="2">
        <f>IFERROR(__xludf.DUMMYFUNCTION("""COMPUTED_VALUE"""),45492.66666666667)</f>
        <v>45492.66667</v>
      </c>
      <c r="H139" s="1">
        <f>IFERROR(__xludf.DUMMYFUNCTION("""COMPUTED_VALUE"""),3340.45)</f>
        <v>3340.45</v>
      </c>
      <c r="J139" s="2">
        <f>IFERROR(__xludf.DUMMYFUNCTION("""COMPUTED_VALUE"""),45492.66666666667)</f>
        <v>45492.66667</v>
      </c>
      <c r="K139" s="1">
        <f>IFERROR(__xludf.DUMMYFUNCTION("""COMPUTED_VALUE"""),3353.98)</f>
        <v>3353.98</v>
      </c>
      <c r="M139" s="2">
        <f>IFERROR(__xludf.DUMMYFUNCTION("""COMPUTED_VALUE"""),45492.66666666667)</f>
        <v>45492.66667</v>
      </c>
      <c r="N139" s="1">
        <f>IFERROR(__xludf.DUMMYFUNCTION("""COMPUTED_VALUE"""),1.2455079E7)</f>
        <v>12455079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IFERROR(__xludf.DUMMYFUNCTION("""COMPUTED_VALUE"""),3357.17)</f>
        <v>3357.17</v>
      </c>
      <c r="D140" s="2">
        <f>IFERROR(__xludf.DUMMYFUNCTION("""COMPUTED_VALUE"""),45495.66666666667)</f>
        <v>45495.66667</v>
      </c>
      <c r="E140" s="1">
        <f>IFERROR(__xludf.DUMMYFUNCTION("""COMPUTED_VALUE"""),3364.32)</f>
        <v>3364.32</v>
      </c>
      <c r="G140" s="2">
        <f>IFERROR(__xludf.DUMMYFUNCTION("""COMPUTED_VALUE"""),45495.66666666667)</f>
        <v>45495.66667</v>
      </c>
      <c r="H140" s="1">
        <f>IFERROR(__xludf.DUMMYFUNCTION("""COMPUTED_VALUE"""),3321.95)</f>
        <v>3321.95</v>
      </c>
      <c r="J140" s="2">
        <f>IFERROR(__xludf.DUMMYFUNCTION("""COMPUTED_VALUE"""),45495.66666666667)</f>
        <v>45495.66667</v>
      </c>
      <c r="K140" s="1">
        <f>IFERROR(__xludf.DUMMYFUNCTION("""COMPUTED_VALUE"""),3357.07)</f>
        <v>3357.07</v>
      </c>
      <c r="M140" s="2">
        <f>IFERROR(__xludf.DUMMYFUNCTION("""COMPUTED_VALUE"""),45495.66666666667)</f>
        <v>45495.66667</v>
      </c>
      <c r="N140" s="1">
        <f>IFERROR(__xludf.DUMMYFUNCTION("""COMPUTED_VALUE"""),1.3817237E7)</f>
        <v>13817237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IFERROR(__xludf.DUMMYFUNCTION("""COMPUTED_VALUE"""),3348.02)</f>
        <v>3348.02</v>
      </c>
      <c r="D141" s="2">
        <f>IFERROR(__xludf.DUMMYFUNCTION("""COMPUTED_VALUE"""),45496.66666666667)</f>
        <v>45496.66667</v>
      </c>
      <c r="E141" s="1">
        <f>IFERROR(__xludf.DUMMYFUNCTION("""COMPUTED_VALUE"""),3348.02)</f>
        <v>3348.02</v>
      </c>
      <c r="G141" s="2">
        <f>IFERROR(__xludf.DUMMYFUNCTION("""COMPUTED_VALUE"""),45496.66666666667)</f>
        <v>45496.66667</v>
      </c>
      <c r="H141" s="1">
        <f>IFERROR(__xludf.DUMMYFUNCTION("""COMPUTED_VALUE"""),3293.75)</f>
        <v>3293.75</v>
      </c>
      <c r="J141" s="2">
        <f>IFERROR(__xludf.DUMMYFUNCTION("""COMPUTED_VALUE"""),45496.66666666667)</f>
        <v>45496.66667</v>
      </c>
      <c r="K141" s="1">
        <f>IFERROR(__xludf.DUMMYFUNCTION("""COMPUTED_VALUE"""),3296.2)</f>
        <v>3296.2</v>
      </c>
      <c r="M141" s="2">
        <f>IFERROR(__xludf.DUMMYFUNCTION("""COMPUTED_VALUE"""),45496.66666666667)</f>
        <v>45496.66667</v>
      </c>
      <c r="N141" s="1">
        <f>IFERROR(__xludf.DUMMYFUNCTION("""COMPUTED_VALUE"""),1.4344583E7)</f>
        <v>14344583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IFERROR(__xludf.DUMMYFUNCTION("""COMPUTED_VALUE"""),3288.46)</f>
        <v>3288.46</v>
      </c>
      <c r="D142" s="2">
        <f>IFERROR(__xludf.DUMMYFUNCTION("""COMPUTED_VALUE"""),45497.66666666667)</f>
        <v>45497.66667</v>
      </c>
      <c r="E142" s="1">
        <f>IFERROR(__xludf.DUMMYFUNCTION("""COMPUTED_VALUE"""),3299.9)</f>
        <v>3299.9</v>
      </c>
      <c r="G142" s="2">
        <f>IFERROR(__xludf.DUMMYFUNCTION("""COMPUTED_VALUE"""),45497.66666666667)</f>
        <v>45497.66667</v>
      </c>
      <c r="H142" s="1">
        <f>IFERROR(__xludf.DUMMYFUNCTION("""COMPUTED_VALUE"""),3256.12)</f>
        <v>3256.12</v>
      </c>
      <c r="J142" s="2">
        <f>IFERROR(__xludf.DUMMYFUNCTION("""COMPUTED_VALUE"""),45497.66666666667)</f>
        <v>45497.66667</v>
      </c>
      <c r="K142" s="1">
        <f>IFERROR(__xludf.DUMMYFUNCTION("""COMPUTED_VALUE"""),3260.83)</f>
        <v>3260.83</v>
      </c>
      <c r="M142" s="2">
        <f>IFERROR(__xludf.DUMMYFUNCTION("""COMPUTED_VALUE"""),45497.66666666667)</f>
        <v>45497.66667</v>
      </c>
      <c r="N142" s="1">
        <f>IFERROR(__xludf.DUMMYFUNCTION("""COMPUTED_VALUE"""),2.088253E7)</f>
        <v>20882530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IFERROR(__xludf.DUMMYFUNCTION("""COMPUTED_VALUE"""),3265.87)</f>
        <v>3265.87</v>
      </c>
      <c r="D143" s="2">
        <f>IFERROR(__xludf.DUMMYFUNCTION("""COMPUTED_VALUE"""),45498.66666666667)</f>
        <v>45498.66667</v>
      </c>
      <c r="E143" s="1">
        <f>IFERROR(__xludf.DUMMYFUNCTION("""COMPUTED_VALUE"""),3314.29)</f>
        <v>3314.29</v>
      </c>
      <c r="G143" s="2">
        <f>IFERROR(__xludf.DUMMYFUNCTION("""COMPUTED_VALUE"""),45498.66666666667)</f>
        <v>45498.66667</v>
      </c>
      <c r="H143" s="1">
        <f>IFERROR(__xludf.DUMMYFUNCTION("""COMPUTED_VALUE"""),3208.69)</f>
        <v>3208.69</v>
      </c>
      <c r="J143" s="2">
        <f>IFERROR(__xludf.DUMMYFUNCTION("""COMPUTED_VALUE"""),45498.66666666667)</f>
        <v>45498.66667</v>
      </c>
      <c r="K143" s="1">
        <f>IFERROR(__xludf.DUMMYFUNCTION("""COMPUTED_VALUE"""),3259.52)</f>
        <v>3259.52</v>
      </c>
      <c r="M143" s="2">
        <f>IFERROR(__xludf.DUMMYFUNCTION("""COMPUTED_VALUE"""),45498.66666666667)</f>
        <v>45498.66667</v>
      </c>
      <c r="N143" s="1">
        <f>IFERROR(__xludf.DUMMYFUNCTION("""COMPUTED_VALUE"""),1.9697283E7)</f>
        <v>19697283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IFERROR(__xludf.DUMMYFUNCTION("""COMPUTED_VALUE"""),3277.28)</f>
        <v>3277.28</v>
      </c>
      <c r="D144" s="2">
        <f>IFERROR(__xludf.DUMMYFUNCTION("""COMPUTED_VALUE"""),45499.66666666667)</f>
        <v>45499.66667</v>
      </c>
      <c r="E144" s="1">
        <f>IFERROR(__xludf.DUMMYFUNCTION("""COMPUTED_VALUE"""),3419.9)</f>
        <v>3419.9</v>
      </c>
      <c r="G144" s="2">
        <f>IFERROR(__xludf.DUMMYFUNCTION("""COMPUTED_VALUE"""),45499.66666666667)</f>
        <v>45499.66667</v>
      </c>
      <c r="H144" s="1">
        <f>IFERROR(__xludf.DUMMYFUNCTION("""COMPUTED_VALUE"""),3275.62)</f>
        <v>3275.62</v>
      </c>
      <c r="J144" s="2">
        <f>IFERROR(__xludf.DUMMYFUNCTION("""COMPUTED_VALUE"""),45499.66666666667)</f>
        <v>45499.66667</v>
      </c>
      <c r="K144" s="1">
        <f>IFERROR(__xludf.DUMMYFUNCTION("""COMPUTED_VALUE"""),3384.54)</f>
        <v>3384.54</v>
      </c>
      <c r="M144" s="2">
        <f>IFERROR(__xludf.DUMMYFUNCTION("""COMPUTED_VALUE"""),45499.66666666667)</f>
        <v>45499.66667</v>
      </c>
      <c r="N144" s="1">
        <f>IFERROR(__xludf.DUMMYFUNCTION("""COMPUTED_VALUE"""),1.5761419E7)</f>
        <v>15761419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IFERROR(__xludf.DUMMYFUNCTION("""COMPUTED_VALUE"""),3386.75)</f>
        <v>3386.75</v>
      </c>
      <c r="D145" s="2">
        <f>IFERROR(__xludf.DUMMYFUNCTION("""COMPUTED_VALUE"""),45502.66666666667)</f>
        <v>45502.66667</v>
      </c>
      <c r="E145" s="1">
        <f>IFERROR(__xludf.DUMMYFUNCTION("""COMPUTED_VALUE"""),3428.43)</f>
        <v>3428.43</v>
      </c>
      <c r="G145" s="2">
        <f>IFERROR(__xludf.DUMMYFUNCTION("""COMPUTED_VALUE"""),45502.66666666667)</f>
        <v>45502.66667</v>
      </c>
      <c r="H145" s="1">
        <f>IFERROR(__xludf.DUMMYFUNCTION("""COMPUTED_VALUE"""),3379.95)</f>
        <v>3379.95</v>
      </c>
      <c r="J145" s="2">
        <f>IFERROR(__xludf.DUMMYFUNCTION("""COMPUTED_VALUE"""),45502.66666666667)</f>
        <v>45502.66667</v>
      </c>
      <c r="K145" s="1">
        <f>IFERROR(__xludf.DUMMYFUNCTION("""COMPUTED_VALUE"""),3401.38)</f>
        <v>3401.38</v>
      </c>
      <c r="M145" s="2">
        <f>IFERROR(__xludf.DUMMYFUNCTION("""COMPUTED_VALUE"""),45502.66666666667)</f>
        <v>45502.66667</v>
      </c>
      <c r="N145" s="1">
        <f>IFERROR(__xludf.DUMMYFUNCTION("""COMPUTED_VALUE"""),1.5013816E7)</f>
        <v>15013816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IFERROR(__xludf.DUMMYFUNCTION("""COMPUTED_VALUE"""),3410.18)</f>
        <v>3410.18</v>
      </c>
      <c r="D146" s="2">
        <f>IFERROR(__xludf.DUMMYFUNCTION("""COMPUTED_VALUE"""),45503.66666666667)</f>
        <v>45503.66667</v>
      </c>
      <c r="E146" s="1">
        <f>IFERROR(__xludf.DUMMYFUNCTION("""COMPUTED_VALUE"""),3462.38)</f>
        <v>3462.38</v>
      </c>
      <c r="G146" s="2">
        <f>IFERROR(__xludf.DUMMYFUNCTION("""COMPUTED_VALUE"""),45503.66666666667)</f>
        <v>45503.66667</v>
      </c>
      <c r="H146" s="1">
        <f>IFERROR(__xludf.DUMMYFUNCTION("""COMPUTED_VALUE"""),3405.52)</f>
        <v>3405.52</v>
      </c>
      <c r="J146" s="2">
        <f>IFERROR(__xludf.DUMMYFUNCTION("""COMPUTED_VALUE"""),45503.66666666667)</f>
        <v>45503.66667</v>
      </c>
      <c r="K146" s="1">
        <f>IFERROR(__xludf.DUMMYFUNCTION("""COMPUTED_VALUE"""),3447.62)</f>
        <v>3447.62</v>
      </c>
      <c r="M146" s="2">
        <f>IFERROR(__xludf.DUMMYFUNCTION("""COMPUTED_VALUE"""),45503.66666666667)</f>
        <v>45503.66667</v>
      </c>
      <c r="N146" s="1">
        <f>IFERROR(__xludf.DUMMYFUNCTION("""COMPUTED_VALUE"""),1.5504148E7)</f>
        <v>15504148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IFERROR(__xludf.DUMMYFUNCTION("""COMPUTED_VALUE"""),3446.62)</f>
        <v>3446.62</v>
      </c>
      <c r="D147" s="2">
        <f>IFERROR(__xludf.DUMMYFUNCTION("""COMPUTED_VALUE"""),45504.66666666667)</f>
        <v>45504.66667</v>
      </c>
      <c r="E147" s="1">
        <f>IFERROR(__xludf.DUMMYFUNCTION("""COMPUTED_VALUE"""),3490.24)</f>
        <v>3490.24</v>
      </c>
      <c r="G147" s="2">
        <f>IFERROR(__xludf.DUMMYFUNCTION("""COMPUTED_VALUE"""),45504.66666666667)</f>
        <v>45504.66667</v>
      </c>
      <c r="H147" s="1">
        <f>IFERROR(__xludf.DUMMYFUNCTION("""COMPUTED_VALUE"""),3428.54)</f>
        <v>3428.54</v>
      </c>
      <c r="J147" s="2">
        <f>IFERROR(__xludf.DUMMYFUNCTION("""COMPUTED_VALUE"""),45504.66666666667)</f>
        <v>45504.66667</v>
      </c>
      <c r="K147" s="1">
        <f>IFERROR(__xludf.DUMMYFUNCTION("""COMPUTED_VALUE"""),3459.11)</f>
        <v>3459.11</v>
      </c>
      <c r="M147" s="2">
        <f>IFERROR(__xludf.DUMMYFUNCTION("""COMPUTED_VALUE"""),45504.66666666667)</f>
        <v>45504.66667</v>
      </c>
      <c r="N147" s="1">
        <f>IFERROR(__xludf.DUMMYFUNCTION("""COMPUTED_VALUE"""),1.3004023E7)</f>
        <v>13004023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IFERROR(__xludf.DUMMYFUNCTION("""COMPUTED_VALUE"""),3461.35)</f>
        <v>3461.35</v>
      </c>
      <c r="D148" s="2">
        <f>IFERROR(__xludf.DUMMYFUNCTION("""COMPUTED_VALUE"""),45505.66666666667)</f>
        <v>45505.66667</v>
      </c>
      <c r="E148" s="1">
        <f>IFERROR(__xludf.DUMMYFUNCTION("""COMPUTED_VALUE"""),3482.09)</f>
        <v>3482.09</v>
      </c>
      <c r="G148" s="2">
        <f>IFERROR(__xludf.DUMMYFUNCTION("""COMPUTED_VALUE"""),45505.66666666667)</f>
        <v>45505.66667</v>
      </c>
      <c r="H148" s="1">
        <f>IFERROR(__xludf.DUMMYFUNCTION("""COMPUTED_VALUE"""),3407.57)</f>
        <v>3407.57</v>
      </c>
      <c r="J148" s="2">
        <f>IFERROR(__xludf.DUMMYFUNCTION("""COMPUTED_VALUE"""),45505.66666666667)</f>
        <v>45505.66667</v>
      </c>
      <c r="K148" s="1">
        <f>IFERROR(__xludf.DUMMYFUNCTION("""COMPUTED_VALUE"""),3424.91)</f>
        <v>3424.91</v>
      </c>
      <c r="M148" s="2">
        <f>IFERROR(__xludf.DUMMYFUNCTION("""COMPUTED_VALUE"""),45505.66666666667)</f>
        <v>45505.66667</v>
      </c>
      <c r="N148" s="1">
        <f>IFERROR(__xludf.DUMMYFUNCTION("""COMPUTED_VALUE"""),1.2671683E7)</f>
        <v>12671683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IFERROR(__xludf.DUMMYFUNCTION("""COMPUTED_VALUE"""),3411.4)</f>
        <v>3411.4</v>
      </c>
      <c r="D149" s="2">
        <f>IFERROR(__xludf.DUMMYFUNCTION("""COMPUTED_VALUE"""),45506.66666666667)</f>
        <v>45506.66667</v>
      </c>
      <c r="E149" s="1">
        <f>IFERROR(__xludf.DUMMYFUNCTION("""COMPUTED_VALUE"""),3411.4)</f>
        <v>3411.4</v>
      </c>
      <c r="G149" s="2">
        <f>IFERROR(__xludf.DUMMYFUNCTION("""COMPUTED_VALUE"""),45506.66666666667)</f>
        <v>45506.66667</v>
      </c>
      <c r="H149" s="1">
        <f>IFERROR(__xludf.DUMMYFUNCTION("""COMPUTED_VALUE"""),3303.27)</f>
        <v>3303.27</v>
      </c>
      <c r="J149" s="2">
        <f>IFERROR(__xludf.DUMMYFUNCTION("""COMPUTED_VALUE"""),45506.66666666667)</f>
        <v>45506.66667</v>
      </c>
      <c r="K149" s="1">
        <f>IFERROR(__xludf.DUMMYFUNCTION("""COMPUTED_VALUE"""),3364.86)</f>
        <v>3364.86</v>
      </c>
      <c r="M149" s="2">
        <f>IFERROR(__xludf.DUMMYFUNCTION("""COMPUTED_VALUE"""),45506.66666666667)</f>
        <v>45506.66667</v>
      </c>
      <c r="N149" s="1">
        <f>IFERROR(__xludf.DUMMYFUNCTION("""COMPUTED_VALUE"""),1.6675051E7)</f>
        <v>16675051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IFERROR(__xludf.DUMMYFUNCTION("""COMPUTED_VALUE"""),3368.66)</f>
        <v>3368.66</v>
      </c>
      <c r="D150" s="2">
        <f>IFERROR(__xludf.DUMMYFUNCTION("""COMPUTED_VALUE"""),45509.66666666667)</f>
        <v>45509.66667</v>
      </c>
      <c r="E150" s="1">
        <f>IFERROR(__xludf.DUMMYFUNCTION("""COMPUTED_VALUE"""),3368.66)</f>
        <v>3368.66</v>
      </c>
      <c r="G150" s="2">
        <f>IFERROR(__xludf.DUMMYFUNCTION("""COMPUTED_VALUE"""),45509.66666666667)</f>
        <v>45509.66667</v>
      </c>
      <c r="H150" s="1">
        <f>IFERROR(__xludf.DUMMYFUNCTION("""COMPUTED_VALUE"""),3242.93)</f>
        <v>3242.93</v>
      </c>
      <c r="J150" s="2">
        <f>IFERROR(__xludf.DUMMYFUNCTION("""COMPUTED_VALUE"""),45509.66666666667)</f>
        <v>45509.66667</v>
      </c>
      <c r="K150" s="1">
        <f>IFERROR(__xludf.DUMMYFUNCTION("""COMPUTED_VALUE"""),3288.71)</f>
        <v>3288.71</v>
      </c>
      <c r="M150" s="2">
        <f>IFERROR(__xludf.DUMMYFUNCTION("""COMPUTED_VALUE"""),45509.66666666667)</f>
        <v>45509.66667</v>
      </c>
      <c r="N150" s="1">
        <f>IFERROR(__xludf.DUMMYFUNCTION("""COMPUTED_VALUE"""),2.2751849E7)</f>
        <v>22751849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IFERROR(__xludf.DUMMYFUNCTION("""COMPUTED_VALUE"""),3273.26)</f>
        <v>3273.26</v>
      </c>
      <c r="D151" s="2">
        <f>IFERROR(__xludf.DUMMYFUNCTION("""COMPUTED_VALUE"""),45510.66666666667)</f>
        <v>45510.66667</v>
      </c>
      <c r="E151" s="1">
        <f>IFERROR(__xludf.DUMMYFUNCTION("""COMPUTED_VALUE"""),3392.74)</f>
        <v>3392.74</v>
      </c>
      <c r="G151" s="2">
        <f>IFERROR(__xludf.DUMMYFUNCTION("""COMPUTED_VALUE"""),45510.66666666667)</f>
        <v>45510.66667</v>
      </c>
      <c r="H151" s="1">
        <f>IFERROR(__xludf.DUMMYFUNCTION("""COMPUTED_VALUE"""),3273.26)</f>
        <v>3273.26</v>
      </c>
      <c r="J151" s="2">
        <f>IFERROR(__xludf.DUMMYFUNCTION("""COMPUTED_VALUE"""),45510.66666666667)</f>
        <v>45510.66667</v>
      </c>
      <c r="K151" s="1">
        <f>IFERROR(__xludf.DUMMYFUNCTION("""COMPUTED_VALUE"""),3349.83)</f>
        <v>3349.83</v>
      </c>
      <c r="M151" s="2">
        <f>IFERROR(__xludf.DUMMYFUNCTION("""COMPUTED_VALUE"""),45510.66666666667)</f>
        <v>45510.66667</v>
      </c>
      <c r="N151" s="1">
        <f>IFERROR(__xludf.DUMMYFUNCTION("""COMPUTED_VALUE"""),2.2129061E7)</f>
        <v>22129061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IFERROR(__xludf.DUMMYFUNCTION("""COMPUTED_VALUE"""),3359.29)</f>
        <v>3359.29</v>
      </c>
      <c r="D152" s="2">
        <f>IFERROR(__xludf.DUMMYFUNCTION("""COMPUTED_VALUE"""),45511.66666666667)</f>
        <v>45511.66667</v>
      </c>
      <c r="E152" s="1">
        <f>IFERROR(__xludf.DUMMYFUNCTION("""COMPUTED_VALUE"""),3396.88)</f>
        <v>3396.88</v>
      </c>
      <c r="G152" s="2">
        <f>IFERROR(__xludf.DUMMYFUNCTION("""COMPUTED_VALUE"""),45511.66666666667)</f>
        <v>45511.66667</v>
      </c>
      <c r="H152" s="1">
        <f>IFERROR(__xludf.DUMMYFUNCTION("""COMPUTED_VALUE"""),3315.73)</f>
        <v>3315.73</v>
      </c>
      <c r="J152" s="2">
        <f>IFERROR(__xludf.DUMMYFUNCTION("""COMPUTED_VALUE"""),45511.66666666667)</f>
        <v>45511.66667</v>
      </c>
      <c r="K152" s="1">
        <f>IFERROR(__xludf.DUMMYFUNCTION("""COMPUTED_VALUE"""),3319.86)</f>
        <v>3319.86</v>
      </c>
      <c r="M152" s="2">
        <f>IFERROR(__xludf.DUMMYFUNCTION("""COMPUTED_VALUE"""),45511.66666666667)</f>
        <v>45511.66667</v>
      </c>
      <c r="N152" s="1">
        <f>IFERROR(__xludf.DUMMYFUNCTION("""COMPUTED_VALUE"""),1.2868827E7)</f>
        <v>12868827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IFERROR(__xludf.DUMMYFUNCTION("""COMPUTED_VALUE"""),3324.2)</f>
        <v>3324.2</v>
      </c>
      <c r="D153" s="2">
        <f>IFERROR(__xludf.DUMMYFUNCTION("""COMPUTED_VALUE"""),45512.66666666667)</f>
        <v>45512.66667</v>
      </c>
      <c r="E153" s="1">
        <f>IFERROR(__xludf.DUMMYFUNCTION("""COMPUTED_VALUE"""),3377.11)</f>
        <v>3377.11</v>
      </c>
      <c r="G153" s="2">
        <f>IFERROR(__xludf.DUMMYFUNCTION("""COMPUTED_VALUE"""),45512.66666666667)</f>
        <v>45512.66667</v>
      </c>
      <c r="H153" s="1">
        <f>IFERROR(__xludf.DUMMYFUNCTION("""COMPUTED_VALUE"""),3320.58)</f>
        <v>3320.58</v>
      </c>
      <c r="J153" s="2">
        <f>IFERROR(__xludf.DUMMYFUNCTION("""COMPUTED_VALUE"""),45512.66666666667)</f>
        <v>45512.66667</v>
      </c>
      <c r="K153" s="1">
        <f>IFERROR(__xludf.DUMMYFUNCTION("""COMPUTED_VALUE"""),3369.48)</f>
        <v>3369.48</v>
      </c>
      <c r="M153" s="2">
        <f>IFERROR(__xludf.DUMMYFUNCTION("""COMPUTED_VALUE"""),45512.66666666667)</f>
        <v>45512.66667</v>
      </c>
      <c r="N153" s="1">
        <f>IFERROR(__xludf.DUMMYFUNCTION("""COMPUTED_VALUE"""),1.0585919E7)</f>
        <v>10585919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IFERROR(__xludf.DUMMYFUNCTION("""COMPUTED_VALUE"""),3361.71)</f>
        <v>3361.71</v>
      </c>
      <c r="D154" s="2">
        <f>IFERROR(__xludf.DUMMYFUNCTION("""COMPUTED_VALUE"""),45513.66666666667)</f>
        <v>45513.66667</v>
      </c>
      <c r="E154" s="1">
        <f>IFERROR(__xludf.DUMMYFUNCTION("""COMPUTED_VALUE"""),3362.37)</f>
        <v>3362.37</v>
      </c>
      <c r="G154" s="2">
        <f>IFERROR(__xludf.DUMMYFUNCTION("""COMPUTED_VALUE"""),45513.66666666667)</f>
        <v>45513.66667</v>
      </c>
      <c r="H154" s="1">
        <f>IFERROR(__xludf.DUMMYFUNCTION("""COMPUTED_VALUE"""),3320.73)</f>
        <v>3320.73</v>
      </c>
      <c r="J154" s="2">
        <f>IFERROR(__xludf.DUMMYFUNCTION("""COMPUTED_VALUE"""),45513.66666666667)</f>
        <v>45513.66667</v>
      </c>
      <c r="K154" s="1">
        <f>IFERROR(__xludf.DUMMYFUNCTION("""COMPUTED_VALUE"""),3333.38)</f>
        <v>3333.38</v>
      </c>
      <c r="M154" s="2">
        <f>IFERROR(__xludf.DUMMYFUNCTION("""COMPUTED_VALUE"""),45513.66666666667)</f>
        <v>45513.66667</v>
      </c>
      <c r="N154" s="1">
        <f>IFERROR(__xludf.DUMMYFUNCTION("""COMPUTED_VALUE"""),1.0207127E7)</f>
        <v>10207127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IFERROR(__xludf.DUMMYFUNCTION("""COMPUTED_VALUE"""),3341.21)</f>
        <v>3341.21</v>
      </c>
      <c r="D155" s="2">
        <f>IFERROR(__xludf.DUMMYFUNCTION("""COMPUTED_VALUE"""),45516.66666666667)</f>
        <v>45516.66667</v>
      </c>
      <c r="E155" s="1">
        <f>IFERROR(__xludf.DUMMYFUNCTION("""COMPUTED_VALUE"""),3345.92)</f>
        <v>3345.92</v>
      </c>
      <c r="G155" s="2">
        <f>IFERROR(__xludf.DUMMYFUNCTION("""COMPUTED_VALUE"""),45516.66666666667)</f>
        <v>45516.66667</v>
      </c>
      <c r="H155" s="1">
        <f>IFERROR(__xludf.DUMMYFUNCTION("""COMPUTED_VALUE"""),3290.0)</f>
        <v>3290</v>
      </c>
      <c r="J155" s="2">
        <f>IFERROR(__xludf.DUMMYFUNCTION("""COMPUTED_VALUE"""),45516.66666666667)</f>
        <v>45516.66667</v>
      </c>
      <c r="K155" s="1">
        <f>IFERROR(__xludf.DUMMYFUNCTION("""COMPUTED_VALUE"""),3308.29)</f>
        <v>3308.29</v>
      </c>
      <c r="M155" s="2">
        <f>IFERROR(__xludf.DUMMYFUNCTION("""COMPUTED_VALUE"""),45516.66666666667)</f>
        <v>45516.66667</v>
      </c>
      <c r="N155" s="1">
        <f>IFERROR(__xludf.DUMMYFUNCTION("""COMPUTED_VALUE"""),1.1206441E7)</f>
        <v>11206441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IFERROR(__xludf.DUMMYFUNCTION("""COMPUTED_VALUE"""),3310.39)</f>
        <v>3310.39</v>
      </c>
      <c r="D156" s="2">
        <f>IFERROR(__xludf.DUMMYFUNCTION("""COMPUTED_VALUE"""),45517.66666666667)</f>
        <v>45517.66667</v>
      </c>
      <c r="E156" s="1">
        <f>IFERROR(__xludf.DUMMYFUNCTION("""COMPUTED_VALUE"""),3323.35)</f>
        <v>3323.35</v>
      </c>
      <c r="G156" s="2">
        <f>IFERROR(__xludf.DUMMYFUNCTION("""COMPUTED_VALUE"""),45517.66666666667)</f>
        <v>45517.66667</v>
      </c>
      <c r="H156" s="1">
        <f>IFERROR(__xludf.DUMMYFUNCTION("""COMPUTED_VALUE"""),3279.9)</f>
        <v>3279.9</v>
      </c>
      <c r="J156" s="2">
        <f>IFERROR(__xludf.DUMMYFUNCTION("""COMPUTED_VALUE"""),45517.66666666667)</f>
        <v>45517.66667</v>
      </c>
      <c r="K156" s="1">
        <f>IFERROR(__xludf.DUMMYFUNCTION("""COMPUTED_VALUE"""),3311.61)</f>
        <v>3311.61</v>
      </c>
      <c r="M156" s="2">
        <f>IFERROR(__xludf.DUMMYFUNCTION("""COMPUTED_VALUE"""),45517.66666666667)</f>
        <v>45517.66667</v>
      </c>
      <c r="N156" s="1">
        <f>IFERROR(__xludf.DUMMYFUNCTION("""COMPUTED_VALUE"""),1.6578514E7)</f>
        <v>16578514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IFERROR(__xludf.DUMMYFUNCTION("""COMPUTED_VALUE"""),3316.92)</f>
        <v>3316.92</v>
      </c>
      <c r="D157" s="2">
        <f>IFERROR(__xludf.DUMMYFUNCTION("""COMPUTED_VALUE"""),45518.66666666667)</f>
        <v>45518.66667</v>
      </c>
      <c r="E157" s="1">
        <f>IFERROR(__xludf.DUMMYFUNCTION("""COMPUTED_VALUE"""),3362.84)</f>
        <v>3362.84</v>
      </c>
      <c r="G157" s="2">
        <f>IFERROR(__xludf.DUMMYFUNCTION("""COMPUTED_VALUE"""),45518.66666666667)</f>
        <v>45518.66667</v>
      </c>
      <c r="H157" s="1">
        <f>IFERROR(__xludf.DUMMYFUNCTION("""COMPUTED_VALUE"""),3305.05)</f>
        <v>3305.05</v>
      </c>
      <c r="J157" s="2">
        <f>IFERROR(__xludf.DUMMYFUNCTION("""COMPUTED_VALUE"""),45518.66666666667)</f>
        <v>45518.66667</v>
      </c>
      <c r="K157" s="1">
        <f>IFERROR(__xludf.DUMMYFUNCTION("""COMPUTED_VALUE"""),3352.68)</f>
        <v>3352.68</v>
      </c>
      <c r="M157" s="2">
        <f>IFERROR(__xludf.DUMMYFUNCTION("""COMPUTED_VALUE"""),45518.66666666667)</f>
        <v>45518.66667</v>
      </c>
      <c r="N157" s="1">
        <f>IFERROR(__xludf.DUMMYFUNCTION("""COMPUTED_VALUE"""),1.5387392E7)</f>
        <v>15387392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IFERROR(__xludf.DUMMYFUNCTION("""COMPUTED_VALUE"""),3366.08)</f>
        <v>3366.08</v>
      </c>
      <c r="D158" s="2">
        <f>IFERROR(__xludf.DUMMYFUNCTION("""COMPUTED_VALUE"""),45519.66666666667)</f>
        <v>45519.66667</v>
      </c>
      <c r="E158" s="1">
        <f>IFERROR(__xludf.DUMMYFUNCTION("""COMPUTED_VALUE"""),3401.18)</f>
        <v>3401.18</v>
      </c>
      <c r="G158" s="2">
        <f>IFERROR(__xludf.DUMMYFUNCTION("""COMPUTED_VALUE"""),45519.66666666667)</f>
        <v>45519.66667</v>
      </c>
      <c r="H158" s="1">
        <f>IFERROR(__xludf.DUMMYFUNCTION("""COMPUTED_VALUE"""),3366.08)</f>
        <v>3366.08</v>
      </c>
      <c r="J158" s="2">
        <f>IFERROR(__xludf.DUMMYFUNCTION("""COMPUTED_VALUE"""),45519.66666666667)</f>
        <v>45519.66667</v>
      </c>
      <c r="K158" s="1">
        <f>IFERROR(__xludf.DUMMYFUNCTION("""COMPUTED_VALUE"""),3376.05)</f>
        <v>3376.05</v>
      </c>
      <c r="M158" s="2">
        <f>IFERROR(__xludf.DUMMYFUNCTION("""COMPUTED_VALUE"""),45519.66666666667)</f>
        <v>45519.66667</v>
      </c>
      <c r="N158" s="1">
        <f>IFERROR(__xludf.DUMMYFUNCTION("""COMPUTED_VALUE"""),1.5508375E7)</f>
        <v>15508375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IFERROR(__xludf.DUMMYFUNCTION("""COMPUTED_VALUE"""),3375.07)</f>
        <v>3375.07</v>
      </c>
      <c r="D159" s="2">
        <f>IFERROR(__xludf.DUMMYFUNCTION("""COMPUTED_VALUE"""),45520.66666666667)</f>
        <v>45520.66667</v>
      </c>
      <c r="E159" s="1">
        <f>IFERROR(__xludf.DUMMYFUNCTION("""COMPUTED_VALUE"""),3387.09)</f>
        <v>3387.09</v>
      </c>
      <c r="G159" s="2">
        <f>IFERROR(__xludf.DUMMYFUNCTION("""COMPUTED_VALUE"""),45520.66666666667)</f>
        <v>45520.66667</v>
      </c>
      <c r="H159" s="1">
        <f>IFERROR(__xludf.DUMMYFUNCTION("""COMPUTED_VALUE"""),3360.86)</f>
        <v>3360.86</v>
      </c>
      <c r="J159" s="2">
        <f>IFERROR(__xludf.DUMMYFUNCTION("""COMPUTED_VALUE"""),45520.66666666667)</f>
        <v>45520.66667</v>
      </c>
      <c r="K159" s="1">
        <f>IFERROR(__xludf.DUMMYFUNCTION("""COMPUTED_VALUE"""),3375.16)</f>
        <v>3375.16</v>
      </c>
      <c r="M159" s="2">
        <f>IFERROR(__xludf.DUMMYFUNCTION("""COMPUTED_VALUE"""),45520.66666666667)</f>
        <v>45520.66667</v>
      </c>
      <c r="N159" s="1">
        <f>IFERROR(__xludf.DUMMYFUNCTION("""COMPUTED_VALUE"""),1.2674985E7)</f>
        <v>12674985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IFERROR(__xludf.DUMMYFUNCTION("""COMPUTED_VALUE"""),3377.09)</f>
        <v>3377.09</v>
      </c>
      <c r="D160" s="2">
        <f>IFERROR(__xludf.DUMMYFUNCTION("""COMPUTED_VALUE"""),45523.66666666667)</f>
        <v>45523.66667</v>
      </c>
      <c r="E160" s="1">
        <f>IFERROR(__xludf.DUMMYFUNCTION("""COMPUTED_VALUE"""),3398.07)</f>
        <v>3398.07</v>
      </c>
      <c r="G160" s="2">
        <f>IFERROR(__xludf.DUMMYFUNCTION("""COMPUTED_VALUE"""),45523.66666666667)</f>
        <v>45523.66667</v>
      </c>
      <c r="H160" s="1">
        <f>IFERROR(__xludf.DUMMYFUNCTION("""COMPUTED_VALUE"""),3371.21)</f>
        <v>3371.21</v>
      </c>
      <c r="J160" s="2">
        <f>IFERROR(__xludf.DUMMYFUNCTION("""COMPUTED_VALUE"""),45523.66666666667)</f>
        <v>45523.66667</v>
      </c>
      <c r="K160" s="1">
        <f>IFERROR(__xludf.DUMMYFUNCTION("""COMPUTED_VALUE"""),3394.43)</f>
        <v>3394.43</v>
      </c>
      <c r="M160" s="2">
        <f>IFERROR(__xludf.DUMMYFUNCTION("""COMPUTED_VALUE"""),45523.66666666667)</f>
        <v>45523.66667</v>
      </c>
      <c r="N160" s="1">
        <f>IFERROR(__xludf.DUMMYFUNCTION("""COMPUTED_VALUE"""),1.1214122E7)</f>
        <v>11214122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IFERROR(__xludf.DUMMYFUNCTION("""COMPUTED_VALUE"""),3395.79)</f>
        <v>3395.79</v>
      </c>
      <c r="D161" s="2">
        <f>IFERROR(__xludf.DUMMYFUNCTION("""COMPUTED_VALUE"""),45524.66666666667)</f>
        <v>45524.66667</v>
      </c>
      <c r="E161" s="1">
        <f>IFERROR(__xludf.DUMMYFUNCTION("""COMPUTED_VALUE"""),3403.11)</f>
        <v>3403.11</v>
      </c>
      <c r="G161" s="2">
        <f>IFERROR(__xludf.DUMMYFUNCTION("""COMPUTED_VALUE"""),45524.66666666667)</f>
        <v>45524.66667</v>
      </c>
      <c r="H161" s="1">
        <f>IFERROR(__xludf.DUMMYFUNCTION("""COMPUTED_VALUE"""),3385.53)</f>
        <v>3385.53</v>
      </c>
      <c r="J161" s="2">
        <f>IFERROR(__xludf.DUMMYFUNCTION("""COMPUTED_VALUE"""),45524.66666666667)</f>
        <v>45524.66667</v>
      </c>
      <c r="K161" s="1">
        <f>IFERROR(__xludf.DUMMYFUNCTION("""COMPUTED_VALUE"""),3395.11)</f>
        <v>3395.11</v>
      </c>
      <c r="M161" s="2">
        <f>IFERROR(__xludf.DUMMYFUNCTION("""COMPUTED_VALUE"""),45524.66666666667)</f>
        <v>45524.66667</v>
      </c>
      <c r="N161" s="1">
        <f>IFERROR(__xludf.DUMMYFUNCTION("""COMPUTED_VALUE"""),8294120.0)</f>
        <v>8294120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IFERROR(__xludf.DUMMYFUNCTION("""COMPUTED_VALUE"""),3412.52)</f>
        <v>3412.52</v>
      </c>
      <c r="D162" s="2">
        <f>IFERROR(__xludf.DUMMYFUNCTION("""COMPUTED_VALUE"""),45525.66666666667)</f>
        <v>45525.66667</v>
      </c>
      <c r="E162" s="1">
        <f>IFERROR(__xludf.DUMMYFUNCTION("""COMPUTED_VALUE"""),3419.84)</f>
        <v>3419.84</v>
      </c>
      <c r="G162" s="2">
        <f>IFERROR(__xludf.DUMMYFUNCTION("""COMPUTED_VALUE"""),45525.66666666667)</f>
        <v>45525.66667</v>
      </c>
      <c r="H162" s="1">
        <f>IFERROR(__xludf.DUMMYFUNCTION("""COMPUTED_VALUE"""),3384.7)</f>
        <v>3384.7</v>
      </c>
      <c r="J162" s="2">
        <f>IFERROR(__xludf.DUMMYFUNCTION("""COMPUTED_VALUE"""),45525.66666666667)</f>
        <v>45525.66667</v>
      </c>
      <c r="K162" s="1">
        <f>IFERROR(__xludf.DUMMYFUNCTION("""COMPUTED_VALUE"""),3396.53)</f>
        <v>3396.53</v>
      </c>
      <c r="M162" s="2">
        <f>IFERROR(__xludf.DUMMYFUNCTION("""COMPUTED_VALUE"""),45525.66666666667)</f>
        <v>45525.66667</v>
      </c>
      <c r="N162" s="1">
        <f>IFERROR(__xludf.DUMMYFUNCTION("""COMPUTED_VALUE"""),9517918.0)</f>
        <v>9517918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IFERROR(__xludf.DUMMYFUNCTION("""COMPUTED_VALUE"""),3400.15)</f>
        <v>3400.15</v>
      </c>
      <c r="D163" s="2">
        <f>IFERROR(__xludf.DUMMYFUNCTION("""COMPUTED_VALUE"""),45526.66666666667)</f>
        <v>45526.66667</v>
      </c>
      <c r="E163" s="1">
        <f>IFERROR(__xludf.DUMMYFUNCTION("""COMPUTED_VALUE"""),3407.01)</f>
        <v>3407.01</v>
      </c>
      <c r="G163" s="2">
        <f>IFERROR(__xludf.DUMMYFUNCTION("""COMPUTED_VALUE"""),45526.66666666667)</f>
        <v>45526.66667</v>
      </c>
      <c r="H163" s="1">
        <f>IFERROR(__xludf.DUMMYFUNCTION("""COMPUTED_VALUE"""),3341.6)</f>
        <v>3341.6</v>
      </c>
      <c r="J163" s="2">
        <f>IFERROR(__xludf.DUMMYFUNCTION("""COMPUTED_VALUE"""),45526.66666666667)</f>
        <v>45526.66667</v>
      </c>
      <c r="K163" s="1">
        <f>IFERROR(__xludf.DUMMYFUNCTION("""COMPUTED_VALUE"""),3359.42)</f>
        <v>3359.42</v>
      </c>
      <c r="M163" s="2">
        <f>IFERROR(__xludf.DUMMYFUNCTION("""COMPUTED_VALUE"""),45526.66666666667)</f>
        <v>45526.66667</v>
      </c>
      <c r="N163" s="1">
        <f>IFERROR(__xludf.DUMMYFUNCTION("""COMPUTED_VALUE"""),1.8340381E7)</f>
        <v>18340381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IFERROR(__xludf.DUMMYFUNCTION("""COMPUTED_VALUE"""),3377.16)</f>
        <v>3377.16</v>
      </c>
      <c r="D164" s="2">
        <f>IFERROR(__xludf.DUMMYFUNCTION("""COMPUTED_VALUE"""),45527.66666666667)</f>
        <v>45527.66667</v>
      </c>
      <c r="E164" s="1">
        <f>IFERROR(__xludf.DUMMYFUNCTION("""COMPUTED_VALUE"""),3401.2)</f>
        <v>3401.2</v>
      </c>
      <c r="G164" s="2">
        <f>IFERROR(__xludf.DUMMYFUNCTION("""COMPUTED_VALUE"""),45527.66666666667)</f>
        <v>45527.66667</v>
      </c>
      <c r="H164" s="1">
        <f>IFERROR(__xludf.DUMMYFUNCTION("""COMPUTED_VALUE"""),3364.92)</f>
        <v>3364.92</v>
      </c>
      <c r="J164" s="2">
        <f>IFERROR(__xludf.DUMMYFUNCTION("""COMPUTED_VALUE"""),45527.66666666667)</f>
        <v>45527.66667</v>
      </c>
      <c r="K164" s="1">
        <f>IFERROR(__xludf.DUMMYFUNCTION("""COMPUTED_VALUE"""),3400.15)</f>
        <v>3400.15</v>
      </c>
      <c r="M164" s="2">
        <f>IFERROR(__xludf.DUMMYFUNCTION("""COMPUTED_VALUE"""),45527.66666666667)</f>
        <v>45527.66667</v>
      </c>
      <c r="N164" s="1">
        <f>IFERROR(__xludf.DUMMYFUNCTION("""COMPUTED_VALUE"""),1.3483078E7)</f>
        <v>13483078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IFERROR(__xludf.DUMMYFUNCTION("""COMPUTED_VALUE"""),3411.79)</f>
        <v>3411.79</v>
      </c>
      <c r="D165" s="2">
        <f>IFERROR(__xludf.DUMMYFUNCTION("""COMPUTED_VALUE"""),45530.66666666667)</f>
        <v>45530.66667</v>
      </c>
      <c r="E165" s="1">
        <f>IFERROR(__xludf.DUMMYFUNCTION("""COMPUTED_VALUE"""),3433.02)</f>
        <v>3433.02</v>
      </c>
      <c r="G165" s="2">
        <f>IFERROR(__xludf.DUMMYFUNCTION("""COMPUTED_VALUE"""),45530.66666666667)</f>
        <v>45530.66667</v>
      </c>
      <c r="H165" s="1">
        <f>IFERROR(__xludf.DUMMYFUNCTION("""COMPUTED_VALUE"""),3406.51)</f>
        <v>3406.51</v>
      </c>
      <c r="J165" s="2">
        <f>IFERROR(__xludf.DUMMYFUNCTION("""COMPUTED_VALUE"""),45530.66666666667)</f>
        <v>45530.66667</v>
      </c>
      <c r="K165" s="1">
        <f>IFERROR(__xludf.DUMMYFUNCTION("""COMPUTED_VALUE"""),3412.13)</f>
        <v>3412.13</v>
      </c>
      <c r="M165" s="2">
        <f>IFERROR(__xludf.DUMMYFUNCTION("""COMPUTED_VALUE"""),45530.66666666667)</f>
        <v>45530.66667</v>
      </c>
      <c r="N165" s="1">
        <f>IFERROR(__xludf.DUMMYFUNCTION("""COMPUTED_VALUE"""),8298847.0)</f>
        <v>8298847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IFERROR(__xludf.DUMMYFUNCTION("""COMPUTED_VALUE"""),3415.6)</f>
        <v>3415.6</v>
      </c>
      <c r="D166" s="2">
        <f>IFERROR(__xludf.DUMMYFUNCTION("""COMPUTED_VALUE"""),45531.66666666667)</f>
        <v>45531.66667</v>
      </c>
      <c r="E166" s="1">
        <f>IFERROR(__xludf.DUMMYFUNCTION("""COMPUTED_VALUE"""),3453.63)</f>
        <v>3453.63</v>
      </c>
      <c r="G166" s="2">
        <f>IFERROR(__xludf.DUMMYFUNCTION("""COMPUTED_VALUE"""),45531.66666666667)</f>
        <v>45531.66667</v>
      </c>
      <c r="H166" s="1">
        <f>IFERROR(__xludf.DUMMYFUNCTION("""COMPUTED_VALUE"""),3405.78)</f>
        <v>3405.78</v>
      </c>
      <c r="J166" s="2">
        <f>IFERROR(__xludf.DUMMYFUNCTION("""COMPUTED_VALUE"""),45531.66666666667)</f>
        <v>45531.66667</v>
      </c>
      <c r="K166" s="1">
        <f>IFERROR(__xludf.DUMMYFUNCTION("""COMPUTED_VALUE"""),3447.63)</f>
        <v>3447.63</v>
      </c>
      <c r="M166" s="2">
        <f>IFERROR(__xludf.DUMMYFUNCTION("""COMPUTED_VALUE"""),45531.66666666667)</f>
        <v>45531.66667</v>
      </c>
      <c r="N166" s="1">
        <f>IFERROR(__xludf.DUMMYFUNCTION("""COMPUTED_VALUE"""),1.0470671E7)</f>
        <v>10470671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IFERROR(__xludf.DUMMYFUNCTION("""COMPUTED_VALUE"""),3449.05)</f>
        <v>3449.05</v>
      </c>
      <c r="D167" s="2">
        <f>IFERROR(__xludf.DUMMYFUNCTION("""COMPUTED_VALUE"""),45532.66666666667)</f>
        <v>45532.66667</v>
      </c>
      <c r="E167" s="1">
        <f>IFERROR(__xludf.DUMMYFUNCTION("""COMPUTED_VALUE"""),3493.22)</f>
        <v>3493.22</v>
      </c>
      <c r="G167" s="2">
        <f>IFERROR(__xludf.DUMMYFUNCTION("""COMPUTED_VALUE"""),45532.66666666667)</f>
        <v>45532.66667</v>
      </c>
      <c r="H167" s="1">
        <f>IFERROR(__xludf.DUMMYFUNCTION("""COMPUTED_VALUE"""),3443.55)</f>
        <v>3443.55</v>
      </c>
      <c r="J167" s="2">
        <f>IFERROR(__xludf.DUMMYFUNCTION("""COMPUTED_VALUE"""),45532.66666666667)</f>
        <v>45532.66667</v>
      </c>
      <c r="K167" s="1">
        <f>IFERROR(__xludf.DUMMYFUNCTION("""COMPUTED_VALUE"""),3472.81)</f>
        <v>3472.81</v>
      </c>
      <c r="M167" s="2">
        <f>IFERROR(__xludf.DUMMYFUNCTION("""COMPUTED_VALUE"""),45532.66666666667)</f>
        <v>45532.66667</v>
      </c>
      <c r="N167" s="1">
        <f>IFERROR(__xludf.DUMMYFUNCTION("""COMPUTED_VALUE"""),1.3096751E7)</f>
        <v>13096751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IFERROR(__xludf.DUMMYFUNCTION("""COMPUTED_VALUE"""),3486.76)</f>
        <v>3486.76</v>
      </c>
      <c r="D168" s="2">
        <f>IFERROR(__xludf.DUMMYFUNCTION("""COMPUTED_VALUE"""),45533.66666666667)</f>
        <v>45533.66667</v>
      </c>
      <c r="E168" s="1">
        <f>IFERROR(__xludf.DUMMYFUNCTION("""COMPUTED_VALUE"""),3509.12)</f>
        <v>3509.12</v>
      </c>
      <c r="G168" s="2">
        <f>IFERROR(__xludf.DUMMYFUNCTION("""COMPUTED_VALUE"""),45533.66666666667)</f>
        <v>45533.66667</v>
      </c>
      <c r="H168" s="1">
        <f>IFERROR(__xludf.DUMMYFUNCTION("""COMPUTED_VALUE"""),3459.54)</f>
        <v>3459.54</v>
      </c>
      <c r="J168" s="2">
        <f>IFERROR(__xludf.DUMMYFUNCTION("""COMPUTED_VALUE"""),45533.66666666667)</f>
        <v>45533.66667</v>
      </c>
      <c r="K168" s="1">
        <f>IFERROR(__xludf.DUMMYFUNCTION("""COMPUTED_VALUE"""),3487.18)</f>
        <v>3487.18</v>
      </c>
      <c r="M168" s="2">
        <f>IFERROR(__xludf.DUMMYFUNCTION("""COMPUTED_VALUE"""),45533.66666666667)</f>
        <v>45533.66667</v>
      </c>
      <c r="N168" s="1">
        <f>IFERROR(__xludf.DUMMYFUNCTION("""COMPUTED_VALUE"""),9637780.0)</f>
        <v>9637780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IFERROR(__xludf.DUMMYFUNCTION("""COMPUTED_VALUE"""),3478.6)</f>
        <v>3478.6</v>
      </c>
      <c r="D169" s="2">
        <f>IFERROR(__xludf.DUMMYFUNCTION("""COMPUTED_VALUE"""),45534.66666666667)</f>
        <v>45534.66667</v>
      </c>
      <c r="E169" s="1">
        <f>IFERROR(__xludf.DUMMYFUNCTION("""COMPUTED_VALUE"""),3532.03)</f>
        <v>3532.03</v>
      </c>
      <c r="G169" s="2">
        <f>IFERROR(__xludf.DUMMYFUNCTION("""COMPUTED_VALUE"""),45534.66666666667)</f>
        <v>45534.66667</v>
      </c>
      <c r="H169" s="1">
        <f>IFERROR(__xludf.DUMMYFUNCTION("""COMPUTED_VALUE"""),3478.6)</f>
        <v>3478.6</v>
      </c>
      <c r="J169" s="2">
        <f>IFERROR(__xludf.DUMMYFUNCTION("""COMPUTED_VALUE"""),45534.66666666667)</f>
        <v>45534.66667</v>
      </c>
      <c r="K169" s="1">
        <f>IFERROR(__xludf.DUMMYFUNCTION("""COMPUTED_VALUE"""),3529.15)</f>
        <v>3529.15</v>
      </c>
      <c r="M169" s="2">
        <f>IFERROR(__xludf.DUMMYFUNCTION("""COMPUTED_VALUE"""),45534.66666666667)</f>
        <v>45534.66667</v>
      </c>
      <c r="N169" s="1">
        <f>IFERROR(__xludf.DUMMYFUNCTION("""COMPUTED_VALUE"""),1.2889531E7)</f>
        <v>12889531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IFERROR(__xludf.DUMMYFUNCTION("""COMPUTED_VALUE"""),3525.1)</f>
        <v>3525.1</v>
      </c>
      <c r="D170" s="2">
        <f>IFERROR(__xludf.DUMMYFUNCTION("""COMPUTED_VALUE"""),45538.66666666667)</f>
        <v>45538.66667</v>
      </c>
      <c r="E170" s="1">
        <f>IFERROR(__xludf.DUMMYFUNCTION("""COMPUTED_VALUE"""),3543.99)</f>
        <v>3543.99</v>
      </c>
      <c r="G170" s="2">
        <f>IFERROR(__xludf.DUMMYFUNCTION("""COMPUTED_VALUE"""),45538.66666666667)</f>
        <v>45538.66667</v>
      </c>
      <c r="H170" s="1">
        <f>IFERROR(__xludf.DUMMYFUNCTION("""COMPUTED_VALUE"""),3506.29)</f>
        <v>3506.29</v>
      </c>
      <c r="J170" s="2">
        <f>IFERROR(__xludf.DUMMYFUNCTION("""COMPUTED_VALUE"""),45538.66666666667)</f>
        <v>45538.66667</v>
      </c>
      <c r="K170" s="1">
        <f>IFERROR(__xludf.DUMMYFUNCTION("""COMPUTED_VALUE"""),3525.48)</f>
        <v>3525.48</v>
      </c>
      <c r="M170" s="2">
        <f>IFERROR(__xludf.DUMMYFUNCTION("""COMPUTED_VALUE"""),45538.66666666667)</f>
        <v>45538.66667</v>
      </c>
      <c r="N170" s="1">
        <f>IFERROR(__xludf.DUMMYFUNCTION("""COMPUTED_VALUE"""),1.5596167E7)</f>
        <v>15596167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IFERROR(__xludf.DUMMYFUNCTION("""COMPUTED_VALUE"""),3532.2)</f>
        <v>3532.2</v>
      </c>
      <c r="D171" s="2">
        <f>IFERROR(__xludf.DUMMYFUNCTION("""COMPUTED_VALUE"""),45539.66666666667)</f>
        <v>45539.66667</v>
      </c>
      <c r="E171" s="1">
        <f>IFERROR(__xludf.DUMMYFUNCTION("""COMPUTED_VALUE"""),3570.29)</f>
        <v>3570.29</v>
      </c>
      <c r="G171" s="2">
        <f>IFERROR(__xludf.DUMMYFUNCTION("""COMPUTED_VALUE"""),45539.66666666667)</f>
        <v>45539.66667</v>
      </c>
      <c r="H171" s="1">
        <f>IFERROR(__xludf.DUMMYFUNCTION("""COMPUTED_VALUE"""),3503.8)</f>
        <v>3503.8</v>
      </c>
      <c r="J171" s="2">
        <f>IFERROR(__xludf.DUMMYFUNCTION("""COMPUTED_VALUE"""),45539.66666666667)</f>
        <v>45539.66667</v>
      </c>
      <c r="K171" s="1">
        <f>IFERROR(__xludf.DUMMYFUNCTION("""COMPUTED_VALUE"""),3550.66)</f>
        <v>3550.66</v>
      </c>
      <c r="M171" s="2">
        <f>IFERROR(__xludf.DUMMYFUNCTION("""COMPUTED_VALUE"""),45539.66666666667)</f>
        <v>45539.66667</v>
      </c>
      <c r="N171" s="1">
        <f>IFERROR(__xludf.DUMMYFUNCTION("""COMPUTED_VALUE"""),1.4031878E7)</f>
        <v>14031878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IFERROR(__xludf.DUMMYFUNCTION("""COMPUTED_VALUE"""),3552.28)</f>
        <v>3552.28</v>
      </c>
      <c r="D172" s="2">
        <f>IFERROR(__xludf.DUMMYFUNCTION("""COMPUTED_VALUE"""),45540.66666666667)</f>
        <v>45540.66667</v>
      </c>
      <c r="E172" s="1">
        <f>IFERROR(__xludf.DUMMYFUNCTION("""COMPUTED_VALUE"""),3554.08)</f>
        <v>3554.08</v>
      </c>
      <c r="G172" s="2">
        <f>IFERROR(__xludf.DUMMYFUNCTION("""COMPUTED_VALUE"""),45540.66666666667)</f>
        <v>45540.66667</v>
      </c>
      <c r="H172" s="1">
        <f>IFERROR(__xludf.DUMMYFUNCTION("""COMPUTED_VALUE"""),3461.91)</f>
        <v>3461.91</v>
      </c>
      <c r="J172" s="2">
        <f>IFERROR(__xludf.DUMMYFUNCTION("""COMPUTED_VALUE"""),45540.66666666667)</f>
        <v>45540.66667</v>
      </c>
      <c r="K172" s="1">
        <f>IFERROR(__xludf.DUMMYFUNCTION("""COMPUTED_VALUE"""),3478.45)</f>
        <v>3478.45</v>
      </c>
      <c r="M172" s="2">
        <f>IFERROR(__xludf.DUMMYFUNCTION("""COMPUTED_VALUE"""),45540.66666666667)</f>
        <v>45540.66667</v>
      </c>
      <c r="N172" s="1">
        <f>IFERROR(__xludf.DUMMYFUNCTION("""COMPUTED_VALUE"""),1.2679051E7)</f>
        <v>12679051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IFERROR(__xludf.DUMMYFUNCTION("""COMPUTED_VALUE"""),3475.66)</f>
        <v>3475.66</v>
      </c>
      <c r="D173" s="2">
        <f>IFERROR(__xludf.DUMMYFUNCTION("""COMPUTED_VALUE"""),45541.66666666667)</f>
        <v>45541.66667</v>
      </c>
      <c r="E173" s="1">
        <f>IFERROR(__xludf.DUMMYFUNCTION("""COMPUTED_VALUE"""),3498.35)</f>
        <v>3498.35</v>
      </c>
      <c r="G173" s="2">
        <f>IFERROR(__xludf.DUMMYFUNCTION("""COMPUTED_VALUE"""),45541.66666666667)</f>
        <v>45541.66667</v>
      </c>
      <c r="H173" s="1">
        <f>IFERROR(__xludf.DUMMYFUNCTION("""COMPUTED_VALUE"""),3433.5)</f>
        <v>3433.5</v>
      </c>
      <c r="J173" s="2">
        <f>IFERROR(__xludf.DUMMYFUNCTION("""COMPUTED_VALUE"""),45541.66666666667)</f>
        <v>45541.66667</v>
      </c>
      <c r="K173" s="1">
        <f>IFERROR(__xludf.DUMMYFUNCTION("""COMPUTED_VALUE"""),3440.14)</f>
        <v>3440.14</v>
      </c>
      <c r="M173" s="2">
        <f>IFERROR(__xludf.DUMMYFUNCTION("""COMPUTED_VALUE"""),45541.66666666667)</f>
        <v>45541.66667</v>
      </c>
      <c r="N173" s="1">
        <f>IFERROR(__xludf.DUMMYFUNCTION("""COMPUTED_VALUE"""),1.404305E7)</f>
        <v>14043050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IFERROR(__xludf.DUMMYFUNCTION("""COMPUTED_VALUE"""),3450.57)</f>
        <v>3450.57</v>
      </c>
      <c r="D174" s="2">
        <f>IFERROR(__xludf.DUMMYFUNCTION("""COMPUTED_VALUE"""),45544.66666666667)</f>
        <v>45544.66667</v>
      </c>
      <c r="E174" s="1">
        <f>IFERROR(__xludf.DUMMYFUNCTION("""COMPUTED_VALUE"""),3487.83)</f>
        <v>3487.83</v>
      </c>
      <c r="G174" s="2">
        <f>IFERROR(__xludf.DUMMYFUNCTION("""COMPUTED_VALUE"""),45544.66666666667)</f>
        <v>45544.66667</v>
      </c>
      <c r="H174" s="1">
        <f>IFERROR(__xludf.DUMMYFUNCTION("""COMPUTED_VALUE"""),3445.24)</f>
        <v>3445.24</v>
      </c>
      <c r="J174" s="2">
        <f>IFERROR(__xludf.DUMMYFUNCTION("""COMPUTED_VALUE"""),45544.66666666667)</f>
        <v>45544.66667</v>
      </c>
      <c r="K174" s="1">
        <f>IFERROR(__xludf.DUMMYFUNCTION("""COMPUTED_VALUE"""),3480.34)</f>
        <v>3480.34</v>
      </c>
      <c r="M174" s="2">
        <f>IFERROR(__xludf.DUMMYFUNCTION("""COMPUTED_VALUE"""),45544.66666666667)</f>
        <v>45544.66667</v>
      </c>
      <c r="N174" s="1">
        <f>IFERROR(__xludf.DUMMYFUNCTION("""COMPUTED_VALUE"""),1.3915491E7)</f>
        <v>13915491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IFERROR(__xludf.DUMMYFUNCTION("""COMPUTED_VALUE"""),3488.03)</f>
        <v>3488.03</v>
      </c>
      <c r="D175" s="2">
        <f>IFERROR(__xludf.DUMMYFUNCTION("""COMPUTED_VALUE"""),45545.66666666667)</f>
        <v>45545.66667</v>
      </c>
      <c r="E175" s="1">
        <f>IFERROR(__xludf.DUMMYFUNCTION("""COMPUTED_VALUE"""),3489.24)</f>
        <v>3489.24</v>
      </c>
      <c r="G175" s="2">
        <f>IFERROR(__xludf.DUMMYFUNCTION("""COMPUTED_VALUE"""),45545.66666666667)</f>
        <v>45545.66667</v>
      </c>
      <c r="H175" s="1">
        <f>IFERROR(__xludf.DUMMYFUNCTION("""COMPUTED_VALUE"""),3450.14)</f>
        <v>3450.14</v>
      </c>
      <c r="J175" s="2">
        <f>IFERROR(__xludf.DUMMYFUNCTION("""COMPUTED_VALUE"""),45545.66666666667)</f>
        <v>45545.66667</v>
      </c>
      <c r="K175" s="1">
        <f>IFERROR(__xludf.DUMMYFUNCTION("""COMPUTED_VALUE"""),3487.05)</f>
        <v>3487.05</v>
      </c>
      <c r="M175" s="2">
        <f>IFERROR(__xludf.DUMMYFUNCTION("""COMPUTED_VALUE"""),45545.66666666667)</f>
        <v>45545.66667</v>
      </c>
      <c r="N175" s="1">
        <f>IFERROR(__xludf.DUMMYFUNCTION("""COMPUTED_VALUE"""),1.2513996E7)</f>
        <v>12513996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IFERROR(__xludf.DUMMYFUNCTION("""COMPUTED_VALUE"""),3463.9)</f>
        <v>3463.9</v>
      </c>
      <c r="D176" s="2">
        <f>IFERROR(__xludf.DUMMYFUNCTION("""COMPUTED_VALUE"""),45546.66666666667)</f>
        <v>45546.66667</v>
      </c>
      <c r="E176" s="1">
        <f>IFERROR(__xludf.DUMMYFUNCTION("""COMPUTED_VALUE"""),3469.36)</f>
        <v>3469.36</v>
      </c>
      <c r="G176" s="2">
        <f>IFERROR(__xludf.DUMMYFUNCTION("""COMPUTED_VALUE"""),45546.66666666667)</f>
        <v>45546.66667</v>
      </c>
      <c r="H176" s="1">
        <f>IFERROR(__xludf.DUMMYFUNCTION("""COMPUTED_VALUE"""),3373.94)</f>
        <v>3373.94</v>
      </c>
      <c r="J176" s="2">
        <f>IFERROR(__xludf.DUMMYFUNCTION("""COMPUTED_VALUE"""),45546.66666666667)</f>
        <v>45546.66667</v>
      </c>
      <c r="K176" s="1">
        <f>IFERROR(__xludf.DUMMYFUNCTION("""COMPUTED_VALUE"""),3432.77)</f>
        <v>3432.77</v>
      </c>
      <c r="M176" s="2">
        <f>IFERROR(__xludf.DUMMYFUNCTION("""COMPUTED_VALUE"""),45546.66666666667)</f>
        <v>45546.66667</v>
      </c>
      <c r="N176" s="1">
        <f>IFERROR(__xludf.DUMMYFUNCTION("""COMPUTED_VALUE"""),1.3540513E7)</f>
        <v>13540513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IFERROR(__xludf.DUMMYFUNCTION("""COMPUTED_VALUE"""),3431.88)</f>
        <v>3431.88</v>
      </c>
      <c r="D177" s="2">
        <f>IFERROR(__xludf.DUMMYFUNCTION("""COMPUTED_VALUE"""),45547.66666666667)</f>
        <v>45547.66667</v>
      </c>
      <c r="E177" s="1">
        <f>IFERROR(__xludf.DUMMYFUNCTION("""COMPUTED_VALUE"""),3451.17)</f>
        <v>3451.17</v>
      </c>
      <c r="G177" s="2">
        <f>IFERROR(__xludf.DUMMYFUNCTION("""COMPUTED_VALUE"""),45547.66666666667)</f>
        <v>45547.66667</v>
      </c>
      <c r="H177" s="1">
        <f>IFERROR(__xludf.DUMMYFUNCTION("""COMPUTED_VALUE"""),3390.82)</f>
        <v>3390.82</v>
      </c>
      <c r="J177" s="2">
        <f>IFERROR(__xludf.DUMMYFUNCTION("""COMPUTED_VALUE"""),45547.66666666667)</f>
        <v>45547.66667</v>
      </c>
      <c r="K177" s="1">
        <f>IFERROR(__xludf.DUMMYFUNCTION("""COMPUTED_VALUE"""),3449.43)</f>
        <v>3449.43</v>
      </c>
      <c r="M177" s="2">
        <f>IFERROR(__xludf.DUMMYFUNCTION("""COMPUTED_VALUE"""),45547.66666666667)</f>
        <v>45547.66667</v>
      </c>
      <c r="N177" s="1">
        <f>IFERROR(__xludf.DUMMYFUNCTION("""COMPUTED_VALUE"""),1.7361018E7)</f>
        <v>17361018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IFERROR(__xludf.DUMMYFUNCTION("""COMPUTED_VALUE"""),3461.23)</f>
        <v>3461.23</v>
      </c>
      <c r="D178" s="2">
        <f>IFERROR(__xludf.DUMMYFUNCTION("""COMPUTED_VALUE"""),45548.66666666667)</f>
        <v>45548.66667</v>
      </c>
      <c r="E178" s="1">
        <f>IFERROR(__xludf.DUMMYFUNCTION("""COMPUTED_VALUE"""),3489.8)</f>
        <v>3489.8</v>
      </c>
      <c r="G178" s="2">
        <f>IFERROR(__xludf.DUMMYFUNCTION("""COMPUTED_VALUE"""),45548.66666666667)</f>
        <v>45548.66667</v>
      </c>
      <c r="H178" s="1">
        <f>IFERROR(__xludf.DUMMYFUNCTION("""COMPUTED_VALUE"""),3423.55)</f>
        <v>3423.55</v>
      </c>
      <c r="J178" s="2">
        <f>IFERROR(__xludf.DUMMYFUNCTION("""COMPUTED_VALUE"""),45548.66666666667)</f>
        <v>45548.66667</v>
      </c>
      <c r="K178" s="1">
        <f>IFERROR(__xludf.DUMMYFUNCTION("""COMPUTED_VALUE"""),3427.98)</f>
        <v>3427.98</v>
      </c>
      <c r="M178" s="2">
        <f>IFERROR(__xludf.DUMMYFUNCTION("""COMPUTED_VALUE"""),45548.66666666667)</f>
        <v>45548.66667</v>
      </c>
      <c r="N178" s="1">
        <f>IFERROR(__xludf.DUMMYFUNCTION("""COMPUTED_VALUE"""),1.2395186E7)</f>
        <v>12395186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IFERROR(__xludf.DUMMYFUNCTION("""COMPUTED_VALUE"""),3440.82)</f>
        <v>3440.82</v>
      </c>
      <c r="D179" s="2">
        <f>IFERROR(__xludf.DUMMYFUNCTION("""COMPUTED_VALUE"""),45551.66666666667)</f>
        <v>45551.66667</v>
      </c>
      <c r="E179" s="1">
        <f>IFERROR(__xludf.DUMMYFUNCTION("""COMPUTED_VALUE"""),3491.74)</f>
        <v>3491.74</v>
      </c>
      <c r="G179" s="2">
        <f>IFERROR(__xludf.DUMMYFUNCTION("""COMPUTED_VALUE"""),45551.66666666667)</f>
        <v>45551.66667</v>
      </c>
      <c r="H179" s="1">
        <f>IFERROR(__xludf.DUMMYFUNCTION("""COMPUTED_VALUE"""),3440.82)</f>
        <v>3440.82</v>
      </c>
      <c r="J179" s="2">
        <f>IFERROR(__xludf.DUMMYFUNCTION("""COMPUTED_VALUE"""),45551.66666666667)</f>
        <v>45551.66667</v>
      </c>
      <c r="K179" s="1">
        <f>IFERROR(__xludf.DUMMYFUNCTION("""COMPUTED_VALUE"""),3464.05)</f>
        <v>3464.05</v>
      </c>
      <c r="M179" s="2">
        <f>IFERROR(__xludf.DUMMYFUNCTION("""COMPUTED_VALUE"""),45551.66666666667)</f>
        <v>45551.66667</v>
      </c>
      <c r="N179" s="1">
        <f>IFERROR(__xludf.DUMMYFUNCTION("""COMPUTED_VALUE"""),1.0795434E7)</f>
        <v>10795434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IFERROR(__xludf.DUMMYFUNCTION("""COMPUTED_VALUE"""),3475.01)</f>
        <v>3475.01</v>
      </c>
      <c r="D180" s="2">
        <f>IFERROR(__xludf.DUMMYFUNCTION("""COMPUTED_VALUE"""),45552.66666666667)</f>
        <v>45552.66667</v>
      </c>
      <c r="E180" s="1">
        <f>IFERROR(__xludf.DUMMYFUNCTION("""COMPUTED_VALUE"""),3499.18)</f>
        <v>3499.18</v>
      </c>
      <c r="G180" s="2">
        <f>IFERROR(__xludf.DUMMYFUNCTION("""COMPUTED_VALUE"""),45552.66666666667)</f>
        <v>45552.66667</v>
      </c>
      <c r="H180" s="1">
        <f>IFERROR(__xludf.DUMMYFUNCTION("""COMPUTED_VALUE"""),3469.83)</f>
        <v>3469.83</v>
      </c>
      <c r="J180" s="2">
        <f>IFERROR(__xludf.DUMMYFUNCTION("""COMPUTED_VALUE"""),45552.66666666667)</f>
        <v>45552.66667</v>
      </c>
      <c r="K180" s="1">
        <f>IFERROR(__xludf.DUMMYFUNCTION("""COMPUTED_VALUE"""),3476.65)</f>
        <v>3476.65</v>
      </c>
      <c r="M180" s="2">
        <f>IFERROR(__xludf.DUMMYFUNCTION("""COMPUTED_VALUE"""),45552.66666666667)</f>
        <v>45552.66667</v>
      </c>
      <c r="N180" s="1">
        <f>IFERROR(__xludf.DUMMYFUNCTION("""COMPUTED_VALUE"""),9499246.0)</f>
        <v>9499246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IFERROR(__xludf.DUMMYFUNCTION("""COMPUTED_VALUE"""),3485.17)</f>
        <v>3485.17</v>
      </c>
      <c r="D181" s="2">
        <f>IFERROR(__xludf.DUMMYFUNCTION("""COMPUTED_VALUE"""),45553.66666666667)</f>
        <v>45553.66667</v>
      </c>
      <c r="E181" s="1">
        <f>IFERROR(__xludf.DUMMYFUNCTION("""COMPUTED_VALUE"""),3493.79)</f>
        <v>3493.79</v>
      </c>
      <c r="G181" s="2">
        <f>IFERROR(__xludf.DUMMYFUNCTION("""COMPUTED_VALUE"""),45553.66666666667)</f>
        <v>45553.66667</v>
      </c>
      <c r="H181" s="1">
        <f>IFERROR(__xludf.DUMMYFUNCTION("""COMPUTED_VALUE"""),3453.81)</f>
        <v>3453.81</v>
      </c>
      <c r="J181" s="2">
        <f>IFERROR(__xludf.DUMMYFUNCTION("""COMPUTED_VALUE"""),45553.66666666667)</f>
        <v>45553.66667</v>
      </c>
      <c r="K181" s="1">
        <f>IFERROR(__xludf.DUMMYFUNCTION("""COMPUTED_VALUE"""),3466.81)</f>
        <v>3466.81</v>
      </c>
      <c r="M181" s="2">
        <f>IFERROR(__xludf.DUMMYFUNCTION("""COMPUTED_VALUE"""),45553.66666666667)</f>
        <v>45553.66667</v>
      </c>
      <c r="N181" s="1">
        <f>IFERROR(__xludf.DUMMYFUNCTION("""COMPUTED_VALUE"""),1.1053386E7)</f>
        <v>11053386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IFERROR(__xludf.DUMMYFUNCTION("""COMPUTED_VALUE"""),3477.18)</f>
        <v>3477.18</v>
      </c>
      <c r="D182" s="2">
        <f>IFERROR(__xludf.DUMMYFUNCTION("""COMPUTED_VALUE"""),45554.66666666667)</f>
        <v>45554.66667</v>
      </c>
      <c r="E182" s="1">
        <f>IFERROR(__xludf.DUMMYFUNCTION("""COMPUTED_VALUE"""),3515.4)</f>
        <v>3515.4</v>
      </c>
      <c r="G182" s="2">
        <f>IFERROR(__xludf.DUMMYFUNCTION("""COMPUTED_VALUE"""),45554.66666666667)</f>
        <v>45554.66667</v>
      </c>
      <c r="H182" s="1">
        <f>IFERROR(__xludf.DUMMYFUNCTION("""COMPUTED_VALUE"""),3440.77)</f>
        <v>3440.77</v>
      </c>
      <c r="J182" s="2">
        <f>IFERROR(__xludf.DUMMYFUNCTION("""COMPUTED_VALUE"""),45554.66666666667)</f>
        <v>45554.66667</v>
      </c>
      <c r="K182" s="1">
        <f>IFERROR(__xludf.DUMMYFUNCTION("""COMPUTED_VALUE"""),3471.37)</f>
        <v>3471.37</v>
      </c>
      <c r="M182" s="2">
        <f>IFERROR(__xludf.DUMMYFUNCTION("""COMPUTED_VALUE"""),45554.66666666667)</f>
        <v>45554.66667</v>
      </c>
      <c r="N182" s="1">
        <f>IFERROR(__xludf.DUMMYFUNCTION("""COMPUTED_VALUE"""),1.6405289E7)</f>
        <v>16405289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IFERROR(__xludf.DUMMYFUNCTION("""COMPUTED_VALUE"""),3471.37)</f>
        <v>3471.37</v>
      </c>
      <c r="D183" s="2">
        <f>IFERROR(__xludf.DUMMYFUNCTION("""COMPUTED_VALUE"""),45555.66666666667)</f>
        <v>45555.66667</v>
      </c>
      <c r="E183" s="1">
        <f>IFERROR(__xludf.DUMMYFUNCTION("""COMPUTED_VALUE"""),3471.37)</f>
        <v>3471.37</v>
      </c>
      <c r="G183" s="2">
        <f>IFERROR(__xludf.DUMMYFUNCTION("""COMPUTED_VALUE"""),45555.66666666667)</f>
        <v>45555.66667</v>
      </c>
      <c r="H183" s="1">
        <f>IFERROR(__xludf.DUMMYFUNCTION("""COMPUTED_VALUE"""),3399.82)</f>
        <v>3399.82</v>
      </c>
      <c r="J183" s="2">
        <f>IFERROR(__xludf.DUMMYFUNCTION("""COMPUTED_VALUE"""),45555.66666666667)</f>
        <v>45555.66667</v>
      </c>
      <c r="K183" s="1">
        <f>IFERROR(__xludf.DUMMYFUNCTION("""COMPUTED_VALUE"""),3439.85)</f>
        <v>3439.85</v>
      </c>
      <c r="M183" s="2">
        <f>IFERROR(__xludf.DUMMYFUNCTION("""COMPUTED_VALUE"""),45555.66666666667)</f>
        <v>45555.66667</v>
      </c>
      <c r="N183" s="1">
        <f>IFERROR(__xludf.DUMMYFUNCTION("""COMPUTED_VALUE"""),3.9920799E7)</f>
        <v>39920799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IFERROR(__xludf.DUMMYFUNCTION("""COMPUTED_VALUE"""),3441.68)</f>
        <v>3441.68</v>
      </c>
      <c r="D184" s="2">
        <f>IFERROR(__xludf.DUMMYFUNCTION("""COMPUTED_VALUE"""),45558.66666666667)</f>
        <v>45558.66667</v>
      </c>
      <c r="E184" s="1">
        <f>IFERROR(__xludf.DUMMYFUNCTION("""COMPUTED_VALUE"""),3441.68)</f>
        <v>3441.68</v>
      </c>
      <c r="G184" s="2">
        <f>IFERROR(__xludf.DUMMYFUNCTION("""COMPUTED_VALUE"""),45558.66666666667)</f>
        <v>45558.66667</v>
      </c>
      <c r="H184" s="1">
        <f>IFERROR(__xludf.DUMMYFUNCTION("""COMPUTED_VALUE"""),3389.21)</f>
        <v>3389.21</v>
      </c>
      <c r="J184" s="2">
        <f>IFERROR(__xludf.DUMMYFUNCTION("""COMPUTED_VALUE"""),45558.66666666667)</f>
        <v>45558.66667</v>
      </c>
      <c r="K184" s="1">
        <f>IFERROR(__xludf.DUMMYFUNCTION("""COMPUTED_VALUE"""),3401.69)</f>
        <v>3401.69</v>
      </c>
      <c r="M184" s="2">
        <f>IFERROR(__xludf.DUMMYFUNCTION("""COMPUTED_VALUE"""),45558.66666666667)</f>
        <v>45558.66667</v>
      </c>
      <c r="N184" s="1">
        <f>IFERROR(__xludf.DUMMYFUNCTION("""COMPUTED_VALUE"""),1.6336216E7)</f>
        <v>16336216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IFERROR(__xludf.DUMMYFUNCTION("""COMPUTED_VALUE"""),3402.27)</f>
        <v>3402.27</v>
      </c>
      <c r="D185" s="2">
        <f>IFERROR(__xludf.DUMMYFUNCTION("""COMPUTED_VALUE"""),45559.66666666667)</f>
        <v>45559.66667</v>
      </c>
      <c r="E185" s="1">
        <f>IFERROR(__xludf.DUMMYFUNCTION("""COMPUTED_VALUE"""),3445.85)</f>
        <v>3445.85</v>
      </c>
      <c r="G185" s="2">
        <f>IFERROR(__xludf.DUMMYFUNCTION("""COMPUTED_VALUE"""),45559.66666666667)</f>
        <v>45559.66667</v>
      </c>
      <c r="H185" s="1">
        <f>IFERROR(__xludf.DUMMYFUNCTION("""COMPUTED_VALUE"""),3383.02)</f>
        <v>3383.02</v>
      </c>
      <c r="J185" s="2">
        <f>IFERROR(__xludf.DUMMYFUNCTION("""COMPUTED_VALUE"""),45559.66666666667)</f>
        <v>45559.66667</v>
      </c>
      <c r="K185" s="1">
        <f>IFERROR(__xludf.DUMMYFUNCTION("""COMPUTED_VALUE"""),3445.3)</f>
        <v>3445.3</v>
      </c>
      <c r="M185" s="2">
        <f>IFERROR(__xludf.DUMMYFUNCTION("""COMPUTED_VALUE"""),45559.66666666667)</f>
        <v>45559.66667</v>
      </c>
      <c r="N185" s="1">
        <f>IFERROR(__xludf.DUMMYFUNCTION("""COMPUTED_VALUE"""),1.448937E7)</f>
        <v>14489370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IFERROR(__xludf.DUMMYFUNCTION("""COMPUTED_VALUE"""),3433.91)</f>
        <v>3433.91</v>
      </c>
      <c r="D186" s="2">
        <f>IFERROR(__xludf.DUMMYFUNCTION("""COMPUTED_VALUE"""),45560.66666666667)</f>
        <v>45560.66667</v>
      </c>
      <c r="E186" s="1">
        <f>IFERROR(__xludf.DUMMYFUNCTION("""COMPUTED_VALUE"""),3449.13)</f>
        <v>3449.13</v>
      </c>
      <c r="G186" s="2">
        <f>IFERROR(__xludf.DUMMYFUNCTION("""COMPUTED_VALUE"""),45560.66666666667)</f>
        <v>45560.66667</v>
      </c>
      <c r="H186" s="1">
        <f>IFERROR(__xludf.DUMMYFUNCTION("""COMPUTED_VALUE"""),3390.08)</f>
        <v>3390.08</v>
      </c>
      <c r="J186" s="2">
        <f>IFERROR(__xludf.DUMMYFUNCTION("""COMPUTED_VALUE"""),45560.66666666667)</f>
        <v>45560.66667</v>
      </c>
      <c r="K186" s="1">
        <f>IFERROR(__xludf.DUMMYFUNCTION("""COMPUTED_VALUE"""),3393.31)</f>
        <v>3393.31</v>
      </c>
      <c r="M186" s="2">
        <f>IFERROR(__xludf.DUMMYFUNCTION("""COMPUTED_VALUE"""),45560.66666666667)</f>
        <v>45560.66667</v>
      </c>
      <c r="N186" s="1">
        <f>IFERROR(__xludf.DUMMYFUNCTION("""COMPUTED_VALUE"""),1.1478244E7)</f>
        <v>11478244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IFERROR(__xludf.DUMMYFUNCTION("""COMPUTED_VALUE"""),3402.14)</f>
        <v>3402.14</v>
      </c>
      <c r="D187" s="2">
        <f>IFERROR(__xludf.DUMMYFUNCTION("""COMPUTED_VALUE"""),45561.66666666667)</f>
        <v>45561.66667</v>
      </c>
      <c r="E187" s="1">
        <f>IFERROR(__xludf.DUMMYFUNCTION("""COMPUTED_VALUE"""),3431.88)</f>
        <v>3431.88</v>
      </c>
      <c r="G187" s="2">
        <f>IFERROR(__xludf.DUMMYFUNCTION("""COMPUTED_VALUE"""),45561.66666666667)</f>
        <v>45561.66667</v>
      </c>
      <c r="H187" s="1">
        <f>IFERROR(__xludf.DUMMYFUNCTION("""COMPUTED_VALUE"""),3375.39)</f>
        <v>3375.39</v>
      </c>
      <c r="J187" s="2">
        <f>IFERROR(__xludf.DUMMYFUNCTION("""COMPUTED_VALUE"""),45561.66666666667)</f>
        <v>45561.66667</v>
      </c>
      <c r="K187" s="1">
        <f>IFERROR(__xludf.DUMMYFUNCTION("""COMPUTED_VALUE"""),3388.13)</f>
        <v>3388.13</v>
      </c>
      <c r="M187" s="2">
        <f>IFERROR(__xludf.DUMMYFUNCTION("""COMPUTED_VALUE"""),45561.66666666667)</f>
        <v>45561.66667</v>
      </c>
      <c r="N187" s="1">
        <f>IFERROR(__xludf.DUMMYFUNCTION("""COMPUTED_VALUE"""),1.1387382E7)</f>
        <v>11387382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IFERROR(__xludf.DUMMYFUNCTION("""COMPUTED_VALUE"""),3401.9)</f>
        <v>3401.9</v>
      </c>
      <c r="D188" s="2">
        <f>IFERROR(__xludf.DUMMYFUNCTION("""COMPUTED_VALUE"""),45562.66666666667)</f>
        <v>45562.66667</v>
      </c>
      <c r="E188" s="1">
        <f>IFERROR(__xludf.DUMMYFUNCTION("""COMPUTED_VALUE"""),3462.89)</f>
        <v>3462.89</v>
      </c>
      <c r="G188" s="2">
        <f>IFERROR(__xludf.DUMMYFUNCTION("""COMPUTED_VALUE"""),45562.66666666667)</f>
        <v>45562.66667</v>
      </c>
      <c r="H188" s="1">
        <f>IFERROR(__xludf.DUMMYFUNCTION("""COMPUTED_VALUE"""),3401.9)</f>
        <v>3401.9</v>
      </c>
      <c r="J188" s="2">
        <f>IFERROR(__xludf.DUMMYFUNCTION("""COMPUTED_VALUE"""),45562.66666666667)</f>
        <v>45562.66667</v>
      </c>
      <c r="K188" s="1">
        <f>IFERROR(__xludf.DUMMYFUNCTION("""COMPUTED_VALUE"""),3417.16)</f>
        <v>3417.16</v>
      </c>
      <c r="M188" s="2">
        <f>IFERROR(__xludf.DUMMYFUNCTION("""COMPUTED_VALUE"""),45562.66666666667)</f>
        <v>45562.66667</v>
      </c>
      <c r="N188" s="1">
        <f>IFERROR(__xludf.DUMMYFUNCTION("""COMPUTED_VALUE"""),1.4023147E7)</f>
        <v>14023147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IFERROR(__xludf.DUMMYFUNCTION("""COMPUTED_VALUE"""),3422.42)</f>
        <v>3422.42</v>
      </c>
      <c r="D189" s="2">
        <f>IFERROR(__xludf.DUMMYFUNCTION("""COMPUTED_VALUE"""),45565.66666666667)</f>
        <v>45565.66667</v>
      </c>
      <c r="E189" s="1">
        <f>IFERROR(__xludf.DUMMYFUNCTION("""COMPUTED_VALUE"""),3452.75)</f>
        <v>3452.75</v>
      </c>
      <c r="G189" s="2">
        <f>IFERROR(__xludf.DUMMYFUNCTION("""COMPUTED_VALUE"""),45565.66666666667)</f>
        <v>45565.66667</v>
      </c>
      <c r="H189" s="1">
        <f>IFERROR(__xludf.DUMMYFUNCTION("""COMPUTED_VALUE"""),3404.33)</f>
        <v>3404.33</v>
      </c>
      <c r="J189" s="2">
        <f>IFERROR(__xludf.DUMMYFUNCTION("""COMPUTED_VALUE"""),45565.66666666667)</f>
        <v>45565.66667</v>
      </c>
      <c r="K189" s="1">
        <f>IFERROR(__xludf.DUMMYFUNCTION("""COMPUTED_VALUE"""),3440.27)</f>
        <v>3440.27</v>
      </c>
      <c r="M189" s="2">
        <f>IFERROR(__xludf.DUMMYFUNCTION("""COMPUTED_VALUE"""),45565.66666666667)</f>
        <v>45565.66667</v>
      </c>
      <c r="N189" s="1">
        <f>IFERROR(__xludf.DUMMYFUNCTION("""COMPUTED_VALUE"""),1.2698902E7)</f>
        <v>12698902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IFERROR(__xludf.DUMMYFUNCTION("""COMPUTED_VALUE"""),3434.68)</f>
        <v>3434.68</v>
      </c>
      <c r="D190" s="2">
        <f>IFERROR(__xludf.DUMMYFUNCTION("""COMPUTED_VALUE"""),45566.66666666667)</f>
        <v>45566.66667</v>
      </c>
      <c r="E190" s="1">
        <f>IFERROR(__xludf.DUMMYFUNCTION("""COMPUTED_VALUE"""),3455.47)</f>
        <v>3455.47</v>
      </c>
      <c r="G190" s="2">
        <f>IFERROR(__xludf.DUMMYFUNCTION("""COMPUTED_VALUE"""),45566.66666666667)</f>
        <v>45566.66667</v>
      </c>
      <c r="H190" s="1">
        <f>IFERROR(__xludf.DUMMYFUNCTION("""COMPUTED_VALUE"""),3396.01)</f>
        <v>3396.01</v>
      </c>
      <c r="J190" s="2">
        <f>IFERROR(__xludf.DUMMYFUNCTION("""COMPUTED_VALUE"""),45566.66666666667)</f>
        <v>45566.66667</v>
      </c>
      <c r="K190" s="1">
        <f>IFERROR(__xludf.DUMMYFUNCTION("""COMPUTED_VALUE"""),3431.87)</f>
        <v>3431.87</v>
      </c>
      <c r="M190" s="2">
        <f>IFERROR(__xludf.DUMMYFUNCTION("""COMPUTED_VALUE"""),45566.66666666667)</f>
        <v>45566.66667</v>
      </c>
      <c r="N190" s="1">
        <f>IFERROR(__xludf.DUMMYFUNCTION("""COMPUTED_VALUE"""),1.3879369E7)</f>
        <v>13879369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IFERROR(__xludf.DUMMYFUNCTION("""COMPUTED_VALUE"""),3427.19)</f>
        <v>3427.19</v>
      </c>
      <c r="D191" s="2">
        <f>IFERROR(__xludf.DUMMYFUNCTION("""COMPUTED_VALUE"""),45567.66666666667)</f>
        <v>45567.66667</v>
      </c>
      <c r="E191" s="1">
        <f>IFERROR(__xludf.DUMMYFUNCTION("""COMPUTED_VALUE"""),3444.39)</f>
        <v>3444.39</v>
      </c>
      <c r="G191" s="2">
        <f>IFERROR(__xludf.DUMMYFUNCTION("""COMPUTED_VALUE"""),45567.66666666667)</f>
        <v>45567.66667</v>
      </c>
      <c r="H191" s="1">
        <f>IFERROR(__xludf.DUMMYFUNCTION("""COMPUTED_VALUE"""),3397.05)</f>
        <v>3397.05</v>
      </c>
      <c r="J191" s="2">
        <f>IFERROR(__xludf.DUMMYFUNCTION("""COMPUTED_VALUE"""),45567.66666666667)</f>
        <v>45567.66667</v>
      </c>
      <c r="K191" s="1">
        <f>IFERROR(__xludf.DUMMYFUNCTION("""COMPUTED_VALUE"""),3403.3)</f>
        <v>3403.3</v>
      </c>
      <c r="M191" s="2">
        <f>IFERROR(__xludf.DUMMYFUNCTION("""COMPUTED_VALUE"""),45567.66666666667)</f>
        <v>45567.66667</v>
      </c>
      <c r="N191" s="1">
        <f>IFERROR(__xludf.DUMMYFUNCTION("""COMPUTED_VALUE"""),1.0567368E7)</f>
        <v>10567368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IFERROR(__xludf.DUMMYFUNCTION("""COMPUTED_VALUE"""),3393.07)</f>
        <v>3393.07</v>
      </c>
      <c r="D192" s="2">
        <f>IFERROR(__xludf.DUMMYFUNCTION("""COMPUTED_VALUE"""),45568.66666666667)</f>
        <v>45568.66667</v>
      </c>
      <c r="E192" s="1">
        <f>IFERROR(__xludf.DUMMYFUNCTION("""COMPUTED_VALUE"""),3397.43)</f>
        <v>3397.43</v>
      </c>
      <c r="G192" s="2">
        <f>IFERROR(__xludf.DUMMYFUNCTION("""COMPUTED_VALUE"""),45568.66666666667)</f>
        <v>45568.66667</v>
      </c>
      <c r="H192" s="1">
        <f>IFERROR(__xludf.DUMMYFUNCTION("""COMPUTED_VALUE"""),3351.54)</f>
        <v>3351.54</v>
      </c>
      <c r="J192" s="2">
        <f>IFERROR(__xludf.DUMMYFUNCTION("""COMPUTED_VALUE"""),45568.66666666667)</f>
        <v>45568.66667</v>
      </c>
      <c r="K192" s="1">
        <f>IFERROR(__xludf.DUMMYFUNCTION("""COMPUTED_VALUE"""),3375.1)</f>
        <v>3375.1</v>
      </c>
      <c r="M192" s="2">
        <f>IFERROR(__xludf.DUMMYFUNCTION("""COMPUTED_VALUE"""),45568.66666666667)</f>
        <v>45568.66667</v>
      </c>
      <c r="N192" s="1">
        <f>IFERROR(__xludf.DUMMYFUNCTION("""COMPUTED_VALUE"""),1.7435531E7)</f>
        <v>17435531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IFERROR(__xludf.DUMMYFUNCTION("""COMPUTED_VALUE"""),3390.47)</f>
        <v>3390.47</v>
      </c>
      <c r="D193" s="2">
        <f>IFERROR(__xludf.DUMMYFUNCTION("""COMPUTED_VALUE"""),45569.66666666667)</f>
        <v>45569.66667</v>
      </c>
      <c r="E193" s="1">
        <f>IFERROR(__xludf.DUMMYFUNCTION("""COMPUTED_VALUE"""),3421.76)</f>
        <v>3421.76</v>
      </c>
      <c r="G193" s="2">
        <f>IFERROR(__xludf.DUMMYFUNCTION("""COMPUTED_VALUE"""),45569.66666666667)</f>
        <v>45569.66667</v>
      </c>
      <c r="H193" s="1">
        <f>IFERROR(__xludf.DUMMYFUNCTION("""COMPUTED_VALUE"""),3351.97)</f>
        <v>3351.97</v>
      </c>
      <c r="J193" s="2">
        <f>IFERROR(__xludf.DUMMYFUNCTION("""COMPUTED_VALUE"""),45569.66666666667)</f>
        <v>45569.66667</v>
      </c>
      <c r="K193" s="1">
        <f>IFERROR(__xludf.DUMMYFUNCTION("""COMPUTED_VALUE"""),3379.21)</f>
        <v>3379.21</v>
      </c>
      <c r="M193" s="2">
        <f>IFERROR(__xludf.DUMMYFUNCTION("""COMPUTED_VALUE"""),45569.66666666667)</f>
        <v>45569.66667</v>
      </c>
      <c r="N193" s="1">
        <f>IFERROR(__xludf.DUMMYFUNCTION("""COMPUTED_VALUE"""),1.3554148E7)</f>
        <v>13554148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IFERROR(__xludf.DUMMYFUNCTION("""COMPUTED_VALUE"""),3372.61)</f>
        <v>3372.61</v>
      </c>
      <c r="D194" s="2">
        <f>IFERROR(__xludf.DUMMYFUNCTION("""COMPUTED_VALUE"""),45572.66666666667)</f>
        <v>45572.66667</v>
      </c>
      <c r="E194" s="1">
        <f>IFERROR(__xludf.DUMMYFUNCTION("""COMPUTED_VALUE"""),3372.61)</f>
        <v>3372.61</v>
      </c>
      <c r="G194" s="2">
        <f>IFERROR(__xludf.DUMMYFUNCTION("""COMPUTED_VALUE"""),45572.66666666667)</f>
        <v>45572.66667</v>
      </c>
      <c r="H194" s="1">
        <f>IFERROR(__xludf.DUMMYFUNCTION("""COMPUTED_VALUE"""),3313.21)</f>
        <v>3313.21</v>
      </c>
      <c r="J194" s="2">
        <f>IFERROR(__xludf.DUMMYFUNCTION("""COMPUTED_VALUE"""),45572.66666666667)</f>
        <v>45572.66667</v>
      </c>
      <c r="K194" s="1">
        <f>IFERROR(__xludf.DUMMYFUNCTION("""COMPUTED_VALUE"""),3331.6)</f>
        <v>3331.6</v>
      </c>
      <c r="M194" s="2">
        <f>IFERROR(__xludf.DUMMYFUNCTION("""COMPUTED_VALUE"""),45572.66666666667)</f>
        <v>45572.66667</v>
      </c>
      <c r="N194" s="1">
        <f>IFERROR(__xludf.DUMMYFUNCTION("""COMPUTED_VALUE"""),1.3126414E7)</f>
        <v>13126414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IFERROR(__xludf.DUMMYFUNCTION("""COMPUTED_VALUE"""),3338.63)</f>
        <v>3338.63</v>
      </c>
      <c r="D195" s="2">
        <f>IFERROR(__xludf.DUMMYFUNCTION("""COMPUTED_VALUE"""),45573.66666666667)</f>
        <v>45573.66667</v>
      </c>
      <c r="E195" s="1">
        <f>IFERROR(__xludf.DUMMYFUNCTION("""COMPUTED_VALUE"""),3359.25)</f>
        <v>3359.25</v>
      </c>
      <c r="G195" s="2">
        <f>IFERROR(__xludf.DUMMYFUNCTION("""COMPUTED_VALUE"""),45573.66666666667)</f>
        <v>45573.66667</v>
      </c>
      <c r="H195" s="1">
        <f>IFERROR(__xludf.DUMMYFUNCTION("""COMPUTED_VALUE"""),3332.15)</f>
        <v>3332.15</v>
      </c>
      <c r="J195" s="2">
        <f>IFERROR(__xludf.DUMMYFUNCTION("""COMPUTED_VALUE"""),45573.66666666667)</f>
        <v>45573.66667</v>
      </c>
      <c r="K195" s="1">
        <f>IFERROR(__xludf.DUMMYFUNCTION("""COMPUTED_VALUE"""),3340.67)</f>
        <v>3340.67</v>
      </c>
      <c r="M195" s="2">
        <f>IFERROR(__xludf.DUMMYFUNCTION("""COMPUTED_VALUE"""),45573.66666666667)</f>
        <v>45573.66667</v>
      </c>
      <c r="N195" s="1">
        <f>IFERROR(__xludf.DUMMYFUNCTION("""COMPUTED_VALUE"""),1.1574455E7)</f>
        <v>11574455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IFERROR(__xludf.DUMMYFUNCTION("""COMPUTED_VALUE"""),3345.82)</f>
        <v>3345.82</v>
      </c>
      <c r="D196" s="2">
        <f>IFERROR(__xludf.DUMMYFUNCTION("""COMPUTED_VALUE"""),45574.66666666667)</f>
        <v>45574.66667</v>
      </c>
      <c r="E196" s="1">
        <f>IFERROR(__xludf.DUMMYFUNCTION("""COMPUTED_VALUE"""),3368.66)</f>
        <v>3368.66</v>
      </c>
      <c r="G196" s="2">
        <f>IFERROR(__xludf.DUMMYFUNCTION("""COMPUTED_VALUE"""),45574.66666666667)</f>
        <v>45574.66667</v>
      </c>
      <c r="H196" s="1">
        <f>IFERROR(__xludf.DUMMYFUNCTION("""COMPUTED_VALUE"""),3329.84)</f>
        <v>3329.84</v>
      </c>
      <c r="J196" s="2">
        <f>IFERROR(__xludf.DUMMYFUNCTION("""COMPUTED_VALUE"""),45574.66666666667)</f>
        <v>45574.66667</v>
      </c>
      <c r="K196" s="1">
        <f>IFERROR(__xludf.DUMMYFUNCTION("""COMPUTED_VALUE"""),3356.69)</f>
        <v>3356.69</v>
      </c>
      <c r="M196" s="2">
        <f>IFERROR(__xludf.DUMMYFUNCTION("""COMPUTED_VALUE"""),45574.66666666667)</f>
        <v>45574.66667</v>
      </c>
      <c r="N196" s="1">
        <f>IFERROR(__xludf.DUMMYFUNCTION("""COMPUTED_VALUE"""),1.0518201E7)</f>
        <v>10518201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IFERROR(__xludf.DUMMYFUNCTION("""COMPUTED_VALUE"""),3351.74)</f>
        <v>3351.74</v>
      </c>
      <c r="D197" s="2">
        <f>IFERROR(__xludf.DUMMYFUNCTION("""COMPUTED_VALUE"""),45575.66666666667)</f>
        <v>45575.66667</v>
      </c>
      <c r="E197" s="1">
        <f>IFERROR(__xludf.DUMMYFUNCTION("""COMPUTED_VALUE"""),3375.91)</f>
        <v>3375.91</v>
      </c>
      <c r="G197" s="2">
        <f>IFERROR(__xludf.DUMMYFUNCTION("""COMPUTED_VALUE"""),45575.66666666667)</f>
        <v>45575.66667</v>
      </c>
      <c r="H197" s="1">
        <f>IFERROR(__xludf.DUMMYFUNCTION("""COMPUTED_VALUE"""),3337.86)</f>
        <v>3337.86</v>
      </c>
      <c r="J197" s="2">
        <f>IFERROR(__xludf.DUMMYFUNCTION("""COMPUTED_VALUE"""),45575.66666666667)</f>
        <v>45575.66667</v>
      </c>
      <c r="K197" s="1">
        <f>IFERROR(__xludf.DUMMYFUNCTION("""COMPUTED_VALUE"""),3374.16)</f>
        <v>3374.16</v>
      </c>
      <c r="M197" s="2">
        <f>IFERROR(__xludf.DUMMYFUNCTION("""COMPUTED_VALUE"""),45575.66666666667)</f>
        <v>45575.66667</v>
      </c>
      <c r="N197" s="1">
        <f>IFERROR(__xludf.DUMMYFUNCTION("""COMPUTED_VALUE"""),9520996.0)</f>
        <v>9520996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IFERROR(__xludf.DUMMYFUNCTION("""COMPUTED_VALUE"""),3385.08)</f>
        <v>3385.08</v>
      </c>
      <c r="D198" s="2">
        <f>IFERROR(__xludf.DUMMYFUNCTION("""COMPUTED_VALUE"""),45576.66666666667)</f>
        <v>45576.66667</v>
      </c>
      <c r="E198" s="1">
        <f>IFERROR(__xludf.DUMMYFUNCTION("""COMPUTED_VALUE"""),3425.37)</f>
        <v>3425.37</v>
      </c>
      <c r="G198" s="2">
        <f>IFERROR(__xludf.DUMMYFUNCTION("""COMPUTED_VALUE"""),45576.66666666667)</f>
        <v>45576.66667</v>
      </c>
      <c r="H198" s="1">
        <f>IFERROR(__xludf.DUMMYFUNCTION("""COMPUTED_VALUE"""),3385.08)</f>
        <v>3385.08</v>
      </c>
      <c r="J198" s="2">
        <f>IFERROR(__xludf.DUMMYFUNCTION("""COMPUTED_VALUE"""),45576.66666666667)</f>
        <v>45576.66667</v>
      </c>
      <c r="K198" s="1">
        <f>IFERROR(__xludf.DUMMYFUNCTION("""COMPUTED_VALUE"""),3423.54)</f>
        <v>3423.54</v>
      </c>
      <c r="M198" s="2">
        <f>IFERROR(__xludf.DUMMYFUNCTION("""COMPUTED_VALUE"""),45576.66666666667)</f>
        <v>45576.66667</v>
      </c>
      <c r="N198" s="1">
        <f>IFERROR(__xludf.DUMMYFUNCTION("""COMPUTED_VALUE"""),9413408.0)</f>
        <v>9413408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IFERROR(__xludf.DUMMYFUNCTION("""COMPUTED_VALUE"""),3422.44)</f>
        <v>3422.44</v>
      </c>
      <c r="D199" s="2">
        <f>IFERROR(__xludf.DUMMYFUNCTION("""COMPUTED_VALUE"""),45579.66666666667)</f>
        <v>45579.66667</v>
      </c>
      <c r="E199" s="1">
        <f>IFERROR(__xludf.DUMMYFUNCTION("""COMPUTED_VALUE"""),3473.27)</f>
        <v>3473.27</v>
      </c>
      <c r="G199" s="2">
        <f>IFERROR(__xludf.DUMMYFUNCTION("""COMPUTED_VALUE"""),45579.66666666667)</f>
        <v>45579.66667</v>
      </c>
      <c r="H199" s="1">
        <f>IFERROR(__xludf.DUMMYFUNCTION("""COMPUTED_VALUE"""),3411.71)</f>
        <v>3411.71</v>
      </c>
      <c r="J199" s="2">
        <f>IFERROR(__xludf.DUMMYFUNCTION("""COMPUTED_VALUE"""),45579.66666666667)</f>
        <v>45579.66667</v>
      </c>
      <c r="K199" s="1">
        <f>IFERROR(__xludf.DUMMYFUNCTION("""COMPUTED_VALUE"""),3464.74)</f>
        <v>3464.74</v>
      </c>
      <c r="M199" s="2">
        <f>IFERROR(__xludf.DUMMYFUNCTION("""COMPUTED_VALUE"""),45579.66666666667)</f>
        <v>45579.66667</v>
      </c>
      <c r="N199" s="1">
        <f>IFERROR(__xludf.DUMMYFUNCTION("""COMPUTED_VALUE"""),1.4463007E7)</f>
        <v>14463007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IFERROR(__xludf.DUMMYFUNCTION("""COMPUTED_VALUE"""),3467.18)</f>
        <v>3467.18</v>
      </c>
      <c r="D200" s="2">
        <f>IFERROR(__xludf.DUMMYFUNCTION("""COMPUTED_VALUE"""),45580.66666666667)</f>
        <v>45580.66667</v>
      </c>
      <c r="E200" s="1">
        <f>IFERROR(__xludf.DUMMYFUNCTION("""COMPUTED_VALUE"""),3512.54)</f>
        <v>3512.54</v>
      </c>
      <c r="G200" s="2">
        <f>IFERROR(__xludf.DUMMYFUNCTION("""COMPUTED_VALUE"""),45580.66666666667)</f>
        <v>45580.66667</v>
      </c>
      <c r="H200" s="1">
        <f>IFERROR(__xludf.DUMMYFUNCTION("""COMPUTED_VALUE"""),3465.29)</f>
        <v>3465.29</v>
      </c>
      <c r="J200" s="2">
        <f>IFERROR(__xludf.DUMMYFUNCTION("""COMPUTED_VALUE"""),45580.66666666667)</f>
        <v>45580.66667</v>
      </c>
      <c r="K200" s="1">
        <f>IFERROR(__xludf.DUMMYFUNCTION("""COMPUTED_VALUE"""),3475.25)</f>
        <v>3475.25</v>
      </c>
      <c r="M200" s="2">
        <f>IFERROR(__xludf.DUMMYFUNCTION("""COMPUTED_VALUE"""),45580.66666666667)</f>
        <v>45580.66667</v>
      </c>
      <c r="N200" s="1">
        <f>IFERROR(__xludf.DUMMYFUNCTION("""COMPUTED_VALUE"""),1.5188377E7)</f>
        <v>15188377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IFERROR(__xludf.DUMMYFUNCTION("""COMPUTED_VALUE"""),3482.18)</f>
        <v>3482.18</v>
      </c>
      <c r="D201" s="2">
        <f>IFERROR(__xludf.DUMMYFUNCTION("""COMPUTED_VALUE"""),45581.66666666667)</f>
        <v>45581.66667</v>
      </c>
      <c r="E201" s="1">
        <f>IFERROR(__xludf.DUMMYFUNCTION("""COMPUTED_VALUE"""),3538.39)</f>
        <v>3538.39</v>
      </c>
      <c r="G201" s="2">
        <f>IFERROR(__xludf.DUMMYFUNCTION("""COMPUTED_VALUE"""),45581.66666666667)</f>
        <v>45581.66667</v>
      </c>
      <c r="H201" s="1">
        <f>IFERROR(__xludf.DUMMYFUNCTION("""COMPUTED_VALUE"""),3481.82)</f>
        <v>3481.82</v>
      </c>
      <c r="J201" s="2">
        <f>IFERROR(__xludf.DUMMYFUNCTION("""COMPUTED_VALUE"""),45581.66666666667)</f>
        <v>45581.66667</v>
      </c>
      <c r="K201" s="1">
        <f>IFERROR(__xludf.DUMMYFUNCTION("""COMPUTED_VALUE"""),3495.99)</f>
        <v>3495.99</v>
      </c>
      <c r="M201" s="2">
        <f>IFERROR(__xludf.DUMMYFUNCTION("""COMPUTED_VALUE"""),45581.66666666667)</f>
        <v>45581.66667</v>
      </c>
      <c r="N201" s="1">
        <f>IFERROR(__xludf.DUMMYFUNCTION("""COMPUTED_VALUE"""),1.9758647E7)</f>
        <v>19758647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IFERROR(__xludf.DUMMYFUNCTION("""COMPUTED_VALUE"""),3459.01)</f>
        <v>3459.01</v>
      </c>
      <c r="D202" s="2">
        <f>IFERROR(__xludf.DUMMYFUNCTION("""COMPUTED_VALUE"""),45582.66666666667)</f>
        <v>45582.66667</v>
      </c>
      <c r="E202" s="1">
        <f>IFERROR(__xludf.DUMMYFUNCTION("""COMPUTED_VALUE"""),3459.01)</f>
        <v>3459.01</v>
      </c>
      <c r="G202" s="2">
        <f>IFERROR(__xludf.DUMMYFUNCTION("""COMPUTED_VALUE"""),45582.66666666667)</f>
        <v>45582.66667</v>
      </c>
      <c r="H202" s="1">
        <f>IFERROR(__xludf.DUMMYFUNCTION("""COMPUTED_VALUE"""),3354.37)</f>
        <v>3354.37</v>
      </c>
      <c r="J202" s="2">
        <f>IFERROR(__xludf.DUMMYFUNCTION("""COMPUTED_VALUE"""),45582.66666666667)</f>
        <v>45582.66667</v>
      </c>
      <c r="K202" s="1">
        <f>IFERROR(__xludf.DUMMYFUNCTION("""COMPUTED_VALUE"""),3367.88)</f>
        <v>3367.88</v>
      </c>
      <c r="M202" s="2">
        <f>IFERROR(__xludf.DUMMYFUNCTION("""COMPUTED_VALUE"""),45582.66666666667)</f>
        <v>45582.66667</v>
      </c>
      <c r="N202" s="1">
        <f>IFERROR(__xludf.DUMMYFUNCTION("""COMPUTED_VALUE"""),3.2658471E7)</f>
        <v>32658471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IFERROR(__xludf.DUMMYFUNCTION("""COMPUTED_VALUE"""),3369.47)</f>
        <v>3369.47</v>
      </c>
      <c r="D203" s="2">
        <f>IFERROR(__xludf.DUMMYFUNCTION("""COMPUTED_VALUE"""),45583.66666666667)</f>
        <v>45583.66667</v>
      </c>
      <c r="E203" s="1">
        <f>IFERROR(__xludf.DUMMYFUNCTION("""COMPUTED_VALUE"""),3433.79)</f>
        <v>3433.79</v>
      </c>
      <c r="G203" s="2">
        <f>IFERROR(__xludf.DUMMYFUNCTION("""COMPUTED_VALUE"""),45583.66666666667)</f>
        <v>45583.66667</v>
      </c>
      <c r="H203" s="1">
        <f>IFERROR(__xludf.DUMMYFUNCTION("""COMPUTED_VALUE"""),3369.47)</f>
        <v>3369.47</v>
      </c>
      <c r="J203" s="2">
        <f>IFERROR(__xludf.DUMMYFUNCTION("""COMPUTED_VALUE"""),45583.66666666667)</f>
        <v>45583.66667</v>
      </c>
      <c r="K203" s="1">
        <f>IFERROR(__xludf.DUMMYFUNCTION("""COMPUTED_VALUE"""),3423.03)</f>
        <v>3423.03</v>
      </c>
      <c r="M203" s="2">
        <f>IFERROR(__xludf.DUMMYFUNCTION("""COMPUTED_VALUE"""),45583.66666666667)</f>
        <v>45583.66667</v>
      </c>
      <c r="N203" s="1">
        <f>IFERROR(__xludf.DUMMYFUNCTION("""COMPUTED_VALUE"""),2.5446136E7)</f>
        <v>25446136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IFERROR(__xludf.DUMMYFUNCTION("""COMPUTED_VALUE"""),3420.34)</f>
        <v>3420.34</v>
      </c>
      <c r="D204" s="2">
        <f>IFERROR(__xludf.DUMMYFUNCTION("""COMPUTED_VALUE"""),45586.66666666667)</f>
        <v>45586.66667</v>
      </c>
      <c r="E204" s="1">
        <f>IFERROR(__xludf.DUMMYFUNCTION("""COMPUTED_VALUE"""),3420.34)</f>
        <v>3420.34</v>
      </c>
      <c r="G204" s="2">
        <f>IFERROR(__xludf.DUMMYFUNCTION("""COMPUTED_VALUE"""),45586.66666666667)</f>
        <v>45586.66667</v>
      </c>
      <c r="H204" s="1">
        <f>IFERROR(__xludf.DUMMYFUNCTION("""COMPUTED_VALUE"""),3362.12)</f>
        <v>3362.12</v>
      </c>
      <c r="J204" s="2">
        <f>IFERROR(__xludf.DUMMYFUNCTION("""COMPUTED_VALUE"""),45586.66666666667)</f>
        <v>45586.66667</v>
      </c>
      <c r="K204" s="1">
        <f>IFERROR(__xludf.DUMMYFUNCTION("""COMPUTED_VALUE"""),3371.06)</f>
        <v>3371.06</v>
      </c>
      <c r="M204" s="2">
        <f>IFERROR(__xludf.DUMMYFUNCTION("""COMPUTED_VALUE"""),45586.66666666667)</f>
        <v>45586.66667</v>
      </c>
      <c r="N204" s="1">
        <f>IFERROR(__xludf.DUMMYFUNCTION("""COMPUTED_VALUE"""),1.2956323E7)</f>
        <v>12956323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IFERROR(__xludf.DUMMYFUNCTION("""COMPUTED_VALUE"""),3371.06)</f>
        <v>3371.06</v>
      </c>
      <c r="D205" s="2">
        <f>IFERROR(__xludf.DUMMYFUNCTION("""COMPUTED_VALUE"""),45587.66666666667)</f>
        <v>45587.66667</v>
      </c>
      <c r="E205" s="1">
        <f>IFERROR(__xludf.DUMMYFUNCTION("""COMPUTED_VALUE"""),3427.01)</f>
        <v>3427.01</v>
      </c>
      <c r="G205" s="2">
        <f>IFERROR(__xludf.DUMMYFUNCTION("""COMPUTED_VALUE"""),45587.66666666667)</f>
        <v>45587.66667</v>
      </c>
      <c r="H205" s="1">
        <f>IFERROR(__xludf.DUMMYFUNCTION("""COMPUTED_VALUE"""),3371.06)</f>
        <v>3371.06</v>
      </c>
      <c r="J205" s="2">
        <f>IFERROR(__xludf.DUMMYFUNCTION("""COMPUTED_VALUE"""),45587.66666666667)</f>
        <v>45587.66667</v>
      </c>
      <c r="K205" s="1">
        <f>IFERROR(__xludf.DUMMYFUNCTION("""COMPUTED_VALUE"""),3419.06)</f>
        <v>3419.06</v>
      </c>
      <c r="M205" s="2">
        <f>IFERROR(__xludf.DUMMYFUNCTION("""COMPUTED_VALUE"""),45587.66666666667)</f>
        <v>45587.66667</v>
      </c>
      <c r="N205" s="1">
        <f>IFERROR(__xludf.DUMMYFUNCTION("""COMPUTED_VALUE"""),1.5324918E7)</f>
        <v>15324918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IFERROR(__xludf.DUMMYFUNCTION("""COMPUTED_VALUE"""),3411.31)</f>
        <v>3411.31</v>
      </c>
      <c r="D206" s="2">
        <f>IFERROR(__xludf.DUMMYFUNCTION("""COMPUTED_VALUE"""),45588.66666666667)</f>
        <v>45588.66667</v>
      </c>
      <c r="E206" s="1">
        <f>IFERROR(__xludf.DUMMYFUNCTION("""COMPUTED_VALUE"""),3417.05)</f>
        <v>3417.05</v>
      </c>
      <c r="G206" s="2">
        <f>IFERROR(__xludf.DUMMYFUNCTION("""COMPUTED_VALUE"""),45588.66666666667)</f>
        <v>45588.66667</v>
      </c>
      <c r="H206" s="1">
        <f>IFERROR(__xludf.DUMMYFUNCTION("""COMPUTED_VALUE"""),3386.28)</f>
        <v>3386.28</v>
      </c>
      <c r="J206" s="2">
        <f>IFERROR(__xludf.DUMMYFUNCTION("""COMPUTED_VALUE"""),45588.66666666667)</f>
        <v>45588.66667</v>
      </c>
      <c r="K206" s="1">
        <f>IFERROR(__xludf.DUMMYFUNCTION("""COMPUTED_VALUE"""),3402.12)</f>
        <v>3402.12</v>
      </c>
      <c r="M206" s="2">
        <f>IFERROR(__xludf.DUMMYFUNCTION("""COMPUTED_VALUE"""),45588.66666666667)</f>
        <v>45588.66667</v>
      </c>
      <c r="N206" s="1">
        <f>IFERROR(__xludf.DUMMYFUNCTION("""COMPUTED_VALUE"""),1.5638851E7)</f>
        <v>15638851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IFERROR(__xludf.DUMMYFUNCTION("""COMPUTED_VALUE"""),3307.97)</f>
        <v>3307.97</v>
      </c>
      <c r="D207" s="2">
        <f>IFERROR(__xludf.DUMMYFUNCTION("""COMPUTED_VALUE"""),45589.66666666667)</f>
        <v>45589.66667</v>
      </c>
      <c r="E207" s="1">
        <f>IFERROR(__xludf.DUMMYFUNCTION("""COMPUTED_VALUE"""),3350.65)</f>
        <v>3350.65</v>
      </c>
      <c r="G207" s="2">
        <f>IFERROR(__xludf.DUMMYFUNCTION("""COMPUTED_VALUE"""),45589.66666666667)</f>
        <v>45589.66667</v>
      </c>
      <c r="H207" s="1">
        <f>IFERROR(__xludf.DUMMYFUNCTION("""COMPUTED_VALUE"""),3265.86)</f>
        <v>3265.86</v>
      </c>
      <c r="J207" s="2">
        <f>IFERROR(__xludf.DUMMYFUNCTION("""COMPUTED_VALUE"""),45589.66666666667)</f>
        <v>45589.66667</v>
      </c>
      <c r="K207" s="1">
        <f>IFERROR(__xludf.DUMMYFUNCTION("""COMPUTED_VALUE"""),3298.74)</f>
        <v>3298.74</v>
      </c>
      <c r="M207" s="2">
        <f>IFERROR(__xludf.DUMMYFUNCTION("""COMPUTED_VALUE"""),45589.66666666667)</f>
        <v>45589.66667</v>
      </c>
      <c r="N207" s="1">
        <f>IFERROR(__xludf.DUMMYFUNCTION("""COMPUTED_VALUE"""),2.1631614E7)</f>
        <v>21631614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IFERROR(__xludf.DUMMYFUNCTION("""COMPUTED_VALUE"""),3302.83)</f>
        <v>3302.83</v>
      </c>
      <c r="D208" s="2">
        <f>IFERROR(__xludf.DUMMYFUNCTION("""COMPUTED_VALUE"""),45590.66666666667)</f>
        <v>45590.66667</v>
      </c>
      <c r="E208" s="1">
        <f>IFERROR(__xludf.DUMMYFUNCTION("""COMPUTED_VALUE"""),3316.98)</f>
        <v>3316.98</v>
      </c>
      <c r="G208" s="2">
        <f>IFERROR(__xludf.DUMMYFUNCTION("""COMPUTED_VALUE"""),45590.66666666667)</f>
        <v>45590.66667</v>
      </c>
      <c r="H208" s="1">
        <f>IFERROR(__xludf.DUMMYFUNCTION("""COMPUTED_VALUE"""),3285.01)</f>
        <v>3285.01</v>
      </c>
      <c r="J208" s="2">
        <f>IFERROR(__xludf.DUMMYFUNCTION("""COMPUTED_VALUE"""),45590.66666666667)</f>
        <v>45590.66667</v>
      </c>
      <c r="K208" s="1">
        <f>IFERROR(__xludf.DUMMYFUNCTION("""COMPUTED_VALUE"""),3292.81)</f>
        <v>3292.81</v>
      </c>
      <c r="M208" s="2">
        <f>IFERROR(__xludf.DUMMYFUNCTION("""COMPUTED_VALUE"""),45590.66666666667)</f>
        <v>45590.66667</v>
      </c>
      <c r="N208" s="1">
        <f>IFERROR(__xludf.DUMMYFUNCTION("""COMPUTED_VALUE"""),1.8046045E7)</f>
        <v>18046045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IFERROR(__xludf.DUMMYFUNCTION("""COMPUTED_VALUE"""),3299.47)</f>
        <v>3299.47</v>
      </c>
      <c r="D209" s="2">
        <f>IFERROR(__xludf.DUMMYFUNCTION("""COMPUTED_VALUE"""),45593.66666666667)</f>
        <v>45593.66667</v>
      </c>
      <c r="E209" s="1">
        <f>IFERROR(__xludf.DUMMYFUNCTION("""COMPUTED_VALUE"""),3326.95)</f>
        <v>3326.95</v>
      </c>
      <c r="G209" s="2">
        <f>IFERROR(__xludf.DUMMYFUNCTION("""COMPUTED_VALUE"""),45593.66666666667)</f>
        <v>45593.66667</v>
      </c>
      <c r="H209" s="1">
        <f>IFERROR(__xludf.DUMMYFUNCTION("""COMPUTED_VALUE"""),3297.41)</f>
        <v>3297.41</v>
      </c>
      <c r="J209" s="2">
        <f>IFERROR(__xludf.DUMMYFUNCTION("""COMPUTED_VALUE"""),45593.66666666667)</f>
        <v>45593.66667</v>
      </c>
      <c r="K209" s="1">
        <f>IFERROR(__xludf.DUMMYFUNCTION("""COMPUTED_VALUE"""),3312.56)</f>
        <v>3312.56</v>
      </c>
      <c r="M209" s="2">
        <f>IFERROR(__xludf.DUMMYFUNCTION("""COMPUTED_VALUE"""),45593.66666666667)</f>
        <v>45593.66667</v>
      </c>
      <c r="N209" s="1">
        <f>IFERROR(__xludf.DUMMYFUNCTION("""COMPUTED_VALUE"""),1.1473075E7)</f>
        <v>11473075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IFERROR(__xludf.DUMMYFUNCTION("""COMPUTED_VALUE"""),3311.12)</f>
        <v>3311.12</v>
      </c>
      <c r="D210" s="2">
        <f>IFERROR(__xludf.DUMMYFUNCTION("""COMPUTED_VALUE"""),45594.66666666667)</f>
        <v>45594.66667</v>
      </c>
      <c r="E210" s="1">
        <f>IFERROR(__xludf.DUMMYFUNCTION("""COMPUTED_VALUE"""),3344.49)</f>
        <v>3344.49</v>
      </c>
      <c r="G210" s="2">
        <f>IFERROR(__xludf.DUMMYFUNCTION("""COMPUTED_VALUE"""),45594.66666666667)</f>
        <v>45594.66667</v>
      </c>
      <c r="H210" s="1">
        <f>IFERROR(__xludf.DUMMYFUNCTION("""COMPUTED_VALUE"""),3301.5)</f>
        <v>3301.5</v>
      </c>
      <c r="J210" s="2">
        <f>IFERROR(__xludf.DUMMYFUNCTION("""COMPUTED_VALUE"""),45594.66666666667)</f>
        <v>45594.66667</v>
      </c>
      <c r="K210" s="1">
        <f>IFERROR(__xludf.DUMMYFUNCTION("""COMPUTED_VALUE"""),3309.04)</f>
        <v>3309.04</v>
      </c>
      <c r="M210" s="2">
        <f>IFERROR(__xludf.DUMMYFUNCTION("""COMPUTED_VALUE"""),45594.66666666667)</f>
        <v>45594.66667</v>
      </c>
      <c r="N210" s="1">
        <f>IFERROR(__xludf.DUMMYFUNCTION("""COMPUTED_VALUE"""),1.7627343E7)</f>
        <v>17627343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IFERROR(__xludf.DUMMYFUNCTION("""COMPUTED_VALUE"""),3302.36)</f>
        <v>3302.36</v>
      </c>
      <c r="D211" s="2">
        <f>IFERROR(__xludf.DUMMYFUNCTION("""COMPUTED_VALUE"""),45595.66666666667)</f>
        <v>45595.66667</v>
      </c>
      <c r="E211" s="1">
        <f>IFERROR(__xludf.DUMMYFUNCTION("""COMPUTED_VALUE"""),3344.9)</f>
        <v>3344.9</v>
      </c>
      <c r="G211" s="2">
        <f>IFERROR(__xludf.DUMMYFUNCTION("""COMPUTED_VALUE"""),45595.66666666667)</f>
        <v>45595.66667</v>
      </c>
      <c r="H211" s="1">
        <f>IFERROR(__xludf.DUMMYFUNCTION("""COMPUTED_VALUE"""),3300.82)</f>
        <v>3300.82</v>
      </c>
      <c r="J211" s="2">
        <f>IFERROR(__xludf.DUMMYFUNCTION("""COMPUTED_VALUE"""),45595.66666666667)</f>
        <v>45595.66667</v>
      </c>
      <c r="K211" s="1">
        <f>IFERROR(__xludf.DUMMYFUNCTION("""COMPUTED_VALUE"""),3318.44)</f>
        <v>3318.44</v>
      </c>
      <c r="M211" s="2">
        <f>IFERROR(__xludf.DUMMYFUNCTION("""COMPUTED_VALUE"""),45595.66666666667)</f>
        <v>45595.66667</v>
      </c>
      <c r="N211" s="1">
        <f>IFERROR(__xludf.DUMMYFUNCTION("""COMPUTED_VALUE"""),1.6006552E7)</f>
        <v>16006552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IFERROR(__xludf.DUMMYFUNCTION("""COMPUTED_VALUE"""),3315.56)</f>
        <v>3315.56</v>
      </c>
      <c r="D212" s="2">
        <f>IFERROR(__xludf.DUMMYFUNCTION("""COMPUTED_VALUE"""),45596.66666666667)</f>
        <v>45596.66667</v>
      </c>
      <c r="E212" s="1">
        <f>IFERROR(__xludf.DUMMYFUNCTION("""COMPUTED_VALUE"""),3342.66)</f>
        <v>3342.66</v>
      </c>
      <c r="G212" s="2">
        <f>IFERROR(__xludf.DUMMYFUNCTION("""COMPUTED_VALUE"""),45596.66666666667)</f>
        <v>45596.66667</v>
      </c>
      <c r="H212" s="1">
        <f>IFERROR(__xludf.DUMMYFUNCTION("""COMPUTED_VALUE"""),3299.27)</f>
        <v>3299.27</v>
      </c>
      <c r="J212" s="2">
        <f>IFERROR(__xludf.DUMMYFUNCTION("""COMPUTED_VALUE"""),45596.66666666667)</f>
        <v>45596.66667</v>
      </c>
      <c r="K212" s="1">
        <f>IFERROR(__xludf.DUMMYFUNCTION("""COMPUTED_VALUE"""),3313.53)</f>
        <v>3313.53</v>
      </c>
      <c r="M212" s="2">
        <f>IFERROR(__xludf.DUMMYFUNCTION("""COMPUTED_VALUE"""),45596.66666666667)</f>
        <v>45596.66667</v>
      </c>
      <c r="N212" s="1">
        <f>IFERROR(__xludf.DUMMYFUNCTION("""COMPUTED_VALUE"""),1.5452691E7)</f>
        <v>15452691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IFERROR(__xludf.DUMMYFUNCTION("""COMPUTED_VALUE"""),3326.96)</f>
        <v>3326.96</v>
      </c>
      <c r="D213" s="2">
        <f>IFERROR(__xludf.DUMMYFUNCTION("""COMPUTED_VALUE"""),45597.66666666667)</f>
        <v>45597.66667</v>
      </c>
      <c r="E213" s="1">
        <f>IFERROR(__xludf.DUMMYFUNCTION("""COMPUTED_VALUE"""),3349.01)</f>
        <v>3349.01</v>
      </c>
      <c r="G213" s="2">
        <f>IFERROR(__xludf.DUMMYFUNCTION("""COMPUTED_VALUE"""),45597.66666666667)</f>
        <v>45597.66667</v>
      </c>
      <c r="H213" s="1">
        <f>IFERROR(__xludf.DUMMYFUNCTION("""COMPUTED_VALUE"""),3308.13)</f>
        <v>3308.13</v>
      </c>
      <c r="J213" s="2">
        <f>IFERROR(__xludf.DUMMYFUNCTION("""COMPUTED_VALUE"""),45597.66666666667)</f>
        <v>45597.66667</v>
      </c>
      <c r="K213" s="1">
        <f>IFERROR(__xludf.DUMMYFUNCTION("""COMPUTED_VALUE"""),3311.22)</f>
        <v>3311.22</v>
      </c>
      <c r="M213" s="2">
        <f>IFERROR(__xludf.DUMMYFUNCTION("""COMPUTED_VALUE"""),45597.66666666667)</f>
        <v>45597.66667</v>
      </c>
      <c r="N213" s="1">
        <f>IFERROR(__xludf.DUMMYFUNCTION("""COMPUTED_VALUE"""),1.4465237E7)</f>
        <v>14465237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IFERROR(__xludf.DUMMYFUNCTION("""COMPUTED_VALUE"""),3306.01)</f>
        <v>3306.01</v>
      </c>
      <c r="D214" s="2">
        <f>IFERROR(__xludf.DUMMYFUNCTION("""COMPUTED_VALUE"""),45600.66666666667)</f>
        <v>45600.66667</v>
      </c>
      <c r="E214" s="1">
        <f>IFERROR(__xludf.DUMMYFUNCTION("""COMPUTED_VALUE"""),3326.65)</f>
        <v>3326.65</v>
      </c>
      <c r="G214" s="2">
        <f>IFERROR(__xludf.DUMMYFUNCTION("""COMPUTED_VALUE"""),45600.66666666667)</f>
        <v>45600.66667</v>
      </c>
      <c r="H214" s="1">
        <f>IFERROR(__xludf.DUMMYFUNCTION("""COMPUTED_VALUE"""),3275.65)</f>
        <v>3275.65</v>
      </c>
      <c r="J214" s="2">
        <f>IFERROR(__xludf.DUMMYFUNCTION("""COMPUTED_VALUE"""),45600.66666666667)</f>
        <v>45600.66667</v>
      </c>
      <c r="K214" s="1">
        <f>IFERROR(__xludf.DUMMYFUNCTION("""COMPUTED_VALUE"""),3282.05)</f>
        <v>3282.05</v>
      </c>
      <c r="M214" s="2">
        <f>IFERROR(__xludf.DUMMYFUNCTION("""COMPUTED_VALUE"""),45600.66666666667)</f>
        <v>45600.66667</v>
      </c>
      <c r="N214" s="1">
        <f>IFERROR(__xludf.DUMMYFUNCTION("""COMPUTED_VALUE"""),1.5743385E7)</f>
        <v>15743385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IFERROR(__xludf.DUMMYFUNCTION("""COMPUTED_VALUE"""),3281.97)</f>
        <v>3281.97</v>
      </c>
      <c r="D215" s="2">
        <f>IFERROR(__xludf.DUMMYFUNCTION("""COMPUTED_VALUE"""),45601.66666666667)</f>
        <v>45601.66667</v>
      </c>
      <c r="E215" s="1">
        <f>IFERROR(__xludf.DUMMYFUNCTION("""COMPUTED_VALUE"""),3342.22)</f>
        <v>3342.22</v>
      </c>
      <c r="G215" s="2">
        <f>IFERROR(__xludf.DUMMYFUNCTION("""COMPUTED_VALUE"""),45601.66666666667)</f>
        <v>45601.66667</v>
      </c>
      <c r="H215" s="1">
        <f>IFERROR(__xludf.DUMMYFUNCTION("""COMPUTED_VALUE"""),3281.97)</f>
        <v>3281.97</v>
      </c>
      <c r="J215" s="2">
        <f>IFERROR(__xludf.DUMMYFUNCTION("""COMPUTED_VALUE"""),45601.66666666667)</f>
        <v>45601.66667</v>
      </c>
      <c r="K215" s="1">
        <f>IFERROR(__xludf.DUMMYFUNCTION("""COMPUTED_VALUE"""),3341.39)</f>
        <v>3341.39</v>
      </c>
      <c r="M215" s="2">
        <f>IFERROR(__xludf.DUMMYFUNCTION("""COMPUTED_VALUE"""),45601.66666666667)</f>
        <v>45601.66667</v>
      </c>
      <c r="N215" s="1">
        <f>IFERROR(__xludf.DUMMYFUNCTION("""COMPUTED_VALUE"""),1.0042275E7)</f>
        <v>10042275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IFERROR(__xludf.DUMMYFUNCTION("""COMPUTED_VALUE"""),3390.82)</f>
        <v>3390.82</v>
      </c>
      <c r="D216" s="2">
        <f>IFERROR(__xludf.DUMMYFUNCTION("""COMPUTED_VALUE"""),45602.66666666667)</f>
        <v>45602.66667</v>
      </c>
      <c r="E216" s="1">
        <f>IFERROR(__xludf.DUMMYFUNCTION("""COMPUTED_VALUE"""),3607.91)</f>
        <v>3607.91</v>
      </c>
      <c r="G216" s="2">
        <f>IFERROR(__xludf.DUMMYFUNCTION("""COMPUTED_VALUE"""),45602.66666666667)</f>
        <v>45602.66667</v>
      </c>
      <c r="H216" s="1">
        <f>IFERROR(__xludf.DUMMYFUNCTION("""COMPUTED_VALUE"""),3390.82)</f>
        <v>3390.82</v>
      </c>
      <c r="J216" s="2">
        <f>IFERROR(__xludf.DUMMYFUNCTION("""COMPUTED_VALUE"""),45602.66666666667)</f>
        <v>45602.66667</v>
      </c>
      <c r="K216" s="1">
        <f>IFERROR(__xludf.DUMMYFUNCTION("""COMPUTED_VALUE"""),3594.16)</f>
        <v>3594.16</v>
      </c>
      <c r="M216" s="2">
        <f>IFERROR(__xludf.DUMMYFUNCTION("""COMPUTED_VALUE"""),45602.66666666667)</f>
        <v>45602.66667</v>
      </c>
      <c r="N216" s="1">
        <f>IFERROR(__xludf.DUMMYFUNCTION("""COMPUTED_VALUE"""),3.4503494E7)</f>
        <v>34503494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IFERROR(__xludf.DUMMYFUNCTION("""COMPUTED_VALUE"""),3588.79)</f>
        <v>3588.79</v>
      </c>
      <c r="D217" s="2">
        <f>IFERROR(__xludf.DUMMYFUNCTION("""COMPUTED_VALUE"""),45603.66666666667)</f>
        <v>45603.66667</v>
      </c>
      <c r="E217" s="1">
        <f>IFERROR(__xludf.DUMMYFUNCTION("""COMPUTED_VALUE"""),3588.79)</f>
        <v>3588.79</v>
      </c>
      <c r="G217" s="2">
        <f>IFERROR(__xludf.DUMMYFUNCTION("""COMPUTED_VALUE"""),45603.66666666667)</f>
        <v>45603.66667</v>
      </c>
      <c r="H217" s="1">
        <f>IFERROR(__xludf.DUMMYFUNCTION("""COMPUTED_VALUE"""),3497.44)</f>
        <v>3497.44</v>
      </c>
      <c r="J217" s="2">
        <f>IFERROR(__xludf.DUMMYFUNCTION("""COMPUTED_VALUE"""),45603.66666666667)</f>
        <v>45603.66667</v>
      </c>
      <c r="K217" s="1">
        <f>IFERROR(__xludf.DUMMYFUNCTION("""COMPUTED_VALUE"""),3498.56)</f>
        <v>3498.56</v>
      </c>
      <c r="M217" s="2">
        <f>IFERROR(__xludf.DUMMYFUNCTION("""COMPUTED_VALUE"""),45603.66666666667)</f>
        <v>45603.66667</v>
      </c>
      <c r="N217" s="1">
        <f>IFERROR(__xludf.DUMMYFUNCTION("""COMPUTED_VALUE"""),2.6594672E7)</f>
        <v>26594672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IFERROR(__xludf.DUMMYFUNCTION("""COMPUTED_VALUE"""),3502.51)</f>
        <v>3502.51</v>
      </c>
      <c r="D218" s="2">
        <f>IFERROR(__xludf.DUMMYFUNCTION("""COMPUTED_VALUE"""),45604.66666666667)</f>
        <v>45604.66667</v>
      </c>
      <c r="E218" s="1">
        <f>IFERROR(__xludf.DUMMYFUNCTION("""COMPUTED_VALUE"""),3535.06)</f>
        <v>3535.06</v>
      </c>
      <c r="G218" s="2">
        <f>IFERROR(__xludf.DUMMYFUNCTION("""COMPUTED_VALUE"""),45604.66666666667)</f>
        <v>45604.66667</v>
      </c>
      <c r="H218" s="1">
        <f>IFERROR(__xludf.DUMMYFUNCTION("""COMPUTED_VALUE"""),3478.07)</f>
        <v>3478.07</v>
      </c>
      <c r="J218" s="2">
        <f>IFERROR(__xludf.DUMMYFUNCTION("""COMPUTED_VALUE"""),45604.66666666667)</f>
        <v>45604.66667</v>
      </c>
      <c r="K218" s="1">
        <f>IFERROR(__xludf.DUMMYFUNCTION("""COMPUTED_VALUE"""),3503.83)</f>
        <v>3503.83</v>
      </c>
      <c r="M218" s="2">
        <f>IFERROR(__xludf.DUMMYFUNCTION("""COMPUTED_VALUE"""),45604.66666666667)</f>
        <v>45604.66667</v>
      </c>
      <c r="N218" s="1">
        <f>IFERROR(__xludf.DUMMYFUNCTION("""COMPUTED_VALUE"""),1.6599345E7)</f>
        <v>16599345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IFERROR(__xludf.DUMMYFUNCTION("""COMPUTED_VALUE"""),3510.91)</f>
        <v>3510.91</v>
      </c>
      <c r="D219" s="2">
        <f>IFERROR(__xludf.DUMMYFUNCTION("""COMPUTED_VALUE"""),45607.66666666667)</f>
        <v>45607.66667</v>
      </c>
      <c r="E219" s="1">
        <f>IFERROR(__xludf.DUMMYFUNCTION("""COMPUTED_VALUE"""),3571.02)</f>
        <v>3571.02</v>
      </c>
      <c r="G219" s="2">
        <f>IFERROR(__xludf.DUMMYFUNCTION("""COMPUTED_VALUE"""),45607.66666666667)</f>
        <v>45607.66667</v>
      </c>
      <c r="H219" s="1">
        <f>IFERROR(__xludf.DUMMYFUNCTION("""COMPUTED_VALUE"""),3510.91)</f>
        <v>3510.91</v>
      </c>
      <c r="J219" s="2">
        <f>IFERROR(__xludf.DUMMYFUNCTION("""COMPUTED_VALUE"""),45607.66666666667)</f>
        <v>45607.66667</v>
      </c>
      <c r="K219" s="1">
        <f>IFERROR(__xludf.DUMMYFUNCTION("""COMPUTED_VALUE"""),3518.45)</f>
        <v>3518.45</v>
      </c>
      <c r="M219" s="2">
        <f>IFERROR(__xludf.DUMMYFUNCTION("""COMPUTED_VALUE"""),45607.66666666667)</f>
        <v>45607.66667</v>
      </c>
      <c r="N219" s="1">
        <f>IFERROR(__xludf.DUMMYFUNCTION("""COMPUTED_VALUE"""),1.459262E7)</f>
        <v>14592620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IFERROR(__xludf.DUMMYFUNCTION("""COMPUTED_VALUE"""),3519.2)</f>
        <v>3519.2</v>
      </c>
      <c r="D220" s="2">
        <f>IFERROR(__xludf.DUMMYFUNCTION("""COMPUTED_VALUE"""),45608.66666666667)</f>
        <v>45608.66667</v>
      </c>
      <c r="E220" s="1">
        <f>IFERROR(__xludf.DUMMYFUNCTION("""COMPUTED_VALUE"""),3519.2)</f>
        <v>3519.2</v>
      </c>
      <c r="G220" s="2">
        <f>IFERROR(__xludf.DUMMYFUNCTION("""COMPUTED_VALUE"""),45608.66666666667)</f>
        <v>45608.66667</v>
      </c>
      <c r="H220" s="1">
        <f>IFERROR(__xludf.DUMMYFUNCTION("""COMPUTED_VALUE"""),3467.92)</f>
        <v>3467.92</v>
      </c>
      <c r="J220" s="2">
        <f>IFERROR(__xludf.DUMMYFUNCTION("""COMPUTED_VALUE"""),45608.66666666667)</f>
        <v>45608.66667</v>
      </c>
      <c r="K220" s="1">
        <f>IFERROR(__xludf.DUMMYFUNCTION("""COMPUTED_VALUE"""),3475.2)</f>
        <v>3475.2</v>
      </c>
      <c r="M220" s="2">
        <f>IFERROR(__xludf.DUMMYFUNCTION("""COMPUTED_VALUE"""),45608.66666666667)</f>
        <v>45608.66667</v>
      </c>
      <c r="N220" s="1">
        <f>IFERROR(__xludf.DUMMYFUNCTION("""COMPUTED_VALUE"""),1.4928376E7)</f>
        <v>14928376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IFERROR(__xludf.DUMMYFUNCTION("""COMPUTED_VALUE"""),3472.62)</f>
        <v>3472.62</v>
      </c>
      <c r="D221" s="2">
        <f>IFERROR(__xludf.DUMMYFUNCTION("""COMPUTED_VALUE"""),45609.66666666667)</f>
        <v>45609.66667</v>
      </c>
      <c r="E221" s="1">
        <f>IFERROR(__xludf.DUMMYFUNCTION("""COMPUTED_VALUE"""),3507.46)</f>
        <v>3507.46</v>
      </c>
      <c r="G221" s="2">
        <f>IFERROR(__xludf.DUMMYFUNCTION("""COMPUTED_VALUE"""),45609.66666666667)</f>
        <v>45609.66667</v>
      </c>
      <c r="H221" s="1">
        <f>IFERROR(__xludf.DUMMYFUNCTION("""COMPUTED_VALUE"""),3465.15)</f>
        <v>3465.15</v>
      </c>
      <c r="J221" s="2">
        <f>IFERROR(__xludf.DUMMYFUNCTION("""COMPUTED_VALUE"""),45609.66666666667)</f>
        <v>45609.66667</v>
      </c>
      <c r="K221" s="1">
        <f>IFERROR(__xludf.DUMMYFUNCTION("""COMPUTED_VALUE"""),3500.4)</f>
        <v>3500.4</v>
      </c>
      <c r="M221" s="2">
        <f>IFERROR(__xludf.DUMMYFUNCTION("""COMPUTED_VALUE"""),45609.66666666667)</f>
        <v>45609.66667</v>
      </c>
      <c r="N221" s="1">
        <f>IFERROR(__xludf.DUMMYFUNCTION("""COMPUTED_VALUE"""),1.2003248E7)</f>
        <v>12003248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IFERROR(__xludf.DUMMYFUNCTION("""COMPUTED_VALUE"""),3489.84)</f>
        <v>3489.84</v>
      </c>
      <c r="D222" s="2">
        <f>IFERROR(__xludf.DUMMYFUNCTION("""COMPUTED_VALUE"""),45610.66666666667)</f>
        <v>45610.66667</v>
      </c>
      <c r="E222" s="1">
        <f>IFERROR(__xludf.DUMMYFUNCTION("""COMPUTED_VALUE"""),3501.77)</f>
        <v>3501.77</v>
      </c>
      <c r="G222" s="2">
        <f>IFERROR(__xludf.DUMMYFUNCTION("""COMPUTED_VALUE"""),45610.66666666667)</f>
        <v>45610.66667</v>
      </c>
      <c r="H222" s="1">
        <f>IFERROR(__xludf.DUMMYFUNCTION("""COMPUTED_VALUE"""),3427.34)</f>
        <v>3427.34</v>
      </c>
      <c r="J222" s="2">
        <f>IFERROR(__xludf.DUMMYFUNCTION("""COMPUTED_VALUE"""),45610.66666666667)</f>
        <v>45610.66667</v>
      </c>
      <c r="K222" s="1">
        <f>IFERROR(__xludf.DUMMYFUNCTION("""COMPUTED_VALUE"""),3429.81)</f>
        <v>3429.81</v>
      </c>
      <c r="M222" s="2">
        <f>IFERROR(__xludf.DUMMYFUNCTION("""COMPUTED_VALUE"""),45610.66666666667)</f>
        <v>45610.66667</v>
      </c>
      <c r="N222" s="1">
        <f>IFERROR(__xludf.DUMMYFUNCTION("""COMPUTED_VALUE"""),1.8926387E7)</f>
        <v>18926387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IFERROR(__xludf.DUMMYFUNCTION("""COMPUTED_VALUE"""),3422.16)</f>
        <v>3422.16</v>
      </c>
      <c r="D223" s="2">
        <f>IFERROR(__xludf.DUMMYFUNCTION("""COMPUTED_VALUE"""),45611.66666666667)</f>
        <v>45611.66667</v>
      </c>
      <c r="E223" s="1">
        <f>IFERROR(__xludf.DUMMYFUNCTION("""COMPUTED_VALUE"""),3452.0)</f>
        <v>3452</v>
      </c>
      <c r="G223" s="2">
        <f>IFERROR(__xludf.DUMMYFUNCTION("""COMPUTED_VALUE"""),45611.66666666667)</f>
        <v>45611.66667</v>
      </c>
      <c r="H223" s="1">
        <f>IFERROR(__xludf.DUMMYFUNCTION("""COMPUTED_VALUE"""),3400.26)</f>
        <v>3400.26</v>
      </c>
      <c r="J223" s="2">
        <f>IFERROR(__xludf.DUMMYFUNCTION("""COMPUTED_VALUE"""),45611.66666666667)</f>
        <v>45611.66667</v>
      </c>
      <c r="K223" s="1">
        <f>IFERROR(__xludf.DUMMYFUNCTION("""COMPUTED_VALUE"""),3407.57)</f>
        <v>3407.57</v>
      </c>
      <c r="M223" s="2">
        <f>IFERROR(__xludf.DUMMYFUNCTION("""COMPUTED_VALUE"""),45611.66666666667)</f>
        <v>45611.66667</v>
      </c>
      <c r="N223" s="1">
        <f>IFERROR(__xludf.DUMMYFUNCTION("""COMPUTED_VALUE"""),1.3818416E7)</f>
        <v>13818416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IFERROR(__xludf.DUMMYFUNCTION("""COMPUTED_VALUE"""),3413.06)</f>
        <v>3413.06</v>
      </c>
      <c r="D224" s="2">
        <f>IFERROR(__xludf.DUMMYFUNCTION("""COMPUTED_VALUE"""),45614.66666666667)</f>
        <v>45614.66667</v>
      </c>
      <c r="E224" s="1">
        <f>IFERROR(__xludf.DUMMYFUNCTION("""COMPUTED_VALUE"""),3420.43)</f>
        <v>3420.43</v>
      </c>
      <c r="G224" s="2">
        <f>IFERROR(__xludf.DUMMYFUNCTION("""COMPUTED_VALUE"""),45614.66666666667)</f>
        <v>45614.66667</v>
      </c>
      <c r="H224" s="1">
        <f>IFERROR(__xludf.DUMMYFUNCTION("""COMPUTED_VALUE"""),3395.05)</f>
        <v>3395.05</v>
      </c>
      <c r="J224" s="2">
        <f>IFERROR(__xludf.DUMMYFUNCTION("""COMPUTED_VALUE"""),45614.66666666667)</f>
        <v>45614.66667</v>
      </c>
      <c r="K224" s="1">
        <f>IFERROR(__xludf.DUMMYFUNCTION("""COMPUTED_VALUE"""),3397.5)</f>
        <v>3397.5</v>
      </c>
      <c r="M224" s="2">
        <f>IFERROR(__xludf.DUMMYFUNCTION("""COMPUTED_VALUE"""),45614.66666666667)</f>
        <v>45614.66667</v>
      </c>
      <c r="N224" s="1">
        <f>IFERROR(__xludf.DUMMYFUNCTION("""COMPUTED_VALUE"""),9386503.0)</f>
        <v>9386503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IFERROR(__xludf.DUMMYFUNCTION("""COMPUTED_VALUE"""),3381.28)</f>
        <v>3381.28</v>
      </c>
      <c r="D225" s="2">
        <f>IFERROR(__xludf.DUMMYFUNCTION("""COMPUTED_VALUE"""),45615.66666666667)</f>
        <v>45615.66667</v>
      </c>
      <c r="E225" s="1">
        <f>IFERROR(__xludf.DUMMYFUNCTION("""COMPUTED_VALUE"""),3389.14)</f>
        <v>3389.14</v>
      </c>
      <c r="G225" s="2">
        <f>IFERROR(__xludf.DUMMYFUNCTION("""COMPUTED_VALUE"""),45615.66666666667)</f>
        <v>45615.66667</v>
      </c>
      <c r="H225" s="1">
        <f>IFERROR(__xludf.DUMMYFUNCTION("""COMPUTED_VALUE"""),3362.49)</f>
        <v>3362.49</v>
      </c>
      <c r="J225" s="2">
        <f>IFERROR(__xludf.DUMMYFUNCTION("""COMPUTED_VALUE"""),45615.66666666667)</f>
        <v>45615.66667</v>
      </c>
      <c r="K225" s="1">
        <f>IFERROR(__xludf.DUMMYFUNCTION("""COMPUTED_VALUE"""),3372.73)</f>
        <v>3372.73</v>
      </c>
      <c r="M225" s="2">
        <f>IFERROR(__xludf.DUMMYFUNCTION("""COMPUTED_VALUE"""),45615.66666666667)</f>
        <v>45615.66667</v>
      </c>
      <c r="N225" s="1">
        <f>IFERROR(__xludf.DUMMYFUNCTION("""COMPUTED_VALUE"""),1.2725607E7)</f>
        <v>12725607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IFERROR(__xludf.DUMMYFUNCTION("""COMPUTED_VALUE"""),3377.31)</f>
        <v>3377.31</v>
      </c>
      <c r="D226" s="2">
        <f>IFERROR(__xludf.DUMMYFUNCTION("""COMPUTED_VALUE"""),45616.66666666667)</f>
        <v>45616.66667</v>
      </c>
      <c r="E226" s="1">
        <f>IFERROR(__xludf.DUMMYFUNCTION("""COMPUTED_VALUE"""),3385.53)</f>
        <v>3385.53</v>
      </c>
      <c r="G226" s="2">
        <f>IFERROR(__xludf.DUMMYFUNCTION("""COMPUTED_VALUE"""),45616.66666666667)</f>
        <v>45616.66667</v>
      </c>
      <c r="H226" s="1">
        <f>IFERROR(__xludf.DUMMYFUNCTION("""COMPUTED_VALUE"""),3353.53)</f>
        <v>3353.53</v>
      </c>
      <c r="J226" s="2">
        <f>IFERROR(__xludf.DUMMYFUNCTION("""COMPUTED_VALUE"""),45616.66666666667)</f>
        <v>45616.66667</v>
      </c>
      <c r="K226" s="1">
        <f>IFERROR(__xludf.DUMMYFUNCTION("""COMPUTED_VALUE"""),3371.85)</f>
        <v>3371.85</v>
      </c>
      <c r="M226" s="2">
        <f>IFERROR(__xludf.DUMMYFUNCTION("""COMPUTED_VALUE"""),45616.66666666667)</f>
        <v>45616.66667</v>
      </c>
      <c r="N226" s="1">
        <f>IFERROR(__xludf.DUMMYFUNCTION("""COMPUTED_VALUE"""),1.0017313E7)</f>
        <v>10017313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IFERROR(__xludf.DUMMYFUNCTION("""COMPUTED_VALUE"""),3379.29)</f>
        <v>3379.29</v>
      </c>
      <c r="D227" s="2">
        <f>IFERROR(__xludf.DUMMYFUNCTION("""COMPUTED_VALUE"""),45617.66666666667)</f>
        <v>45617.66667</v>
      </c>
      <c r="E227" s="1">
        <f>IFERROR(__xludf.DUMMYFUNCTION("""COMPUTED_VALUE"""),3451.71)</f>
        <v>3451.71</v>
      </c>
      <c r="G227" s="2">
        <f>IFERROR(__xludf.DUMMYFUNCTION("""COMPUTED_VALUE"""),45617.66666666667)</f>
        <v>45617.66667</v>
      </c>
      <c r="H227" s="1">
        <f>IFERROR(__xludf.DUMMYFUNCTION("""COMPUTED_VALUE"""),3374.32)</f>
        <v>3374.32</v>
      </c>
      <c r="J227" s="2">
        <f>IFERROR(__xludf.DUMMYFUNCTION("""COMPUTED_VALUE"""),45617.66666666667)</f>
        <v>45617.66667</v>
      </c>
      <c r="K227" s="1">
        <f>IFERROR(__xludf.DUMMYFUNCTION("""COMPUTED_VALUE"""),3447.69)</f>
        <v>3447.69</v>
      </c>
      <c r="M227" s="2">
        <f>IFERROR(__xludf.DUMMYFUNCTION("""COMPUTED_VALUE"""),45617.66666666667)</f>
        <v>45617.66667</v>
      </c>
      <c r="N227" s="1">
        <f>IFERROR(__xludf.DUMMYFUNCTION("""COMPUTED_VALUE"""),1.5344419E7)</f>
        <v>15344419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IFERROR(__xludf.DUMMYFUNCTION("""COMPUTED_VALUE"""),3454.51)</f>
        <v>3454.51</v>
      </c>
      <c r="D228" s="2">
        <f>IFERROR(__xludf.DUMMYFUNCTION("""COMPUTED_VALUE"""),45618.66666666667)</f>
        <v>45618.66667</v>
      </c>
      <c r="E228" s="1">
        <f>IFERROR(__xludf.DUMMYFUNCTION("""COMPUTED_VALUE"""),3501.64)</f>
        <v>3501.64</v>
      </c>
      <c r="G228" s="2">
        <f>IFERROR(__xludf.DUMMYFUNCTION("""COMPUTED_VALUE"""),45618.66666666667)</f>
        <v>45618.66667</v>
      </c>
      <c r="H228" s="1">
        <f>IFERROR(__xludf.DUMMYFUNCTION("""COMPUTED_VALUE"""),3454.51)</f>
        <v>3454.51</v>
      </c>
      <c r="J228" s="2">
        <f>IFERROR(__xludf.DUMMYFUNCTION("""COMPUTED_VALUE"""),45618.66666666667)</f>
        <v>45618.66667</v>
      </c>
      <c r="K228" s="1">
        <f>IFERROR(__xludf.DUMMYFUNCTION("""COMPUTED_VALUE"""),3497.62)</f>
        <v>3497.62</v>
      </c>
      <c r="M228" s="2">
        <f>IFERROR(__xludf.DUMMYFUNCTION("""COMPUTED_VALUE"""),45618.66666666667)</f>
        <v>45618.66667</v>
      </c>
      <c r="N228" s="1">
        <f>IFERROR(__xludf.DUMMYFUNCTION("""COMPUTED_VALUE"""),1.338164E7)</f>
        <v>13381640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IFERROR(__xludf.DUMMYFUNCTION("""COMPUTED_VALUE"""),3504.21)</f>
        <v>3504.21</v>
      </c>
      <c r="D229" s="2">
        <f>IFERROR(__xludf.DUMMYFUNCTION("""COMPUTED_VALUE"""),45621.66666666667)</f>
        <v>45621.66667</v>
      </c>
      <c r="E229" s="1">
        <f>IFERROR(__xludf.DUMMYFUNCTION("""COMPUTED_VALUE"""),3604.57)</f>
        <v>3604.57</v>
      </c>
      <c r="G229" s="2">
        <f>IFERROR(__xludf.DUMMYFUNCTION("""COMPUTED_VALUE"""),45621.66666666667)</f>
        <v>45621.66667</v>
      </c>
      <c r="H229" s="1">
        <f>IFERROR(__xludf.DUMMYFUNCTION("""COMPUTED_VALUE"""),3504.21)</f>
        <v>3504.21</v>
      </c>
      <c r="J229" s="2">
        <f>IFERROR(__xludf.DUMMYFUNCTION("""COMPUTED_VALUE"""),45621.66666666667)</f>
        <v>45621.66667</v>
      </c>
      <c r="K229" s="1">
        <f>IFERROR(__xludf.DUMMYFUNCTION("""COMPUTED_VALUE"""),3591.13)</f>
        <v>3591.13</v>
      </c>
      <c r="M229" s="2">
        <f>IFERROR(__xludf.DUMMYFUNCTION("""COMPUTED_VALUE"""),45621.66666666667)</f>
        <v>45621.66667</v>
      </c>
      <c r="N229" s="1">
        <f>IFERROR(__xludf.DUMMYFUNCTION("""COMPUTED_VALUE"""),1.9841187E7)</f>
        <v>19841187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IFERROR(__xludf.DUMMYFUNCTION("""COMPUTED_VALUE"""),3590.64)</f>
        <v>3590.64</v>
      </c>
      <c r="D230" s="2">
        <f>IFERROR(__xludf.DUMMYFUNCTION("""COMPUTED_VALUE"""),45622.66666666667)</f>
        <v>45622.66667</v>
      </c>
      <c r="E230" s="1">
        <f>IFERROR(__xludf.DUMMYFUNCTION("""COMPUTED_VALUE"""),3590.64)</f>
        <v>3590.64</v>
      </c>
      <c r="G230" s="2">
        <f>IFERROR(__xludf.DUMMYFUNCTION("""COMPUTED_VALUE"""),45622.66666666667)</f>
        <v>45622.66667</v>
      </c>
      <c r="H230" s="1">
        <f>IFERROR(__xludf.DUMMYFUNCTION("""COMPUTED_VALUE"""),3515.2)</f>
        <v>3515.2</v>
      </c>
      <c r="J230" s="2">
        <f>IFERROR(__xludf.DUMMYFUNCTION("""COMPUTED_VALUE"""),45622.66666666667)</f>
        <v>45622.66667</v>
      </c>
      <c r="K230" s="1">
        <f>IFERROR(__xludf.DUMMYFUNCTION("""COMPUTED_VALUE"""),3565.0)</f>
        <v>3565</v>
      </c>
      <c r="M230" s="2">
        <f>IFERROR(__xludf.DUMMYFUNCTION("""COMPUTED_VALUE"""),45622.66666666667)</f>
        <v>45622.66667</v>
      </c>
      <c r="N230" s="1">
        <f>IFERROR(__xludf.DUMMYFUNCTION("""COMPUTED_VALUE"""),1.4091136E7)</f>
        <v>14091136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IFERROR(__xludf.DUMMYFUNCTION("""COMPUTED_VALUE"""),3566.22)</f>
        <v>3566.22</v>
      </c>
      <c r="D231" s="2">
        <f>IFERROR(__xludf.DUMMYFUNCTION("""COMPUTED_VALUE"""),45623.66666666667)</f>
        <v>45623.66667</v>
      </c>
      <c r="E231" s="1">
        <f>IFERROR(__xludf.DUMMYFUNCTION("""COMPUTED_VALUE"""),3587.18)</f>
        <v>3587.18</v>
      </c>
      <c r="G231" s="2">
        <f>IFERROR(__xludf.DUMMYFUNCTION("""COMPUTED_VALUE"""),45623.66666666667)</f>
        <v>45623.66667</v>
      </c>
      <c r="H231" s="1">
        <f>IFERROR(__xludf.DUMMYFUNCTION("""COMPUTED_VALUE"""),3553.22)</f>
        <v>3553.22</v>
      </c>
      <c r="J231" s="2">
        <f>IFERROR(__xludf.DUMMYFUNCTION("""COMPUTED_VALUE"""),45623.66666666667)</f>
        <v>45623.66667</v>
      </c>
      <c r="K231" s="1">
        <f>IFERROR(__xludf.DUMMYFUNCTION("""COMPUTED_VALUE"""),3557.22)</f>
        <v>3557.22</v>
      </c>
      <c r="M231" s="2">
        <f>IFERROR(__xludf.DUMMYFUNCTION("""COMPUTED_VALUE"""),45623.66666666667)</f>
        <v>45623.66667</v>
      </c>
      <c r="N231" s="1">
        <f>IFERROR(__xludf.DUMMYFUNCTION("""COMPUTED_VALUE"""),9038527.0)</f>
        <v>9038527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IFERROR(__xludf.DUMMYFUNCTION("""COMPUTED_VALUE"""),3552.14)</f>
        <v>3552.14</v>
      </c>
      <c r="D232" s="2">
        <f>IFERROR(__xludf.DUMMYFUNCTION("""COMPUTED_VALUE"""),45625.54166666667)</f>
        <v>45625.54167</v>
      </c>
      <c r="E232" s="1">
        <f>IFERROR(__xludf.DUMMYFUNCTION("""COMPUTED_VALUE"""),3573.67)</f>
        <v>3573.67</v>
      </c>
      <c r="G232" s="2">
        <f>IFERROR(__xludf.DUMMYFUNCTION("""COMPUTED_VALUE"""),45625.54166666667)</f>
        <v>45625.54167</v>
      </c>
      <c r="H232" s="1">
        <f>IFERROR(__xludf.DUMMYFUNCTION("""COMPUTED_VALUE"""),3543.11)</f>
        <v>3543.11</v>
      </c>
      <c r="J232" s="2">
        <f>IFERROR(__xludf.DUMMYFUNCTION("""COMPUTED_VALUE"""),45625.54166666667)</f>
        <v>45625.54167</v>
      </c>
      <c r="K232" s="1">
        <f>IFERROR(__xludf.DUMMYFUNCTION("""COMPUTED_VALUE"""),3553.46)</f>
        <v>3553.46</v>
      </c>
      <c r="M232" s="2">
        <f>IFERROR(__xludf.DUMMYFUNCTION("""COMPUTED_VALUE"""),45625.54166666667)</f>
        <v>45625.54167</v>
      </c>
      <c r="N232" s="1">
        <f>IFERROR(__xludf.DUMMYFUNCTION("""COMPUTED_VALUE"""),7269971.0)</f>
        <v>7269971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IFERROR(__xludf.DUMMYFUNCTION("""COMPUTED_VALUE"""),3552.24)</f>
        <v>3552.24</v>
      </c>
      <c r="D233" s="2">
        <f>IFERROR(__xludf.DUMMYFUNCTION("""COMPUTED_VALUE"""),45628.66666666667)</f>
        <v>45628.66667</v>
      </c>
      <c r="E233" s="1">
        <f>IFERROR(__xludf.DUMMYFUNCTION("""COMPUTED_VALUE"""),3552.24)</f>
        <v>3552.24</v>
      </c>
      <c r="G233" s="2">
        <f>IFERROR(__xludf.DUMMYFUNCTION("""COMPUTED_VALUE"""),45628.66666666667)</f>
        <v>45628.66667</v>
      </c>
      <c r="H233" s="1">
        <f>IFERROR(__xludf.DUMMYFUNCTION("""COMPUTED_VALUE"""),3487.05)</f>
        <v>3487.05</v>
      </c>
      <c r="J233" s="2">
        <f>IFERROR(__xludf.DUMMYFUNCTION("""COMPUTED_VALUE"""),45628.66666666667)</f>
        <v>45628.66667</v>
      </c>
      <c r="K233" s="1">
        <f>IFERROR(__xludf.DUMMYFUNCTION("""COMPUTED_VALUE"""),3509.75)</f>
        <v>3509.75</v>
      </c>
      <c r="M233" s="2">
        <f>IFERROR(__xludf.DUMMYFUNCTION("""COMPUTED_VALUE"""),45628.66666666667)</f>
        <v>45628.66667</v>
      </c>
      <c r="N233" s="1">
        <f>IFERROR(__xludf.DUMMYFUNCTION("""COMPUTED_VALUE"""),1.6290175E7)</f>
        <v>16290175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IFERROR(__xludf.DUMMYFUNCTION("""COMPUTED_VALUE"""),3509.77)</f>
        <v>3509.77</v>
      </c>
      <c r="D234" s="2">
        <f>IFERROR(__xludf.DUMMYFUNCTION("""COMPUTED_VALUE"""),45629.66666666667)</f>
        <v>45629.66667</v>
      </c>
      <c r="E234" s="1">
        <f>IFERROR(__xludf.DUMMYFUNCTION("""COMPUTED_VALUE"""),3515.85)</f>
        <v>3515.85</v>
      </c>
      <c r="G234" s="2">
        <f>IFERROR(__xludf.DUMMYFUNCTION("""COMPUTED_VALUE"""),45629.66666666667)</f>
        <v>45629.66667</v>
      </c>
      <c r="H234" s="1">
        <f>IFERROR(__xludf.DUMMYFUNCTION("""COMPUTED_VALUE"""),3445.36)</f>
        <v>3445.36</v>
      </c>
      <c r="J234" s="2">
        <f>IFERROR(__xludf.DUMMYFUNCTION("""COMPUTED_VALUE"""),45629.66666666667)</f>
        <v>45629.66667</v>
      </c>
      <c r="K234" s="1">
        <f>IFERROR(__xludf.DUMMYFUNCTION("""COMPUTED_VALUE"""),3464.91)</f>
        <v>3464.91</v>
      </c>
      <c r="M234" s="2">
        <f>IFERROR(__xludf.DUMMYFUNCTION("""COMPUTED_VALUE"""),45629.66666666667)</f>
        <v>45629.66667</v>
      </c>
      <c r="N234" s="1">
        <f>IFERROR(__xludf.DUMMYFUNCTION("""COMPUTED_VALUE"""),1.491051E7)</f>
        <v>14910510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IFERROR(__xludf.DUMMYFUNCTION("""COMPUTED_VALUE"""),3461.46)</f>
        <v>3461.46</v>
      </c>
      <c r="D235" s="2">
        <f>IFERROR(__xludf.DUMMYFUNCTION("""COMPUTED_VALUE"""),45630.66666666667)</f>
        <v>45630.66667</v>
      </c>
      <c r="E235" s="1">
        <f>IFERROR(__xludf.DUMMYFUNCTION("""COMPUTED_VALUE"""),3461.46)</f>
        <v>3461.46</v>
      </c>
      <c r="G235" s="2">
        <f>IFERROR(__xludf.DUMMYFUNCTION("""COMPUTED_VALUE"""),45630.66666666667)</f>
        <v>45630.66667</v>
      </c>
      <c r="H235" s="1">
        <f>IFERROR(__xludf.DUMMYFUNCTION("""COMPUTED_VALUE"""),3401.76)</f>
        <v>3401.76</v>
      </c>
      <c r="J235" s="2">
        <f>IFERROR(__xludf.DUMMYFUNCTION("""COMPUTED_VALUE"""),45630.66666666667)</f>
        <v>45630.66667</v>
      </c>
      <c r="K235" s="1">
        <f>IFERROR(__xludf.DUMMYFUNCTION("""COMPUTED_VALUE"""),3425.47)</f>
        <v>3425.47</v>
      </c>
      <c r="M235" s="2">
        <f>IFERROR(__xludf.DUMMYFUNCTION("""COMPUTED_VALUE"""),45630.66666666667)</f>
        <v>45630.66667</v>
      </c>
      <c r="N235" s="1">
        <f>IFERROR(__xludf.DUMMYFUNCTION("""COMPUTED_VALUE"""),2.1648153E7)</f>
        <v>21648153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IFERROR(__xludf.DUMMYFUNCTION("""COMPUTED_VALUE"""),3429.54)</f>
        <v>3429.54</v>
      </c>
      <c r="D236" s="2">
        <f>IFERROR(__xludf.DUMMYFUNCTION("""COMPUTED_VALUE"""),45631.66666666667)</f>
        <v>45631.66667</v>
      </c>
      <c r="E236" s="1">
        <f>IFERROR(__xludf.DUMMYFUNCTION("""COMPUTED_VALUE"""),3432.61)</f>
        <v>3432.61</v>
      </c>
      <c r="G236" s="2">
        <f>IFERROR(__xludf.DUMMYFUNCTION("""COMPUTED_VALUE"""),45631.66666666667)</f>
        <v>45631.66667</v>
      </c>
      <c r="H236" s="1">
        <f>IFERROR(__xludf.DUMMYFUNCTION("""COMPUTED_VALUE"""),3391.95)</f>
        <v>3391.95</v>
      </c>
      <c r="J236" s="2">
        <f>IFERROR(__xludf.DUMMYFUNCTION("""COMPUTED_VALUE"""),45631.66666666667)</f>
        <v>45631.66667</v>
      </c>
      <c r="K236" s="1">
        <f>IFERROR(__xludf.DUMMYFUNCTION("""COMPUTED_VALUE"""),3395.71)</f>
        <v>3395.71</v>
      </c>
      <c r="M236" s="2">
        <f>IFERROR(__xludf.DUMMYFUNCTION("""COMPUTED_VALUE"""),45631.66666666667)</f>
        <v>45631.66667</v>
      </c>
      <c r="N236" s="1">
        <f>IFERROR(__xludf.DUMMYFUNCTION("""COMPUTED_VALUE"""),1.4908335E7)</f>
        <v>14908335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IFERROR(__xludf.DUMMYFUNCTION("""COMPUTED_VALUE"""),3399.72)</f>
        <v>3399.72</v>
      </c>
      <c r="D237" s="2">
        <f>IFERROR(__xludf.DUMMYFUNCTION("""COMPUTED_VALUE"""),45632.66666666667)</f>
        <v>45632.66667</v>
      </c>
      <c r="E237" s="1">
        <f>IFERROR(__xludf.DUMMYFUNCTION("""COMPUTED_VALUE"""),3423.08)</f>
        <v>3423.08</v>
      </c>
      <c r="G237" s="2">
        <f>IFERROR(__xludf.DUMMYFUNCTION("""COMPUTED_VALUE"""),45632.66666666667)</f>
        <v>45632.66667</v>
      </c>
      <c r="H237" s="1">
        <f>IFERROR(__xludf.DUMMYFUNCTION("""COMPUTED_VALUE"""),3374.14)</f>
        <v>3374.14</v>
      </c>
      <c r="J237" s="2">
        <f>IFERROR(__xludf.DUMMYFUNCTION("""COMPUTED_VALUE"""),45632.66666666667)</f>
        <v>45632.66667</v>
      </c>
      <c r="K237" s="1">
        <f>IFERROR(__xludf.DUMMYFUNCTION("""COMPUTED_VALUE"""),3374.27)</f>
        <v>3374.27</v>
      </c>
      <c r="M237" s="2">
        <f>IFERROR(__xludf.DUMMYFUNCTION("""COMPUTED_VALUE"""),45632.66666666667)</f>
        <v>45632.66667</v>
      </c>
      <c r="N237" s="1">
        <f>IFERROR(__xludf.DUMMYFUNCTION("""COMPUTED_VALUE"""),1.3831548E7)</f>
        <v>13831548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IFERROR(__xludf.DUMMYFUNCTION("""COMPUTED_VALUE"""),3369.14)</f>
        <v>3369.14</v>
      </c>
      <c r="D238" s="2">
        <f>IFERROR(__xludf.DUMMYFUNCTION("""COMPUTED_VALUE"""),45635.66666666667)</f>
        <v>45635.66667</v>
      </c>
      <c r="E238" s="1">
        <f>IFERROR(__xludf.DUMMYFUNCTION("""COMPUTED_VALUE"""),3390.3)</f>
        <v>3390.3</v>
      </c>
      <c r="G238" s="2">
        <f>IFERROR(__xludf.DUMMYFUNCTION("""COMPUTED_VALUE"""),45635.66666666667)</f>
        <v>45635.66667</v>
      </c>
      <c r="H238" s="1">
        <f>IFERROR(__xludf.DUMMYFUNCTION("""COMPUTED_VALUE"""),3349.6)</f>
        <v>3349.6</v>
      </c>
      <c r="J238" s="2">
        <f>IFERROR(__xludf.DUMMYFUNCTION("""COMPUTED_VALUE"""),45635.66666666667)</f>
        <v>45635.66667</v>
      </c>
      <c r="K238" s="1">
        <f>IFERROR(__xludf.DUMMYFUNCTION("""COMPUTED_VALUE"""),3351.11)</f>
        <v>3351.11</v>
      </c>
      <c r="M238" s="2">
        <f>IFERROR(__xludf.DUMMYFUNCTION("""COMPUTED_VALUE"""),45635.66666666667)</f>
        <v>45635.66667</v>
      </c>
      <c r="N238" s="1">
        <f>IFERROR(__xludf.DUMMYFUNCTION("""COMPUTED_VALUE"""),1.513909E7)</f>
        <v>15139090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IFERROR(__xludf.DUMMYFUNCTION("""COMPUTED_VALUE"""),3351.11)</f>
        <v>3351.11</v>
      </c>
      <c r="D239" s="2">
        <f>IFERROR(__xludf.DUMMYFUNCTION("""COMPUTED_VALUE"""),45636.66666666667)</f>
        <v>45636.66667</v>
      </c>
      <c r="E239" s="1">
        <f>IFERROR(__xludf.DUMMYFUNCTION("""COMPUTED_VALUE"""),3410.31)</f>
        <v>3410.31</v>
      </c>
      <c r="G239" s="2">
        <f>IFERROR(__xludf.DUMMYFUNCTION("""COMPUTED_VALUE"""),45636.66666666667)</f>
        <v>45636.66667</v>
      </c>
      <c r="H239" s="1">
        <f>IFERROR(__xludf.DUMMYFUNCTION("""COMPUTED_VALUE"""),3322.81)</f>
        <v>3322.81</v>
      </c>
      <c r="J239" s="2">
        <f>IFERROR(__xludf.DUMMYFUNCTION("""COMPUTED_VALUE"""),45636.66666666667)</f>
        <v>45636.66667</v>
      </c>
      <c r="K239" s="1">
        <f>IFERROR(__xludf.DUMMYFUNCTION("""COMPUTED_VALUE"""),3381.05)</f>
        <v>3381.05</v>
      </c>
      <c r="M239" s="2">
        <f>IFERROR(__xludf.DUMMYFUNCTION("""COMPUTED_VALUE"""),45636.66666666667)</f>
        <v>45636.66667</v>
      </c>
      <c r="N239" s="1">
        <f>IFERROR(__xludf.DUMMYFUNCTION("""COMPUTED_VALUE"""),1.5681765E7)</f>
        <v>15681765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IFERROR(__xludf.DUMMYFUNCTION("""COMPUTED_VALUE"""),3381.05)</f>
        <v>3381.05</v>
      </c>
      <c r="D240" s="2">
        <f>IFERROR(__xludf.DUMMYFUNCTION("""COMPUTED_VALUE"""),45637.66666666667)</f>
        <v>45637.66667</v>
      </c>
      <c r="E240" s="1">
        <f>IFERROR(__xludf.DUMMYFUNCTION("""COMPUTED_VALUE"""),3389.62)</f>
        <v>3389.62</v>
      </c>
      <c r="G240" s="2">
        <f>IFERROR(__xludf.DUMMYFUNCTION("""COMPUTED_VALUE"""),45637.66666666667)</f>
        <v>45637.66667</v>
      </c>
      <c r="H240" s="1">
        <f>IFERROR(__xludf.DUMMYFUNCTION("""COMPUTED_VALUE"""),3313.43)</f>
        <v>3313.43</v>
      </c>
      <c r="J240" s="2">
        <f>IFERROR(__xludf.DUMMYFUNCTION("""COMPUTED_VALUE"""),45637.66666666667)</f>
        <v>45637.66667</v>
      </c>
      <c r="K240" s="1">
        <f>IFERROR(__xludf.DUMMYFUNCTION("""COMPUTED_VALUE"""),3316.86)</f>
        <v>3316.86</v>
      </c>
      <c r="M240" s="2">
        <f>IFERROR(__xludf.DUMMYFUNCTION("""COMPUTED_VALUE"""),45637.66666666667)</f>
        <v>45637.66667</v>
      </c>
      <c r="N240" s="1">
        <f>IFERROR(__xludf.DUMMYFUNCTION("""COMPUTED_VALUE"""),1.7531621E7)</f>
        <v>17531621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IFERROR(__xludf.DUMMYFUNCTION("""COMPUTED_VALUE"""),3319.55)</f>
        <v>3319.55</v>
      </c>
      <c r="D241" s="2">
        <f>IFERROR(__xludf.DUMMYFUNCTION("""COMPUTED_VALUE"""),45638.66666666667)</f>
        <v>45638.66667</v>
      </c>
      <c r="E241" s="1">
        <f>IFERROR(__xludf.DUMMYFUNCTION("""COMPUTED_VALUE"""),3335.04)</f>
        <v>3335.04</v>
      </c>
      <c r="G241" s="2">
        <f>IFERROR(__xludf.DUMMYFUNCTION("""COMPUTED_VALUE"""),45638.66666666667)</f>
        <v>45638.66667</v>
      </c>
      <c r="H241" s="1">
        <f>IFERROR(__xludf.DUMMYFUNCTION("""COMPUTED_VALUE"""),3301.5)</f>
        <v>3301.5</v>
      </c>
      <c r="J241" s="2">
        <f>IFERROR(__xludf.DUMMYFUNCTION("""COMPUTED_VALUE"""),45638.66666666667)</f>
        <v>45638.66667</v>
      </c>
      <c r="K241" s="1">
        <f>IFERROR(__xludf.DUMMYFUNCTION("""COMPUTED_VALUE"""),3321.05)</f>
        <v>3321.05</v>
      </c>
      <c r="M241" s="2">
        <f>IFERROR(__xludf.DUMMYFUNCTION("""COMPUTED_VALUE"""),45638.66666666667)</f>
        <v>45638.66667</v>
      </c>
      <c r="N241" s="1">
        <f>IFERROR(__xludf.DUMMYFUNCTION("""COMPUTED_VALUE"""),1.3457004E7)</f>
        <v>13457004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IFERROR(__xludf.DUMMYFUNCTION("""COMPUTED_VALUE"""),3320.93)</f>
        <v>3320.93</v>
      </c>
      <c r="D242" s="2">
        <f>IFERROR(__xludf.DUMMYFUNCTION("""COMPUTED_VALUE"""),45639.66666666667)</f>
        <v>45639.66667</v>
      </c>
      <c r="E242" s="1">
        <f>IFERROR(__xludf.DUMMYFUNCTION("""COMPUTED_VALUE"""),3353.35)</f>
        <v>3353.35</v>
      </c>
      <c r="G242" s="2">
        <f>IFERROR(__xludf.DUMMYFUNCTION("""COMPUTED_VALUE"""),45639.66666666667)</f>
        <v>45639.66667</v>
      </c>
      <c r="H242" s="1">
        <f>IFERROR(__xludf.DUMMYFUNCTION("""COMPUTED_VALUE"""),3311.35)</f>
        <v>3311.35</v>
      </c>
      <c r="J242" s="2">
        <f>IFERROR(__xludf.DUMMYFUNCTION("""COMPUTED_VALUE"""),45639.66666666667)</f>
        <v>45639.66667</v>
      </c>
      <c r="K242" s="1">
        <f>IFERROR(__xludf.DUMMYFUNCTION("""COMPUTED_VALUE"""),3314.11)</f>
        <v>3314.11</v>
      </c>
      <c r="M242" s="2">
        <f>IFERROR(__xludf.DUMMYFUNCTION("""COMPUTED_VALUE"""),45639.66666666667)</f>
        <v>45639.66667</v>
      </c>
      <c r="N242" s="1">
        <f>IFERROR(__xludf.DUMMYFUNCTION("""COMPUTED_VALUE"""),1.3852012E7)</f>
        <v>13852012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IFERROR(__xludf.DUMMYFUNCTION("""COMPUTED_VALUE"""),3314.35)</f>
        <v>3314.35</v>
      </c>
      <c r="D243" s="2">
        <f>IFERROR(__xludf.DUMMYFUNCTION("""COMPUTED_VALUE"""),45642.66666666667)</f>
        <v>45642.66667</v>
      </c>
      <c r="E243" s="1">
        <f>IFERROR(__xludf.DUMMYFUNCTION("""COMPUTED_VALUE"""),3316.62)</f>
        <v>3316.62</v>
      </c>
      <c r="G243" s="2">
        <f>IFERROR(__xludf.DUMMYFUNCTION("""COMPUTED_VALUE"""),45642.66666666667)</f>
        <v>45642.66667</v>
      </c>
      <c r="H243" s="1">
        <f>IFERROR(__xludf.DUMMYFUNCTION("""COMPUTED_VALUE"""),3264.16)</f>
        <v>3264.16</v>
      </c>
      <c r="J243" s="2">
        <f>IFERROR(__xludf.DUMMYFUNCTION("""COMPUTED_VALUE"""),45642.66666666667)</f>
        <v>45642.66667</v>
      </c>
      <c r="K243" s="1">
        <f>IFERROR(__xludf.DUMMYFUNCTION("""COMPUTED_VALUE"""),3281.08)</f>
        <v>3281.08</v>
      </c>
      <c r="M243" s="2">
        <f>IFERROR(__xludf.DUMMYFUNCTION("""COMPUTED_VALUE"""),45642.66666666667)</f>
        <v>45642.66667</v>
      </c>
      <c r="N243" s="1">
        <f>IFERROR(__xludf.DUMMYFUNCTION("""COMPUTED_VALUE"""),1.6786407E7)</f>
        <v>16786407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IFERROR(__xludf.DUMMYFUNCTION("""COMPUTED_VALUE"""),3273.78)</f>
        <v>3273.78</v>
      </c>
      <c r="D244" s="2">
        <f>IFERROR(__xludf.DUMMYFUNCTION("""COMPUTED_VALUE"""),45643.66666666667)</f>
        <v>45643.66667</v>
      </c>
      <c r="E244" s="1">
        <f>IFERROR(__xludf.DUMMYFUNCTION("""COMPUTED_VALUE"""),3282.25)</f>
        <v>3282.25</v>
      </c>
      <c r="G244" s="2">
        <f>IFERROR(__xludf.DUMMYFUNCTION("""COMPUTED_VALUE"""),45643.66666666667)</f>
        <v>45643.66667</v>
      </c>
      <c r="H244" s="1">
        <f>IFERROR(__xludf.DUMMYFUNCTION("""COMPUTED_VALUE"""),3248.46)</f>
        <v>3248.46</v>
      </c>
      <c r="J244" s="2">
        <f>IFERROR(__xludf.DUMMYFUNCTION("""COMPUTED_VALUE"""),45643.66666666667)</f>
        <v>45643.66667</v>
      </c>
      <c r="K244" s="1">
        <f>IFERROR(__xludf.DUMMYFUNCTION("""COMPUTED_VALUE"""),3256.75)</f>
        <v>3256.75</v>
      </c>
      <c r="M244" s="2">
        <f>IFERROR(__xludf.DUMMYFUNCTION("""COMPUTED_VALUE"""),45643.66666666667)</f>
        <v>45643.66667</v>
      </c>
      <c r="N244" s="1">
        <f>IFERROR(__xludf.DUMMYFUNCTION("""COMPUTED_VALUE"""),1.7611128E7)</f>
        <v>17611128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IFERROR(__xludf.DUMMYFUNCTION("""COMPUTED_VALUE"""),3256.93)</f>
        <v>3256.93</v>
      </c>
      <c r="D245" s="2">
        <f>IFERROR(__xludf.DUMMYFUNCTION("""COMPUTED_VALUE"""),45644.66666666667)</f>
        <v>45644.66667</v>
      </c>
      <c r="E245" s="1">
        <f>IFERROR(__xludf.DUMMYFUNCTION("""COMPUTED_VALUE"""),3271.6)</f>
        <v>3271.6</v>
      </c>
      <c r="G245" s="2">
        <f>IFERROR(__xludf.DUMMYFUNCTION("""COMPUTED_VALUE"""),45644.66666666667)</f>
        <v>45644.66667</v>
      </c>
      <c r="H245" s="1">
        <f>IFERROR(__xludf.DUMMYFUNCTION("""COMPUTED_VALUE"""),3179.83)</f>
        <v>3179.83</v>
      </c>
      <c r="J245" s="2">
        <f>IFERROR(__xludf.DUMMYFUNCTION("""COMPUTED_VALUE"""),45644.66666666667)</f>
        <v>45644.66667</v>
      </c>
      <c r="K245" s="1">
        <f>IFERROR(__xludf.DUMMYFUNCTION("""COMPUTED_VALUE"""),3181.77)</f>
        <v>3181.77</v>
      </c>
      <c r="M245" s="2">
        <f>IFERROR(__xludf.DUMMYFUNCTION("""COMPUTED_VALUE"""),45644.66666666667)</f>
        <v>45644.66667</v>
      </c>
      <c r="N245" s="1">
        <f>IFERROR(__xludf.DUMMYFUNCTION("""COMPUTED_VALUE"""),2.1073377E7)</f>
        <v>21073377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IFERROR(__xludf.DUMMYFUNCTION("""COMPUTED_VALUE"""),3178.55)</f>
        <v>3178.55</v>
      </c>
      <c r="D246" s="2">
        <f>IFERROR(__xludf.DUMMYFUNCTION("""COMPUTED_VALUE"""),45645.66666666667)</f>
        <v>45645.66667</v>
      </c>
      <c r="E246" s="1">
        <f>IFERROR(__xludf.DUMMYFUNCTION("""COMPUTED_VALUE"""),3208.51)</f>
        <v>3208.51</v>
      </c>
      <c r="G246" s="2">
        <f>IFERROR(__xludf.DUMMYFUNCTION("""COMPUTED_VALUE"""),45645.66666666667)</f>
        <v>45645.66667</v>
      </c>
      <c r="H246" s="1">
        <f>IFERROR(__xludf.DUMMYFUNCTION("""COMPUTED_VALUE"""),3138.04)</f>
        <v>3138.04</v>
      </c>
      <c r="J246" s="2">
        <f>IFERROR(__xludf.DUMMYFUNCTION("""COMPUTED_VALUE"""),45645.66666666667)</f>
        <v>45645.66667</v>
      </c>
      <c r="K246" s="1">
        <f>IFERROR(__xludf.DUMMYFUNCTION("""COMPUTED_VALUE"""),3138.41)</f>
        <v>3138.41</v>
      </c>
      <c r="M246" s="2">
        <f>IFERROR(__xludf.DUMMYFUNCTION("""COMPUTED_VALUE"""),45645.66666666667)</f>
        <v>45645.66667</v>
      </c>
      <c r="N246" s="1">
        <f>IFERROR(__xludf.DUMMYFUNCTION("""COMPUTED_VALUE"""),1.5383216E7)</f>
        <v>15383216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IFERROR(__xludf.DUMMYFUNCTION("""COMPUTED_VALUE"""),3138.41)</f>
        <v>3138.41</v>
      </c>
      <c r="D247" s="2">
        <f>IFERROR(__xludf.DUMMYFUNCTION("""COMPUTED_VALUE"""),45646.66666666667)</f>
        <v>45646.66667</v>
      </c>
      <c r="E247" s="1">
        <f>IFERROR(__xludf.DUMMYFUNCTION("""COMPUTED_VALUE"""),3202.86)</f>
        <v>3202.86</v>
      </c>
      <c r="G247" s="2">
        <f>IFERROR(__xludf.DUMMYFUNCTION("""COMPUTED_VALUE"""),45646.66666666667)</f>
        <v>45646.66667</v>
      </c>
      <c r="H247" s="1">
        <f>IFERROR(__xludf.DUMMYFUNCTION("""COMPUTED_VALUE"""),3125.53)</f>
        <v>3125.53</v>
      </c>
      <c r="J247" s="2">
        <f>IFERROR(__xludf.DUMMYFUNCTION("""COMPUTED_VALUE"""),45646.66666666667)</f>
        <v>45646.66667</v>
      </c>
      <c r="K247" s="1">
        <f>IFERROR(__xludf.DUMMYFUNCTION("""COMPUTED_VALUE"""),3179.41)</f>
        <v>3179.41</v>
      </c>
      <c r="M247" s="2">
        <f>IFERROR(__xludf.DUMMYFUNCTION("""COMPUTED_VALUE"""),45646.66666666667)</f>
        <v>45646.66667</v>
      </c>
      <c r="N247" s="1">
        <f>IFERROR(__xludf.DUMMYFUNCTION("""COMPUTED_VALUE"""),2.8766919E7)</f>
        <v>28766919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IFERROR(__xludf.DUMMYFUNCTION("""COMPUTED_VALUE"""),3177.83)</f>
        <v>3177.83</v>
      </c>
      <c r="D248" s="2">
        <f>IFERROR(__xludf.DUMMYFUNCTION("""COMPUTED_VALUE"""),45649.66666666667)</f>
        <v>45649.66667</v>
      </c>
      <c r="E248" s="1">
        <f>IFERROR(__xludf.DUMMYFUNCTION("""COMPUTED_VALUE"""),3204.87)</f>
        <v>3204.87</v>
      </c>
      <c r="G248" s="2">
        <f>IFERROR(__xludf.DUMMYFUNCTION("""COMPUTED_VALUE"""),45649.66666666667)</f>
        <v>45649.66667</v>
      </c>
      <c r="H248" s="1">
        <f>IFERROR(__xludf.DUMMYFUNCTION("""COMPUTED_VALUE"""),3165.1)</f>
        <v>3165.1</v>
      </c>
      <c r="J248" s="2">
        <f>IFERROR(__xludf.DUMMYFUNCTION("""COMPUTED_VALUE"""),45649.66666666667)</f>
        <v>45649.66667</v>
      </c>
      <c r="K248" s="1">
        <f>IFERROR(__xludf.DUMMYFUNCTION("""COMPUTED_VALUE"""),3199.27)</f>
        <v>3199.27</v>
      </c>
      <c r="M248" s="2">
        <f>IFERROR(__xludf.DUMMYFUNCTION("""COMPUTED_VALUE"""),45649.66666666667)</f>
        <v>45649.66667</v>
      </c>
      <c r="N248" s="1">
        <f>IFERROR(__xludf.DUMMYFUNCTION("""COMPUTED_VALUE"""),1.5347024E7)</f>
        <v>15347024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IFERROR(__xludf.DUMMYFUNCTION("""COMPUTED_VALUE"""),3205.31)</f>
        <v>3205.31</v>
      </c>
      <c r="D249" s="2">
        <f>IFERROR(__xludf.DUMMYFUNCTION("""COMPUTED_VALUE"""),45650.54166666667)</f>
        <v>45650.54167</v>
      </c>
      <c r="E249" s="1">
        <f>IFERROR(__xludf.DUMMYFUNCTION("""COMPUTED_VALUE"""),3235.8)</f>
        <v>3235.8</v>
      </c>
      <c r="G249" s="2">
        <f>IFERROR(__xludf.DUMMYFUNCTION("""COMPUTED_VALUE"""),45650.54166666667)</f>
        <v>45650.54167</v>
      </c>
      <c r="H249" s="1">
        <f>IFERROR(__xludf.DUMMYFUNCTION("""COMPUTED_VALUE"""),3194.97)</f>
        <v>3194.97</v>
      </c>
      <c r="J249" s="2">
        <f>IFERROR(__xludf.DUMMYFUNCTION("""COMPUTED_VALUE"""),45650.54166666667)</f>
        <v>45650.54167</v>
      </c>
      <c r="K249" s="1">
        <f>IFERROR(__xludf.DUMMYFUNCTION("""COMPUTED_VALUE"""),3234.02)</f>
        <v>3234.02</v>
      </c>
      <c r="M249" s="2">
        <f>IFERROR(__xludf.DUMMYFUNCTION("""COMPUTED_VALUE"""),45650.54166666667)</f>
        <v>45650.54167</v>
      </c>
      <c r="N249" s="1">
        <f>IFERROR(__xludf.DUMMYFUNCTION("""COMPUTED_VALUE"""),5965288.0)</f>
        <v>5965288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IFERROR(__xludf.DUMMYFUNCTION("""COMPUTED_VALUE"""),3228.19)</f>
        <v>3228.19</v>
      </c>
      <c r="D250" s="2">
        <f>IFERROR(__xludf.DUMMYFUNCTION("""COMPUTED_VALUE"""),45652.66666666667)</f>
        <v>45652.66667</v>
      </c>
      <c r="E250" s="1">
        <f>IFERROR(__xludf.DUMMYFUNCTION("""COMPUTED_VALUE"""),3240.44)</f>
        <v>3240.44</v>
      </c>
      <c r="G250" s="2">
        <f>IFERROR(__xludf.DUMMYFUNCTION("""COMPUTED_VALUE"""),45652.66666666667)</f>
        <v>45652.66667</v>
      </c>
      <c r="H250" s="1">
        <f>IFERROR(__xludf.DUMMYFUNCTION("""COMPUTED_VALUE"""),3216.65)</f>
        <v>3216.65</v>
      </c>
      <c r="J250" s="2">
        <f>IFERROR(__xludf.DUMMYFUNCTION("""COMPUTED_VALUE"""),45652.66666666667)</f>
        <v>45652.66667</v>
      </c>
      <c r="K250" s="1">
        <f>IFERROR(__xludf.DUMMYFUNCTION("""COMPUTED_VALUE"""),3234.36)</f>
        <v>3234.36</v>
      </c>
      <c r="M250" s="2">
        <f>IFERROR(__xludf.DUMMYFUNCTION("""COMPUTED_VALUE"""),45652.66666666667)</f>
        <v>45652.66667</v>
      </c>
      <c r="N250" s="1">
        <f>IFERROR(__xludf.DUMMYFUNCTION("""COMPUTED_VALUE"""),8372340.0)</f>
        <v>8372340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IFERROR(__xludf.DUMMYFUNCTION("""COMPUTED_VALUE"""),3219.41)</f>
        <v>3219.41</v>
      </c>
      <c r="D251" s="2">
        <f>IFERROR(__xludf.DUMMYFUNCTION("""COMPUTED_VALUE"""),45653.66666666667)</f>
        <v>45653.66667</v>
      </c>
      <c r="E251" s="1">
        <f>IFERROR(__xludf.DUMMYFUNCTION("""COMPUTED_VALUE"""),3250.98)</f>
        <v>3250.98</v>
      </c>
      <c r="G251" s="2">
        <f>IFERROR(__xludf.DUMMYFUNCTION("""COMPUTED_VALUE"""),45653.66666666667)</f>
        <v>45653.66667</v>
      </c>
      <c r="H251" s="1">
        <f>IFERROR(__xludf.DUMMYFUNCTION("""COMPUTED_VALUE"""),3203.8)</f>
        <v>3203.8</v>
      </c>
      <c r="J251" s="2">
        <f>IFERROR(__xludf.DUMMYFUNCTION("""COMPUTED_VALUE"""),45653.66666666667)</f>
        <v>45653.66667</v>
      </c>
      <c r="K251" s="1">
        <f>IFERROR(__xludf.DUMMYFUNCTION("""COMPUTED_VALUE"""),3225.08)</f>
        <v>3225.08</v>
      </c>
      <c r="M251" s="2">
        <f>IFERROR(__xludf.DUMMYFUNCTION("""COMPUTED_VALUE"""),45653.66666666667)</f>
        <v>45653.66667</v>
      </c>
      <c r="N251" s="1">
        <f>IFERROR(__xludf.DUMMYFUNCTION("""COMPUTED_VALUE"""),1.2368361E7)</f>
        <v>12368361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IFERROR(__xludf.DUMMYFUNCTION("""COMPUTED_VALUE"""),3225.08)</f>
        <v>3225.08</v>
      </c>
      <c r="D252" s="2">
        <f>IFERROR(__xludf.DUMMYFUNCTION("""COMPUTED_VALUE"""),45656.66666666667)</f>
        <v>45656.66667</v>
      </c>
      <c r="E252" s="1">
        <f>IFERROR(__xludf.DUMMYFUNCTION("""COMPUTED_VALUE"""),3225.08)</f>
        <v>3225.08</v>
      </c>
      <c r="G252" s="2">
        <f>IFERROR(__xludf.DUMMYFUNCTION("""COMPUTED_VALUE"""),45656.66666666667)</f>
        <v>45656.66667</v>
      </c>
      <c r="H252" s="1">
        <f>IFERROR(__xludf.DUMMYFUNCTION("""COMPUTED_VALUE"""),3177.38)</f>
        <v>3177.38</v>
      </c>
      <c r="J252" s="2">
        <f>IFERROR(__xludf.DUMMYFUNCTION("""COMPUTED_VALUE"""),45656.66666666667)</f>
        <v>45656.66667</v>
      </c>
      <c r="K252" s="1">
        <f>IFERROR(__xludf.DUMMYFUNCTION("""COMPUTED_VALUE"""),3196.1)</f>
        <v>3196.1</v>
      </c>
      <c r="M252" s="2">
        <f>IFERROR(__xludf.DUMMYFUNCTION("""COMPUTED_VALUE"""),45656.66666666667)</f>
        <v>45656.66667</v>
      </c>
      <c r="N252" s="1">
        <f>IFERROR(__xludf.DUMMYFUNCTION("""COMPUTED_VALUE"""),8900985.0)</f>
        <v>8900985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IFERROR(__xludf.DUMMYFUNCTION("""COMPUTED_VALUE"""),3199.65)</f>
        <v>3199.65</v>
      </c>
      <c r="D253" s="2">
        <f>IFERROR(__xludf.DUMMYFUNCTION("""COMPUTED_VALUE"""),45657.66666666667)</f>
        <v>45657.66667</v>
      </c>
      <c r="E253" s="1">
        <f>IFERROR(__xludf.DUMMYFUNCTION("""COMPUTED_VALUE"""),3221.42)</f>
        <v>3221.42</v>
      </c>
      <c r="G253" s="2">
        <f>IFERROR(__xludf.DUMMYFUNCTION("""COMPUTED_VALUE"""),45657.66666666667)</f>
        <v>45657.66667</v>
      </c>
      <c r="H253" s="1">
        <f>IFERROR(__xludf.DUMMYFUNCTION("""COMPUTED_VALUE"""),3194.09)</f>
        <v>3194.09</v>
      </c>
      <c r="J253" s="2">
        <f>IFERROR(__xludf.DUMMYFUNCTION("""COMPUTED_VALUE"""),45657.66666666667)</f>
        <v>45657.66667</v>
      </c>
      <c r="K253" s="1">
        <f>IFERROR(__xludf.DUMMYFUNCTION("""COMPUTED_VALUE"""),3204.4)</f>
        <v>3204.4</v>
      </c>
      <c r="M253" s="2">
        <f>IFERROR(__xludf.DUMMYFUNCTION("""COMPUTED_VALUE"""),45657.66666666667)</f>
        <v>45657.66667</v>
      </c>
      <c r="N253" s="1">
        <f>IFERROR(__xludf.DUMMYFUNCTION("""COMPUTED_VALUE"""),1.1151243E7)</f>
        <v>11151243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IFERROR(__xludf.DUMMYFUNCTION("""COMPUTED_VALUE"""),3219.84)</f>
        <v>3219.84</v>
      </c>
      <c r="D254" s="2">
        <f>IFERROR(__xludf.DUMMYFUNCTION("""COMPUTED_VALUE"""),45659.66666666667)</f>
        <v>45659.66667</v>
      </c>
      <c r="E254" s="1">
        <f>IFERROR(__xludf.DUMMYFUNCTION("""COMPUTED_VALUE"""),3240.11)</f>
        <v>3240.11</v>
      </c>
      <c r="G254" s="2">
        <f>IFERROR(__xludf.DUMMYFUNCTION("""COMPUTED_VALUE"""),45659.66666666667)</f>
        <v>45659.66667</v>
      </c>
      <c r="H254" s="1">
        <f>IFERROR(__xludf.DUMMYFUNCTION("""COMPUTED_VALUE"""),3197.51)</f>
        <v>3197.51</v>
      </c>
      <c r="J254" s="2">
        <f>IFERROR(__xludf.DUMMYFUNCTION("""COMPUTED_VALUE"""),45659.66666666667)</f>
        <v>45659.66667</v>
      </c>
      <c r="K254" s="1">
        <f>IFERROR(__xludf.DUMMYFUNCTION("""COMPUTED_VALUE"""),3209.71)</f>
        <v>3209.71</v>
      </c>
      <c r="M254" s="2">
        <f>IFERROR(__xludf.DUMMYFUNCTION("""COMPUTED_VALUE"""),45659.66666666667)</f>
        <v>45659.66667</v>
      </c>
      <c r="N254" s="1">
        <f>IFERROR(__xludf.DUMMYFUNCTION("""COMPUTED_VALUE"""),1.8221976E7)</f>
        <v>18221976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IFERROR(__xludf.DUMMYFUNCTION("""COMPUTED_VALUE"""),3214.99)</f>
        <v>3214.99</v>
      </c>
      <c r="D255" s="2">
        <f>IFERROR(__xludf.DUMMYFUNCTION("""COMPUTED_VALUE"""),45660.66666666667)</f>
        <v>45660.66667</v>
      </c>
      <c r="E255" s="1">
        <f>IFERROR(__xludf.DUMMYFUNCTION("""COMPUTED_VALUE"""),3248.79)</f>
        <v>3248.79</v>
      </c>
      <c r="G255" s="2">
        <f>IFERROR(__xludf.DUMMYFUNCTION("""COMPUTED_VALUE"""),45660.66666666667)</f>
        <v>45660.66667</v>
      </c>
      <c r="H255" s="1">
        <f>IFERROR(__xludf.DUMMYFUNCTION("""COMPUTED_VALUE"""),3207.72)</f>
        <v>3207.72</v>
      </c>
      <c r="J255" s="2">
        <f>IFERROR(__xludf.DUMMYFUNCTION("""COMPUTED_VALUE"""),45660.66666666667)</f>
        <v>45660.66667</v>
      </c>
      <c r="K255" s="1">
        <f>IFERROR(__xludf.DUMMYFUNCTION("""COMPUTED_VALUE"""),3235.99)</f>
        <v>3235.99</v>
      </c>
      <c r="M255" s="2">
        <f>IFERROR(__xludf.DUMMYFUNCTION("""COMPUTED_VALUE"""),45660.66666666667)</f>
        <v>45660.66667</v>
      </c>
      <c r="N255" s="1">
        <f>IFERROR(__xludf.DUMMYFUNCTION("""COMPUTED_VALUE"""),2.050752E7)</f>
        <v>20507520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IFERROR(__xludf.DUMMYFUNCTION("""COMPUTED_VALUE"""),3234.28)</f>
        <v>3234.28</v>
      </c>
      <c r="D256" s="2">
        <f>IFERROR(__xludf.DUMMYFUNCTION("""COMPUTED_VALUE"""),45663.66666666667)</f>
        <v>45663.66667</v>
      </c>
      <c r="E256" s="1">
        <f>IFERROR(__xludf.DUMMYFUNCTION("""COMPUTED_VALUE"""),3253.23)</f>
        <v>3253.23</v>
      </c>
      <c r="G256" s="2">
        <f>IFERROR(__xludf.DUMMYFUNCTION("""COMPUTED_VALUE"""),45663.66666666667)</f>
        <v>45663.66667</v>
      </c>
      <c r="H256" s="1">
        <f>IFERROR(__xludf.DUMMYFUNCTION("""COMPUTED_VALUE"""),3209.74)</f>
        <v>3209.74</v>
      </c>
      <c r="J256" s="2">
        <f>IFERROR(__xludf.DUMMYFUNCTION("""COMPUTED_VALUE"""),45663.66666666667)</f>
        <v>45663.66667</v>
      </c>
      <c r="K256" s="1">
        <f>IFERROR(__xludf.DUMMYFUNCTION("""COMPUTED_VALUE"""),3219.37)</f>
        <v>3219.37</v>
      </c>
      <c r="M256" s="2">
        <f>IFERROR(__xludf.DUMMYFUNCTION("""COMPUTED_VALUE"""),45663.66666666667)</f>
        <v>45663.66667</v>
      </c>
      <c r="N256" s="1">
        <f>IFERROR(__xludf.DUMMYFUNCTION("""COMPUTED_VALUE"""),1.7419735E7)</f>
        <v>17419735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IFERROR(__xludf.DUMMYFUNCTION("""COMPUTED_VALUE"""),3226.71)</f>
        <v>3226.71</v>
      </c>
      <c r="D257" s="2">
        <f>IFERROR(__xludf.DUMMYFUNCTION("""COMPUTED_VALUE"""),45664.66666666667)</f>
        <v>45664.66667</v>
      </c>
      <c r="E257" s="1">
        <f>IFERROR(__xludf.DUMMYFUNCTION("""COMPUTED_VALUE"""),3254.51)</f>
        <v>3254.51</v>
      </c>
      <c r="G257" s="2">
        <f>IFERROR(__xludf.DUMMYFUNCTION("""COMPUTED_VALUE"""),45664.66666666667)</f>
        <v>45664.66667</v>
      </c>
      <c r="H257" s="1">
        <f>IFERROR(__xludf.DUMMYFUNCTION("""COMPUTED_VALUE"""),3216.3)</f>
        <v>3216.3</v>
      </c>
      <c r="J257" s="2">
        <f>IFERROR(__xludf.DUMMYFUNCTION("""COMPUTED_VALUE"""),45664.66666666667)</f>
        <v>45664.66667</v>
      </c>
      <c r="K257" s="1">
        <f>IFERROR(__xludf.DUMMYFUNCTION("""COMPUTED_VALUE"""),3230.35)</f>
        <v>3230.35</v>
      </c>
      <c r="M257" s="2">
        <f>IFERROR(__xludf.DUMMYFUNCTION("""COMPUTED_VALUE"""),45664.66666666667)</f>
        <v>45664.66667</v>
      </c>
      <c r="N257" s="1">
        <f>IFERROR(__xludf.DUMMYFUNCTION("""COMPUTED_VALUE"""),1.6327136E7)</f>
        <v>16327136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IFERROR(__xludf.DUMMYFUNCTION("""COMPUTED_VALUE"""),3225.02)</f>
        <v>3225.02</v>
      </c>
      <c r="D258" s="2">
        <f>IFERROR(__xludf.DUMMYFUNCTION("""COMPUTED_VALUE"""),45665.66666666667)</f>
        <v>45665.66667</v>
      </c>
      <c r="E258" s="1">
        <f>IFERROR(__xludf.DUMMYFUNCTION("""COMPUTED_VALUE"""),3241.66)</f>
        <v>3241.66</v>
      </c>
      <c r="G258" s="2">
        <f>IFERROR(__xludf.DUMMYFUNCTION("""COMPUTED_VALUE"""),45665.66666666667)</f>
        <v>45665.66667</v>
      </c>
      <c r="H258" s="1">
        <f>IFERROR(__xludf.DUMMYFUNCTION("""COMPUTED_VALUE"""),3202.84)</f>
        <v>3202.84</v>
      </c>
      <c r="J258" s="2">
        <f>IFERROR(__xludf.DUMMYFUNCTION("""COMPUTED_VALUE"""),45665.66666666667)</f>
        <v>45665.66667</v>
      </c>
      <c r="K258" s="1">
        <f>IFERROR(__xludf.DUMMYFUNCTION("""COMPUTED_VALUE"""),3237.97)</f>
        <v>3237.97</v>
      </c>
      <c r="M258" s="2">
        <f>IFERROR(__xludf.DUMMYFUNCTION("""COMPUTED_VALUE"""),45665.66666666667)</f>
        <v>45665.66667</v>
      </c>
      <c r="N258" s="1">
        <f>IFERROR(__xludf.DUMMYFUNCTION("""COMPUTED_VALUE"""),1.2595376E7)</f>
        <v>12595376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IFERROR(__xludf.DUMMYFUNCTION("""COMPUTED_VALUE"""),3222.64)</f>
        <v>3222.64</v>
      </c>
      <c r="D259" s="2">
        <f>IFERROR(__xludf.DUMMYFUNCTION("""COMPUTED_VALUE"""),45667.66666666667)</f>
        <v>45667.66667</v>
      </c>
      <c r="E259" s="1">
        <f>IFERROR(__xludf.DUMMYFUNCTION("""COMPUTED_VALUE"""),3222.64)</f>
        <v>3222.64</v>
      </c>
      <c r="G259" s="2">
        <f>IFERROR(__xludf.DUMMYFUNCTION("""COMPUTED_VALUE"""),45667.66666666667)</f>
        <v>45667.66667</v>
      </c>
      <c r="H259" s="1">
        <f>IFERROR(__xludf.DUMMYFUNCTION("""COMPUTED_VALUE"""),3161.63)</f>
        <v>3161.63</v>
      </c>
      <c r="J259" s="2">
        <f>IFERROR(__xludf.DUMMYFUNCTION("""COMPUTED_VALUE"""),45667.66666666667)</f>
        <v>45667.66667</v>
      </c>
      <c r="K259" s="1">
        <f>IFERROR(__xludf.DUMMYFUNCTION("""COMPUTED_VALUE"""),3168.6)</f>
        <v>3168.6</v>
      </c>
      <c r="M259" s="2">
        <f>IFERROR(__xludf.DUMMYFUNCTION("""COMPUTED_VALUE"""),45667.66666666667)</f>
        <v>45667.66667</v>
      </c>
      <c r="N259" s="1">
        <f>IFERROR(__xludf.DUMMYFUNCTION("""COMPUTED_VALUE"""),1.6970614E7)</f>
        <v>16970614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IFERROR(__xludf.DUMMYFUNCTION("""COMPUTED_VALUE"""),3168.43)</f>
        <v>3168.43</v>
      </c>
      <c r="D260" s="2">
        <f>IFERROR(__xludf.DUMMYFUNCTION("""COMPUTED_VALUE"""),45670.66666666667)</f>
        <v>45670.66667</v>
      </c>
      <c r="E260" s="1">
        <f>IFERROR(__xludf.DUMMYFUNCTION("""COMPUTED_VALUE"""),3196.43)</f>
        <v>3196.43</v>
      </c>
      <c r="G260" s="2">
        <f>IFERROR(__xludf.DUMMYFUNCTION("""COMPUTED_VALUE"""),45670.66666666667)</f>
        <v>45670.66667</v>
      </c>
      <c r="H260" s="1">
        <f>IFERROR(__xludf.DUMMYFUNCTION("""COMPUTED_VALUE"""),3144.56)</f>
        <v>3144.56</v>
      </c>
      <c r="J260" s="2">
        <f>IFERROR(__xludf.DUMMYFUNCTION("""COMPUTED_VALUE"""),45670.66666666667)</f>
        <v>45670.66667</v>
      </c>
      <c r="K260" s="1">
        <f>IFERROR(__xludf.DUMMYFUNCTION("""COMPUTED_VALUE"""),3192.94)</f>
        <v>3192.94</v>
      </c>
      <c r="M260" s="2">
        <f>IFERROR(__xludf.DUMMYFUNCTION("""COMPUTED_VALUE"""),45670.66666666667)</f>
        <v>45670.66667</v>
      </c>
      <c r="N260" s="1">
        <f>IFERROR(__xludf.DUMMYFUNCTION("""COMPUTED_VALUE"""),1.9805427E7)</f>
        <v>19805427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IFERROR(__xludf.DUMMYFUNCTION("""COMPUTED_VALUE"""),3213.52)</f>
        <v>3213.52</v>
      </c>
      <c r="D261" s="2">
        <f>IFERROR(__xludf.DUMMYFUNCTION("""COMPUTED_VALUE"""),45671.66666666667)</f>
        <v>45671.66667</v>
      </c>
      <c r="E261" s="1">
        <f>IFERROR(__xludf.DUMMYFUNCTION("""COMPUTED_VALUE"""),3227.08)</f>
        <v>3227.08</v>
      </c>
      <c r="G261" s="2">
        <f>IFERROR(__xludf.DUMMYFUNCTION("""COMPUTED_VALUE"""),45671.66666666667)</f>
        <v>45671.66667</v>
      </c>
      <c r="H261" s="1">
        <f>IFERROR(__xludf.DUMMYFUNCTION("""COMPUTED_VALUE"""),3203.48)</f>
        <v>3203.48</v>
      </c>
      <c r="J261" s="2">
        <f>IFERROR(__xludf.DUMMYFUNCTION("""COMPUTED_VALUE"""),45671.66666666667)</f>
        <v>45671.66667</v>
      </c>
      <c r="K261" s="1">
        <f>IFERROR(__xludf.DUMMYFUNCTION("""COMPUTED_VALUE"""),3224.48)</f>
        <v>3224.48</v>
      </c>
      <c r="M261" s="2">
        <f>IFERROR(__xludf.DUMMYFUNCTION("""COMPUTED_VALUE"""),45671.66666666667)</f>
        <v>45671.66667</v>
      </c>
      <c r="N261" s="1">
        <f>IFERROR(__xludf.DUMMYFUNCTION("""COMPUTED_VALUE"""),1.5660992E7)</f>
        <v>15660992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IFERROR(__xludf.DUMMYFUNCTION("""COMPUTED_VALUE"""),3252.21)</f>
        <v>3252.21</v>
      </c>
      <c r="D262" s="2">
        <f>IFERROR(__xludf.DUMMYFUNCTION("""COMPUTED_VALUE"""),45672.66666666667)</f>
        <v>45672.66667</v>
      </c>
      <c r="E262" s="1">
        <f>IFERROR(__xludf.DUMMYFUNCTION("""COMPUTED_VALUE"""),3277.35)</f>
        <v>3277.35</v>
      </c>
      <c r="G262" s="2">
        <f>IFERROR(__xludf.DUMMYFUNCTION("""COMPUTED_VALUE"""),45672.66666666667)</f>
        <v>45672.66667</v>
      </c>
      <c r="H262" s="1">
        <f>IFERROR(__xludf.DUMMYFUNCTION("""COMPUTED_VALUE"""),3243.31)</f>
        <v>3243.31</v>
      </c>
      <c r="J262" s="2">
        <f>IFERROR(__xludf.DUMMYFUNCTION("""COMPUTED_VALUE"""),45672.66666666667)</f>
        <v>45672.66667</v>
      </c>
      <c r="K262" s="1">
        <f>IFERROR(__xludf.DUMMYFUNCTION("""COMPUTED_VALUE"""),3246.81)</f>
        <v>3246.81</v>
      </c>
      <c r="M262" s="2">
        <f>IFERROR(__xludf.DUMMYFUNCTION("""COMPUTED_VALUE"""),45672.66666666667)</f>
        <v>45672.66667</v>
      </c>
      <c r="N262" s="1">
        <f>IFERROR(__xludf.DUMMYFUNCTION("""COMPUTED_VALUE"""),1.6504509E7)</f>
        <v>16504509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IFERROR(__xludf.DUMMYFUNCTION("""COMPUTED_VALUE"""),3245.84)</f>
        <v>3245.84</v>
      </c>
      <c r="D263" s="2">
        <f>IFERROR(__xludf.DUMMYFUNCTION("""COMPUTED_VALUE"""),45673.66666666667)</f>
        <v>45673.66667</v>
      </c>
      <c r="E263" s="1">
        <f>IFERROR(__xludf.DUMMYFUNCTION("""COMPUTED_VALUE"""),3312.01)</f>
        <v>3312.01</v>
      </c>
      <c r="G263" s="2">
        <f>IFERROR(__xludf.DUMMYFUNCTION("""COMPUTED_VALUE"""),45673.66666666667)</f>
        <v>45673.66667</v>
      </c>
      <c r="H263" s="1">
        <f>IFERROR(__xludf.DUMMYFUNCTION("""COMPUTED_VALUE"""),3224.03)</f>
        <v>3224.03</v>
      </c>
      <c r="J263" s="2">
        <f>IFERROR(__xludf.DUMMYFUNCTION("""COMPUTED_VALUE"""),45673.66666666667)</f>
        <v>45673.66667</v>
      </c>
      <c r="K263" s="1">
        <f>IFERROR(__xludf.DUMMYFUNCTION("""COMPUTED_VALUE"""),3309.41)</f>
        <v>3309.41</v>
      </c>
      <c r="M263" s="2">
        <f>IFERROR(__xludf.DUMMYFUNCTION("""COMPUTED_VALUE"""),45673.66666666667)</f>
        <v>45673.66667</v>
      </c>
      <c r="N263" s="1">
        <f>IFERROR(__xludf.DUMMYFUNCTION("""COMPUTED_VALUE"""),2.5238266E7)</f>
        <v>25238266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IFERROR(__xludf.DUMMYFUNCTION("""COMPUTED_VALUE"""),3350.45)</f>
        <v>3350.45</v>
      </c>
      <c r="D264" s="2">
        <f>IFERROR(__xludf.DUMMYFUNCTION("""COMPUTED_VALUE"""),45674.66666666667)</f>
        <v>45674.66667</v>
      </c>
      <c r="E264" s="1">
        <f>IFERROR(__xludf.DUMMYFUNCTION("""COMPUTED_VALUE"""),3350.45)</f>
        <v>3350.45</v>
      </c>
      <c r="G264" s="2">
        <f>IFERROR(__xludf.DUMMYFUNCTION("""COMPUTED_VALUE"""),45674.66666666667)</f>
        <v>45674.66667</v>
      </c>
      <c r="H264" s="1">
        <f>IFERROR(__xludf.DUMMYFUNCTION("""COMPUTED_VALUE"""),3277.49)</f>
        <v>3277.49</v>
      </c>
      <c r="J264" s="2">
        <f>IFERROR(__xludf.DUMMYFUNCTION("""COMPUTED_VALUE"""),45674.66666666667)</f>
        <v>45674.66667</v>
      </c>
      <c r="K264" s="1">
        <f>IFERROR(__xludf.DUMMYFUNCTION("""COMPUTED_VALUE"""),3293.68)</f>
        <v>3293.68</v>
      </c>
      <c r="M264" s="2">
        <f>IFERROR(__xludf.DUMMYFUNCTION("""COMPUTED_VALUE"""),45674.66666666667)</f>
        <v>45674.66667</v>
      </c>
      <c r="N264" s="1">
        <f>IFERROR(__xludf.DUMMYFUNCTION("""COMPUTED_VALUE"""),2.5351543E7)</f>
        <v>25351543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IFERROR(__xludf.DUMMYFUNCTION("""COMPUTED_VALUE"""),3300.38)</f>
        <v>3300.38</v>
      </c>
      <c r="D265" s="2">
        <f>IFERROR(__xludf.DUMMYFUNCTION("""COMPUTED_VALUE"""),45678.66666666667)</f>
        <v>45678.66667</v>
      </c>
      <c r="E265" s="1">
        <f>IFERROR(__xludf.DUMMYFUNCTION("""COMPUTED_VALUE"""),3345.38)</f>
        <v>3345.38</v>
      </c>
      <c r="G265" s="2">
        <f>IFERROR(__xludf.DUMMYFUNCTION("""COMPUTED_VALUE"""),45678.66666666667)</f>
        <v>45678.66667</v>
      </c>
      <c r="H265" s="1">
        <f>IFERROR(__xludf.DUMMYFUNCTION("""COMPUTED_VALUE"""),3300.38)</f>
        <v>3300.38</v>
      </c>
      <c r="J265" s="2">
        <f>IFERROR(__xludf.DUMMYFUNCTION("""COMPUTED_VALUE"""),45678.66666666667)</f>
        <v>45678.66667</v>
      </c>
      <c r="K265" s="1">
        <f>IFERROR(__xludf.DUMMYFUNCTION("""COMPUTED_VALUE"""),3344.37)</f>
        <v>3344.37</v>
      </c>
      <c r="M265" s="2">
        <f>IFERROR(__xludf.DUMMYFUNCTION("""COMPUTED_VALUE"""),45678.66666666667)</f>
        <v>45678.66667</v>
      </c>
      <c r="N265" s="1">
        <f>IFERROR(__xludf.DUMMYFUNCTION("""COMPUTED_VALUE"""),1.3468094E7)</f>
        <v>13468094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IFERROR(__xludf.DUMMYFUNCTION("""COMPUTED_VALUE"""),3343.15)</f>
        <v>3343.15</v>
      </c>
      <c r="D266" s="2">
        <f>IFERROR(__xludf.DUMMYFUNCTION("""COMPUTED_VALUE"""),45679.66666666667)</f>
        <v>45679.66667</v>
      </c>
      <c r="E266" s="1">
        <f>IFERROR(__xludf.DUMMYFUNCTION("""COMPUTED_VALUE"""),3357.48)</f>
        <v>3357.48</v>
      </c>
      <c r="G266" s="2">
        <f>IFERROR(__xludf.DUMMYFUNCTION("""COMPUTED_VALUE"""),45679.66666666667)</f>
        <v>45679.66667</v>
      </c>
      <c r="H266" s="1">
        <f>IFERROR(__xludf.DUMMYFUNCTION("""COMPUTED_VALUE"""),3316.57)</f>
        <v>3316.57</v>
      </c>
      <c r="J266" s="2">
        <f>IFERROR(__xludf.DUMMYFUNCTION("""COMPUTED_VALUE"""),45679.66666666667)</f>
        <v>45679.66667</v>
      </c>
      <c r="K266" s="1">
        <f>IFERROR(__xludf.DUMMYFUNCTION("""COMPUTED_VALUE"""),3336.52)</f>
        <v>3336.52</v>
      </c>
      <c r="M266" s="2">
        <f>IFERROR(__xludf.DUMMYFUNCTION("""COMPUTED_VALUE"""),45679.66666666667)</f>
        <v>45679.66667</v>
      </c>
      <c r="N266" s="1">
        <f>IFERROR(__xludf.DUMMYFUNCTION("""COMPUTED_VALUE"""),1.8222767E7)</f>
        <v>18222767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IFERROR(__xludf.DUMMYFUNCTION("""COMPUTED_VALUE"""),3352.36)</f>
        <v>3352.36</v>
      </c>
      <c r="D267" s="2">
        <f>IFERROR(__xludf.DUMMYFUNCTION("""COMPUTED_VALUE"""),45680.66666666667)</f>
        <v>45680.66667</v>
      </c>
      <c r="E267" s="1">
        <f>IFERROR(__xludf.DUMMYFUNCTION("""COMPUTED_VALUE"""),3466.34)</f>
        <v>3466.34</v>
      </c>
      <c r="G267" s="2">
        <f>IFERROR(__xludf.DUMMYFUNCTION("""COMPUTED_VALUE"""),45680.66666666667)</f>
        <v>45680.66667</v>
      </c>
      <c r="H267" s="1">
        <f>IFERROR(__xludf.DUMMYFUNCTION("""COMPUTED_VALUE"""),3352.36)</f>
        <v>3352.36</v>
      </c>
      <c r="J267" s="2">
        <f>IFERROR(__xludf.DUMMYFUNCTION("""COMPUTED_VALUE"""),45680.66666666667)</f>
        <v>45680.66667</v>
      </c>
      <c r="K267" s="1">
        <f>IFERROR(__xludf.DUMMYFUNCTION("""COMPUTED_VALUE"""),3453.11)</f>
        <v>3453.11</v>
      </c>
      <c r="M267" s="2">
        <f>IFERROR(__xludf.DUMMYFUNCTION("""COMPUTED_VALUE"""),45680.66666666667)</f>
        <v>45680.66667</v>
      </c>
      <c r="N267" s="1">
        <f>IFERROR(__xludf.DUMMYFUNCTION("""COMPUTED_VALUE"""),2.3975784E7)</f>
        <v>23975784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IFERROR(__xludf.DUMMYFUNCTION("""COMPUTED_VALUE"""),3414.48)</f>
        <v>3414.48</v>
      </c>
      <c r="D268" s="2">
        <f>IFERROR(__xludf.DUMMYFUNCTION("""COMPUTED_VALUE"""),45681.66666666667)</f>
        <v>45681.66667</v>
      </c>
      <c r="E268" s="1">
        <f>IFERROR(__xludf.DUMMYFUNCTION("""COMPUTED_VALUE"""),3449.52)</f>
        <v>3449.52</v>
      </c>
      <c r="G268" s="2">
        <f>IFERROR(__xludf.DUMMYFUNCTION("""COMPUTED_VALUE"""),45681.66666666667)</f>
        <v>45681.66667</v>
      </c>
      <c r="H268" s="1">
        <f>IFERROR(__xludf.DUMMYFUNCTION("""COMPUTED_VALUE"""),3398.23)</f>
        <v>3398.23</v>
      </c>
      <c r="J268" s="2">
        <f>IFERROR(__xludf.DUMMYFUNCTION("""COMPUTED_VALUE"""),45681.66666666667)</f>
        <v>45681.66667</v>
      </c>
      <c r="K268" s="1">
        <f>IFERROR(__xludf.DUMMYFUNCTION("""COMPUTED_VALUE"""),3430.62)</f>
        <v>3430.62</v>
      </c>
      <c r="M268" s="2">
        <f>IFERROR(__xludf.DUMMYFUNCTION("""COMPUTED_VALUE"""),45681.66666666667)</f>
        <v>45681.66667</v>
      </c>
      <c r="N268" s="1">
        <f>IFERROR(__xludf.DUMMYFUNCTION("""COMPUTED_VALUE"""),3.0563667E7)</f>
        <v>30563667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IFERROR(__xludf.DUMMYFUNCTION("""COMPUTED_VALUE"""),3445.03)</f>
        <v>3445.03</v>
      </c>
      <c r="D269" s="2">
        <f>IFERROR(__xludf.DUMMYFUNCTION("""COMPUTED_VALUE"""),45684.66666666667)</f>
        <v>45684.66667</v>
      </c>
      <c r="E269" s="1">
        <f>IFERROR(__xludf.DUMMYFUNCTION("""COMPUTED_VALUE"""),3535.19)</f>
        <v>3535.19</v>
      </c>
      <c r="G269" s="2">
        <f>IFERROR(__xludf.DUMMYFUNCTION("""COMPUTED_VALUE"""),45684.66666666667)</f>
        <v>45684.66667</v>
      </c>
      <c r="H269" s="1">
        <f>IFERROR(__xludf.DUMMYFUNCTION("""COMPUTED_VALUE"""),3445.03)</f>
        <v>3445.03</v>
      </c>
      <c r="J269" s="2">
        <f>IFERROR(__xludf.DUMMYFUNCTION("""COMPUTED_VALUE"""),45684.66666666667)</f>
        <v>45684.66667</v>
      </c>
      <c r="K269" s="1">
        <f>IFERROR(__xludf.DUMMYFUNCTION("""COMPUTED_VALUE"""),3511.53)</f>
        <v>3511.53</v>
      </c>
      <c r="M269" s="2">
        <f>IFERROR(__xludf.DUMMYFUNCTION("""COMPUTED_VALUE"""),45684.66666666667)</f>
        <v>45684.66667</v>
      </c>
      <c r="N269" s="1">
        <f>IFERROR(__xludf.DUMMYFUNCTION("""COMPUTED_VALUE"""),2.5981263E7)</f>
        <v>25981263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IFERROR(__xludf.DUMMYFUNCTION("""COMPUTED_VALUE"""),3496.91)</f>
        <v>3496.91</v>
      </c>
      <c r="D270" s="2">
        <f>IFERROR(__xludf.DUMMYFUNCTION("""COMPUTED_VALUE"""),45685.66666666667)</f>
        <v>45685.66667</v>
      </c>
      <c r="E270" s="1">
        <f>IFERROR(__xludf.DUMMYFUNCTION("""COMPUTED_VALUE"""),3515.41)</f>
        <v>3515.41</v>
      </c>
      <c r="G270" s="2">
        <f>IFERROR(__xludf.DUMMYFUNCTION("""COMPUTED_VALUE"""),45685.66666666667)</f>
        <v>45685.66667</v>
      </c>
      <c r="H270" s="1">
        <f>IFERROR(__xludf.DUMMYFUNCTION("""COMPUTED_VALUE"""),3424.5)</f>
        <v>3424.5</v>
      </c>
      <c r="J270" s="2">
        <f>IFERROR(__xludf.DUMMYFUNCTION("""COMPUTED_VALUE"""),45685.66666666667)</f>
        <v>45685.66667</v>
      </c>
      <c r="K270" s="1">
        <f>IFERROR(__xludf.DUMMYFUNCTION("""COMPUTED_VALUE"""),3426.57)</f>
        <v>3426.57</v>
      </c>
      <c r="M270" s="2">
        <f>IFERROR(__xludf.DUMMYFUNCTION("""COMPUTED_VALUE"""),45685.66666666667)</f>
        <v>45685.66667</v>
      </c>
      <c r="N270" s="1">
        <f>IFERROR(__xludf.DUMMYFUNCTION("""COMPUTED_VALUE"""),1.9882479E7)</f>
        <v>19882479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IFERROR(__xludf.DUMMYFUNCTION("""COMPUTED_VALUE"""),3429.0)</f>
        <v>3429</v>
      </c>
      <c r="D271" s="2">
        <f>IFERROR(__xludf.DUMMYFUNCTION("""COMPUTED_VALUE"""),45686.66666666667)</f>
        <v>45686.66667</v>
      </c>
      <c r="E271" s="1">
        <f>IFERROR(__xludf.DUMMYFUNCTION("""COMPUTED_VALUE"""),3509.1)</f>
        <v>3509.1</v>
      </c>
      <c r="G271" s="2">
        <f>IFERROR(__xludf.DUMMYFUNCTION("""COMPUTED_VALUE"""),45686.66666666667)</f>
        <v>45686.66667</v>
      </c>
      <c r="H271" s="1">
        <f>IFERROR(__xludf.DUMMYFUNCTION("""COMPUTED_VALUE"""),3429.0)</f>
        <v>3429</v>
      </c>
      <c r="J271" s="2">
        <f>IFERROR(__xludf.DUMMYFUNCTION("""COMPUTED_VALUE"""),45686.66666666667)</f>
        <v>45686.66667</v>
      </c>
      <c r="K271" s="1">
        <f>IFERROR(__xludf.DUMMYFUNCTION("""COMPUTED_VALUE"""),3449.5)</f>
        <v>3449.5</v>
      </c>
      <c r="M271" s="2">
        <f>IFERROR(__xludf.DUMMYFUNCTION("""COMPUTED_VALUE"""),45686.66666666667)</f>
        <v>45686.66667</v>
      </c>
      <c r="N271" s="1">
        <f>IFERROR(__xludf.DUMMYFUNCTION("""COMPUTED_VALUE"""),2.1668996E7)</f>
        <v>21668996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IFERROR(__xludf.DUMMYFUNCTION("""COMPUTED_VALUE"""),3456.7)</f>
        <v>3456.7</v>
      </c>
      <c r="D272" s="2">
        <f>IFERROR(__xludf.DUMMYFUNCTION("""COMPUTED_VALUE"""),45687.66666666667)</f>
        <v>45687.66667</v>
      </c>
      <c r="E272" s="1">
        <f>IFERROR(__xludf.DUMMYFUNCTION("""COMPUTED_VALUE"""),3476.15)</f>
        <v>3476.15</v>
      </c>
      <c r="G272" s="2">
        <f>IFERROR(__xludf.DUMMYFUNCTION("""COMPUTED_VALUE"""),45687.66666666667)</f>
        <v>45687.66667</v>
      </c>
      <c r="H272" s="1">
        <f>IFERROR(__xludf.DUMMYFUNCTION("""COMPUTED_VALUE"""),3417.02)</f>
        <v>3417.02</v>
      </c>
      <c r="J272" s="2">
        <f>IFERROR(__xludf.DUMMYFUNCTION("""COMPUTED_VALUE"""),45687.66666666667)</f>
        <v>45687.66667</v>
      </c>
      <c r="K272" s="1">
        <f>IFERROR(__xludf.DUMMYFUNCTION("""COMPUTED_VALUE"""),3450.73)</f>
        <v>3450.73</v>
      </c>
      <c r="M272" s="2">
        <f>IFERROR(__xludf.DUMMYFUNCTION("""COMPUTED_VALUE"""),45687.66666666667)</f>
        <v>45687.66667</v>
      </c>
      <c r="N272" s="1">
        <f>IFERROR(__xludf.DUMMYFUNCTION("""COMPUTED_VALUE"""),1.5836155E7)</f>
        <v>15836155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IFERROR(__xludf.DUMMYFUNCTION("""COMPUTED_VALUE"""),3453.29)</f>
        <v>3453.29</v>
      </c>
      <c r="D273" s="2">
        <f>IFERROR(__xludf.DUMMYFUNCTION("""COMPUTED_VALUE"""),45688.66666666667)</f>
        <v>45688.66667</v>
      </c>
      <c r="E273" s="1">
        <f>IFERROR(__xludf.DUMMYFUNCTION("""COMPUTED_VALUE"""),3484.81)</f>
        <v>3484.81</v>
      </c>
      <c r="G273" s="2">
        <f>IFERROR(__xludf.DUMMYFUNCTION("""COMPUTED_VALUE"""),45688.66666666667)</f>
        <v>45688.66667</v>
      </c>
      <c r="H273" s="1">
        <f>IFERROR(__xludf.DUMMYFUNCTION("""COMPUTED_VALUE"""),3428.28)</f>
        <v>3428.28</v>
      </c>
      <c r="J273" s="2">
        <f>IFERROR(__xludf.DUMMYFUNCTION("""COMPUTED_VALUE"""),45688.66666666667)</f>
        <v>45688.66667</v>
      </c>
      <c r="K273" s="1">
        <f>IFERROR(__xludf.DUMMYFUNCTION("""COMPUTED_VALUE"""),3429.22)</f>
        <v>3429.22</v>
      </c>
      <c r="M273" s="2">
        <f>IFERROR(__xludf.DUMMYFUNCTION("""COMPUTED_VALUE"""),45688.66666666667)</f>
        <v>45688.66667</v>
      </c>
      <c r="N273" s="1">
        <f>IFERROR(__xludf.DUMMYFUNCTION("""COMPUTED_VALUE"""),2.6014968E7)</f>
        <v>26014968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IFERROR(__xludf.DUMMYFUNCTION("""COMPUTED_VALUE"""),3419.59)</f>
        <v>3419.59</v>
      </c>
      <c r="D274" s="2">
        <f>IFERROR(__xludf.DUMMYFUNCTION("""COMPUTED_VALUE"""),45691.66666666667)</f>
        <v>45691.66667</v>
      </c>
      <c r="E274" s="1">
        <f>IFERROR(__xludf.DUMMYFUNCTION("""COMPUTED_VALUE"""),3420.45)</f>
        <v>3420.45</v>
      </c>
      <c r="G274" s="2">
        <f>IFERROR(__xludf.DUMMYFUNCTION("""COMPUTED_VALUE"""),45691.66666666667)</f>
        <v>45691.66667</v>
      </c>
      <c r="H274" s="1">
        <f>IFERROR(__xludf.DUMMYFUNCTION("""COMPUTED_VALUE"""),3305.52)</f>
        <v>3305.52</v>
      </c>
      <c r="J274" s="2">
        <f>IFERROR(__xludf.DUMMYFUNCTION("""COMPUTED_VALUE"""),45691.66666666667)</f>
        <v>45691.66667</v>
      </c>
      <c r="K274" s="1">
        <f>IFERROR(__xludf.DUMMYFUNCTION("""COMPUTED_VALUE"""),3369.67)</f>
        <v>3369.67</v>
      </c>
      <c r="M274" s="2">
        <f>IFERROR(__xludf.DUMMYFUNCTION("""COMPUTED_VALUE"""),45691.66666666667)</f>
        <v>45691.66667</v>
      </c>
      <c r="N274" s="1">
        <f>IFERROR(__xludf.DUMMYFUNCTION("""COMPUTED_VALUE"""),2.0454859E7)</f>
        <v>20454859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IFERROR(__xludf.DUMMYFUNCTION("""COMPUTED_VALUE"""),3364.58)</f>
        <v>3364.58</v>
      </c>
      <c r="D275" s="2">
        <f>IFERROR(__xludf.DUMMYFUNCTION("""COMPUTED_VALUE"""),45692.66666666667)</f>
        <v>45692.66667</v>
      </c>
      <c r="E275" s="1">
        <f>IFERROR(__xludf.DUMMYFUNCTION("""COMPUTED_VALUE"""),3405.68)</f>
        <v>3405.68</v>
      </c>
      <c r="G275" s="2">
        <f>IFERROR(__xludf.DUMMYFUNCTION("""COMPUTED_VALUE"""),45692.66666666667)</f>
        <v>45692.66667</v>
      </c>
      <c r="H275" s="1">
        <f>IFERROR(__xludf.DUMMYFUNCTION("""COMPUTED_VALUE"""),3362.83)</f>
        <v>3362.83</v>
      </c>
      <c r="J275" s="2">
        <f>IFERROR(__xludf.DUMMYFUNCTION("""COMPUTED_VALUE"""),45692.66666666667)</f>
        <v>45692.66667</v>
      </c>
      <c r="K275" s="1">
        <f>IFERROR(__xludf.DUMMYFUNCTION("""COMPUTED_VALUE"""),3389.55)</f>
        <v>3389.55</v>
      </c>
      <c r="M275" s="2">
        <f>IFERROR(__xludf.DUMMYFUNCTION("""COMPUTED_VALUE"""),45692.66666666667)</f>
        <v>45692.66667</v>
      </c>
      <c r="N275" s="1">
        <f>IFERROR(__xludf.DUMMYFUNCTION("""COMPUTED_VALUE"""),1.5925649E7)</f>
        <v>15925649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IFERROR(__xludf.DUMMYFUNCTION("""COMPUTED_VALUE"""),3391.13)</f>
        <v>3391.13</v>
      </c>
      <c r="D276" s="2">
        <f>IFERROR(__xludf.DUMMYFUNCTION("""COMPUTED_VALUE"""),45693.66666666667)</f>
        <v>45693.66667</v>
      </c>
      <c r="E276" s="1">
        <f>IFERROR(__xludf.DUMMYFUNCTION("""COMPUTED_VALUE"""),3406.61)</f>
        <v>3406.61</v>
      </c>
      <c r="G276" s="2">
        <f>IFERROR(__xludf.DUMMYFUNCTION("""COMPUTED_VALUE"""),45693.66666666667)</f>
        <v>45693.66667</v>
      </c>
      <c r="H276" s="1">
        <f>IFERROR(__xludf.DUMMYFUNCTION("""COMPUTED_VALUE"""),3383.21)</f>
        <v>3383.21</v>
      </c>
      <c r="J276" s="2">
        <f>IFERROR(__xludf.DUMMYFUNCTION("""COMPUTED_VALUE"""),45693.66666666667)</f>
        <v>45693.66667</v>
      </c>
      <c r="K276" s="1">
        <f>IFERROR(__xludf.DUMMYFUNCTION("""COMPUTED_VALUE"""),3396.13)</f>
        <v>3396.13</v>
      </c>
      <c r="M276" s="2">
        <f>IFERROR(__xludf.DUMMYFUNCTION("""COMPUTED_VALUE"""),45693.66666666667)</f>
        <v>45693.66667</v>
      </c>
      <c r="N276" s="1">
        <f>IFERROR(__xludf.DUMMYFUNCTION("""COMPUTED_VALUE"""),1.0665492E7)</f>
        <v>10665492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IFERROR(__xludf.DUMMYFUNCTION("""COMPUTED_VALUE"""),3403.36)</f>
        <v>3403.36</v>
      </c>
      <c r="D277" s="2">
        <f>IFERROR(__xludf.DUMMYFUNCTION("""COMPUTED_VALUE"""),45694.66666666667)</f>
        <v>45694.66667</v>
      </c>
      <c r="E277" s="1">
        <f>IFERROR(__xludf.DUMMYFUNCTION("""COMPUTED_VALUE"""),3413.38)</f>
        <v>3413.38</v>
      </c>
      <c r="G277" s="2">
        <f>IFERROR(__xludf.DUMMYFUNCTION("""COMPUTED_VALUE"""),45694.66666666667)</f>
        <v>45694.66667</v>
      </c>
      <c r="H277" s="1">
        <f>IFERROR(__xludf.DUMMYFUNCTION("""COMPUTED_VALUE"""),3371.63)</f>
        <v>3371.63</v>
      </c>
      <c r="J277" s="2">
        <f>IFERROR(__xludf.DUMMYFUNCTION("""COMPUTED_VALUE"""),45694.66666666667)</f>
        <v>45694.66667</v>
      </c>
      <c r="K277" s="1">
        <f>IFERROR(__xludf.DUMMYFUNCTION("""COMPUTED_VALUE"""),3382.34)</f>
        <v>3382.34</v>
      </c>
      <c r="M277" s="2">
        <f>IFERROR(__xludf.DUMMYFUNCTION("""COMPUTED_VALUE"""),45694.66666666667)</f>
        <v>45694.66667</v>
      </c>
      <c r="N277" s="1">
        <f>IFERROR(__xludf.DUMMYFUNCTION("""COMPUTED_VALUE"""),8986308.0)</f>
        <v>8986308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IFERROR(__xludf.DUMMYFUNCTION("""COMPUTED_VALUE"""),3385.28)</f>
        <v>3385.28</v>
      </c>
      <c r="D278" s="2">
        <f>IFERROR(__xludf.DUMMYFUNCTION("""COMPUTED_VALUE"""),45695.66666666667)</f>
        <v>45695.66667</v>
      </c>
      <c r="E278" s="1">
        <f>IFERROR(__xludf.DUMMYFUNCTION("""COMPUTED_VALUE"""),3387.16)</f>
        <v>3387.16</v>
      </c>
      <c r="G278" s="2">
        <f>IFERROR(__xludf.DUMMYFUNCTION("""COMPUTED_VALUE"""),45695.66666666667)</f>
        <v>45695.66667</v>
      </c>
      <c r="H278" s="1">
        <f>IFERROR(__xludf.DUMMYFUNCTION("""COMPUTED_VALUE"""),3346.59)</f>
        <v>3346.59</v>
      </c>
      <c r="J278" s="2">
        <f>IFERROR(__xludf.DUMMYFUNCTION("""COMPUTED_VALUE"""),45695.66666666667)</f>
        <v>45695.66667</v>
      </c>
      <c r="K278" s="1">
        <f>IFERROR(__xludf.DUMMYFUNCTION("""COMPUTED_VALUE"""),3360.93)</f>
        <v>3360.93</v>
      </c>
      <c r="M278" s="2">
        <f>IFERROR(__xludf.DUMMYFUNCTION("""COMPUTED_VALUE"""),45695.66666666667)</f>
        <v>45695.66667</v>
      </c>
      <c r="N278" s="1">
        <f>IFERROR(__xludf.DUMMYFUNCTION("""COMPUTED_VALUE"""),1.9847319E7)</f>
        <v>19847319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IFERROR(__xludf.DUMMYFUNCTION("""COMPUTED_VALUE"""),3360.93)</f>
        <v>3360.93</v>
      </c>
      <c r="D279" s="2">
        <f>IFERROR(__xludf.DUMMYFUNCTION("""COMPUTED_VALUE"""),45698.66666666667)</f>
        <v>45698.66667</v>
      </c>
      <c r="E279" s="1">
        <f>IFERROR(__xludf.DUMMYFUNCTION("""COMPUTED_VALUE"""),3404.27)</f>
        <v>3404.27</v>
      </c>
      <c r="G279" s="2">
        <f>IFERROR(__xludf.DUMMYFUNCTION("""COMPUTED_VALUE"""),45698.66666666667)</f>
        <v>45698.66667</v>
      </c>
      <c r="H279" s="1">
        <f>IFERROR(__xludf.DUMMYFUNCTION("""COMPUTED_VALUE"""),3360.93)</f>
        <v>3360.93</v>
      </c>
      <c r="J279" s="2">
        <f>IFERROR(__xludf.DUMMYFUNCTION("""COMPUTED_VALUE"""),45698.66666666667)</f>
        <v>45698.66667</v>
      </c>
      <c r="K279" s="1">
        <f>IFERROR(__xludf.DUMMYFUNCTION("""COMPUTED_VALUE"""),3402.48)</f>
        <v>3402.48</v>
      </c>
      <c r="M279" s="2">
        <f>IFERROR(__xludf.DUMMYFUNCTION("""COMPUTED_VALUE"""),45698.66666666667)</f>
        <v>45698.66667</v>
      </c>
      <c r="N279" s="1">
        <f>IFERROR(__xludf.DUMMYFUNCTION("""COMPUTED_VALUE"""),1.3445852E7)</f>
        <v>13445852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IFERROR(__xludf.DUMMYFUNCTION("""COMPUTED_VALUE"""),3400.04)</f>
        <v>3400.04</v>
      </c>
      <c r="D280" s="2">
        <f>IFERROR(__xludf.DUMMYFUNCTION("""COMPUTED_VALUE"""),45699.66666666667)</f>
        <v>45699.66667</v>
      </c>
      <c r="E280" s="1">
        <f>IFERROR(__xludf.DUMMYFUNCTION("""COMPUTED_VALUE"""),3443.01)</f>
        <v>3443.01</v>
      </c>
      <c r="G280" s="2">
        <f>IFERROR(__xludf.DUMMYFUNCTION("""COMPUTED_VALUE"""),45699.66666666667)</f>
        <v>45699.66667</v>
      </c>
      <c r="H280" s="1">
        <f>IFERROR(__xludf.DUMMYFUNCTION("""COMPUTED_VALUE"""),3398.66)</f>
        <v>3398.66</v>
      </c>
      <c r="J280" s="2">
        <f>IFERROR(__xludf.DUMMYFUNCTION("""COMPUTED_VALUE"""),45699.66666666667)</f>
        <v>45699.66667</v>
      </c>
      <c r="K280" s="1">
        <f>IFERROR(__xludf.DUMMYFUNCTION("""COMPUTED_VALUE"""),3437.9)</f>
        <v>3437.9</v>
      </c>
      <c r="M280" s="2">
        <f>IFERROR(__xludf.DUMMYFUNCTION("""COMPUTED_VALUE"""),45699.66666666667)</f>
        <v>45699.66667</v>
      </c>
      <c r="N280" s="1">
        <f>IFERROR(__xludf.DUMMYFUNCTION("""COMPUTED_VALUE"""),1.2797947E7)</f>
        <v>12797947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IFERROR(__xludf.DUMMYFUNCTION("""COMPUTED_VALUE"""),3429.25)</f>
        <v>3429.25</v>
      </c>
      <c r="D281" s="2">
        <f>IFERROR(__xludf.DUMMYFUNCTION("""COMPUTED_VALUE"""),45700.66666666667)</f>
        <v>45700.66667</v>
      </c>
      <c r="E281" s="1">
        <f>IFERROR(__xludf.DUMMYFUNCTION("""COMPUTED_VALUE"""),3439.94)</f>
        <v>3439.94</v>
      </c>
      <c r="G281" s="2">
        <f>IFERROR(__xludf.DUMMYFUNCTION("""COMPUTED_VALUE"""),45700.66666666667)</f>
        <v>45700.66667</v>
      </c>
      <c r="H281" s="1">
        <f>IFERROR(__xludf.DUMMYFUNCTION("""COMPUTED_VALUE"""),3386.62)</f>
        <v>3386.62</v>
      </c>
      <c r="J281" s="2">
        <f>IFERROR(__xludf.DUMMYFUNCTION("""COMPUTED_VALUE"""),45700.66666666667)</f>
        <v>45700.66667</v>
      </c>
      <c r="K281" s="1">
        <f>IFERROR(__xludf.DUMMYFUNCTION("""COMPUTED_VALUE"""),3431.98)</f>
        <v>3431.98</v>
      </c>
      <c r="M281" s="2">
        <f>IFERROR(__xludf.DUMMYFUNCTION("""COMPUTED_VALUE"""),45700.66666666667)</f>
        <v>45700.66667</v>
      </c>
      <c r="N281" s="1">
        <f>IFERROR(__xludf.DUMMYFUNCTION("""COMPUTED_VALUE"""),1.1256473E7)</f>
        <v>11256473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IFERROR(__xludf.DUMMYFUNCTION("""COMPUTED_VALUE"""),3435.64)</f>
        <v>3435.64</v>
      </c>
      <c r="D282" s="2">
        <f>IFERROR(__xludf.DUMMYFUNCTION("""COMPUTED_VALUE"""),45701.66666666667)</f>
        <v>45701.66667</v>
      </c>
      <c r="E282" s="1">
        <f>IFERROR(__xludf.DUMMYFUNCTION("""COMPUTED_VALUE"""),3473.23)</f>
        <v>3473.23</v>
      </c>
      <c r="G282" s="2">
        <f>IFERROR(__xludf.DUMMYFUNCTION("""COMPUTED_VALUE"""),45701.66666666667)</f>
        <v>45701.66667</v>
      </c>
      <c r="H282" s="1">
        <f>IFERROR(__xludf.DUMMYFUNCTION("""COMPUTED_VALUE"""),3421.85)</f>
        <v>3421.85</v>
      </c>
      <c r="J282" s="2">
        <f>IFERROR(__xludf.DUMMYFUNCTION("""COMPUTED_VALUE"""),45701.66666666667)</f>
        <v>45701.66667</v>
      </c>
      <c r="K282" s="1">
        <f>IFERROR(__xludf.DUMMYFUNCTION("""COMPUTED_VALUE"""),3464.68)</f>
        <v>3464.68</v>
      </c>
      <c r="M282" s="2">
        <f>IFERROR(__xludf.DUMMYFUNCTION("""COMPUTED_VALUE"""),45701.66666666667)</f>
        <v>45701.66667</v>
      </c>
      <c r="N282" s="1">
        <f>IFERROR(__xludf.DUMMYFUNCTION("""COMPUTED_VALUE"""),1.4142204E7)</f>
        <v>14142204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IFERROR(__xludf.DUMMYFUNCTION("""COMPUTED_VALUE"""),3467.63)</f>
        <v>3467.63</v>
      </c>
      <c r="D283" s="2">
        <f>IFERROR(__xludf.DUMMYFUNCTION("""COMPUTED_VALUE"""),45702.66666666667)</f>
        <v>45702.66667</v>
      </c>
      <c r="E283" s="1">
        <f>IFERROR(__xludf.DUMMYFUNCTION("""COMPUTED_VALUE"""),3495.86)</f>
        <v>3495.86</v>
      </c>
      <c r="G283" s="2">
        <f>IFERROR(__xludf.DUMMYFUNCTION("""COMPUTED_VALUE"""),45702.66666666667)</f>
        <v>45702.66667</v>
      </c>
      <c r="H283" s="1">
        <f>IFERROR(__xludf.DUMMYFUNCTION("""COMPUTED_VALUE"""),3451.42)</f>
        <v>3451.42</v>
      </c>
      <c r="J283" s="2">
        <f>IFERROR(__xludf.DUMMYFUNCTION("""COMPUTED_VALUE"""),45702.66666666667)</f>
        <v>45702.66667</v>
      </c>
      <c r="K283" s="1">
        <f>IFERROR(__xludf.DUMMYFUNCTION("""COMPUTED_VALUE"""),3454.33)</f>
        <v>3454.33</v>
      </c>
      <c r="M283" s="2">
        <f>IFERROR(__xludf.DUMMYFUNCTION("""COMPUTED_VALUE"""),45702.66666666667)</f>
        <v>45702.66667</v>
      </c>
      <c r="N283" s="1">
        <f>IFERROR(__xludf.DUMMYFUNCTION("""COMPUTED_VALUE"""),1.3345303E7)</f>
        <v>13345303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IFERROR(__xludf.DUMMYFUNCTION("""COMPUTED_VALUE"""),3455.06)</f>
        <v>3455.06</v>
      </c>
      <c r="D284" s="2">
        <f>IFERROR(__xludf.DUMMYFUNCTION("""COMPUTED_VALUE"""),45706.66666666667)</f>
        <v>45706.66667</v>
      </c>
      <c r="E284" s="1">
        <f>IFERROR(__xludf.DUMMYFUNCTION("""COMPUTED_VALUE"""),3487.46)</f>
        <v>3487.46</v>
      </c>
      <c r="G284" s="2">
        <f>IFERROR(__xludf.DUMMYFUNCTION("""COMPUTED_VALUE"""),45706.66666666667)</f>
        <v>45706.66667</v>
      </c>
      <c r="H284" s="1">
        <f>IFERROR(__xludf.DUMMYFUNCTION("""COMPUTED_VALUE"""),3442.82)</f>
        <v>3442.82</v>
      </c>
      <c r="J284" s="2">
        <f>IFERROR(__xludf.DUMMYFUNCTION("""COMPUTED_VALUE"""),45706.66666666667)</f>
        <v>45706.66667</v>
      </c>
      <c r="K284" s="1">
        <f>IFERROR(__xludf.DUMMYFUNCTION("""COMPUTED_VALUE"""),3482.8)</f>
        <v>3482.8</v>
      </c>
      <c r="M284" s="2">
        <f>IFERROR(__xludf.DUMMYFUNCTION("""COMPUTED_VALUE"""),45706.66666666667)</f>
        <v>45706.66667</v>
      </c>
      <c r="N284" s="1">
        <f>IFERROR(__xludf.DUMMYFUNCTION("""COMPUTED_VALUE"""),1.7646044E7)</f>
        <v>17646044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IFERROR(__xludf.DUMMYFUNCTION("""COMPUTED_VALUE"""),3482.8)</f>
        <v>3482.8</v>
      </c>
      <c r="D285" s="2">
        <f>IFERROR(__xludf.DUMMYFUNCTION("""COMPUTED_VALUE"""),45707.66666666667)</f>
        <v>45707.66667</v>
      </c>
      <c r="E285" s="1">
        <f>IFERROR(__xludf.DUMMYFUNCTION("""COMPUTED_VALUE"""),3482.8)</f>
        <v>3482.8</v>
      </c>
      <c r="G285" s="2">
        <f>IFERROR(__xludf.DUMMYFUNCTION("""COMPUTED_VALUE"""),45707.66666666667)</f>
        <v>45707.66667</v>
      </c>
      <c r="H285" s="1">
        <f>IFERROR(__xludf.DUMMYFUNCTION("""COMPUTED_VALUE"""),3378.97)</f>
        <v>3378.97</v>
      </c>
      <c r="J285" s="2">
        <f>IFERROR(__xludf.DUMMYFUNCTION("""COMPUTED_VALUE"""),45707.66666666667)</f>
        <v>45707.66667</v>
      </c>
      <c r="K285" s="1">
        <f>IFERROR(__xludf.DUMMYFUNCTION("""COMPUTED_VALUE"""),3394.55)</f>
        <v>3394.55</v>
      </c>
      <c r="M285" s="2">
        <f>IFERROR(__xludf.DUMMYFUNCTION("""COMPUTED_VALUE"""),45707.66666666667)</f>
        <v>45707.66667</v>
      </c>
      <c r="N285" s="1">
        <f>IFERROR(__xludf.DUMMYFUNCTION("""COMPUTED_VALUE"""),1.865897E7)</f>
        <v>18658970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IFERROR(__xludf.DUMMYFUNCTION("""COMPUTED_VALUE"""),3394.55)</f>
        <v>3394.55</v>
      </c>
      <c r="D286" s="2">
        <f>IFERROR(__xludf.DUMMYFUNCTION("""COMPUTED_VALUE"""),45708.66666666667)</f>
        <v>45708.66667</v>
      </c>
      <c r="E286" s="1">
        <f>IFERROR(__xludf.DUMMYFUNCTION("""COMPUTED_VALUE"""),3403.79)</f>
        <v>3403.79</v>
      </c>
      <c r="G286" s="2">
        <f>IFERROR(__xludf.DUMMYFUNCTION("""COMPUTED_VALUE"""),45708.66666666667)</f>
        <v>45708.66667</v>
      </c>
      <c r="H286" s="1">
        <f>IFERROR(__xludf.DUMMYFUNCTION("""COMPUTED_VALUE"""),3368.36)</f>
        <v>3368.36</v>
      </c>
      <c r="J286" s="2">
        <f>IFERROR(__xludf.DUMMYFUNCTION("""COMPUTED_VALUE"""),45708.66666666667)</f>
        <v>45708.66667</v>
      </c>
      <c r="K286" s="1">
        <f>IFERROR(__xludf.DUMMYFUNCTION("""COMPUTED_VALUE"""),3401.32)</f>
        <v>3401.32</v>
      </c>
      <c r="M286" s="2">
        <f>IFERROR(__xludf.DUMMYFUNCTION("""COMPUTED_VALUE"""),45708.66666666667)</f>
        <v>45708.66667</v>
      </c>
      <c r="N286" s="1">
        <f>IFERROR(__xludf.DUMMYFUNCTION("""COMPUTED_VALUE"""),1.4335159E7)</f>
        <v>14335159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IFERROR(__xludf.DUMMYFUNCTION("""COMPUTED_VALUE"""),3401.32)</f>
        <v>3401.32</v>
      </c>
      <c r="D287" s="2">
        <f>IFERROR(__xludf.DUMMYFUNCTION("""COMPUTED_VALUE"""),45709.66666666667)</f>
        <v>45709.66667</v>
      </c>
      <c r="E287" s="1">
        <f>IFERROR(__xludf.DUMMYFUNCTION("""COMPUTED_VALUE"""),3401.32)</f>
        <v>3401.32</v>
      </c>
      <c r="G287" s="2">
        <f>IFERROR(__xludf.DUMMYFUNCTION("""COMPUTED_VALUE"""),45709.66666666667)</f>
        <v>45709.66667</v>
      </c>
      <c r="H287" s="1">
        <f>IFERROR(__xludf.DUMMYFUNCTION("""COMPUTED_VALUE"""),3329.96)</f>
        <v>3329.96</v>
      </c>
      <c r="J287" s="2">
        <f>IFERROR(__xludf.DUMMYFUNCTION("""COMPUTED_VALUE"""),45709.66666666667)</f>
        <v>45709.66667</v>
      </c>
      <c r="K287" s="1">
        <f>IFERROR(__xludf.DUMMYFUNCTION("""COMPUTED_VALUE"""),3376.61)</f>
        <v>3376.61</v>
      </c>
      <c r="M287" s="2">
        <f>IFERROR(__xludf.DUMMYFUNCTION("""COMPUTED_VALUE"""),45709.66666666667)</f>
        <v>45709.66667</v>
      </c>
      <c r="N287" s="1">
        <f>IFERROR(__xludf.DUMMYFUNCTION("""COMPUTED_VALUE"""),2.8398028E7)</f>
        <v>28398028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IFERROR(__xludf.DUMMYFUNCTION("""COMPUTED_VALUE"""),3376.61)</f>
        <v>3376.61</v>
      </c>
      <c r="D288" s="2">
        <f>IFERROR(__xludf.DUMMYFUNCTION("""COMPUTED_VALUE"""),45712.66666666667)</f>
        <v>45712.66667</v>
      </c>
      <c r="E288" s="1">
        <f>IFERROR(__xludf.DUMMYFUNCTION("""COMPUTED_VALUE"""),3383.97)</f>
        <v>3383.97</v>
      </c>
      <c r="G288" s="2">
        <f>IFERROR(__xludf.DUMMYFUNCTION("""COMPUTED_VALUE"""),45712.66666666667)</f>
        <v>45712.66667</v>
      </c>
      <c r="H288" s="1">
        <f>IFERROR(__xludf.DUMMYFUNCTION("""COMPUTED_VALUE"""),3326.6)</f>
        <v>3326.6</v>
      </c>
      <c r="J288" s="2">
        <f>IFERROR(__xludf.DUMMYFUNCTION("""COMPUTED_VALUE"""),45712.66666666667)</f>
        <v>45712.66667</v>
      </c>
      <c r="K288" s="1">
        <f>IFERROR(__xludf.DUMMYFUNCTION("""COMPUTED_VALUE"""),3329.54)</f>
        <v>3329.54</v>
      </c>
      <c r="M288" s="2">
        <f>IFERROR(__xludf.DUMMYFUNCTION("""COMPUTED_VALUE"""),45712.66666666667)</f>
        <v>45712.66667</v>
      </c>
      <c r="N288" s="1">
        <f>IFERROR(__xludf.DUMMYFUNCTION("""COMPUTED_VALUE"""),1.869915E7)</f>
        <v>18699150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IFERROR(__xludf.DUMMYFUNCTION("""COMPUTED_VALUE"""),3338.21)</f>
        <v>3338.21</v>
      </c>
      <c r="D289" s="2">
        <f>IFERROR(__xludf.DUMMYFUNCTION("""COMPUTED_VALUE"""),45713.66666666667)</f>
        <v>45713.66667</v>
      </c>
      <c r="E289" s="1">
        <f>IFERROR(__xludf.DUMMYFUNCTION("""COMPUTED_VALUE"""),3378.43)</f>
        <v>3378.43</v>
      </c>
      <c r="G289" s="2">
        <f>IFERROR(__xludf.DUMMYFUNCTION("""COMPUTED_VALUE"""),45713.66666666667)</f>
        <v>45713.66667</v>
      </c>
      <c r="H289" s="1">
        <f>IFERROR(__xludf.DUMMYFUNCTION("""COMPUTED_VALUE"""),3336.66)</f>
        <v>3336.66</v>
      </c>
      <c r="J289" s="2">
        <f>IFERROR(__xludf.DUMMYFUNCTION("""COMPUTED_VALUE"""),45713.66666666667)</f>
        <v>45713.66667</v>
      </c>
      <c r="K289" s="1">
        <f>IFERROR(__xludf.DUMMYFUNCTION("""COMPUTED_VALUE"""),3366.5)</f>
        <v>3366.5</v>
      </c>
      <c r="M289" s="2">
        <f>IFERROR(__xludf.DUMMYFUNCTION("""COMPUTED_VALUE"""),45713.66666666667)</f>
        <v>45713.66667</v>
      </c>
      <c r="N289" s="1">
        <f>IFERROR(__xludf.DUMMYFUNCTION("""COMPUTED_VALUE"""),1.8067557E7)</f>
        <v>18067557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IFERROR(__xludf.DUMMYFUNCTION("""COMPUTED_VALUE"""),3363.4)</f>
        <v>3363.4</v>
      </c>
      <c r="D290" s="2">
        <f>IFERROR(__xludf.DUMMYFUNCTION("""COMPUTED_VALUE"""),45714.66666666667)</f>
        <v>45714.66667</v>
      </c>
      <c r="E290" s="1">
        <f>IFERROR(__xludf.DUMMYFUNCTION("""COMPUTED_VALUE"""),3381.81)</f>
        <v>3381.81</v>
      </c>
      <c r="G290" s="2">
        <f>IFERROR(__xludf.DUMMYFUNCTION("""COMPUTED_VALUE"""),45714.66666666667)</f>
        <v>45714.66667</v>
      </c>
      <c r="H290" s="1">
        <f>IFERROR(__xludf.DUMMYFUNCTION("""COMPUTED_VALUE"""),3343.59)</f>
        <v>3343.59</v>
      </c>
      <c r="J290" s="2">
        <f>IFERROR(__xludf.DUMMYFUNCTION("""COMPUTED_VALUE"""),45714.66666666667)</f>
        <v>45714.66667</v>
      </c>
      <c r="K290" s="1">
        <f>IFERROR(__xludf.DUMMYFUNCTION("""COMPUTED_VALUE"""),3351.98)</f>
        <v>3351.98</v>
      </c>
      <c r="M290" s="2">
        <f>IFERROR(__xludf.DUMMYFUNCTION("""COMPUTED_VALUE"""),45714.66666666667)</f>
        <v>45714.66667</v>
      </c>
      <c r="N290" s="1">
        <f>IFERROR(__xludf.DUMMYFUNCTION("""COMPUTED_VALUE"""),1.1205965E7)</f>
        <v>11205965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IFERROR(__xludf.DUMMYFUNCTION("""COMPUTED_VALUE"""),3349.91)</f>
        <v>3349.91</v>
      </c>
      <c r="D291" s="2">
        <f>IFERROR(__xludf.DUMMYFUNCTION("""COMPUTED_VALUE"""),45715.66666666667)</f>
        <v>45715.66667</v>
      </c>
      <c r="E291" s="1">
        <f>IFERROR(__xludf.DUMMYFUNCTION("""COMPUTED_VALUE"""),3375.59)</f>
        <v>3375.59</v>
      </c>
      <c r="G291" s="2">
        <f>IFERROR(__xludf.DUMMYFUNCTION("""COMPUTED_VALUE"""),45715.66666666667)</f>
        <v>45715.66667</v>
      </c>
      <c r="H291" s="1">
        <f>IFERROR(__xludf.DUMMYFUNCTION("""COMPUTED_VALUE"""),3333.45)</f>
        <v>3333.45</v>
      </c>
      <c r="J291" s="2">
        <f>IFERROR(__xludf.DUMMYFUNCTION("""COMPUTED_VALUE"""),45715.66666666667)</f>
        <v>45715.66667</v>
      </c>
      <c r="K291" s="1">
        <f>IFERROR(__xludf.DUMMYFUNCTION("""COMPUTED_VALUE"""),3349.92)</f>
        <v>3349.92</v>
      </c>
      <c r="M291" s="2">
        <f>IFERROR(__xludf.DUMMYFUNCTION("""COMPUTED_VALUE"""),45715.66666666667)</f>
        <v>45715.66667</v>
      </c>
      <c r="N291" s="1">
        <f>IFERROR(__xludf.DUMMYFUNCTION("""COMPUTED_VALUE"""),1.3214514E7)</f>
        <v>13214514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IFERROR(__xludf.DUMMYFUNCTION("""COMPUTED_VALUE"""),3352.47)</f>
        <v>3352.47</v>
      </c>
      <c r="D292" s="2">
        <f>IFERROR(__xludf.DUMMYFUNCTION("""COMPUTED_VALUE"""),45716.66666666667)</f>
        <v>45716.66667</v>
      </c>
      <c r="E292" s="1">
        <f>IFERROR(__xludf.DUMMYFUNCTION("""COMPUTED_VALUE"""),3376.3)</f>
        <v>3376.3</v>
      </c>
      <c r="G292" s="2">
        <f>IFERROR(__xludf.DUMMYFUNCTION("""COMPUTED_VALUE"""),45716.66666666667)</f>
        <v>45716.66667</v>
      </c>
      <c r="H292" s="1">
        <f>IFERROR(__xludf.DUMMYFUNCTION("""COMPUTED_VALUE"""),3318.92)</f>
        <v>3318.92</v>
      </c>
      <c r="J292" s="2">
        <f>IFERROR(__xludf.DUMMYFUNCTION("""COMPUTED_VALUE"""),45716.66666666667)</f>
        <v>45716.66667</v>
      </c>
      <c r="K292" s="1">
        <f>IFERROR(__xludf.DUMMYFUNCTION("""COMPUTED_VALUE"""),3372.53)</f>
        <v>3372.53</v>
      </c>
      <c r="M292" s="2">
        <f>IFERROR(__xludf.DUMMYFUNCTION("""COMPUTED_VALUE"""),45716.66666666667)</f>
        <v>45716.66667</v>
      </c>
      <c r="N292" s="1">
        <f>IFERROR(__xludf.DUMMYFUNCTION("""COMPUTED_VALUE"""),2.5433885E7)</f>
        <v>25433885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IFERROR(__xludf.DUMMYFUNCTION("""COMPUTED_VALUE"""),3379.17)</f>
        <v>3379.17</v>
      </c>
      <c r="D293" s="2">
        <f>IFERROR(__xludf.DUMMYFUNCTION("""COMPUTED_VALUE"""),45719.66666666667)</f>
        <v>45719.66667</v>
      </c>
      <c r="E293" s="1">
        <f>IFERROR(__xludf.DUMMYFUNCTION("""COMPUTED_VALUE"""),3411.56)</f>
        <v>3411.56</v>
      </c>
      <c r="G293" s="2">
        <f>IFERROR(__xludf.DUMMYFUNCTION("""COMPUTED_VALUE"""),45719.66666666667)</f>
        <v>45719.66667</v>
      </c>
      <c r="H293" s="1">
        <f>IFERROR(__xludf.DUMMYFUNCTION("""COMPUTED_VALUE"""),3338.28)</f>
        <v>3338.28</v>
      </c>
      <c r="J293" s="2">
        <f>IFERROR(__xludf.DUMMYFUNCTION("""COMPUTED_VALUE"""),45719.66666666667)</f>
        <v>45719.66667</v>
      </c>
      <c r="K293" s="1">
        <f>IFERROR(__xludf.DUMMYFUNCTION("""COMPUTED_VALUE"""),3362.1)</f>
        <v>3362.1</v>
      </c>
      <c r="M293" s="2">
        <f>IFERROR(__xludf.DUMMYFUNCTION("""COMPUTED_VALUE"""),45719.66666666667)</f>
        <v>45719.66667</v>
      </c>
      <c r="N293" s="1">
        <f>IFERROR(__xludf.DUMMYFUNCTION("""COMPUTED_VALUE"""),1.4518459E7)</f>
        <v>14518459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IFERROR(__xludf.DUMMYFUNCTION("""COMPUTED_VALUE"""),3362.1)</f>
        <v>3362.1</v>
      </c>
      <c r="D294" s="2">
        <f>IFERROR(__xludf.DUMMYFUNCTION("""COMPUTED_VALUE"""),45720.66666666667)</f>
        <v>45720.66667</v>
      </c>
      <c r="E294" s="1">
        <f>IFERROR(__xludf.DUMMYFUNCTION("""COMPUTED_VALUE"""),3362.1)</f>
        <v>3362.1</v>
      </c>
      <c r="G294" s="2">
        <f>IFERROR(__xludf.DUMMYFUNCTION("""COMPUTED_VALUE"""),45720.66666666667)</f>
        <v>45720.66667</v>
      </c>
      <c r="H294" s="1">
        <f>IFERROR(__xludf.DUMMYFUNCTION("""COMPUTED_VALUE"""),3290.11)</f>
        <v>3290.11</v>
      </c>
      <c r="J294" s="2">
        <f>IFERROR(__xludf.DUMMYFUNCTION("""COMPUTED_VALUE"""),45720.66666666667)</f>
        <v>45720.66667</v>
      </c>
      <c r="K294" s="1">
        <f>IFERROR(__xludf.DUMMYFUNCTION("""COMPUTED_VALUE"""),3292.49)</f>
        <v>3292.49</v>
      </c>
      <c r="M294" s="2">
        <f>IFERROR(__xludf.DUMMYFUNCTION("""COMPUTED_VALUE"""),45720.66666666667)</f>
        <v>45720.66667</v>
      </c>
      <c r="N294" s="1">
        <f>IFERROR(__xludf.DUMMYFUNCTION("""COMPUTED_VALUE"""),2.2531174E7)</f>
        <v>22531174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IFERROR(__xludf.DUMMYFUNCTION("""COMPUTED_VALUE"""),3293.92)</f>
        <v>3293.92</v>
      </c>
      <c r="D295" s="2">
        <f>IFERROR(__xludf.DUMMYFUNCTION("""COMPUTED_VALUE"""),45721.66666666667)</f>
        <v>45721.66667</v>
      </c>
      <c r="E295" s="1">
        <f>IFERROR(__xludf.DUMMYFUNCTION("""COMPUTED_VALUE"""),3335.63)</f>
        <v>3335.63</v>
      </c>
      <c r="G295" s="2">
        <f>IFERROR(__xludf.DUMMYFUNCTION("""COMPUTED_VALUE"""),45721.66666666667)</f>
        <v>45721.66667</v>
      </c>
      <c r="H295" s="1">
        <f>IFERROR(__xludf.DUMMYFUNCTION("""COMPUTED_VALUE"""),3271.49)</f>
        <v>3271.49</v>
      </c>
      <c r="J295" s="2">
        <f>IFERROR(__xludf.DUMMYFUNCTION("""COMPUTED_VALUE"""),45721.66666666667)</f>
        <v>45721.66667</v>
      </c>
      <c r="K295" s="1">
        <f>IFERROR(__xludf.DUMMYFUNCTION("""COMPUTED_VALUE"""),3302.05)</f>
        <v>3302.05</v>
      </c>
      <c r="M295" s="2">
        <f>IFERROR(__xludf.DUMMYFUNCTION("""COMPUTED_VALUE"""),45721.66666666667)</f>
        <v>45721.66667</v>
      </c>
      <c r="N295" s="1">
        <f>IFERROR(__xludf.DUMMYFUNCTION("""COMPUTED_VALUE"""),2.6167622E7)</f>
        <v>26167622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IFERROR(__xludf.DUMMYFUNCTION("""COMPUTED_VALUE"""),3301.93)</f>
        <v>3301.93</v>
      </c>
      <c r="D296" s="2">
        <f>IFERROR(__xludf.DUMMYFUNCTION("""COMPUTED_VALUE"""),45722.66666666667)</f>
        <v>45722.66667</v>
      </c>
      <c r="E296" s="1">
        <f>IFERROR(__xludf.DUMMYFUNCTION("""COMPUTED_VALUE"""),3319.0)</f>
        <v>3319</v>
      </c>
      <c r="G296" s="2">
        <f>IFERROR(__xludf.DUMMYFUNCTION("""COMPUTED_VALUE"""),45722.66666666667)</f>
        <v>45722.66667</v>
      </c>
      <c r="H296" s="1">
        <f>IFERROR(__xludf.DUMMYFUNCTION("""COMPUTED_VALUE"""),3272.09)</f>
        <v>3272.09</v>
      </c>
      <c r="J296" s="2">
        <f>IFERROR(__xludf.DUMMYFUNCTION("""COMPUTED_VALUE"""),45722.66666666667)</f>
        <v>45722.66667</v>
      </c>
      <c r="K296" s="1">
        <f>IFERROR(__xludf.DUMMYFUNCTION("""COMPUTED_VALUE"""),3313.75)</f>
        <v>3313.75</v>
      </c>
      <c r="M296" s="2">
        <f>IFERROR(__xludf.DUMMYFUNCTION("""COMPUTED_VALUE"""),45722.66666666667)</f>
        <v>45722.66667</v>
      </c>
      <c r="N296" s="1">
        <f>IFERROR(__xludf.DUMMYFUNCTION("""COMPUTED_VALUE"""),2.6434039E7)</f>
        <v>26434039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IFERROR(__xludf.DUMMYFUNCTION("""COMPUTED_VALUE"""),3310.73)</f>
        <v>3310.73</v>
      </c>
      <c r="D297" s="2">
        <f>IFERROR(__xludf.DUMMYFUNCTION("""COMPUTED_VALUE"""),45723.66666666667)</f>
        <v>45723.66667</v>
      </c>
      <c r="E297" s="1">
        <f>IFERROR(__xludf.DUMMYFUNCTION("""COMPUTED_VALUE"""),3377.7)</f>
        <v>3377.7</v>
      </c>
      <c r="G297" s="2">
        <f>IFERROR(__xludf.DUMMYFUNCTION("""COMPUTED_VALUE"""),45723.66666666667)</f>
        <v>45723.66667</v>
      </c>
      <c r="H297" s="1">
        <f>IFERROR(__xludf.DUMMYFUNCTION("""COMPUTED_VALUE"""),3310.73)</f>
        <v>3310.73</v>
      </c>
      <c r="J297" s="2">
        <f>IFERROR(__xludf.DUMMYFUNCTION("""COMPUTED_VALUE"""),45723.66666666667)</f>
        <v>45723.66667</v>
      </c>
      <c r="K297" s="1">
        <f>IFERROR(__xludf.DUMMYFUNCTION("""COMPUTED_VALUE"""),3364.24)</f>
        <v>3364.24</v>
      </c>
      <c r="M297" s="2">
        <f>IFERROR(__xludf.DUMMYFUNCTION("""COMPUTED_VALUE"""),45723.66666666667)</f>
        <v>45723.66667</v>
      </c>
      <c r="N297" s="1">
        <f>IFERROR(__xludf.DUMMYFUNCTION("""COMPUTED_VALUE"""),2.3393139E7)</f>
        <v>23393139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IFERROR(__xludf.DUMMYFUNCTION("""COMPUTED_VALUE"""),3347.94)</f>
        <v>3347.94</v>
      </c>
      <c r="D298" s="2">
        <f>IFERROR(__xludf.DUMMYFUNCTION("""COMPUTED_VALUE"""),45726.66666666667)</f>
        <v>45726.66667</v>
      </c>
      <c r="E298" s="1">
        <f>IFERROR(__xludf.DUMMYFUNCTION("""COMPUTED_VALUE"""),3396.71)</f>
        <v>3396.71</v>
      </c>
      <c r="G298" s="2">
        <f>IFERROR(__xludf.DUMMYFUNCTION("""COMPUTED_VALUE"""),45726.66666666667)</f>
        <v>45726.66667</v>
      </c>
      <c r="H298" s="1">
        <f>IFERROR(__xludf.DUMMYFUNCTION("""COMPUTED_VALUE"""),3310.74)</f>
        <v>3310.74</v>
      </c>
      <c r="J298" s="2">
        <f>IFERROR(__xludf.DUMMYFUNCTION("""COMPUTED_VALUE"""),45726.66666666667)</f>
        <v>45726.66667</v>
      </c>
      <c r="K298" s="1">
        <f>IFERROR(__xludf.DUMMYFUNCTION("""COMPUTED_VALUE"""),3332.64)</f>
        <v>3332.64</v>
      </c>
      <c r="M298" s="2">
        <f>IFERROR(__xludf.DUMMYFUNCTION("""COMPUTED_VALUE"""),45726.66666666667)</f>
        <v>45726.66667</v>
      </c>
      <c r="N298" s="1">
        <f>IFERROR(__xludf.DUMMYFUNCTION("""COMPUTED_VALUE"""),2.4425239E7)</f>
        <v>24425239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IFERROR(__xludf.DUMMYFUNCTION("""COMPUTED_VALUE"""),3323.93)</f>
        <v>3323.93</v>
      </c>
      <c r="D299" s="2">
        <f>IFERROR(__xludf.DUMMYFUNCTION("""COMPUTED_VALUE"""),45727.66666666667)</f>
        <v>45727.66667</v>
      </c>
      <c r="E299" s="1">
        <f>IFERROR(__xludf.DUMMYFUNCTION("""COMPUTED_VALUE"""),3327.78)</f>
        <v>3327.78</v>
      </c>
      <c r="G299" s="2">
        <f>IFERROR(__xludf.DUMMYFUNCTION("""COMPUTED_VALUE"""),45727.66666666667)</f>
        <v>45727.66667</v>
      </c>
      <c r="H299" s="1">
        <f>IFERROR(__xludf.DUMMYFUNCTION("""COMPUTED_VALUE"""),3203.7)</f>
        <v>3203.7</v>
      </c>
      <c r="J299" s="2">
        <f>IFERROR(__xludf.DUMMYFUNCTION("""COMPUTED_VALUE"""),45727.66666666667)</f>
        <v>45727.66667</v>
      </c>
      <c r="K299" s="1">
        <f>IFERROR(__xludf.DUMMYFUNCTION("""COMPUTED_VALUE"""),3207.09)</f>
        <v>3207.09</v>
      </c>
      <c r="M299" s="2">
        <f>IFERROR(__xludf.DUMMYFUNCTION("""COMPUTED_VALUE"""),45727.66666666667)</f>
        <v>45727.66667</v>
      </c>
      <c r="N299" s="1">
        <f>IFERROR(__xludf.DUMMYFUNCTION("""COMPUTED_VALUE"""),1.9775196E7)</f>
        <v>19775196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IFERROR(__xludf.DUMMYFUNCTION("""COMPUTED_VALUE"""),3188.21)</f>
        <v>3188.21</v>
      </c>
      <c r="D300" s="2">
        <f>IFERROR(__xludf.DUMMYFUNCTION("""COMPUTED_VALUE"""),45728.66666666667)</f>
        <v>45728.66667</v>
      </c>
      <c r="E300" s="1">
        <f>IFERROR(__xludf.DUMMYFUNCTION("""COMPUTED_VALUE"""),3212.52)</f>
        <v>3212.52</v>
      </c>
      <c r="G300" s="2">
        <f>IFERROR(__xludf.DUMMYFUNCTION("""COMPUTED_VALUE"""),45728.66666666667)</f>
        <v>45728.66667</v>
      </c>
      <c r="H300" s="1">
        <f>IFERROR(__xludf.DUMMYFUNCTION("""COMPUTED_VALUE"""),3158.34)</f>
        <v>3158.34</v>
      </c>
      <c r="J300" s="2">
        <f>IFERROR(__xludf.DUMMYFUNCTION("""COMPUTED_VALUE"""),45728.66666666667)</f>
        <v>45728.66667</v>
      </c>
      <c r="K300" s="1">
        <f>IFERROR(__xludf.DUMMYFUNCTION("""COMPUTED_VALUE"""),3199.82)</f>
        <v>3199.82</v>
      </c>
      <c r="M300" s="2">
        <f>IFERROR(__xludf.DUMMYFUNCTION("""COMPUTED_VALUE"""),45728.66666666667)</f>
        <v>45728.66667</v>
      </c>
      <c r="N300" s="1">
        <f>IFERROR(__xludf.DUMMYFUNCTION("""COMPUTED_VALUE"""),1.7755192E7)</f>
        <v>17755192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IFERROR(__xludf.DUMMYFUNCTION("""COMPUTED_VALUE"""),3198.14)</f>
        <v>3198.14</v>
      </c>
      <c r="D301" s="2">
        <f>IFERROR(__xludf.DUMMYFUNCTION("""COMPUTED_VALUE"""),45729.66666666667)</f>
        <v>45729.66667</v>
      </c>
      <c r="E301" s="1">
        <f>IFERROR(__xludf.DUMMYFUNCTION("""COMPUTED_VALUE"""),3208.54)</f>
        <v>3208.54</v>
      </c>
      <c r="G301" s="2">
        <f>IFERROR(__xludf.DUMMYFUNCTION("""COMPUTED_VALUE"""),45729.66666666667)</f>
        <v>45729.66667</v>
      </c>
      <c r="H301" s="1">
        <f>IFERROR(__xludf.DUMMYFUNCTION("""COMPUTED_VALUE"""),3145.8)</f>
        <v>3145.8</v>
      </c>
      <c r="J301" s="2">
        <f>IFERROR(__xludf.DUMMYFUNCTION("""COMPUTED_VALUE"""),45729.66666666667)</f>
        <v>45729.66667</v>
      </c>
      <c r="K301" s="1">
        <f>IFERROR(__xludf.DUMMYFUNCTION("""COMPUTED_VALUE"""),3155.72)</f>
        <v>3155.72</v>
      </c>
      <c r="M301" s="2">
        <f>IFERROR(__xludf.DUMMYFUNCTION("""COMPUTED_VALUE"""),45729.66666666667)</f>
        <v>45729.66667</v>
      </c>
      <c r="N301" s="1">
        <f>IFERROR(__xludf.DUMMYFUNCTION("""COMPUTED_VALUE"""),2.0373885E7)</f>
        <v>20373885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IFERROR(__xludf.DUMMYFUNCTION("""COMPUTED_VALUE"""),3171.3)</f>
        <v>3171.3</v>
      </c>
      <c r="D302" s="2">
        <f>IFERROR(__xludf.DUMMYFUNCTION("""COMPUTED_VALUE"""),45730.66666666667)</f>
        <v>45730.66667</v>
      </c>
      <c r="E302" s="1">
        <f>IFERROR(__xludf.DUMMYFUNCTION("""COMPUTED_VALUE"""),3219.01)</f>
        <v>3219.01</v>
      </c>
      <c r="G302" s="2">
        <f>IFERROR(__xludf.DUMMYFUNCTION("""COMPUTED_VALUE"""),45730.66666666667)</f>
        <v>45730.66667</v>
      </c>
      <c r="H302" s="1">
        <f>IFERROR(__xludf.DUMMYFUNCTION("""COMPUTED_VALUE"""),3165.49)</f>
        <v>3165.49</v>
      </c>
      <c r="J302" s="2">
        <f>IFERROR(__xludf.DUMMYFUNCTION("""COMPUTED_VALUE"""),45730.66666666667)</f>
        <v>45730.66667</v>
      </c>
      <c r="K302" s="1">
        <f>IFERROR(__xludf.DUMMYFUNCTION("""COMPUTED_VALUE"""),3215.17)</f>
        <v>3215.17</v>
      </c>
      <c r="M302" s="2">
        <f>IFERROR(__xludf.DUMMYFUNCTION("""COMPUTED_VALUE"""),45730.66666666667)</f>
        <v>45730.66667</v>
      </c>
      <c r="N302" s="1">
        <f>IFERROR(__xludf.DUMMYFUNCTION("""COMPUTED_VALUE"""),1.9579017E7)</f>
        <v>19579017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IFERROR(__xludf.DUMMYFUNCTION("""COMPUTED_VALUE"""),3215.65)</f>
        <v>3215.65</v>
      </c>
      <c r="D303" s="2">
        <f>IFERROR(__xludf.DUMMYFUNCTION("""COMPUTED_VALUE"""),45733.66666666667)</f>
        <v>45733.66667</v>
      </c>
      <c r="E303" s="1">
        <f>IFERROR(__xludf.DUMMYFUNCTION("""COMPUTED_VALUE"""),3247.48)</f>
        <v>3247.48</v>
      </c>
      <c r="G303" s="2">
        <f>IFERROR(__xludf.DUMMYFUNCTION("""COMPUTED_VALUE"""),45733.66666666667)</f>
        <v>45733.66667</v>
      </c>
      <c r="H303" s="1">
        <f>IFERROR(__xludf.DUMMYFUNCTION("""COMPUTED_VALUE"""),3205.77)</f>
        <v>3205.77</v>
      </c>
      <c r="J303" s="2">
        <f>IFERROR(__xludf.DUMMYFUNCTION("""COMPUTED_VALUE"""),45733.66666666667)</f>
        <v>45733.66667</v>
      </c>
      <c r="K303" s="1">
        <f>IFERROR(__xludf.DUMMYFUNCTION("""COMPUTED_VALUE"""),3231.47)</f>
        <v>3231.47</v>
      </c>
      <c r="M303" s="2">
        <f>IFERROR(__xludf.DUMMYFUNCTION("""COMPUTED_VALUE"""),45733.66666666667)</f>
        <v>45733.66667</v>
      </c>
      <c r="N303" s="1">
        <f>IFERROR(__xludf.DUMMYFUNCTION("""COMPUTED_VALUE"""),1.22531E7)</f>
        <v>12253100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IFERROR(__xludf.DUMMYFUNCTION("""COMPUTED_VALUE"""),3238.36)</f>
        <v>3238.36</v>
      </c>
      <c r="D304" s="2">
        <f>IFERROR(__xludf.DUMMYFUNCTION("""COMPUTED_VALUE"""),45734.66666666667)</f>
        <v>45734.66667</v>
      </c>
      <c r="E304" s="1">
        <f>IFERROR(__xludf.DUMMYFUNCTION("""COMPUTED_VALUE"""),3252.54)</f>
        <v>3252.54</v>
      </c>
      <c r="G304" s="2">
        <f>IFERROR(__xludf.DUMMYFUNCTION("""COMPUTED_VALUE"""),45734.66666666667)</f>
        <v>45734.66667</v>
      </c>
      <c r="H304" s="1">
        <f>IFERROR(__xludf.DUMMYFUNCTION("""COMPUTED_VALUE"""),3200.08)</f>
        <v>3200.08</v>
      </c>
      <c r="J304" s="2">
        <f>IFERROR(__xludf.DUMMYFUNCTION("""COMPUTED_VALUE"""),45734.66666666667)</f>
        <v>45734.66667</v>
      </c>
      <c r="K304" s="1">
        <f>IFERROR(__xludf.DUMMYFUNCTION("""COMPUTED_VALUE"""),3224.32)</f>
        <v>3224.32</v>
      </c>
      <c r="M304" s="2">
        <f>IFERROR(__xludf.DUMMYFUNCTION("""COMPUTED_VALUE"""),45734.66666666667)</f>
        <v>45734.66667</v>
      </c>
      <c r="N304" s="1">
        <f>IFERROR(__xludf.DUMMYFUNCTION("""COMPUTED_VALUE"""),1.4693075E7)</f>
        <v>14693075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IFERROR(__xludf.DUMMYFUNCTION("""COMPUTED_VALUE"""),3224.55)</f>
        <v>3224.55</v>
      </c>
      <c r="D305" s="2">
        <f>IFERROR(__xludf.DUMMYFUNCTION("""COMPUTED_VALUE"""),45735.66666666667)</f>
        <v>45735.66667</v>
      </c>
      <c r="E305" s="1">
        <f>IFERROR(__xludf.DUMMYFUNCTION("""COMPUTED_VALUE"""),3237.23)</f>
        <v>3237.23</v>
      </c>
      <c r="G305" s="2">
        <f>IFERROR(__xludf.DUMMYFUNCTION("""COMPUTED_VALUE"""),45735.66666666667)</f>
        <v>45735.66667</v>
      </c>
      <c r="H305" s="1">
        <f>IFERROR(__xludf.DUMMYFUNCTION("""COMPUTED_VALUE"""),3197.6)</f>
        <v>3197.6</v>
      </c>
      <c r="J305" s="2">
        <f>IFERROR(__xludf.DUMMYFUNCTION("""COMPUTED_VALUE"""),45735.66666666667)</f>
        <v>45735.66667</v>
      </c>
      <c r="K305" s="1">
        <f>IFERROR(__xludf.DUMMYFUNCTION("""COMPUTED_VALUE"""),3214.64)</f>
        <v>3214.64</v>
      </c>
      <c r="M305" s="2">
        <f>IFERROR(__xludf.DUMMYFUNCTION("""COMPUTED_VALUE"""),45735.66666666667)</f>
        <v>45735.66667</v>
      </c>
      <c r="N305" s="1">
        <f>IFERROR(__xludf.DUMMYFUNCTION("""COMPUTED_VALUE"""),1.4895983E7)</f>
        <v>14895983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IFERROR(__xludf.DUMMYFUNCTION("""COMPUTED_VALUE"""),3205.03)</f>
        <v>3205.03</v>
      </c>
      <c r="D306" s="2">
        <f>IFERROR(__xludf.DUMMYFUNCTION("""COMPUTED_VALUE"""),45736.66666666667)</f>
        <v>45736.66667</v>
      </c>
      <c r="E306" s="1">
        <f>IFERROR(__xludf.DUMMYFUNCTION("""COMPUTED_VALUE"""),3213.02)</f>
        <v>3213.02</v>
      </c>
      <c r="G306" s="2">
        <f>IFERROR(__xludf.DUMMYFUNCTION("""COMPUTED_VALUE"""),45736.66666666667)</f>
        <v>45736.66667</v>
      </c>
      <c r="H306" s="1">
        <f>IFERROR(__xludf.DUMMYFUNCTION("""COMPUTED_VALUE"""),3178.39)</f>
        <v>3178.39</v>
      </c>
      <c r="J306" s="2">
        <f>IFERROR(__xludf.DUMMYFUNCTION("""COMPUTED_VALUE"""),45736.66666666667)</f>
        <v>45736.66667</v>
      </c>
      <c r="K306" s="1">
        <f>IFERROR(__xludf.DUMMYFUNCTION("""COMPUTED_VALUE"""),3196.99)</f>
        <v>3196.99</v>
      </c>
      <c r="M306" s="2">
        <f>IFERROR(__xludf.DUMMYFUNCTION("""COMPUTED_VALUE"""),45736.66666666667)</f>
        <v>45736.66667</v>
      </c>
      <c r="N306" s="1">
        <f>IFERROR(__xludf.DUMMYFUNCTION("""COMPUTED_VALUE"""),1.9889382E7)</f>
        <v>19889382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IFERROR(__xludf.DUMMYFUNCTION("""COMPUTED_VALUE"""),3191.75)</f>
        <v>3191.75</v>
      </c>
      <c r="D307" s="2">
        <f>IFERROR(__xludf.DUMMYFUNCTION("""COMPUTED_VALUE"""),45737.66666666667)</f>
        <v>45737.66667</v>
      </c>
      <c r="E307" s="1">
        <f>IFERROR(__xludf.DUMMYFUNCTION("""COMPUTED_VALUE"""),3191.75)</f>
        <v>3191.75</v>
      </c>
      <c r="G307" s="2">
        <f>IFERROR(__xludf.DUMMYFUNCTION("""COMPUTED_VALUE"""),45737.66666666667)</f>
        <v>45737.66667</v>
      </c>
      <c r="H307" s="1">
        <f>IFERROR(__xludf.DUMMYFUNCTION("""COMPUTED_VALUE"""),3147.56)</f>
        <v>3147.56</v>
      </c>
      <c r="J307" s="2">
        <f>IFERROR(__xludf.DUMMYFUNCTION("""COMPUTED_VALUE"""),45737.66666666667)</f>
        <v>45737.66667</v>
      </c>
      <c r="K307" s="1">
        <f>IFERROR(__xludf.DUMMYFUNCTION("""COMPUTED_VALUE"""),3174.91)</f>
        <v>3174.91</v>
      </c>
      <c r="M307" s="2">
        <f>IFERROR(__xludf.DUMMYFUNCTION("""COMPUTED_VALUE"""),45737.66666666667)</f>
        <v>45737.66667</v>
      </c>
      <c r="N307" s="1">
        <f>IFERROR(__xludf.DUMMYFUNCTION("""COMPUTED_VALUE"""),3.0784647E7)</f>
        <v>30784647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IFERROR(__xludf.DUMMYFUNCTION("""COMPUTED_VALUE"""),3190.32)</f>
        <v>3190.32</v>
      </c>
      <c r="D308" s="2">
        <f>IFERROR(__xludf.DUMMYFUNCTION("""COMPUTED_VALUE"""),45740.66666666667)</f>
        <v>45740.66667</v>
      </c>
      <c r="E308" s="1">
        <f>IFERROR(__xludf.DUMMYFUNCTION("""COMPUTED_VALUE"""),3226.03)</f>
        <v>3226.03</v>
      </c>
      <c r="G308" s="2">
        <f>IFERROR(__xludf.DUMMYFUNCTION("""COMPUTED_VALUE"""),45740.66666666667)</f>
        <v>45740.66667</v>
      </c>
      <c r="H308" s="1">
        <f>IFERROR(__xludf.DUMMYFUNCTION("""COMPUTED_VALUE"""),3183.18)</f>
        <v>3183.18</v>
      </c>
      <c r="J308" s="2">
        <f>IFERROR(__xludf.DUMMYFUNCTION("""COMPUTED_VALUE"""),45740.66666666667)</f>
        <v>45740.66667</v>
      </c>
      <c r="K308" s="1">
        <f>IFERROR(__xludf.DUMMYFUNCTION("""COMPUTED_VALUE"""),3202.73)</f>
        <v>3202.73</v>
      </c>
      <c r="M308" s="2">
        <f>IFERROR(__xludf.DUMMYFUNCTION("""COMPUTED_VALUE"""),45740.66666666667)</f>
        <v>45740.66667</v>
      </c>
      <c r="N308" s="1">
        <f>IFERROR(__xludf.DUMMYFUNCTION("""COMPUTED_VALUE"""),1.7815972E7)</f>
        <v>17815972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IFERROR(__xludf.DUMMYFUNCTION("""COMPUTED_VALUE"""),3199.92)</f>
        <v>3199.92</v>
      </c>
      <c r="D309" s="2">
        <f>IFERROR(__xludf.DUMMYFUNCTION("""COMPUTED_VALUE"""),45741.66666666667)</f>
        <v>45741.66667</v>
      </c>
      <c r="E309" s="1">
        <f>IFERROR(__xludf.DUMMYFUNCTION("""COMPUTED_VALUE"""),3212.82)</f>
        <v>3212.82</v>
      </c>
      <c r="G309" s="2">
        <f>IFERROR(__xludf.DUMMYFUNCTION("""COMPUTED_VALUE"""),45741.66666666667)</f>
        <v>45741.66667</v>
      </c>
      <c r="H309" s="1">
        <f>IFERROR(__xludf.DUMMYFUNCTION("""COMPUTED_VALUE"""),3183.01)</f>
        <v>3183.01</v>
      </c>
      <c r="J309" s="2">
        <f>IFERROR(__xludf.DUMMYFUNCTION("""COMPUTED_VALUE"""),45741.66666666667)</f>
        <v>45741.66667</v>
      </c>
      <c r="K309" s="1">
        <f>IFERROR(__xludf.DUMMYFUNCTION("""COMPUTED_VALUE"""),3194.99)</f>
        <v>3194.99</v>
      </c>
      <c r="M309" s="2">
        <f>IFERROR(__xludf.DUMMYFUNCTION("""COMPUTED_VALUE"""),45741.66666666667)</f>
        <v>45741.66667</v>
      </c>
      <c r="N309" s="1">
        <f>IFERROR(__xludf.DUMMYFUNCTION("""COMPUTED_VALUE"""),1.3631972E7)</f>
        <v>13631972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IFERROR(__xludf.DUMMYFUNCTION("""COMPUTED_VALUE"""),3193.94)</f>
        <v>3193.94</v>
      </c>
      <c r="D310" s="2">
        <f>IFERROR(__xludf.DUMMYFUNCTION("""COMPUTED_VALUE"""),45742.66666666667)</f>
        <v>45742.66667</v>
      </c>
      <c r="E310" s="1">
        <f>IFERROR(__xludf.DUMMYFUNCTION("""COMPUTED_VALUE"""),3231.8)</f>
        <v>3231.8</v>
      </c>
      <c r="G310" s="2">
        <f>IFERROR(__xludf.DUMMYFUNCTION("""COMPUTED_VALUE"""),45742.66666666667)</f>
        <v>45742.66667</v>
      </c>
      <c r="H310" s="1">
        <f>IFERROR(__xludf.DUMMYFUNCTION("""COMPUTED_VALUE"""),3188.02)</f>
        <v>3188.02</v>
      </c>
      <c r="J310" s="2">
        <f>IFERROR(__xludf.DUMMYFUNCTION("""COMPUTED_VALUE"""),45742.66666666667)</f>
        <v>45742.66667</v>
      </c>
      <c r="K310" s="1">
        <f>IFERROR(__xludf.DUMMYFUNCTION("""COMPUTED_VALUE"""),3226.2)</f>
        <v>3226.2</v>
      </c>
      <c r="M310" s="2">
        <f>IFERROR(__xludf.DUMMYFUNCTION("""COMPUTED_VALUE"""),45742.66666666667)</f>
        <v>45742.66667</v>
      </c>
      <c r="N310" s="1">
        <f>IFERROR(__xludf.DUMMYFUNCTION("""COMPUTED_VALUE"""),1.6906971E7)</f>
        <v>16906971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IFERROR(__xludf.DUMMYFUNCTION("""COMPUTED_VALUE"""),3227.58)</f>
        <v>3227.58</v>
      </c>
      <c r="D311" s="2">
        <f>IFERROR(__xludf.DUMMYFUNCTION("""COMPUTED_VALUE"""),45743.66666666667)</f>
        <v>45743.66667</v>
      </c>
      <c r="E311" s="1">
        <f>IFERROR(__xludf.DUMMYFUNCTION("""COMPUTED_VALUE"""),3227.58)</f>
        <v>3227.58</v>
      </c>
      <c r="G311" s="2">
        <f>IFERROR(__xludf.DUMMYFUNCTION("""COMPUTED_VALUE"""),45743.66666666667)</f>
        <v>45743.66667</v>
      </c>
      <c r="H311" s="1">
        <f>IFERROR(__xludf.DUMMYFUNCTION("""COMPUTED_VALUE"""),3189.78)</f>
        <v>3189.78</v>
      </c>
      <c r="J311" s="2">
        <f>IFERROR(__xludf.DUMMYFUNCTION("""COMPUTED_VALUE"""),45743.66666666667)</f>
        <v>45743.66667</v>
      </c>
      <c r="K311" s="1">
        <f>IFERROR(__xludf.DUMMYFUNCTION("""COMPUTED_VALUE"""),3209.36)</f>
        <v>3209.36</v>
      </c>
      <c r="M311" s="2">
        <f>IFERROR(__xludf.DUMMYFUNCTION("""COMPUTED_VALUE"""),45743.66666666667)</f>
        <v>45743.66667</v>
      </c>
      <c r="N311" s="1">
        <f>IFERROR(__xludf.DUMMYFUNCTION("""COMPUTED_VALUE"""),1.3615256E7)</f>
        <v>13615256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IFERROR(__xludf.DUMMYFUNCTION("""COMPUTED_VALUE"""),3204.02)</f>
        <v>3204.02</v>
      </c>
      <c r="D312" s="2">
        <f>IFERROR(__xludf.DUMMYFUNCTION("""COMPUTED_VALUE"""),45744.66666666667)</f>
        <v>45744.66667</v>
      </c>
      <c r="E312" s="1">
        <f>IFERROR(__xludf.DUMMYFUNCTION("""COMPUTED_VALUE"""),3209.45)</f>
        <v>3209.45</v>
      </c>
      <c r="G312" s="2">
        <f>IFERROR(__xludf.DUMMYFUNCTION("""COMPUTED_VALUE"""),45744.66666666667)</f>
        <v>45744.66667</v>
      </c>
      <c r="H312" s="1">
        <f>IFERROR(__xludf.DUMMYFUNCTION("""COMPUTED_VALUE"""),3145.16)</f>
        <v>3145.16</v>
      </c>
      <c r="J312" s="2">
        <f>IFERROR(__xludf.DUMMYFUNCTION("""COMPUTED_VALUE"""),45744.66666666667)</f>
        <v>45744.66667</v>
      </c>
      <c r="K312" s="1">
        <f>IFERROR(__xludf.DUMMYFUNCTION("""COMPUTED_VALUE"""),3147.01)</f>
        <v>3147.01</v>
      </c>
      <c r="M312" s="2">
        <f>IFERROR(__xludf.DUMMYFUNCTION("""COMPUTED_VALUE"""),45744.66666666667)</f>
        <v>45744.66667</v>
      </c>
      <c r="N312" s="1">
        <f>IFERROR(__xludf.DUMMYFUNCTION("""COMPUTED_VALUE"""),1.2343494E7)</f>
        <v>12343494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IFERROR(__xludf.DUMMYFUNCTION("""COMPUTED_VALUE"""),3147.74)</f>
        <v>3147.74</v>
      </c>
      <c r="D313" s="2">
        <f>IFERROR(__xludf.DUMMYFUNCTION("""COMPUTED_VALUE"""),45747.66666666667)</f>
        <v>45747.66667</v>
      </c>
      <c r="E313" s="1">
        <f>IFERROR(__xludf.DUMMYFUNCTION("""COMPUTED_VALUE"""),3227.18)</f>
        <v>3227.18</v>
      </c>
      <c r="G313" s="2">
        <f>IFERROR(__xludf.DUMMYFUNCTION("""COMPUTED_VALUE"""),45747.66666666667)</f>
        <v>45747.66667</v>
      </c>
      <c r="H313" s="1">
        <f>IFERROR(__xludf.DUMMYFUNCTION("""COMPUTED_VALUE"""),3138.27)</f>
        <v>3138.27</v>
      </c>
      <c r="J313" s="2">
        <f>IFERROR(__xludf.DUMMYFUNCTION("""COMPUTED_VALUE"""),45747.66666666667)</f>
        <v>45747.66667</v>
      </c>
      <c r="K313" s="1">
        <f>IFERROR(__xludf.DUMMYFUNCTION("""COMPUTED_VALUE"""),3204.16)</f>
        <v>3204.16</v>
      </c>
      <c r="M313" s="2">
        <f>IFERROR(__xludf.DUMMYFUNCTION("""COMPUTED_VALUE"""),45747.66666666667)</f>
        <v>45747.66667</v>
      </c>
      <c r="N313" s="1">
        <f>IFERROR(__xludf.DUMMYFUNCTION("""COMPUTED_VALUE"""),2.8667591E7)</f>
        <v>28667591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IFERROR(__xludf.DUMMYFUNCTION("""COMPUTED_VALUE"""),3185.73)</f>
        <v>3185.73</v>
      </c>
      <c r="D314" s="2">
        <f>IFERROR(__xludf.DUMMYFUNCTION("""COMPUTED_VALUE"""),45748.66666666667)</f>
        <v>45748.66667</v>
      </c>
      <c r="E314" s="1">
        <f>IFERROR(__xludf.DUMMYFUNCTION("""COMPUTED_VALUE"""),3217.17)</f>
        <v>3217.17</v>
      </c>
      <c r="G314" s="2">
        <f>IFERROR(__xludf.DUMMYFUNCTION("""COMPUTED_VALUE"""),45748.66666666667)</f>
        <v>45748.66667</v>
      </c>
      <c r="H314" s="1">
        <f>IFERROR(__xludf.DUMMYFUNCTION("""COMPUTED_VALUE"""),3165.79)</f>
        <v>3165.79</v>
      </c>
      <c r="J314" s="2">
        <f>IFERROR(__xludf.DUMMYFUNCTION("""COMPUTED_VALUE"""),45748.66666666667)</f>
        <v>45748.66667</v>
      </c>
      <c r="K314" s="1">
        <f>IFERROR(__xludf.DUMMYFUNCTION("""COMPUTED_VALUE"""),3213.27)</f>
        <v>3213.27</v>
      </c>
      <c r="M314" s="2">
        <f>IFERROR(__xludf.DUMMYFUNCTION("""COMPUTED_VALUE"""),45748.66666666667)</f>
        <v>45748.66667</v>
      </c>
      <c r="N314" s="1">
        <f>IFERROR(__xludf.DUMMYFUNCTION("""COMPUTED_VALUE"""),1.4325898E7)</f>
        <v>14325898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IFERROR(__xludf.DUMMYFUNCTION("""COMPUTED_VALUE"""),3197.74)</f>
        <v>3197.74</v>
      </c>
      <c r="D315" s="2">
        <f>IFERROR(__xludf.DUMMYFUNCTION("""COMPUTED_VALUE"""),45749.66666666667)</f>
        <v>45749.66667</v>
      </c>
      <c r="E315" s="1">
        <f>IFERROR(__xludf.DUMMYFUNCTION("""COMPUTED_VALUE"""),3234.13)</f>
        <v>3234.13</v>
      </c>
      <c r="G315" s="2">
        <f>IFERROR(__xludf.DUMMYFUNCTION("""COMPUTED_VALUE"""),45749.66666666667)</f>
        <v>45749.66667</v>
      </c>
      <c r="H315" s="1">
        <f>IFERROR(__xludf.DUMMYFUNCTION("""COMPUTED_VALUE"""),3183.99)</f>
        <v>3183.99</v>
      </c>
      <c r="J315" s="2">
        <f>IFERROR(__xludf.DUMMYFUNCTION("""COMPUTED_VALUE"""),45749.66666666667)</f>
        <v>45749.66667</v>
      </c>
      <c r="K315" s="1">
        <f>IFERROR(__xludf.DUMMYFUNCTION("""COMPUTED_VALUE"""),3233.64)</f>
        <v>3233.64</v>
      </c>
      <c r="M315" s="2">
        <f>IFERROR(__xludf.DUMMYFUNCTION("""COMPUTED_VALUE"""),45749.66666666667)</f>
        <v>45749.66667</v>
      </c>
      <c r="N315" s="1">
        <f>IFERROR(__xludf.DUMMYFUNCTION("""COMPUTED_VALUE"""),1.2308809E7)</f>
        <v>12308809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IFERROR(__xludf.DUMMYFUNCTION("""COMPUTED_VALUE"""),3158.87)</f>
        <v>3158.87</v>
      </c>
      <c r="D316" s="2">
        <f>IFERROR(__xludf.DUMMYFUNCTION("""COMPUTED_VALUE"""),45750.66666666667)</f>
        <v>45750.66667</v>
      </c>
      <c r="E316" s="1">
        <f>IFERROR(__xludf.DUMMYFUNCTION("""COMPUTED_VALUE"""),3168.59)</f>
        <v>3168.59</v>
      </c>
      <c r="G316" s="2">
        <f>IFERROR(__xludf.DUMMYFUNCTION("""COMPUTED_VALUE"""),45750.66666666667)</f>
        <v>45750.66667</v>
      </c>
      <c r="H316" s="1">
        <f>IFERROR(__xludf.DUMMYFUNCTION("""COMPUTED_VALUE"""),3021.17)</f>
        <v>3021.17</v>
      </c>
      <c r="J316" s="2">
        <f>IFERROR(__xludf.DUMMYFUNCTION("""COMPUTED_VALUE"""),45750.66666666667)</f>
        <v>45750.66667</v>
      </c>
      <c r="K316" s="1">
        <f>IFERROR(__xludf.DUMMYFUNCTION("""COMPUTED_VALUE"""),3028.99)</f>
        <v>3028.99</v>
      </c>
      <c r="M316" s="2">
        <f>IFERROR(__xludf.DUMMYFUNCTION("""COMPUTED_VALUE"""),45750.66666666667)</f>
        <v>45750.66667</v>
      </c>
      <c r="N316" s="1">
        <f>IFERROR(__xludf.DUMMYFUNCTION("""COMPUTED_VALUE"""),2.8983024E7)</f>
        <v>28983024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IFERROR(__xludf.DUMMYFUNCTION("""COMPUTED_VALUE"""),3008.83)</f>
        <v>3008.83</v>
      </c>
      <c r="D317" s="2">
        <f>IFERROR(__xludf.DUMMYFUNCTION("""COMPUTED_VALUE"""),45751.66666666667)</f>
        <v>45751.66667</v>
      </c>
      <c r="E317" s="1">
        <f>IFERROR(__xludf.DUMMYFUNCTION("""COMPUTED_VALUE"""),3008.83)</f>
        <v>3008.83</v>
      </c>
      <c r="G317" s="2">
        <f>IFERROR(__xludf.DUMMYFUNCTION("""COMPUTED_VALUE"""),45751.66666666667)</f>
        <v>45751.66667</v>
      </c>
      <c r="H317" s="1">
        <f>IFERROR(__xludf.DUMMYFUNCTION("""COMPUTED_VALUE"""),2893.96)</f>
        <v>2893.96</v>
      </c>
      <c r="J317" s="2">
        <f>IFERROR(__xludf.DUMMYFUNCTION("""COMPUTED_VALUE"""),45751.66666666667)</f>
        <v>45751.66667</v>
      </c>
      <c r="K317" s="1">
        <f>IFERROR(__xludf.DUMMYFUNCTION("""COMPUTED_VALUE"""),2899.91)</f>
        <v>2899.91</v>
      </c>
      <c r="M317" s="2">
        <f>IFERROR(__xludf.DUMMYFUNCTION("""COMPUTED_VALUE"""),45751.66666666667)</f>
        <v>45751.66667</v>
      </c>
      <c r="N317" s="1">
        <f>IFERROR(__xludf.DUMMYFUNCTION("""COMPUTED_VALUE"""),3.5289296E7)</f>
        <v>35289296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IFERROR(__xludf.DUMMYFUNCTION("""COMPUTED_VALUE"""),2893.03)</f>
        <v>2893.03</v>
      </c>
      <c r="D318" s="2">
        <f>IFERROR(__xludf.DUMMYFUNCTION("""COMPUTED_VALUE"""),45754.66666666667)</f>
        <v>45754.66667</v>
      </c>
      <c r="E318" s="1">
        <f>IFERROR(__xludf.DUMMYFUNCTION("""COMPUTED_VALUE"""),2957.63)</f>
        <v>2957.63</v>
      </c>
      <c r="G318" s="2">
        <f>IFERROR(__xludf.DUMMYFUNCTION("""COMPUTED_VALUE"""),45754.66666666667)</f>
        <v>45754.66667</v>
      </c>
      <c r="H318" s="1">
        <f>IFERROR(__xludf.DUMMYFUNCTION("""COMPUTED_VALUE"""),2788.86)</f>
        <v>2788.86</v>
      </c>
      <c r="J318" s="2">
        <f>IFERROR(__xludf.DUMMYFUNCTION("""COMPUTED_VALUE"""),45754.66666666667)</f>
        <v>45754.66667</v>
      </c>
      <c r="K318" s="1">
        <f>IFERROR(__xludf.DUMMYFUNCTION("""COMPUTED_VALUE"""),2863.56)</f>
        <v>2863.56</v>
      </c>
      <c r="M318" s="2">
        <f>IFERROR(__xludf.DUMMYFUNCTION("""COMPUTED_VALUE"""),45754.66666666667)</f>
        <v>45754.66667</v>
      </c>
      <c r="N318" s="1">
        <f>IFERROR(__xludf.DUMMYFUNCTION("""COMPUTED_VALUE"""),3.8809188E7)</f>
        <v>38809188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IFERROR(__xludf.DUMMYFUNCTION("""COMPUTED_VALUE"""),2929.45)</f>
        <v>2929.45</v>
      </c>
      <c r="D319" s="2">
        <f>IFERROR(__xludf.DUMMYFUNCTION("""COMPUTED_VALUE"""),45755.66666666667)</f>
        <v>45755.66667</v>
      </c>
      <c r="E319" s="1">
        <f>IFERROR(__xludf.DUMMYFUNCTION("""COMPUTED_VALUE"""),2962.53)</f>
        <v>2962.53</v>
      </c>
      <c r="G319" s="2">
        <f>IFERROR(__xludf.DUMMYFUNCTION("""COMPUTED_VALUE"""),45755.66666666667)</f>
        <v>45755.66667</v>
      </c>
      <c r="H319" s="1">
        <f>IFERROR(__xludf.DUMMYFUNCTION("""COMPUTED_VALUE"""),2789.91)</f>
        <v>2789.91</v>
      </c>
      <c r="J319" s="2">
        <f>IFERROR(__xludf.DUMMYFUNCTION("""COMPUTED_VALUE"""),45755.66666666667)</f>
        <v>45755.66667</v>
      </c>
      <c r="K319" s="1">
        <f>IFERROR(__xludf.DUMMYFUNCTION("""COMPUTED_VALUE"""),2835.9)</f>
        <v>2835.9</v>
      </c>
      <c r="M319" s="2">
        <f>IFERROR(__xludf.DUMMYFUNCTION("""COMPUTED_VALUE"""),45755.66666666667)</f>
        <v>45755.66667</v>
      </c>
      <c r="N319" s="1">
        <f>IFERROR(__xludf.DUMMYFUNCTION("""COMPUTED_VALUE"""),2.8692196E7)</f>
        <v>28692196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IFERROR(__xludf.DUMMYFUNCTION("""COMPUTED_VALUE"""),2817.88)</f>
        <v>2817.88</v>
      </c>
      <c r="D320" s="2">
        <f>IFERROR(__xludf.DUMMYFUNCTION("""COMPUTED_VALUE"""),45756.66666666667)</f>
        <v>45756.66667</v>
      </c>
      <c r="E320" s="1">
        <f>IFERROR(__xludf.DUMMYFUNCTION("""COMPUTED_VALUE"""),3057.98)</f>
        <v>3057.98</v>
      </c>
      <c r="G320" s="2">
        <f>IFERROR(__xludf.DUMMYFUNCTION("""COMPUTED_VALUE"""),45756.66666666667)</f>
        <v>45756.66667</v>
      </c>
      <c r="H320" s="1">
        <f>IFERROR(__xludf.DUMMYFUNCTION("""COMPUTED_VALUE"""),2810.82)</f>
        <v>2810.82</v>
      </c>
      <c r="J320" s="2">
        <f>IFERROR(__xludf.DUMMYFUNCTION("""COMPUTED_VALUE"""),45756.66666666667)</f>
        <v>45756.66667</v>
      </c>
      <c r="K320" s="1">
        <f>IFERROR(__xludf.DUMMYFUNCTION("""COMPUTED_VALUE"""),3045.64)</f>
        <v>3045.64</v>
      </c>
      <c r="M320" s="2">
        <f>IFERROR(__xludf.DUMMYFUNCTION("""COMPUTED_VALUE"""),45756.66666666667)</f>
        <v>45756.66667</v>
      </c>
      <c r="N320" s="1">
        <f>IFERROR(__xludf.DUMMYFUNCTION("""COMPUTED_VALUE"""),3.5930248E7)</f>
        <v>35930248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IFERROR(__xludf.DUMMYFUNCTION("""COMPUTED_VALUE"""),3001.5)</f>
        <v>3001.5</v>
      </c>
      <c r="D321" s="2">
        <f>IFERROR(__xludf.DUMMYFUNCTION("""COMPUTED_VALUE"""),45757.66666666667)</f>
        <v>45757.66667</v>
      </c>
      <c r="E321" s="1">
        <f>IFERROR(__xludf.DUMMYFUNCTION("""COMPUTED_VALUE"""),3009.6)</f>
        <v>3009.6</v>
      </c>
      <c r="G321" s="2">
        <f>IFERROR(__xludf.DUMMYFUNCTION("""COMPUTED_VALUE"""),45757.66666666667)</f>
        <v>45757.66667</v>
      </c>
      <c r="H321" s="1">
        <f>IFERROR(__xludf.DUMMYFUNCTION("""COMPUTED_VALUE"""),2906.42)</f>
        <v>2906.42</v>
      </c>
      <c r="J321" s="2">
        <f>IFERROR(__xludf.DUMMYFUNCTION("""COMPUTED_VALUE"""),45757.66666666667)</f>
        <v>45757.66667</v>
      </c>
      <c r="K321" s="1">
        <f>IFERROR(__xludf.DUMMYFUNCTION("""COMPUTED_VALUE"""),2974.14)</f>
        <v>2974.14</v>
      </c>
      <c r="M321" s="2">
        <f>IFERROR(__xludf.DUMMYFUNCTION("""COMPUTED_VALUE"""),45757.66666666667)</f>
        <v>45757.66667</v>
      </c>
      <c r="N321" s="1">
        <f>IFERROR(__xludf.DUMMYFUNCTION("""COMPUTED_VALUE"""),2.2426579E7)</f>
        <v>22426579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IFERROR(__xludf.DUMMYFUNCTION("""COMPUTED_VALUE"""),2969.5)</f>
        <v>2969.5</v>
      </c>
      <c r="D322" s="2">
        <f>IFERROR(__xludf.DUMMYFUNCTION("""COMPUTED_VALUE"""),45758.66666666667)</f>
        <v>45758.66667</v>
      </c>
      <c r="E322" s="1">
        <f>IFERROR(__xludf.DUMMYFUNCTION("""COMPUTED_VALUE"""),2993.14)</f>
        <v>2993.14</v>
      </c>
      <c r="G322" s="2">
        <f>IFERROR(__xludf.DUMMYFUNCTION("""COMPUTED_VALUE"""),45758.66666666667)</f>
        <v>45758.66667</v>
      </c>
      <c r="H322" s="1">
        <f>IFERROR(__xludf.DUMMYFUNCTION("""COMPUTED_VALUE"""),2922.02)</f>
        <v>2922.02</v>
      </c>
      <c r="J322" s="2">
        <f>IFERROR(__xludf.DUMMYFUNCTION("""COMPUTED_VALUE"""),45758.66666666667)</f>
        <v>45758.66667</v>
      </c>
      <c r="K322" s="1">
        <f>IFERROR(__xludf.DUMMYFUNCTION("""COMPUTED_VALUE"""),2981.36)</f>
        <v>2981.36</v>
      </c>
      <c r="M322" s="2">
        <f>IFERROR(__xludf.DUMMYFUNCTION("""COMPUTED_VALUE"""),45758.66666666667)</f>
        <v>45758.66667</v>
      </c>
      <c r="N322" s="1">
        <f>IFERROR(__xludf.DUMMYFUNCTION("""COMPUTED_VALUE"""),1.909158E7)</f>
        <v>19091580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IFERROR(__xludf.DUMMYFUNCTION("""COMPUTED_VALUE"""),3008.94)</f>
        <v>3008.94</v>
      </c>
      <c r="D323" s="2">
        <f>IFERROR(__xludf.DUMMYFUNCTION("""COMPUTED_VALUE"""),45761.66666666667)</f>
        <v>45761.66667</v>
      </c>
      <c r="E323" s="1">
        <f>IFERROR(__xludf.DUMMYFUNCTION("""COMPUTED_VALUE"""),3039.45)</f>
        <v>3039.45</v>
      </c>
      <c r="G323" s="2">
        <f>IFERROR(__xludf.DUMMYFUNCTION("""COMPUTED_VALUE"""),45761.66666666667)</f>
        <v>45761.66667</v>
      </c>
      <c r="H323" s="1">
        <f>IFERROR(__xludf.DUMMYFUNCTION("""COMPUTED_VALUE"""),2994.71)</f>
        <v>2994.71</v>
      </c>
      <c r="J323" s="2">
        <f>IFERROR(__xludf.DUMMYFUNCTION("""COMPUTED_VALUE"""),45761.66666666667)</f>
        <v>45761.66667</v>
      </c>
      <c r="K323" s="1">
        <f>IFERROR(__xludf.DUMMYFUNCTION("""COMPUTED_VALUE"""),3024.71)</f>
        <v>3024.71</v>
      </c>
      <c r="M323" s="2">
        <f>IFERROR(__xludf.DUMMYFUNCTION("""COMPUTED_VALUE"""),45761.66666666667)</f>
        <v>45761.66667</v>
      </c>
      <c r="N323" s="1">
        <f>IFERROR(__xludf.DUMMYFUNCTION("""COMPUTED_VALUE"""),2.1215428E7)</f>
        <v>21215428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IFERROR(__xludf.DUMMYFUNCTION("""COMPUTED_VALUE"""),3018.85)</f>
        <v>3018.85</v>
      </c>
      <c r="D324" s="2">
        <f>IFERROR(__xludf.DUMMYFUNCTION("""COMPUTED_VALUE"""),45762.66666666667)</f>
        <v>45762.66667</v>
      </c>
      <c r="E324" s="1">
        <f>IFERROR(__xludf.DUMMYFUNCTION("""COMPUTED_VALUE"""),3043.01)</f>
        <v>3043.01</v>
      </c>
      <c r="G324" s="2">
        <f>IFERROR(__xludf.DUMMYFUNCTION("""COMPUTED_VALUE"""),45762.66666666667)</f>
        <v>45762.66667</v>
      </c>
      <c r="H324" s="1">
        <f>IFERROR(__xludf.DUMMYFUNCTION("""COMPUTED_VALUE"""),2982.61)</f>
        <v>2982.61</v>
      </c>
      <c r="J324" s="2">
        <f>IFERROR(__xludf.DUMMYFUNCTION("""COMPUTED_VALUE"""),45762.66666666667)</f>
        <v>45762.66667</v>
      </c>
      <c r="K324" s="1">
        <f>IFERROR(__xludf.DUMMYFUNCTION("""COMPUTED_VALUE"""),2988.38)</f>
        <v>2988.38</v>
      </c>
      <c r="M324" s="2">
        <f>IFERROR(__xludf.DUMMYFUNCTION("""COMPUTED_VALUE"""),45762.66666666667)</f>
        <v>45762.66667</v>
      </c>
      <c r="N324" s="1">
        <f>IFERROR(__xludf.DUMMYFUNCTION("""COMPUTED_VALUE"""),1.7473359E7)</f>
        <v>17473359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IFERROR(__xludf.DUMMYFUNCTION("""COMPUTED_VALUE"""),2980.94)</f>
        <v>2980.94</v>
      </c>
      <c r="D325" s="2">
        <f>IFERROR(__xludf.DUMMYFUNCTION("""COMPUTED_VALUE"""),45763.66666666667)</f>
        <v>45763.66667</v>
      </c>
      <c r="E325" s="1">
        <f>IFERROR(__xludf.DUMMYFUNCTION("""COMPUTED_VALUE"""),2992.51)</f>
        <v>2992.51</v>
      </c>
      <c r="G325" s="2">
        <f>IFERROR(__xludf.DUMMYFUNCTION("""COMPUTED_VALUE"""),45763.66666666667)</f>
        <v>45763.66667</v>
      </c>
      <c r="H325" s="1">
        <f>IFERROR(__xludf.DUMMYFUNCTION("""COMPUTED_VALUE"""),2919.5)</f>
        <v>2919.5</v>
      </c>
      <c r="J325" s="2">
        <f>IFERROR(__xludf.DUMMYFUNCTION("""COMPUTED_VALUE"""),45763.66666666667)</f>
        <v>45763.66667</v>
      </c>
      <c r="K325" s="1">
        <f>IFERROR(__xludf.DUMMYFUNCTION("""COMPUTED_VALUE"""),2937.76)</f>
        <v>2937.76</v>
      </c>
      <c r="M325" s="2">
        <f>IFERROR(__xludf.DUMMYFUNCTION("""COMPUTED_VALUE"""),45763.66666666667)</f>
        <v>45763.66667</v>
      </c>
      <c r="N325" s="1">
        <f>IFERROR(__xludf.DUMMYFUNCTION("""COMPUTED_VALUE"""),2.9252754E7)</f>
        <v>29252754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IFERROR(__xludf.DUMMYFUNCTION("""COMPUTED_VALUE"""),2938.07)</f>
        <v>2938.07</v>
      </c>
      <c r="D326" s="2">
        <f>IFERROR(__xludf.DUMMYFUNCTION("""COMPUTED_VALUE"""),45764.66666666667)</f>
        <v>45764.66667</v>
      </c>
      <c r="E326" s="1">
        <f>IFERROR(__xludf.DUMMYFUNCTION("""COMPUTED_VALUE"""),3016.36)</f>
        <v>3016.36</v>
      </c>
      <c r="G326" s="2">
        <f>IFERROR(__xludf.DUMMYFUNCTION("""COMPUTED_VALUE"""),45764.66666666667)</f>
        <v>45764.66667</v>
      </c>
      <c r="H326" s="1">
        <f>IFERROR(__xludf.DUMMYFUNCTION("""COMPUTED_VALUE"""),2938.07)</f>
        <v>2938.07</v>
      </c>
      <c r="J326" s="2">
        <f>IFERROR(__xludf.DUMMYFUNCTION("""COMPUTED_VALUE"""),45764.66666666667)</f>
        <v>45764.66667</v>
      </c>
      <c r="K326" s="1">
        <f>IFERROR(__xludf.DUMMYFUNCTION("""COMPUTED_VALUE"""),2990.46)</f>
        <v>2990.46</v>
      </c>
      <c r="M326" s="2">
        <f>IFERROR(__xludf.DUMMYFUNCTION("""COMPUTED_VALUE"""),45764.66666666667)</f>
        <v>45764.66667</v>
      </c>
      <c r="N326" s="1">
        <f>IFERROR(__xludf.DUMMYFUNCTION("""COMPUTED_VALUE"""),2.7192972E7)</f>
        <v>27192972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IFERROR(__xludf.DUMMYFUNCTION("""COMPUTED_VALUE"""),2978.54)</f>
        <v>2978.54</v>
      </c>
      <c r="D327" s="2">
        <f>IFERROR(__xludf.DUMMYFUNCTION("""COMPUTED_VALUE"""),45768.66666666667)</f>
        <v>45768.66667</v>
      </c>
      <c r="E327" s="1">
        <f>IFERROR(__xludf.DUMMYFUNCTION("""COMPUTED_VALUE"""),2978.54)</f>
        <v>2978.54</v>
      </c>
      <c r="G327" s="2">
        <f>IFERROR(__xludf.DUMMYFUNCTION("""COMPUTED_VALUE"""),45768.66666666667)</f>
        <v>45768.66667</v>
      </c>
      <c r="H327" s="1">
        <f>IFERROR(__xludf.DUMMYFUNCTION("""COMPUTED_VALUE"""),2907.92)</f>
        <v>2907.92</v>
      </c>
      <c r="J327" s="2">
        <f>IFERROR(__xludf.DUMMYFUNCTION("""COMPUTED_VALUE"""),45768.66666666667)</f>
        <v>45768.66667</v>
      </c>
      <c r="K327" s="1">
        <f>IFERROR(__xludf.DUMMYFUNCTION("""COMPUTED_VALUE"""),2950.31)</f>
        <v>2950.31</v>
      </c>
      <c r="M327" s="2">
        <f>IFERROR(__xludf.DUMMYFUNCTION("""COMPUTED_VALUE"""),45768.66666666667)</f>
        <v>45768.66667</v>
      </c>
      <c r="N327" s="1">
        <f>IFERROR(__xludf.DUMMYFUNCTION("""COMPUTED_VALUE"""),2.9613041E7)</f>
        <v>29613041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IFERROR(__xludf.DUMMYFUNCTION("""COMPUTED_VALUE"""),2971.71)</f>
        <v>2971.71</v>
      </c>
      <c r="D328" s="2">
        <f>IFERROR(__xludf.DUMMYFUNCTION("""COMPUTED_VALUE"""),45769.66666666667)</f>
        <v>45769.66667</v>
      </c>
      <c r="E328" s="1">
        <f>IFERROR(__xludf.DUMMYFUNCTION("""COMPUTED_VALUE"""),2985.89)</f>
        <v>2985.89</v>
      </c>
      <c r="G328" s="2">
        <f>IFERROR(__xludf.DUMMYFUNCTION("""COMPUTED_VALUE"""),45769.66666666667)</f>
        <v>45769.66667</v>
      </c>
      <c r="H328" s="1">
        <f>IFERROR(__xludf.DUMMYFUNCTION("""COMPUTED_VALUE"""),2940.38)</f>
        <v>2940.38</v>
      </c>
      <c r="J328" s="2">
        <f>IFERROR(__xludf.DUMMYFUNCTION("""COMPUTED_VALUE"""),45769.66666666667)</f>
        <v>45769.66667</v>
      </c>
      <c r="K328" s="1">
        <f>IFERROR(__xludf.DUMMYFUNCTION("""COMPUTED_VALUE"""),2967.66)</f>
        <v>2967.66</v>
      </c>
      <c r="M328" s="2">
        <f>IFERROR(__xludf.DUMMYFUNCTION("""COMPUTED_VALUE"""),45769.66666666667)</f>
        <v>45769.66667</v>
      </c>
      <c r="N328" s="1">
        <f>IFERROR(__xludf.DUMMYFUNCTION("""COMPUTED_VALUE"""),1.8568714E7)</f>
        <v>18568714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IFERROR(__xludf.DUMMYFUNCTION("""COMPUTED_VALUE"""),2997.06)</f>
        <v>2997.06</v>
      </c>
      <c r="D329" s="2">
        <f>IFERROR(__xludf.DUMMYFUNCTION("""COMPUTED_VALUE"""),45770.66666666667)</f>
        <v>45770.66667</v>
      </c>
      <c r="E329" s="1">
        <f>IFERROR(__xludf.DUMMYFUNCTION("""COMPUTED_VALUE"""),3070.97)</f>
        <v>3070.97</v>
      </c>
      <c r="G329" s="2">
        <f>IFERROR(__xludf.DUMMYFUNCTION("""COMPUTED_VALUE"""),45770.66666666667)</f>
        <v>45770.66667</v>
      </c>
      <c r="H329" s="1">
        <f>IFERROR(__xludf.DUMMYFUNCTION("""COMPUTED_VALUE"""),2977.99)</f>
        <v>2977.99</v>
      </c>
      <c r="J329" s="2">
        <f>IFERROR(__xludf.DUMMYFUNCTION("""COMPUTED_VALUE"""),45770.66666666667)</f>
        <v>45770.66667</v>
      </c>
      <c r="K329" s="1">
        <f>IFERROR(__xludf.DUMMYFUNCTION("""COMPUTED_VALUE"""),2990.64)</f>
        <v>2990.64</v>
      </c>
      <c r="M329" s="2">
        <f>IFERROR(__xludf.DUMMYFUNCTION("""COMPUTED_VALUE"""),45770.66666666667)</f>
        <v>45770.66667</v>
      </c>
      <c r="N329" s="1">
        <f>IFERROR(__xludf.DUMMYFUNCTION("""COMPUTED_VALUE"""),2.164843E7)</f>
        <v>21648430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IFERROR(__xludf.DUMMYFUNCTION("""COMPUTED_VALUE"""),2892.99)</f>
        <v>2892.99</v>
      </c>
      <c r="D330" s="2">
        <f>IFERROR(__xludf.DUMMYFUNCTION("""COMPUTED_VALUE"""),45771.66666666667)</f>
        <v>45771.66667</v>
      </c>
      <c r="E330" s="1">
        <f>IFERROR(__xludf.DUMMYFUNCTION("""COMPUTED_VALUE"""),2990.78)</f>
        <v>2990.78</v>
      </c>
      <c r="G330" s="2">
        <f>IFERROR(__xludf.DUMMYFUNCTION("""COMPUTED_VALUE"""),45771.66666666667)</f>
        <v>45771.66667</v>
      </c>
      <c r="H330" s="1">
        <f>IFERROR(__xludf.DUMMYFUNCTION("""COMPUTED_VALUE"""),2875.06)</f>
        <v>2875.06</v>
      </c>
      <c r="J330" s="2">
        <f>IFERROR(__xludf.DUMMYFUNCTION("""COMPUTED_VALUE"""),45771.66666666667)</f>
        <v>45771.66667</v>
      </c>
      <c r="K330" s="1">
        <f>IFERROR(__xludf.DUMMYFUNCTION("""COMPUTED_VALUE"""),2984.51)</f>
        <v>2984.51</v>
      </c>
      <c r="M330" s="2">
        <f>IFERROR(__xludf.DUMMYFUNCTION("""COMPUTED_VALUE"""),45771.66666666667)</f>
        <v>45771.66667</v>
      </c>
      <c r="N330" s="1">
        <f>IFERROR(__xludf.DUMMYFUNCTION("""COMPUTED_VALUE"""),2.0477268E7)</f>
        <v>20477268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IFERROR(__xludf.DUMMYFUNCTION("""COMPUTED_VALUE"""),2961.23)</f>
        <v>2961.23</v>
      </c>
      <c r="D331" s="2">
        <f>IFERROR(__xludf.DUMMYFUNCTION("""COMPUTED_VALUE"""),45772.66666666667)</f>
        <v>45772.66667</v>
      </c>
      <c r="E331" s="1">
        <f>IFERROR(__xludf.DUMMYFUNCTION("""COMPUTED_VALUE"""),2975.92)</f>
        <v>2975.92</v>
      </c>
      <c r="G331" s="2">
        <f>IFERROR(__xludf.DUMMYFUNCTION("""COMPUTED_VALUE"""),45772.66666666667)</f>
        <v>45772.66667</v>
      </c>
      <c r="H331" s="1">
        <f>IFERROR(__xludf.DUMMYFUNCTION("""COMPUTED_VALUE"""),2927.36)</f>
        <v>2927.36</v>
      </c>
      <c r="J331" s="2">
        <f>IFERROR(__xludf.DUMMYFUNCTION("""COMPUTED_VALUE"""),45772.66666666667)</f>
        <v>45772.66667</v>
      </c>
      <c r="K331" s="1">
        <f>IFERROR(__xludf.DUMMYFUNCTION("""COMPUTED_VALUE"""),2946.42)</f>
        <v>2946.42</v>
      </c>
      <c r="M331" s="2">
        <f>IFERROR(__xludf.DUMMYFUNCTION("""COMPUTED_VALUE"""),45772.66666666667)</f>
        <v>45772.66667</v>
      </c>
      <c r="N331" s="1">
        <f>IFERROR(__xludf.DUMMYFUNCTION("""COMPUTED_VALUE"""),1.8230954E7)</f>
        <v>18230954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IFERROR(__xludf.DUMMYFUNCTION("""COMPUTED_VALUE"""),2943.17)</f>
        <v>2943.17</v>
      </c>
      <c r="D332" s="2">
        <f>IFERROR(__xludf.DUMMYFUNCTION("""COMPUTED_VALUE"""),45775.66666666667)</f>
        <v>45775.66667</v>
      </c>
      <c r="E332" s="1">
        <f>IFERROR(__xludf.DUMMYFUNCTION("""COMPUTED_VALUE"""),2965.9)</f>
        <v>2965.9</v>
      </c>
      <c r="G332" s="2">
        <f>IFERROR(__xludf.DUMMYFUNCTION("""COMPUTED_VALUE"""),45775.66666666667)</f>
        <v>45775.66667</v>
      </c>
      <c r="H332" s="1">
        <f>IFERROR(__xludf.DUMMYFUNCTION("""COMPUTED_VALUE"""),2916.95)</f>
        <v>2916.95</v>
      </c>
      <c r="J332" s="2">
        <f>IFERROR(__xludf.DUMMYFUNCTION("""COMPUTED_VALUE"""),45775.66666666667)</f>
        <v>45775.66667</v>
      </c>
      <c r="K332" s="1">
        <f>IFERROR(__xludf.DUMMYFUNCTION("""COMPUTED_VALUE"""),2942.01)</f>
        <v>2942.01</v>
      </c>
      <c r="M332" s="2">
        <f>IFERROR(__xludf.DUMMYFUNCTION("""COMPUTED_VALUE"""),45775.66666666667)</f>
        <v>45775.66667</v>
      </c>
      <c r="N332" s="1">
        <f>IFERROR(__xludf.DUMMYFUNCTION("""COMPUTED_VALUE"""),1.664402E7)</f>
        <v>16644020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IFERROR(__xludf.DUMMYFUNCTION("""COMPUTED_VALUE"""),2931.34)</f>
        <v>2931.34</v>
      </c>
      <c r="D333" s="2">
        <f>IFERROR(__xludf.DUMMYFUNCTION("""COMPUTED_VALUE"""),45776.66666666667)</f>
        <v>45776.66667</v>
      </c>
      <c r="E333" s="1">
        <f>IFERROR(__xludf.DUMMYFUNCTION("""COMPUTED_VALUE"""),2973.31)</f>
        <v>2973.31</v>
      </c>
      <c r="G333" s="2">
        <f>IFERROR(__xludf.DUMMYFUNCTION("""COMPUTED_VALUE"""),45776.66666666667)</f>
        <v>45776.66667</v>
      </c>
      <c r="H333" s="1">
        <f>IFERROR(__xludf.DUMMYFUNCTION("""COMPUTED_VALUE"""),2930.93)</f>
        <v>2930.93</v>
      </c>
      <c r="J333" s="2">
        <f>IFERROR(__xludf.DUMMYFUNCTION("""COMPUTED_VALUE"""),45776.66666666667)</f>
        <v>45776.66667</v>
      </c>
      <c r="K333" s="1">
        <f>IFERROR(__xludf.DUMMYFUNCTION("""COMPUTED_VALUE"""),2965.83)</f>
        <v>2965.83</v>
      </c>
      <c r="M333" s="2">
        <f>IFERROR(__xludf.DUMMYFUNCTION("""COMPUTED_VALUE"""),45776.66666666667)</f>
        <v>45776.66667</v>
      </c>
      <c r="N333" s="1">
        <f>IFERROR(__xludf.DUMMYFUNCTION("""COMPUTED_VALUE"""),1.3332408E7)</f>
        <v>13332408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IFERROR(__xludf.DUMMYFUNCTION("""COMPUTED_VALUE"""),2954.11)</f>
        <v>2954.11</v>
      </c>
      <c r="D334" s="2">
        <f>IFERROR(__xludf.DUMMYFUNCTION("""COMPUTED_VALUE"""),45777.66666666667)</f>
        <v>45777.66667</v>
      </c>
      <c r="E334" s="1">
        <f>IFERROR(__xludf.DUMMYFUNCTION("""COMPUTED_VALUE"""),2981.2)</f>
        <v>2981.2</v>
      </c>
      <c r="G334" s="2">
        <f>IFERROR(__xludf.DUMMYFUNCTION("""COMPUTED_VALUE"""),45777.66666666667)</f>
        <v>45777.66667</v>
      </c>
      <c r="H334" s="1">
        <f>IFERROR(__xludf.DUMMYFUNCTION("""COMPUTED_VALUE"""),2910.15)</f>
        <v>2910.15</v>
      </c>
      <c r="J334" s="2">
        <f>IFERROR(__xludf.DUMMYFUNCTION("""COMPUTED_VALUE"""),45777.66666666667)</f>
        <v>45777.66667</v>
      </c>
      <c r="K334" s="1">
        <f>IFERROR(__xludf.DUMMYFUNCTION("""COMPUTED_VALUE"""),2976.87)</f>
        <v>2976.87</v>
      </c>
      <c r="M334" s="2">
        <f>IFERROR(__xludf.DUMMYFUNCTION("""COMPUTED_VALUE"""),45777.66666666667)</f>
        <v>45777.66667</v>
      </c>
      <c r="N334" s="1">
        <f>IFERROR(__xludf.DUMMYFUNCTION("""COMPUTED_VALUE"""),1.6961476E7)</f>
        <v>16961476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IFERROR(__xludf.DUMMYFUNCTION("""COMPUTED_VALUE"""),2973.81)</f>
        <v>2973.81</v>
      </c>
      <c r="D335" s="2">
        <f>IFERROR(__xludf.DUMMYFUNCTION("""COMPUTED_VALUE"""),45778.66666666667)</f>
        <v>45778.66667</v>
      </c>
      <c r="E335" s="1">
        <f>IFERROR(__xludf.DUMMYFUNCTION("""COMPUTED_VALUE"""),2980.75)</f>
        <v>2980.75</v>
      </c>
      <c r="G335" s="2">
        <f>IFERROR(__xludf.DUMMYFUNCTION("""COMPUTED_VALUE"""),45778.66666666667)</f>
        <v>45778.66667</v>
      </c>
      <c r="H335" s="1">
        <f>IFERROR(__xludf.DUMMYFUNCTION("""COMPUTED_VALUE"""),2936.48)</f>
        <v>2936.48</v>
      </c>
      <c r="J335" s="2">
        <f>IFERROR(__xludf.DUMMYFUNCTION("""COMPUTED_VALUE"""),45778.66666666667)</f>
        <v>45778.66667</v>
      </c>
      <c r="K335" s="1">
        <f>IFERROR(__xludf.DUMMYFUNCTION("""COMPUTED_VALUE"""),2959.22)</f>
        <v>2959.22</v>
      </c>
      <c r="M335" s="2">
        <f>IFERROR(__xludf.DUMMYFUNCTION("""COMPUTED_VALUE"""),45778.66666666667)</f>
        <v>45778.66667</v>
      </c>
      <c r="N335" s="1">
        <f>IFERROR(__xludf.DUMMYFUNCTION("""COMPUTED_VALUE"""),1.8563772E7)</f>
        <v>18563772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IFERROR(__xludf.DUMMYFUNCTION("""COMPUTED_VALUE"""),2993.63)</f>
        <v>2993.63</v>
      </c>
      <c r="D336" s="2">
        <f>IFERROR(__xludf.DUMMYFUNCTION("""COMPUTED_VALUE"""),45779.66666666667)</f>
        <v>45779.66667</v>
      </c>
      <c r="E336" s="1">
        <f>IFERROR(__xludf.DUMMYFUNCTION("""COMPUTED_VALUE"""),3027.41)</f>
        <v>3027.41</v>
      </c>
      <c r="G336" s="2">
        <f>IFERROR(__xludf.DUMMYFUNCTION("""COMPUTED_VALUE"""),45779.66666666667)</f>
        <v>45779.66667</v>
      </c>
      <c r="H336" s="1">
        <f>IFERROR(__xludf.DUMMYFUNCTION("""COMPUTED_VALUE"""),2980.41)</f>
        <v>2980.41</v>
      </c>
      <c r="J336" s="2">
        <f>IFERROR(__xludf.DUMMYFUNCTION("""COMPUTED_VALUE"""),45779.66666666667)</f>
        <v>45779.66667</v>
      </c>
      <c r="K336" s="1">
        <f>IFERROR(__xludf.DUMMYFUNCTION("""COMPUTED_VALUE"""),3013.25)</f>
        <v>3013.25</v>
      </c>
      <c r="M336" s="2">
        <f>IFERROR(__xludf.DUMMYFUNCTION("""COMPUTED_VALUE"""),45779.66666666667)</f>
        <v>45779.66667</v>
      </c>
      <c r="N336" s="1">
        <f>IFERROR(__xludf.DUMMYFUNCTION("""COMPUTED_VALUE"""),1.5503565E7)</f>
        <v>15503565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IFERROR(__xludf.DUMMYFUNCTION("""COMPUTED_VALUE"""),3004.24)</f>
        <v>3004.24</v>
      </c>
      <c r="D337" s="2">
        <f>IFERROR(__xludf.DUMMYFUNCTION("""COMPUTED_VALUE"""),45782.66666666667)</f>
        <v>45782.66667</v>
      </c>
      <c r="E337" s="1">
        <f>IFERROR(__xludf.DUMMYFUNCTION("""COMPUTED_VALUE"""),3018.96)</f>
        <v>3018.96</v>
      </c>
      <c r="G337" s="2">
        <f>IFERROR(__xludf.DUMMYFUNCTION("""COMPUTED_VALUE"""),45782.66666666667)</f>
        <v>45782.66667</v>
      </c>
      <c r="H337" s="1">
        <f>IFERROR(__xludf.DUMMYFUNCTION("""COMPUTED_VALUE"""),2985.45)</f>
        <v>2985.45</v>
      </c>
      <c r="J337" s="2">
        <f>IFERROR(__xludf.DUMMYFUNCTION("""COMPUTED_VALUE"""),45782.66666666667)</f>
        <v>45782.66667</v>
      </c>
      <c r="K337" s="1">
        <f>IFERROR(__xludf.DUMMYFUNCTION("""COMPUTED_VALUE"""),2988.21)</f>
        <v>2988.21</v>
      </c>
      <c r="M337" s="2">
        <f>IFERROR(__xludf.DUMMYFUNCTION("""COMPUTED_VALUE"""),45782.66666666667)</f>
        <v>45782.66667</v>
      </c>
      <c r="N337" s="1">
        <f>IFERROR(__xludf.DUMMYFUNCTION("""COMPUTED_VALUE"""),1.2126092E7)</f>
        <v>12126092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IFERROR(__xludf.DUMMYFUNCTION("""COMPUTED_VALUE"""),2977.04)</f>
        <v>2977.04</v>
      </c>
      <c r="D338" s="2">
        <f>IFERROR(__xludf.DUMMYFUNCTION("""COMPUTED_VALUE"""),45783.66666666667)</f>
        <v>45783.66667</v>
      </c>
      <c r="E338" s="1">
        <f>IFERROR(__xludf.DUMMYFUNCTION("""COMPUTED_VALUE"""),2980.41)</f>
        <v>2980.41</v>
      </c>
      <c r="G338" s="2">
        <f>IFERROR(__xludf.DUMMYFUNCTION("""COMPUTED_VALUE"""),45783.66666666667)</f>
        <v>45783.66667</v>
      </c>
      <c r="H338" s="1">
        <f>IFERROR(__xludf.DUMMYFUNCTION("""COMPUTED_VALUE"""),2940.04)</f>
        <v>2940.04</v>
      </c>
      <c r="J338" s="2">
        <f>IFERROR(__xludf.DUMMYFUNCTION("""COMPUTED_VALUE"""),45783.66666666667)</f>
        <v>45783.66667</v>
      </c>
      <c r="K338" s="1">
        <f>IFERROR(__xludf.DUMMYFUNCTION("""COMPUTED_VALUE"""),2943.0)</f>
        <v>2943</v>
      </c>
      <c r="M338" s="2">
        <f>IFERROR(__xludf.DUMMYFUNCTION("""COMPUTED_VALUE"""),45783.66666666667)</f>
        <v>45783.66667</v>
      </c>
      <c r="N338" s="1">
        <f>IFERROR(__xludf.DUMMYFUNCTION("""COMPUTED_VALUE"""),1.196362E7)</f>
        <v>11963620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IFERROR(__xludf.DUMMYFUNCTION("""COMPUTED_VALUE"""),2950.38)</f>
        <v>2950.38</v>
      </c>
      <c r="D339" s="2">
        <f>IFERROR(__xludf.DUMMYFUNCTION("""COMPUTED_VALUE"""),45784.66666666667)</f>
        <v>45784.66667</v>
      </c>
      <c r="E339" s="1">
        <f>IFERROR(__xludf.DUMMYFUNCTION("""COMPUTED_VALUE"""),2971.55)</f>
        <v>2971.55</v>
      </c>
      <c r="G339" s="2">
        <f>IFERROR(__xludf.DUMMYFUNCTION("""COMPUTED_VALUE"""),45784.66666666667)</f>
        <v>45784.66667</v>
      </c>
      <c r="H339" s="1">
        <f>IFERROR(__xludf.DUMMYFUNCTION("""COMPUTED_VALUE"""),2944.41)</f>
        <v>2944.41</v>
      </c>
      <c r="J339" s="2">
        <f>IFERROR(__xludf.DUMMYFUNCTION("""COMPUTED_VALUE"""),45784.66666666667)</f>
        <v>45784.66667</v>
      </c>
      <c r="K339" s="1">
        <f>IFERROR(__xludf.DUMMYFUNCTION("""COMPUTED_VALUE"""),2958.68)</f>
        <v>2958.68</v>
      </c>
      <c r="M339" s="2">
        <f>IFERROR(__xludf.DUMMYFUNCTION("""COMPUTED_VALUE"""),45784.66666666667)</f>
        <v>45784.66667</v>
      </c>
      <c r="N339" s="1">
        <f>IFERROR(__xludf.DUMMYFUNCTION("""COMPUTED_VALUE"""),1.559437E7)</f>
        <v>15594370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IFERROR(__xludf.DUMMYFUNCTION("""COMPUTED_VALUE"""),2977.14)</f>
        <v>2977.14</v>
      </c>
      <c r="D340" s="2">
        <f>IFERROR(__xludf.DUMMYFUNCTION("""COMPUTED_VALUE"""),45785.66666666667)</f>
        <v>45785.66667</v>
      </c>
      <c r="E340" s="1">
        <f>IFERROR(__xludf.DUMMYFUNCTION("""COMPUTED_VALUE"""),3032.55)</f>
        <v>3032.55</v>
      </c>
      <c r="G340" s="2">
        <f>IFERROR(__xludf.DUMMYFUNCTION("""COMPUTED_VALUE"""),45785.66666666667)</f>
        <v>45785.66667</v>
      </c>
      <c r="H340" s="1">
        <f>IFERROR(__xludf.DUMMYFUNCTION("""COMPUTED_VALUE"""),2959.45)</f>
        <v>2959.45</v>
      </c>
      <c r="J340" s="2">
        <f>IFERROR(__xludf.DUMMYFUNCTION("""COMPUTED_VALUE"""),45785.66666666667)</f>
        <v>45785.66667</v>
      </c>
      <c r="K340" s="1">
        <f>IFERROR(__xludf.DUMMYFUNCTION("""COMPUTED_VALUE"""),3007.67)</f>
        <v>3007.67</v>
      </c>
      <c r="M340" s="2">
        <f>IFERROR(__xludf.DUMMYFUNCTION("""COMPUTED_VALUE"""),45785.66666666667)</f>
        <v>45785.66667</v>
      </c>
      <c r="N340" s="1">
        <f>IFERROR(__xludf.DUMMYFUNCTION("""COMPUTED_VALUE"""),1.8134615E7)</f>
        <v>18134615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IFERROR(__xludf.DUMMYFUNCTION("""COMPUTED_VALUE"""),3006.21)</f>
        <v>3006.21</v>
      </c>
      <c r="D341" s="2">
        <f>IFERROR(__xludf.DUMMYFUNCTION("""COMPUTED_VALUE"""),45786.66666666667)</f>
        <v>45786.66667</v>
      </c>
      <c r="E341" s="1">
        <f>IFERROR(__xludf.DUMMYFUNCTION("""COMPUTED_VALUE"""),3021.44)</f>
        <v>3021.44</v>
      </c>
      <c r="G341" s="2">
        <f>IFERROR(__xludf.DUMMYFUNCTION("""COMPUTED_VALUE"""),45786.66666666667)</f>
        <v>45786.66667</v>
      </c>
      <c r="H341" s="1">
        <f>IFERROR(__xludf.DUMMYFUNCTION("""COMPUTED_VALUE"""),2981.91)</f>
        <v>2981.91</v>
      </c>
      <c r="J341" s="2">
        <f>IFERROR(__xludf.DUMMYFUNCTION("""COMPUTED_VALUE"""),45786.66666666667)</f>
        <v>45786.66667</v>
      </c>
      <c r="K341" s="1">
        <f>IFERROR(__xludf.DUMMYFUNCTION("""COMPUTED_VALUE"""),2996.69)</f>
        <v>2996.69</v>
      </c>
      <c r="M341" s="2">
        <f>IFERROR(__xludf.DUMMYFUNCTION("""COMPUTED_VALUE"""),45786.66666666667)</f>
        <v>45786.66667</v>
      </c>
      <c r="N341" s="1">
        <f>IFERROR(__xludf.DUMMYFUNCTION("""COMPUTED_VALUE"""),1.252165E7)</f>
        <v>12521650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IFERROR(__xludf.DUMMYFUNCTION("""COMPUTED_VALUE"""),3025.86)</f>
        <v>3025.86</v>
      </c>
      <c r="D342" s="2">
        <f>IFERROR(__xludf.DUMMYFUNCTION("""COMPUTED_VALUE"""),45789.66666666667)</f>
        <v>45789.66667</v>
      </c>
      <c r="E342" s="1">
        <f>IFERROR(__xludf.DUMMYFUNCTION("""COMPUTED_VALUE"""),3197.48)</f>
        <v>3197.48</v>
      </c>
      <c r="G342" s="2">
        <f>IFERROR(__xludf.DUMMYFUNCTION("""COMPUTED_VALUE"""),45789.66666666667)</f>
        <v>45789.66667</v>
      </c>
      <c r="H342" s="1">
        <f>IFERROR(__xludf.DUMMYFUNCTION("""COMPUTED_VALUE"""),3025.86)</f>
        <v>3025.86</v>
      </c>
      <c r="J342" s="2">
        <f>IFERROR(__xludf.DUMMYFUNCTION("""COMPUTED_VALUE"""),45789.66666666667)</f>
        <v>45789.66667</v>
      </c>
      <c r="K342" s="1">
        <f>IFERROR(__xludf.DUMMYFUNCTION("""COMPUTED_VALUE"""),3191.04)</f>
        <v>3191.04</v>
      </c>
      <c r="M342" s="2">
        <f>IFERROR(__xludf.DUMMYFUNCTION("""COMPUTED_VALUE"""),45789.66666666667)</f>
        <v>45789.66667</v>
      </c>
      <c r="N342" s="1">
        <f>IFERROR(__xludf.DUMMYFUNCTION("""COMPUTED_VALUE"""),2.2163943E7)</f>
        <v>22163943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IFERROR(__xludf.DUMMYFUNCTION("""COMPUTED_VALUE"""),3190.48)</f>
        <v>3190.48</v>
      </c>
      <c r="D343" s="2">
        <f>IFERROR(__xludf.DUMMYFUNCTION("""COMPUTED_VALUE"""),45790.66666666667)</f>
        <v>45790.66667</v>
      </c>
      <c r="E343" s="1">
        <f>IFERROR(__xludf.DUMMYFUNCTION("""COMPUTED_VALUE"""),3208.96)</f>
        <v>3208.96</v>
      </c>
      <c r="G343" s="2">
        <f>IFERROR(__xludf.DUMMYFUNCTION("""COMPUTED_VALUE"""),45790.66666666667)</f>
        <v>45790.66667</v>
      </c>
      <c r="H343" s="1">
        <f>IFERROR(__xludf.DUMMYFUNCTION("""COMPUTED_VALUE"""),3178.41)</f>
        <v>3178.41</v>
      </c>
      <c r="J343" s="2">
        <f>IFERROR(__xludf.DUMMYFUNCTION("""COMPUTED_VALUE"""),45790.66666666667)</f>
        <v>45790.66667</v>
      </c>
      <c r="K343" s="1">
        <f>IFERROR(__xludf.DUMMYFUNCTION("""COMPUTED_VALUE"""),3179.91)</f>
        <v>3179.91</v>
      </c>
      <c r="M343" s="2">
        <f>IFERROR(__xludf.DUMMYFUNCTION("""COMPUTED_VALUE"""),45790.66666666667)</f>
        <v>45790.66667</v>
      </c>
      <c r="N343" s="1">
        <f>IFERROR(__xludf.DUMMYFUNCTION("""COMPUTED_VALUE"""),2.1498624E7)</f>
        <v>21498624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IFERROR(__xludf.DUMMYFUNCTION("""COMPUTED_VALUE"""),3171.44)</f>
        <v>3171.44</v>
      </c>
      <c r="D344" s="2">
        <f>IFERROR(__xludf.DUMMYFUNCTION("""COMPUTED_VALUE"""),45791.66666666667)</f>
        <v>45791.66667</v>
      </c>
      <c r="E344" s="1">
        <f>IFERROR(__xludf.DUMMYFUNCTION("""COMPUTED_VALUE"""),3201.14)</f>
        <v>3201.14</v>
      </c>
      <c r="G344" s="2">
        <f>IFERROR(__xludf.DUMMYFUNCTION("""COMPUTED_VALUE"""),45791.66666666667)</f>
        <v>45791.66667</v>
      </c>
      <c r="H344" s="1">
        <f>IFERROR(__xludf.DUMMYFUNCTION("""COMPUTED_VALUE"""),3131.61)</f>
        <v>3131.61</v>
      </c>
      <c r="J344" s="2">
        <f>IFERROR(__xludf.DUMMYFUNCTION("""COMPUTED_VALUE"""),45791.66666666667)</f>
        <v>45791.66667</v>
      </c>
      <c r="K344" s="1">
        <f>IFERROR(__xludf.DUMMYFUNCTION("""COMPUTED_VALUE"""),3195.2)</f>
        <v>3195.2</v>
      </c>
      <c r="M344" s="2">
        <f>IFERROR(__xludf.DUMMYFUNCTION("""COMPUTED_VALUE"""),45791.66666666667)</f>
        <v>45791.66667</v>
      </c>
      <c r="N344" s="1">
        <f>IFERROR(__xludf.DUMMYFUNCTION("""COMPUTED_VALUE"""),2.6590954E7)</f>
        <v>26590954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IFERROR(__xludf.DUMMYFUNCTION("""COMPUTED_VALUE"""),3195.7)</f>
        <v>3195.7</v>
      </c>
      <c r="D345" s="2">
        <f>IFERROR(__xludf.DUMMYFUNCTION("""COMPUTED_VALUE"""),45792.66666666667)</f>
        <v>45792.66667</v>
      </c>
      <c r="E345" s="1">
        <f>IFERROR(__xludf.DUMMYFUNCTION("""COMPUTED_VALUE"""),3234.58)</f>
        <v>3234.58</v>
      </c>
      <c r="G345" s="2">
        <f>IFERROR(__xludf.DUMMYFUNCTION("""COMPUTED_VALUE"""),45792.66666666667)</f>
        <v>45792.66667</v>
      </c>
      <c r="H345" s="1">
        <f>IFERROR(__xludf.DUMMYFUNCTION("""COMPUTED_VALUE"""),3187.14)</f>
        <v>3187.14</v>
      </c>
      <c r="J345" s="2">
        <f>IFERROR(__xludf.DUMMYFUNCTION("""COMPUTED_VALUE"""),45792.66666666667)</f>
        <v>45792.66667</v>
      </c>
      <c r="K345" s="1">
        <f>IFERROR(__xludf.DUMMYFUNCTION("""COMPUTED_VALUE"""),3228.81)</f>
        <v>3228.81</v>
      </c>
      <c r="M345" s="2">
        <f>IFERROR(__xludf.DUMMYFUNCTION("""COMPUTED_VALUE"""),45792.66666666667)</f>
        <v>45792.66667</v>
      </c>
      <c r="N345" s="1">
        <f>IFERROR(__xludf.DUMMYFUNCTION("""COMPUTED_VALUE"""),1.9524667E7)</f>
        <v>19524667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IFERROR(__xludf.DUMMYFUNCTION("""COMPUTED_VALUE"""),3227.11)</f>
        <v>3227.11</v>
      </c>
      <c r="D346" s="2">
        <f>IFERROR(__xludf.DUMMYFUNCTION("""COMPUTED_VALUE"""),45793.66666666667)</f>
        <v>45793.66667</v>
      </c>
      <c r="E346" s="1">
        <f>IFERROR(__xludf.DUMMYFUNCTION("""COMPUTED_VALUE"""),3245.98)</f>
        <v>3245.98</v>
      </c>
      <c r="G346" s="2">
        <f>IFERROR(__xludf.DUMMYFUNCTION("""COMPUTED_VALUE"""),45793.66666666667)</f>
        <v>45793.66667</v>
      </c>
      <c r="H346" s="1">
        <f>IFERROR(__xludf.DUMMYFUNCTION("""COMPUTED_VALUE"""),3216.24)</f>
        <v>3216.24</v>
      </c>
      <c r="J346" s="2">
        <f>IFERROR(__xludf.DUMMYFUNCTION("""COMPUTED_VALUE"""),45793.66666666667)</f>
        <v>45793.66667</v>
      </c>
      <c r="K346" s="1">
        <f>IFERROR(__xludf.DUMMYFUNCTION("""COMPUTED_VALUE"""),3239.94)</f>
        <v>3239.94</v>
      </c>
      <c r="M346" s="2">
        <f>IFERROR(__xludf.DUMMYFUNCTION("""COMPUTED_VALUE"""),45793.66666666667)</f>
        <v>45793.66667</v>
      </c>
      <c r="N346" s="1">
        <f>IFERROR(__xludf.DUMMYFUNCTION("""COMPUTED_VALUE"""),1.4490169E7)</f>
        <v>14490169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IFERROR(__xludf.DUMMYFUNCTION("""COMPUTED_VALUE"""),3216.39)</f>
        <v>3216.39</v>
      </c>
      <c r="D347" s="2">
        <f>IFERROR(__xludf.DUMMYFUNCTION("""COMPUTED_VALUE"""),45796.66666666667)</f>
        <v>45796.66667</v>
      </c>
      <c r="E347" s="1">
        <f>IFERROR(__xludf.DUMMYFUNCTION("""COMPUTED_VALUE"""),3222.88)</f>
        <v>3222.88</v>
      </c>
      <c r="G347" s="2">
        <f>IFERROR(__xludf.DUMMYFUNCTION("""COMPUTED_VALUE"""),45796.66666666667)</f>
        <v>45796.66667</v>
      </c>
      <c r="H347" s="1">
        <f>IFERROR(__xludf.DUMMYFUNCTION("""COMPUTED_VALUE"""),3201.25)</f>
        <v>3201.25</v>
      </c>
      <c r="J347" s="2">
        <f>IFERROR(__xludf.DUMMYFUNCTION("""COMPUTED_VALUE"""),45796.66666666667)</f>
        <v>45796.66667</v>
      </c>
      <c r="K347" s="1">
        <f>IFERROR(__xludf.DUMMYFUNCTION("""COMPUTED_VALUE"""),3215.89)</f>
        <v>3215.89</v>
      </c>
      <c r="M347" s="2">
        <f>IFERROR(__xludf.DUMMYFUNCTION("""COMPUTED_VALUE"""),45796.66666666667)</f>
        <v>45796.66667</v>
      </c>
      <c r="N347" s="1">
        <f>IFERROR(__xludf.DUMMYFUNCTION("""COMPUTED_VALUE"""),1.3956689E7)</f>
        <v>13956689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IFERROR(__xludf.DUMMYFUNCTION("""COMPUTED_VALUE"""),3209.25)</f>
        <v>3209.25</v>
      </c>
      <c r="D348" s="2">
        <f>IFERROR(__xludf.DUMMYFUNCTION("""COMPUTED_VALUE"""),45797.66666666667)</f>
        <v>45797.66667</v>
      </c>
      <c r="E348" s="1">
        <f>IFERROR(__xludf.DUMMYFUNCTION("""COMPUTED_VALUE"""),3227.2)</f>
        <v>3227.2</v>
      </c>
      <c r="G348" s="2">
        <f>IFERROR(__xludf.DUMMYFUNCTION("""COMPUTED_VALUE"""),45797.66666666667)</f>
        <v>45797.66667</v>
      </c>
      <c r="H348" s="1">
        <f>IFERROR(__xludf.DUMMYFUNCTION("""COMPUTED_VALUE"""),3197.6)</f>
        <v>3197.6</v>
      </c>
      <c r="J348" s="2">
        <f>IFERROR(__xludf.DUMMYFUNCTION("""COMPUTED_VALUE"""),45797.66666666667)</f>
        <v>45797.66667</v>
      </c>
      <c r="K348" s="1">
        <f>IFERROR(__xludf.DUMMYFUNCTION("""COMPUTED_VALUE"""),3208.32)</f>
        <v>3208.32</v>
      </c>
      <c r="M348" s="2">
        <f>IFERROR(__xludf.DUMMYFUNCTION("""COMPUTED_VALUE"""),45797.66666666667)</f>
        <v>45797.66667</v>
      </c>
      <c r="N348" s="1">
        <f>IFERROR(__xludf.DUMMYFUNCTION("""COMPUTED_VALUE"""),1.7091281E7)</f>
        <v>17091281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IFERROR(__xludf.DUMMYFUNCTION("""COMPUTED_VALUE"""),3208.32)</f>
        <v>3208.32</v>
      </c>
      <c r="D349" s="2">
        <f>IFERROR(__xludf.DUMMYFUNCTION("""COMPUTED_VALUE"""),45798.66666666667)</f>
        <v>45798.66667</v>
      </c>
      <c r="E349" s="1">
        <f>IFERROR(__xludf.DUMMYFUNCTION("""COMPUTED_VALUE"""),3208.32)</f>
        <v>3208.32</v>
      </c>
      <c r="G349" s="2">
        <f>IFERROR(__xludf.DUMMYFUNCTION("""COMPUTED_VALUE"""),45798.66666666667)</f>
        <v>45798.66667</v>
      </c>
      <c r="H349" s="1">
        <f>IFERROR(__xludf.DUMMYFUNCTION("""COMPUTED_VALUE"""),3139.29)</f>
        <v>3139.29</v>
      </c>
      <c r="J349" s="2">
        <f>IFERROR(__xludf.DUMMYFUNCTION("""COMPUTED_VALUE"""),45798.66666666667)</f>
        <v>45798.66667</v>
      </c>
      <c r="K349" s="1">
        <f>IFERROR(__xludf.DUMMYFUNCTION("""COMPUTED_VALUE"""),3140.87)</f>
        <v>3140.87</v>
      </c>
      <c r="M349" s="2">
        <f>IFERROR(__xludf.DUMMYFUNCTION("""COMPUTED_VALUE"""),45798.66666666667)</f>
        <v>45798.66667</v>
      </c>
      <c r="N349" s="1">
        <f>IFERROR(__xludf.DUMMYFUNCTION("""COMPUTED_VALUE"""),1.7350549E7)</f>
        <v>17350549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IFERROR(__xludf.DUMMYFUNCTION("""COMPUTED_VALUE"""),3137.79)</f>
        <v>3137.79</v>
      </c>
      <c r="D350" s="2">
        <f>IFERROR(__xludf.DUMMYFUNCTION("""COMPUTED_VALUE"""),45799.66666666667)</f>
        <v>45799.66667</v>
      </c>
      <c r="E350" s="1">
        <f>IFERROR(__xludf.DUMMYFUNCTION("""COMPUTED_VALUE"""),3160.19)</f>
        <v>3160.19</v>
      </c>
      <c r="G350" s="2">
        <f>IFERROR(__xludf.DUMMYFUNCTION("""COMPUTED_VALUE"""),45799.66666666667)</f>
        <v>45799.66667</v>
      </c>
      <c r="H350" s="1">
        <f>IFERROR(__xludf.DUMMYFUNCTION("""COMPUTED_VALUE"""),3118.77)</f>
        <v>3118.77</v>
      </c>
      <c r="J350" s="2">
        <f>IFERROR(__xludf.DUMMYFUNCTION("""COMPUTED_VALUE"""),45799.66666666667)</f>
        <v>45799.66667</v>
      </c>
      <c r="K350" s="1">
        <f>IFERROR(__xludf.DUMMYFUNCTION("""COMPUTED_VALUE"""),3139.43)</f>
        <v>3139.43</v>
      </c>
      <c r="M350" s="2">
        <f>IFERROR(__xludf.DUMMYFUNCTION("""COMPUTED_VALUE"""),45799.66666666667)</f>
        <v>45799.66667</v>
      </c>
      <c r="N350" s="1">
        <f>IFERROR(__xludf.DUMMYFUNCTION("""COMPUTED_VALUE"""),1.9408438E7)</f>
        <v>19408438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IFERROR(__xludf.DUMMYFUNCTION("""COMPUTED_VALUE"""),3119.68)</f>
        <v>3119.68</v>
      </c>
      <c r="D351" s="2">
        <f>IFERROR(__xludf.DUMMYFUNCTION("""COMPUTED_VALUE"""),45800.66666666667)</f>
        <v>45800.66667</v>
      </c>
      <c r="E351" s="1">
        <f>IFERROR(__xludf.DUMMYFUNCTION("""COMPUTED_VALUE"""),3150.53)</f>
        <v>3150.53</v>
      </c>
      <c r="G351" s="2">
        <f>IFERROR(__xludf.DUMMYFUNCTION("""COMPUTED_VALUE"""),45800.66666666667)</f>
        <v>45800.66667</v>
      </c>
      <c r="H351" s="1">
        <f>IFERROR(__xludf.DUMMYFUNCTION("""COMPUTED_VALUE"""),3097.68)</f>
        <v>3097.68</v>
      </c>
      <c r="J351" s="2">
        <f>IFERROR(__xludf.DUMMYFUNCTION("""COMPUTED_VALUE"""),45800.66666666667)</f>
        <v>45800.66667</v>
      </c>
      <c r="K351" s="1">
        <f>IFERROR(__xludf.DUMMYFUNCTION("""COMPUTED_VALUE"""),3139.1)</f>
        <v>3139.1</v>
      </c>
      <c r="M351" s="2">
        <f>IFERROR(__xludf.DUMMYFUNCTION("""COMPUTED_VALUE"""),45800.66666666667)</f>
        <v>45800.66667</v>
      </c>
      <c r="N351" s="1">
        <f>IFERROR(__xludf.DUMMYFUNCTION("""COMPUTED_VALUE"""),2.5791249E7)</f>
        <v>25791249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IFERROR(__xludf.DUMMYFUNCTION("""COMPUTED_VALUE"""),3146.54)</f>
        <v>3146.54</v>
      </c>
      <c r="D352" s="2">
        <f>IFERROR(__xludf.DUMMYFUNCTION("""COMPUTED_VALUE"""),45804.66666666667)</f>
        <v>45804.66667</v>
      </c>
      <c r="E352" s="1">
        <f>IFERROR(__xludf.DUMMYFUNCTION("""COMPUTED_VALUE"""),3193.81)</f>
        <v>3193.81</v>
      </c>
      <c r="G352" s="2">
        <f>IFERROR(__xludf.DUMMYFUNCTION("""COMPUTED_VALUE"""),45804.66666666667)</f>
        <v>45804.66667</v>
      </c>
      <c r="H352" s="1">
        <f>IFERROR(__xludf.DUMMYFUNCTION("""COMPUTED_VALUE"""),3146.54)</f>
        <v>3146.54</v>
      </c>
      <c r="J352" s="2">
        <f>IFERROR(__xludf.DUMMYFUNCTION("""COMPUTED_VALUE"""),45804.66666666667)</f>
        <v>45804.66667</v>
      </c>
      <c r="K352" s="1">
        <f>IFERROR(__xludf.DUMMYFUNCTION("""COMPUTED_VALUE"""),3184.79)</f>
        <v>3184.79</v>
      </c>
      <c r="M352" s="2">
        <f>IFERROR(__xludf.DUMMYFUNCTION("""COMPUTED_VALUE"""),45804.66666666667)</f>
        <v>45804.66667</v>
      </c>
      <c r="N352" s="1">
        <f>IFERROR(__xludf.DUMMYFUNCTION("""COMPUTED_VALUE"""),2.174675E7)</f>
        <v>21746750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IFERROR(__xludf.DUMMYFUNCTION("""COMPUTED_VALUE"""),3190.98)</f>
        <v>3190.98</v>
      </c>
      <c r="D353" s="2">
        <f>IFERROR(__xludf.DUMMYFUNCTION("""COMPUTED_VALUE"""),45805.66666666667)</f>
        <v>45805.66667</v>
      </c>
      <c r="E353" s="1">
        <f>IFERROR(__xludf.DUMMYFUNCTION("""COMPUTED_VALUE"""),3197.14)</f>
        <v>3197.14</v>
      </c>
      <c r="G353" s="2">
        <f>IFERROR(__xludf.DUMMYFUNCTION("""COMPUTED_VALUE"""),45805.66666666667)</f>
        <v>45805.66667</v>
      </c>
      <c r="H353" s="1">
        <f>IFERROR(__xludf.DUMMYFUNCTION("""COMPUTED_VALUE"""),3158.06)</f>
        <v>3158.06</v>
      </c>
      <c r="J353" s="2">
        <f>IFERROR(__xludf.DUMMYFUNCTION("""COMPUTED_VALUE"""),45805.66666666667)</f>
        <v>45805.66667</v>
      </c>
      <c r="K353" s="1">
        <f>IFERROR(__xludf.DUMMYFUNCTION("""COMPUTED_VALUE"""),3159.55)</f>
        <v>3159.55</v>
      </c>
      <c r="M353" s="2">
        <f>IFERROR(__xludf.DUMMYFUNCTION("""COMPUTED_VALUE"""),45805.66666666667)</f>
        <v>45805.66667</v>
      </c>
      <c r="N353" s="1">
        <f>IFERROR(__xludf.DUMMYFUNCTION("""COMPUTED_VALUE"""),1.7972222E7)</f>
        <v>17972222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IFERROR(__xludf.DUMMYFUNCTION("""COMPUTED_VALUE"""),3162.01)</f>
        <v>3162.01</v>
      </c>
      <c r="D354" s="2">
        <f>IFERROR(__xludf.DUMMYFUNCTION("""COMPUTED_VALUE"""),45806.66666666667)</f>
        <v>45806.66667</v>
      </c>
      <c r="E354" s="1">
        <f>IFERROR(__xludf.DUMMYFUNCTION("""COMPUTED_VALUE"""),3177.47)</f>
        <v>3177.47</v>
      </c>
      <c r="G354" s="2">
        <f>IFERROR(__xludf.DUMMYFUNCTION("""COMPUTED_VALUE"""),45806.66666666667)</f>
        <v>45806.66667</v>
      </c>
      <c r="H354" s="1">
        <f>IFERROR(__xludf.DUMMYFUNCTION("""COMPUTED_VALUE"""),3138.76)</f>
        <v>3138.76</v>
      </c>
      <c r="J354" s="2">
        <f>IFERROR(__xludf.DUMMYFUNCTION("""COMPUTED_VALUE"""),45806.66666666667)</f>
        <v>45806.66667</v>
      </c>
      <c r="K354" s="1">
        <f>IFERROR(__xludf.DUMMYFUNCTION("""COMPUTED_VALUE"""),3174.8)</f>
        <v>3174.8</v>
      </c>
      <c r="M354" s="2">
        <f>IFERROR(__xludf.DUMMYFUNCTION("""COMPUTED_VALUE"""),45806.66666666667)</f>
        <v>45806.66667</v>
      </c>
      <c r="N354" s="1">
        <f>IFERROR(__xludf.DUMMYFUNCTION("""COMPUTED_VALUE"""),2.0163886E7)</f>
        <v>20163886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IFERROR(__xludf.DUMMYFUNCTION("""COMPUTED_VALUE"""),3162.94)</f>
        <v>3162.94</v>
      </c>
      <c r="D355" s="2">
        <f>IFERROR(__xludf.DUMMYFUNCTION("""COMPUTED_VALUE"""),45807.66666666667)</f>
        <v>45807.66667</v>
      </c>
      <c r="E355" s="1">
        <f>IFERROR(__xludf.DUMMYFUNCTION("""COMPUTED_VALUE"""),3188.64)</f>
        <v>3188.64</v>
      </c>
      <c r="G355" s="2">
        <f>IFERROR(__xludf.DUMMYFUNCTION("""COMPUTED_VALUE"""),45807.66666666667)</f>
        <v>45807.66667</v>
      </c>
      <c r="H355" s="1">
        <f>IFERROR(__xludf.DUMMYFUNCTION("""COMPUTED_VALUE"""),3156.62)</f>
        <v>3156.62</v>
      </c>
      <c r="J355" s="2">
        <f>IFERROR(__xludf.DUMMYFUNCTION("""COMPUTED_VALUE"""),45807.66666666667)</f>
        <v>45807.66667</v>
      </c>
      <c r="K355" s="1">
        <f>IFERROR(__xludf.DUMMYFUNCTION("""COMPUTED_VALUE"""),3174.8)</f>
        <v>3174.8</v>
      </c>
      <c r="M355" s="2">
        <f>IFERROR(__xludf.DUMMYFUNCTION("""COMPUTED_VALUE"""),45807.66666666667)</f>
        <v>45807.66667</v>
      </c>
      <c r="N355" s="1">
        <f>IFERROR(__xludf.DUMMYFUNCTION("""COMPUTED_VALUE"""),2.9962269E7)</f>
        <v>29962269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IFERROR(__xludf.DUMMYFUNCTION("""COMPUTED_VALUE"""),3170.41)</f>
        <v>3170.41</v>
      </c>
      <c r="D356" s="2">
        <f>IFERROR(__xludf.DUMMYFUNCTION("""COMPUTED_VALUE"""),45810.66666666667)</f>
        <v>45810.66667</v>
      </c>
      <c r="E356" s="1">
        <f>IFERROR(__xludf.DUMMYFUNCTION("""COMPUTED_VALUE"""),3170.41)</f>
        <v>3170.41</v>
      </c>
      <c r="G356" s="2">
        <f>IFERROR(__xludf.DUMMYFUNCTION("""COMPUTED_VALUE"""),45810.66666666667)</f>
        <v>45810.66667</v>
      </c>
      <c r="H356" s="1">
        <f>IFERROR(__xludf.DUMMYFUNCTION("""COMPUTED_VALUE"""),3110.36)</f>
        <v>3110.36</v>
      </c>
      <c r="J356" s="2">
        <f>IFERROR(__xludf.DUMMYFUNCTION("""COMPUTED_VALUE"""),45810.66666666667)</f>
        <v>45810.66667</v>
      </c>
      <c r="K356" s="1">
        <f>IFERROR(__xludf.DUMMYFUNCTION("""COMPUTED_VALUE"""),3139.74)</f>
        <v>3139.74</v>
      </c>
      <c r="M356" s="2">
        <f>IFERROR(__xludf.DUMMYFUNCTION("""COMPUTED_VALUE"""),45810.66666666667)</f>
        <v>45810.66667</v>
      </c>
      <c r="N356" s="1">
        <f>IFERROR(__xludf.DUMMYFUNCTION("""COMPUTED_VALUE"""),3.013879E7)</f>
        <v>30138790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IFERROR(__xludf.DUMMYFUNCTION("""COMPUTED_VALUE"""),3141.2)</f>
        <v>3141.2</v>
      </c>
      <c r="D357" s="2">
        <f>IFERROR(__xludf.DUMMYFUNCTION("""COMPUTED_VALUE"""),45811.66666666667)</f>
        <v>45811.66667</v>
      </c>
      <c r="E357" s="1">
        <f>IFERROR(__xludf.DUMMYFUNCTION("""COMPUTED_VALUE"""),3189.86)</f>
        <v>3189.86</v>
      </c>
      <c r="G357" s="2">
        <f>IFERROR(__xludf.DUMMYFUNCTION("""COMPUTED_VALUE"""),45811.66666666667)</f>
        <v>45811.66667</v>
      </c>
      <c r="H357" s="1">
        <f>IFERROR(__xludf.DUMMYFUNCTION("""COMPUTED_VALUE"""),3125.37)</f>
        <v>3125.37</v>
      </c>
      <c r="J357" s="2">
        <f>IFERROR(__xludf.DUMMYFUNCTION("""COMPUTED_VALUE"""),45811.66666666667)</f>
        <v>45811.66667</v>
      </c>
      <c r="K357" s="1">
        <f>IFERROR(__xludf.DUMMYFUNCTION("""COMPUTED_VALUE"""),3184.77)</f>
        <v>3184.77</v>
      </c>
      <c r="M357" s="2">
        <f>IFERROR(__xludf.DUMMYFUNCTION("""COMPUTED_VALUE"""),45811.66666666667)</f>
        <v>45811.66667</v>
      </c>
      <c r="N357" s="1">
        <f>IFERROR(__xludf.DUMMYFUNCTION("""COMPUTED_VALUE"""),2.5799532E7)</f>
        <v>25799532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IFERROR(__xludf.DUMMYFUNCTION("""COMPUTED_VALUE"""),3183.19)</f>
        <v>3183.19</v>
      </c>
      <c r="D358" s="2">
        <f>IFERROR(__xludf.DUMMYFUNCTION("""COMPUTED_VALUE"""),45812.66666666667)</f>
        <v>45812.66667</v>
      </c>
      <c r="E358" s="1">
        <f>IFERROR(__xludf.DUMMYFUNCTION("""COMPUTED_VALUE"""),3195.34)</f>
        <v>3195.34</v>
      </c>
      <c r="G358" s="2">
        <f>IFERROR(__xludf.DUMMYFUNCTION("""COMPUTED_VALUE"""),45812.66666666667)</f>
        <v>45812.66667</v>
      </c>
      <c r="H358" s="1">
        <f>IFERROR(__xludf.DUMMYFUNCTION("""COMPUTED_VALUE"""),3158.3)</f>
        <v>3158.3</v>
      </c>
      <c r="J358" s="2">
        <f>IFERROR(__xludf.DUMMYFUNCTION("""COMPUTED_VALUE"""),45812.66666666667)</f>
        <v>45812.66667</v>
      </c>
      <c r="K358" s="1">
        <f>IFERROR(__xludf.DUMMYFUNCTION("""COMPUTED_VALUE"""),3177.86)</f>
        <v>3177.86</v>
      </c>
      <c r="M358" s="2">
        <f>IFERROR(__xludf.DUMMYFUNCTION("""COMPUTED_VALUE"""),45812.66666666667)</f>
        <v>45812.66667</v>
      </c>
      <c r="N358" s="1">
        <f>IFERROR(__xludf.DUMMYFUNCTION("""COMPUTED_VALUE"""),1.8839885E7)</f>
        <v>18839885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IFERROR(__xludf.DUMMYFUNCTION("""COMPUTED_VALUE"""),3177.6)</f>
        <v>3177.6</v>
      </c>
      <c r="D359" s="2">
        <f>IFERROR(__xludf.DUMMYFUNCTION("""COMPUTED_VALUE"""),45813.66666666667)</f>
        <v>45813.66667</v>
      </c>
      <c r="E359" s="1">
        <f>IFERROR(__xludf.DUMMYFUNCTION("""COMPUTED_VALUE"""),3183.56)</f>
        <v>3183.56</v>
      </c>
      <c r="G359" s="2">
        <f>IFERROR(__xludf.DUMMYFUNCTION("""COMPUTED_VALUE"""),45813.66666666667)</f>
        <v>45813.66667</v>
      </c>
      <c r="H359" s="1">
        <f>IFERROR(__xludf.DUMMYFUNCTION("""COMPUTED_VALUE"""),3154.6)</f>
        <v>3154.6</v>
      </c>
      <c r="J359" s="2">
        <f>IFERROR(__xludf.DUMMYFUNCTION("""COMPUTED_VALUE"""),45813.66666666667)</f>
        <v>45813.66667</v>
      </c>
      <c r="K359" s="1">
        <f>IFERROR(__xludf.DUMMYFUNCTION("""COMPUTED_VALUE"""),3170.16)</f>
        <v>3170.16</v>
      </c>
      <c r="M359" s="2">
        <f>IFERROR(__xludf.DUMMYFUNCTION("""COMPUTED_VALUE"""),45813.66666666667)</f>
        <v>45813.66667</v>
      </c>
      <c r="N359" s="1">
        <f>IFERROR(__xludf.DUMMYFUNCTION("""COMPUTED_VALUE"""),1.5747852E7)</f>
        <v>15747852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IFERROR(__xludf.DUMMYFUNCTION("""COMPUTED_VALUE"""),3208.13)</f>
        <v>3208.13</v>
      </c>
      <c r="D360" s="2">
        <f>IFERROR(__xludf.DUMMYFUNCTION("""COMPUTED_VALUE"""),45814.66666666667)</f>
        <v>45814.66667</v>
      </c>
      <c r="E360" s="1">
        <f>IFERROR(__xludf.DUMMYFUNCTION("""COMPUTED_VALUE"""),3227.32)</f>
        <v>3227.32</v>
      </c>
      <c r="G360" s="2">
        <f>IFERROR(__xludf.DUMMYFUNCTION("""COMPUTED_VALUE"""),45814.66666666667)</f>
        <v>45814.66667</v>
      </c>
      <c r="H360" s="1">
        <f>IFERROR(__xludf.DUMMYFUNCTION("""COMPUTED_VALUE"""),3200.65)</f>
        <v>3200.65</v>
      </c>
      <c r="J360" s="2">
        <f>IFERROR(__xludf.DUMMYFUNCTION("""COMPUTED_VALUE"""),45814.66666666667)</f>
        <v>45814.66667</v>
      </c>
      <c r="K360" s="1">
        <f>IFERROR(__xludf.DUMMYFUNCTION("""COMPUTED_VALUE"""),3214.42)</f>
        <v>3214.42</v>
      </c>
      <c r="M360" s="2">
        <f>IFERROR(__xludf.DUMMYFUNCTION("""COMPUTED_VALUE"""),45814.66666666667)</f>
        <v>45814.66667</v>
      </c>
      <c r="N360" s="1">
        <f>IFERROR(__xludf.DUMMYFUNCTION("""COMPUTED_VALUE"""),2.0236329E7)</f>
        <v>20236329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IFERROR(__xludf.DUMMYFUNCTION("""COMPUTED_VALUE"""),3214.42)</f>
        <v>3214.42</v>
      </c>
      <c r="D361" s="2">
        <f>IFERROR(__xludf.DUMMYFUNCTION("""COMPUTED_VALUE"""),45817.66666666667)</f>
        <v>45817.66667</v>
      </c>
      <c r="E361" s="1">
        <f>IFERROR(__xludf.DUMMYFUNCTION("""COMPUTED_VALUE"""),3239.77)</f>
        <v>3239.77</v>
      </c>
      <c r="G361" s="2">
        <f>IFERROR(__xludf.DUMMYFUNCTION("""COMPUTED_VALUE"""),45817.66666666667)</f>
        <v>45817.66667</v>
      </c>
      <c r="H361" s="1">
        <f>IFERROR(__xludf.DUMMYFUNCTION("""COMPUTED_VALUE"""),3203.39)</f>
        <v>3203.39</v>
      </c>
      <c r="J361" s="2">
        <f>IFERROR(__xludf.DUMMYFUNCTION("""COMPUTED_VALUE"""),45817.66666666667)</f>
        <v>45817.66667</v>
      </c>
      <c r="K361" s="1">
        <f>IFERROR(__xludf.DUMMYFUNCTION("""COMPUTED_VALUE"""),3213.18)</f>
        <v>3213.18</v>
      </c>
      <c r="M361" s="2">
        <f>IFERROR(__xludf.DUMMYFUNCTION("""COMPUTED_VALUE"""),45817.66666666667)</f>
        <v>45817.66667</v>
      </c>
      <c r="N361" s="1">
        <f>IFERROR(__xludf.DUMMYFUNCTION("""COMPUTED_VALUE"""),1.8784997E7)</f>
        <v>18784997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IFERROR(__xludf.DUMMYFUNCTION("""COMPUTED_VALUE"""),3218.41)</f>
        <v>3218.41</v>
      </c>
      <c r="D362" s="2">
        <f>IFERROR(__xludf.DUMMYFUNCTION("""COMPUTED_VALUE"""),45818.66666666667)</f>
        <v>45818.66667</v>
      </c>
      <c r="E362" s="1">
        <f>IFERROR(__xludf.DUMMYFUNCTION("""COMPUTED_VALUE"""),3298.74)</f>
        <v>3298.74</v>
      </c>
      <c r="G362" s="2">
        <f>IFERROR(__xludf.DUMMYFUNCTION("""COMPUTED_VALUE"""),45818.66666666667)</f>
        <v>45818.66667</v>
      </c>
      <c r="H362" s="1">
        <f>IFERROR(__xludf.DUMMYFUNCTION("""COMPUTED_VALUE"""),3206.91)</f>
        <v>3206.91</v>
      </c>
      <c r="J362" s="2">
        <f>IFERROR(__xludf.DUMMYFUNCTION("""COMPUTED_VALUE"""),45818.66666666667)</f>
        <v>45818.66667</v>
      </c>
      <c r="K362" s="1">
        <f>IFERROR(__xludf.DUMMYFUNCTION("""COMPUTED_VALUE"""),3254.11)</f>
        <v>3254.11</v>
      </c>
      <c r="M362" s="2">
        <f>IFERROR(__xludf.DUMMYFUNCTION("""COMPUTED_VALUE"""),45818.66666666667)</f>
        <v>45818.66667</v>
      </c>
      <c r="N362" s="1">
        <f>IFERROR(__xludf.DUMMYFUNCTION("""COMPUTED_VALUE"""),2.9846551E7)</f>
        <v>29846551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IFERROR(__xludf.DUMMYFUNCTION("""COMPUTED_VALUE"""),3253.62)</f>
        <v>3253.62</v>
      </c>
      <c r="D363" s="2">
        <f>IFERROR(__xludf.DUMMYFUNCTION("""COMPUTED_VALUE"""),45819.66666666667)</f>
        <v>45819.66667</v>
      </c>
      <c r="E363" s="1">
        <f>IFERROR(__xludf.DUMMYFUNCTION("""COMPUTED_VALUE"""),3257.3)</f>
        <v>3257.3</v>
      </c>
      <c r="G363" s="2">
        <f>IFERROR(__xludf.DUMMYFUNCTION("""COMPUTED_VALUE"""),45819.66666666667)</f>
        <v>45819.66667</v>
      </c>
      <c r="H363" s="1">
        <f>IFERROR(__xludf.DUMMYFUNCTION("""COMPUTED_VALUE"""),3223.93)</f>
        <v>3223.93</v>
      </c>
      <c r="J363" s="2">
        <f>IFERROR(__xludf.DUMMYFUNCTION("""COMPUTED_VALUE"""),45819.66666666667)</f>
        <v>45819.66667</v>
      </c>
      <c r="K363" s="1">
        <f>IFERROR(__xludf.DUMMYFUNCTION("""COMPUTED_VALUE"""),3235.74)</f>
        <v>3235.74</v>
      </c>
      <c r="M363" s="2">
        <f>IFERROR(__xludf.DUMMYFUNCTION("""COMPUTED_VALUE"""),45819.66666666667)</f>
        <v>45819.66667</v>
      </c>
      <c r="N363" s="1">
        <f>IFERROR(__xludf.DUMMYFUNCTION("""COMPUTED_VALUE"""),1.5795601E7)</f>
        <v>15795601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IFERROR(__xludf.DUMMYFUNCTION("""COMPUTED_VALUE"""),3233.66)</f>
        <v>3233.66</v>
      </c>
      <c r="D364" s="2">
        <f>IFERROR(__xludf.DUMMYFUNCTION("""COMPUTED_VALUE"""),45820.66666666667)</f>
        <v>45820.66667</v>
      </c>
      <c r="E364" s="1">
        <f>IFERROR(__xludf.DUMMYFUNCTION("""COMPUTED_VALUE"""),3236.09)</f>
        <v>3236.09</v>
      </c>
      <c r="G364" s="2">
        <f>IFERROR(__xludf.DUMMYFUNCTION("""COMPUTED_VALUE"""),45820.66666666667)</f>
        <v>45820.66667</v>
      </c>
      <c r="H364" s="1">
        <f>IFERROR(__xludf.DUMMYFUNCTION("""COMPUTED_VALUE"""),3205.32)</f>
        <v>3205.32</v>
      </c>
      <c r="J364" s="2">
        <f>IFERROR(__xludf.DUMMYFUNCTION("""COMPUTED_VALUE"""),45820.66666666667)</f>
        <v>45820.66667</v>
      </c>
      <c r="K364" s="1">
        <f>IFERROR(__xludf.DUMMYFUNCTION("""COMPUTED_VALUE"""),3236.09)</f>
        <v>3236.09</v>
      </c>
      <c r="M364" s="2">
        <f>IFERROR(__xludf.DUMMYFUNCTION("""COMPUTED_VALUE"""),45820.66666666667)</f>
        <v>45820.66667</v>
      </c>
      <c r="N364" s="1">
        <f>IFERROR(__xludf.DUMMYFUNCTION("""COMPUTED_VALUE"""),1.2303997E7)</f>
        <v>12303997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IFERROR(__xludf.DUMMYFUNCTION("""COMPUTED_VALUE"""),3236.09)</f>
        <v>3236.09</v>
      </c>
      <c r="D365" s="2">
        <f>IFERROR(__xludf.DUMMYFUNCTION("""COMPUTED_VALUE"""),45821.66666666667)</f>
        <v>45821.66667</v>
      </c>
      <c r="E365" s="1">
        <f>IFERROR(__xludf.DUMMYFUNCTION("""COMPUTED_VALUE"""),3236.23)</f>
        <v>3236.23</v>
      </c>
      <c r="G365" s="2">
        <f>IFERROR(__xludf.DUMMYFUNCTION("""COMPUTED_VALUE"""),45821.66666666667)</f>
        <v>45821.66667</v>
      </c>
      <c r="H365" s="1">
        <f>IFERROR(__xludf.DUMMYFUNCTION("""COMPUTED_VALUE"""),3196.09)</f>
        <v>3196.09</v>
      </c>
      <c r="J365" s="2">
        <f>IFERROR(__xludf.DUMMYFUNCTION("""COMPUTED_VALUE"""),45821.66666666667)</f>
        <v>45821.66667</v>
      </c>
      <c r="K365" s="1">
        <f>IFERROR(__xludf.DUMMYFUNCTION("""COMPUTED_VALUE"""),3205.06)</f>
        <v>3205.06</v>
      </c>
      <c r="M365" s="2">
        <f>IFERROR(__xludf.DUMMYFUNCTION("""COMPUTED_VALUE"""),45821.66666666667)</f>
        <v>45821.66667</v>
      </c>
      <c r="N365" s="1">
        <f>IFERROR(__xludf.DUMMYFUNCTION("""COMPUTED_VALUE"""),1.1619667E7)</f>
        <v>11619667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IFERROR(__xludf.DUMMYFUNCTION("""COMPUTED_VALUE"""),3207.87)</f>
        <v>3207.87</v>
      </c>
      <c r="D366" s="2">
        <f>IFERROR(__xludf.DUMMYFUNCTION("""COMPUTED_VALUE"""),45824.66666666667)</f>
        <v>45824.66667</v>
      </c>
      <c r="E366" s="1">
        <f>IFERROR(__xludf.DUMMYFUNCTION("""COMPUTED_VALUE"""),3249.18)</f>
        <v>3249.18</v>
      </c>
      <c r="G366" s="2">
        <f>IFERROR(__xludf.DUMMYFUNCTION("""COMPUTED_VALUE"""),45824.66666666667)</f>
        <v>45824.66667</v>
      </c>
      <c r="H366" s="1">
        <f>IFERROR(__xludf.DUMMYFUNCTION("""COMPUTED_VALUE"""),3207.87)</f>
        <v>3207.87</v>
      </c>
      <c r="J366" s="2">
        <f>IFERROR(__xludf.DUMMYFUNCTION("""COMPUTED_VALUE"""),45824.66666666667)</f>
        <v>45824.66667</v>
      </c>
      <c r="K366" s="1">
        <f>IFERROR(__xludf.DUMMYFUNCTION("""COMPUTED_VALUE"""),3235.71)</f>
        <v>3235.71</v>
      </c>
      <c r="M366" s="2">
        <f>IFERROR(__xludf.DUMMYFUNCTION("""COMPUTED_VALUE"""),45824.66666666667)</f>
        <v>45824.66667</v>
      </c>
      <c r="N366" s="1">
        <f>IFERROR(__xludf.DUMMYFUNCTION("""COMPUTED_VALUE"""),1.5400958E7)</f>
        <v>15400958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IFERROR(__xludf.DUMMYFUNCTION("""COMPUTED_VALUE"""),3228.84)</f>
        <v>3228.84</v>
      </c>
      <c r="D367" s="2">
        <f>IFERROR(__xludf.DUMMYFUNCTION("""COMPUTED_VALUE"""),45825.66666666667)</f>
        <v>45825.66667</v>
      </c>
      <c r="E367" s="1">
        <f>IFERROR(__xludf.DUMMYFUNCTION("""COMPUTED_VALUE"""),3228.84)</f>
        <v>3228.84</v>
      </c>
      <c r="G367" s="2">
        <f>IFERROR(__xludf.DUMMYFUNCTION("""COMPUTED_VALUE"""),45825.66666666667)</f>
        <v>45825.66667</v>
      </c>
      <c r="H367" s="1">
        <f>IFERROR(__xludf.DUMMYFUNCTION("""COMPUTED_VALUE"""),3177.55)</f>
        <v>3177.55</v>
      </c>
      <c r="J367" s="2">
        <f>IFERROR(__xludf.DUMMYFUNCTION("""COMPUTED_VALUE"""),45825.66666666667)</f>
        <v>45825.66667</v>
      </c>
      <c r="K367" s="1">
        <f>IFERROR(__xludf.DUMMYFUNCTION("""COMPUTED_VALUE"""),3189.01)</f>
        <v>3189.01</v>
      </c>
      <c r="M367" s="2">
        <f>IFERROR(__xludf.DUMMYFUNCTION("""COMPUTED_VALUE"""),45825.66666666667)</f>
        <v>45825.66667</v>
      </c>
      <c r="N367" s="1">
        <f>IFERROR(__xludf.DUMMYFUNCTION("""COMPUTED_VALUE"""),1.7051748E7)</f>
        <v>17051748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IFERROR(__xludf.DUMMYFUNCTION("""COMPUTED_VALUE"""),3190.6)</f>
        <v>3190.6</v>
      </c>
      <c r="D368" s="2">
        <f>IFERROR(__xludf.DUMMYFUNCTION("""COMPUTED_VALUE"""),45826.66666666667)</f>
        <v>45826.66667</v>
      </c>
      <c r="E368" s="1">
        <f>IFERROR(__xludf.DUMMYFUNCTION("""COMPUTED_VALUE"""),3220.15)</f>
        <v>3220.15</v>
      </c>
      <c r="G368" s="2">
        <f>IFERROR(__xludf.DUMMYFUNCTION("""COMPUTED_VALUE"""),45826.66666666667)</f>
        <v>45826.66667</v>
      </c>
      <c r="H368" s="1">
        <f>IFERROR(__xludf.DUMMYFUNCTION("""COMPUTED_VALUE"""),3188.1)</f>
        <v>3188.1</v>
      </c>
      <c r="J368" s="2">
        <f>IFERROR(__xludf.DUMMYFUNCTION("""COMPUTED_VALUE"""),45826.66666666667)</f>
        <v>45826.66667</v>
      </c>
      <c r="K368" s="1">
        <f>IFERROR(__xludf.DUMMYFUNCTION("""COMPUTED_VALUE"""),3210.0)</f>
        <v>3210</v>
      </c>
      <c r="M368" s="2">
        <f>IFERROR(__xludf.DUMMYFUNCTION("""COMPUTED_VALUE"""),45826.66666666667)</f>
        <v>45826.66667</v>
      </c>
      <c r="N368" s="1">
        <f>IFERROR(__xludf.DUMMYFUNCTION("""COMPUTED_VALUE"""),1.6632887E7)</f>
        <v>16632887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IFERROR(__xludf.DUMMYFUNCTION("""COMPUTED_VALUE"""),3213.41)</f>
        <v>3213.41</v>
      </c>
      <c r="D369" s="2">
        <f>IFERROR(__xludf.DUMMYFUNCTION("""COMPUTED_VALUE"""),45828.66666666667)</f>
        <v>45828.66667</v>
      </c>
      <c r="E369" s="1">
        <f>IFERROR(__xludf.DUMMYFUNCTION("""COMPUTED_VALUE"""),3235.22)</f>
        <v>3235.22</v>
      </c>
      <c r="G369" s="2">
        <f>IFERROR(__xludf.DUMMYFUNCTION("""COMPUTED_VALUE"""),45828.66666666667)</f>
        <v>45828.66667</v>
      </c>
      <c r="H369" s="1">
        <f>IFERROR(__xludf.DUMMYFUNCTION("""COMPUTED_VALUE"""),3192.8)</f>
        <v>3192.8</v>
      </c>
      <c r="J369" s="2">
        <f>IFERROR(__xludf.DUMMYFUNCTION("""COMPUTED_VALUE"""),45828.66666666667)</f>
        <v>45828.66667</v>
      </c>
      <c r="K369" s="1">
        <f>IFERROR(__xludf.DUMMYFUNCTION("""COMPUTED_VALUE"""),3210.14)</f>
        <v>3210.14</v>
      </c>
      <c r="M369" s="2">
        <f>IFERROR(__xludf.DUMMYFUNCTION("""COMPUTED_VALUE"""),45828.66666666667)</f>
        <v>45828.66667</v>
      </c>
      <c r="N369" s="1">
        <f>IFERROR(__xludf.DUMMYFUNCTION("""COMPUTED_VALUE"""),3.7095643E7)</f>
        <v>37095643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IFERROR(__xludf.DUMMYFUNCTION("""COMPUTED_VALUE"""),3213.28)</f>
        <v>3213.28</v>
      </c>
      <c r="D370" s="2">
        <f>IFERROR(__xludf.DUMMYFUNCTION("""COMPUTED_VALUE"""),45831.66666666667)</f>
        <v>45831.66667</v>
      </c>
      <c r="E370" s="1">
        <f>IFERROR(__xludf.DUMMYFUNCTION("""COMPUTED_VALUE"""),3256.41)</f>
        <v>3256.41</v>
      </c>
      <c r="G370" s="2">
        <f>IFERROR(__xludf.DUMMYFUNCTION("""COMPUTED_VALUE"""),45831.66666666667)</f>
        <v>45831.66667</v>
      </c>
      <c r="H370" s="1">
        <f>IFERROR(__xludf.DUMMYFUNCTION("""COMPUTED_VALUE"""),3199.2)</f>
        <v>3199.2</v>
      </c>
      <c r="J370" s="2">
        <f>IFERROR(__xludf.DUMMYFUNCTION("""COMPUTED_VALUE"""),45831.66666666667)</f>
        <v>45831.66667</v>
      </c>
      <c r="K370" s="1">
        <f>IFERROR(__xludf.DUMMYFUNCTION("""COMPUTED_VALUE"""),3254.48)</f>
        <v>3254.48</v>
      </c>
      <c r="M370" s="2">
        <f>IFERROR(__xludf.DUMMYFUNCTION("""COMPUTED_VALUE"""),45831.66666666667)</f>
        <v>45831.66667</v>
      </c>
      <c r="N370" s="1">
        <f>IFERROR(__xludf.DUMMYFUNCTION("""COMPUTED_VALUE"""),1.6050768E7)</f>
        <v>16050768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IFERROR(__xludf.DUMMYFUNCTION("""COMPUTED_VALUE"""),3269.34)</f>
        <v>3269.34</v>
      </c>
      <c r="D371" s="2">
        <f>IFERROR(__xludf.DUMMYFUNCTION("""COMPUTED_VALUE"""),45832.66666666667)</f>
        <v>45832.66667</v>
      </c>
      <c r="E371" s="1">
        <f>IFERROR(__xludf.DUMMYFUNCTION("""COMPUTED_VALUE"""),3277.42)</f>
        <v>3277.42</v>
      </c>
      <c r="G371" s="2">
        <f>IFERROR(__xludf.DUMMYFUNCTION("""COMPUTED_VALUE"""),45832.66666666667)</f>
        <v>45832.66667</v>
      </c>
      <c r="H371" s="1">
        <f>IFERROR(__xludf.DUMMYFUNCTION("""COMPUTED_VALUE"""),3247.2)</f>
        <v>3247.2</v>
      </c>
      <c r="J371" s="2">
        <f>IFERROR(__xludf.DUMMYFUNCTION("""COMPUTED_VALUE"""),45832.66666666667)</f>
        <v>45832.66667</v>
      </c>
      <c r="K371" s="1">
        <f>IFERROR(__xludf.DUMMYFUNCTION("""COMPUTED_VALUE"""),3274.03)</f>
        <v>3274.03</v>
      </c>
      <c r="M371" s="2">
        <f>IFERROR(__xludf.DUMMYFUNCTION("""COMPUTED_VALUE"""),45832.66666666667)</f>
        <v>45832.66667</v>
      </c>
      <c r="N371" s="1">
        <f>IFERROR(__xludf.DUMMYFUNCTION("""COMPUTED_VALUE"""),1.684119E7)</f>
        <v>16841190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IFERROR(__xludf.DUMMYFUNCTION("""COMPUTED_VALUE"""),3274.03)</f>
        <v>3274.03</v>
      </c>
      <c r="D372" s="2">
        <f>IFERROR(__xludf.DUMMYFUNCTION("""COMPUTED_VALUE"""),45833.66666666667)</f>
        <v>45833.66667</v>
      </c>
      <c r="E372" s="1">
        <f>IFERROR(__xludf.DUMMYFUNCTION("""COMPUTED_VALUE"""),3274.03)</f>
        <v>3274.03</v>
      </c>
      <c r="G372" s="2">
        <f>IFERROR(__xludf.DUMMYFUNCTION("""COMPUTED_VALUE"""),45833.66666666667)</f>
        <v>45833.66667</v>
      </c>
      <c r="H372" s="1">
        <f>IFERROR(__xludf.DUMMYFUNCTION("""COMPUTED_VALUE"""),3239.63)</f>
        <v>3239.63</v>
      </c>
      <c r="J372" s="2">
        <f>IFERROR(__xludf.DUMMYFUNCTION("""COMPUTED_VALUE"""),45833.66666666667)</f>
        <v>45833.66667</v>
      </c>
      <c r="K372" s="1">
        <f>IFERROR(__xludf.DUMMYFUNCTION("""COMPUTED_VALUE"""),3259.33)</f>
        <v>3259.33</v>
      </c>
      <c r="M372" s="2">
        <f>IFERROR(__xludf.DUMMYFUNCTION("""COMPUTED_VALUE"""),45833.66666666667)</f>
        <v>45833.66667</v>
      </c>
      <c r="N372" s="1">
        <f>IFERROR(__xludf.DUMMYFUNCTION("""COMPUTED_VALUE"""),1.4136913E7)</f>
        <v>14136913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IFERROR(__xludf.DUMMYFUNCTION("""COMPUTED_VALUE"""),3269.81)</f>
        <v>3269.81</v>
      </c>
      <c r="D373" s="2">
        <f>IFERROR(__xludf.DUMMYFUNCTION("""COMPUTED_VALUE"""),45834.66666666667)</f>
        <v>45834.66667</v>
      </c>
      <c r="E373" s="1">
        <f>IFERROR(__xludf.DUMMYFUNCTION("""COMPUTED_VALUE"""),3289.81)</f>
        <v>3289.81</v>
      </c>
      <c r="G373" s="2">
        <f>IFERROR(__xludf.DUMMYFUNCTION("""COMPUTED_VALUE"""),45834.66666666667)</f>
        <v>45834.66667</v>
      </c>
      <c r="H373" s="1">
        <f>IFERROR(__xludf.DUMMYFUNCTION("""COMPUTED_VALUE"""),3258.69)</f>
        <v>3258.69</v>
      </c>
      <c r="J373" s="2">
        <f>IFERROR(__xludf.DUMMYFUNCTION("""COMPUTED_VALUE"""),45834.66666666667)</f>
        <v>45834.66667</v>
      </c>
      <c r="K373" s="1">
        <f>IFERROR(__xludf.DUMMYFUNCTION("""COMPUTED_VALUE"""),3281.9)</f>
        <v>3281.9</v>
      </c>
      <c r="M373" s="2">
        <f>IFERROR(__xludf.DUMMYFUNCTION("""COMPUTED_VALUE"""),45834.66666666667)</f>
        <v>45834.66667</v>
      </c>
      <c r="N373" s="1">
        <f>IFERROR(__xludf.DUMMYFUNCTION("""COMPUTED_VALUE"""),1.681064E7)</f>
        <v>16810640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IFERROR(__xludf.DUMMYFUNCTION("""COMPUTED_VALUE"""),3284.71)</f>
        <v>3284.71</v>
      </c>
      <c r="D374" s="2">
        <f>IFERROR(__xludf.DUMMYFUNCTION("""COMPUTED_VALUE"""),45835.66666666667)</f>
        <v>45835.66667</v>
      </c>
      <c r="E374" s="1">
        <f>IFERROR(__xludf.DUMMYFUNCTION("""COMPUTED_VALUE"""),3310.83)</f>
        <v>3310.83</v>
      </c>
      <c r="G374" s="2">
        <f>IFERROR(__xludf.DUMMYFUNCTION("""COMPUTED_VALUE"""),45835.66666666667)</f>
        <v>45835.66667</v>
      </c>
      <c r="H374" s="1">
        <f>IFERROR(__xludf.DUMMYFUNCTION("""COMPUTED_VALUE"""),3277.43)</f>
        <v>3277.43</v>
      </c>
      <c r="J374" s="2">
        <f>IFERROR(__xludf.DUMMYFUNCTION("""COMPUTED_VALUE"""),45835.66666666667)</f>
        <v>45835.66667</v>
      </c>
      <c r="K374" s="1">
        <f>IFERROR(__xludf.DUMMYFUNCTION("""COMPUTED_VALUE"""),3306.44)</f>
        <v>3306.44</v>
      </c>
      <c r="M374" s="2">
        <f>IFERROR(__xludf.DUMMYFUNCTION("""COMPUTED_VALUE"""),45835.66666666667)</f>
        <v>45835.66667</v>
      </c>
      <c r="N374" s="1">
        <f>IFERROR(__xludf.DUMMYFUNCTION("""COMPUTED_VALUE"""),2.9780002E7)</f>
        <v>29780002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IFERROR(__xludf.DUMMYFUNCTION("""COMPUTED_VALUE"""),3302.95)</f>
        <v>3302.95</v>
      </c>
      <c r="D375" s="2">
        <f>IFERROR(__xludf.DUMMYFUNCTION("""COMPUTED_VALUE"""),45838.66666666667)</f>
        <v>45838.66667</v>
      </c>
      <c r="E375" s="1">
        <f>IFERROR(__xludf.DUMMYFUNCTION("""COMPUTED_VALUE"""),3308.88)</f>
        <v>3308.88</v>
      </c>
      <c r="G375" s="2">
        <f>IFERROR(__xludf.DUMMYFUNCTION("""COMPUTED_VALUE"""),45838.66666666667)</f>
        <v>45838.66667</v>
      </c>
      <c r="H375" s="1">
        <f>IFERROR(__xludf.DUMMYFUNCTION("""COMPUTED_VALUE"""),3285.36)</f>
        <v>3285.36</v>
      </c>
      <c r="J375" s="2">
        <f>IFERROR(__xludf.DUMMYFUNCTION("""COMPUTED_VALUE"""),45838.66666666667)</f>
        <v>45838.66667</v>
      </c>
      <c r="K375" s="1">
        <f>IFERROR(__xludf.DUMMYFUNCTION("""COMPUTED_VALUE"""),3289.97)</f>
        <v>3289.97</v>
      </c>
      <c r="M375" s="2">
        <f>IFERROR(__xludf.DUMMYFUNCTION("""COMPUTED_VALUE"""),45838.66666666667)</f>
        <v>45838.66667</v>
      </c>
      <c r="N375" s="1">
        <f>IFERROR(__xludf.DUMMYFUNCTION("""COMPUTED_VALUE"""),1.7157706E7)</f>
        <v>17157706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IFERROR(__xludf.DUMMYFUNCTION("""COMPUTED_VALUE"""),3291.1)</f>
        <v>3291.1</v>
      </c>
      <c r="D376" s="2">
        <f>IFERROR(__xludf.DUMMYFUNCTION("""COMPUTED_VALUE"""),45839.66666666667)</f>
        <v>45839.66667</v>
      </c>
      <c r="E376" s="1">
        <f>IFERROR(__xludf.DUMMYFUNCTION("""COMPUTED_VALUE"""),3397.0)</f>
        <v>3397</v>
      </c>
      <c r="G376" s="2">
        <f>IFERROR(__xludf.DUMMYFUNCTION("""COMPUTED_VALUE"""),45839.66666666667)</f>
        <v>45839.66667</v>
      </c>
      <c r="H376" s="1">
        <f>IFERROR(__xludf.DUMMYFUNCTION("""COMPUTED_VALUE"""),3283.33)</f>
        <v>3283.33</v>
      </c>
      <c r="J376" s="2">
        <f>IFERROR(__xludf.DUMMYFUNCTION("""COMPUTED_VALUE"""),45839.66666666667)</f>
        <v>45839.66667</v>
      </c>
      <c r="K376" s="1">
        <f>IFERROR(__xludf.DUMMYFUNCTION("""COMPUTED_VALUE"""),3370.82)</f>
        <v>3370.82</v>
      </c>
      <c r="M376" s="2">
        <f>IFERROR(__xludf.DUMMYFUNCTION("""COMPUTED_VALUE"""),45839.66666666667)</f>
        <v>45839.66667</v>
      </c>
      <c r="N376" s="1">
        <f>IFERROR(__xludf.DUMMYFUNCTION("""COMPUTED_VALUE"""),1.685969E7)</f>
        <v>16859690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IFERROR(__xludf.DUMMYFUNCTION("""COMPUTED_VALUE"""),3372.74)</f>
        <v>3372.74</v>
      </c>
      <c r="D377" s="2">
        <f>IFERROR(__xludf.DUMMYFUNCTION("""COMPUTED_VALUE"""),45840.66666666667)</f>
        <v>45840.66667</v>
      </c>
      <c r="E377" s="1">
        <f>IFERROR(__xludf.DUMMYFUNCTION("""COMPUTED_VALUE"""),3392.64)</f>
        <v>3392.64</v>
      </c>
      <c r="G377" s="2">
        <f>IFERROR(__xludf.DUMMYFUNCTION("""COMPUTED_VALUE"""),45840.66666666667)</f>
        <v>45840.66667</v>
      </c>
      <c r="H377" s="1">
        <f>IFERROR(__xludf.DUMMYFUNCTION("""COMPUTED_VALUE"""),3356.75)</f>
        <v>3356.75</v>
      </c>
      <c r="J377" s="2">
        <f>IFERROR(__xludf.DUMMYFUNCTION("""COMPUTED_VALUE"""),45840.66666666667)</f>
        <v>45840.66667</v>
      </c>
      <c r="K377" s="1">
        <f>IFERROR(__xludf.DUMMYFUNCTION("""COMPUTED_VALUE"""),3385.28)</f>
        <v>3385.28</v>
      </c>
      <c r="M377" s="2">
        <f>IFERROR(__xludf.DUMMYFUNCTION("""COMPUTED_VALUE"""),45840.66666666667)</f>
        <v>45840.66667</v>
      </c>
      <c r="N377" s="1">
        <f>IFERROR(__xludf.DUMMYFUNCTION("""COMPUTED_VALUE"""),1.2350479E7)</f>
        <v>12350479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IFERROR(__xludf.DUMMYFUNCTION("""COMPUTED_VALUE"""),3388.62)</f>
        <v>3388.62</v>
      </c>
      <c r="D378" s="2">
        <f>IFERROR(__xludf.DUMMYFUNCTION("""COMPUTED_VALUE"""),45841.54166666667)</f>
        <v>45841.54167</v>
      </c>
      <c r="E378" s="1">
        <f>IFERROR(__xludf.DUMMYFUNCTION("""COMPUTED_VALUE"""),3406.78)</f>
        <v>3406.78</v>
      </c>
      <c r="G378" s="2">
        <f>IFERROR(__xludf.DUMMYFUNCTION("""COMPUTED_VALUE"""),45841.54166666667)</f>
        <v>45841.54167</v>
      </c>
      <c r="H378" s="1">
        <f>IFERROR(__xludf.DUMMYFUNCTION("""COMPUTED_VALUE"""),3379.74)</f>
        <v>3379.74</v>
      </c>
      <c r="J378" s="2">
        <f>IFERROR(__xludf.DUMMYFUNCTION("""COMPUTED_VALUE"""),45841.54166666667)</f>
        <v>45841.54167</v>
      </c>
      <c r="K378" s="1">
        <f>IFERROR(__xludf.DUMMYFUNCTION("""COMPUTED_VALUE"""),3379.74)</f>
        <v>3379.74</v>
      </c>
      <c r="M378" s="2">
        <f>IFERROR(__xludf.DUMMYFUNCTION("""COMPUTED_VALUE"""),45841.54166666667)</f>
        <v>45841.54167</v>
      </c>
      <c r="N378" s="1">
        <f>IFERROR(__xludf.DUMMYFUNCTION("""COMPUTED_VALUE"""),7894888.0)</f>
        <v>7894888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IFERROR(__xludf.DUMMYFUNCTION("""COMPUTED_VALUE"""),3377.09)</f>
        <v>3377.09</v>
      </c>
      <c r="D379" s="2">
        <f>IFERROR(__xludf.DUMMYFUNCTION("""COMPUTED_VALUE"""),45845.66666666667)</f>
        <v>45845.66667</v>
      </c>
      <c r="E379" s="1">
        <f>IFERROR(__xludf.DUMMYFUNCTION("""COMPUTED_VALUE"""),3387.59)</f>
        <v>3387.59</v>
      </c>
      <c r="G379" s="2">
        <f>IFERROR(__xludf.DUMMYFUNCTION("""COMPUTED_VALUE"""),45845.66666666667)</f>
        <v>45845.66667</v>
      </c>
      <c r="H379" s="1">
        <f>IFERROR(__xludf.DUMMYFUNCTION("""COMPUTED_VALUE"""),3335.47)</f>
        <v>3335.47</v>
      </c>
      <c r="J379" s="2">
        <f>IFERROR(__xludf.DUMMYFUNCTION("""COMPUTED_VALUE"""),45845.66666666667)</f>
        <v>45845.66667</v>
      </c>
      <c r="K379" s="1">
        <f>IFERROR(__xludf.DUMMYFUNCTION("""COMPUTED_VALUE"""),3352.1)</f>
        <v>3352.1</v>
      </c>
      <c r="M379" s="2">
        <f>IFERROR(__xludf.DUMMYFUNCTION("""COMPUTED_VALUE"""),45845.66666666667)</f>
        <v>45845.66667</v>
      </c>
      <c r="N379" s="1">
        <f>IFERROR(__xludf.DUMMYFUNCTION("""COMPUTED_VALUE"""),1.5309832E7)</f>
        <v>15309832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IFERROR(__xludf.DUMMYFUNCTION("""COMPUTED_VALUE"""),3350.8)</f>
        <v>3350.8</v>
      </c>
      <c r="D380" s="2">
        <f>IFERROR(__xludf.DUMMYFUNCTION("""COMPUTED_VALUE"""),45846.66666666667)</f>
        <v>45846.66667</v>
      </c>
      <c r="E380" s="1">
        <f>IFERROR(__xludf.DUMMYFUNCTION("""COMPUTED_VALUE"""),3402.52)</f>
        <v>3402.52</v>
      </c>
      <c r="G380" s="2">
        <f>IFERROR(__xludf.DUMMYFUNCTION("""COMPUTED_VALUE"""),45846.66666666667)</f>
        <v>45846.66667</v>
      </c>
      <c r="H380" s="1">
        <f>IFERROR(__xludf.DUMMYFUNCTION("""COMPUTED_VALUE"""),3339.9)</f>
        <v>3339.9</v>
      </c>
      <c r="J380" s="2">
        <f>IFERROR(__xludf.DUMMYFUNCTION("""COMPUTED_VALUE"""),45846.66666666667)</f>
        <v>45846.66667</v>
      </c>
      <c r="K380" s="1">
        <f>IFERROR(__xludf.DUMMYFUNCTION("""COMPUTED_VALUE"""),3372.92)</f>
        <v>3372.92</v>
      </c>
      <c r="M380" s="2">
        <f>IFERROR(__xludf.DUMMYFUNCTION("""COMPUTED_VALUE"""),45846.66666666667)</f>
        <v>45846.66667</v>
      </c>
      <c r="N380" s="1">
        <f>IFERROR(__xludf.DUMMYFUNCTION("""COMPUTED_VALUE"""),1.5045843E7)</f>
        <v>15045843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IFERROR(__xludf.DUMMYFUNCTION("""COMPUTED_VALUE"""),3373.76)</f>
        <v>3373.76</v>
      </c>
      <c r="D381" s="2">
        <f>IFERROR(__xludf.DUMMYFUNCTION("""COMPUTED_VALUE"""),45847.66666666667)</f>
        <v>45847.66667</v>
      </c>
      <c r="E381" s="1">
        <f>IFERROR(__xludf.DUMMYFUNCTION("""COMPUTED_VALUE"""),3392.63)</f>
        <v>3392.63</v>
      </c>
      <c r="G381" s="2">
        <f>IFERROR(__xludf.DUMMYFUNCTION("""COMPUTED_VALUE"""),45847.66666666667)</f>
        <v>45847.66667</v>
      </c>
      <c r="H381" s="1">
        <f>IFERROR(__xludf.DUMMYFUNCTION("""COMPUTED_VALUE"""),3362.77)</f>
        <v>3362.77</v>
      </c>
      <c r="J381" s="2">
        <f>IFERROR(__xludf.DUMMYFUNCTION("""COMPUTED_VALUE"""),45847.66666666667)</f>
        <v>45847.66667</v>
      </c>
      <c r="K381" s="1">
        <f>IFERROR(__xludf.DUMMYFUNCTION("""COMPUTED_VALUE"""),3367.73)</f>
        <v>3367.73</v>
      </c>
      <c r="M381" s="2">
        <f>IFERROR(__xludf.DUMMYFUNCTION("""COMPUTED_VALUE"""),45847.66666666667)</f>
        <v>45847.66667</v>
      </c>
      <c r="N381" s="1">
        <f>IFERROR(__xludf.DUMMYFUNCTION("""COMPUTED_VALUE"""),1.2549051E7)</f>
        <v>12549051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IFERROR(__xludf.DUMMYFUNCTION("""COMPUTED_VALUE"""),3367.73)</f>
        <v>3367.73</v>
      </c>
      <c r="D382" s="2">
        <f>IFERROR(__xludf.DUMMYFUNCTION("""COMPUTED_VALUE"""),45848.66666666667)</f>
        <v>45848.66667</v>
      </c>
      <c r="E382" s="1">
        <f>IFERROR(__xludf.DUMMYFUNCTION("""COMPUTED_VALUE"""),3429.74)</f>
        <v>3429.74</v>
      </c>
      <c r="G382" s="2">
        <f>IFERROR(__xludf.DUMMYFUNCTION("""COMPUTED_VALUE"""),45848.66666666667)</f>
        <v>45848.66667</v>
      </c>
      <c r="H382" s="1">
        <f>IFERROR(__xludf.DUMMYFUNCTION("""COMPUTED_VALUE"""),3363.7)</f>
        <v>3363.7</v>
      </c>
      <c r="J382" s="2">
        <f>IFERROR(__xludf.DUMMYFUNCTION("""COMPUTED_VALUE"""),45848.66666666667)</f>
        <v>45848.66667</v>
      </c>
      <c r="K382" s="1">
        <f>IFERROR(__xludf.DUMMYFUNCTION("""COMPUTED_VALUE"""),3385.67)</f>
        <v>3385.67</v>
      </c>
      <c r="M382" s="2">
        <f>IFERROR(__xludf.DUMMYFUNCTION("""COMPUTED_VALUE"""),45848.66666666667)</f>
        <v>45848.66667</v>
      </c>
      <c r="N382" s="1">
        <f>IFERROR(__xludf.DUMMYFUNCTION("""COMPUTED_VALUE"""),1.3315333E7)</f>
        <v>13315333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IFERROR(__xludf.DUMMYFUNCTION("""COMPUTED_VALUE"""),3372.68)</f>
        <v>3372.68</v>
      </c>
      <c r="D383" s="2">
        <f>IFERROR(__xludf.DUMMYFUNCTION("""COMPUTED_VALUE"""),45849.66666666667)</f>
        <v>45849.66667</v>
      </c>
      <c r="E383" s="1">
        <f>IFERROR(__xludf.DUMMYFUNCTION("""COMPUTED_VALUE"""),3413.61)</f>
        <v>3413.61</v>
      </c>
      <c r="G383" s="2">
        <f>IFERROR(__xludf.DUMMYFUNCTION("""COMPUTED_VALUE"""),45849.66666666667)</f>
        <v>45849.66667</v>
      </c>
      <c r="H383" s="1">
        <f>IFERROR(__xludf.DUMMYFUNCTION("""COMPUTED_VALUE"""),3360.37)</f>
        <v>3360.37</v>
      </c>
      <c r="J383" s="2">
        <f>IFERROR(__xludf.DUMMYFUNCTION("""COMPUTED_VALUE"""),45849.66666666667)</f>
        <v>45849.66667</v>
      </c>
      <c r="K383" s="1">
        <f>IFERROR(__xludf.DUMMYFUNCTION("""COMPUTED_VALUE"""),3394.52)</f>
        <v>3394.52</v>
      </c>
      <c r="M383" s="2">
        <f>IFERROR(__xludf.DUMMYFUNCTION("""COMPUTED_VALUE"""),45849.66666666667)</f>
        <v>45849.66667</v>
      </c>
      <c r="N383" s="1">
        <f>IFERROR(__xludf.DUMMYFUNCTION("""COMPUTED_VALUE"""),3.2142663E7)</f>
        <v>32142663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IFERROR(__xludf.DUMMYFUNCTION("""COMPUTED_VALUE"""),3390.9)</f>
        <v>3390.9</v>
      </c>
      <c r="D384" s="2">
        <f>IFERROR(__xludf.DUMMYFUNCTION("""COMPUTED_VALUE"""),45852.66666666667)</f>
        <v>45852.66667</v>
      </c>
      <c r="E384" s="1">
        <f>IFERROR(__xludf.DUMMYFUNCTION("""COMPUTED_VALUE"""),3390.9)</f>
        <v>3390.9</v>
      </c>
      <c r="G384" s="2">
        <f>IFERROR(__xludf.DUMMYFUNCTION("""COMPUTED_VALUE"""),45852.66666666667)</f>
        <v>45852.66667</v>
      </c>
      <c r="H384" s="1">
        <f>IFERROR(__xludf.DUMMYFUNCTION("""COMPUTED_VALUE"""),3339.83)</f>
        <v>3339.83</v>
      </c>
      <c r="J384" s="2">
        <f>IFERROR(__xludf.DUMMYFUNCTION("""COMPUTED_VALUE"""),45852.66666666667)</f>
        <v>45852.66667</v>
      </c>
      <c r="K384" s="1">
        <f>IFERROR(__xludf.DUMMYFUNCTION("""COMPUTED_VALUE"""),3367.27)</f>
        <v>3367.27</v>
      </c>
      <c r="M384" s="2">
        <f>IFERROR(__xludf.DUMMYFUNCTION("""COMPUTED_VALUE"""),45852.66666666667)</f>
        <v>45852.66667</v>
      </c>
      <c r="N384" s="1">
        <f>IFERROR(__xludf.DUMMYFUNCTION("""COMPUTED_VALUE"""),1.8830951E7)</f>
        <v>18830951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IFERROR(__xludf.DUMMYFUNCTION("""COMPUTED_VALUE"""),3363.9)</f>
        <v>3363.9</v>
      </c>
      <c r="D385" s="2">
        <f>IFERROR(__xludf.DUMMYFUNCTION("""COMPUTED_VALUE"""),45853.66666666667)</f>
        <v>45853.66667</v>
      </c>
      <c r="E385" s="1">
        <f>IFERROR(__xludf.DUMMYFUNCTION("""COMPUTED_VALUE"""),3373.77)</f>
        <v>3373.77</v>
      </c>
      <c r="G385" s="2">
        <f>IFERROR(__xludf.DUMMYFUNCTION("""COMPUTED_VALUE"""),45853.66666666667)</f>
        <v>45853.66667</v>
      </c>
      <c r="H385" s="1">
        <f>IFERROR(__xludf.DUMMYFUNCTION("""COMPUTED_VALUE"""),3327.35)</f>
        <v>3327.35</v>
      </c>
      <c r="J385" s="2">
        <f>IFERROR(__xludf.DUMMYFUNCTION("""COMPUTED_VALUE"""),45853.66666666667)</f>
        <v>45853.66667</v>
      </c>
      <c r="K385" s="1">
        <f>IFERROR(__xludf.DUMMYFUNCTION("""COMPUTED_VALUE"""),3328.75)</f>
        <v>3328.75</v>
      </c>
      <c r="M385" s="2">
        <f>IFERROR(__xludf.DUMMYFUNCTION("""COMPUTED_VALUE"""),45853.66666666667)</f>
        <v>45853.66667</v>
      </c>
      <c r="N385" s="1">
        <f>IFERROR(__xludf.DUMMYFUNCTION("""COMPUTED_VALUE"""),2.0044707E7)</f>
        <v>20044707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IFERROR(__xludf.DUMMYFUNCTION("""COMPUTED_VALUE"""),3335.53)</f>
        <v>3335.53</v>
      </c>
      <c r="D386" s="2">
        <f>IFERROR(__xludf.DUMMYFUNCTION("""COMPUTED_VALUE"""),45854.66666666667)</f>
        <v>45854.66667</v>
      </c>
      <c r="E386" s="1">
        <f>IFERROR(__xludf.DUMMYFUNCTION("""COMPUTED_VALUE"""),3345.16)</f>
        <v>3345.16</v>
      </c>
      <c r="G386" s="2">
        <f>IFERROR(__xludf.DUMMYFUNCTION("""COMPUTED_VALUE"""),45854.66666666667)</f>
        <v>45854.66667</v>
      </c>
      <c r="H386" s="1">
        <f>IFERROR(__xludf.DUMMYFUNCTION("""COMPUTED_VALUE"""),3303.75)</f>
        <v>3303.75</v>
      </c>
      <c r="J386" s="2">
        <f>IFERROR(__xludf.DUMMYFUNCTION("""COMPUTED_VALUE"""),45854.66666666667)</f>
        <v>45854.66667</v>
      </c>
      <c r="K386" s="1">
        <f>IFERROR(__xludf.DUMMYFUNCTION("""COMPUTED_VALUE"""),3326.16)</f>
        <v>3326.16</v>
      </c>
      <c r="M386" s="2">
        <f>IFERROR(__xludf.DUMMYFUNCTION("""COMPUTED_VALUE"""),45854.66666666667)</f>
        <v>45854.66667</v>
      </c>
      <c r="N386" s="1">
        <f>IFERROR(__xludf.DUMMYFUNCTION("""COMPUTED_VALUE"""),1.4900689E7)</f>
        <v>14900689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IFERROR(__xludf.DUMMYFUNCTION("""COMPUTED_VALUE"""),3355.8)</f>
        <v>3355.8</v>
      </c>
      <c r="D387" s="2">
        <f>IFERROR(__xludf.DUMMYFUNCTION("""COMPUTED_VALUE"""),45855.66666666667)</f>
        <v>45855.66667</v>
      </c>
      <c r="E387" s="1">
        <f>IFERROR(__xludf.DUMMYFUNCTION("""COMPUTED_VALUE"""),3373.96)</f>
        <v>3373.96</v>
      </c>
      <c r="G387" s="2">
        <f>IFERROR(__xludf.DUMMYFUNCTION("""COMPUTED_VALUE"""),45855.66666666667)</f>
        <v>45855.66667</v>
      </c>
      <c r="H387" s="1">
        <f>IFERROR(__xludf.DUMMYFUNCTION("""COMPUTED_VALUE"""),3326.24)</f>
        <v>3326.24</v>
      </c>
      <c r="J387" s="2">
        <f>IFERROR(__xludf.DUMMYFUNCTION("""COMPUTED_VALUE"""),45855.66666666667)</f>
        <v>45855.66667</v>
      </c>
      <c r="K387" s="1">
        <f>IFERROR(__xludf.DUMMYFUNCTION("""COMPUTED_VALUE"""),3355.2)</f>
        <v>3355.2</v>
      </c>
      <c r="M387" s="2">
        <f>IFERROR(__xludf.DUMMYFUNCTION("""COMPUTED_VALUE"""),45855.66666666667)</f>
        <v>45855.66667</v>
      </c>
      <c r="N387" s="1">
        <f>IFERROR(__xludf.DUMMYFUNCTION("""COMPUTED_VALUE"""),3.6970595E7)</f>
        <v>36970595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IFERROR(__xludf.DUMMYFUNCTION("""COMPUTED_VALUE"""),3397.29)</f>
        <v>3397.29</v>
      </c>
      <c r="D388" s="2">
        <f>IFERROR(__xludf.DUMMYFUNCTION("""COMPUTED_VALUE"""),45856.66666666667)</f>
        <v>45856.66667</v>
      </c>
      <c r="E388" s="1">
        <f>IFERROR(__xludf.DUMMYFUNCTION("""COMPUTED_VALUE"""),3406.37)</f>
        <v>3406.37</v>
      </c>
      <c r="G388" s="2">
        <f>IFERROR(__xludf.DUMMYFUNCTION("""COMPUTED_VALUE"""),45856.66666666667)</f>
        <v>45856.66667</v>
      </c>
      <c r="H388" s="1">
        <f>IFERROR(__xludf.DUMMYFUNCTION("""COMPUTED_VALUE"""),3321.9)</f>
        <v>3321.9</v>
      </c>
      <c r="J388" s="2">
        <f>IFERROR(__xludf.DUMMYFUNCTION("""COMPUTED_VALUE"""),45856.66666666667)</f>
        <v>45856.66667</v>
      </c>
      <c r="K388" s="1">
        <f>IFERROR(__xludf.DUMMYFUNCTION("""COMPUTED_VALUE"""),3352.28)</f>
        <v>3352.28</v>
      </c>
      <c r="M388" s="2">
        <f>IFERROR(__xludf.DUMMYFUNCTION("""COMPUTED_VALUE"""),45856.66666666667)</f>
        <v>45856.66667</v>
      </c>
      <c r="N388" s="1">
        <f>IFERROR(__xludf.DUMMYFUNCTION("""COMPUTED_VALUE"""),3.678064E7)</f>
        <v>36780640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IFERROR(__xludf.DUMMYFUNCTION("""COMPUTED_VALUE"""),3359.87)</f>
        <v>3359.87</v>
      </c>
      <c r="D389" s="2">
        <f>IFERROR(__xludf.DUMMYFUNCTION("""COMPUTED_VALUE"""),45859.66666666667)</f>
        <v>45859.66667</v>
      </c>
      <c r="E389" s="1">
        <f>IFERROR(__xludf.DUMMYFUNCTION("""COMPUTED_VALUE"""),3378.64)</f>
        <v>3378.64</v>
      </c>
      <c r="G389" s="2">
        <f>IFERROR(__xludf.DUMMYFUNCTION("""COMPUTED_VALUE"""),45859.66666666667)</f>
        <v>45859.66667</v>
      </c>
      <c r="H389" s="1">
        <f>IFERROR(__xludf.DUMMYFUNCTION("""COMPUTED_VALUE"""),3354.65)</f>
        <v>3354.65</v>
      </c>
      <c r="J389" s="2">
        <f>IFERROR(__xludf.DUMMYFUNCTION("""COMPUTED_VALUE"""),45859.66666666667)</f>
        <v>45859.66667</v>
      </c>
      <c r="K389" s="1">
        <f>IFERROR(__xludf.DUMMYFUNCTION("""COMPUTED_VALUE"""),3361.15)</f>
        <v>3361.15</v>
      </c>
      <c r="M389" s="2">
        <f>IFERROR(__xludf.DUMMYFUNCTION("""COMPUTED_VALUE"""),45859.66666666667)</f>
        <v>45859.66667</v>
      </c>
      <c r="N389" s="1">
        <f>IFERROR(__xludf.DUMMYFUNCTION("""COMPUTED_VALUE"""),1.6836349E7)</f>
        <v>16836349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IFERROR(__xludf.DUMMYFUNCTION("""COMPUTED_VALUE"""),3372.72)</f>
        <v>3372.72</v>
      </c>
      <c r="D390" s="2">
        <f>IFERROR(__xludf.DUMMYFUNCTION("""COMPUTED_VALUE"""),45860.66666666667)</f>
        <v>45860.66667</v>
      </c>
      <c r="E390" s="1">
        <f>IFERROR(__xludf.DUMMYFUNCTION("""COMPUTED_VALUE"""),3419.95)</f>
        <v>3419.95</v>
      </c>
      <c r="G390" s="2">
        <f>IFERROR(__xludf.DUMMYFUNCTION("""COMPUTED_VALUE"""),45860.66666666667)</f>
        <v>45860.66667</v>
      </c>
      <c r="H390" s="1">
        <f>IFERROR(__xludf.DUMMYFUNCTION("""COMPUTED_VALUE"""),3372.72)</f>
        <v>3372.72</v>
      </c>
      <c r="J390" s="2">
        <f>IFERROR(__xludf.DUMMYFUNCTION("""COMPUTED_VALUE"""),45860.66666666667)</f>
        <v>45860.66667</v>
      </c>
      <c r="K390" s="1">
        <f>IFERROR(__xludf.DUMMYFUNCTION("""COMPUTED_VALUE"""),3416.43)</f>
        <v>3416.43</v>
      </c>
      <c r="M390" s="2">
        <f>IFERROR(__xludf.DUMMYFUNCTION("""COMPUTED_VALUE"""),45860.66666666667)</f>
        <v>45860.66667</v>
      </c>
      <c r="N390" s="1">
        <f>IFERROR(__xludf.DUMMYFUNCTION("""COMPUTED_VALUE"""),2.6788951E7)</f>
        <v>26788951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IFERROR(__xludf.DUMMYFUNCTION("""COMPUTED_VALUE"""),3417.62)</f>
        <v>3417.62</v>
      </c>
      <c r="D391" s="2">
        <f>IFERROR(__xludf.DUMMYFUNCTION("""COMPUTED_VALUE"""),45861.66666666667)</f>
        <v>45861.66667</v>
      </c>
      <c r="E391" s="1">
        <f>IFERROR(__xludf.DUMMYFUNCTION("""COMPUTED_VALUE"""),3425.08)</f>
        <v>3425.08</v>
      </c>
      <c r="G391" s="2">
        <f>IFERROR(__xludf.DUMMYFUNCTION("""COMPUTED_VALUE"""),45861.66666666667)</f>
        <v>45861.66667</v>
      </c>
      <c r="H391" s="1">
        <f>IFERROR(__xludf.DUMMYFUNCTION("""COMPUTED_VALUE"""),3389.58)</f>
        <v>3389.58</v>
      </c>
      <c r="J391" s="2">
        <f>IFERROR(__xludf.DUMMYFUNCTION("""COMPUTED_VALUE"""),45861.66666666667)</f>
        <v>45861.66667</v>
      </c>
      <c r="K391" s="1">
        <f>IFERROR(__xludf.DUMMYFUNCTION("""COMPUTED_VALUE"""),3423.68)</f>
        <v>3423.68</v>
      </c>
      <c r="M391" s="2">
        <f>IFERROR(__xludf.DUMMYFUNCTION("""COMPUTED_VALUE"""),45861.66666666667)</f>
        <v>45861.66667</v>
      </c>
      <c r="N391" s="1">
        <f>IFERROR(__xludf.DUMMYFUNCTION("""COMPUTED_VALUE"""),3.7577075E7)</f>
        <v>37577075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IFERROR(__xludf.DUMMYFUNCTION("""COMPUTED_VALUE"""),3417.89)</f>
        <v>3417.89</v>
      </c>
      <c r="D392" s="2">
        <f>IFERROR(__xludf.DUMMYFUNCTION("""COMPUTED_VALUE"""),45862.66666666667)</f>
        <v>45862.66667</v>
      </c>
      <c r="E392" s="1">
        <f>IFERROR(__xludf.DUMMYFUNCTION("""COMPUTED_VALUE"""),3447.01)</f>
        <v>3447.01</v>
      </c>
      <c r="G392" s="2">
        <f>IFERROR(__xludf.DUMMYFUNCTION("""COMPUTED_VALUE"""),45862.66666666667)</f>
        <v>45862.66667</v>
      </c>
      <c r="H392" s="1">
        <f>IFERROR(__xludf.DUMMYFUNCTION("""COMPUTED_VALUE"""),3330.53)</f>
        <v>3330.53</v>
      </c>
      <c r="J392" s="2">
        <f>IFERROR(__xludf.DUMMYFUNCTION("""COMPUTED_VALUE"""),45862.66666666667)</f>
        <v>45862.66667</v>
      </c>
      <c r="K392" s="1">
        <f>IFERROR(__xludf.DUMMYFUNCTION("""COMPUTED_VALUE"""),3337.52)</f>
        <v>3337.52</v>
      </c>
      <c r="M392" s="2">
        <f>IFERROR(__xludf.DUMMYFUNCTION("""COMPUTED_VALUE"""),45862.66666666667)</f>
        <v>45862.66667</v>
      </c>
      <c r="N392" s="1">
        <f>IFERROR(__xludf.DUMMYFUNCTION("""COMPUTED_VALUE"""),5.006684E7)</f>
        <v>50066840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IFERROR(__xludf.DUMMYFUNCTION("""COMPUTED_VALUE"""),3365.68)</f>
        <v>3365.68</v>
      </c>
      <c r="D393" s="2">
        <f>IFERROR(__xludf.DUMMYFUNCTION("""COMPUTED_VALUE"""),45863.66666666667)</f>
        <v>45863.66667</v>
      </c>
      <c r="E393" s="1">
        <f>IFERROR(__xludf.DUMMYFUNCTION("""COMPUTED_VALUE"""),3417.46)</f>
        <v>3417.46</v>
      </c>
      <c r="G393" s="2">
        <f>IFERROR(__xludf.DUMMYFUNCTION("""COMPUTED_VALUE"""),45863.66666666667)</f>
        <v>45863.66667</v>
      </c>
      <c r="H393" s="1">
        <f>IFERROR(__xludf.DUMMYFUNCTION("""COMPUTED_VALUE"""),3341.66)</f>
        <v>3341.66</v>
      </c>
      <c r="J393" s="2">
        <f>IFERROR(__xludf.DUMMYFUNCTION("""COMPUTED_VALUE"""),45863.66666666667)</f>
        <v>45863.66667</v>
      </c>
      <c r="K393" s="1">
        <f>IFERROR(__xludf.DUMMYFUNCTION("""COMPUTED_VALUE"""),3400.84)</f>
        <v>3400.84</v>
      </c>
      <c r="M393" s="2">
        <f>IFERROR(__xludf.DUMMYFUNCTION("""COMPUTED_VALUE"""),45863.66666666667)</f>
        <v>45863.66667</v>
      </c>
      <c r="N393" s="1">
        <f>IFERROR(__xludf.DUMMYFUNCTION("""COMPUTED_VALUE"""),4.4490885E7)</f>
        <v>44490885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IFERROR(__xludf.DUMMYFUNCTION("""COMPUTED_VALUE"""),3400.96)</f>
        <v>3400.96</v>
      </c>
      <c r="D394" s="2">
        <f>IFERROR(__xludf.DUMMYFUNCTION("""COMPUTED_VALUE"""),45866.66666666667)</f>
        <v>45866.66667</v>
      </c>
      <c r="E394" s="1">
        <f>IFERROR(__xludf.DUMMYFUNCTION("""COMPUTED_VALUE"""),3470.08)</f>
        <v>3470.08</v>
      </c>
      <c r="G394" s="2">
        <f>IFERROR(__xludf.DUMMYFUNCTION("""COMPUTED_VALUE"""),45866.66666666667)</f>
        <v>45866.66667</v>
      </c>
      <c r="H394" s="1">
        <f>IFERROR(__xludf.DUMMYFUNCTION("""COMPUTED_VALUE"""),3400.85)</f>
        <v>3400.85</v>
      </c>
      <c r="J394" s="2">
        <f>IFERROR(__xludf.DUMMYFUNCTION("""COMPUTED_VALUE"""),45866.66666666667)</f>
        <v>45866.66667</v>
      </c>
      <c r="K394" s="1">
        <f>IFERROR(__xludf.DUMMYFUNCTION("""COMPUTED_VALUE"""),3445.81)</f>
        <v>3445.81</v>
      </c>
      <c r="M394" s="2">
        <f>IFERROR(__xludf.DUMMYFUNCTION("""COMPUTED_VALUE"""),45866.66666666667)</f>
        <v>45866.66667</v>
      </c>
      <c r="N394" s="1">
        <f>IFERROR(__xludf.DUMMYFUNCTION("""COMPUTED_VALUE"""),3.2193736E7)</f>
        <v>32193736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IFERROR(__xludf.DUMMYFUNCTION("""COMPUTED_VALUE"""),3421.8)</f>
        <v>3421.8</v>
      </c>
      <c r="D395" s="2">
        <f>IFERROR(__xludf.DUMMYFUNCTION("""COMPUTED_VALUE"""),45867.66666666667)</f>
        <v>45867.66667</v>
      </c>
      <c r="E395" s="1">
        <f>IFERROR(__xludf.DUMMYFUNCTION("""COMPUTED_VALUE"""),3444.08)</f>
        <v>3444.08</v>
      </c>
      <c r="G395" s="2">
        <f>IFERROR(__xludf.DUMMYFUNCTION("""COMPUTED_VALUE"""),45867.66666666667)</f>
        <v>45867.66667</v>
      </c>
      <c r="H395" s="1">
        <f>IFERROR(__xludf.DUMMYFUNCTION("""COMPUTED_VALUE"""),3324.0)</f>
        <v>3324</v>
      </c>
      <c r="J395" s="2">
        <f>IFERROR(__xludf.DUMMYFUNCTION("""COMPUTED_VALUE"""),45867.66666666667)</f>
        <v>45867.66667</v>
      </c>
      <c r="K395" s="1">
        <f>IFERROR(__xludf.DUMMYFUNCTION("""COMPUTED_VALUE"""),3371.68)</f>
        <v>3371.68</v>
      </c>
      <c r="M395" s="2">
        <f>IFERROR(__xludf.DUMMYFUNCTION("""COMPUTED_VALUE"""),45867.66666666667)</f>
        <v>45867.66667</v>
      </c>
      <c r="N395" s="1">
        <f>IFERROR(__xludf.DUMMYFUNCTION("""COMPUTED_VALUE"""),7.150062E7)</f>
        <v>71500620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IFERROR(__xludf.DUMMYFUNCTION("""COMPUTED_VALUE"""),3391.17)</f>
        <v>3391.17</v>
      </c>
      <c r="D396" s="2">
        <f>IFERROR(__xludf.DUMMYFUNCTION("""COMPUTED_VALUE"""),45868.66666666667)</f>
        <v>45868.66667</v>
      </c>
      <c r="E396" s="1">
        <f>IFERROR(__xludf.DUMMYFUNCTION("""COMPUTED_VALUE"""),3412.46)</f>
        <v>3412.46</v>
      </c>
      <c r="G396" s="2">
        <f>IFERROR(__xludf.DUMMYFUNCTION("""COMPUTED_VALUE"""),45868.66666666667)</f>
        <v>45868.66667</v>
      </c>
      <c r="H396" s="1">
        <f>IFERROR(__xludf.DUMMYFUNCTION("""COMPUTED_VALUE"""),3362.67)</f>
        <v>3362.67</v>
      </c>
      <c r="J396" s="2">
        <f>IFERROR(__xludf.DUMMYFUNCTION("""COMPUTED_VALUE"""),45868.66666666667)</f>
        <v>45868.66667</v>
      </c>
      <c r="K396" s="1">
        <f>IFERROR(__xludf.DUMMYFUNCTION("""COMPUTED_VALUE"""),3383.88)</f>
        <v>3383.88</v>
      </c>
      <c r="M396" s="2">
        <f>IFERROR(__xludf.DUMMYFUNCTION("""COMPUTED_VALUE"""),45868.66666666667)</f>
        <v>45868.66667</v>
      </c>
      <c r="N396" s="1">
        <f>IFERROR(__xludf.DUMMYFUNCTION("""COMPUTED_VALUE"""),2.7038339E7)</f>
        <v>27038339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IFERROR(__xludf.DUMMYFUNCTION("""COMPUTED_VALUE"""),3354.85)</f>
        <v>3354.85</v>
      </c>
      <c r="D397" s="2">
        <f>IFERROR(__xludf.DUMMYFUNCTION("""COMPUTED_VALUE"""),45869.66666666667)</f>
        <v>45869.66667</v>
      </c>
      <c r="E397" s="1">
        <f>IFERROR(__xludf.DUMMYFUNCTION("""COMPUTED_VALUE"""),3380.51)</f>
        <v>3380.51</v>
      </c>
      <c r="G397" s="2">
        <f>IFERROR(__xludf.DUMMYFUNCTION("""COMPUTED_VALUE"""),45869.66666666667)</f>
        <v>45869.66667</v>
      </c>
      <c r="H397" s="1">
        <f>IFERROR(__xludf.DUMMYFUNCTION("""COMPUTED_VALUE"""),3346.51)</f>
        <v>3346.51</v>
      </c>
      <c r="J397" s="2">
        <f>IFERROR(__xludf.DUMMYFUNCTION("""COMPUTED_VALUE"""),45869.66666666667)</f>
        <v>45869.66667</v>
      </c>
      <c r="K397" s="1">
        <f>IFERROR(__xludf.DUMMYFUNCTION("""COMPUTED_VALUE"""),3361.64)</f>
        <v>3361.64</v>
      </c>
      <c r="M397" s="2">
        <f>IFERROR(__xludf.DUMMYFUNCTION("""COMPUTED_VALUE"""),45869.66666666667)</f>
        <v>45869.66667</v>
      </c>
      <c r="N397" s="1">
        <f>IFERROR(__xludf.DUMMYFUNCTION("""COMPUTED_VALUE"""),3.5577833E7)</f>
        <v>35577833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IFERROR(__xludf.DUMMYFUNCTION("""COMPUTED_VALUE"""),3361.64)</f>
        <v>3361.64</v>
      </c>
      <c r="D398" s="2">
        <f>IFERROR(__xludf.DUMMYFUNCTION("""COMPUTED_VALUE"""),45870.66666666667)</f>
        <v>45870.66667</v>
      </c>
      <c r="E398" s="1">
        <f>IFERROR(__xludf.DUMMYFUNCTION("""COMPUTED_VALUE"""),3361.64)</f>
        <v>3361.64</v>
      </c>
      <c r="G398" s="2">
        <f>IFERROR(__xludf.DUMMYFUNCTION("""COMPUTED_VALUE"""),45870.66666666667)</f>
        <v>45870.66667</v>
      </c>
      <c r="H398" s="1">
        <f>IFERROR(__xludf.DUMMYFUNCTION("""COMPUTED_VALUE"""),3307.98)</f>
        <v>3307.98</v>
      </c>
      <c r="J398" s="2">
        <f>IFERROR(__xludf.DUMMYFUNCTION("""COMPUTED_VALUE"""),45870.66666666667)</f>
        <v>45870.66667</v>
      </c>
      <c r="K398" s="1">
        <f>IFERROR(__xludf.DUMMYFUNCTION("""COMPUTED_VALUE"""),3320.06)</f>
        <v>3320.06</v>
      </c>
      <c r="M398" s="2">
        <f>IFERROR(__xludf.DUMMYFUNCTION("""COMPUTED_VALUE"""),45870.66666666667)</f>
        <v>45870.66667</v>
      </c>
      <c r="N398" s="1">
        <f>IFERROR(__xludf.DUMMYFUNCTION("""COMPUTED_VALUE"""),2.6630395E7)</f>
        <v>26630395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IFERROR(__xludf.DUMMYFUNCTION("""COMPUTED_VALUE"""),3326.52)</f>
        <v>3326.52</v>
      </c>
      <c r="D399" s="2">
        <f>IFERROR(__xludf.DUMMYFUNCTION("""COMPUTED_VALUE"""),45873.66666666667)</f>
        <v>45873.66667</v>
      </c>
      <c r="E399" s="1">
        <f>IFERROR(__xludf.DUMMYFUNCTION("""COMPUTED_VALUE"""),3381.96)</f>
        <v>3381.96</v>
      </c>
      <c r="G399" s="2">
        <f>IFERROR(__xludf.DUMMYFUNCTION("""COMPUTED_VALUE"""),45873.66666666667)</f>
        <v>45873.66667</v>
      </c>
      <c r="H399" s="1">
        <f>IFERROR(__xludf.DUMMYFUNCTION("""COMPUTED_VALUE"""),3326.52)</f>
        <v>3326.52</v>
      </c>
      <c r="J399" s="2">
        <f>IFERROR(__xludf.DUMMYFUNCTION("""COMPUTED_VALUE"""),45873.66666666667)</f>
        <v>45873.66667</v>
      </c>
      <c r="K399" s="1">
        <f>IFERROR(__xludf.DUMMYFUNCTION("""COMPUTED_VALUE"""),3360.75)</f>
        <v>3360.75</v>
      </c>
      <c r="M399" s="2">
        <f>IFERROR(__xludf.DUMMYFUNCTION("""COMPUTED_VALUE"""),45873.66666666667)</f>
        <v>45873.66667</v>
      </c>
      <c r="N399" s="1">
        <f>IFERROR(__xludf.DUMMYFUNCTION("""COMPUTED_VALUE"""),2.0850171E7)</f>
        <v>20850171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IFERROR(__xludf.DUMMYFUNCTION("""COMPUTED_VALUE"""),3365.54)</f>
        <v>3365.54</v>
      </c>
      <c r="D400" s="2">
        <f>IFERROR(__xludf.DUMMYFUNCTION("""COMPUTED_VALUE"""),45874.66666666667)</f>
        <v>45874.66667</v>
      </c>
      <c r="E400" s="1">
        <f>IFERROR(__xludf.DUMMYFUNCTION("""COMPUTED_VALUE"""),3378.38)</f>
        <v>3378.38</v>
      </c>
      <c r="G400" s="2">
        <f>IFERROR(__xludf.DUMMYFUNCTION("""COMPUTED_VALUE"""),45874.66666666667)</f>
        <v>45874.66667</v>
      </c>
      <c r="H400" s="1">
        <f>IFERROR(__xludf.DUMMYFUNCTION("""COMPUTED_VALUE"""),3353.24)</f>
        <v>3353.24</v>
      </c>
      <c r="J400" s="2">
        <f>IFERROR(__xludf.DUMMYFUNCTION("""COMPUTED_VALUE"""),45874.66666666667)</f>
        <v>45874.66667</v>
      </c>
      <c r="K400" s="1">
        <f>IFERROR(__xludf.DUMMYFUNCTION("""COMPUTED_VALUE"""),3377.36)</f>
        <v>3377.36</v>
      </c>
      <c r="M400" s="2">
        <f>IFERROR(__xludf.DUMMYFUNCTION("""COMPUTED_VALUE"""),45874.66666666667)</f>
        <v>45874.66667</v>
      </c>
      <c r="N400" s="1">
        <f>IFERROR(__xludf.DUMMYFUNCTION("""COMPUTED_VALUE"""),1.5687203E7)</f>
        <v>15687203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IFERROR(__xludf.DUMMYFUNCTION("""COMPUTED_VALUE"""),3378.57)</f>
        <v>3378.57</v>
      </c>
      <c r="D401" s="2">
        <f>IFERROR(__xludf.DUMMYFUNCTION("""COMPUTED_VALUE"""),45875.66666666667)</f>
        <v>45875.66667</v>
      </c>
      <c r="E401" s="1">
        <f>IFERROR(__xludf.DUMMYFUNCTION("""COMPUTED_VALUE"""),3427.72)</f>
        <v>3427.72</v>
      </c>
      <c r="G401" s="2">
        <f>IFERROR(__xludf.DUMMYFUNCTION("""COMPUTED_VALUE"""),45875.66666666667)</f>
        <v>45875.66667</v>
      </c>
      <c r="H401" s="1">
        <f>IFERROR(__xludf.DUMMYFUNCTION("""COMPUTED_VALUE"""),3370.87)</f>
        <v>3370.87</v>
      </c>
      <c r="J401" s="2">
        <f>IFERROR(__xludf.DUMMYFUNCTION("""COMPUTED_VALUE"""),45875.66666666667)</f>
        <v>45875.66667</v>
      </c>
      <c r="K401" s="1">
        <f>IFERROR(__xludf.DUMMYFUNCTION("""COMPUTED_VALUE"""),3414.03)</f>
        <v>3414.03</v>
      </c>
      <c r="M401" s="2">
        <f>IFERROR(__xludf.DUMMYFUNCTION("""COMPUTED_VALUE"""),45875.66666666667)</f>
        <v>45875.66667</v>
      </c>
      <c r="N401" s="1">
        <f>IFERROR(__xludf.DUMMYFUNCTION("""COMPUTED_VALUE"""),1.7541012E7)</f>
        <v>17541012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IFERROR(__xludf.DUMMYFUNCTION("""COMPUTED_VALUE"""),3414.03)</f>
        <v>3414.03</v>
      </c>
      <c r="D402" s="2">
        <f>IFERROR(__xludf.DUMMYFUNCTION("""COMPUTED_VALUE"""),45876.66666666667)</f>
        <v>45876.66667</v>
      </c>
      <c r="E402" s="1">
        <f>IFERROR(__xludf.DUMMYFUNCTION("""COMPUTED_VALUE"""),3436.37)</f>
        <v>3436.37</v>
      </c>
      <c r="G402" s="2">
        <f>IFERROR(__xludf.DUMMYFUNCTION("""COMPUTED_VALUE"""),45876.66666666667)</f>
        <v>45876.66667</v>
      </c>
      <c r="H402" s="1">
        <f>IFERROR(__xludf.DUMMYFUNCTION("""COMPUTED_VALUE"""),3359.35)</f>
        <v>3359.35</v>
      </c>
      <c r="J402" s="2">
        <f>IFERROR(__xludf.DUMMYFUNCTION("""COMPUTED_VALUE"""),45876.66666666667)</f>
        <v>45876.66667</v>
      </c>
      <c r="K402" s="1">
        <f>IFERROR(__xludf.DUMMYFUNCTION("""COMPUTED_VALUE"""),3367.08)</f>
        <v>3367.08</v>
      </c>
      <c r="M402" s="2">
        <f>IFERROR(__xludf.DUMMYFUNCTION("""COMPUTED_VALUE"""),45876.66666666667)</f>
        <v>45876.66667</v>
      </c>
      <c r="N402" s="1">
        <f>IFERROR(__xludf.DUMMYFUNCTION("""COMPUTED_VALUE"""),1.9830875E7)</f>
        <v>19830875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IFERROR(__xludf.DUMMYFUNCTION("""COMPUTED_VALUE"""),3368.77)</f>
        <v>3368.77</v>
      </c>
      <c r="D403" s="2">
        <f>IFERROR(__xludf.DUMMYFUNCTION("""COMPUTED_VALUE"""),45877.66666666667)</f>
        <v>45877.66667</v>
      </c>
      <c r="E403" s="1">
        <f>IFERROR(__xludf.DUMMYFUNCTION("""COMPUTED_VALUE"""),3402.11)</f>
        <v>3402.11</v>
      </c>
      <c r="G403" s="2">
        <f>IFERROR(__xludf.DUMMYFUNCTION("""COMPUTED_VALUE"""),45877.66666666667)</f>
        <v>45877.66667</v>
      </c>
      <c r="H403" s="1">
        <f>IFERROR(__xludf.DUMMYFUNCTION("""COMPUTED_VALUE"""),3363.79)</f>
        <v>3363.79</v>
      </c>
      <c r="J403" s="2">
        <f>IFERROR(__xludf.DUMMYFUNCTION("""COMPUTED_VALUE"""),45877.66666666667)</f>
        <v>45877.66667</v>
      </c>
      <c r="K403" s="1">
        <f>IFERROR(__xludf.DUMMYFUNCTION("""COMPUTED_VALUE"""),3366.93)</f>
        <v>3366.93</v>
      </c>
      <c r="M403" s="2">
        <f>IFERROR(__xludf.DUMMYFUNCTION("""COMPUTED_VALUE"""),45877.66666666667)</f>
        <v>45877.66667</v>
      </c>
      <c r="N403" s="1">
        <f>IFERROR(__xludf.DUMMYFUNCTION("""COMPUTED_VALUE"""),1.4505265E7)</f>
        <v>14505265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IFERROR(__xludf.DUMMYFUNCTION("""COMPUTED_VALUE"""),3367.41)</f>
        <v>3367.41</v>
      </c>
      <c r="D404" s="2">
        <f>IFERROR(__xludf.DUMMYFUNCTION("""COMPUTED_VALUE"""),45880.66666666667)</f>
        <v>45880.66667</v>
      </c>
      <c r="E404" s="1">
        <f>IFERROR(__xludf.DUMMYFUNCTION("""COMPUTED_VALUE"""),3384.87)</f>
        <v>3384.87</v>
      </c>
      <c r="G404" s="2">
        <f>IFERROR(__xludf.DUMMYFUNCTION("""COMPUTED_VALUE"""),45880.66666666667)</f>
        <v>45880.66667</v>
      </c>
      <c r="H404" s="1">
        <f>IFERROR(__xludf.DUMMYFUNCTION("""COMPUTED_VALUE"""),3320.81)</f>
        <v>3320.81</v>
      </c>
      <c r="J404" s="2">
        <f>IFERROR(__xludf.DUMMYFUNCTION("""COMPUTED_VALUE"""),45880.66666666667)</f>
        <v>45880.66667</v>
      </c>
      <c r="K404" s="1">
        <f>IFERROR(__xludf.DUMMYFUNCTION("""COMPUTED_VALUE"""),3337.32)</f>
        <v>3337.32</v>
      </c>
      <c r="M404" s="2">
        <f>IFERROR(__xludf.DUMMYFUNCTION("""COMPUTED_VALUE"""),45880.66666666667)</f>
        <v>45880.66667</v>
      </c>
      <c r="N404" s="1">
        <f>IFERROR(__xludf.DUMMYFUNCTION("""COMPUTED_VALUE"""),2.0018197E7)</f>
        <v>20018197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IFERROR(__xludf.DUMMYFUNCTION("""COMPUTED_VALUE"""),3342.62)</f>
        <v>3342.62</v>
      </c>
      <c r="D405" s="2">
        <f>IFERROR(__xludf.DUMMYFUNCTION("""COMPUTED_VALUE"""),45881.66666666667)</f>
        <v>45881.66667</v>
      </c>
      <c r="E405" s="1">
        <f>IFERROR(__xludf.DUMMYFUNCTION("""COMPUTED_VALUE"""),3372.85)</f>
        <v>3372.85</v>
      </c>
      <c r="G405" s="2">
        <f>IFERROR(__xludf.DUMMYFUNCTION("""COMPUTED_VALUE"""),45881.66666666667)</f>
        <v>45881.66667</v>
      </c>
      <c r="H405" s="1">
        <f>IFERROR(__xludf.DUMMYFUNCTION("""COMPUTED_VALUE"""),3336.09)</f>
        <v>3336.09</v>
      </c>
      <c r="J405" s="2">
        <f>IFERROR(__xludf.DUMMYFUNCTION("""COMPUTED_VALUE"""),45881.66666666667)</f>
        <v>45881.66667</v>
      </c>
      <c r="K405" s="1">
        <f>IFERROR(__xludf.DUMMYFUNCTION("""COMPUTED_VALUE"""),3344.79)</f>
        <v>3344.79</v>
      </c>
      <c r="M405" s="2">
        <f>IFERROR(__xludf.DUMMYFUNCTION("""COMPUTED_VALUE"""),45881.66666666667)</f>
        <v>45881.66667</v>
      </c>
      <c r="N405" s="1">
        <f>IFERROR(__xludf.DUMMYFUNCTION("""COMPUTED_VALUE"""),2.5594182E7)</f>
        <v>25594182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IFERROR(__xludf.DUMMYFUNCTION("""COMPUTED_VALUE"""),3348.52)</f>
        <v>3348.52</v>
      </c>
      <c r="D406" s="2">
        <f>IFERROR(__xludf.DUMMYFUNCTION("""COMPUTED_VALUE"""),45882.66666666667)</f>
        <v>45882.66667</v>
      </c>
      <c r="E406" s="1">
        <f>IFERROR(__xludf.DUMMYFUNCTION("""COMPUTED_VALUE"""),3400.24)</f>
        <v>3400.24</v>
      </c>
      <c r="G406" s="2">
        <f>IFERROR(__xludf.DUMMYFUNCTION("""COMPUTED_VALUE"""),45882.66666666667)</f>
        <v>45882.66667</v>
      </c>
      <c r="H406" s="1">
        <f>IFERROR(__xludf.DUMMYFUNCTION("""COMPUTED_VALUE"""),3342.83)</f>
        <v>3342.83</v>
      </c>
      <c r="J406" s="2">
        <f>IFERROR(__xludf.DUMMYFUNCTION("""COMPUTED_VALUE"""),45882.66666666667)</f>
        <v>45882.66667</v>
      </c>
      <c r="K406" s="1">
        <f>IFERROR(__xludf.DUMMYFUNCTION("""COMPUTED_VALUE"""),3395.03)</f>
        <v>3395.03</v>
      </c>
      <c r="M406" s="2">
        <f>IFERROR(__xludf.DUMMYFUNCTION("""COMPUTED_VALUE"""),45882.66666666667)</f>
        <v>45882.66667</v>
      </c>
      <c r="N406" s="1">
        <f>IFERROR(__xludf.DUMMYFUNCTION("""COMPUTED_VALUE"""),2.6131144E7)</f>
        <v>26131144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IFERROR(__xludf.DUMMYFUNCTION("""COMPUTED_VALUE"""),3383.44)</f>
        <v>3383.44</v>
      </c>
      <c r="D407" s="2">
        <f>IFERROR(__xludf.DUMMYFUNCTION("""COMPUTED_VALUE"""),45883.66666666667)</f>
        <v>45883.66667</v>
      </c>
      <c r="E407" s="1">
        <f>IFERROR(__xludf.DUMMYFUNCTION("""COMPUTED_VALUE"""),3395.97)</f>
        <v>3395.97</v>
      </c>
      <c r="G407" s="2">
        <f>IFERROR(__xludf.DUMMYFUNCTION("""COMPUTED_VALUE"""),45883.66666666667)</f>
        <v>45883.66667</v>
      </c>
      <c r="H407" s="1">
        <f>IFERROR(__xludf.DUMMYFUNCTION("""COMPUTED_VALUE"""),3357.81)</f>
        <v>3357.81</v>
      </c>
      <c r="J407" s="2">
        <f>IFERROR(__xludf.DUMMYFUNCTION("""COMPUTED_VALUE"""),45883.66666666667)</f>
        <v>45883.66667</v>
      </c>
      <c r="K407" s="1">
        <f>IFERROR(__xludf.DUMMYFUNCTION("""COMPUTED_VALUE"""),3390.73)</f>
        <v>3390.73</v>
      </c>
      <c r="M407" s="2">
        <f>IFERROR(__xludf.DUMMYFUNCTION("""COMPUTED_VALUE"""),45883.66666666667)</f>
        <v>45883.66667</v>
      </c>
      <c r="N407" s="1">
        <f>IFERROR(__xludf.DUMMYFUNCTION("""COMPUTED_VALUE"""),3.1868334E7)</f>
        <v>31868334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IFERROR(__xludf.DUMMYFUNCTION("""COMPUTED_VALUE"""),3392.41)</f>
        <v>3392.41</v>
      </c>
      <c r="D408" s="2">
        <f>IFERROR(__xludf.DUMMYFUNCTION("""COMPUTED_VALUE"""),45884.66666666667)</f>
        <v>45884.66667</v>
      </c>
      <c r="E408" s="1">
        <f>IFERROR(__xludf.DUMMYFUNCTION("""COMPUTED_VALUE"""),3408.94)</f>
        <v>3408.94</v>
      </c>
      <c r="G408" s="2">
        <f>IFERROR(__xludf.DUMMYFUNCTION("""COMPUTED_VALUE"""),45884.66666666667)</f>
        <v>45884.66667</v>
      </c>
      <c r="H408" s="1">
        <f>IFERROR(__xludf.DUMMYFUNCTION("""COMPUTED_VALUE"""),3375.8)</f>
        <v>3375.8</v>
      </c>
      <c r="J408" s="2">
        <f>IFERROR(__xludf.DUMMYFUNCTION("""COMPUTED_VALUE"""),45884.66666666667)</f>
        <v>45884.66667</v>
      </c>
      <c r="K408" s="1">
        <f>IFERROR(__xludf.DUMMYFUNCTION("""COMPUTED_VALUE"""),3379.24)</f>
        <v>3379.24</v>
      </c>
      <c r="M408" s="2">
        <f>IFERROR(__xludf.DUMMYFUNCTION("""COMPUTED_VALUE"""),45884.66666666667)</f>
        <v>45884.66667</v>
      </c>
      <c r="N408" s="1">
        <f>IFERROR(__xludf.DUMMYFUNCTION("""COMPUTED_VALUE"""),2.3573433E7)</f>
        <v>23573433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IFERROR(__xludf.DUMMYFUNCTION("""COMPUTED_VALUE"""),3376.11)</f>
        <v>3376.11</v>
      </c>
      <c r="D409" s="2">
        <f>IFERROR(__xludf.DUMMYFUNCTION("""COMPUTED_VALUE"""),45887.66666666667)</f>
        <v>45887.66667</v>
      </c>
      <c r="E409" s="1">
        <f>IFERROR(__xludf.DUMMYFUNCTION("""COMPUTED_VALUE"""),3376.76)</f>
        <v>3376.76</v>
      </c>
      <c r="G409" s="2">
        <f>IFERROR(__xludf.DUMMYFUNCTION("""COMPUTED_VALUE"""),45887.66666666667)</f>
        <v>45887.66667</v>
      </c>
      <c r="H409" s="1">
        <f>IFERROR(__xludf.DUMMYFUNCTION("""COMPUTED_VALUE"""),3346.34)</f>
        <v>3346.34</v>
      </c>
      <c r="J409" s="2">
        <f>IFERROR(__xludf.DUMMYFUNCTION("""COMPUTED_VALUE"""),45887.66666666667)</f>
        <v>45887.66667</v>
      </c>
      <c r="K409" s="1">
        <f>IFERROR(__xludf.DUMMYFUNCTION("""COMPUTED_VALUE"""),3363.18)</f>
        <v>3363.18</v>
      </c>
      <c r="M409" s="2">
        <f>IFERROR(__xludf.DUMMYFUNCTION("""COMPUTED_VALUE"""),45887.66666666667)</f>
        <v>45887.66667</v>
      </c>
      <c r="N409" s="1">
        <f>IFERROR(__xludf.DUMMYFUNCTION("""COMPUTED_VALUE"""),2.399568E7)</f>
        <v>23995680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IFERROR(__xludf.DUMMYFUNCTION("""COMPUTED_VALUE"""),3370.1)</f>
        <v>3370.1</v>
      </c>
      <c r="D410" s="2">
        <f>IFERROR(__xludf.DUMMYFUNCTION("""COMPUTED_VALUE"""),45888.66666666667)</f>
        <v>45888.66667</v>
      </c>
      <c r="E410" s="1">
        <f>IFERROR(__xludf.DUMMYFUNCTION("""COMPUTED_VALUE"""),3444.55)</f>
        <v>3444.55</v>
      </c>
      <c r="G410" s="2">
        <f>IFERROR(__xludf.DUMMYFUNCTION("""COMPUTED_VALUE"""),45888.66666666667)</f>
        <v>45888.66667</v>
      </c>
      <c r="H410" s="1">
        <f>IFERROR(__xludf.DUMMYFUNCTION("""COMPUTED_VALUE"""),3370.1)</f>
        <v>3370.1</v>
      </c>
      <c r="J410" s="2">
        <f>IFERROR(__xludf.DUMMYFUNCTION("""COMPUTED_VALUE"""),45888.66666666667)</f>
        <v>45888.66667</v>
      </c>
      <c r="K410" s="1">
        <f>IFERROR(__xludf.DUMMYFUNCTION("""COMPUTED_VALUE"""),3420.83)</f>
        <v>3420.83</v>
      </c>
      <c r="M410" s="2">
        <f>IFERROR(__xludf.DUMMYFUNCTION("""COMPUTED_VALUE"""),45888.66666666667)</f>
        <v>45888.66667</v>
      </c>
      <c r="N410" s="1">
        <f>IFERROR(__xludf.DUMMYFUNCTION("""COMPUTED_VALUE"""),4.9863282E7)</f>
        <v>49863282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IFERROR(__xludf.DUMMYFUNCTION("""COMPUTED_VALUE"""),3420.83)</f>
        <v>3420.83</v>
      </c>
      <c r="D411" s="2">
        <f>IFERROR(__xludf.DUMMYFUNCTION("""COMPUTED_VALUE"""),45889.66666666667)</f>
        <v>45889.66667</v>
      </c>
      <c r="E411" s="1">
        <f>IFERROR(__xludf.DUMMYFUNCTION("""COMPUTED_VALUE"""),3458.56)</f>
        <v>3458.56</v>
      </c>
      <c r="G411" s="2">
        <f>IFERROR(__xludf.DUMMYFUNCTION("""COMPUTED_VALUE"""),45889.66666666667)</f>
        <v>45889.66667</v>
      </c>
      <c r="H411" s="1">
        <f>IFERROR(__xludf.DUMMYFUNCTION("""COMPUTED_VALUE"""),3420.83)</f>
        <v>3420.83</v>
      </c>
      <c r="J411" s="2">
        <f>IFERROR(__xludf.DUMMYFUNCTION("""COMPUTED_VALUE"""),45889.66666666667)</f>
        <v>45889.66667</v>
      </c>
      <c r="K411" s="1">
        <f>IFERROR(__xludf.DUMMYFUNCTION("""COMPUTED_VALUE"""),3422.58)</f>
        <v>3422.58</v>
      </c>
      <c r="M411" s="2">
        <f>IFERROR(__xludf.DUMMYFUNCTION("""COMPUTED_VALUE"""),45889.66666666667)</f>
        <v>45889.66667</v>
      </c>
      <c r="N411" s="1">
        <f>IFERROR(__xludf.DUMMYFUNCTION("""COMPUTED_VALUE"""),2.226466E7)</f>
        <v>22264660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IFERROR(__xludf.DUMMYFUNCTION("""COMPUTED_VALUE"""),3415.79)</f>
        <v>3415.79</v>
      </c>
      <c r="D412" s="2">
        <f>IFERROR(__xludf.DUMMYFUNCTION("""COMPUTED_VALUE"""),45890.66666666667)</f>
        <v>45890.66667</v>
      </c>
      <c r="E412" s="1">
        <f>IFERROR(__xludf.DUMMYFUNCTION("""COMPUTED_VALUE"""),3425.52)</f>
        <v>3425.52</v>
      </c>
      <c r="G412" s="2">
        <f>IFERROR(__xludf.DUMMYFUNCTION("""COMPUTED_VALUE"""),45890.66666666667)</f>
        <v>45890.66667</v>
      </c>
      <c r="H412" s="1">
        <f>IFERROR(__xludf.DUMMYFUNCTION("""COMPUTED_VALUE"""),3393.23)</f>
        <v>3393.23</v>
      </c>
      <c r="J412" s="2">
        <f>IFERROR(__xludf.DUMMYFUNCTION("""COMPUTED_VALUE"""),45890.66666666667)</f>
        <v>45890.66667</v>
      </c>
      <c r="K412" s="1">
        <f>IFERROR(__xludf.DUMMYFUNCTION("""COMPUTED_VALUE"""),3413.48)</f>
        <v>3413.48</v>
      </c>
      <c r="M412" s="2">
        <f>IFERROR(__xludf.DUMMYFUNCTION("""COMPUTED_VALUE"""),45890.66666666667)</f>
        <v>45890.66667</v>
      </c>
      <c r="N412" s="1">
        <f>IFERROR(__xludf.DUMMYFUNCTION("""COMPUTED_VALUE"""),1.4582627E7)</f>
        <v>14582627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IFERROR(__xludf.DUMMYFUNCTION("""COMPUTED_VALUE"""),3425.59)</f>
        <v>3425.59</v>
      </c>
      <c r="D413" s="2">
        <f>IFERROR(__xludf.DUMMYFUNCTION("""COMPUTED_VALUE"""),45891.66666666667)</f>
        <v>45891.66667</v>
      </c>
      <c r="E413" s="1">
        <f>IFERROR(__xludf.DUMMYFUNCTION("""COMPUTED_VALUE"""),3509.38)</f>
        <v>3509.38</v>
      </c>
      <c r="G413" s="2">
        <f>IFERROR(__xludf.DUMMYFUNCTION("""COMPUTED_VALUE"""),45891.66666666667)</f>
        <v>45891.66667</v>
      </c>
      <c r="H413" s="1">
        <f>IFERROR(__xludf.DUMMYFUNCTION("""COMPUTED_VALUE"""),3300.78)</f>
        <v>3300.78</v>
      </c>
      <c r="J413" s="2">
        <f>IFERROR(__xludf.DUMMYFUNCTION("""COMPUTED_VALUE"""),45891.66666666667)</f>
        <v>45891.66667</v>
      </c>
      <c r="K413" s="1">
        <f>IFERROR(__xludf.DUMMYFUNCTION("""COMPUTED_VALUE"""),3402.66)</f>
        <v>3402.66</v>
      </c>
      <c r="M413" s="2">
        <f>IFERROR(__xludf.DUMMYFUNCTION("""COMPUTED_VALUE"""),45891.66666666667)</f>
        <v>45891.66667</v>
      </c>
      <c r="N413" s="1">
        <f>IFERROR(__xludf.DUMMYFUNCTION("""COMPUTED_VALUE"""),9.1094533E7)</f>
        <v>91094533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IFERROR(__xludf.DUMMYFUNCTION("""COMPUTED_VALUE"""),3406.41)</f>
        <v>3406.41</v>
      </c>
      <c r="D414" s="2">
        <f>IFERROR(__xludf.DUMMYFUNCTION("""COMPUTED_VALUE"""),45894.66666666667)</f>
        <v>45894.66667</v>
      </c>
      <c r="E414" s="1">
        <f>IFERROR(__xludf.DUMMYFUNCTION("""COMPUTED_VALUE"""),3417.15)</f>
        <v>3417.15</v>
      </c>
      <c r="G414" s="2">
        <f>IFERROR(__xludf.DUMMYFUNCTION("""COMPUTED_VALUE"""),45894.66666666667)</f>
        <v>45894.66667</v>
      </c>
      <c r="H414" s="1">
        <f>IFERROR(__xludf.DUMMYFUNCTION("""COMPUTED_VALUE"""),3275.24)</f>
        <v>3275.24</v>
      </c>
      <c r="J414" s="2">
        <f>IFERROR(__xludf.DUMMYFUNCTION("""COMPUTED_VALUE"""),45894.66666666667)</f>
        <v>45894.66667</v>
      </c>
      <c r="K414" s="1">
        <f>IFERROR(__xludf.DUMMYFUNCTION("""COMPUTED_VALUE"""),3304.44)</f>
        <v>3304.44</v>
      </c>
      <c r="M414" s="2">
        <f>IFERROR(__xludf.DUMMYFUNCTION("""COMPUTED_VALUE"""),45894.66666666667)</f>
        <v>45894.66667</v>
      </c>
      <c r="N414" s="1">
        <f>IFERROR(__xludf.DUMMYFUNCTION("""COMPUTED_VALUE"""),7.2837882E7)</f>
        <v>72837882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IFERROR(__xludf.DUMMYFUNCTION("""COMPUTED_VALUE"""),3275.06)</f>
        <v>3275.06</v>
      </c>
      <c r="D415" s="2">
        <f>IFERROR(__xludf.DUMMYFUNCTION("""COMPUTED_VALUE"""),45895.66666666667)</f>
        <v>45895.66667</v>
      </c>
      <c r="E415" s="1">
        <f>IFERROR(__xludf.DUMMYFUNCTION("""COMPUTED_VALUE"""),3291.77)</f>
        <v>3291.77</v>
      </c>
      <c r="G415" s="2">
        <f>IFERROR(__xludf.DUMMYFUNCTION("""COMPUTED_VALUE"""),45895.66666666667)</f>
        <v>45895.66667</v>
      </c>
      <c r="H415" s="1">
        <f>IFERROR(__xludf.DUMMYFUNCTION("""COMPUTED_VALUE"""),3254.2)</f>
        <v>3254.2</v>
      </c>
      <c r="J415" s="2">
        <f>IFERROR(__xludf.DUMMYFUNCTION("""COMPUTED_VALUE"""),45895.66666666667)</f>
        <v>45895.66667</v>
      </c>
      <c r="K415" s="1">
        <f>IFERROR(__xludf.DUMMYFUNCTION("""COMPUTED_VALUE"""),3288.27)</f>
        <v>3288.27</v>
      </c>
      <c r="M415" s="2">
        <f>IFERROR(__xludf.DUMMYFUNCTION("""COMPUTED_VALUE"""),45895.66666666667)</f>
        <v>45895.66667</v>
      </c>
      <c r="N415" s="1">
        <f>IFERROR(__xludf.DUMMYFUNCTION("""COMPUTED_VALUE"""),4.0687311E7)</f>
        <v>40687311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IFERROR(__xludf.DUMMYFUNCTION("""COMPUTED_VALUE"""),3288.27)</f>
        <v>3288.27</v>
      </c>
      <c r="D416" s="2">
        <f>IFERROR(__xludf.DUMMYFUNCTION("""COMPUTED_VALUE"""),45896.66666666667)</f>
        <v>45896.66667</v>
      </c>
      <c r="E416" s="1">
        <f>IFERROR(__xludf.DUMMYFUNCTION("""COMPUTED_VALUE"""),3288.27)</f>
        <v>3288.27</v>
      </c>
      <c r="G416" s="2">
        <f>IFERROR(__xludf.DUMMYFUNCTION("""COMPUTED_VALUE"""),45896.66666666667)</f>
        <v>45896.66667</v>
      </c>
      <c r="H416" s="1">
        <f>IFERROR(__xludf.DUMMYFUNCTION("""COMPUTED_VALUE"""),3258.87)</f>
        <v>3258.87</v>
      </c>
      <c r="J416" s="2">
        <f>IFERROR(__xludf.DUMMYFUNCTION("""COMPUTED_VALUE"""),45896.66666666667)</f>
        <v>45896.66667</v>
      </c>
      <c r="K416" s="1">
        <f>IFERROR(__xludf.DUMMYFUNCTION("""COMPUTED_VALUE"""),3265.19)</f>
        <v>3265.19</v>
      </c>
      <c r="M416" s="2">
        <f>IFERROR(__xludf.DUMMYFUNCTION("""COMPUTED_VALUE"""),45896.66666666667)</f>
        <v>45896.66667</v>
      </c>
      <c r="N416" s="1">
        <f>IFERROR(__xludf.DUMMYFUNCTION("""COMPUTED_VALUE"""),3.1252104E7)</f>
        <v>31252104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IFERROR(__xludf.DUMMYFUNCTION("""COMPUTED_VALUE"""),3291.8)</f>
        <v>3291.8</v>
      </c>
      <c r="D417" s="2">
        <f>IFERROR(__xludf.DUMMYFUNCTION("""COMPUTED_VALUE"""),45897.66666666667)</f>
        <v>45897.66667</v>
      </c>
      <c r="E417" s="1">
        <f>IFERROR(__xludf.DUMMYFUNCTION("""COMPUTED_VALUE"""),3329.22)</f>
        <v>3329.22</v>
      </c>
      <c r="G417" s="2">
        <f>IFERROR(__xludf.DUMMYFUNCTION("""COMPUTED_VALUE"""),45897.66666666667)</f>
        <v>45897.66667</v>
      </c>
      <c r="H417" s="1">
        <f>IFERROR(__xludf.DUMMYFUNCTION("""COMPUTED_VALUE"""),3279.42)</f>
        <v>3279.42</v>
      </c>
      <c r="J417" s="2">
        <f>IFERROR(__xludf.DUMMYFUNCTION("""COMPUTED_VALUE"""),45897.66666666667)</f>
        <v>45897.66667</v>
      </c>
      <c r="K417" s="1">
        <f>IFERROR(__xludf.DUMMYFUNCTION("""COMPUTED_VALUE"""),3294.57)</f>
        <v>3294.57</v>
      </c>
      <c r="M417" s="2">
        <f>IFERROR(__xludf.DUMMYFUNCTION("""COMPUTED_VALUE"""),45897.66666666667)</f>
        <v>45897.66667</v>
      </c>
      <c r="N417" s="1">
        <f>IFERROR(__xludf.DUMMYFUNCTION("""COMPUTED_VALUE"""),2.8355055E7)</f>
        <v>28355055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IFERROR(__xludf.DUMMYFUNCTION("""COMPUTED_VALUE"""),3284.07)</f>
        <v>3284.07</v>
      </c>
      <c r="D418" s="2">
        <f>IFERROR(__xludf.DUMMYFUNCTION("""COMPUTED_VALUE"""),45898.66666666667)</f>
        <v>45898.66667</v>
      </c>
      <c r="E418" s="1">
        <f>IFERROR(__xludf.DUMMYFUNCTION("""COMPUTED_VALUE"""),3308.81)</f>
        <v>3308.81</v>
      </c>
      <c r="G418" s="2">
        <f>IFERROR(__xludf.DUMMYFUNCTION("""COMPUTED_VALUE"""),45898.66666666667)</f>
        <v>45898.66667</v>
      </c>
      <c r="H418" s="1">
        <f>IFERROR(__xludf.DUMMYFUNCTION("""COMPUTED_VALUE"""),3278.53)</f>
        <v>3278.53</v>
      </c>
      <c r="J418" s="2">
        <f>IFERROR(__xludf.DUMMYFUNCTION("""COMPUTED_VALUE"""),45898.66666666667)</f>
        <v>45898.66667</v>
      </c>
      <c r="K418" s="1">
        <f>IFERROR(__xludf.DUMMYFUNCTION("""COMPUTED_VALUE"""),3306.61)</f>
        <v>3306.61</v>
      </c>
      <c r="M418" s="2">
        <f>IFERROR(__xludf.DUMMYFUNCTION("""COMPUTED_VALUE"""),45898.66666666667)</f>
        <v>45898.66667</v>
      </c>
      <c r="N418" s="1">
        <f>IFERROR(__xludf.DUMMYFUNCTION("""COMPUTED_VALUE"""),2.0021272E7)</f>
        <v>20021272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IFERROR(__xludf.DUMMYFUNCTION("""COMPUTED_VALUE"""),3306.61)</f>
        <v>3306.61</v>
      </c>
      <c r="D419" s="2">
        <f>IFERROR(__xludf.DUMMYFUNCTION("""COMPUTED_VALUE"""),45902.66666666667)</f>
        <v>45902.66667</v>
      </c>
      <c r="E419" s="1">
        <f>IFERROR(__xludf.DUMMYFUNCTION("""COMPUTED_VALUE"""),3306.61)</f>
        <v>3306.61</v>
      </c>
      <c r="G419" s="2">
        <f>IFERROR(__xludf.DUMMYFUNCTION("""COMPUTED_VALUE"""),45902.66666666667)</f>
        <v>45902.66667</v>
      </c>
      <c r="H419" s="1">
        <f>IFERROR(__xludf.DUMMYFUNCTION("""COMPUTED_VALUE"""),3247.48)</f>
        <v>3247.48</v>
      </c>
      <c r="J419" s="2">
        <f>IFERROR(__xludf.DUMMYFUNCTION("""COMPUTED_VALUE"""),45902.66666666667)</f>
        <v>45902.66667</v>
      </c>
      <c r="K419" s="1">
        <f>IFERROR(__xludf.DUMMYFUNCTION("""COMPUTED_VALUE"""),3281.79)</f>
        <v>3281.79</v>
      </c>
      <c r="M419" s="2">
        <f>IFERROR(__xludf.DUMMYFUNCTION("""COMPUTED_VALUE"""),45902.66666666667)</f>
        <v>45902.66667</v>
      </c>
      <c r="N419" s="1">
        <f>IFERROR(__xludf.DUMMYFUNCTION("""COMPUTED_VALUE"""),1.6236788E7)</f>
        <v>16236788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IFERROR(__xludf.DUMMYFUNCTION("""COMPUTED_VALUE"""),3281.7)</f>
        <v>3281.7</v>
      </c>
      <c r="D420" s="2">
        <f>IFERROR(__xludf.DUMMYFUNCTION("""COMPUTED_VALUE"""),45903.66666666667)</f>
        <v>45903.66667</v>
      </c>
      <c r="E420" s="1">
        <f>IFERROR(__xludf.DUMMYFUNCTION("""COMPUTED_VALUE"""),3287.59)</f>
        <v>3287.59</v>
      </c>
      <c r="G420" s="2">
        <f>IFERROR(__xludf.DUMMYFUNCTION("""COMPUTED_VALUE"""),45903.66666666667)</f>
        <v>45903.66667</v>
      </c>
      <c r="H420" s="1">
        <f>IFERROR(__xludf.DUMMYFUNCTION("""COMPUTED_VALUE"""),3245.43)</f>
        <v>3245.43</v>
      </c>
      <c r="J420" s="2">
        <f>IFERROR(__xludf.DUMMYFUNCTION("""COMPUTED_VALUE"""),45903.66666666667)</f>
        <v>45903.66667</v>
      </c>
      <c r="K420" s="1">
        <f>IFERROR(__xludf.DUMMYFUNCTION("""COMPUTED_VALUE"""),3282.02)</f>
        <v>3282.02</v>
      </c>
      <c r="M420" s="2">
        <f>IFERROR(__xludf.DUMMYFUNCTION("""COMPUTED_VALUE"""),45903.66666666667)</f>
        <v>45903.66667</v>
      </c>
      <c r="N420" s="1">
        <f>IFERROR(__xludf.DUMMYFUNCTION("""COMPUTED_VALUE"""),2.4235773E7)</f>
        <v>24235773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IFERROR(__xludf.DUMMYFUNCTION("""COMPUTED_VALUE"""),3284.78)</f>
        <v>3284.78</v>
      </c>
      <c r="D421" s="2">
        <f>IFERROR(__xludf.DUMMYFUNCTION("""COMPUTED_VALUE"""),45904.66666666667)</f>
        <v>45904.66667</v>
      </c>
      <c r="E421" s="1">
        <f>IFERROR(__xludf.DUMMYFUNCTION("""COMPUTED_VALUE"""),3310.89)</f>
        <v>3310.89</v>
      </c>
      <c r="G421" s="2">
        <f>IFERROR(__xludf.DUMMYFUNCTION("""COMPUTED_VALUE"""),45904.66666666667)</f>
        <v>45904.66667</v>
      </c>
      <c r="H421" s="1">
        <f>IFERROR(__xludf.DUMMYFUNCTION("""COMPUTED_VALUE"""),3267.18)</f>
        <v>3267.18</v>
      </c>
      <c r="J421" s="2">
        <f>IFERROR(__xludf.DUMMYFUNCTION("""COMPUTED_VALUE"""),45904.66666666667)</f>
        <v>45904.66667</v>
      </c>
      <c r="K421" s="1">
        <f>IFERROR(__xludf.DUMMYFUNCTION("""COMPUTED_VALUE"""),3305.68)</f>
        <v>3305.68</v>
      </c>
      <c r="M421" s="2">
        <f>IFERROR(__xludf.DUMMYFUNCTION("""COMPUTED_VALUE"""),45904.66666666667)</f>
        <v>45904.66667</v>
      </c>
      <c r="N421" s="1">
        <f>IFERROR(__xludf.DUMMYFUNCTION("""COMPUTED_VALUE"""),1.5146862E7)</f>
        <v>15146862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IFERROR(__xludf.DUMMYFUNCTION("""COMPUTED_VALUE"""),3304.48)</f>
        <v>3304.48</v>
      </c>
      <c r="D422" s="2">
        <f>IFERROR(__xludf.DUMMYFUNCTION("""COMPUTED_VALUE"""),45905.66666666667)</f>
        <v>45905.66667</v>
      </c>
      <c r="E422" s="1">
        <f>IFERROR(__xludf.DUMMYFUNCTION("""COMPUTED_VALUE"""),3309.03)</f>
        <v>3309.03</v>
      </c>
      <c r="G422" s="2">
        <f>IFERROR(__xludf.DUMMYFUNCTION("""COMPUTED_VALUE"""),45905.66666666667)</f>
        <v>45905.66667</v>
      </c>
      <c r="H422" s="1">
        <f>IFERROR(__xludf.DUMMYFUNCTION("""COMPUTED_VALUE"""),3256.09)</f>
        <v>3256.09</v>
      </c>
      <c r="J422" s="2">
        <f>IFERROR(__xludf.DUMMYFUNCTION("""COMPUTED_VALUE"""),45905.66666666667)</f>
        <v>45905.66667</v>
      </c>
      <c r="K422" s="1">
        <f>IFERROR(__xludf.DUMMYFUNCTION("""COMPUTED_VALUE"""),3275.66)</f>
        <v>3275.66</v>
      </c>
      <c r="M422" s="2">
        <f>IFERROR(__xludf.DUMMYFUNCTION("""COMPUTED_VALUE"""),45905.66666666667)</f>
        <v>45905.66667</v>
      </c>
      <c r="N422" s="1">
        <f>IFERROR(__xludf.DUMMYFUNCTION("""COMPUTED_VALUE"""),1.435359E7)</f>
        <v>14353590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IFERROR(__xludf.DUMMYFUNCTION("""COMPUTED_VALUE"""),3276.26)</f>
        <v>3276.26</v>
      </c>
      <c r="D423" s="2">
        <f>IFERROR(__xludf.DUMMYFUNCTION("""COMPUTED_VALUE"""),45908.66666666667)</f>
        <v>45908.66667</v>
      </c>
      <c r="E423" s="1">
        <f>IFERROR(__xludf.DUMMYFUNCTION("""COMPUTED_VALUE"""),3276.26)</f>
        <v>3276.26</v>
      </c>
      <c r="G423" s="2">
        <f>IFERROR(__xludf.DUMMYFUNCTION("""COMPUTED_VALUE"""),45908.66666666667)</f>
        <v>45908.66667</v>
      </c>
      <c r="H423" s="1">
        <f>IFERROR(__xludf.DUMMYFUNCTION("""COMPUTED_VALUE"""),3230.17)</f>
        <v>3230.17</v>
      </c>
      <c r="J423" s="2">
        <f>IFERROR(__xludf.DUMMYFUNCTION("""COMPUTED_VALUE"""),45908.66666666667)</f>
        <v>45908.66667</v>
      </c>
      <c r="K423" s="1">
        <f>IFERROR(__xludf.DUMMYFUNCTION("""COMPUTED_VALUE"""),3243.63)</f>
        <v>3243.63</v>
      </c>
      <c r="M423" s="2">
        <f>IFERROR(__xludf.DUMMYFUNCTION("""COMPUTED_VALUE"""),45908.66666666667)</f>
        <v>45908.66667</v>
      </c>
      <c r="N423" s="1">
        <f>IFERROR(__xludf.DUMMYFUNCTION("""COMPUTED_VALUE"""),2.1573964E7)</f>
        <v>21573964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IFERROR(__xludf.DUMMYFUNCTION("""COMPUTED_VALUE"""),3244.55)</f>
        <v>3244.55</v>
      </c>
      <c r="D424" s="2">
        <f>IFERROR(__xludf.DUMMYFUNCTION("""COMPUTED_VALUE"""),45909.66666666667)</f>
        <v>45909.66667</v>
      </c>
      <c r="E424" s="1">
        <f>IFERROR(__xludf.DUMMYFUNCTION("""COMPUTED_VALUE"""),3258.34)</f>
        <v>3258.34</v>
      </c>
      <c r="G424" s="2">
        <f>IFERROR(__xludf.DUMMYFUNCTION("""COMPUTED_VALUE"""),45909.66666666667)</f>
        <v>45909.66667</v>
      </c>
      <c r="H424" s="1">
        <f>IFERROR(__xludf.DUMMYFUNCTION("""COMPUTED_VALUE"""),3220.65)</f>
        <v>3220.65</v>
      </c>
      <c r="J424" s="2">
        <f>IFERROR(__xludf.DUMMYFUNCTION("""COMPUTED_VALUE"""),45909.66666666667)</f>
        <v>45909.66667</v>
      </c>
      <c r="K424" s="1">
        <f>IFERROR(__xludf.DUMMYFUNCTION("""COMPUTED_VALUE"""),3222.62)</f>
        <v>3222.62</v>
      </c>
      <c r="M424" s="2">
        <f>IFERROR(__xludf.DUMMYFUNCTION("""COMPUTED_VALUE"""),45909.66666666667)</f>
        <v>45909.66667</v>
      </c>
      <c r="N424" s="1">
        <f>IFERROR(__xludf.DUMMYFUNCTION("""COMPUTED_VALUE"""),1.3679933E7)</f>
        <v>13679933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IFERROR(__xludf.DUMMYFUNCTION("""COMPUTED_VALUE"""),3220.7)</f>
        <v>3220.7</v>
      </c>
      <c r="D425" s="2">
        <f>IFERROR(__xludf.DUMMYFUNCTION("""COMPUTED_VALUE"""),45910.66666666667)</f>
        <v>45910.66667</v>
      </c>
      <c r="E425" s="1">
        <f>IFERROR(__xludf.DUMMYFUNCTION("""COMPUTED_VALUE"""),3225.7)</f>
        <v>3225.7</v>
      </c>
      <c r="G425" s="2">
        <f>IFERROR(__xludf.DUMMYFUNCTION("""COMPUTED_VALUE"""),45910.66666666667)</f>
        <v>45910.66667</v>
      </c>
      <c r="H425" s="1">
        <f>IFERROR(__xludf.DUMMYFUNCTION("""COMPUTED_VALUE"""),3158.49)</f>
        <v>3158.49</v>
      </c>
      <c r="J425" s="2">
        <f>IFERROR(__xludf.DUMMYFUNCTION("""COMPUTED_VALUE"""),45910.66666666667)</f>
        <v>45910.66667</v>
      </c>
      <c r="K425" s="1">
        <f>IFERROR(__xludf.DUMMYFUNCTION("""COMPUTED_VALUE"""),3209.27)</f>
        <v>3209.27</v>
      </c>
      <c r="M425" s="2">
        <f>IFERROR(__xludf.DUMMYFUNCTION("""COMPUTED_VALUE"""),45910.66666666667)</f>
        <v>45910.66667</v>
      </c>
      <c r="N425" s="1">
        <f>IFERROR(__xludf.DUMMYFUNCTION("""COMPUTED_VALUE"""),1.5001723E7)</f>
        <v>15001723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IFERROR(__xludf.DUMMYFUNCTION("""COMPUTED_VALUE"""),3209.27)</f>
        <v>3209.27</v>
      </c>
      <c r="D426" s="2">
        <f>IFERROR(__xludf.DUMMYFUNCTION("""COMPUTED_VALUE"""),45911.66666666667)</f>
        <v>45911.66667</v>
      </c>
      <c r="E426" s="1">
        <f>IFERROR(__xludf.DUMMYFUNCTION("""COMPUTED_VALUE"""),3241.75)</f>
        <v>3241.75</v>
      </c>
      <c r="G426" s="2">
        <f>IFERROR(__xludf.DUMMYFUNCTION("""COMPUTED_VALUE"""),45911.66666666667)</f>
        <v>45911.66667</v>
      </c>
      <c r="H426" s="1">
        <f>IFERROR(__xludf.DUMMYFUNCTION("""COMPUTED_VALUE"""),3199.56)</f>
        <v>3199.56</v>
      </c>
      <c r="J426" s="2">
        <f>IFERROR(__xludf.DUMMYFUNCTION("""COMPUTED_VALUE"""),45911.66666666667)</f>
        <v>45911.66667</v>
      </c>
      <c r="K426" s="1">
        <f>IFERROR(__xludf.DUMMYFUNCTION("""COMPUTED_VALUE"""),3239.8)</f>
        <v>3239.8</v>
      </c>
      <c r="M426" s="2">
        <f>IFERROR(__xludf.DUMMYFUNCTION("""COMPUTED_VALUE"""),45911.66666666667)</f>
        <v>45911.66667</v>
      </c>
      <c r="N426" s="1">
        <f>IFERROR(__xludf.DUMMYFUNCTION("""COMPUTED_VALUE"""),1.5737764E7)</f>
        <v>15737764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IFERROR(__xludf.DUMMYFUNCTION("""COMPUTED_VALUE"""),3239.4)</f>
        <v>3239.4</v>
      </c>
      <c r="D427" s="2">
        <f>IFERROR(__xludf.DUMMYFUNCTION("""COMPUTED_VALUE"""),45912.66666666667)</f>
        <v>45912.66667</v>
      </c>
      <c r="E427" s="1">
        <f>IFERROR(__xludf.DUMMYFUNCTION("""COMPUTED_VALUE"""),3242.46)</f>
        <v>3242.46</v>
      </c>
      <c r="G427" s="2">
        <f>IFERROR(__xludf.DUMMYFUNCTION("""COMPUTED_VALUE"""),45912.66666666667)</f>
        <v>45912.66667</v>
      </c>
      <c r="H427" s="1">
        <f>IFERROR(__xludf.DUMMYFUNCTION("""COMPUTED_VALUE"""),3217.97)</f>
        <v>3217.97</v>
      </c>
      <c r="J427" s="2">
        <f>IFERROR(__xludf.DUMMYFUNCTION("""COMPUTED_VALUE"""),45912.66666666667)</f>
        <v>45912.66667</v>
      </c>
      <c r="K427" s="1">
        <f>IFERROR(__xludf.DUMMYFUNCTION("""COMPUTED_VALUE"""),3224.07)</f>
        <v>3224.07</v>
      </c>
      <c r="M427" s="2">
        <f>IFERROR(__xludf.DUMMYFUNCTION("""COMPUTED_VALUE"""),45912.66666666667)</f>
        <v>45912.66667</v>
      </c>
      <c r="N427" s="1">
        <f>IFERROR(__xludf.DUMMYFUNCTION("""COMPUTED_VALUE"""),1.7704953E7)</f>
        <v>17704953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IFERROR(__xludf.DUMMYFUNCTION("""COMPUTED_VALUE"""),3234.55)</f>
        <v>3234.55</v>
      </c>
      <c r="D428" s="2">
        <f>IFERROR(__xludf.DUMMYFUNCTION("""COMPUTED_VALUE"""),45915.66666666667)</f>
        <v>45915.66667</v>
      </c>
      <c r="E428" s="1">
        <f>IFERROR(__xludf.DUMMYFUNCTION("""COMPUTED_VALUE"""),3251.18)</f>
        <v>3251.18</v>
      </c>
      <c r="G428" s="2">
        <f>IFERROR(__xludf.DUMMYFUNCTION("""COMPUTED_VALUE"""),45915.66666666667)</f>
        <v>45915.66667</v>
      </c>
      <c r="H428" s="1">
        <f>IFERROR(__xludf.DUMMYFUNCTION("""COMPUTED_VALUE"""),3215.32)</f>
        <v>3215.32</v>
      </c>
      <c r="J428" s="2">
        <f>IFERROR(__xludf.DUMMYFUNCTION("""COMPUTED_VALUE"""),45915.66666666667)</f>
        <v>45915.66667</v>
      </c>
      <c r="K428" s="1">
        <f>IFERROR(__xludf.DUMMYFUNCTION("""COMPUTED_VALUE"""),3242.12)</f>
        <v>3242.12</v>
      </c>
      <c r="M428" s="2">
        <f>IFERROR(__xludf.DUMMYFUNCTION("""COMPUTED_VALUE"""),45915.66666666667)</f>
        <v>45915.66667</v>
      </c>
      <c r="N428" s="1">
        <f>IFERROR(__xludf.DUMMYFUNCTION("""COMPUTED_VALUE"""),1.3377003E7)</f>
        <v>13377003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IFERROR(__xludf.DUMMYFUNCTION("""COMPUTED_VALUE"""),3246.71)</f>
        <v>3246.71</v>
      </c>
      <c r="D429" s="2">
        <f>IFERROR(__xludf.DUMMYFUNCTION("""COMPUTED_VALUE"""),45916.66666666667)</f>
        <v>45916.66667</v>
      </c>
      <c r="E429" s="1">
        <f>IFERROR(__xludf.DUMMYFUNCTION("""COMPUTED_VALUE"""),3280.48)</f>
        <v>3280.48</v>
      </c>
      <c r="G429" s="2">
        <f>IFERROR(__xludf.DUMMYFUNCTION("""COMPUTED_VALUE"""),45916.66666666667)</f>
        <v>45916.66667</v>
      </c>
      <c r="H429" s="1">
        <f>IFERROR(__xludf.DUMMYFUNCTION("""COMPUTED_VALUE"""),3235.47)</f>
        <v>3235.47</v>
      </c>
      <c r="J429" s="2">
        <f>IFERROR(__xludf.DUMMYFUNCTION("""COMPUTED_VALUE"""),45916.66666666667)</f>
        <v>45916.66667</v>
      </c>
      <c r="K429" s="1">
        <f>IFERROR(__xludf.DUMMYFUNCTION("""COMPUTED_VALUE"""),3242.17)</f>
        <v>3242.17</v>
      </c>
      <c r="M429" s="2">
        <f>IFERROR(__xludf.DUMMYFUNCTION("""COMPUTED_VALUE"""),45916.66666666667)</f>
        <v>45916.66667</v>
      </c>
      <c r="N429" s="1">
        <f>IFERROR(__xludf.DUMMYFUNCTION("""COMPUTED_VALUE"""),1.8319323E7)</f>
        <v>18319323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IFERROR(__xludf.DUMMYFUNCTION("""COMPUTED_VALUE"""),3243.25)</f>
        <v>3243.25</v>
      </c>
      <c r="D430" s="2">
        <f>IFERROR(__xludf.DUMMYFUNCTION("""COMPUTED_VALUE"""),45917.66666666667)</f>
        <v>45917.66667</v>
      </c>
      <c r="E430" s="1">
        <f>IFERROR(__xludf.DUMMYFUNCTION("""COMPUTED_VALUE"""),3290.0)</f>
        <v>3290</v>
      </c>
      <c r="G430" s="2">
        <f>IFERROR(__xludf.DUMMYFUNCTION("""COMPUTED_VALUE"""),45917.66666666667)</f>
        <v>45917.66667</v>
      </c>
      <c r="H430" s="1">
        <f>IFERROR(__xludf.DUMMYFUNCTION("""COMPUTED_VALUE"""),3241.68)</f>
        <v>3241.68</v>
      </c>
      <c r="J430" s="2">
        <f>IFERROR(__xludf.DUMMYFUNCTION("""COMPUTED_VALUE"""),45917.66666666667)</f>
        <v>45917.66667</v>
      </c>
      <c r="K430" s="1">
        <f>IFERROR(__xludf.DUMMYFUNCTION("""COMPUTED_VALUE"""),3258.1)</f>
        <v>3258.1</v>
      </c>
      <c r="M430" s="2">
        <f>IFERROR(__xludf.DUMMYFUNCTION("""COMPUTED_VALUE"""),45917.66666666667)</f>
        <v>45917.66667</v>
      </c>
      <c r="N430" s="1">
        <f>IFERROR(__xludf.DUMMYFUNCTION("""COMPUTED_VALUE"""),1.9491277E7)</f>
        <v>19491277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IFERROR(__xludf.DUMMYFUNCTION("""COMPUTED_VALUE"""),3258.1)</f>
        <v>3258.1</v>
      </c>
      <c r="D431" s="2">
        <f>IFERROR(__xludf.DUMMYFUNCTION("""COMPUTED_VALUE"""),45918.66666666667)</f>
        <v>45918.66667</v>
      </c>
      <c r="E431" s="1">
        <f>IFERROR(__xludf.DUMMYFUNCTION("""COMPUTED_VALUE"""),3314.59)</f>
        <v>3314.59</v>
      </c>
      <c r="G431" s="2">
        <f>IFERROR(__xludf.DUMMYFUNCTION("""COMPUTED_VALUE"""),45918.66666666667)</f>
        <v>45918.66667</v>
      </c>
      <c r="H431" s="1">
        <f>IFERROR(__xludf.DUMMYFUNCTION("""COMPUTED_VALUE"""),3254.52)</f>
        <v>3254.52</v>
      </c>
      <c r="J431" s="2">
        <f>IFERROR(__xludf.DUMMYFUNCTION("""COMPUTED_VALUE"""),45918.66666666667)</f>
        <v>45918.66667</v>
      </c>
      <c r="K431" s="1">
        <f>IFERROR(__xludf.DUMMYFUNCTION("""COMPUTED_VALUE"""),3311.99)</f>
        <v>3311.99</v>
      </c>
      <c r="M431" s="2">
        <f>IFERROR(__xludf.DUMMYFUNCTION("""COMPUTED_VALUE"""),45918.66666666667)</f>
        <v>45918.66667</v>
      </c>
      <c r="N431" s="1">
        <f>IFERROR(__xludf.DUMMYFUNCTION("""COMPUTED_VALUE"""),2.0108225E7)</f>
        <v>20108225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IFERROR(__xludf.DUMMYFUNCTION("""COMPUTED_VALUE"""),3314.4)</f>
        <v>3314.4</v>
      </c>
      <c r="D432" s="2">
        <f>IFERROR(__xludf.DUMMYFUNCTION("""COMPUTED_VALUE"""),45919.66666666667)</f>
        <v>45919.66667</v>
      </c>
      <c r="E432" s="1">
        <f>IFERROR(__xludf.DUMMYFUNCTION("""COMPUTED_VALUE"""),3324.74)</f>
        <v>3324.74</v>
      </c>
      <c r="G432" s="2">
        <f>IFERROR(__xludf.DUMMYFUNCTION("""COMPUTED_VALUE"""),45919.66666666667)</f>
        <v>45919.66667</v>
      </c>
      <c r="H432" s="1">
        <f>IFERROR(__xludf.DUMMYFUNCTION("""COMPUTED_VALUE"""),3297.04)</f>
        <v>3297.04</v>
      </c>
      <c r="J432" s="2">
        <f>IFERROR(__xludf.DUMMYFUNCTION("""COMPUTED_VALUE"""),45919.66666666667)</f>
        <v>45919.66667</v>
      </c>
      <c r="K432" s="1">
        <f>IFERROR(__xludf.DUMMYFUNCTION("""COMPUTED_VALUE"""),3306.04)</f>
        <v>3306.04</v>
      </c>
      <c r="M432" s="2">
        <f>IFERROR(__xludf.DUMMYFUNCTION("""COMPUTED_VALUE"""),45919.66666666667)</f>
        <v>45919.66667</v>
      </c>
      <c r="N432" s="1">
        <f>IFERROR(__xludf.DUMMYFUNCTION("""COMPUTED_VALUE"""),3.839216E7)</f>
        <v>38392160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IFERROR(__xludf.DUMMYFUNCTION("""COMPUTED_VALUE"""),3312.17)</f>
        <v>3312.17</v>
      </c>
      <c r="D433" s="2">
        <f>IFERROR(__xludf.DUMMYFUNCTION("""COMPUTED_VALUE"""),45922.66666666667)</f>
        <v>45922.66667</v>
      </c>
      <c r="E433" s="1">
        <f>IFERROR(__xludf.DUMMYFUNCTION("""COMPUTED_VALUE"""),3412.51)</f>
        <v>3412.51</v>
      </c>
      <c r="G433" s="2">
        <f>IFERROR(__xludf.DUMMYFUNCTION("""COMPUTED_VALUE"""),45922.66666666667)</f>
        <v>45922.66667</v>
      </c>
      <c r="H433" s="1">
        <f>IFERROR(__xludf.DUMMYFUNCTION("""COMPUTED_VALUE"""),3295.37)</f>
        <v>3295.37</v>
      </c>
      <c r="J433" s="2">
        <f>IFERROR(__xludf.DUMMYFUNCTION("""COMPUTED_VALUE"""),45922.66666666667)</f>
        <v>45922.66667</v>
      </c>
      <c r="K433" s="1">
        <f>IFERROR(__xludf.DUMMYFUNCTION("""COMPUTED_VALUE"""),3371.3)</f>
        <v>3371.3</v>
      </c>
      <c r="M433" s="2">
        <f>IFERROR(__xludf.DUMMYFUNCTION("""COMPUTED_VALUE"""),45922.66666666667)</f>
        <v>45922.66667</v>
      </c>
      <c r="N433" s="1">
        <f>IFERROR(__xludf.DUMMYFUNCTION("""COMPUTED_VALUE"""),3.3389078E7)</f>
        <v>33389078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IFERROR(__xludf.DUMMYFUNCTION("""COMPUTED_VALUE"""),3376.21)</f>
        <v>3376.21</v>
      </c>
      <c r="D434" s="2">
        <f>IFERROR(__xludf.DUMMYFUNCTION("""COMPUTED_VALUE"""),45923.66666666667)</f>
        <v>45923.66667</v>
      </c>
      <c r="E434" s="1">
        <f>IFERROR(__xludf.DUMMYFUNCTION("""COMPUTED_VALUE"""),3426.59)</f>
        <v>3426.59</v>
      </c>
      <c r="G434" s="2">
        <f>IFERROR(__xludf.DUMMYFUNCTION("""COMPUTED_VALUE"""),45923.66666666667)</f>
        <v>45923.66667</v>
      </c>
      <c r="H434" s="1">
        <f>IFERROR(__xludf.DUMMYFUNCTION("""COMPUTED_VALUE"""),3372.77)</f>
        <v>3372.77</v>
      </c>
      <c r="J434" s="2">
        <f>IFERROR(__xludf.DUMMYFUNCTION("""COMPUTED_VALUE"""),45923.66666666667)</f>
        <v>45923.66667</v>
      </c>
      <c r="K434" s="1">
        <f>IFERROR(__xludf.DUMMYFUNCTION("""COMPUTED_VALUE"""),3412.99)</f>
        <v>3412.99</v>
      </c>
      <c r="M434" s="2">
        <f>IFERROR(__xludf.DUMMYFUNCTION("""COMPUTED_VALUE"""),45923.66666666667)</f>
        <v>45923.66667</v>
      </c>
      <c r="N434" s="1">
        <f>IFERROR(__xludf.DUMMYFUNCTION("""COMPUTED_VALUE"""),3.465536E7)</f>
        <v>34655360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IFERROR(__xludf.DUMMYFUNCTION("""COMPUTED_VALUE"""),3412.14)</f>
        <v>3412.14</v>
      </c>
      <c r="D435" s="2">
        <f>IFERROR(__xludf.DUMMYFUNCTION("""COMPUTED_VALUE"""),45924.66666666667)</f>
        <v>45924.66667</v>
      </c>
      <c r="E435" s="1">
        <f>IFERROR(__xludf.DUMMYFUNCTION("""COMPUTED_VALUE"""),3461.11)</f>
        <v>3461.11</v>
      </c>
      <c r="G435" s="2">
        <f>IFERROR(__xludf.DUMMYFUNCTION("""COMPUTED_VALUE"""),45924.66666666667)</f>
        <v>45924.66667</v>
      </c>
      <c r="H435" s="1">
        <f>IFERROR(__xludf.DUMMYFUNCTION("""COMPUTED_VALUE"""),3404.99)</f>
        <v>3404.99</v>
      </c>
      <c r="J435" s="2">
        <f>IFERROR(__xludf.DUMMYFUNCTION("""COMPUTED_VALUE"""),45924.66666666667)</f>
        <v>45924.66667</v>
      </c>
      <c r="K435" s="1">
        <f>IFERROR(__xludf.DUMMYFUNCTION("""COMPUTED_VALUE"""),3428.8)</f>
        <v>3428.8</v>
      </c>
      <c r="M435" s="2">
        <f>IFERROR(__xludf.DUMMYFUNCTION("""COMPUTED_VALUE"""),45924.66666666667)</f>
        <v>45924.66667</v>
      </c>
      <c r="N435" s="1">
        <f>IFERROR(__xludf.DUMMYFUNCTION("""COMPUTED_VALUE"""),2.2300875E7)</f>
        <v>22300875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IFERROR(__xludf.DUMMYFUNCTION("""COMPUTED_VALUE"""),3430.51)</f>
        <v>3430.51</v>
      </c>
      <c r="D436" s="2">
        <f>IFERROR(__xludf.DUMMYFUNCTION("""COMPUTED_VALUE"""),45925.66666666667)</f>
        <v>45925.66667</v>
      </c>
      <c r="E436" s="1">
        <f>IFERROR(__xludf.DUMMYFUNCTION("""COMPUTED_VALUE"""),3456.79)</f>
        <v>3456.79</v>
      </c>
      <c r="G436" s="2">
        <f>IFERROR(__xludf.DUMMYFUNCTION("""COMPUTED_VALUE"""),45925.66666666667)</f>
        <v>45925.66667</v>
      </c>
      <c r="H436" s="1">
        <f>IFERROR(__xludf.DUMMYFUNCTION("""COMPUTED_VALUE"""),3430.51)</f>
        <v>3430.51</v>
      </c>
      <c r="J436" s="2">
        <f>IFERROR(__xludf.DUMMYFUNCTION("""COMPUTED_VALUE"""),45925.66666666667)</f>
        <v>45925.66667</v>
      </c>
      <c r="K436" s="1">
        <f>IFERROR(__xludf.DUMMYFUNCTION("""COMPUTED_VALUE"""),3444.02)</f>
        <v>3444.02</v>
      </c>
      <c r="M436" s="2">
        <f>IFERROR(__xludf.DUMMYFUNCTION("""COMPUTED_VALUE"""),45925.66666666667)</f>
        <v>45925.66667</v>
      </c>
      <c r="N436" s="1">
        <f>IFERROR(__xludf.DUMMYFUNCTION("""COMPUTED_VALUE"""),2.8236555E7)</f>
        <v>28236555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IFERROR(__xludf.DUMMYFUNCTION("""COMPUTED_VALUE"""),3442.35)</f>
        <v>3442.35</v>
      </c>
      <c r="D437" s="2">
        <f>IFERROR(__xludf.DUMMYFUNCTION("""COMPUTED_VALUE"""),45926.66666666667)</f>
        <v>45926.66667</v>
      </c>
      <c r="E437" s="1">
        <f>IFERROR(__xludf.DUMMYFUNCTION("""COMPUTED_VALUE"""),3486.44)</f>
        <v>3486.44</v>
      </c>
      <c r="G437" s="2">
        <f>IFERROR(__xludf.DUMMYFUNCTION("""COMPUTED_VALUE"""),45926.66666666667)</f>
        <v>45926.66667</v>
      </c>
      <c r="H437" s="1">
        <f>IFERROR(__xludf.DUMMYFUNCTION("""COMPUTED_VALUE"""),3440.06)</f>
        <v>3440.06</v>
      </c>
      <c r="J437" s="2">
        <f>IFERROR(__xludf.DUMMYFUNCTION("""COMPUTED_VALUE"""),45926.66666666667)</f>
        <v>45926.66667</v>
      </c>
      <c r="K437" s="1">
        <f>IFERROR(__xludf.DUMMYFUNCTION("""COMPUTED_VALUE"""),3482.53)</f>
        <v>3482.53</v>
      </c>
      <c r="M437" s="2">
        <f>IFERROR(__xludf.DUMMYFUNCTION("""COMPUTED_VALUE"""),45926.66666666667)</f>
        <v>45926.66667</v>
      </c>
      <c r="N437" s="1">
        <f>IFERROR(__xludf.DUMMYFUNCTION("""COMPUTED_VALUE"""),1.9686121E7)</f>
        <v>19686121</v>
      </c>
    </row>
  </sheetData>
  <drawing r:id="rId1"/>
</worksheet>
</file>