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IFERROR(__xludf.DUMMYFUNCTION("GOOGLEFINANCE(""DJUSRS"",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IFERROR(__xludf.DUMMYFUNCTION("GOOGLEFINANCE(""DJUSRS"",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IFERROR(__xludf.DUMMYFUNCTION("GOOGLEFINANCE(""DJUSRS"",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IFERROR(__xludf.DUMMYFUNCTION("GOOGLEFINANCE(""DJUSRS"",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IFERROR(__xludf.DUMMYFUNCTION("GOOGLEFINANCE(""DJUSRS"",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IFERROR(__xludf.DUMMYFUNCTION("""COMPUTED_VALUE"""),2508.57)</f>
        <v>2508.57</v>
      </c>
      <c r="D2" s="2">
        <f>IFERROR(__xludf.DUMMYFUNCTION("""COMPUTED_VALUE"""),45293.66666666667)</f>
        <v>45293.66667</v>
      </c>
      <c r="E2" s="1">
        <f>IFERROR(__xludf.DUMMYFUNCTION("""COMPUTED_VALUE"""),2513.72)</f>
        <v>2513.72</v>
      </c>
      <c r="G2" s="2">
        <f>IFERROR(__xludf.DUMMYFUNCTION("""COMPUTED_VALUE"""),45293.66666666667)</f>
        <v>45293.66667</v>
      </c>
      <c r="H2" s="1">
        <f>IFERROR(__xludf.DUMMYFUNCTION("""COMPUTED_VALUE"""),2456.14)</f>
        <v>2456.14</v>
      </c>
      <c r="J2" s="2">
        <f>IFERROR(__xludf.DUMMYFUNCTION("""COMPUTED_VALUE"""),45293.66666666667)</f>
        <v>45293.66667</v>
      </c>
      <c r="K2" s="1">
        <f>IFERROR(__xludf.DUMMYFUNCTION("""COMPUTED_VALUE"""),2473.54)</f>
        <v>2473.54</v>
      </c>
      <c r="M2" s="2">
        <f>IFERROR(__xludf.DUMMYFUNCTION("""COMPUTED_VALUE"""),45293.66666666667)</f>
        <v>45293.66667</v>
      </c>
      <c r="N2" s="1">
        <f>IFERROR(__xludf.DUMMYFUNCTION("""COMPUTED_VALUE"""),4.7052418E7)</f>
        <v>47052418</v>
      </c>
    </row>
    <row r="3">
      <c r="A3" s="2">
        <f>IFERROR(__xludf.DUMMYFUNCTION("""COMPUTED_VALUE"""),45294.66666666667)</f>
        <v>45294.66667</v>
      </c>
      <c r="B3" s="1">
        <f>IFERROR(__xludf.DUMMYFUNCTION("""COMPUTED_VALUE"""),2465.3)</f>
        <v>2465.3</v>
      </c>
      <c r="D3" s="2">
        <f>IFERROR(__xludf.DUMMYFUNCTION("""COMPUTED_VALUE"""),45294.66666666667)</f>
        <v>45294.66667</v>
      </c>
      <c r="E3" s="1">
        <f>IFERROR(__xludf.DUMMYFUNCTION("""COMPUTED_VALUE"""),2475.9)</f>
        <v>2475.9</v>
      </c>
      <c r="G3" s="2">
        <f>IFERROR(__xludf.DUMMYFUNCTION("""COMPUTED_VALUE"""),45294.66666666667)</f>
        <v>45294.66667</v>
      </c>
      <c r="H3" s="1">
        <f>IFERROR(__xludf.DUMMYFUNCTION("""COMPUTED_VALUE"""),2445.93)</f>
        <v>2445.93</v>
      </c>
      <c r="J3" s="2">
        <f>IFERROR(__xludf.DUMMYFUNCTION("""COMPUTED_VALUE"""),45294.66666666667)</f>
        <v>45294.66667</v>
      </c>
      <c r="K3" s="1">
        <f>IFERROR(__xludf.DUMMYFUNCTION("""COMPUTED_VALUE"""),2450.36)</f>
        <v>2450.36</v>
      </c>
      <c r="M3" s="2">
        <f>IFERROR(__xludf.DUMMYFUNCTION("""COMPUTED_VALUE"""),45294.66666666667)</f>
        <v>45294.66667</v>
      </c>
      <c r="N3" s="1">
        <f>IFERROR(__xludf.DUMMYFUNCTION("""COMPUTED_VALUE"""),4.2907461E7)</f>
        <v>42907461</v>
      </c>
    </row>
    <row r="4">
      <c r="A4" s="2">
        <f>IFERROR(__xludf.DUMMYFUNCTION("""COMPUTED_VALUE"""),45295.66666666667)</f>
        <v>45295.66667</v>
      </c>
      <c r="B4" s="1">
        <f>IFERROR(__xludf.DUMMYFUNCTION("""COMPUTED_VALUE"""),2456.93)</f>
        <v>2456.93</v>
      </c>
      <c r="D4" s="2">
        <f>IFERROR(__xludf.DUMMYFUNCTION("""COMPUTED_VALUE"""),45295.66666666667)</f>
        <v>45295.66667</v>
      </c>
      <c r="E4" s="1">
        <f>IFERROR(__xludf.DUMMYFUNCTION("""COMPUTED_VALUE"""),2478.53)</f>
        <v>2478.53</v>
      </c>
      <c r="G4" s="2">
        <f>IFERROR(__xludf.DUMMYFUNCTION("""COMPUTED_VALUE"""),45295.66666666667)</f>
        <v>45295.66667</v>
      </c>
      <c r="H4" s="1">
        <f>IFERROR(__xludf.DUMMYFUNCTION("""COMPUTED_VALUE"""),2441.74)</f>
        <v>2441.74</v>
      </c>
      <c r="J4" s="2">
        <f>IFERROR(__xludf.DUMMYFUNCTION("""COMPUTED_VALUE"""),45295.66666666667)</f>
        <v>45295.66667</v>
      </c>
      <c r="K4" s="1">
        <f>IFERROR(__xludf.DUMMYFUNCTION("""COMPUTED_VALUE"""),2455.34)</f>
        <v>2455.34</v>
      </c>
      <c r="M4" s="2">
        <f>IFERROR(__xludf.DUMMYFUNCTION("""COMPUTED_VALUE"""),45295.66666666667)</f>
        <v>45295.66667</v>
      </c>
      <c r="N4" s="1">
        <f>IFERROR(__xludf.DUMMYFUNCTION("""COMPUTED_VALUE"""),3.472561E7)</f>
        <v>34725610</v>
      </c>
    </row>
    <row r="5">
      <c r="A5" s="2">
        <f>IFERROR(__xludf.DUMMYFUNCTION("""COMPUTED_VALUE"""),45296.66666666667)</f>
        <v>45296.66667</v>
      </c>
      <c r="B5" s="1">
        <f>IFERROR(__xludf.DUMMYFUNCTION("""COMPUTED_VALUE"""),2455.91)</f>
        <v>2455.91</v>
      </c>
      <c r="D5" s="2">
        <f>IFERROR(__xludf.DUMMYFUNCTION("""COMPUTED_VALUE"""),45296.66666666667)</f>
        <v>45296.66667</v>
      </c>
      <c r="E5" s="1">
        <f>IFERROR(__xludf.DUMMYFUNCTION("""COMPUTED_VALUE"""),2472.31)</f>
        <v>2472.31</v>
      </c>
      <c r="G5" s="2">
        <f>IFERROR(__xludf.DUMMYFUNCTION("""COMPUTED_VALUE"""),45296.66666666667)</f>
        <v>45296.66667</v>
      </c>
      <c r="H5" s="1">
        <f>IFERROR(__xludf.DUMMYFUNCTION("""COMPUTED_VALUE"""),2449.78)</f>
        <v>2449.78</v>
      </c>
      <c r="J5" s="2">
        <f>IFERROR(__xludf.DUMMYFUNCTION("""COMPUTED_VALUE"""),45296.66666666667)</f>
        <v>45296.66667</v>
      </c>
      <c r="K5" s="1">
        <f>IFERROR(__xludf.DUMMYFUNCTION("""COMPUTED_VALUE"""),2455.49)</f>
        <v>2455.49</v>
      </c>
      <c r="M5" s="2">
        <f>IFERROR(__xludf.DUMMYFUNCTION("""COMPUTED_VALUE"""),45296.66666666667)</f>
        <v>45296.66667</v>
      </c>
      <c r="N5" s="1">
        <f>IFERROR(__xludf.DUMMYFUNCTION("""COMPUTED_VALUE"""),3.6170238E7)</f>
        <v>36170238</v>
      </c>
    </row>
    <row r="6">
      <c r="A6" s="2">
        <f>IFERROR(__xludf.DUMMYFUNCTION("""COMPUTED_VALUE"""),45299.66666666667)</f>
        <v>45299.66667</v>
      </c>
      <c r="B6" s="1">
        <f>IFERROR(__xludf.DUMMYFUNCTION("""COMPUTED_VALUE"""),2450.96)</f>
        <v>2450.96</v>
      </c>
      <c r="D6" s="2">
        <f>IFERROR(__xludf.DUMMYFUNCTION("""COMPUTED_VALUE"""),45299.66666666667)</f>
        <v>45299.66667</v>
      </c>
      <c r="E6" s="1">
        <f>IFERROR(__xludf.DUMMYFUNCTION("""COMPUTED_VALUE"""),2491.48)</f>
        <v>2491.48</v>
      </c>
      <c r="G6" s="2">
        <f>IFERROR(__xludf.DUMMYFUNCTION("""COMPUTED_VALUE"""),45299.66666666667)</f>
        <v>45299.66667</v>
      </c>
      <c r="H6" s="1">
        <f>IFERROR(__xludf.DUMMYFUNCTION("""COMPUTED_VALUE"""),2450.96)</f>
        <v>2450.96</v>
      </c>
      <c r="J6" s="2">
        <f>IFERROR(__xludf.DUMMYFUNCTION("""COMPUTED_VALUE"""),45299.66666666667)</f>
        <v>45299.66667</v>
      </c>
      <c r="K6" s="1">
        <f>IFERROR(__xludf.DUMMYFUNCTION("""COMPUTED_VALUE"""),2490.58)</f>
        <v>2490.58</v>
      </c>
      <c r="M6" s="2">
        <f>IFERROR(__xludf.DUMMYFUNCTION("""COMPUTED_VALUE"""),45299.66666666667)</f>
        <v>45299.66667</v>
      </c>
      <c r="N6" s="1">
        <f>IFERROR(__xludf.DUMMYFUNCTION("""COMPUTED_VALUE"""),3.5770965E7)</f>
        <v>35770965</v>
      </c>
    </row>
    <row r="7">
      <c r="A7" s="2">
        <f>IFERROR(__xludf.DUMMYFUNCTION("""COMPUTED_VALUE"""),45300.66666666667)</f>
        <v>45300.66667</v>
      </c>
      <c r="B7" s="1">
        <f>IFERROR(__xludf.DUMMYFUNCTION("""COMPUTED_VALUE"""),2461.05)</f>
        <v>2461.05</v>
      </c>
      <c r="D7" s="2">
        <f>IFERROR(__xludf.DUMMYFUNCTION("""COMPUTED_VALUE"""),45300.66666666667)</f>
        <v>45300.66667</v>
      </c>
      <c r="E7" s="1">
        <f>IFERROR(__xludf.DUMMYFUNCTION("""COMPUTED_VALUE"""),2484.25)</f>
        <v>2484.25</v>
      </c>
      <c r="G7" s="2">
        <f>IFERROR(__xludf.DUMMYFUNCTION("""COMPUTED_VALUE"""),45300.66666666667)</f>
        <v>45300.66667</v>
      </c>
      <c r="H7" s="1">
        <f>IFERROR(__xludf.DUMMYFUNCTION("""COMPUTED_VALUE"""),2458.78)</f>
        <v>2458.78</v>
      </c>
      <c r="J7" s="2">
        <f>IFERROR(__xludf.DUMMYFUNCTION("""COMPUTED_VALUE"""),45300.66666666667)</f>
        <v>45300.66667</v>
      </c>
      <c r="K7" s="1">
        <f>IFERROR(__xludf.DUMMYFUNCTION("""COMPUTED_VALUE"""),2474.41)</f>
        <v>2474.41</v>
      </c>
      <c r="M7" s="2">
        <f>IFERROR(__xludf.DUMMYFUNCTION("""COMPUTED_VALUE"""),45300.66666666667)</f>
        <v>45300.66667</v>
      </c>
      <c r="N7" s="1">
        <f>IFERROR(__xludf.DUMMYFUNCTION("""COMPUTED_VALUE"""),3.5674371E7)</f>
        <v>35674371</v>
      </c>
    </row>
    <row r="8">
      <c r="A8" s="2">
        <f>IFERROR(__xludf.DUMMYFUNCTION("""COMPUTED_VALUE"""),45301.66666666667)</f>
        <v>45301.66667</v>
      </c>
      <c r="B8" s="1">
        <f>IFERROR(__xludf.DUMMYFUNCTION("""COMPUTED_VALUE"""),2472.14)</f>
        <v>2472.14</v>
      </c>
      <c r="D8" s="2">
        <f>IFERROR(__xludf.DUMMYFUNCTION("""COMPUTED_VALUE"""),45301.66666666667)</f>
        <v>45301.66667</v>
      </c>
      <c r="E8" s="1">
        <f>IFERROR(__xludf.DUMMYFUNCTION("""COMPUTED_VALUE"""),2486.17)</f>
        <v>2486.17</v>
      </c>
      <c r="G8" s="2">
        <f>IFERROR(__xludf.DUMMYFUNCTION("""COMPUTED_VALUE"""),45301.66666666667)</f>
        <v>45301.66667</v>
      </c>
      <c r="H8" s="1">
        <f>IFERROR(__xludf.DUMMYFUNCTION("""COMPUTED_VALUE"""),2452.74)</f>
        <v>2452.74</v>
      </c>
      <c r="J8" s="2">
        <f>IFERROR(__xludf.DUMMYFUNCTION("""COMPUTED_VALUE"""),45301.66666666667)</f>
        <v>45301.66667</v>
      </c>
      <c r="K8" s="1">
        <f>IFERROR(__xludf.DUMMYFUNCTION("""COMPUTED_VALUE"""),2467.68)</f>
        <v>2467.68</v>
      </c>
      <c r="M8" s="2">
        <f>IFERROR(__xludf.DUMMYFUNCTION("""COMPUTED_VALUE"""),45301.66666666667)</f>
        <v>45301.66667</v>
      </c>
      <c r="N8" s="1">
        <f>IFERROR(__xludf.DUMMYFUNCTION("""COMPUTED_VALUE"""),4.4652245E7)</f>
        <v>44652245</v>
      </c>
    </row>
    <row r="9">
      <c r="A9" s="2">
        <f>IFERROR(__xludf.DUMMYFUNCTION("""COMPUTED_VALUE"""),45302.66666666667)</f>
        <v>45302.66667</v>
      </c>
      <c r="B9" s="1">
        <f>IFERROR(__xludf.DUMMYFUNCTION("""COMPUTED_VALUE"""),2500.99)</f>
        <v>2500.99</v>
      </c>
      <c r="D9" s="2">
        <f>IFERROR(__xludf.DUMMYFUNCTION("""COMPUTED_VALUE"""),45302.66666666667)</f>
        <v>45302.66667</v>
      </c>
      <c r="E9" s="1">
        <f>IFERROR(__xludf.DUMMYFUNCTION("""COMPUTED_VALUE"""),2522.39)</f>
        <v>2522.39</v>
      </c>
      <c r="G9" s="2">
        <f>IFERROR(__xludf.DUMMYFUNCTION("""COMPUTED_VALUE"""),45302.66666666667)</f>
        <v>45302.66667</v>
      </c>
      <c r="H9" s="1">
        <f>IFERROR(__xludf.DUMMYFUNCTION("""COMPUTED_VALUE"""),2465.54)</f>
        <v>2465.54</v>
      </c>
      <c r="J9" s="2">
        <f>IFERROR(__xludf.DUMMYFUNCTION("""COMPUTED_VALUE"""),45302.66666666667)</f>
        <v>45302.66667</v>
      </c>
      <c r="K9" s="1">
        <f>IFERROR(__xludf.DUMMYFUNCTION("""COMPUTED_VALUE"""),2499.61)</f>
        <v>2499.61</v>
      </c>
      <c r="M9" s="2">
        <f>IFERROR(__xludf.DUMMYFUNCTION("""COMPUTED_VALUE"""),45302.66666666667)</f>
        <v>45302.66667</v>
      </c>
      <c r="N9" s="1">
        <f>IFERROR(__xludf.DUMMYFUNCTION("""COMPUTED_VALUE"""),5.4196275E7)</f>
        <v>54196275</v>
      </c>
    </row>
    <row r="10">
      <c r="A10" s="2">
        <f>IFERROR(__xludf.DUMMYFUNCTION("""COMPUTED_VALUE"""),45303.66666666667)</f>
        <v>45303.66667</v>
      </c>
      <c r="B10" s="1">
        <f>IFERROR(__xludf.DUMMYFUNCTION("""COMPUTED_VALUE"""),2520.86)</f>
        <v>2520.86</v>
      </c>
      <c r="D10" s="2">
        <f>IFERROR(__xludf.DUMMYFUNCTION("""COMPUTED_VALUE"""),45303.66666666667)</f>
        <v>45303.66667</v>
      </c>
      <c r="E10" s="1">
        <f>IFERROR(__xludf.DUMMYFUNCTION("""COMPUTED_VALUE"""),2520.86)</f>
        <v>2520.86</v>
      </c>
      <c r="G10" s="2">
        <f>IFERROR(__xludf.DUMMYFUNCTION("""COMPUTED_VALUE"""),45303.66666666667)</f>
        <v>45303.66667</v>
      </c>
      <c r="H10" s="1">
        <f>IFERROR(__xludf.DUMMYFUNCTION("""COMPUTED_VALUE"""),2487.94)</f>
        <v>2487.94</v>
      </c>
      <c r="J10" s="2">
        <f>IFERROR(__xludf.DUMMYFUNCTION("""COMPUTED_VALUE"""),45303.66666666667)</f>
        <v>45303.66667</v>
      </c>
      <c r="K10" s="1">
        <f>IFERROR(__xludf.DUMMYFUNCTION("""COMPUTED_VALUE"""),2495.67)</f>
        <v>2495.67</v>
      </c>
      <c r="M10" s="2">
        <f>IFERROR(__xludf.DUMMYFUNCTION("""COMPUTED_VALUE"""),45303.66666666667)</f>
        <v>45303.66667</v>
      </c>
      <c r="N10" s="1">
        <f>IFERROR(__xludf.DUMMYFUNCTION("""COMPUTED_VALUE"""),3.9498837E7)</f>
        <v>39498837</v>
      </c>
    </row>
    <row r="11">
      <c r="A11" s="2">
        <f>IFERROR(__xludf.DUMMYFUNCTION("""COMPUTED_VALUE"""),45307.66666666667)</f>
        <v>45307.66667</v>
      </c>
      <c r="B11" s="1">
        <f>IFERROR(__xludf.DUMMYFUNCTION("""COMPUTED_VALUE"""),2484.93)</f>
        <v>2484.93</v>
      </c>
      <c r="D11" s="2">
        <f>IFERROR(__xludf.DUMMYFUNCTION("""COMPUTED_VALUE"""),45307.66666666667)</f>
        <v>45307.66667</v>
      </c>
      <c r="E11" s="1">
        <f>IFERROR(__xludf.DUMMYFUNCTION("""COMPUTED_VALUE"""),2501.9)</f>
        <v>2501.9</v>
      </c>
      <c r="G11" s="2">
        <f>IFERROR(__xludf.DUMMYFUNCTION("""COMPUTED_VALUE"""),45307.66666666667)</f>
        <v>45307.66667</v>
      </c>
      <c r="H11" s="1">
        <f>IFERROR(__xludf.DUMMYFUNCTION("""COMPUTED_VALUE"""),2476.5)</f>
        <v>2476.5</v>
      </c>
      <c r="J11" s="2">
        <f>IFERROR(__xludf.DUMMYFUNCTION("""COMPUTED_VALUE"""),45307.66666666667)</f>
        <v>45307.66667</v>
      </c>
      <c r="K11" s="1">
        <f>IFERROR(__xludf.DUMMYFUNCTION("""COMPUTED_VALUE"""),2490.44)</f>
        <v>2490.44</v>
      </c>
      <c r="M11" s="2">
        <f>IFERROR(__xludf.DUMMYFUNCTION("""COMPUTED_VALUE"""),45307.66666666667)</f>
        <v>45307.66667</v>
      </c>
      <c r="N11" s="1">
        <f>IFERROR(__xludf.DUMMYFUNCTION("""COMPUTED_VALUE"""),4.1548802E7)</f>
        <v>41548802</v>
      </c>
    </row>
    <row r="12">
      <c r="A12" s="2">
        <f>IFERROR(__xludf.DUMMYFUNCTION("""COMPUTED_VALUE"""),45308.66666666667)</f>
        <v>45308.66667</v>
      </c>
      <c r="B12" s="1">
        <f>IFERROR(__xludf.DUMMYFUNCTION("""COMPUTED_VALUE"""),2492.11)</f>
        <v>2492.11</v>
      </c>
      <c r="D12" s="2">
        <f>IFERROR(__xludf.DUMMYFUNCTION("""COMPUTED_VALUE"""),45308.66666666667)</f>
        <v>45308.66667</v>
      </c>
      <c r="E12" s="1">
        <f>IFERROR(__xludf.DUMMYFUNCTION("""COMPUTED_VALUE"""),2497.75)</f>
        <v>2497.75</v>
      </c>
      <c r="G12" s="2">
        <f>IFERROR(__xludf.DUMMYFUNCTION("""COMPUTED_VALUE"""),45308.66666666667)</f>
        <v>45308.66667</v>
      </c>
      <c r="H12" s="1">
        <f>IFERROR(__xludf.DUMMYFUNCTION("""COMPUTED_VALUE"""),2470.4)</f>
        <v>2470.4</v>
      </c>
      <c r="J12" s="2">
        <f>IFERROR(__xludf.DUMMYFUNCTION("""COMPUTED_VALUE"""),45308.66666666667)</f>
        <v>45308.66667</v>
      </c>
      <c r="K12" s="1">
        <f>IFERROR(__xludf.DUMMYFUNCTION("""COMPUTED_VALUE"""),2486.43)</f>
        <v>2486.43</v>
      </c>
      <c r="M12" s="2">
        <f>IFERROR(__xludf.DUMMYFUNCTION("""COMPUTED_VALUE"""),45308.66666666667)</f>
        <v>45308.66667</v>
      </c>
      <c r="N12" s="1">
        <f>IFERROR(__xludf.DUMMYFUNCTION("""COMPUTED_VALUE"""),3.5892382E7)</f>
        <v>35892382</v>
      </c>
    </row>
    <row r="13">
      <c r="A13" s="2">
        <f>IFERROR(__xludf.DUMMYFUNCTION("""COMPUTED_VALUE"""),45309.66666666667)</f>
        <v>45309.66667</v>
      </c>
      <c r="B13" s="1">
        <f>IFERROR(__xludf.DUMMYFUNCTION("""COMPUTED_VALUE"""),2486.72)</f>
        <v>2486.72</v>
      </c>
      <c r="D13" s="2">
        <f>IFERROR(__xludf.DUMMYFUNCTION("""COMPUTED_VALUE"""),45309.66666666667)</f>
        <v>45309.66667</v>
      </c>
      <c r="E13" s="1">
        <f>IFERROR(__xludf.DUMMYFUNCTION("""COMPUTED_VALUE"""),2517.07)</f>
        <v>2517.07</v>
      </c>
      <c r="G13" s="2">
        <f>IFERROR(__xludf.DUMMYFUNCTION("""COMPUTED_VALUE"""),45309.66666666667)</f>
        <v>45309.66667</v>
      </c>
      <c r="H13" s="1">
        <f>IFERROR(__xludf.DUMMYFUNCTION("""COMPUTED_VALUE"""),2484.6)</f>
        <v>2484.6</v>
      </c>
      <c r="J13" s="2">
        <f>IFERROR(__xludf.DUMMYFUNCTION("""COMPUTED_VALUE"""),45309.66666666667)</f>
        <v>45309.66667</v>
      </c>
      <c r="K13" s="1">
        <f>IFERROR(__xludf.DUMMYFUNCTION("""COMPUTED_VALUE"""),2515.44)</f>
        <v>2515.44</v>
      </c>
      <c r="M13" s="2">
        <f>IFERROR(__xludf.DUMMYFUNCTION("""COMPUTED_VALUE"""),45309.66666666667)</f>
        <v>45309.66667</v>
      </c>
      <c r="N13" s="1">
        <f>IFERROR(__xludf.DUMMYFUNCTION("""COMPUTED_VALUE"""),3.5897077E7)</f>
        <v>35897077</v>
      </c>
    </row>
    <row r="14">
      <c r="A14" s="2">
        <f>IFERROR(__xludf.DUMMYFUNCTION("""COMPUTED_VALUE"""),45310.66666666667)</f>
        <v>45310.66667</v>
      </c>
      <c r="B14" s="1">
        <f>IFERROR(__xludf.DUMMYFUNCTION("""COMPUTED_VALUE"""),2517.13)</f>
        <v>2517.13</v>
      </c>
      <c r="D14" s="2">
        <f>IFERROR(__xludf.DUMMYFUNCTION("""COMPUTED_VALUE"""),45310.66666666667)</f>
        <v>45310.66667</v>
      </c>
      <c r="E14" s="1">
        <f>IFERROR(__xludf.DUMMYFUNCTION("""COMPUTED_VALUE"""),2525.69)</f>
        <v>2525.69</v>
      </c>
      <c r="G14" s="2">
        <f>IFERROR(__xludf.DUMMYFUNCTION("""COMPUTED_VALUE"""),45310.66666666667)</f>
        <v>45310.66667</v>
      </c>
      <c r="H14" s="1">
        <f>IFERROR(__xludf.DUMMYFUNCTION("""COMPUTED_VALUE"""),2488.26)</f>
        <v>2488.26</v>
      </c>
      <c r="J14" s="2">
        <f>IFERROR(__xludf.DUMMYFUNCTION("""COMPUTED_VALUE"""),45310.66666666667)</f>
        <v>45310.66667</v>
      </c>
      <c r="K14" s="1">
        <f>IFERROR(__xludf.DUMMYFUNCTION("""COMPUTED_VALUE"""),2518.26)</f>
        <v>2518.26</v>
      </c>
      <c r="M14" s="2">
        <f>IFERROR(__xludf.DUMMYFUNCTION("""COMPUTED_VALUE"""),45310.66666666667)</f>
        <v>45310.66667</v>
      </c>
      <c r="N14" s="1">
        <f>IFERROR(__xludf.DUMMYFUNCTION("""COMPUTED_VALUE"""),3.7527056E7)</f>
        <v>37527056</v>
      </c>
    </row>
    <row r="15">
      <c r="A15" s="2">
        <f>IFERROR(__xludf.DUMMYFUNCTION("""COMPUTED_VALUE"""),45313.66666666667)</f>
        <v>45313.66667</v>
      </c>
      <c r="B15" s="1">
        <f>IFERROR(__xludf.DUMMYFUNCTION("""COMPUTED_VALUE"""),2532.6)</f>
        <v>2532.6</v>
      </c>
      <c r="D15" s="2">
        <f>IFERROR(__xludf.DUMMYFUNCTION("""COMPUTED_VALUE"""),45313.66666666667)</f>
        <v>45313.66667</v>
      </c>
      <c r="E15" s="1">
        <f>IFERROR(__xludf.DUMMYFUNCTION("""COMPUTED_VALUE"""),2548.55)</f>
        <v>2548.55</v>
      </c>
      <c r="G15" s="2">
        <f>IFERROR(__xludf.DUMMYFUNCTION("""COMPUTED_VALUE"""),45313.66666666667)</f>
        <v>45313.66667</v>
      </c>
      <c r="H15" s="1">
        <f>IFERROR(__xludf.DUMMYFUNCTION("""COMPUTED_VALUE"""),2515.14)</f>
        <v>2515.14</v>
      </c>
      <c r="J15" s="2">
        <f>IFERROR(__xludf.DUMMYFUNCTION("""COMPUTED_VALUE"""),45313.66666666667)</f>
        <v>45313.66667</v>
      </c>
      <c r="K15" s="1">
        <f>IFERROR(__xludf.DUMMYFUNCTION("""COMPUTED_VALUE"""),2542.49)</f>
        <v>2542.49</v>
      </c>
      <c r="M15" s="2">
        <f>IFERROR(__xludf.DUMMYFUNCTION("""COMPUTED_VALUE"""),45313.66666666667)</f>
        <v>45313.66667</v>
      </c>
      <c r="N15" s="1">
        <f>IFERROR(__xludf.DUMMYFUNCTION("""COMPUTED_VALUE"""),4.2970388E7)</f>
        <v>42970388</v>
      </c>
    </row>
    <row r="16">
      <c r="A16" s="2">
        <f>IFERROR(__xludf.DUMMYFUNCTION("""COMPUTED_VALUE"""),45314.66666666667)</f>
        <v>45314.66667</v>
      </c>
      <c r="B16" s="1">
        <f>IFERROR(__xludf.DUMMYFUNCTION("""COMPUTED_VALUE"""),2561.56)</f>
        <v>2561.56</v>
      </c>
      <c r="D16" s="2">
        <f>IFERROR(__xludf.DUMMYFUNCTION("""COMPUTED_VALUE"""),45314.66666666667)</f>
        <v>45314.66667</v>
      </c>
      <c r="E16" s="1">
        <f>IFERROR(__xludf.DUMMYFUNCTION("""COMPUTED_VALUE"""),2563.55)</f>
        <v>2563.55</v>
      </c>
      <c r="G16" s="2">
        <f>IFERROR(__xludf.DUMMYFUNCTION("""COMPUTED_VALUE"""),45314.66666666667)</f>
        <v>45314.66667</v>
      </c>
      <c r="H16" s="1">
        <f>IFERROR(__xludf.DUMMYFUNCTION("""COMPUTED_VALUE"""),2515.16)</f>
        <v>2515.16</v>
      </c>
      <c r="J16" s="2">
        <f>IFERROR(__xludf.DUMMYFUNCTION("""COMPUTED_VALUE"""),45314.66666666667)</f>
        <v>45314.66667</v>
      </c>
      <c r="K16" s="1">
        <f>IFERROR(__xludf.DUMMYFUNCTION("""COMPUTED_VALUE"""),2546.05)</f>
        <v>2546.05</v>
      </c>
      <c r="M16" s="2">
        <f>IFERROR(__xludf.DUMMYFUNCTION("""COMPUTED_VALUE"""),45314.66666666667)</f>
        <v>45314.66667</v>
      </c>
      <c r="N16" s="1">
        <f>IFERROR(__xludf.DUMMYFUNCTION("""COMPUTED_VALUE"""),4.9481852E7)</f>
        <v>49481852</v>
      </c>
    </row>
    <row r="17">
      <c r="A17" s="2">
        <f>IFERROR(__xludf.DUMMYFUNCTION("""COMPUTED_VALUE"""),45315.66666666667)</f>
        <v>45315.66667</v>
      </c>
      <c r="B17" s="1">
        <f>IFERROR(__xludf.DUMMYFUNCTION("""COMPUTED_VALUE"""),2656.6)</f>
        <v>2656.6</v>
      </c>
      <c r="D17" s="2">
        <f>IFERROR(__xludf.DUMMYFUNCTION("""COMPUTED_VALUE"""),45315.66666666667)</f>
        <v>45315.66667</v>
      </c>
      <c r="E17" s="1">
        <f>IFERROR(__xludf.DUMMYFUNCTION("""COMPUTED_VALUE"""),2701.63)</f>
        <v>2701.63</v>
      </c>
      <c r="G17" s="2">
        <f>IFERROR(__xludf.DUMMYFUNCTION("""COMPUTED_VALUE"""),45315.66666666667)</f>
        <v>45315.66667</v>
      </c>
      <c r="H17" s="1">
        <f>IFERROR(__xludf.DUMMYFUNCTION("""COMPUTED_VALUE"""),2651.26)</f>
        <v>2651.26</v>
      </c>
      <c r="J17" s="2">
        <f>IFERROR(__xludf.DUMMYFUNCTION("""COMPUTED_VALUE"""),45315.66666666667)</f>
        <v>45315.66667</v>
      </c>
      <c r="K17" s="1">
        <f>IFERROR(__xludf.DUMMYFUNCTION("""COMPUTED_VALUE"""),2655.18)</f>
        <v>2655.18</v>
      </c>
      <c r="M17" s="2">
        <f>IFERROR(__xludf.DUMMYFUNCTION("""COMPUTED_VALUE"""),45315.66666666667)</f>
        <v>45315.66667</v>
      </c>
      <c r="N17" s="1">
        <f>IFERROR(__xludf.DUMMYFUNCTION("""COMPUTED_VALUE"""),5.3246594E7)</f>
        <v>53246594</v>
      </c>
    </row>
    <row r="18">
      <c r="A18" s="2">
        <f>IFERROR(__xludf.DUMMYFUNCTION("""COMPUTED_VALUE"""),45316.66666666667)</f>
        <v>45316.66667</v>
      </c>
      <c r="B18" s="1">
        <f>IFERROR(__xludf.DUMMYFUNCTION("""COMPUTED_VALUE"""),2677.54)</f>
        <v>2677.54</v>
      </c>
      <c r="D18" s="2">
        <f>IFERROR(__xludf.DUMMYFUNCTION("""COMPUTED_VALUE"""),45316.66666666667)</f>
        <v>45316.66667</v>
      </c>
      <c r="E18" s="1">
        <f>IFERROR(__xludf.DUMMYFUNCTION("""COMPUTED_VALUE"""),2709.05)</f>
        <v>2709.05</v>
      </c>
      <c r="G18" s="2">
        <f>IFERROR(__xludf.DUMMYFUNCTION("""COMPUTED_VALUE"""),45316.66666666667)</f>
        <v>45316.66667</v>
      </c>
      <c r="H18" s="1">
        <f>IFERROR(__xludf.DUMMYFUNCTION("""COMPUTED_VALUE"""),2667.69)</f>
        <v>2667.69</v>
      </c>
      <c r="J18" s="2">
        <f>IFERROR(__xludf.DUMMYFUNCTION("""COMPUTED_VALUE"""),45316.66666666667)</f>
        <v>45316.66667</v>
      </c>
      <c r="K18" s="1">
        <f>IFERROR(__xludf.DUMMYFUNCTION("""COMPUTED_VALUE"""),2708.56)</f>
        <v>2708.56</v>
      </c>
      <c r="M18" s="2">
        <f>IFERROR(__xludf.DUMMYFUNCTION("""COMPUTED_VALUE"""),45316.66666666667)</f>
        <v>45316.66667</v>
      </c>
      <c r="N18" s="1">
        <f>IFERROR(__xludf.DUMMYFUNCTION("""COMPUTED_VALUE"""),4.076243E7)</f>
        <v>40762430</v>
      </c>
    </row>
    <row r="19">
      <c r="A19" s="2">
        <f>IFERROR(__xludf.DUMMYFUNCTION("""COMPUTED_VALUE"""),45317.66666666667)</f>
        <v>45317.66667</v>
      </c>
      <c r="B19" s="1">
        <f>IFERROR(__xludf.DUMMYFUNCTION("""COMPUTED_VALUE"""),2712.94)</f>
        <v>2712.94</v>
      </c>
      <c r="D19" s="2">
        <f>IFERROR(__xludf.DUMMYFUNCTION("""COMPUTED_VALUE"""),45317.66666666667)</f>
        <v>45317.66667</v>
      </c>
      <c r="E19" s="1">
        <f>IFERROR(__xludf.DUMMYFUNCTION("""COMPUTED_VALUE"""),2756.57)</f>
        <v>2756.57</v>
      </c>
      <c r="G19" s="2">
        <f>IFERROR(__xludf.DUMMYFUNCTION("""COMPUTED_VALUE"""),45317.66666666667)</f>
        <v>45317.66667</v>
      </c>
      <c r="H19" s="1">
        <f>IFERROR(__xludf.DUMMYFUNCTION("""COMPUTED_VALUE"""),2704.65)</f>
        <v>2704.65</v>
      </c>
      <c r="J19" s="2">
        <f>IFERROR(__xludf.DUMMYFUNCTION("""COMPUTED_VALUE"""),45317.66666666667)</f>
        <v>45317.66667</v>
      </c>
      <c r="K19" s="1">
        <f>IFERROR(__xludf.DUMMYFUNCTION("""COMPUTED_VALUE"""),2732.37)</f>
        <v>2732.37</v>
      </c>
      <c r="M19" s="2">
        <f>IFERROR(__xludf.DUMMYFUNCTION("""COMPUTED_VALUE"""),45317.66666666667)</f>
        <v>45317.66667</v>
      </c>
      <c r="N19" s="1">
        <f>IFERROR(__xludf.DUMMYFUNCTION("""COMPUTED_VALUE"""),3.7992053E7)</f>
        <v>37992053</v>
      </c>
    </row>
    <row r="20">
      <c r="A20" s="2">
        <f>IFERROR(__xludf.DUMMYFUNCTION("""COMPUTED_VALUE"""),45320.66666666667)</f>
        <v>45320.66667</v>
      </c>
      <c r="B20" s="1">
        <f>IFERROR(__xludf.DUMMYFUNCTION("""COMPUTED_VALUE"""),2733.33)</f>
        <v>2733.33</v>
      </c>
      <c r="D20" s="2">
        <f>IFERROR(__xludf.DUMMYFUNCTION("""COMPUTED_VALUE"""),45320.66666666667)</f>
        <v>45320.66667</v>
      </c>
      <c r="E20" s="1">
        <f>IFERROR(__xludf.DUMMYFUNCTION("""COMPUTED_VALUE"""),2761.85)</f>
        <v>2761.85</v>
      </c>
      <c r="G20" s="2">
        <f>IFERROR(__xludf.DUMMYFUNCTION("""COMPUTED_VALUE"""),45320.66666666667)</f>
        <v>45320.66667</v>
      </c>
      <c r="H20" s="1">
        <f>IFERROR(__xludf.DUMMYFUNCTION("""COMPUTED_VALUE"""),2710.53)</f>
        <v>2710.53</v>
      </c>
      <c r="J20" s="2">
        <f>IFERROR(__xludf.DUMMYFUNCTION("""COMPUTED_VALUE"""),45320.66666666667)</f>
        <v>45320.66667</v>
      </c>
      <c r="K20" s="1">
        <f>IFERROR(__xludf.DUMMYFUNCTION("""COMPUTED_VALUE"""),2757.08)</f>
        <v>2757.08</v>
      </c>
      <c r="M20" s="2">
        <f>IFERROR(__xludf.DUMMYFUNCTION("""COMPUTED_VALUE"""),45320.66666666667)</f>
        <v>45320.66667</v>
      </c>
      <c r="N20" s="1">
        <f>IFERROR(__xludf.DUMMYFUNCTION("""COMPUTED_VALUE"""),4.110206E7)</f>
        <v>41102060</v>
      </c>
    </row>
    <row r="21">
      <c r="A21" s="2">
        <f>IFERROR(__xludf.DUMMYFUNCTION("""COMPUTED_VALUE"""),45321.66666666667)</f>
        <v>45321.66667</v>
      </c>
      <c r="B21" s="1">
        <f>IFERROR(__xludf.DUMMYFUNCTION("""COMPUTED_VALUE"""),2733.66)</f>
        <v>2733.66</v>
      </c>
      <c r="D21" s="2">
        <f>IFERROR(__xludf.DUMMYFUNCTION("""COMPUTED_VALUE"""),45321.66666666667)</f>
        <v>45321.66667</v>
      </c>
      <c r="E21" s="1">
        <f>IFERROR(__xludf.DUMMYFUNCTION("""COMPUTED_VALUE"""),2745.74)</f>
        <v>2745.74</v>
      </c>
      <c r="G21" s="2">
        <f>IFERROR(__xludf.DUMMYFUNCTION("""COMPUTED_VALUE"""),45321.66666666667)</f>
        <v>45321.66667</v>
      </c>
      <c r="H21" s="1">
        <f>IFERROR(__xludf.DUMMYFUNCTION("""COMPUTED_VALUE"""),2727.19)</f>
        <v>2727.19</v>
      </c>
      <c r="J21" s="2">
        <f>IFERROR(__xludf.DUMMYFUNCTION("""COMPUTED_VALUE"""),45321.66666666667)</f>
        <v>45321.66667</v>
      </c>
      <c r="K21" s="1">
        <f>IFERROR(__xludf.DUMMYFUNCTION("""COMPUTED_VALUE"""),2733.13)</f>
        <v>2733.13</v>
      </c>
      <c r="M21" s="2">
        <f>IFERROR(__xludf.DUMMYFUNCTION("""COMPUTED_VALUE"""),45321.66666666667)</f>
        <v>45321.66667</v>
      </c>
      <c r="N21" s="1">
        <f>IFERROR(__xludf.DUMMYFUNCTION("""COMPUTED_VALUE"""),3.7518024E7)</f>
        <v>37518024</v>
      </c>
    </row>
    <row r="22">
      <c r="A22" s="2">
        <f>IFERROR(__xludf.DUMMYFUNCTION("""COMPUTED_VALUE"""),45322.66666666667)</f>
        <v>45322.66667</v>
      </c>
      <c r="B22" s="1">
        <f>IFERROR(__xludf.DUMMYFUNCTION("""COMPUTED_VALUE"""),2728.64)</f>
        <v>2728.64</v>
      </c>
      <c r="D22" s="2">
        <f>IFERROR(__xludf.DUMMYFUNCTION("""COMPUTED_VALUE"""),45322.66666666667)</f>
        <v>45322.66667</v>
      </c>
      <c r="E22" s="1">
        <f>IFERROR(__xludf.DUMMYFUNCTION("""COMPUTED_VALUE"""),2747.71)</f>
        <v>2747.71</v>
      </c>
      <c r="G22" s="2">
        <f>IFERROR(__xludf.DUMMYFUNCTION("""COMPUTED_VALUE"""),45322.66666666667)</f>
        <v>45322.66667</v>
      </c>
      <c r="H22" s="1">
        <f>IFERROR(__xludf.DUMMYFUNCTION("""COMPUTED_VALUE"""),2704.95)</f>
        <v>2704.95</v>
      </c>
      <c r="J22" s="2">
        <f>IFERROR(__xludf.DUMMYFUNCTION("""COMPUTED_VALUE"""),45322.66666666667)</f>
        <v>45322.66667</v>
      </c>
      <c r="K22" s="1">
        <f>IFERROR(__xludf.DUMMYFUNCTION("""COMPUTED_VALUE"""),2707.62)</f>
        <v>2707.62</v>
      </c>
      <c r="M22" s="2">
        <f>IFERROR(__xludf.DUMMYFUNCTION("""COMPUTED_VALUE"""),45322.66666666667)</f>
        <v>45322.66667</v>
      </c>
      <c r="N22" s="1">
        <f>IFERROR(__xludf.DUMMYFUNCTION("""COMPUTED_VALUE"""),4.7040196E7)</f>
        <v>47040196</v>
      </c>
    </row>
    <row r="23">
      <c r="A23" s="2">
        <f>IFERROR(__xludf.DUMMYFUNCTION("""COMPUTED_VALUE"""),45323.66666666667)</f>
        <v>45323.66667</v>
      </c>
      <c r="B23" s="1">
        <f>IFERROR(__xludf.DUMMYFUNCTION("""COMPUTED_VALUE"""),2719.56)</f>
        <v>2719.56</v>
      </c>
      <c r="D23" s="2">
        <f>IFERROR(__xludf.DUMMYFUNCTION("""COMPUTED_VALUE"""),45323.66666666667)</f>
        <v>45323.66667</v>
      </c>
      <c r="E23" s="1">
        <f>IFERROR(__xludf.DUMMYFUNCTION("""COMPUTED_VALUE"""),2743.79)</f>
        <v>2743.79</v>
      </c>
      <c r="G23" s="2">
        <f>IFERROR(__xludf.DUMMYFUNCTION("""COMPUTED_VALUE"""),45323.66666666667)</f>
        <v>45323.66667</v>
      </c>
      <c r="H23" s="1">
        <f>IFERROR(__xludf.DUMMYFUNCTION("""COMPUTED_VALUE"""),2712.47)</f>
        <v>2712.47</v>
      </c>
      <c r="J23" s="2">
        <f>IFERROR(__xludf.DUMMYFUNCTION("""COMPUTED_VALUE"""),45323.66666666667)</f>
        <v>45323.66667</v>
      </c>
      <c r="K23" s="1">
        <f>IFERROR(__xludf.DUMMYFUNCTION("""COMPUTED_VALUE"""),2743.77)</f>
        <v>2743.77</v>
      </c>
      <c r="M23" s="2">
        <f>IFERROR(__xludf.DUMMYFUNCTION("""COMPUTED_VALUE"""),45323.66666666667)</f>
        <v>45323.66667</v>
      </c>
      <c r="N23" s="1">
        <f>IFERROR(__xludf.DUMMYFUNCTION("""COMPUTED_VALUE"""),3.7369591E7)</f>
        <v>37369591</v>
      </c>
    </row>
    <row r="24">
      <c r="A24" s="2">
        <f>IFERROR(__xludf.DUMMYFUNCTION("""COMPUTED_VALUE"""),45324.66666666667)</f>
        <v>45324.66667</v>
      </c>
      <c r="B24" s="1">
        <f>IFERROR(__xludf.DUMMYFUNCTION("""COMPUTED_VALUE"""),2732.89)</f>
        <v>2732.89</v>
      </c>
      <c r="D24" s="2">
        <f>IFERROR(__xludf.DUMMYFUNCTION("""COMPUTED_VALUE"""),45324.66666666667)</f>
        <v>45324.66667</v>
      </c>
      <c r="E24" s="1">
        <f>IFERROR(__xludf.DUMMYFUNCTION("""COMPUTED_VALUE"""),2754.25)</f>
        <v>2754.25</v>
      </c>
      <c r="G24" s="2">
        <f>IFERROR(__xludf.DUMMYFUNCTION("""COMPUTED_VALUE"""),45324.66666666667)</f>
        <v>45324.66667</v>
      </c>
      <c r="H24" s="1">
        <f>IFERROR(__xludf.DUMMYFUNCTION("""COMPUTED_VALUE"""),2712.96)</f>
        <v>2712.96</v>
      </c>
      <c r="J24" s="2">
        <f>IFERROR(__xludf.DUMMYFUNCTION("""COMPUTED_VALUE"""),45324.66666666667)</f>
        <v>45324.66667</v>
      </c>
      <c r="K24" s="1">
        <f>IFERROR(__xludf.DUMMYFUNCTION("""COMPUTED_VALUE"""),2740.26)</f>
        <v>2740.26</v>
      </c>
      <c r="M24" s="2">
        <f>IFERROR(__xludf.DUMMYFUNCTION("""COMPUTED_VALUE"""),45324.66666666667)</f>
        <v>45324.66667</v>
      </c>
      <c r="N24" s="1">
        <f>IFERROR(__xludf.DUMMYFUNCTION("""COMPUTED_VALUE"""),3.4381382E7)</f>
        <v>34381382</v>
      </c>
    </row>
    <row r="25">
      <c r="A25" s="2">
        <f>IFERROR(__xludf.DUMMYFUNCTION("""COMPUTED_VALUE"""),45327.66666666667)</f>
        <v>45327.66667</v>
      </c>
      <c r="B25" s="1">
        <f>IFERROR(__xludf.DUMMYFUNCTION("""COMPUTED_VALUE"""),2724.88)</f>
        <v>2724.88</v>
      </c>
      <c r="D25" s="2">
        <f>IFERROR(__xludf.DUMMYFUNCTION("""COMPUTED_VALUE"""),45327.66666666667)</f>
        <v>45327.66667</v>
      </c>
      <c r="E25" s="1">
        <f>IFERROR(__xludf.DUMMYFUNCTION("""COMPUTED_VALUE"""),2753.09)</f>
        <v>2753.09</v>
      </c>
      <c r="G25" s="2">
        <f>IFERROR(__xludf.DUMMYFUNCTION("""COMPUTED_VALUE"""),45327.66666666667)</f>
        <v>45327.66667</v>
      </c>
      <c r="H25" s="1">
        <f>IFERROR(__xludf.DUMMYFUNCTION("""COMPUTED_VALUE"""),2698.59)</f>
        <v>2698.59</v>
      </c>
      <c r="J25" s="2">
        <f>IFERROR(__xludf.DUMMYFUNCTION("""COMPUTED_VALUE"""),45327.66666666667)</f>
        <v>45327.66667</v>
      </c>
      <c r="K25" s="1">
        <f>IFERROR(__xludf.DUMMYFUNCTION("""COMPUTED_VALUE"""),2723.22)</f>
        <v>2723.22</v>
      </c>
      <c r="M25" s="2">
        <f>IFERROR(__xludf.DUMMYFUNCTION("""COMPUTED_VALUE"""),45327.66666666667)</f>
        <v>45327.66667</v>
      </c>
      <c r="N25" s="1">
        <f>IFERROR(__xludf.DUMMYFUNCTION("""COMPUTED_VALUE"""),3.6442512E7)</f>
        <v>36442512</v>
      </c>
    </row>
    <row r="26">
      <c r="A26" s="2">
        <f>IFERROR(__xludf.DUMMYFUNCTION("""COMPUTED_VALUE"""),45328.66666666667)</f>
        <v>45328.66667</v>
      </c>
      <c r="B26" s="1">
        <f>IFERROR(__xludf.DUMMYFUNCTION("""COMPUTED_VALUE"""),2730.21)</f>
        <v>2730.21</v>
      </c>
      <c r="D26" s="2">
        <f>IFERROR(__xludf.DUMMYFUNCTION("""COMPUTED_VALUE"""),45328.66666666667)</f>
        <v>45328.66667</v>
      </c>
      <c r="E26" s="1">
        <f>IFERROR(__xludf.DUMMYFUNCTION("""COMPUTED_VALUE"""),2733.06)</f>
        <v>2733.06</v>
      </c>
      <c r="G26" s="2">
        <f>IFERROR(__xludf.DUMMYFUNCTION("""COMPUTED_VALUE"""),45328.66666666667)</f>
        <v>45328.66667</v>
      </c>
      <c r="H26" s="1">
        <f>IFERROR(__xludf.DUMMYFUNCTION("""COMPUTED_VALUE"""),2707.38)</f>
        <v>2707.38</v>
      </c>
      <c r="J26" s="2">
        <f>IFERROR(__xludf.DUMMYFUNCTION("""COMPUTED_VALUE"""),45328.66666666667)</f>
        <v>45328.66667</v>
      </c>
      <c r="K26" s="1">
        <f>IFERROR(__xludf.DUMMYFUNCTION("""COMPUTED_VALUE"""),2718.31)</f>
        <v>2718.31</v>
      </c>
      <c r="M26" s="2">
        <f>IFERROR(__xludf.DUMMYFUNCTION("""COMPUTED_VALUE"""),45328.66666666667)</f>
        <v>45328.66667</v>
      </c>
      <c r="N26" s="1">
        <f>IFERROR(__xludf.DUMMYFUNCTION("""COMPUTED_VALUE"""),3.7479211E7)</f>
        <v>37479211</v>
      </c>
    </row>
    <row r="27">
      <c r="A27" s="2">
        <f>IFERROR(__xludf.DUMMYFUNCTION("""COMPUTED_VALUE"""),45329.66666666667)</f>
        <v>45329.66667</v>
      </c>
      <c r="B27" s="1">
        <f>IFERROR(__xludf.DUMMYFUNCTION("""COMPUTED_VALUE"""),2729.27)</f>
        <v>2729.27</v>
      </c>
      <c r="D27" s="2">
        <f>IFERROR(__xludf.DUMMYFUNCTION("""COMPUTED_VALUE"""),45329.66666666667)</f>
        <v>45329.66667</v>
      </c>
      <c r="E27" s="1">
        <f>IFERROR(__xludf.DUMMYFUNCTION("""COMPUTED_VALUE"""),2763.86)</f>
        <v>2763.86</v>
      </c>
      <c r="G27" s="2">
        <f>IFERROR(__xludf.DUMMYFUNCTION("""COMPUTED_VALUE"""),45329.66666666667)</f>
        <v>45329.66667</v>
      </c>
      <c r="H27" s="1">
        <f>IFERROR(__xludf.DUMMYFUNCTION("""COMPUTED_VALUE"""),2716.03)</f>
        <v>2716.03</v>
      </c>
      <c r="J27" s="2">
        <f>IFERROR(__xludf.DUMMYFUNCTION("""COMPUTED_VALUE"""),45329.66666666667)</f>
        <v>45329.66667</v>
      </c>
      <c r="K27" s="1">
        <f>IFERROR(__xludf.DUMMYFUNCTION("""COMPUTED_VALUE"""),2741.64)</f>
        <v>2741.64</v>
      </c>
      <c r="M27" s="2">
        <f>IFERROR(__xludf.DUMMYFUNCTION("""COMPUTED_VALUE"""),45329.66666666667)</f>
        <v>45329.66667</v>
      </c>
      <c r="N27" s="1">
        <f>IFERROR(__xludf.DUMMYFUNCTION("""COMPUTED_VALUE"""),3.4427343E7)</f>
        <v>34427343</v>
      </c>
    </row>
    <row r="28">
      <c r="A28" s="2">
        <f>IFERROR(__xludf.DUMMYFUNCTION("""COMPUTED_VALUE"""),45330.66666666667)</f>
        <v>45330.66667</v>
      </c>
      <c r="B28" s="1">
        <f>IFERROR(__xludf.DUMMYFUNCTION("""COMPUTED_VALUE"""),2720.61)</f>
        <v>2720.61</v>
      </c>
      <c r="D28" s="2">
        <f>IFERROR(__xludf.DUMMYFUNCTION("""COMPUTED_VALUE"""),45330.66666666667)</f>
        <v>45330.66667</v>
      </c>
      <c r="E28" s="1">
        <f>IFERROR(__xludf.DUMMYFUNCTION("""COMPUTED_VALUE"""),2737.61)</f>
        <v>2737.61</v>
      </c>
      <c r="G28" s="2">
        <f>IFERROR(__xludf.DUMMYFUNCTION("""COMPUTED_VALUE"""),45330.66666666667)</f>
        <v>45330.66667</v>
      </c>
      <c r="H28" s="1">
        <f>IFERROR(__xludf.DUMMYFUNCTION("""COMPUTED_VALUE"""),2712.52)</f>
        <v>2712.52</v>
      </c>
      <c r="J28" s="2">
        <f>IFERROR(__xludf.DUMMYFUNCTION("""COMPUTED_VALUE"""),45330.66666666667)</f>
        <v>45330.66667</v>
      </c>
      <c r="K28" s="1">
        <f>IFERROR(__xludf.DUMMYFUNCTION("""COMPUTED_VALUE"""),2724.76)</f>
        <v>2724.76</v>
      </c>
      <c r="M28" s="2">
        <f>IFERROR(__xludf.DUMMYFUNCTION("""COMPUTED_VALUE"""),45330.66666666667)</f>
        <v>45330.66667</v>
      </c>
      <c r="N28" s="1">
        <f>IFERROR(__xludf.DUMMYFUNCTION("""COMPUTED_VALUE"""),3.7150867E7)</f>
        <v>37150867</v>
      </c>
    </row>
    <row r="29">
      <c r="A29" s="2">
        <f>IFERROR(__xludf.DUMMYFUNCTION("""COMPUTED_VALUE"""),45331.66666666667)</f>
        <v>45331.66667</v>
      </c>
      <c r="B29" s="1">
        <f>IFERROR(__xludf.DUMMYFUNCTION("""COMPUTED_VALUE"""),2745.26)</f>
        <v>2745.26</v>
      </c>
      <c r="D29" s="2">
        <f>IFERROR(__xludf.DUMMYFUNCTION("""COMPUTED_VALUE"""),45331.66666666667)</f>
        <v>45331.66667</v>
      </c>
      <c r="E29" s="1">
        <f>IFERROR(__xludf.DUMMYFUNCTION("""COMPUTED_VALUE"""),2747.48)</f>
        <v>2747.48</v>
      </c>
      <c r="G29" s="2">
        <f>IFERROR(__xludf.DUMMYFUNCTION("""COMPUTED_VALUE"""),45331.66666666667)</f>
        <v>45331.66667</v>
      </c>
      <c r="H29" s="1">
        <f>IFERROR(__xludf.DUMMYFUNCTION("""COMPUTED_VALUE"""),2729.88)</f>
        <v>2729.88</v>
      </c>
      <c r="J29" s="2">
        <f>IFERROR(__xludf.DUMMYFUNCTION("""COMPUTED_VALUE"""),45331.66666666667)</f>
        <v>45331.66667</v>
      </c>
      <c r="K29" s="1">
        <f>IFERROR(__xludf.DUMMYFUNCTION("""COMPUTED_VALUE"""),2737.86)</f>
        <v>2737.86</v>
      </c>
      <c r="M29" s="2">
        <f>IFERROR(__xludf.DUMMYFUNCTION("""COMPUTED_VALUE"""),45331.66666666667)</f>
        <v>45331.66667</v>
      </c>
      <c r="N29" s="1">
        <f>IFERROR(__xludf.DUMMYFUNCTION("""COMPUTED_VALUE"""),3.7637635E7)</f>
        <v>37637635</v>
      </c>
    </row>
    <row r="30">
      <c r="A30" s="2">
        <f>IFERROR(__xludf.DUMMYFUNCTION("""COMPUTED_VALUE"""),45334.66666666667)</f>
        <v>45334.66667</v>
      </c>
      <c r="B30" s="1">
        <f>IFERROR(__xludf.DUMMYFUNCTION("""COMPUTED_VALUE"""),2738.42)</f>
        <v>2738.42</v>
      </c>
      <c r="D30" s="2">
        <f>IFERROR(__xludf.DUMMYFUNCTION("""COMPUTED_VALUE"""),45334.66666666667)</f>
        <v>45334.66667</v>
      </c>
      <c r="E30" s="1">
        <f>IFERROR(__xludf.DUMMYFUNCTION("""COMPUTED_VALUE"""),2767.3)</f>
        <v>2767.3</v>
      </c>
      <c r="G30" s="2">
        <f>IFERROR(__xludf.DUMMYFUNCTION("""COMPUTED_VALUE"""),45334.66666666667)</f>
        <v>45334.66667</v>
      </c>
      <c r="H30" s="1">
        <f>IFERROR(__xludf.DUMMYFUNCTION("""COMPUTED_VALUE"""),2735.75)</f>
        <v>2735.75</v>
      </c>
      <c r="J30" s="2">
        <f>IFERROR(__xludf.DUMMYFUNCTION("""COMPUTED_VALUE"""),45334.66666666667)</f>
        <v>45334.66667</v>
      </c>
      <c r="K30" s="1">
        <f>IFERROR(__xludf.DUMMYFUNCTION("""COMPUTED_VALUE"""),2742.45)</f>
        <v>2742.45</v>
      </c>
      <c r="M30" s="2">
        <f>IFERROR(__xludf.DUMMYFUNCTION("""COMPUTED_VALUE"""),45334.66666666667)</f>
        <v>45334.66667</v>
      </c>
      <c r="N30" s="1">
        <f>IFERROR(__xludf.DUMMYFUNCTION("""COMPUTED_VALUE"""),3.4160185E7)</f>
        <v>34160185</v>
      </c>
    </row>
    <row r="31">
      <c r="A31" s="2">
        <f>IFERROR(__xludf.DUMMYFUNCTION("""COMPUTED_VALUE"""),45335.66666666667)</f>
        <v>45335.66667</v>
      </c>
      <c r="B31" s="1">
        <f>IFERROR(__xludf.DUMMYFUNCTION("""COMPUTED_VALUE"""),2707.3)</f>
        <v>2707.3</v>
      </c>
      <c r="D31" s="2">
        <f>IFERROR(__xludf.DUMMYFUNCTION("""COMPUTED_VALUE"""),45335.66666666667)</f>
        <v>45335.66667</v>
      </c>
      <c r="E31" s="1">
        <f>IFERROR(__xludf.DUMMYFUNCTION("""COMPUTED_VALUE"""),2737.25)</f>
        <v>2737.25</v>
      </c>
      <c r="G31" s="2">
        <f>IFERROR(__xludf.DUMMYFUNCTION("""COMPUTED_VALUE"""),45335.66666666667)</f>
        <v>45335.66667</v>
      </c>
      <c r="H31" s="1">
        <f>IFERROR(__xludf.DUMMYFUNCTION("""COMPUTED_VALUE"""),2703.9)</f>
        <v>2703.9</v>
      </c>
      <c r="J31" s="2">
        <f>IFERROR(__xludf.DUMMYFUNCTION("""COMPUTED_VALUE"""),45335.66666666667)</f>
        <v>45335.66667</v>
      </c>
      <c r="K31" s="1">
        <f>IFERROR(__xludf.DUMMYFUNCTION("""COMPUTED_VALUE"""),2721.69)</f>
        <v>2721.69</v>
      </c>
      <c r="M31" s="2">
        <f>IFERROR(__xludf.DUMMYFUNCTION("""COMPUTED_VALUE"""),45335.66666666667)</f>
        <v>45335.66667</v>
      </c>
      <c r="N31" s="1">
        <f>IFERROR(__xludf.DUMMYFUNCTION("""COMPUTED_VALUE"""),4.0933432E7)</f>
        <v>40933432</v>
      </c>
    </row>
    <row r="32">
      <c r="A32" s="2">
        <f>IFERROR(__xludf.DUMMYFUNCTION("""COMPUTED_VALUE"""),45336.66666666667)</f>
        <v>45336.66667</v>
      </c>
      <c r="B32" s="1">
        <f>IFERROR(__xludf.DUMMYFUNCTION("""COMPUTED_VALUE"""),2754.82)</f>
        <v>2754.82</v>
      </c>
      <c r="D32" s="2">
        <f>IFERROR(__xludf.DUMMYFUNCTION("""COMPUTED_VALUE"""),45336.66666666667)</f>
        <v>45336.66667</v>
      </c>
      <c r="E32" s="1">
        <f>IFERROR(__xludf.DUMMYFUNCTION("""COMPUTED_VALUE"""),2792.45)</f>
        <v>2792.45</v>
      </c>
      <c r="G32" s="2">
        <f>IFERROR(__xludf.DUMMYFUNCTION("""COMPUTED_VALUE"""),45336.66666666667)</f>
        <v>45336.66667</v>
      </c>
      <c r="H32" s="1">
        <f>IFERROR(__xludf.DUMMYFUNCTION("""COMPUTED_VALUE"""),2743.12)</f>
        <v>2743.12</v>
      </c>
      <c r="J32" s="2">
        <f>IFERROR(__xludf.DUMMYFUNCTION("""COMPUTED_VALUE"""),45336.66666666667)</f>
        <v>45336.66667</v>
      </c>
      <c r="K32" s="1">
        <f>IFERROR(__xludf.DUMMYFUNCTION("""COMPUTED_VALUE"""),2789.54)</f>
        <v>2789.54</v>
      </c>
      <c r="M32" s="2">
        <f>IFERROR(__xludf.DUMMYFUNCTION("""COMPUTED_VALUE"""),45336.66666666667)</f>
        <v>45336.66667</v>
      </c>
      <c r="N32" s="1">
        <f>IFERROR(__xludf.DUMMYFUNCTION("""COMPUTED_VALUE"""),3.5327494E7)</f>
        <v>35327494</v>
      </c>
    </row>
    <row r="33">
      <c r="A33" s="2">
        <f>IFERROR(__xludf.DUMMYFUNCTION("""COMPUTED_VALUE"""),45337.66666666667)</f>
        <v>45337.66667</v>
      </c>
      <c r="B33" s="1">
        <f>IFERROR(__xludf.DUMMYFUNCTION("""COMPUTED_VALUE"""),2801.99)</f>
        <v>2801.99</v>
      </c>
      <c r="D33" s="2">
        <f>IFERROR(__xludf.DUMMYFUNCTION("""COMPUTED_VALUE"""),45337.66666666667)</f>
        <v>45337.66667</v>
      </c>
      <c r="E33" s="1">
        <f>IFERROR(__xludf.DUMMYFUNCTION("""COMPUTED_VALUE"""),2835.49)</f>
        <v>2835.49</v>
      </c>
      <c r="G33" s="2">
        <f>IFERROR(__xludf.DUMMYFUNCTION("""COMPUTED_VALUE"""),45337.66666666667)</f>
        <v>45337.66667</v>
      </c>
      <c r="H33" s="1">
        <f>IFERROR(__xludf.DUMMYFUNCTION("""COMPUTED_VALUE"""),2799.83)</f>
        <v>2799.83</v>
      </c>
      <c r="J33" s="2">
        <f>IFERROR(__xludf.DUMMYFUNCTION("""COMPUTED_VALUE"""),45337.66666666667)</f>
        <v>45337.66667</v>
      </c>
      <c r="K33" s="1">
        <f>IFERROR(__xludf.DUMMYFUNCTION("""COMPUTED_VALUE"""),2832.24)</f>
        <v>2832.24</v>
      </c>
      <c r="M33" s="2">
        <f>IFERROR(__xludf.DUMMYFUNCTION("""COMPUTED_VALUE"""),45337.66666666667)</f>
        <v>45337.66667</v>
      </c>
      <c r="N33" s="1">
        <f>IFERROR(__xludf.DUMMYFUNCTION("""COMPUTED_VALUE"""),3.6241461E7)</f>
        <v>36241461</v>
      </c>
    </row>
    <row r="34">
      <c r="A34" s="2">
        <f>IFERROR(__xludf.DUMMYFUNCTION("""COMPUTED_VALUE"""),45338.66666666667)</f>
        <v>45338.66667</v>
      </c>
      <c r="B34" s="1">
        <f>IFERROR(__xludf.DUMMYFUNCTION("""COMPUTED_VALUE"""),2836.35)</f>
        <v>2836.35</v>
      </c>
      <c r="D34" s="2">
        <f>IFERROR(__xludf.DUMMYFUNCTION("""COMPUTED_VALUE"""),45338.66666666667)</f>
        <v>45338.66667</v>
      </c>
      <c r="E34" s="1">
        <f>IFERROR(__xludf.DUMMYFUNCTION("""COMPUTED_VALUE"""),2836.36)</f>
        <v>2836.36</v>
      </c>
      <c r="G34" s="2">
        <f>IFERROR(__xludf.DUMMYFUNCTION("""COMPUTED_VALUE"""),45338.66666666667)</f>
        <v>45338.66667</v>
      </c>
      <c r="H34" s="1">
        <f>IFERROR(__xludf.DUMMYFUNCTION("""COMPUTED_VALUE"""),2793.06)</f>
        <v>2793.06</v>
      </c>
      <c r="J34" s="2">
        <f>IFERROR(__xludf.DUMMYFUNCTION("""COMPUTED_VALUE"""),45338.66666666667)</f>
        <v>45338.66667</v>
      </c>
      <c r="K34" s="1">
        <f>IFERROR(__xludf.DUMMYFUNCTION("""COMPUTED_VALUE"""),2804.32)</f>
        <v>2804.32</v>
      </c>
      <c r="M34" s="2">
        <f>IFERROR(__xludf.DUMMYFUNCTION("""COMPUTED_VALUE"""),45338.66666666667)</f>
        <v>45338.66667</v>
      </c>
      <c r="N34" s="1">
        <f>IFERROR(__xludf.DUMMYFUNCTION("""COMPUTED_VALUE"""),4.0128173E7)</f>
        <v>40128173</v>
      </c>
    </row>
    <row r="35">
      <c r="A35" s="2">
        <f>IFERROR(__xludf.DUMMYFUNCTION("""COMPUTED_VALUE"""),45342.66666666667)</f>
        <v>45342.66667</v>
      </c>
      <c r="B35" s="1">
        <f>IFERROR(__xludf.DUMMYFUNCTION("""COMPUTED_VALUE"""),2789.68)</f>
        <v>2789.68</v>
      </c>
      <c r="D35" s="2">
        <f>IFERROR(__xludf.DUMMYFUNCTION("""COMPUTED_VALUE"""),45342.66666666667)</f>
        <v>45342.66667</v>
      </c>
      <c r="E35" s="1">
        <f>IFERROR(__xludf.DUMMYFUNCTION("""COMPUTED_VALUE"""),2803.12)</f>
        <v>2803.12</v>
      </c>
      <c r="G35" s="2">
        <f>IFERROR(__xludf.DUMMYFUNCTION("""COMPUTED_VALUE"""),45342.66666666667)</f>
        <v>45342.66667</v>
      </c>
      <c r="H35" s="1">
        <f>IFERROR(__xludf.DUMMYFUNCTION("""COMPUTED_VALUE"""),2762.64)</f>
        <v>2762.64</v>
      </c>
      <c r="J35" s="2">
        <f>IFERROR(__xludf.DUMMYFUNCTION("""COMPUTED_VALUE"""),45342.66666666667)</f>
        <v>45342.66667</v>
      </c>
      <c r="K35" s="1">
        <f>IFERROR(__xludf.DUMMYFUNCTION("""COMPUTED_VALUE"""),2774.93)</f>
        <v>2774.93</v>
      </c>
      <c r="M35" s="2">
        <f>IFERROR(__xludf.DUMMYFUNCTION("""COMPUTED_VALUE"""),45342.66666666667)</f>
        <v>45342.66667</v>
      </c>
      <c r="N35" s="1">
        <f>IFERROR(__xludf.DUMMYFUNCTION("""COMPUTED_VALUE"""),3.8738571E7)</f>
        <v>38738571</v>
      </c>
    </row>
    <row r="36">
      <c r="A36" s="2">
        <f>IFERROR(__xludf.DUMMYFUNCTION("""COMPUTED_VALUE"""),45343.66666666667)</f>
        <v>45343.66667</v>
      </c>
      <c r="B36" s="1">
        <f>IFERROR(__xludf.DUMMYFUNCTION("""COMPUTED_VALUE"""),2775.18)</f>
        <v>2775.18</v>
      </c>
      <c r="D36" s="2">
        <f>IFERROR(__xludf.DUMMYFUNCTION("""COMPUTED_VALUE"""),45343.66666666667)</f>
        <v>45343.66667</v>
      </c>
      <c r="E36" s="1">
        <f>IFERROR(__xludf.DUMMYFUNCTION("""COMPUTED_VALUE"""),2786.34)</f>
        <v>2786.34</v>
      </c>
      <c r="G36" s="2">
        <f>IFERROR(__xludf.DUMMYFUNCTION("""COMPUTED_VALUE"""),45343.66666666667)</f>
        <v>45343.66667</v>
      </c>
      <c r="H36" s="1">
        <f>IFERROR(__xludf.DUMMYFUNCTION("""COMPUTED_VALUE"""),2755.06)</f>
        <v>2755.06</v>
      </c>
      <c r="J36" s="2">
        <f>IFERROR(__xludf.DUMMYFUNCTION("""COMPUTED_VALUE"""),45343.66666666667)</f>
        <v>45343.66667</v>
      </c>
      <c r="K36" s="1">
        <f>IFERROR(__xludf.DUMMYFUNCTION("""COMPUTED_VALUE"""),2770.97)</f>
        <v>2770.97</v>
      </c>
      <c r="M36" s="2">
        <f>IFERROR(__xludf.DUMMYFUNCTION("""COMPUTED_VALUE"""),45343.66666666667)</f>
        <v>45343.66667</v>
      </c>
      <c r="N36" s="1">
        <f>IFERROR(__xludf.DUMMYFUNCTION("""COMPUTED_VALUE"""),3.4683249E7)</f>
        <v>34683249</v>
      </c>
    </row>
    <row r="37">
      <c r="A37" s="2">
        <f>IFERROR(__xludf.DUMMYFUNCTION("""COMPUTED_VALUE"""),45344.66666666667)</f>
        <v>45344.66667</v>
      </c>
      <c r="B37" s="1">
        <f>IFERROR(__xludf.DUMMYFUNCTION("""COMPUTED_VALUE"""),2807.21)</f>
        <v>2807.21</v>
      </c>
      <c r="D37" s="2">
        <f>IFERROR(__xludf.DUMMYFUNCTION("""COMPUTED_VALUE"""),45344.66666666667)</f>
        <v>45344.66667</v>
      </c>
      <c r="E37" s="1">
        <f>IFERROR(__xludf.DUMMYFUNCTION("""COMPUTED_VALUE"""),2834.55)</f>
        <v>2834.55</v>
      </c>
      <c r="G37" s="2">
        <f>IFERROR(__xludf.DUMMYFUNCTION("""COMPUTED_VALUE"""),45344.66666666667)</f>
        <v>45344.66667</v>
      </c>
      <c r="H37" s="1">
        <f>IFERROR(__xludf.DUMMYFUNCTION("""COMPUTED_VALUE"""),2794.93)</f>
        <v>2794.93</v>
      </c>
      <c r="J37" s="2">
        <f>IFERROR(__xludf.DUMMYFUNCTION("""COMPUTED_VALUE"""),45344.66666666667)</f>
        <v>45344.66667</v>
      </c>
      <c r="K37" s="1">
        <f>IFERROR(__xludf.DUMMYFUNCTION("""COMPUTED_VALUE"""),2828.26)</f>
        <v>2828.26</v>
      </c>
      <c r="M37" s="2">
        <f>IFERROR(__xludf.DUMMYFUNCTION("""COMPUTED_VALUE"""),45344.66666666667)</f>
        <v>45344.66667</v>
      </c>
      <c r="N37" s="1">
        <f>IFERROR(__xludf.DUMMYFUNCTION("""COMPUTED_VALUE"""),4.0923494E7)</f>
        <v>40923494</v>
      </c>
    </row>
    <row r="38">
      <c r="A38" s="2">
        <f>IFERROR(__xludf.DUMMYFUNCTION("""COMPUTED_VALUE"""),45345.66666666667)</f>
        <v>45345.66667</v>
      </c>
      <c r="B38" s="1">
        <f>IFERROR(__xludf.DUMMYFUNCTION("""COMPUTED_VALUE"""),2834.05)</f>
        <v>2834.05</v>
      </c>
      <c r="D38" s="2">
        <f>IFERROR(__xludf.DUMMYFUNCTION("""COMPUTED_VALUE"""),45345.66666666667)</f>
        <v>45345.66667</v>
      </c>
      <c r="E38" s="1">
        <f>IFERROR(__xludf.DUMMYFUNCTION("""COMPUTED_VALUE"""),2853.11)</f>
        <v>2853.11</v>
      </c>
      <c r="G38" s="2">
        <f>IFERROR(__xludf.DUMMYFUNCTION("""COMPUTED_VALUE"""),45345.66666666667)</f>
        <v>45345.66667</v>
      </c>
      <c r="H38" s="1">
        <f>IFERROR(__xludf.DUMMYFUNCTION("""COMPUTED_VALUE"""),2825.44)</f>
        <v>2825.44</v>
      </c>
      <c r="J38" s="2">
        <f>IFERROR(__xludf.DUMMYFUNCTION("""COMPUTED_VALUE"""),45345.66666666667)</f>
        <v>45345.66667</v>
      </c>
      <c r="K38" s="1">
        <f>IFERROR(__xludf.DUMMYFUNCTION("""COMPUTED_VALUE"""),2836.49)</f>
        <v>2836.49</v>
      </c>
      <c r="M38" s="2">
        <f>IFERROR(__xludf.DUMMYFUNCTION("""COMPUTED_VALUE"""),45345.66666666667)</f>
        <v>45345.66667</v>
      </c>
      <c r="N38" s="1">
        <f>IFERROR(__xludf.DUMMYFUNCTION("""COMPUTED_VALUE"""),6.853808E7)</f>
        <v>68538080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IFERROR(__xludf.DUMMYFUNCTION("""COMPUTED_VALUE"""),2838.23)</f>
        <v>2838.23</v>
      </c>
      <c r="D39" s="2">
        <f>IFERROR(__xludf.DUMMYFUNCTION("""COMPUTED_VALUE"""),45348.66666666667)</f>
        <v>45348.66667</v>
      </c>
      <c r="E39" s="1">
        <f>IFERROR(__xludf.DUMMYFUNCTION("""COMPUTED_VALUE"""),2863.15)</f>
        <v>2863.15</v>
      </c>
      <c r="G39" s="2">
        <f>IFERROR(__xludf.DUMMYFUNCTION("""COMPUTED_VALUE"""),45348.66666666667)</f>
        <v>45348.66667</v>
      </c>
      <c r="H39" s="1">
        <f>IFERROR(__xludf.DUMMYFUNCTION("""COMPUTED_VALUE"""),2835.93)</f>
        <v>2835.93</v>
      </c>
      <c r="J39" s="2">
        <f>IFERROR(__xludf.DUMMYFUNCTION("""COMPUTED_VALUE"""),45348.66666666667)</f>
        <v>45348.66667</v>
      </c>
      <c r="K39" s="1">
        <f>IFERROR(__xludf.DUMMYFUNCTION("""COMPUTED_VALUE"""),2852.58)</f>
        <v>2852.58</v>
      </c>
      <c r="M39" s="2">
        <f>IFERROR(__xludf.DUMMYFUNCTION("""COMPUTED_VALUE"""),45348.66666666667)</f>
        <v>45348.66667</v>
      </c>
      <c r="N39" s="1">
        <f>IFERROR(__xludf.DUMMYFUNCTION("""COMPUTED_VALUE"""),4.5844376E7)</f>
        <v>45844376</v>
      </c>
    </row>
    <row r="40">
      <c r="A40" s="2">
        <f>IFERROR(__xludf.DUMMYFUNCTION("""COMPUTED_VALUE"""),45349.66666666667)</f>
        <v>45349.66667</v>
      </c>
      <c r="B40" s="1">
        <f>IFERROR(__xludf.DUMMYFUNCTION("""COMPUTED_VALUE"""),2883.52)</f>
        <v>2883.52</v>
      </c>
      <c r="D40" s="2">
        <f>IFERROR(__xludf.DUMMYFUNCTION("""COMPUTED_VALUE"""),45349.66666666667)</f>
        <v>45349.66667</v>
      </c>
      <c r="E40" s="1">
        <f>IFERROR(__xludf.DUMMYFUNCTION("""COMPUTED_VALUE"""),2941.56)</f>
        <v>2941.56</v>
      </c>
      <c r="G40" s="2">
        <f>IFERROR(__xludf.DUMMYFUNCTION("""COMPUTED_VALUE"""),45349.66666666667)</f>
        <v>45349.66667</v>
      </c>
      <c r="H40" s="1">
        <f>IFERROR(__xludf.DUMMYFUNCTION("""COMPUTED_VALUE"""),2882.55)</f>
        <v>2882.55</v>
      </c>
      <c r="J40" s="2">
        <f>IFERROR(__xludf.DUMMYFUNCTION("""COMPUTED_VALUE"""),45349.66666666667)</f>
        <v>45349.66667</v>
      </c>
      <c r="K40" s="1">
        <f>IFERROR(__xludf.DUMMYFUNCTION("""COMPUTED_VALUE"""),2933.3)</f>
        <v>2933.3</v>
      </c>
      <c r="M40" s="2">
        <f>IFERROR(__xludf.DUMMYFUNCTION("""COMPUTED_VALUE"""),45349.66666666667)</f>
        <v>45349.66667</v>
      </c>
      <c r="N40" s="1">
        <f>IFERROR(__xludf.DUMMYFUNCTION("""COMPUTED_VALUE"""),5.8782237E7)</f>
        <v>58782237</v>
      </c>
    </row>
    <row r="41">
      <c r="A41" s="2">
        <f>IFERROR(__xludf.DUMMYFUNCTION("""COMPUTED_VALUE"""),45350.66666666667)</f>
        <v>45350.66667</v>
      </c>
      <c r="B41" s="1">
        <f>IFERROR(__xludf.DUMMYFUNCTION("""COMPUTED_VALUE"""),2913.68)</f>
        <v>2913.68</v>
      </c>
      <c r="D41" s="2">
        <f>IFERROR(__xludf.DUMMYFUNCTION("""COMPUTED_VALUE"""),45350.66666666667)</f>
        <v>45350.66667</v>
      </c>
      <c r="E41" s="1">
        <f>IFERROR(__xludf.DUMMYFUNCTION("""COMPUTED_VALUE"""),2932.33)</f>
        <v>2932.33</v>
      </c>
      <c r="G41" s="2">
        <f>IFERROR(__xludf.DUMMYFUNCTION("""COMPUTED_VALUE"""),45350.66666666667)</f>
        <v>45350.66667</v>
      </c>
      <c r="H41" s="1">
        <f>IFERROR(__xludf.DUMMYFUNCTION("""COMPUTED_VALUE"""),2903.8)</f>
        <v>2903.8</v>
      </c>
      <c r="J41" s="2">
        <f>IFERROR(__xludf.DUMMYFUNCTION("""COMPUTED_VALUE"""),45350.66666666667)</f>
        <v>45350.66667</v>
      </c>
      <c r="K41" s="1">
        <f>IFERROR(__xludf.DUMMYFUNCTION("""COMPUTED_VALUE"""),2928.81)</f>
        <v>2928.81</v>
      </c>
      <c r="M41" s="2">
        <f>IFERROR(__xludf.DUMMYFUNCTION("""COMPUTED_VALUE"""),45350.66666666667)</f>
        <v>45350.66667</v>
      </c>
      <c r="N41" s="1">
        <f>IFERROR(__xludf.DUMMYFUNCTION("""COMPUTED_VALUE"""),4.2178355E7)</f>
        <v>42178355</v>
      </c>
    </row>
    <row r="42">
      <c r="A42" s="2">
        <f>IFERROR(__xludf.DUMMYFUNCTION("""COMPUTED_VALUE"""),45351.66666666667)</f>
        <v>45351.66667</v>
      </c>
      <c r="B42" s="1">
        <f>IFERROR(__xludf.DUMMYFUNCTION("""COMPUTED_VALUE"""),2954.77)</f>
        <v>2954.77</v>
      </c>
      <c r="D42" s="2">
        <f>IFERROR(__xludf.DUMMYFUNCTION("""COMPUTED_VALUE"""),45351.66666666667)</f>
        <v>45351.66667</v>
      </c>
      <c r="E42" s="1">
        <f>IFERROR(__xludf.DUMMYFUNCTION("""COMPUTED_VALUE"""),2954.77)</f>
        <v>2954.77</v>
      </c>
      <c r="G42" s="2">
        <f>IFERROR(__xludf.DUMMYFUNCTION("""COMPUTED_VALUE"""),45351.66666666667)</f>
        <v>45351.66667</v>
      </c>
      <c r="H42" s="1">
        <f>IFERROR(__xludf.DUMMYFUNCTION("""COMPUTED_VALUE"""),2918.17)</f>
        <v>2918.17</v>
      </c>
      <c r="J42" s="2">
        <f>IFERROR(__xludf.DUMMYFUNCTION("""COMPUTED_VALUE"""),45351.66666666667)</f>
        <v>45351.66667</v>
      </c>
      <c r="K42" s="1">
        <f>IFERROR(__xludf.DUMMYFUNCTION("""COMPUTED_VALUE"""),2943.15)</f>
        <v>2943.15</v>
      </c>
      <c r="M42" s="2">
        <f>IFERROR(__xludf.DUMMYFUNCTION("""COMPUTED_VALUE"""),45351.66666666667)</f>
        <v>45351.66667</v>
      </c>
      <c r="N42" s="1">
        <f>IFERROR(__xludf.DUMMYFUNCTION("""COMPUTED_VALUE"""),5.2882654E7)</f>
        <v>52882654</v>
      </c>
    </row>
    <row r="43">
      <c r="A43" s="2">
        <f>IFERROR(__xludf.DUMMYFUNCTION("""COMPUTED_VALUE"""),45352.66666666667)</f>
        <v>45352.66667</v>
      </c>
      <c r="B43" s="1">
        <f>IFERROR(__xludf.DUMMYFUNCTION("""COMPUTED_VALUE"""),2936.46)</f>
        <v>2936.46</v>
      </c>
      <c r="D43" s="2">
        <f>IFERROR(__xludf.DUMMYFUNCTION("""COMPUTED_VALUE"""),45352.66666666667)</f>
        <v>45352.66667</v>
      </c>
      <c r="E43" s="1">
        <f>IFERROR(__xludf.DUMMYFUNCTION("""COMPUTED_VALUE"""),2989.78)</f>
        <v>2989.78</v>
      </c>
      <c r="G43" s="2">
        <f>IFERROR(__xludf.DUMMYFUNCTION("""COMPUTED_VALUE"""),45352.66666666667)</f>
        <v>45352.66667</v>
      </c>
      <c r="H43" s="1">
        <f>IFERROR(__xludf.DUMMYFUNCTION("""COMPUTED_VALUE"""),2933.98)</f>
        <v>2933.98</v>
      </c>
      <c r="J43" s="2">
        <f>IFERROR(__xludf.DUMMYFUNCTION("""COMPUTED_VALUE"""),45352.66666666667)</f>
        <v>45352.66667</v>
      </c>
      <c r="K43" s="1">
        <f>IFERROR(__xludf.DUMMYFUNCTION("""COMPUTED_VALUE"""),2987.1)</f>
        <v>2987.1</v>
      </c>
      <c r="M43" s="2">
        <f>IFERROR(__xludf.DUMMYFUNCTION("""COMPUTED_VALUE"""),45352.66666666667)</f>
        <v>45352.66667</v>
      </c>
      <c r="N43" s="1">
        <f>IFERROR(__xludf.DUMMYFUNCTION("""COMPUTED_VALUE"""),4.4161567E7)</f>
        <v>44161567</v>
      </c>
    </row>
    <row r="44">
      <c r="A44" s="2">
        <f>IFERROR(__xludf.DUMMYFUNCTION("""COMPUTED_VALUE"""),45355.66666666667)</f>
        <v>45355.66667</v>
      </c>
      <c r="B44" s="1">
        <f>IFERROR(__xludf.DUMMYFUNCTION("""COMPUTED_VALUE"""),2988.86)</f>
        <v>2988.86</v>
      </c>
      <c r="D44" s="2">
        <f>IFERROR(__xludf.DUMMYFUNCTION("""COMPUTED_VALUE"""),45355.66666666667)</f>
        <v>45355.66667</v>
      </c>
      <c r="E44" s="1">
        <f>IFERROR(__xludf.DUMMYFUNCTION("""COMPUTED_VALUE"""),3000.39)</f>
        <v>3000.39</v>
      </c>
      <c r="G44" s="2">
        <f>IFERROR(__xludf.DUMMYFUNCTION("""COMPUTED_VALUE"""),45355.66666666667)</f>
        <v>45355.66667</v>
      </c>
      <c r="H44" s="1">
        <f>IFERROR(__xludf.DUMMYFUNCTION("""COMPUTED_VALUE"""),2977.18)</f>
        <v>2977.18</v>
      </c>
      <c r="J44" s="2">
        <f>IFERROR(__xludf.DUMMYFUNCTION("""COMPUTED_VALUE"""),45355.66666666667)</f>
        <v>45355.66667</v>
      </c>
      <c r="K44" s="1">
        <f>IFERROR(__xludf.DUMMYFUNCTION("""COMPUTED_VALUE"""),2979.87)</f>
        <v>2979.87</v>
      </c>
      <c r="M44" s="2">
        <f>IFERROR(__xludf.DUMMYFUNCTION("""COMPUTED_VALUE"""),45355.66666666667)</f>
        <v>45355.66667</v>
      </c>
      <c r="N44" s="1">
        <f>IFERROR(__xludf.DUMMYFUNCTION("""COMPUTED_VALUE"""),4.2205849E7)</f>
        <v>42205849</v>
      </c>
    </row>
    <row r="45">
      <c r="A45" s="2">
        <f>IFERROR(__xludf.DUMMYFUNCTION("""COMPUTED_VALUE"""),45356.66666666667)</f>
        <v>45356.66667</v>
      </c>
      <c r="B45" s="1">
        <f>IFERROR(__xludf.DUMMYFUNCTION("""COMPUTED_VALUE"""),2963.48)</f>
        <v>2963.48</v>
      </c>
      <c r="D45" s="2">
        <f>IFERROR(__xludf.DUMMYFUNCTION("""COMPUTED_VALUE"""),45356.66666666667)</f>
        <v>45356.66667</v>
      </c>
      <c r="E45" s="1">
        <f>IFERROR(__xludf.DUMMYFUNCTION("""COMPUTED_VALUE"""),2963.48)</f>
        <v>2963.48</v>
      </c>
      <c r="G45" s="2">
        <f>IFERROR(__xludf.DUMMYFUNCTION("""COMPUTED_VALUE"""),45356.66666666667)</f>
        <v>45356.66667</v>
      </c>
      <c r="H45" s="1">
        <f>IFERROR(__xludf.DUMMYFUNCTION("""COMPUTED_VALUE"""),2919.49)</f>
        <v>2919.49</v>
      </c>
      <c r="J45" s="2">
        <f>IFERROR(__xludf.DUMMYFUNCTION("""COMPUTED_VALUE"""),45356.66666666667)</f>
        <v>45356.66667</v>
      </c>
      <c r="K45" s="1">
        <f>IFERROR(__xludf.DUMMYFUNCTION("""COMPUTED_VALUE"""),2934.78)</f>
        <v>2934.78</v>
      </c>
      <c r="M45" s="2">
        <f>IFERROR(__xludf.DUMMYFUNCTION("""COMPUTED_VALUE"""),45356.66666666667)</f>
        <v>45356.66667</v>
      </c>
      <c r="N45" s="1">
        <f>IFERROR(__xludf.DUMMYFUNCTION("""COMPUTED_VALUE"""),4.0474774E7)</f>
        <v>40474774</v>
      </c>
    </row>
    <row r="46">
      <c r="A46" s="2">
        <f>IFERROR(__xludf.DUMMYFUNCTION("""COMPUTED_VALUE"""),45357.66666666667)</f>
        <v>45357.66667</v>
      </c>
      <c r="B46" s="1">
        <f>IFERROR(__xludf.DUMMYFUNCTION("""COMPUTED_VALUE"""),2954.0)</f>
        <v>2954</v>
      </c>
      <c r="D46" s="2">
        <f>IFERROR(__xludf.DUMMYFUNCTION("""COMPUTED_VALUE"""),45357.66666666667)</f>
        <v>45357.66667</v>
      </c>
      <c r="E46" s="1">
        <f>IFERROR(__xludf.DUMMYFUNCTION("""COMPUTED_VALUE"""),2969.87)</f>
        <v>2969.87</v>
      </c>
      <c r="G46" s="2">
        <f>IFERROR(__xludf.DUMMYFUNCTION("""COMPUTED_VALUE"""),45357.66666666667)</f>
        <v>45357.66667</v>
      </c>
      <c r="H46" s="1">
        <f>IFERROR(__xludf.DUMMYFUNCTION("""COMPUTED_VALUE"""),2928.55)</f>
        <v>2928.55</v>
      </c>
      <c r="J46" s="2">
        <f>IFERROR(__xludf.DUMMYFUNCTION("""COMPUTED_VALUE"""),45357.66666666667)</f>
        <v>45357.66667</v>
      </c>
      <c r="K46" s="1">
        <f>IFERROR(__xludf.DUMMYFUNCTION("""COMPUTED_VALUE"""),2937.65)</f>
        <v>2937.65</v>
      </c>
      <c r="M46" s="2">
        <f>IFERROR(__xludf.DUMMYFUNCTION("""COMPUTED_VALUE"""),45357.66666666667)</f>
        <v>45357.66667</v>
      </c>
      <c r="N46" s="1">
        <f>IFERROR(__xludf.DUMMYFUNCTION("""COMPUTED_VALUE"""),3.4628311E7)</f>
        <v>34628311</v>
      </c>
    </row>
    <row r="47">
      <c r="A47" s="2">
        <f>IFERROR(__xludf.DUMMYFUNCTION("""COMPUTED_VALUE"""),45358.66666666667)</f>
        <v>45358.66667</v>
      </c>
      <c r="B47" s="1">
        <f>IFERROR(__xludf.DUMMYFUNCTION("""COMPUTED_VALUE"""),2951.01)</f>
        <v>2951.01</v>
      </c>
      <c r="D47" s="2">
        <f>IFERROR(__xludf.DUMMYFUNCTION("""COMPUTED_VALUE"""),45358.66666666667)</f>
        <v>45358.66667</v>
      </c>
      <c r="E47" s="1">
        <f>IFERROR(__xludf.DUMMYFUNCTION("""COMPUTED_VALUE"""),2973.56)</f>
        <v>2973.56</v>
      </c>
      <c r="G47" s="2">
        <f>IFERROR(__xludf.DUMMYFUNCTION("""COMPUTED_VALUE"""),45358.66666666667)</f>
        <v>45358.66667</v>
      </c>
      <c r="H47" s="1">
        <f>IFERROR(__xludf.DUMMYFUNCTION("""COMPUTED_VALUE"""),2945.91)</f>
        <v>2945.91</v>
      </c>
      <c r="J47" s="2">
        <f>IFERROR(__xludf.DUMMYFUNCTION("""COMPUTED_VALUE"""),45358.66666666667)</f>
        <v>45358.66667</v>
      </c>
      <c r="K47" s="1">
        <f>IFERROR(__xludf.DUMMYFUNCTION("""COMPUTED_VALUE"""),2968.92)</f>
        <v>2968.92</v>
      </c>
      <c r="M47" s="2">
        <f>IFERROR(__xludf.DUMMYFUNCTION("""COMPUTED_VALUE"""),45358.66666666667)</f>
        <v>45358.66667</v>
      </c>
      <c r="N47" s="1">
        <f>IFERROR(__xludf.DUMMYFUNCTION("""COMPUTED_VALUE"""),3.1438527E7)</f>
        <v>31438527</v>
      </c>
    </row>
    <row r="48">
      <c r="A48" s="2">
        <f>IFERROR(__xludf.DUMMYFUNCTION("""COMPUTED_VALUE"""),45359.66666666667)</f>
        <v>45359.66667</v>
      </c>
      <c r="B48" s="1">
        <f>IFERROR(__xludf.DUMMYFUNCTION("""COMPUTED_VALUE"""),2970.01)</f>
        <v>2970.01</v>
      </c>
      <c r="D48" s="2">
        <f>IFERROR(__xludf.DUMMYFUNCTION("""COMPUTED_VALUE"""),45359.66666666667)</f>
        <v>45359.66667</v>
      </c>
      <c r="E48" s="1">
        <f>IFERROR(__xludf.DUMMYFUNCTION("""COMPUTED_VALUE"""),2996.34)</f>
        <v>2996.34</v>
      </c>
      <c r="G48" s="2">
        <f>IFERROR(__xludf.DUMMYFUNCTION("""COMPUTED_VALUE"""),45359.66666666667)</f>
        <v>45359.66667</v>
      </c>
      <c r="H48" s="1">
        <f>IFERROR(__xludf.DUMMYFUNCTION("""COMPUTED_VALUE"""),2945.05)</f>
        <v>2945.05</v>
      </c>
      <c r="J48" s="2">
        <f>IFERROR(__xludf.DUMMYFUNCTION("""COMPUTED_VALUE"""),45359.66666666667)</f>
        <v>45359.66667</v>
      </c>
      <c r="K48" s="1">
        <f>IFERROR(__xludf.DUMMYFUNCTION("""COMPUTED_VALUE"""),2955.17)</f>
        <v>2955.17</v>
      </c>
      <c r="M48" s="2">
        <f>IFERROR(__xludf.DUMMYFUNCTION("""COMPUTED_VALUE"""),45359.66666666667)</f>
        <v>45359.66667</v>
      </c>
      <c r="N48" s="1">
        <f>IFERROR(__xludf.DUMMYFUNCTION("""COMPUTED_VALUE"""),3.9758793E7)</f>
        <v>39758793</v>
      </c>
    </row>
    <row r="49">
      <c r="A49" s="2">
        <f>IFERROR(__xludf.DUMMYFUNCTION("""COMPUTED_VALUE"""),45362.66666666667)</f>
        <v>45362.66667</v>
      </c>
      <c r="B49" s="1">
        <f>IFERROR(__xludf.DUMMYFUNCTION("""COMPUTED_VALUE"""),2961.74)</f>
        <v>2961.74</v>
      </c>
      <c r="D49" s="2">
        <f>IFERROR(__xludf.DUMMYFUNCTION("""COMPUTED_VALUE"""),45362.66666666667)</f>
        <v>45362.66667</v>
      </c>
      <c r="E49" s="1">
        <f>IFERROR(__xludf.DUMMYFUNCTION("""COMPUTED_VALUE"""),2961.74)</f>
        <v>2961.74</v>
      </c>
      <c r="G49" s="2">
        <f>IFERROR(__xludf.DUMMYFUNCTION("""COMPUTED_VALUE"""),45362.66666666667)</f>
        <v>45362.66667</v>
      </c>
      <c r="H49" s="1">
        <f>IFERROR(__xludf.DUMMYFUNCTION("""COMPUTED_VALUE"""),2930.09)</f>
        <v>2930.09</v>
      </c>
      <c r="J49" s="2">
        <f>IFERROR(__xludf.DUMMYFUNCTION("""COMPUTED_VALUE"""),45362.66666666667)</f>
        <v>45362.66667</v>
      </c>
      <c r="K49" s="1">
        <f>IFERROR(__xludf.DUMMYFUNCTION("""COMPUTED_VALUE"""),2939.35)</f>
        <v>2939.35</v>
      </c>
      <c r="M49" s="2">
        <f>IFERROR(__xludf.DUMMYFUNCTION("""COMPUTED_VALUE"""),45362.66666666667)</f>
        <v>45362.66667</v>
      </c>
      <c r="N49" s="1">
        <f>IFERROR(__xludf.DUMMYFUNCTION("""COMPUTED_VALUE"""),3.3021015E7)</f>
        <v>33021015</v>
      </c>
    </row>
    <row r="50">
      <c r="A50" s="2">
        <f>IFERROR(__xludf.DUMMYFUNCTION("""COMPUTED_VALUE"""),45363.66666666667)</f>
        <v>45363.66667</v>
      </c>
      <c r="B50" s="1">
        <f>IFERROR(__xludf.DUMMYFUNCTION("""COMPUTED_VALUE"""),2938.99)</f>
        <v>2938.99</v>
      </c>
      <c r="D50" s="2">
        <f>IFERROR(__xludf.DUMMYFUNCTION("""COMPUTED_VALUE"""),45363.66666666667)</f>
        <v>45363.66667</v>
      </c>
      <c r="E50" s="1">
        <f>IFERROR(__xludf.DUMMYFUNCTION("""COMPUTED_VALUE"""),2987.33)</f>
        <v>2987.33</v>
      </c>
      <c r="G50" s="2">
        <f>IFERROR(__xludf.DUMMYFUNCTION("""COMPUTED_VALUE"""),45363.66666666667)</f>
        <v>45363.66667</v>
      </c>
      <c r="H50" s="1">
        <f>IFERROR(__xludf.DUMMYFUNCTION("""COMPUTED_VALUE"""),2932.02)</f>
        <v>2932.02</v>
      </c>
      <c r="J50" s="2">
        <f>IFERROR(__xludf.DUMMYFUNCTION("""COMPUTED_VALUE"""),45363.66666666667)</f>
        <v>45363.66667</v>
      </c>
      <c r="K50" s="1">
        <f>IFERROR(__xludf.DUMMYFUNCTION("""COMPUTED_VALUE"""),2973.05)</f>
        <v>2973.05</v>
      </c>
      <c r="M50" s="2">
        <f>IFERROR(__xludf.DUMMYFUNCTION("""COMPUTED_VALUE"""),45363.66666666667)</f>
        <v>45363.66667</v>
      </c>
      <c r="N50" s="1">
        <f>IFERROR(__xludf.DUMMYFUNCTION("""COMPUTED_VALUE"""),3.5752187E7)</f>
        <v>35752187</v>
      </c>
    </row>
    <row r="51">
      <c r="A51" s="2">
        <f>IFERROR(__xludf.DUMMYFUNCTION("""COMPUTED_VALUE"""),45364.66666666667)</f>
        <v>45364.66667</v>
      </c>
      <c r="B51" s="1">
        <f>IFERROR(__xludf.DUMMYFUNCTION("""COMPUTED_VALUE"""),2977.5)</f>
        <v>2977.5</v>
      </c>
      <c r="D51" s="2">
        <f>IFERROR(__xludf.DUMMYFUNCTION("""COMPUTED_VALUE"""),45364.66666666667)</f>
        <v>45364.66667</v>
      </c>
      <c r="E51" s="1">
        <f>IFERROR(__xludf.DUMMYFUNCTION("""COMPUTED_VALUE"""),2997.25)</f>
        <v>2997.25</v>
      </c>
      <c r="G51" s="2">
        <f>IFERROR(__xludf.DUMMYFUNCTION("""COMPUTED_VALUE"""),45364.66666666667)</f>
        <v>45364.66667</v>
      </c>
      <c r="H51" s="1">
        <f>IFERROR(__xludf.DUMMYFUNCTION("""COMPUTED_VALUE"""),2971.07)</f>
        <v>2971.07</v>
      </c>
      <c r="J51" s="2">
        <f>IFERROR(__xludf.DUMMYFUNCTION("""COMPUTED_VALUE"""),45364.66666666667)</f>
        <v>45364.66667</v>
      </c>
      <c r="K51" s="1">
        <f>IFERROR(__xludf.DUMMYFUNCTION("""COMPUTED_VALUE"""),2986.25)</f>
        <v>2986.25</v>
      </c>
      <c r="M51" s="2">
        <f>IFERROR(__xludf.DUMMYFUNCTION("""COMPUTED_VALUE"""),45364.66666666667)</f>
        <v>45364.66667</v>
      </c>
      <c r="N51" s="1">
        <f>IFERROR(__xludf.DUMMYFUNCTION("""COMPUTED_VALUE"""),3.0813068E7)</f>
        <v>30813068</v>
      </c>
    </row>
    <row r="52">
      <c r="A52" s="2">
        <f>IFERROR(__xludf.DUMMYFUNCTION("""COMPUTED_VALUE"""),45365.66666666667)</f>
        <v>45365.66667</v>
      </c>
      <c r="B52" s="1">
        <f>IFERROR(__xludf.DUMMYFUNCTION("""COMPUTED_VALUE"""),3012.64)</f>
        <v>3012.64</v>
      </c>
      <c r="D52" s="2">
        <f>IFERROR(__xludf.DUMMYFUNCTION("""COMPUTED_VALUE"""),45365.66666666667)</f>
        <v>45365.66667</v>
      </c>
      <c r="E52" s="1">
        <f>IFERROR(__xludf.DUMMYFUNCTION("""COMPUTED_VALUE"""),3024.98)</f>
        <v>3024.98</v>
      </c>
      <c r="G52" s="2">
        <f>IFERROR(__xludf.DUMMYFUNCTION("""COMPUTED_VALUE"""),45365.66666666667)</f>
        <v>45365.66667</v>
      </c>
      <c r="H52" s="1">
        <f>IFERROR(__xludf.DUMMYFUNCTION("""COMPUTED_VALUE"""),2978.72)</f>
        <v>2978.72</v>
      </c>
      <c r="J52" s="2">
        <f>IFERROR(__xludf.DUMMYFUNCTION("""COMPUTED_VALUE"""),45365.66666666667)</f>
        <v>45365.66667</v>
      </c>
      <c r="K52" s="1">
        <f>IFERROR(__xludf.DUMMYFUNCTION("""COMPUTED_VALUE"""),3002.85)</f>
        <v>3002.85</v>
      </c>
      <c r="M52" s="2">
        <f>IFERROR(__xludf.DUMMYFUNCTION("""COMPUTED_VALUE"""),45365.66666666667)</f>
        <v>45365.66667</v>
      </c>
      <c r="N52" s="1">
        <f>IFERROR(__xludf.DUMMYFUNCTION("""COMPUTED_VALUE"""),4.1238077E7)</f>
        <v>41238077</v>
      </c>
    </row>
    <row r="53">
      <c r="A53" s="2">
        <f>IFERROR(__xludf.DUMMYFUNCTION("""COMPUTED_VALUE"""),45366.66666666667)</f>
        <v>45366.66667</v>
      </c>
      <c r="B53" s="1">
        <f>IFERROR(__xludf.DUMMYFUNCTION("""COMPUTED_VALUE"""),3002.36)</f>
        <v>3002.36</v>
      </c>
      <c r="D53" s="2">
        <f>IFERROR(__xludf.DUMMYFUNCTION("""COMPUTED_VALUE"""),45366.66666666667)</f>
        <v>45366.66667</v>
      </c>
      <c r="E53" s="1">
        <f>IFERROR(__xludf.DUMMYFUNCTION("""COMPUTED_VALUE"""),3010.32)</f>
        <v>3010.32</v>
      </c>
      <c r="G53" s="2">
        <f>IFERROR(__xludf.DUMMYFUNCTION("""COMPUTED_VALUE"""),45366.66666666667)</f>
        <v>45366.66667</v>
      </c>
      <c r="H53" s="1">
        <f>IFERROR(__xludf.DUMMYFUNCTION("""COMPUTED_VALUE"""),2976.25)</f>
        <v>2976.25</v>
      </c>
      <c r="J53" s="2">
        <f>IFERROR(__xludf.DUMMYFUNCTION("""COMPUTED_VALUE"""),45366.66666666667)</f>
        <v>45366.66667</v>
      </c>
      <c r="K53" s="1">
        <f>IFERROR(__xludf.DUMMYFUNCTION("""COMPUTED_VALUE"""),2982.16)</f>
        <v>2982.16</v>
      </c>
      <c r="M53" s="2">
        <f>IFERROR(__xludf.DUMMYFUNCTION("""COMPUTED_VALUE"""),45366.66666666667)</f>
        <v>45366.66667</v>
      </c>
      <c r="N53" s="1">
        <f>IFERROR(__xludf.DUMMYFUNCTION("""COMPUTED_VALUE"""),6.4853182E7)</f>
        <v>64853182</v>
      </c>
    </row>
    <row r="54">
      <c r="A54" s="2">
        <f>IFERROR(__xludf.DUMMYFUNCTION("""COMPUTED_VALUE"""),45369.66666666667)</f>
        <v>45369.66667</v>
      </c>
      <c r="B54" s="1">
        <f>IFERROR(__xludf.DUMMYFUNCTION("""COMPUTED_VALUE"""),3003.57)</f>
        <v>3003.57</v>
      </c>
      <c r="D54" s="2">
        <f>IFERROR(__xludf.DUMMYFUNCTION("""COMPUTED_VALUE"""),45369.66666666667)</f>
        <v>45369.66667</v>
      </c>
      <c r="E54" s="1">
        <f>IFERROR(__xludf.DUMMYFUNCTION("""COMPUTED_VALUE"""),3035.44)</f>
        <v>3035.44</v>
      </c>
      <c r="G54" s="2">
        <f>IFERROR(__xludf.DUMMYFUNCTION("""COMPUTED_VALUE"""),45369.66666666667)</f>
        <v>45369.66667</v>
      </c>
      <c r="H54" s="1">
        <f>IFERROR(__xludf.DUMMYFUNCTION("""COMPUTED_VALUE"""),2988.53)</f>
        <v>2988.53</v>
      </c>
      <c r="J54" s="2">
        <f>IFERROR(__xludf.DUMMYFUNCTION("""COMPUTED_VALUE"""),45369.66666666667)</f>
        <v>45369.66667</v>
      </c>
      <c r="K54" s="1">
        <f>IFERROR(__xludf.DUMMYFUNCTION("""COMPUTED_VALUE"""),3008.32)</f>
        <v>3008.32</v>
      </c>
      <c r="M54" s="2">
        <f>IFERROR(__xludf.DUMMYFUNCTION("""COMPUTED_VALUE"""),45369.66666666667)</f>
        <v>45369.66667</v>
      </c>
      <c r="N54" s="1">
        <f>IFERROR(__xludf.DUMMYFUNCTION("""COMPUTED_VALUE"""),3.667261E7)</f>
        <v>36672610</v>
      </c>
    </row>
    <row r="55">
      <c r="A55" s="2">
        <f>IFERROR(__xludf.DUMMYFUNCTION("""COMPUTED_VALUE"""),45370.66666666667)</f>
        <v>45370.66667</v>
      </c>
      <c r="B55" s="1">
        <f>IFERROR(__xludf.DUMMYFUNCTION("""COMPUTED_VALUE"""),3004.56)</f>
        <v>3004.56</v>
      </c>
      <c r="D55" s="2">
        <f>IFERROR(__xludf.DUMMYFUNCTION("""COMPUTED_VALUE"""),45370.66666666667)</f>
        <v>45370.66667</v>
      </c>
      <c r="E55" s="1">
        <f>IFERROR(__xludf.DUMMYFUNCTION("""COMPUTED_VALUE"""),3030.57)</f>
        <v>3030.57</v>
      </c>
      <c r="G55" s="2">
        <f>IFERROR(__xludf.DUMMYFUNCTION("""COMPUTED_VALUE"""),45370.66666666667)</f>
        <v>45370.66667</v>
      </c>
      <c r="H55" s="1">
        <f>IFERROR(__xludf.DUMMYFUNCTION("""COMPUTED_VALUE"""),2990.69)</f>
        <v>2990.69</v>
      </c>
      <c r="J55" s="2">
        <f>IFERROR(__xludf.DUMMYFUNCTION("""COMPUTED_VALUE"""),45370.66666666667)</f>
        <v>45370.66667</v>
      </c>
      <c r="K55" s="1">
        <f>IFERROR(__xludf.DUMMYFUNCTION("""COMPUTED_VALUE"""),3028.09)</f>
        <v>3028.09</v>
      </c>
      <c r="M55" s="2">
        <f>IFERROR(__xludf.DUMMYFUNCTION("""COMPUTED_VALUE"""),45370.66666666667)</f>
        <v>45370.66667</v>
      </c>
      <c r="N55" s="1">
        <f>IFERROR(__xludf.DUMMYFUNCTION("""COMPUTED_VALUE"""),3.6195977E7)</f>
        <v>36195977</v>
      </c>
    </row>
    <row r="56">
      <c r="A56" s="2">
        <f>IFERROR(__xludf.DUMMYFUNCTION("""COMPUTED_VALUE"""),45371.66666666667)</f>
        <v>45371.66667</v>
      </c>
      <c r="B56" s="1">
        <f>IFERROR(__xludf.DUMMYFUNCTION("""COMPUTED_VALUE"""),3033.37)</f>
        <v>3033.37</v>
      </c>
      <c r="D56" s="2">
        <f>IFERROR(__xludf.DUMMYFUNCTION("""COMPUTED_VALUE"""),45371.66666666667)</f>
        <v>45371.66667</v>
      </c>
      <c r="E56" s="1">
        <f>IFERROR(__xludf.DUMMYFUNCTION("""COMPUTED_VALUE"""),3064.83)</f>
        <v>3064.83</v>
      </c>
      <c r="G56" s="2">
        <f>IFERROR(__xludf.DUMMYFUNCTION("""COMPUTED_VALUE"""),45371.66666666667)</f>
        <v>45371.66667</v>
      </c>
      <c r="H56" s="1">
        <f>IFERROR(__xludf.DUMMYFUNCTION("""COMPUTED_VALUE"""),3030.39)</f>
        <v>3030.39</v>
      </c>
      <c r="J56" s="2">
        <f>IFERROR(__xludf.DUMMYFUNCTION("""COMPUTED_VALUE"""),45371.66666666667)</f>
        <v>45371.66667</v>
      </c>
      <c r="K56" s="1">
        <f>IFERROR(__xludf.DUMMYFUNCTION("""COMPUTED_VALUE"""),3062.81)</f>
        <v>3062.81</v>
      </c>
      <c r="M56" s="2">
        <f>IFERROR(__xludf.DUMMYFUNCTION("""COMPUTED_VALUE"""),45371.66666666667)</f>
        <v>45371.66667</v>
      </c>
      <c r="N56" s="1">
        <f>IFERROR(__xludf.DUMMYFUNCTION("""COMPUTED_VALUE"""),5.0611577E7)</f>
        <v>50611577</v>
      </c>
    </row>
    <row r="57">
      <c r="A57" s="2">
        <f>IFERROR(__xludf.DUMMYFUNCTION("""COMPUTED_VALUE"""),45372.66666666667)</f>
        <v>45372.66667</v>
      </c>
      <c r="B57" s="1">
        <f>IFERROR(__xludf.DUMMYFUNCTION("""COMPUTED_VALUE"""),3064.88)</f>
        <v>3064.88</v>
      </c>
      <c r="D57" s="2">
        <f>IFERROR(__xludf.DUMMYFUNCTION("""COMPUTED_VALUE"""),45372.66666666667)</f>
        <v>45372.66667</v>
      </c>
      <c r="E57" s="1">
        <f>IFERROR(__xludf.DUMMYFUNCTION("""COMPUTED_VALUE"""),3085.39)</f>
        <v>3085.39</v>
      </c>
      <c r="G57" s="2">
        <f>IFERROR(__xludf.DUMMYFUNCTION("""COMPUTED_VALUE"""),45372.66666666667)</f>
        <v>45372.66667</v>
      </c>
      <c r="H57" s="1">
        <f>IFERROR(__xludf.DUMMYFUNCTION("""COMPUTED_VALUE"""),3059.84)</f>
        <v>3059.84</v>
      </c>
      <c r="J57" s="2">
        <f>IFERROR(__xludf.DUMMYFUNCTION("""COMPUTED_VALUE"""),45372.66666666667)</f>
        <v>45372.66667</v>
      </c>
      <c r="K57" s="1">
        <f>IFERROR(__xludf.DUMMYFUNCTION("""COMPUTED_VALUE"""),3064.82)</f>
        <v>3064.82</v>
      </c>
      <c r="M57" s="2">
        <f>IFERROR(__xludf.DUMMYFUNCTION("""COMPUTED_VALUE"""),45372.66666666667)</f>
        <v>45372.66667</v>
      </c>
      <c r="N57" s="1">
        <f>IFERROR(__xludf.DUMMYFUNCTION("""COMPUTED_VALUE"""),6.4989283E7)</f>
        <v>64989283</v>
      </c>
    </row>
    <row r="58">
      <c r="A58" s="2">
        <f>IFERROR(__xludf.DUMMYFUNCTION("""COMPUTED_VALUE"""),45373.66666666667)</f>
        <v>45373.66667</v>
      </c>
      <c r="B58" s="1">
        <f>IFERROR(__xludf.DUMMYFUNCTION("""COMPUTED_VALUE"""),3067.13)</f>
        <v>3067.13</v>
      </c>
      <c r="D58" s="2">
        <f>IFERROR(__xludf.DUMMYFUNCTION("""COMPUTED_VALUE"""),45373.66666666667)</f>
        <v>45373.66667</v>
      </c>
      <c r="E58" s="1">
        <f>IFERROR(__xludf.DUMMYFUNCTION("""COMPUTED_VALUE"""),3075.71)</f>
        <v>3075.71</v>
      </c>
      <c r="G58" s="2">
        <f>IFERROR(__xludf.DUMMYFUNCTION("""COMPUTED_VALUE"""),45373.66666666667)</f>
        <v>45373.66667</v>
      </c>
      <c r="H58" s="1">
        <f>IFERROR(__xludf.DUMMYFUNCTION("""COMPUTED_VALUE"""),3058.21)</f>
        <v>3058.21</v>
      </c>
      <c r="J58" s="2">
        <f>IFERROR(__xludf.DUMMYFUNCTION("""COMPUTED_VALUE"""),45373.66666666667)</f>
        <v>45373.66667</v>
      </c>
      <c r="K58" s="1">
        <f>IFERROR(__xludf.DUMMYFUNCTION("""COMPUTED_VALUE"""),3071.0)</f>
        <v>3071</v>
      </c>
      <c r="M58" s="2">
        <f>IFERROR(__xludf.DUMMYFUNCTION("""COMPUTED_VALUE"""),45373.66666666667)</f>
        <v>45373.66667</v>
      </c>
      <c r="N58" s="1">
        <f>IFERROR(__xludf.DUMMYFUNCTION("""COMPUTED_VALUE"""),4.0507423E7)</f>
        <v>40507423</v>
      </c>
    </row>
    <row r="59">
      <c r="A59" s="2">
        <f>IFERROR(__xludf.DUMMYFUNCTION("""COMPUTED_VALUE"""),45376.66666666667)</f>
        <v>45376.66667</v>
      </c>
      <c r="B59" s="1">
        <f>IFERROR(__xludf.DUMMYFUNCTION("""COMPUTED_VALUE"""),3071.91)</f>
        <v>3071.91</v>
      </c>
      <c r="D59" s="2">
        <f>IFERROR(__xludf.DUMMYFUNCTION("""COMPUTED_VALUE"""),45376.66666666667)</f>
        <v>45376.66667</v>
      </c>
      <c r="E59" s="1">
        <f>IFERROR(__xludf.DUMMYFUNCTION("""COMPUTED_VALUE"""),3075.85)</f>
        <v>3075.85</v>
      </c>
      <c r="G59" s="2">
        <f>IFERROR(__xludf.DUMMYFUNCTION("""COMPUTED_VALUE"""),45376.66666666667)</f>
        <v>45376.66667</v>
      </c>
      <c r="H59" s="1">
        <f>IFERROR(__xludf.DUMMYFUNCTION("""COMPUTED_VALUE"""),3048.56)</f>
        <v>3048.56</v>
      </c>
      <c r="J59" s="2">
        <f>IFERROR(__xludf.DUMMYFUNCTION("""COMPUTED_VALUE"""),45376.66666666667)</f>
        <v>45376.66667</v>
      </c>
      <c r="K59" s="1">
        <f>IFERROR(__xludf.DUMMYFUNCTION("""COMPUTED_VALUE"""),3049.06)</f>
        <v>3049.06</v>
      </c>
      <c r="M59" s="2">
        <f>IFERROR(__xludf.DUMMYFUNCTION("""COMPUTED_VALUE"""),45376.66666666667)</f>
        <v>45376.66667</v>
      </c>
      <c r="N59" s="1">
        <f>IFERROR(__xludf.DUMMYFUNCTION("""COMPUTED_VALUE"""),5.1471342E7)</f>
        <v>51471342</v>
      </c>
    </row>
    <row r="60">
      <c r="A60" s="2">
        <f>IFERROR(__xludf.DUMMYFUNCTION("""COMPUTED_VALUE"""),45377.66666666667)</f>
        <v>45377.66667</v>
      </c>
      <c r="B60" s="1">
        <f>IFERROR(__xludf.DUMMYFUNCTION("""COMPUTED_VALUE"""),3045.93)</f>
        <v>3045.93</v>
      </c>
      <c r="D60" s="2">
        <f>IFERROR(__xludf.DUMMYFUNCTION("""COMPUTED_VALUE"""),45377.66666666667)</f>
        <v>45377.66667</v>
      </c>
      <c r="E60" s="1">
        <f>IFERROR(__xludf.DUMMYFUNCTION("""COMPUTED_VALUE"""),3074.44)</f>
        <v>3074.44</v>
      </c>
      <c r="G60" s="2">
        <f>IFERROR(__xludf.DUMMYFUNCTION("""COMPUTED_VALUE"""),45377.66666666667)</f>
        <v>45377.66667</v>
      </c>
      <c r="H60" s="1">
        <f>IFERROR(__xludf.DUMMYFUNCTION("""COMPUTED_VALUE"""),3031.7)</f>
        <v>3031.7</v>
      </c>
      <c r="J60" s="2">
        <f>IFERROR(__xludf.DUMMYFUNCTION("""COMPUTED_VALUE"""),45377.66666666667)</f>
        <v>45377.66667</v>
      </c>
      <c r="K60" s="1">
        <f>IFERROR(__xludf.DUMMYFUNCTION("""COMPUTED_VALUE"""),3059.22)</f>
        <v>3059.22</v>
      </c>
      <c r="M60" s="2">
        <f>IFERROR(__xludf.DUMMYFUNCTION("""COMPUTED_VALUE"""),45377.66666666667)</f>
        <v>45377.66667</v>
      </c>
      <c r="N60" s="1">
        <f>IFERROR(__xludf.DUMMYFUNCTION("""COMPUTED_VALUE"""),5.371295E7)</f>
        <v>53712950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IFERROR(__xludf.DUMMYFUNCTION("""COMPUTED_VALUE"""),3065.81)</f>
        <v>3065.81</v>
      </c>
      <c r="D61" s="2">
        <f>IFERROR(__xludf.DUMMYFUNCTION("""COMPUTED_VALUE"""),45378.66666666667)</f>
        <v>45378.66667</v>
      </c>
      <c r="E61" s="1">
        <f>IFERROR(__xludf.DUMMYFUNCTION("""COMPUTED_VALUE"""),3072.22)</f>
        <v>3072.22</v>
      </c>
      <c r="G61" s="2">
        <f>IFERROR(__xludf.DUMMYFUNCTION("""COMPUTED_VALUE"""),45378.66666666667)</f>
        <v>45378.66667</v>
      </c>
      <c r="H61" s="1">
        <f>IFERROR(__xludf.DUMMYFUNCTION("""COMPUTED_VALUE"""),3018.97)</f>
        <v>3018.97</v>
      </c>
      <c r="J61" s="2">
        <f>IFERROR(__xludf.DUMMYFUNCTION("""COMPUTED_VALUE"""),45378.66666666667)</f>
        <v>45378.66667</v>
      </c>
      <c r="K61" s="1">
        <f>IFERROR(__xludf.DUMMYFUNCTION("""COMPUTED_VALUE"""),3033.34)</f>
        <v>3033.34</v>
      </c>
      <c r="M61" s="2">
        <f>IFERROR(__xludf.DUMMYFUNCTION("""COMPUTED_VALUE"""),45378.66666666667)</f>
        <v>45378.66667</v>
      </c>
      <c r="N61" s="1">
        <f>IFERROR(__xludf.DUMMYFUNCTION("""COMPUTED_VALUE"""),5.0723683E7)</f>
        <v>50723683</v>
      </c>
    </row>
    <row r="62">
      <c r="A62" s="2">
        <f>IFERROR(__xludf.DUMMYFUNCTION("""COMPUTED_VALUE"""),45379.66666666667)</f>
        <v>45379.66667</v>
      </c>
      <c r="B62" s="1">
        <f>IFERROR(__xludf.DUMMYFUNCTION("""COMPUTED_VALUE"""),3042.75)</f>
        <v>3042.75</v>
      </c>
      <c r="D62" s="2">
        <f>IFERROR(__xludf.DUMMYFUNCTION("""COMPUTED_VALUE"""),45379.66666666667)</f>
        <v>45379.66667</v>
      </c>
      <c r="E62" s="1">
        <f>IFERROR(__xludf.DUMMYFUNCTION("""COMPUTED_VALUE"""),3042.75)</f>
        <v>3042.75</v>
      </c>
      <c r="G62" s="2">
        <f>IFERROR(__xludf.DUMMYFUNCTION("""COMPUTED_VALUE"""),45379.66666666667)</f>
        <v>45379.66667</v>
      </c>
      <c r="H62" s="1">
        <f>IFERROR(__xludf.DUMMYFUNCTION("""COMPUTED_VALUE"""),3007.21)</f>
        <v>3007.21</v>
      </c>
      <c r="J62" s="2">
        <f>IFERROR(__xludf.DUMMYFUNCTION("""COMPUTED_VALUE"""),45379.66666666667)</f>
        <v>45379.66667</v>
      </c>
      <c r="K62" s="1">
        <f>IFERROR(__xludf.DUMMYFUNCTION("""COMPUTED_VALUE"""),3015.06)</f>
        <v>3015.06</v>
      </c>
      <c r="M62" s="2">
        <f>IFERROR(__xludf.DUMMYFUNCTION("""COMPUTED_VALUE"""),45379.66666666667)</f>
        <v>45379.66667</v>
      </c>
      <c r="N62" s="1">
        <f>IFERROR(__xludf.DUMMYFUNCTION("""COMPUTED_VALUE"""),3.7591127E7)</f>
        <v>37591127</v>
      </c>
    </row>
    <row r="63">
      <c r="A63" s="2">
        <f>IFERROR(__xludf.DUMMYFUNCTION("""COMPUTED_VALUE"""),45383.66666666667)</f>
        <v>45383.66667</v>
      </c>
      <c r="B63" s="1">
        <f>IFERROR(__xludf.DUMMYFUNCTION("""COMPUTED_VALUE"""),3013.61)</f>
        <v>3013.61</v>
      </c>
      <c r="D63" s="2">
        <f>IFERROR(__xludf.DUMMYFUNCTION("""COMPUTED_VALUE"""),45383.66666666667)</f>
        <v>45383.66667</v>
      </c>
      <c r="E63" s="1">
        <f>IFERROR(__xludf.DUMMYFUNCTION("""COMPUTED_VALUE"""),3031.43)</f>
        <v>3031.43</v>
      </c>
      <c r="G63" s="2">
        <f>IFERROR(__xludf.DUMMYFUNCTION("""COMPUTED_VALUE"""),45383.66666666667)</f>
        <v>45383.66667</v>
      </c>
      <c r="H63" s="1">
        <f>IFERROR(__xludf.DUMMYFUNCTION("""COMPUTED_VALUE"""),3008.67)</f>
        <v>3008.67</v>
      </c>
      <c r="J63" s="2">
        <f>IFERROR(__xludf.DUMMYFUNCTION("""COMPUTED_VALUE"""),45383.66666666667)</f>
        <v>45383.66667</v>
      </c>
      <c r="K63" s="1">
        <f>IFERROR(__xludf.DUMMYFUNCTION("""COMPUTED_VALUE"""),3028.4)</f>
        <v>3028.4</v>
      </c>
      <c r="M63" s="2">
        <f>IFERROR(__xludf.DUMMYFUNCTION("""COMPUTED_VALUE"""),45383.66666666667)</f>
        <v>45383.66667</v>
      </c>
      <c r="N63" s="1">
        <f>IFERROR(__xludf.DUMMYFUNCTION("""COMPUTED_VALUE"""),3.5442108E7)</f>
        <v>35442108</v>
      </c>
    </row>
    <row r="64">
      <c r="A64" s="2">
        <f>IFERROR(__xludf.DUMMYFUNCTION("""COMPUTED_VALUE"""),45384.66666666667)</f>
        <v>45384.66667</v>
      </c>
      <c r="B64" s="1">
        <f>IFERROR(__xludf.DUMMYFUNCTION("""COMPUTED_VALUE"""),3015.6)</f>
        <v>3015.6</v>
      </c>
      <c r="D64" s="2">
        <f>IFERROR(__xludf.DUMMYFUNCTION("""COMPUTED_VALUE"""),45384.66666666667)</f>
        <v>45384.66667</v>
      </c>
      <c r="E64" s="1">
        <f>IFERROR(__xludf.DUMMYFUNCTION("""COMPUTED_VALUE"""),3017.5)</f>
        <v>3017.5</v>
      </c>
      <c r="G64" s="2">
        <f>IFERROR(__xludf.DUMMYFUNCTION("""COMPUTED_VALUE"""),45384.66666666667)</f>
        <v>45384.66667</v>
      </c>
      <c r="H64" s="1">
        <f>IFERROR(__xludf.DUMMYFUNCTION("""COMPUTED_VALUE"""),2992.73)</f>
        <v>2992.73</v>
      </c>
      <c r="J64" s="2">
        <f>IFERROR(__xludf.DUMMYFUNCTION("""COMPUTED_VALUE"""),45384.66666666667)</f>
        <v>45384.66667</v>
      </c>
      <c r="K64" s="1">
        <f>IFERROR(__xludf.DUMMYFUNCTION("""COMPUTED_VALUE"""),3009.85)</f>
        <v>3009.85</v>
      </c>
      <c r="M64" s="2">
        <f>IFERROR(__xludf.DUMMYFUNCTION("""COMPUTED_VALUE"""),45384.66666666667)</f>
        <v>45384.66667</v>
      </c>
      <c r="N64" s="1">
        <f>IFERROR(__xludf.DUMMYFUNCTION("""COMPUTED_VALUE"""),3.408325E7)</f>
        <v>34083250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IFERROR(__xludf.DUMMYFUNCTION("""COMPUTED_VALUE"""),2988.96)</f>
        <v>2988.96</v>
      </c>
      <c r="D65" s="2">
        <f>IFERROR(__xludf.DUMMYFUNCTION("""COMPUTED_VALUE"""),45385.66666666667)</f>
        <v>45385.66667</v>
      </c>
      <c r="E65" s="1">
        <f>IFERROR(__xludf.DUMMYFUNCTION("""COMPUTED_VALUE"""),3025.44)</f>
        <v>3025.44</v>
      </c>
      <c r="G65" s="2">
        <f>IFERROR(__xludf.DUMMYFUNCTION("""COMPUTED_VALUE"""),45385.66666666667)</f>
        <v>45385.66667</v>
      </c>
      <c r="H65" s="1">
        <f>IFERROR(__xludf.DUMMYFUNCTION("""COMPUTED_VALUE"""),2986.32)</f>
        <v>2986.32</v>
      </c>
      <c r="J65" s="2">
        <f>IFERROR(__xludf.DUMMYFUNCTION("""COMPUTED_VALUE"""),45385.66666666667)</f>
        <v>45385.66667</v>
      </c>
      <c r="K65" s="1">
        <f>IFERROR(__xludf.DUMMYFUNCTION("""COMPUTED_VALUE"""),3010.97)</f>
        <v>3010.97</v>
      </c>
      <c r="M65" s="2">
        <f>IFERROR(__xludf.DUMMYFUNCTION("""COMPUTED_VALUE"""),45385.66666666667)</f>
        <v>45385.66667</v>
      </c>
      <c r="N65" s="1">
        <f>IFERROR(__xludf.DUMMYFUNCTION("""COMPUTED_VALUE"""),3.6653088E7)</f>
        <v>36653088</v>
      </c>
    </row>
    <row r="66">
      <c r="A66" s="2">
        <f>IFERROR(__xludf.DUMMYFUNCTION("""COMPUTED_VALUE"""),45386.66666666667)</f>
        <v>45386.66667</v>
      </c>
      <c r="B66" s="1">
        <f>IFERROR(__xludf.DUMMYFUNCTION("""COMPUTED_VALUE"""),3027.82)</f>
        <v>3027.82</v>
      </c>
      <c r="D66" s="2">
        <f>IFERROR(__xludf.DUMMYFUNCTION("""COMPUTED_VALUE"""),45386.66666666667)</f>
        <v>45386.66667</v>
      </c>
      <c r="E66" s="1">
        <f>IFERROR(__xludf.DUMMYFUNCTION("""COMPUTED_VALUE"""),3040.63)</f>
        <v>3040.63</v>
      </c>
      <c r="G66" s="2">
        <f>IFERROR(__xludf.DUMMYFUNCTION("""COMPUTED_VALUE"""),45386.66666666667)</f>
        <v>45386.66667</v>
      </c>
      <c r="H66" s="1">
        <f>IFERROR(__xludf.DUMMYFUNCTION("""COMPUTED_VALUE"""),2955.47)</f>
        <v>2955.47</v>
      </c>
      <c r="J66" s="2">
        <f>IFERROR(__xludf.DUMMYFUNCTION("""COMPUTED_VALUE"""),45386.66666666667)</f>
        <v>45386.66667</v>
      </c>
      <c r="K66" s="1">
        <f>IFERROR(__xludf.DUMMYFUNCTION("""COMPUTED_VALUE"""),2956.21)</f>
        <v>2956.21</v>
      </c>
      <c r="M66" s="2">
        <f>IFERROR(__xludf.DUMMYFUNCTION("""COMPUTED_VALUE"""),45386.66666666667)</f>
        <v>45386.66667</v>
      </c>
      <c r="N66" s="1">
        <f>IFERROR(__xludf.DUMMYFUNCTION("""COMPUTED_VALUE"""),4.1906953E7)</f>
        <v>41906953</v>
      </c>
    </row>
    <row r="67">
      <c r="A67" s="2">
        <f>IFERROR(__xludf.DUMMYFUNCTION("""COMPUTED_VALUE"""),45387.66666666667)</f>
        <v>45387.66667</v>
      </c>
      <c r="B67" s="1">
        <f>IFERROR(__xludf.DUMMYFUNCTION("""COMPUTED_VALUE"""),2977.56)</f>
        <v>2977.56</v>
      </c>
      <c r="D67" s="2">
        <f>IFERROR(__xludf.DUMMYFUNCTION("""COMPUTED_VALUE"""),45387.66666666667)</f>
        <v>45387.66667</v>
      </c>
      <c r="E67" s="1">
        <f>IFERROR(__xludf.DUMMYFUNCTION("""COMPUTED_VALUE"""),3013.65)</f>
        <v>3013.65</v>
      </c>
      <c r="G67" s="2">
        <f>IFERROR(__xludf.DUMMYFUNCTION("""COMPUTED_VALUE"""),45387.66666666667)</f>
        <v>45387.66667</v>
      </c>
      <c r="H67" s="1">
        <f>IFERROR(__xludf.DUMMYFUNCTION("""COMPUTED_VALUE"""),2972.44)</f>
        <v>2972.44</v>
      </c>
      <c r="J67" s="2">
        <f>IFERROR(__xludf.DUMMYFUNCTION("""COMPUTED_VALUE"""),45387.66666666667)</f>
        <v>45387.66667</v>
      </c>
      <c r="K67" s="1">
        <f>IFERROR(__xludf.DUMMYFUNCTION("""COMPUTED_VALUE"""),3010.12)</f>
        <v>3010.12</v>
      </c>
      <c r="M67" s="2">
        <f>IFERROR(__xludf.DUMMYFUNCTION("""COMPUTED_VALUE"""),45387.66666666667)</f>
        <v>45387.66667</v>
      </c>
      <c r="N67" s="1">
        <f>IFERROR(__xludf.DUMMYFUNCTION("""COMPUTED_VALUE"""),4.1127671E7)</f>
        <v>41127671</v>
      </c>
    </row>
    <row r="68">
      <c r="A68" s="2">
        <f>IFERROR(__xludf.DUMMYFUNCTION("""COMPUTED_VALUE"""),45390.66666666667)</f>
        <v>45390.66667</v>
      </c>
      <c r="B68" s="1">
        <f>IFERROR(__xludf.DUMMYFUNCTION("""COMPUTED_VALUE"""),3012.54)</f>
        <v>3012.54</v>
      </c>
      <c r="D68" s="2">
        <f>IFERROR(__xludf.DUMMYFUNCTION("""COMPUTED_VALUE"""),45390.66666666667)</f>
        <v>45390.66667</v>
      </c>
      <c r="E68" s="1">
        <f>IFERROR(__xludf.DUMMYFUNCTION("""COMPUTED_VALUE"""),3020.9)</f>
        <v>3020.9</v>
      </c>
      <c r="G68" s="2">
        <f>IFERROR(__xludf.DUMMYFUNCTION("""COMPUTED_VALUE"""),45390.66666666667)</f>
        <v>45390.66667</v>
      </c>
      <c r="H68" s="1">
        <f>IFERROR(__xludf.DUMMYFUNCTION("""COMPUTED_VALUE"""),2986.95)</f>
        <v>2986.95</v>
      </c>
      <c r="J68" s="2">
        <f>IFERROR(__xludf.DUMMYFUNCTION("""COMPUTED_VALUE"""),45390.66666666667)</f>
        <v>45390.66667</v>
      </c>
      <c r="K68" s="1">
        <f>IFERROR(__xludf.DUMMYFUNCTION("""COMPUTED_VALUE"""),2988.05)</f>
        <v>2988.05</v>
      </c>
      <c r="M68" s="2">
        <f>IFERROR(__xludf.DUMMYFUNCTION("""COMPUTED_VALUE"""),45390.66666666667)</f>
        <v>45390.66667</v>
      </c>
      <c r="N68" s="1">
        <f>IFERROR(__xludf.DUMMYFUNCTION("""COMPUTED_VALUE"""),3.1580542E7)</f>
        <v>31580542</v>
      </c>
    </row>
    <row r="69">
      <c r="A69" s="2">
        <f>IFERROR(__xludf.DUMMYFUNCTION("""COMPUTED_VALUE"""),45391.66666666667)</f>
        <v>45391.66667</v>
      </c>
      <c r="B69" s="1">
        <f>IFERROR(__xludf.DUMMYFUNCTION("""COMPUTED_VALUE"""),2991.27)</f>
        <v>2991.27</v>
      </c>
      <c r="D69" s="2">
        <f>IFERROR(__xludf.DUMMYFUNCTION("""COMPUTED_VALUE"""),45391.66666666667)</f>
        <v>45391.66667</v>
      </c>
      <c r="E69" s="1">
        <f>IFERROR(__xludf.DUMMYFUNCTION("""COMPUTED_VALUE"""),3001.34)</f>
        <v>3001.34</v>
      </c>
      <c r="G69" s="2">
        <f>IFERROR(__xludf.DUMMYFUNCTION("""COMPUTED_VALUE"""),45391.66666666667)</f>
        <v>45391.66667</v>
      </c>
      <c r="H69" s="1">
        <f>IFERROR(__xludf.DUMMYFUNCTION("""COMPUTED_VALUE"""),2943.66)</f>
        <v>2943.66</v>
      </c>
      <c r="J69" s="2">
        <f>IFERROR(__xludf.DUMMYFUNCTION("""COMPUTED_VALUE"""),45391.66666666667)</f>
        <v>45391.66667</v>
      </c>
      <c r="K69" s="1">
        <f>IFERROR(__xludf.DUMMYFUNCTION("""COMPUTED_VALUE"""),2963.64)</f>
        <v>2963.64</v>
      </c>
      <c r="M69" s="2">
        <f>IFERROR(__xludf.DUMMYFUNCTION("""COMPUTED_VALUE"""),45391.66666666667)</f>
        <v>45391.66667</v>
      </c>
      <c r="N69" s="1">
        <f>IFERROR(__xludf.DUMMYFUNCTION("""COMPUTED_VALUE"""),3.3576291E7)</f>
        <v>33576291</v>
      </c>
    </row>
    <row r="70">
      <c r="A70" s="2">
        <f>IFERROR(__xludf.DUMMYFUNCTION("""COMPUTED_VALUE"""),45392.66666666667)</f>
        <v>45392.66667</v>
      </c>
      <c r="B70" s="1">
        <f>IFERROR(__xludf.DUMMYFUNCTION("""COMPUTED_VALUE"""),2927.98)</f>
        <v>2927.98</v>
      </c>
      <c r="D70" s="2">
        <f>IFERROR(__xludf.DUMMYFUNCTION("""COMPUTED_VALUE"""),45392.66666666667)</f>
        <v>45392.66667</v>
      </c>
      <c r="E70" s="1">
        <f>IFERROR(__xludf.DUMMYFUNCTION("""COMPUTED_VALUE"""),2952.55)</f>
        <v>2952.55</v>
      </c>
      <c r="G70" s="2">
        <f>IFERROR(__xludf.DUMMYFUNCTION("""COMPUTED_VALUE"""),45392.66666666667)</f>
        <v>45392.66667</v>
      </c>
      <c r="H70" s="1">
        <f>IFERROR(__xludf.DUMMYFUNCTION("""COMPUTED_VALUE"""),2921.06)</f>
        <v>2921.06</v>
      </c>
      <c r="J70" s="2">
        <f>IFERROR(__xludf.DUMMYFUNCTION("""COMPUTED_VALUE"""),45392.66666666667)</f>
        <v>45392.66667</v>
      </c>
      <c r="K70" s="1">
        <f>IFERROR(__xludf.DUMMYFUNCTION("""COMPUTED_VALUE"""),2947.11)</f>
        <v>2947.11</v>
      </c>
      <c r="M70" s="2">
        <f>IFERROR(__xludf.DUMMYFUNCTION("""COMPUTED_VALUE"""),45392.66666666667)</f>
        <v>45392.66667</v>
      </c>
      <c r="N70" s="1">
        <f>IFERROR(__xludf.DUMMYFUNCTION("""COMPUTED_VALUE"""),3.5920583E7)</f>
        <v>35920583</v>
      </c>
    </row>
    <row r="71">
      <c r="A71" s="2">
        <f>IFERROR(__xludf.DUMMYFUNCTION("""COMPUTED_VALUE"""),45393.66666666667)</f>
        <v>45393.66667</v>
      </c>
      <c r="B71" s="1">
        <f>IFERROR(__xludf.DUMMYFUNCTION("""COMPUTED_VALUE"""),2958.76)</f>
        <v>2958.76</v>
      </c>
      <c r="D71" s="2">
        <f>IFERROR(__xludf.DUMMYFUNCTION("""COMPUTED_VALUE"""),45393.66666666667)</f>
        <v>45393.66667</v>
      </c>
      <c r="E71" s="1">
        <f>IFERROR(__xludf.DUMMYFUNCTION("""COMPUTED_VALUE"""),2970.38)</f>
        <v>2970.38</v>
      </c>
      <c r="G71" s="2">
        <f>IFERROR(__xludf.DUMMYFUNCTION("""COMPUTED_VALUE"""),45393.66666666667)</f>
        <v>45393.66667</v>
      </c>
      <c r="H71" s="1">
        <f>IFERROR(__xludf.DUMMYFUNCTION("""COMPUTED_VALUE"""),2917.6)</f>
        <v>2917.6</v>
      </c>
      <c r="J71" s="2">
        <f>IFERROR(__xludf.DUMMYFUNCTION("""COMPUTED_VALUE"""),45393.66666666667)</f>
        <v>45393.66667</v>
      </c>
      <c r="K71" s="1">
        <f>IFERROR(__xludf.DUMMYFUNCTION("""COMPUTED_VALUE"""),2957.97)</f>
        <v>2957.97</v>
      </c>
      <c r="M71" s="2">
        <f>IFERROR(__xludf.DUMMYFUNCTION("""COMPUTED_VALUE"""),45393.66666666667)</f>
        <v>45393.66667</v>
      </c>
      <c r="N71" s="1">
        <f>IFERROR(__xludf.DUMMYFUNCTION("""COMPUTED_VALUE"""),5.8249526E7)</f>
        <v>58249526</v>
      </c>
    </row>
    <row r="72">
      <c r="A72" s="2">
        <f>IFERROR(__xludf.DUMMYFUNCTION("""COMPUTED_VALUE"""),45394.66666666667)</f>
        <v>45394.66667</v>
      </c>
      <c r="B72" s="1">
        <f>IFERROR(__xludf.DUMMYFUNCTION("""COMPUTED_VALUE"""),2948.28)</f>
        <v>2948.28</v>
      </c>
      <c r="D72" s="2">
        <f>IFERROR(__xludf.DUMMYFUNCTION("""COMPUTED_VALUE"""),45394.66666666667)</f>
        <v>45394.66667</v>
      </c>
      <c r="E72" s="1">
        <f>IFERROR(__xludf.DUMMYFUNCTION("""COMPUTED_VALUE"""),2958.31)</f>
        <v>2958.31</v>
      </c>
      <c r="G72" s="2">
        <f>IFERROR(__xludf.DUMMYFUNCTION("""COMPUTED_VALUE"""),45394.66666666667)</f>
        <v>45394.66667</v>
      </c>
      <c r="H72" s="1">
        <f>IFERROR(__xludf.DUMMYFUNCTION("""COMPUTED_VALUE"""),2910.76)</f>
        <v>2910.76</v>
      </c>
      <c r="J72" s="2">
        <f>IFERROR(__xludf.DUMMYFUNCTION("""COMPUTED_VALUE"""),45394.66666666667)</f>
        <v>45394.66667</v>
      </c>
      <c r="K72" s="1">
        <f>IFERROR(__xludf.DUMMYFUNCTION("""COMPUTED_VALUE"""),2919.46)</f>
        <v>2919.46</v>
      </c>
      <c r="M72" s="2">
        <f>IFERROR(__xludf.DUMMYFUNCTION("""COMPUTED_VALUE"""),45394.66666666667)</f>
        <v>45394.66667</v>
      </c>
      <c r="N72" s="1">
        <f>IFERROR(__xludf.DUMMYFUNCTION("""COMPUTED_VALUE"""),4.0141933E7)</f>
        <v>40141933</v>
      </c>
    </row>
    <row r="73">
      <c r="A73" s="2">
        <f>IFERROR(__xludf.DUMMYFUNCTION("""COMPUTED_VALUE"""),45397.66666666667)</f>
        <v>45397.66667</v>
      </c>
      <c r="B73" s="1">
        <f>IFERROR(__xludf.DUMMYFUNCTION("""COMPUTED_VALUE"""),2953.54)</f>
        <v>2953.54</v>
      </c>
      <c r="D73" s="2">
        <f>IFERROR(__xludf.DUMMYFUNCTION("""COMPUTED_VALUE"""),45397.66666666667)</f>
        <v>45397.66667</v>
      </c>
      <c r="E73" s="1">
        <f>IFERROR(__xludf.DUMMYFUNCTION("""COMPUTED_VALUE"""),2953.54)</f>
        <v>2953.54</v>
      </c>
      <c r="G73" s="2">
        <f>IFERROR(__xludf.DUMMYFUNCTION("""COMPUTED_VALUE"""),45397.66666666667)</f>
        <v>45397.66667</v>
      </c>
      <c r="H73" s="1">
        <f>IFERROR(__xludf.DUMMYFUNCTION("""COMPUTED_VALUE"""),2853.01)</f>
        <v>2853.01</v>
      </c>
      <c r="J73" s="2">
        <f>IFERROR(__xludf.DUMMYFUNCTION("""COMPUTED_VALUE"""),45397.66666666667)</f>
        <v>45397.66667</v>
      </c>
      <c r="K73" s="1">
        <f>IFERROR(__xludf.DUMMYFUNCTION("""COMPUTED_VALUE"""),2858.61)</f>
        <v>2858.61</v>
      </c>
      <c r="M73" s="2">
        <f>IFERROR(__xludf.DUMMYFUNCTION("""COMPUTED_VALUE"""),45397.66666666667)</f>
        <v>45397.66667</v>
      </c>
      <c r="N73" s="1">
        <f>IFERROR(__xludf.DUMMYFUNCTION("""COMPUTED_VALUE"""),4.2222092E7)</f>
        <v>42222092</v>
      </c>
    </row>
    <row r="74">
      <c r="A74" s="2">
        <f>IFERROR(__xludf.DUMMYFUNCTION("""COMPUTED_VALUE"""),45398.66666666667)</f>
        <v>45398.66667</v>
      </c>
      <c r="B74" s="1">
        <f>IFERROR(__xludf.DUMMYFUNCTION("""COMPUTED_VALUE"""),2859.87)</f>
        <v>2859.87</v>
      </c>
      <c r="D74" s="2">
        <f>IFERROR(__xludf.DUMMYFUNCTION("""COMPUTED_VALUE"""),45398.66666666667)</f>
        <v>45398.66667</v>
      </c>
      <c r="E74" s="1">
        <f>IFERROR(__xludf.DUMMYFUNCTION("""COMPUTED_VALUE"""),2904.03)</f>
        <v>2904.03</v>
      </c>
      <c r="G74" s="2">
        <f>IFERROR(__xludf.DUMMYFUNCTION("""COMPUTED_VALUE"""),45398.66666666667)</f>
        <v>45398.66667</v>
      </c>
      <c r="H74" s="1">
        <f>IFERROR(__xludf.DUMMYFUNCTION("""COMPUTED_VALUE"""),2859.87)</f>
        <v>2859.87</v>
      </c>
      <c r="J74" s="2">
        <f>IFERROR(__xludf.DUMMYFUNCTION("""COMPUTED_VALUE"""),45398.66666666667)</f>
        <v>45398.66667</v>
      </c>
      <c r="K74" s="1">
        <f>IFERROR(__xludf.DUMMYFUNCTION("""COMPUTED_VALUE"""),2887.39)</f>
        <v>2887.39</v>
      </c>
      <c r="M74" s="2">
        <f>IFERROR(__xludf.DUMMYFUNCTION("""COMPUTED_VALUE"""),45398.66666666667)</f>
        <v>45398.66667</v>
      </c>
      <c r="N74" s="1">
        <f>IFERROR(__xludf.DUMMYFUNCTION("""COMPUTED_VALUE"""),4.1046714E7)</f>
        <v>41046714</v>
      </c>
    </row>
    <row r="75">
      <c r="A75" s="2">
        <f>IFERROR(__xludf.DUMMYFUNCTION("""COMPUTED_VALUE"""),45399.66666666667)</f>
        <v>45399.66667</v>
      </c>
      <c r="B75" s="1">
        <f>IFERROR(__xludf.DUMMYFUNCTION("""COMPUTED_VALUE"""),2909.02)</f>
        <v>2909.02</v>
      </c>
      <c r="D75" s="2">
        <f>IFERROR(__xludf.DUMMYFUNCTION("""COMPUTED_VALUE"""),45399.66666666667)</f>
        <v>45399.66667</v>
      </c>
      <c r="E75" s="1">
        <f>IFERROR(__xludf.DUMMYFUNCTION("""COMPUTED_VALUE"""),2909.02)</f>
        <v>2909.02</v>
      </c>
      <c r="G75" s="2">
        <f>IFERROR(__xludf.DUMMYFUNCTION("""COMPUTED_VALUE"""),45399.66666666667)</f>
        <v>45399.66667</v>
      </c>
      <c r="H75" s="1">
        <f>IFERROR(__xludf.DUMMYFUNCTION("""COMPUTED_VALUE"""),2868.8)</f>
        <v>2868.8</v>
      </c>
      <c r="J75" s="2">
        <f>IFERROR(__xludf.DUMMYFUNCTION("""COMPUTED_VALUE"""),45399.66666666667)</f>
        <v>45399.66667</v>
      </c>
      <c r="K75" s="1">
        <f>IFERROR(__xludf.DUMMYFUNCTION("""COMPUTED_VALUE"""),2882.83)</f>
        <v>2882.83</v>
      </c>
      <c r="M75" s="2">
        <f>IFERROR(__xludf.DUMMYFUNCTION("""COMPUTED_VALUE"""),45399.66666666667)</f>
        <v>45399.66667</v>
      </c>
      <c r="N75" s="1">
        <f>IFERROR(__xludf.DUMMYFUNCTION("""COMPUTED_VALUE"""),3.1887476E7)</f>
        <v>31887476</v>
      </c>
    </row>
    <row r="76">
      <c r="A76" s="2">
        <f>IFERROR(__xludf.DUMMYFUNCTION("""COMPUTED_VALUE"""),45400.66666666667)</f>
        <v>45400.66667</v>
      </c>
      <c r="B76" s="1">
        <f>IFERROR(__xludf.DUMMYFUNCTION("""COMPUTED_VALUE"""),2892.67)</f>
        <v>2892.67</v>
      </c>
      <c r="D76" s="2">
        <f>IFERROR(__xludf.DUMMYFUNCTION("""COMPUTED_VALUE"""),45400.66666666667)</f>
        <v>45400.66667</v>
      </c>
      <c r="E76" s="1">
        <f>IFERROR(__xludf.DUMMYFUNCTION("""COMPUTED_VALUE"""),2915.56)</f>
        <v>2915.56</v>
      </c>
      <c r="G76" s="2">
        <f>IFERROR(__xludf.DUMMYFUNCTION("""COMPUTED_VALUE"""),45400.66666666667)</f>
        <v>45400.66667</v>
      </c>
      <c r="H76" s="1">
        <f>IFERROR(__xludf.DUMMYFUNCTION("""COMPUTED_VALUE"""),2868.26)</f>
        <v>2868.26</v>
      </c>
      <c r="J76" s="2">
        <f>IFERROR(__xludf.DUMMYFUNCTION("""COMPUTED_VALUE"""),45400.66666666667)</f>
        <v>45400.66667</v>
      </c>
      <c r="K76" s="1">
        <f>IFERROR(__xludf.DUMMYFUNCTION("""COMPUTED_VALUE"""),2882.39)</f>
        <v>2882.39</v>
      </c>
      <c r="M76" s="2">
        <f>IFERROR(__xludf.DUMMYFUNCTION("""COMPUTED_VALUE"""),45400.66666666667)</f>
        <v>45400.66667</v>
      </c>
      <c r="N76" s="1">
        <f>IFERROR(__xludf.DUMMYFUNCTION("""COMPUTED_VALUE"""),3.7538893E7)</f>
        <v>37538893</v>
      </c>
    </row>
    <row r="77">
      <c r="A77" s="2">
        <f>IFERROR(__xludf.DUMMYFUNCTION("""COMPUTED_VALUE"""),45401.66666666667)</f>
        <v>45401.66667</v>
      </c>
      <c r="B77" s="1">
        <f>IFERROR(__xludf.DUMMYFUNCTION("""COMPUTED_VALUE"""),2777.05)</f>
        <v>2777.05</v>
      </c>
      <c r="D77" s="2">
        <f>IFERROR(__xludf.DUMMYFUNCTION("""COMPUTED_VALUE"""),45401.66666666667)</f>
        <v>45401.66667</v>
      </c>
      <c r="E77" s="1">
        <f>IFERROR(__xludf.DUMMYFUNCTION("""COMPUTED_VALUE"""),2813.74)</f>
        <v>2813.74</v>
      </c>
      <c r="G77" s="2">
        <f>IFERROR(__xludf.DUMMYFUNCTION("""COMPUTED_VALUE"""),45401.66666666667)</f>
        <v>45401.66667</v>
      </c>
      <c r="H77" s="1">
        <f>IFERROR(__xludf.DUMMYFUNCTION("""COMPUTED_VALUE"""),2742.94)</f>
        <v>2742.94</v>
      </c>
      <c r="J77" s="2">
        <f>IFERROR(__xludf.DUMMYFUNCTION("""COMPUTED_VALUE"""),45401.66666666667)</f>
        <v>45401.66667</v>
      </c>
      <c r="K77" s="1">
        <f>IFERROR(__xludf.DUMMYFUNCTION("""COMPUTED_VALUE"""),2754.35)</f>
        <v>2754.35</v>
      </c>
      <c r="M77" s="2">
        <f>IFERROR(__xludf.DUMMYFUNCTION("""COMPUTED_VALUE"""),45401.66666666667)</f>
        <v>45401.66667</v>
      </c>
      <c r="N77" s="1">
        <f>IFERROR(__xludf.DUMMYFUNCTION("""COMPUTED_VALUE"""),4.376744E7)</f>
        <v>43767440</v>
      </c>
    </row>
    <row r="78">
      <c r="A78" s="2">
        <f>IFERROR(__xludf.DUMMYFUNCTION("""COMPUTED_VALUE"""),45404.66666666667)</f>
        <v>45404.66667</v>
      </c>
      <c r="B78" s="1">
        <f>IFERROR(__xludf.DUMMYFUNCTION("""COMPUTED_VALUE"""),2754.99)</f>
        <v>2754.99</v>
      </c>
      <c r="D78" s="2">
        <f>IFERROR(__xludf.DUMMYFUNCTION("""COMPUTED_VALUE"""),45404.66666666667)</f>
        <v>45404.66667</v>
      </c>
      <c r="E78" s="1">
        <f>IFERROR(__xludf.DUMMYFUNCTION("""COMPUTED_VALUE"""),2768.73)</f>
        <v>2768.73</v>
      </c>
      <c r="G78" s="2">
        <f>IFERROR(__xludf.DUMMYFUNCTION("""COMPUTED_VALUE"""),45404.66666666667)</f>
        <v>45404.66667</v>
      </c>
      <c r="H78" s="1">
        <f>IFERROR(__xludf.DUMMYFUNCTION("""COMPUTED_VALUE"""),2726.91)</f>
        <v>2726.91</v>
      </c>
      <c r="J78" s="2">
        <f>IFERROR(__xludf.DUMMYFUNCTION("""COMPUTED_VALUE"""),45404.66666666667)</f>
        <v>45404.66667</v>
      </c>
      <c r="K78" s="1">
        <f>IFERROR(__xludf.DUMMYFUNCTION("""COMPUTED_VALUE"""),2751.03)</f>
        <v>2751.03</v>
      </c>
      <c r="M78" s="2">
        <f>IFERROR(__xludf.DUMMYFUNCTION("""COMPUTED_VALUE"""),45404.66666666667)</f>
        <v>45404.66667</v>
      </c>
      <c r="N78" s="1">
        <f>IFERROR(__xludf.DUMMYFUNCTION("""COMPUTED_VALUE"""),4.0487322E7)</f>
        <v>40487322</v>
      </c>
    </row>
    <row r="79">
      <c r="A79" s="2">
        <f>IFERROR(__xludf.DUMMYFUNCTION("""COMPUTED_VALUE"""),45405.66666666667)</f>
        <v>45405.66667</v>
      </c>
      <c r="B79" s="1">
        <f>IFERROR(__xludf.DUMMYFUNCTION("""COMPUTED_VALUE"""),2759.26)</f>
        <v>2759.26</v>
      </c>
      <c r="D79" s="2">
        <f>IFERROR(__xludf.DUMMYFUNCTION("""COMPUTED_VALUE"""),45405.66666666667)</f>
        <v>45405.66667</v>
      </c>
      <c r="E79" s="1">
        <f>IFERROR(__xludf.DUMMYFUNCTION("""COMPUTED_VALUE"""),2812.88)</f>
        <v>2812.88</v>
      </c>
      <c r="G79" s="2">
        <f>IFERROR(__xludf.DUMMYFUNCTION("""COMPUTED_VALUE"""),45405.66666666667)</f>
        <v>45405.66667</v>
      </c>
      <c r="H79" s="1">
        <f>IFERROR(__xludf.DUMMYFUNCTION("""COMPUTED_VALUE"""),2759.26)</f>
        <v>2759.26</v>
      </c>
      <c r="J79" s="2">
        <f>IFERROR(__xludf.DUMMYFUNCTION("""COMPUTED_VALUE"""),45405.66666666667)</f>
        <v>45405.66667</v>
      </c>
      <c r="K79" s="1">
        <f>IFERROR(__xludf.DUMMYFUNCTION("""COMPUTED_VALUE"""),2805.31)</f>
        <v>2805.31</v>
      </c>
      <c r="M79" s="2">
        <f>IFERROR(__xludf.DUMMYFUNCTION("""COMPUTED_VALUE"""),45405.66666666667)</f>
        <v>45405.66667</v>
      </c>
      <c r="N79" s="1">
        <f>IFERROR(__xludf.DUMMYFUNCTION("""COMPUTED_VALUE"""),4.3373025E7)</f>
        <v>43373025</v>
      </c>
    </row>
    <row r="80">
      <c r="A80" s="2">
        <f>IFERROR(__xludf.DUMMYFUNCTION("""COMPUTED_VALUE"""),45406.66666666667)</f>
        <v>45406.66667</v>
      </c>
      <c r="B80" s="1">
        <f>IFERROR(__xludf.DUMMYFUNCTION("""COMPUTED_VALUE"""),2788.31)</f>
        <v>2788.31</v>
      </c>
      <c r="D80" s="2">
        <f>IFERROR(__xludf.DUMMYFUNCTION("""COMPUTED_VALUE"""),45406.66666666667)</f>
        <v>45406.66667</v>
      </c>
      <c r="E80" s="1">
        <f>IFERROR(__xludf.DUMMYFUNCTION("""COMPUTED_VALUE"""),2792.89)</f>
        <v>2792.89</v>
      </c>
      <c r="G80" s="2">
        <f>IFERROR(__xludf.DUMMYFUNCTION("""COMPUTED_VALUE"""),45406.66666666667)</f>
        <v>45406.66667</v>
      </c>
      <c r="H80" s="1">
        <f>IFERROR(__xludf.DUMMYFUNCTION("""COMPUTED_VALUE"""),2738.71)</f>
        <v>2738.71</v>
      </c>
      <c r="J80" s="2">
        <f>IFERROR(__xludf.DUMMYFUNCTION("""COMPUTED_VALUE"""),45406.66666666667)</f>
        <v>45406.66667</v>
      </c>
      <c r="K80" s="1">
        <f>IFERROR(__xludf.DUMMYFUNCTION("""COMPUTED_VALUE"""),2756.23)</f>
        <v>2756.23</v>
      </c>
      <c r="M80" s="2">
        <f>IFERROR(__xludf.DUMMYFUNCTION("""COMPUTED_VALUE"""),45406.66666666667)</f>
        <v>45406.66667</v>
      </c>
      <c r="N80" s="1">
        <f>IFERROR(__xludf.DUMMYFUNCTION("""COMPUTED_VALUE"""),4.349657E7)</f>
        <v>43496570</v>
      </c>
    </row>
    <row r="81">
      <c r="A81" s="2">
        <f>IFERROR(__xludf.DUMMYFUNCTION("""COMPUTED_VALUE"""),45407.66666666667)</f>
        <v>45407.66667</v>
      </c>
      <c r="B81" s="1">
        <f>IFERROR(__xludf.DUMMYFUNCTION("""COMPUTED_VALUE"""),2706.43)</f>
        <v>2706.43</v>
      </c>
      <c r="D81" s="2">
        <f>IFERROR(__xludf.DUMMYFUNCTION("""COMPUTED_VALUE"""),45407.66666666667)</f>
        <v>45407.66667</v>
      </c>
      <c r="E81" s="1">
        <f>IFERROR(__xludf.DUMMYFUNCTION("""COMPUTED_VALUE"""),2770.12)</f>
        <v>2770.12</v>
      </c>
      <c r="G81" s="2">
        <f>IFERROR(__xludf.DUMMYFUNCTION("""COMPUTED_VALUE"""),45407.66666666667)</f>
        <v>45407.66667</v>
      </c>
      <c r="H81" s="1">
        <f>IFERROR(__xludf.DUMMYFUNCTION("""COMPUTED_VALUE"""),2699.81)</f>
        <v>2699.81</v>
      </c>
      <c r="J81" s="2">
        <f>IFERROR(__xludf.DUMMYFUNCTION("""COMPUTED_VALUE"""),45407.66666666667)</f>
        <v>45407.66667</v>
      </c>
      <c r="K81" s="1">
        <f>IFERROR(__xludf.DUMMYFUNCTION("""COMPUTED_VALUE"""),2768.21)</f>
        <v>2768.21</v>
      </c>
      <c r="M81" s="2">
        <f>IFERROR(__xludf.DUMMYFUNCTION("""COMPUTED_VALUE"""),45407.66666666667)</f>
        <v>45407.66667</v>
      </c>
      <c r="N81" s="1">
        <f>IFERROR(__xludf.DUMMYFUNCTION("""COMPUTED_VALUE"""),3.9221035E7)</f>
        <v>39221035</v>
      </c>
    </row>
    <row r="82">
      <c r="A82" s="2">
        <f>IFERROR(__xludf.DUMMYFUNCTION("""COMPUTED_VALUE"""),45408.66666666667)</f>
        <v>45408.66667</v>
      </c>
      <c r="B82" s="1">
        <f>IFERROR(__xludf.DUMMYFUNCTION("""COMPUTED_VALUE"""),2749.7)</f>
        <v>2749.7</v>
      </c>
      <c r="D82" s="2">
        <f>IFERROR(__xludf.DUMMYFUNCTION("""COMPUTED_VALUE"""),45408.66666666667)</f>
        <v>45408.66667</v>
      </c>
      <c r="E82" s="1">
        <f>IFERROR(__xludf.DUMMYFUNCTION("""COMPUTED_VALUE"""),2777.7)</f>
        <v>2777.7</v>
      </c>
      <c r="G82" s="2">
        <f>IFERROR(__xludf.DUMMYFUNCTION("""COMPUTED_VALUE"""),45408.66666666667)</f>
        <v>45408.66667</v>
      </c>
      <c r="H82" s="1">
        <f>IFERROR(__xludf.DUMMYFUNCTION("""COMPUTED_VALUE"""),2747.87)</f>
        <v>2747.87</v>
      </c>
      <c r="J82" s="2">
        <f>IFERROR(__xludf.DUMMYFUNCTION("""COMPUTED_VALUE"""),45408.66666666667)</f>
        <v>45408.66667</v>
      </c>
      <c r="K82" s="1">
        <f>IFERROR(__xludf.DUMMYFUNCTION("""COMPUTED_VALUE"""),2771.47)</f>
        <v>2771.47</v>
      </c>
      <c r="M82" s="2">
        <f>IFERROR(__xludf.DUMMYFUNCTION("""COMPUTED_VALUE"""),45408.66666666667)</f>
        <v>45408.66667</v>
      </c>
      <c r="N82" s="1">
        <f>IFERROR(__xludf.DUMMYFUNCTION("""COMPUTED_VALUE"""),3.9068348E7)</f>
        <v>39068348</v>
      </c>
    </row>
    <row r="83">
      <c r="A83" s="2">
        <f>IFERROR(__xludf.DUMMYFUNCTION("""COMPUTED_VALUE"""),45411.66666666667)</f>
        <v>45411.66667</v>
      </c>
      <c r="B83" s="1">
        <f>IFERROR(__xludf.DUMMYFUNCTION("""COMPUTED_VALUE"""),2769.93)</f>
        <v>2769.93</v>
      </c>
      <c r="D83" s="2">
        <f>IFERROR(__xludf.DUMMYFUNCTION("""COMPUTED_VALUE"""),45411.66666666667)</f>
        <v>45411.66667</v>
      </c>
      <c r="E83" s="1">
        <f>IFERROR(__xludf.DUMMYFUNCTION("""COMPUTED_VALUE"""),2770.98)</f>
        <v>2770.98</v>
      </c>
      <c r="G83" s="2">
        <f>IFERROR(__xludf.DUMMYFUNCTION("""COMPUTED_VALUE"""),45411.66666666667)</f>
        <v>45411.66667</v>
      </c>
      <c r="H83" s="1">
        <f>IFERROR(__xludf.DUMMYFUNCTION("""COMPUTED_VALUE"""),2751.95)</f>
        <v>2751.95</v>
      </c>
      <c r="J83" s="2">
        <f>IFERROR(__xludf.DUMMYFUNCTION("""COMPUTED_VALUE"""),45411.66666666667)</f>
        <v>45411.66667</v>
      </c>
      <c r="K83" s="1">
        <f>IFERROR(__xludf.DUMMYFUNCTION("""COMPUTED_VALUE"""),2770.47)</f>
        <v>2770.47</v>
      </c>
      <c r="M83" s="2">
        <f>IFERROR(__xludf.DUMMYFUNCTION("""COMPUTED_VALUE"""),45411.66666666667)</f>
        <v>45411.66667</v>
      </c>
      <c r="N83" s="1">
        <f>IFERROR(__xludf.DUMMYFUNCTION("""COMPUTED_VALUE"""),3.220965E7)</f>
        <v>32209650</v>
      </c>
    </row>
    <row r="84">
      <c r="A84" s="2">
        <f>IFERROR(__xludf.DUMMYFUNCTION("""COMPUTED_VALUE"""),45412.66666666667)</f>
        <v>45412.66667</v>
      </c>
      <c r="B84" s="1">
        <f>IFERROR(__xludf.DUMMYFUNCTION("""COMPUTED_VALUE"""),2763.19)</f>
        <v>2763.19</v>
      </c>
      <c r="D84" s="2">
        <f>IFERROR(__xludf.DUMMYFUNCTION("""COMPUTED_VALUE"""),45412.66666666667)</f>
        <v>45412.66667</v>
      </c>
      <c r="E84" s="1">
        <f>IFERROR(__xludf.DUMMYFUNCTION("""COMPUTED_VALUE"""),2763.19)</f>
        <v>2763.19</v>
      </c>
      <c r="G84" s="2">
        <f>IFERROR(__xludf.DUMMYFUNCTION("""COMPUTED_VALUE"""),45412.66666666667)</f>
        <v>45412.66667</v>
      </c>
      <c r="H84" s="1">
        <f>IFERROR(__xludf.DUMMYFUNCTION("""COMPUTED_VALUE"""),2722.53)</f>
        <v>2722.53</v>
      </c>
      <c r="J84" s="2">
        <f>IFERROR(__xludf.DUMMYFUNCTION("""COMPUTED_VALUE"""),45412.66666666667)</f>
        <v>45412.66667</v>
      </c>
      <c r="K84" s="1">
        <f>IFERROR(__xludf.DUMMYFUNCTION("""COMPUTED_VALUE"""),2723.24)</f>
        <v>2723.24</v>
      </c>
      <c r="M84" s="2">
        <f>IFERROR(__xludf.DUMMYFUNCTION("""COMPUTED_VALUE"""),45412.66666666667)</f>
        <v>45412.66667</v>
      </c>
      <c r="N84" s="1">
        <f>IFERROR(__xludf.DUMMYFUNCTION("""COMPUTED_VALUE"""),3.4269244E7)</f>
        <v>34269244</v>
      </c>
    </row>
    <row r="85">
      <c r="A85" s="2">
        <f>IFERROR(__xludf.DUMMYFUNCTION("""COMPUTED_VALUE"""),45413.66666666667)</f>
        <v>45413.66667</v>
      </c>
      <c r="B85" s="1">
        <f>IFERROR(__xludf.DUMMYFUNCTION("""COMPUTED_VALUE"""),2710.77)</f>
        <v>2710.77</v>
      </c>
      <c r="D85" s="2">
        <f>IFERROR(__xludf.DUMMYFUNCTION("""COMPUTED_VALUE"""),45413.66666666667)</f>
        <v>45413.66667</v>
      </c>
      <c r="E85" s="1">
        <f>IFERROR(__xludf.DUMMYFUNCTION("""COMPUTED_VALUE"""),2751.46)</f>
        <v>2751.46</v>
      </c>
      <c r="G85" s="2">
        <f>IFERROR(__xludf.DUMMYFUNCTION("""COMPUTED_VALUE"""),45413.66666666667)</f>
        <v>45413.66667</v>
      </c>
      <c r="H85" s="1">
        <f>IFERROR(__xludf.DUMMYFUNCTION("""COMPUTED_VALUE"""),2698.76)</f>
        <v>2698.76</v>
      </c>
      <c r="J85" s="2">
        <f>IFERROR(__xludf.DUMMYFUNCTION("""COMPUTED_VALUE"""),45413.66666666667)</f>
        <v>45413.66667</v>
      </c>
      <c r="K85" s="1">
        <f>IFERROR(__xludf.DUMMYFUNCTION("""COMPUTED_VALUE"""),2716.03)</f>
        <v>2716.03</v>
      </c>
      <c r="M85" s="2">
        <f>IFERROR(__xludf.DUMMYFUNCTION("""COMPUTED_VALUE"""),45413.66666666667)</f>
        <v>45413.66667</v>
      </c>
      <c r="N85" s="1">
        <f>IFERROR(__xludf.DUMMYFUNCTION("""COMPUTED_VALUE"""),4.5843885E7)</f>
        <v>45843885</v>
      </c>
    </row>
    <row r="86">
      <c r="A86" s="2">
        <f>IFERROR(__xludf.DUMMYFUNCTION("""COMPUTED_VALUE"""),45414.66666666667)</f>
        <v>45414.66667</v>
      </c>
      <c r="B86" s="1">
        <f>IFERROR(__xludf.DUMMYFUNCTION("""COMPUTED_VALUE"""),2727.62)</f>
        <v>2727.62</v>
      </c>
      <c r="D86" s="2">
        <f>IFERROR(__xludf.DUMMYFUNCTION("""COMPUTED_VALUE"""),45414.66666666667)</f>
        <v>45414.66667</v>
      </c>
      <c r="E86" s="1">
        <f>IFERROR(__xludf.DUMMYFUNCTION("""COMPUTED_VALUE"""),2765.91)</f>
        <v>2765.91</v>
      </c>
      <c r="G86" s="2">
        <f>IFERROR(__xludf.DUMMYFUNCTION("""COMPUTED_VALUE"""),45414.66666666667)</f>
        <v>45414.66667</v>
      </c>
      <c r="H86" s="1">
        <f>IFERROR(__xludf.DUMMYFUNCTION("""COMPUTED_VALUE"""),2727.62)</f>
        <v>2727.62</v>
      </c>
      <c r="J86" s="2">
        <f>IFERROR(__xludf.DUMMYFUNCTION("""COMPUTED_VALUE"""),45414.66666666667)</f>
        <v>45414.66667</v>
      </c>
      <c r="K86" s="1">
        <f>IFERROR(__xludf.DUMMYFUNCTION("""COMPUTED_VALUE"""),2765.32)</f>
        <v>2765.32</v>
      </c>
      <c r="M86" s="2">
        <f>IFERROR(__xludf.DUMMYFUNCTION("""COMPUTED_VALUE"""),45414.66666666667)</f>
        <v>45414.66667</v>
      </c>
      <c r="N86" s="1">
        <f>IFERROR(__xludf.DUMMYFUNCTION("""COMPUTED_VALUE"""),5.969526E7)</f>
        <v>59695260</v>
      </c>
    </row>
    <row r="87">
      <c r="A87" s="2">
        <f>IFERROR(__xludf.DUMMYFUNCTION("""COMPUTED_VALUE"""),45415.66666666667)</f>
        <v>45415.66667</v>
      </c>
      <c r="B87" s="1">
        <f>IFERROR(__xludf.DUMMYFUNCTION("""COMPUTED_VALUE"""),2773.36)</f>
        <v>2773.36</v>
      </c>
      <c r="D87" s="2">
        <f>IFERROR(__xludf.DUMMYFUNCTION("""COMPUTED_VALUE"""),45415.66666666667)</f>
        <v>45415.66667</v>
      </c>
      <c r="E87" s="1">
        <f>IFERROR(__xludf.DUMMYFUNCTION("""COMPUTED_VALUE"""),2821.29)</f>
        <v>2821.29</v>
      </c>
      <c r="G87" s="2">
        <f>IFERROR(__xludf.DUMMYFUNCTION("""COMPUTED_VALUE"""),45415.66666666667)</f>
        <v>45415.66667</v>
      </c>
      <c r="H87" s="1">
        <f>IFERROR(__xludf.DUMMYFUNCTION("""COMPUTED_VALUE"""),2773.36)</f>
        <v>2773.36</v>
      </c>
      <c r="J87" s="2">
        <f>IFERROR(__xludf.DUMMYFUNCTION("""COMPUTED_VALUE"""),45415.66666666667)</f>
        <v>45415.66667</v>
      </c>
      <c r="K87" s="1">
        <f>IFERROR(__xludf.DUMMYFUNCTION("""COMPUTED_VALUE"""),2818.43)</f>
        <v>2818.43</v>
      </c>
      <c r="M87" s="2">
        <f>IFERROR(__xludf.DUMMYFUNCTION("""COMPUTED_VALUE"""),45415.66666666667)</f>
        <v>45415.66667</v>
      </c>
      <c r="N87" s="1">
        <f>IFERROR(__xludf.DUMMYFUNCTION("""COMPUTED_VALUE"""),6.8791879E7)</f>
        <v>68791879</v>
      </c>
    </row>
    <row r="88">
      <c r="A88" s="2">
        <f>IFERROR(__xludf.DUMMYFUNCTION("""COMPUTED_VALUE"""),45418.66666666667)</f>
        <v>45418.66667</v>
      </c>
      <c r="B88" s="1">
        <f>IFERROR(__xludf.DUMMYFUNCTION("""COMPUTED_VALUE"""),2827.78)</f>
        <v>2827.78</v>
      </c>
      <c r="D88" s="2">
        <f>IFERROR(__xludf.DUMMYFUNCTION("""COMPUTED_VALUE"""),45418.66666666667)</f>
        <v>45418.66667</v>
      </c>
      <c r="E88" s="1">
        <f>IFERROR(__xludf.DUMMYFUNCTION("""COMPUTED_VALUE"""),2868.72)</f>
        <v>2868.72</v>
      </c>
      <c r="G88" s="2">
        <f>IFERROR(__xludf.DUMMYFUNCTION("""COMPUTED_VALUE"""),45418.66666666667)</f>
        <v>45418.66667</v>
      </c>
      <c r="H88" s="1">
        <f>IFERROR(__xludf.DUMMYFUNCTION("""COMPUTED_VALUE"""),2826.94)</f>
        <v>2826.94</v>
      </c>
      <c r="J88" s="2">
        <f>IFERROR(__xludf.DUMMYFUNCTION("""COMPUTED_VALUE"""),45418.66666666667)</f>
        <v>45418.66667</v>
      </c>
      <c r="K88" s="1">
        <f>IFERROR(__xludf.DUMMYFUNCTION("""COMPUTED_VALUE"""),2867.92)</f>
        <v>2867.92</v>
      </c>
      <c r="M88" s="2">
        <f>IFERROR(__xludf.DUMMYFUNCTION("""COMPUTED_VALUE"""),45418.66666666667)</f>
        <v>45418.66667</v>
      </c>
      <c r="N88" s="1">
        <f>IFERROR(__xludf.DUMMYFUNCTION("""COMPUTED_VALUE"""),7.9664682E7)</f>
        <v>79664682</v>
      </c>
    </row>
    <row r="89">
      <c r="A89" s="2">
        <f>IFERROR(__xludf.DUMMYFUNCTION("""COMPUTED_VALUE"""),45419.66666666667)</f>
        <v>45419.66667</v>
      </c>
      <c r="B89" s="1">
        <f>IFERROR(__xludf.DUMMYFUNCTION("""COMPUTED_VALUE"""),2868.86)</f>
        <v>2868.86</v>
      </c>
      <c r="D89" s="2">
        <f>IFERROR(__xludf.DUMMYFUNCTION("""COMPUTED_VALUE"""),45419.66666666667)</f>
        <v>45419.66667</v>
      </c>
      <c r="E89" s="1">
        <f>IFERROR(__xludf.DUMMYFUNCTION("""COMPUTED_VALUE"""),2893.81)</f>
        <v>2893.81</v>
      </c>
      <c r="G89" s="2">
        <f>IFERROR(__xludf.DUMMYFUNCTION("""COMPUTED_VALUE"""),45419.66666666667)</f>
        <v>45419.66667</v>
      </c>
      <c r="H89" s="1">
        <f>IFERROR(__xludf.DUMMYFUNCTION("""COMPUTED_VALUE"""),2858.29)</f>
        <v>2858.29</v>
      </c>
      <c r="J89" s="2">
        <f>IFERROR(__xludf.DUMMYFUNCTION("""COMPUTED_VALUE"""),45419.66666666667)</f>
        <v>45419.66667</v>
      </c>
      <c r="K89" s="1">
        <f>IFERROR(__xludf.DUMMYFUNCTION("""COMPUTED_VALUE"""),2886.89)</f>
        <v>2886.89</v>
      </c>
      <c r="M89" s="2">
        <f>IFERROR(__xludf.DUMMYFUNCTION("""COMPUTED_VALUE"""),45419.66666666667)</f>
        <v>45419.66667</v>
      </c>
      <c r="N89" s="1">
        <f>IFERROR(__xludf.DUMMYFUNCTION("""COMPUTED_VALUE"""),5.6052463E7)</f>
        <v>56052463</v>
      </c>
    </row>
    <row r="90">
      <c r="A90" s="2">
        <f>IFERROR(__xludf.DUMMYFUNCTION("""COMPUTED_VALUE"""),45420.66666666667)</f>
        <v>45420.66667</v>
      </c>
      <c r="B90" s="1">
        <f>IFERROR(__xludf.DUMMYFUNCTION("""COMPUTED_VALUE"""),2873.78)</f>
        <v>2873.78</v>
      </c>
      <c r="D90" s="2">
        <f>IFERROR(__xludf.DUMMYFUNCTION("""COMPUTED_VALUE"""),45420.66666666667)</f>
        <v>45420.66667</v>
      </c>
      <c r="E90" s="1">
        <f>IFERROR(__xludf.DUMMYFUNCTION("""COMPUTED_VALUE"""),2907.75)</f>
        <v>2907.75</v>
      </c>
      <c r="G90" s="2">
        <f>IFERROR(__xludf.DUMMYFUNCTION("""COMPUTED_VALUE"""),45420.66666666667)</f>
        <v>45420.66667</v>
      </c>
      <c r="H90" s="1">
        <f>IFERROR(__xludf.DUMMYFUNCTION("""COMPUTED_VALUE"""),2870.05)</f>
        <v>2870.05</v>
      </c>
      <c r="J90" s="2">
        <f>IFERROR(__xludf.DUMMYFUNCTION("""COMPUTED_VALUE"""),45420.66666666667)</f>
        <v>45420.66667</v>
      </c>
      <c r="K90" s="1">
        <f>IFERROR(__xludf.DUMMYFUNCTION("""COMPUTED_VALUE"""),2882.03)</f>
        <v>2882.03</v>
      </c>
      <c r="M90" s="2">
        <f>IFERROR(__xludf.DUMMYFUNCTION("""COMPUTED_VALUE"""),45420.66666666667)</f>
        <v>45420.66667</v>
      </c>
      <c r="N90" s="1">
        <f>IFERROR(__xludf.DUMMYFUNCTION("""COMPUTED_VALUE"""),5.3095056E7)</f>
        <v>53095056</v>
      </c>
    </row>
    <row r="91">
      <c r="A91" s="2">
        <f>IFERROR(__xludf.DUMMYFUNCTION("""COMPUTED_VALUE"""),45421.66666666667)</f>
        <v>45421.66667</v>
      </c>
      <c r="B91" s="1">
        <f>IFERROR(__xludf.DUMMYFUNCTION("""COMPUTED_VALUE"""),2895.17)</f>
        <v>2895.17</v>
      </c>
      <c r="D91" s="2">
        <f>IFERROR(__xludf.DUMMYFUNCTION("""COMPUTED_VALUE"""),45421.66666666667)</f>
        <v>45421.66667</v>
      </c>
      <c r="E91" s="1">
        <f>IFERROR(__xludf.DUMMYFUNCTION("""COMPUTED_VALUE"""),2912.32)</f>
        <v>2912.32</v>
      </c>
      <c r="G91" s="2">
        <f>IFERROR(__xludf.DUMMYFUNCTION("""COMPUTED_VALUE"""),45421.66666666667)</f>
        <v>45421.66667</v>
      </c>
      <c r="H91" s="1">
        <f>IFERROR(__xludf.DUMMYFUNCTION("""COMPUTED_VALUE"""),2876.54)</f>
        <v>2876.54</v>
      </c>
      <c r="J91" s="2">
        <f>IFERROR(__xludf.DUMMYFUNCTION("""COMPUTED_VALUE"""),45421.66666666667)</f>
        <v>45421.66667</v>
      </c>
      <c r="K91" s="1">
        <f>IFERROR(__xludf.DUMMYFUNCTION("""COMPUTED_VALUE"""),2911.03)</f>
        <v>2911.03</v>
      </c>
      <c r="M91" s="2">
        <f>IFERROR(__xludf.DUMMYFUNCTION("""COMPUTED_VALUE"""),45421.66666666667)</f>
        <v>45421.66667</v>
      </c>
      <c r="N91" s="1">
        <f>IFERROR(__xludf.DUMMYFUNCTION("""COMPUTED_VALUE"""),5.0469627E7)</f>
        <v>50469627</v>
      </c>
    </row>
    <row r="92">
      <c r="A92" s="2">
        <f>IFERROR(__xludf.DUMMYFUNCTION("""COMPUTED_VALUE"""),45422.66666666667)</f>
        <v>45422.66667</v>
      </c>
      <c r="B92" s="1">
        <f>IFERROR(__xludf.DUMMYFUNCTION("""COMPUTED_VALUE"""),2926.92)</f>
        <v>2926.92</v>
      </c>
      <c r="D92" s="2">
        <f>IFERROR(__xludf.DUMMYFUNCTION("""COMPUTED_VALUE"""),45422.66666666667)</f>
        <v>45422.66667</v>
      </c>
      <c r="E92" s="1">
        <f>IFERROR(__xludf.DUMMYFUNCTION("""COMPUTED_VALUE"""),2939.16)</f>
        <v>2939.16</v>
      </c>
      <c r="G92" s="2">
        <f>IFERROR(__xludf.DUMMYFUNCTION("""COMPUTED_VALUE"""),45422.66666666667)</f>
        <v>45422.66667</v>
      </c>
      <c r="H92" s="1">
        <f>IFERROR(__xludf.DUMMYFUNCTION("""COMPUTED_VALUE"""),2889.46)</f>
        <v>2889.46</v>
      </c>
      <c r="J92" s="2">
        <f>IFERROR(__xludf.DUMMYFUNCTION("""COMPUTED_VALUE"""),45422.66666666667)</f>
        <v>45422.66667</v>
      </c>
      <c r="K92" s="1">
        <f>IFERROR(__xludf.DUMMYFUNCTION("""COMPUTED_VALUE"""),2901.59)</f>
        <v>2901.59</v>
      </c>
      <c r="M92" s="2">
        <f>IFERROR(__xludf.DUMMYFUNCTION("""COMPUTED_VALUE"""),45422.66666666667)</f>
        <v>45422.66667</v>
      </c>
      <c r="N92" s="1">
        <f>IFERROR(__xludf.DUMMYFUNCTION("""COMPUTED_VALUE"""),6.2912507E7)</f>
        <v>62912507</v>
      </c>
    </row>
    <row r="93">
      <c r="A93" s="2">
        <f>IFERROR(__xludf.DUMMYFUNCTION("""COMPUTED_VALUE"""),45425.66666666667)</f>
        <v>45425.66667</v>
      </c>
      <c r="B93" s="1">
        <f>IFERROR(__xludf.DUMMYFUNCTION("""COMPUTED_VALUE"""),2928.12)</f>
        <v>2928.12</v>
      </c>
      <c r="D93" s="2">
        <f>IFERROR(__xludf.DUMMYFUNCTION("""COMPUTED_VALUE"""),45425.66666666667)</f>
        <v>45425.66667</v>
      </c>
      <c r="E93" s="1">
        <f>IFERROR(__xludf.DUMMYFUNCTION("""COMPUTED_VALUE"""),2941.14)</f>
        <v>2941.14</v>
      </c>
      <c r="G93" s="2">
        <f>IFERROR(__xludf.DUMMYFUNCTION("""COMPUTED_VALUE"""),45425.66666666667)</f>
        <v>45425.66667</v>
      </c>
      <c r="H93" s="1">
        <f>IFERROR(__xludf.DUMMYFUNCTION("""COMPUTED_VALUE"""),2917.68)</f>
        <v>2917.68</v>
      </c>
      <c r="J93" s="2">
        <f>IFERROR(__xludf.DUMMYFUNCTION("""COMPUTED_VALUE"""),45425.66666666667)</f>
        <v>45425.66667</v>
      </c>
      <c r="K93" s="1">
        <f>IFERROR(__xludf.DUMMYFUNCTION("""COMPUTED_VALUE"""),2935.05)</f>
        <v>2935.05</v>
      </c>
      <c r="M93" s="2">
        <f>IFERROR(__xludf.DUMMYFUNCTION("""COMPUTED_VALUE"""),45425.66666666667)</f>
        <v>45425.66667</v>
      </c>
      <c r="N93" s="1">
        <f>IFERROR(__xludf.DUMMYFUNCTION("""COMPUTED_VALUE"""),2.1415353E8)</f>
        <v>214153530</v>
      </c>
    </row>
    <row r="94">
      <c r="A94" s="2">
        <f>IFERROR(__xludf.DUMMYFUNCTION("""COMPUTED_VALUE"""),45426.66666666667)</f>
        <v>45426.66667</v>
      </c>
      <c r="B94" s="1">
        <f>IFERROR(__xludf.DUMMYFUNCTION("""COMPUTED_VALUE"""),2992.84)</f>
        <v>2992.84</v>
      </c>
      <c r="D94" s="2">
        <f>IFERROR(__xludf.DUMMYFUNCTION("""COMPUTED_VALUE"""),45426.66666666667)</f>
        <v>45426.66667</v>
      </c>
      <c r="E94" s="1">
        <f>IFERROR(__xludf.DUMMYFUNCTION("""COMPUTED_VALUE"""),2992.84)</f>
        <v>2992.84</v>
      </c>
      <c r="G94" s="2">
        <f>IFERROR(__xludf.DUMMYFUNCTION("""COMPUTED_VALUE"""),45426.66666666667)</f>
        <v>45426.66667</v>
      </c>
      <c r="H94" s="1">
        <f>IFERROR(__xludf.DUMMYFUNCTION("""COMPUTED_VALUE"""),2927.2)</f>
        <v>2927.2</v>
      </c>
      <c r="J94" s="2">
        <f>IFERROR(__xludf.DUMMYFUNCTION("""COMPUTED_VALUE"""),45426.66666666667)</f>
        <v>45426.66667</v>
      </c>
      <c r="K94" s="1">
        <f>IFERROR(__xludf.DUMMYFUNCTION("""COMPUTED_VALUE"""),2957.98)</f>
        <v>2957.98</v>
      </c>
      <c r="M94" s="2">
        <f>IFERROR(__xludf.DUMMYFUNCTION("""COMPUTED_VALUE"""),45426.66666666667)</f>
        <v>45426.66667</v>
      </c>
      <c r="N94" s="1">
        <f>IFERROR(__xludf.DUMMYFUNCTION("""COMPUTED_VALUE"""),2.39583396E8)</f>
        <v>239583396</v>
      </c>
    </row>
    <row r="95">
      <c r="A95" s="2">
        <f>IFERROR(__xludf.DUMMYFUNCTION("""COMPUTED_VALUE"""),45427.66666666667)</f>
        <v>45427.66667</v>
      </c>
      <c r="B95" s="1">
        <f>IFERROR(__xludf.DUMMYFUNCTION("""COMPUTED_VALUE"""),2964.39)</f>
        <v>2964.39</v>
      </c>
      <c r="D95" s="2">
        <f>IFERROR(__xludf.DUMMYFUNCTION("""COMPUTED_VALUE"""),45427.66666666667)</f>
        <v>45427.66667</v>
      </c>
      <c r="E95" s="1">
        <f>IFERROR(__xludf.DUMMYFUNCTION("""COMPUTED_VALUE"""),2971.92)</f>
        <v>2971.92</v>
      </c>
      <c r="G95" s="2">
        <f>IFERROR(__xludf.DUMMYFUNCTION("""COMPUTED_VALUE"""),45427.66666666667)</f>
        <v>45427.66667</v>
      </c>
      <c r="H95" s="1">
        <f>IFERROR(__xludf.DUMMYFUNCTION("""COMPUTED_VALUE"""),2929.58)</f>
        <v>2929.58</v>
      </c>
      <c r="J95" s="2">
        <f>IFERROR(__xludf.DUMMYFUNCTION("""COMPUTED_VALUE"""),45427.66666666667)</f>
        <v>45427.66667</v>
      </c>
      <c r="K95" s="1">
        <f>IFERROR(__xludf.DUMMYFUNCTION("""COMPUTED_VALUE"""),2947.56)</f>
        <v>2947.56</v>
      </c>
      <c r="M95" s="2">
        <f>IFERROR(__xludf.DUMMYFUNCTION("""COMPUTED_VALUE"""),45427.66666666667)</f>
        <v>45427.66667</v>
      </c>
      <c r="N95" s="1">
        <f>IFERROR(__xludf.DUMMYFUNCTION("""COMPUTED_VALUE"""),1.62014737E8)</f>
        <v>162014737</v>
      </c>
    </row>
    <row r="96">
      <c r="A96" s="2">
        <f>IFERROR(__xludf.DUMMYFUNCTION("""COMPUTED_VALUE"""),45428.66666666667)</f>
        <v>45428.66667</v>
      </c>
      <c r="B96" s="1">
        <f>IFERROR(__xludf.DUMMYFUNCTION("""COMPUTED_VALUE"""),2941.36)</f>
        <v>2941.36</v>
      </c>
      <c r="D96" s="2">
        <f>IFERROR(__xludf.DUMMYFUNCTION("""COMPUTED_VALUE"""),45428.66666666667)</f>
        <v>45428.66667</v>
      </c>
      <c r="E96" s="1">
        <f>IFERROR(__xludf.DUMMYFUNCTION("""COMPUTED_VALUE"""),2948.84)</f>
        <v>2948.84</v>
      </c>
      <c r="G96" s="2">
        <f>IFERROR(__xludf.DUMMYFUNCTION("""COMPUTED_VALUE"""),45428.66666666667)</f>
        <v>45428.66667</v>
      </c>
      <c r="H96" s="1">
        <f>IFERROR(__xludf.DUMMYFUNCTION("""COMPUTED_VALUE"""),2911.65)</f>
        <v>2911.65</v>
      </c>
      <c r="J96" s="2">
        <f>IFERROR(__xludf.DUMMYFUNCTION("""COMPUTED_VALUE"""),45428.66666666667)</f>
        <v>45428.66667</v>
      </c>
      <c r="K96" s="1">
        <f>IFERROR(__xludf.DUMMYFUNCTION("""COMPUTED_VALUE"""),2913.09)</f>
        <v>2913.09</v>
      </c>
      <c r="M96" s="2">
        <f>IFERROR(__xludf.DUMMYFUNCTION("""COMPUTED_VALUE"""),45428.66666666667)</f>
        <v>45428.66667</v>
      </c>
      <c r="N96" s="1">
        <f>IFERROR(__xludf.DUMMYFUNCTION("""COMPUTED_VALUE"""),1.02004399E8)</f>
        <v>102004399</v>
      </c>
    </row>
    <row r="97">
      <c r="A97" s="2">
        <f>IFERROR(__xludf.DUMMYFUNCTION("""COMPUTED_VALUE"""),45429.66666666667)</f>
        <v>45429.66667</v>
      </c>
      <c r="B97" s="1">
        <f>IFERROR(__xludf.DUMMYFUNCTION("""COMPUTED_VALUE"""),2933.0)</f>
        <v>2933</v>
      </c>
      <c r="D97" s="2">
        <f>IFERROR(__xludf.DUMMYFUNCTION("""COMPUTED_VALUE"""),45429.66666666667)</f>
        <v>45429.66667</v>
      </c>
      <c r="E97" s="1">
        <f>IFERROR(__xludf.DUMMYFUNCTION("""COMPUTED_VALUE"""),2937.94)</f>
        <v>2937.94</v>
      </c>
      <c r="G97" s="2">
        <f>IFERROR(__xludf.DUMMYFUNCTION("""COMPUTED_VALUE"""),45429.66666666667)</f>
        <v>45429.66667</v>
      </c>
      <c r="H97" s="1">
        <f>IFERROR(__xludf.DUMMYFUNCTION("""COMPUTED_VALUE"""),2914.18)</f>
        <v>2914.18</v>
      </c>
      <c r="J97" s="2">
        <f>IFERROR(__xludf.DUMMYFUNCTION("""COMPUTED_VALUE"""),45429.66666666667)</f>
        <v>45429.66667</v>
      </c>
      <c r="K97" s="1">
        <f>IFERROR(__xludf.DUMMYFUNCTION("""COMPUTED_VALUE"""),2937.44)</f>
        <v>2937.44</v>
      </c>
      <c r="M97" s="2">
        <f>IFERROR(__xludf.DUMMYFUNCTION("""COMPUTED_VALUE"""),45429.66666666667)</f>
        <v>45429.66667</v>
      </c>
      <c r="N97" s="1">
        <f>IFERROR(__xludf.DUMMYFUNCTION("""COMPUTED_VALUE"""),1.30821316E8)</f>
        <v>130821316</v>
      </c>
    </row>
    <row r="98">
      <c r="A98" s="2">
        <f>IFERROR(__xludf.DUMMYFUNCTION("""COMPUTED_VALUE"""),45432.66666666667)</f>
        <v>45432.66667</v>
      </c>
      <c r="B98" s="1">
        <f>IFERROR(__xludf.DUMMYFUNCTION("""COMPUTED_VALUE"""),2934.09)</f>
        <v>2934.09</v>
      </c>
      <c r="D98" s="2">
        <f>IFERROR(__xludf.DUMMYFUNCTION("""COMPUTED_VALUE"""),45432.66666666667)</f>
        <v>45432.66667</v>
      </c>
      <c r="E98" s="1">
        <f>IFERROR(__xludf.DUMMYFUNCTION("""COMPUTED_VALUE"""),2980.05)</f>
        <v>2980.05</v>
      </c>
      <c r="G98" s="2">
        <f>IFERROR(__xludf.DUMMYFUNCTION("""COMPUTED_VALUE"""),45432.66666666667)</f>
        <v>45432.66667</v>
      </c>
      <c r="H98" s="1">
        <f>IFERROR(__xludf.DUMMYFUNCTION("""COMPUTED_VALUE"""),2927.57)</f>
        <v>2927.57</v>
      </c>
      <c r="J98" s="2">
        <f>IFERROR(__xludf.DUMMYFUNCTION("""COMPUTED_VALUE"""),45432.66666666667)</f>
        <v>45432.66667</v>
      </c>
      <c r="K98" s="1">
        <f>IFERROR(__xludf.DUMMYFUNCTION("""COMPUTED_VALUE"""),2974.08)</f>
        <v>2974.08</v>
      </c>
      <c r="M98" s="2">
        <f>IFERROR(__xludf.DUMMYFUNCTION("""COMPUTED_VALUE"""),45432.66666666667)</f>
        <v>45432.66667</v>
      </c>
      <c r="N98" s="1">
        <f>IFERROR(__xludf.DUMMYFUNCTION("""COMPUTED_VALUE"""),8.066058E7)</f>
        <v>80660580</v>
      </c>
    </row>
    <row r="99">
      <c r="A99" s="2">
        <f>IFERROR(__xludf.DUMMYFUNCTION("""COMPUTED_VALUE"""),45433.66666666667)</f>
        <v>45433.66667</v>
      </c>
      <c r="B99" s="1">
        <f>IFERROR(__xludf.DUMMYFUNCTION("""COMPUTED_VALUE"""),2959.4)</f>
        <v>2959.4</v>
      </c>
      <c r="D99" s="2">
        <f>IFERROR(__xludf.DUMMYFUNCTION("""COMPUTED_VALUE"""),45433.66666666667)</f>
        <v>45433.66667</v>
      </c>
      <c r="E99" s="1">
        <f>IFERROR(__xludf.DUMMYFUNCTION("""COMPUTED_VALUE"""),2979.36)</f>
        <v>2979.36</v>
      </c>
      <c r="G99" s="2">
        <f>IFERROR(__xludf.DUMMYFUNCTION("""COMPUTED_VALUE"""),45433.66666666667)</f>
        <v>45433.66667</v>
      </c>
      <c r="H99" s="1">
        <f>IFERROR(__xludf.DUMMYFUNCTION("""COMPUTED_VALUE"""),2950.84)</f>
        <v>2950.84</v>
      </c>
      <c r="J99" s="2">
        <f>IFERROR(__xludf.DUMMYFUNCTION("""COMPUTED_VALUE"""),45433.66666666667)</f>
        <v>45433.66667</v>
      </c>
      <c r="K99" s="1">
        <f>IFERROR(__xludf.DUMMYFUNCTION("""COMPUTED_VALUE"""),2977.78)</f>
        <v>2977.78</v>
      </c>
      <c r="M99" s="2">
        <f>IFERROR(__xludf.DUMMYFUNCTION("""COMPUTED_VALUE"""),45433.66666666667)</f>
        <v>45433.66667</v>
      </c>
      <c r="N99" s="1">
        <f>IFERROR(__xludf.DUMMYFUNCTION("""COMPUTED_VALUE"""),7.5410204E7)</f>
        <v>75410204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IFERROR(__xludf.DUMMYFUNCTION("""COMPUTED_VALUE"""),2967.3)</f>
        <v>2967.3</v>
      </c>
      <c r="D100" s="2">
        <f>IFERROR(__xludf.DUMMYFUNCTION("""COMPUTED_VALUE"""),45434.66666666667)</f>
        <v>45434.66667</v>
      </c>
      <c r="E100" s="1">
        <f>IFERROR(__xludf.DUMMYFUNCTION("""COMPUTED_VALUE"""),2971.12)</f>
        <v>2971.12</v>
      </c>
      <c r="G100" s="2">
        <f>IFERROR(__xludf.DUMMYFUNCTION("""COMPUTED_VALUE"""),45434.66666666667)</f>
        <v>45434.66667</v>
      </c>
      <c r="H100" s="1">
        <f>IFERROR(__xludf.DUMMYFUNCTION("""COMPUTED_VALUE"""),2928.88)</f>
        <v>2928.88</v>
      </c>
      <c r="J100" s="2">
        <f>IFERROR(__xludf.DUMMYFUNCTION("""COMPUTED_VALUE"""),45434.66666666667)</f>
        <v>45434.66667</v>
      </c>
      <c r="K100" s="1">
        <f>IFERROR(__xludf.DUMMYFUNCTION("""COMPUTED_VALUE"""),2935.28)</f>
        <v>2935.28</v>
      </c>
      <c r="M100" s="2">
        <f>IFERROR(__xludf.DUMMYFUNCTION("""COMPUTED_VALUE"""),45434.66666666667)</f>
        <v>45434.66667</v>
      </c>
      <c r="N100" s="1">
        <f>IFERROR(__xludf.DUMMYFUNCTION("""COMPUTED_VALUE"""),7.2508507E7)</f>
        <v>72508507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IFERROR(__xludf.DUMMYFUNCTION("""COMPUTED_VALUE"""),2940.41)</f>
        <v>2940.41</v>
      </c>
      <c r="D101" s="2">
        <f>IFERROR(__xludf.DUMMYFUNCTION("""COMPUTED_VALUE"""),45435.66666666667)</f>
        <v>45435.66667</v>
      </c>
      <c r="E101" s="1">
        <f>IFERROR(__xludf.DUMMYFUNCTION("""COMPUTED_VALUE"""),2942.6)</f>
        <v>2942.6</v>
      </c>
      <c r="G101" s="2">
        <f>IFERROR(__xludf.DUMMYFUNCTION("""COMPUTED_VALUE"""),45435.66666666667)</f>
        <v>45435.66667</v>
      </c>
      <c r="H101" s="1">
        <f>IFERROR(__xludf.DUMMYFUNCTION("""COMPUTED_VALUE"""),2894.97)</f>
        <v>2894.97</v>
      </c>
      <c r="J101" s="2">
        <f>IFERROR(__xludf.DUMMYFUNCTION("""COMPUTED_VALUE"""),45435.66666666667)</f>
        <v>45435.66667</v>
      </c>
      <c r="K101" s="1">
        <f>IFERROR(__xludf.DUMMYFUNCTION("""COMPUTED_VALUE"""),2906.45)</f>
        <v>2906.45</v>
      </c>
      <c r="M101" s="2">
        <f>IFERROR(__xludf.DUMMYFUNCTION("""COMPUTED_VALUE"""),45435.66666666667)</f>
        <v>45435.66667</v>
      </c>
      <c r="N101" s="1">
        <f>IFERROR(__xludf.DUMMYFUNCTION("""COMPUTED_VALUE"""),5.8157421E7)</f>
        <v>58157421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IFERROR(__xludf.DUMMYFUNCTION("""COMPUTED_VALUE"""),2920.63)</f>
        <v>2920.63</v>
      </c>
      <c r="D102" s="2">
        <f>IFERROR(__xludf.DUMMYFUNCTION("""COMPUTED_VALUE"""),45436.66666666667)</f>
        <v>45436.66667</v>
      </c>
      <c r="E102" s="1">
        <f>IFERROR(__xludf.DUMMYFUNCTION("""COMPUTED_VALUE"""),2956.39)</f>
        <v>2956.39</v>
      </c>
      <c r="G102" s="2">
        <f>IFERROR(__xludf.DUMMYFUNCTION("""COMPUTED_VALUE"""),45436.66666666667)</f>
        <v>45436.66667</v>
      </c>
      <c r="H102" s="1">
        <f>IFERROR(__xludf.DUMMYFUNCTION("""COMPUTED_VALUE"""),2915.79)</f>
        <v>2915.79</v>
      </c>
      <c r="J102" s="2">
        <f>IFERROR(__xludf.DUMMYFUNCTION("""COMPUTED_VALUE"""),45436.66666666667)</f>
        <v>45436.66667</v>
      </c>
      <c r="K102" s="1">
        <f>IFERROR(__xludf.DUMMYFUNCTION("""COMPUTED_VALUE"""),2945.17)</f>
        <v>2945.17</v>
      </c>
      <c r="M102" s="2">
        <f>IFERROR(__xludf.DUMMYFUNCTION("""COMPUTED_VALUE"""),45436.66666666667)</f>
        <v>45436.66667</v>
      </c>
      <c r="N102" s="1">
        <f>IFERROR(__xludf.DUMMYFUNCTION("""COMPUTED_VALUE"""),6.7270783E7)</f>
        <v>67270783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IFERROR(__xludf.DUMMYFUNCTION("""COMPUTED_VALUE"""),2951.57)</f>
        <v>2951.57</v>
      </c>
      <c r="D103" s="2">
        <f>IFERROR(__xludf.DUMMYFUNCTION("""COMPUTED_VALUE"""),45440.66666666667)</f>
        <v>45440.66667</v>
      </c>
      <c r="E103" s="1">
        <f>IFERROR(__xludf.DUMMYFUNCTION("""COMPUTED_VALUE"""),2953.92)</f>
        <v>2953.92</v>
      </c>
      <c r="G103" s="2">
        <f>IFERROR(__xludf.DUMMYFUNCTION("""COMPUTED_VALUE"""),45440.66666666667)</f>
        <v>45440.66667</v>
      </c>
      <c r="H103" s="1">
        <f>IFERROR(__xludf.DUMMYFUNCTION("""COMPUTED_VALUE"""),2934.09)</f>
        <v>2934.09</v>
      </c>
      <c r="J103" s="2">
        <f>IFERROR(__xludf.DUMMYFUNCTION("""COMPUTED_VALUE"""),45440.66666666667)</f>
        <v>45440.66667</v>
      </c>
      <c r="K103" s="1">
        <f>IFERROR(__xludf.DUMMYFUNCTION("""COMPUTED_VALUE"""),2948.65)</f>
        <v>2948.65</v>
      </c>
      <c r="M103" s="2">
        <f>IFERROR(__xludf.DUMMYFUNCTION("""COMPUTED_VALUE"""),45440.66666666667)</f>
        <v>45440.66667</v>
      </c>
      <c r="N103" s="1">
        <f>IFERROR(__xludf.DUMMYFUNCTION("""COMPUTED_VALUE"""),1.4043442E8)</f>
        <v>140434420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IFERROR(__xludf.DUMMYFUNCTION("""COMPUTED_VALUE"""),2927.2)</f>
        <v>2927.2</v>
      </c>
      <c r="D104" s="2">
        <f>IFERROR(__xludf.DUMMYFUNCTION("""COMPUTED_VALUE"""),45441.66666666667)</f>
        <v>45441.66667</v>
      </c>
      <c r="E104" s="1">
        <f>IFERROR(__xludf.DUMMYFUNCTION("""COMPUTED_VALUE"""),2985.13)</f>
        <v>2985.13</v>
      </c>
      <c r="G104" s="2">
        <f>IFERROR(__xludf.DUMMYFUNCTION("""COMPUTED_VALUE"""),45441.66666666667)</f>
        <v>45441.66667</v>
      </c>
      <c r="H104" s="1">
        <f>IFERROR(__xludf.DUMMYFUNCTION("""COMPUTED_VALUE"""),2925.3)</f>
        <v>2925.3</v>
      </c>
      <c r="J104" s="2">
        <f>IFERROR(__xludf.DUMMYFUNCTION("""COMPUTED_VALUE"""),45441.66666666667)</f>
        <v>45441.66667</v>
      </c>
      <c r="K104" s="1">
        <f>IFERROR(__xludf.DUMMYFUNCTION("""COMPUTED_VALUE"""),2952.71)</f>
        <v>2952.71</v>
      </c>
      <c r="M104" s="2">
        <f>IFERROR(__xludf.DUMMYFUNCTION("""COMPUTED_VALUE"""),45441.66666666667)</f>
        <v>45441.66667</v>
      </c>
      <c r="N104" s="1">
        <f>IFERROR(__xludf.DUMMYFUNCTION("""COMPUTED_VALUE"""),1.28585949E8)</f>
        <v>128585949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IFERROR(__xludf.DUMMYFUNCTION("""COMPUTED_VALUE"""),2961.02)</f>
        <v>2961.02</v>
      </c>
      <c r="D105" s="2">
        <f>IFERROR(__xludf.DUMMYFUNCTION("""COMPUTED_VALUE"""),45442.66666666667)</f>
        <v>45442.66667</v>
      </c>
      <c r="E105" s="1">
        <f>IFERROR(__xludf.DUMMYFUNCTION("""COMPUTED_VALUE"""),2979.25)</f>
        <v>2979.25</v>
      </c>
      <c r="G105" s="2">
        <f>IFERROR(__xludf.DUMMYFUNCTION("""COMPUTED_VALUE"""),45442.66666666667)</f>
        <v>45442.66667</v>
      </c>
      <c r="H105" s="1">
        <f>IFERROR(__xludf.DUMMYFUNCTION("""COMPUTED_VALUE"""),2954.59)</f>
        <v>2954.59</v>
      </c>
      <c r="J105" s="2">
        <f>IFERROR(__xludf.DUMMYFUNCTION("""COMPUTED_VALUE"""),45442.66666666667)</f>
        <v>45442.66667</v>
      </c>
      <c r="K105" s="1">
        <f>IFERROR(__xludf.DUMMYFUNCTION("""COMPUTED_VALUE"""),2962.34)</f>
        <v>2962.34</v>
      </c>
      <c r="M105" s="2">
        <f>IFERROR(__xludf.DUMMYFUNCTION("""COMPUTED_VALUE"""),45442.66666666667)</f>
        <v>45442.66667</v>
      </c>
      <c r="N105" s="1">
        <f>IFERROR(__xludf.DUMMYFUNCTION("""COMPUTED_VALUE"""),8.0687215E7)</f>
        <v>80687215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IFERROR(__xludf.DUMMYFUNCTION("""COMPUTED_VALUE"""),2965.52)</f>
        <v>2965.52</v>
      </c>
      <c r="D106" s="2">
        <f>IFERROR(__xludf.DUMMYFUNCTION("""COMPUTED_VALUE"""),45443.66666666667)</f>
        <v>45443.66667</v>
      </c>
      <c r="E106" s="1">
        <f>IFERROR(__xludf.DUMMYFUNCTION("""COMPUTED_VALUE"""),2973.63)</f>
        <v>2973.63</v>
      </c>
      <c r="G106" s="2">
        <f>IFERROR(__xludf.DUMMYFUNCTION("""COMPUTED_VALUE"""),45443.66666666667)</f>
        <v>45443.66667</v>
      </c>
      <c r="H106" s="1">
        <f>IFERROR(__xludf.DUMMYFUNCTION("""COMPUTED_VALUE"""),2914.52)</f>
        <v>2914.52</v>
      </c>
      <c r="J106" s="2">
        <f>IFERROR(__xludf.DUMMYFUNCTION("""COMPUTED_VALUE"""),45443.66666666667)</f>
        <v>45443.66667</v>
      </c>
      <c r="K106" s="1">
        <f>IFERROR(__xludf.DUMMYFUNCTION("""COMPUTED_VALUE"""),2964.06)</f>
        <v>2964.06</v>
      </c>
      <c r="M106" s="2">
        <f>IFERROR(__xludf.DUMMYFUNCTION("""COMPUTED_VALUE"""),45443.66666666667)</f>
        <v>45443.66667</v>
      </c>
      <c r="N106" s="1">
        <f>IFERROR(__xludf.DUMMYFUNCTION("""COMPUTED_VALUE"""),7.5159977E7)</f>
        <v>75159977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IFERROR(__xludf.DUMMYFUNCTION("""COMPUTED_VALUE"""),2996.64)</f>
        <v>2996.64</v>
      </c>
      <c r="D107" s="2">
        <f>IFERROR(__xludf.DUMMYFUNCTION("""COMPUTED_VALUE"""),45446.66666666667)</f>
        <v>45446.66667</v>
      </c>
      <c r="E107" s="1">
        <f>IFERROR(__xludf.DUMMYFUNCTION("""COMPUTED_VALUE"""),3002.69)</f>
        <v>3002.69</v>
      </c>
      <c r="G107" s="2">
        <f>IFERROR(__xludf.DUMMYFUNCTION("""COMPUTED_VALUE"""),45446.66666666667)</f>
        <v>45446.66667</v>
      </c>
      <c r="H107" s="1">
        <f>IFERROR(__xludf.DUMMYFUNCTION("""COMPUTED_VALUE"""),2922.72)</f>
        <v>2922.72</v>
      </c>
      <c r="J107" s="2">
        <f>IFERROR(__xludf.DUMMYFUNCTION("""COMPUTED_VALUE"""),45446.66666666667)</f>
        <v>45446.66667</v>
      </c>
      <c r="K107" s="1">
        <f>IFERROR(__xludf.DUMMYFUNCTION("""COMPUTED_VALUE"""),2943.84)</f>
        <v>2943.84</v>
      </c>
      <c r="M107" s="2">
        <f>IFERROR(__xludf.DUMMYFUNCTION("""COMPUTED_VALUE"""),45446.66666666667)</f>
        <v>45446.66667</v>
      </c>
      <c r="N107" s="1">
        <f>IFERROR(__xludf.DUMMYFUNCTION("""COMPUTED_VALUE"""),2.07913195E8)</f>
        <v>207913195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IFERROR(__xludf.DUMMYFUNCTION("""COMPUTED_VALUE"""),2929.56)</f>
        <v>2929.56</v>
      </c>
      <c r="D108" s="2">
        <f>IFERROR(__xludf.DUMMYFUNCTION("""COMPUTED_VALUE"""),45447.66666666667)</f>
        <v>45447.66667</v>
      </c>
      <c r="E108" s="1">
        <f>IFERROR(__xludf.DUMMYFUNCTION("""COMPUTED_VALUE"""),2944.28)</f>
        <v>2944.28</v>
      </c>
      <c r="G108" s="2">
        <f>IFERROR(__xludf.DUMMYFUNCTION("""COMPUTED_VALUE"""),45447.66666666667)</f>
        <v>45447.66667</v>
      </c>
      <c r="H108" s="1">
        <f>IFERROR(__xludf.DUMMYFUNCTION("""COMPUTED_VALUE"""),2919.26)</f>
        <v>2919.26</v>
      </c>
      <c r="J108" s="2">
        <f>IFERROR(__xludf.DUMMYFUNCTION("""COMPUTED_VALUE"""),45447.66666666667)</f>
        <v>45447.66667</v>
      </c>
      <c r="K108" s="1">
        <f>IFERROR(__xludf.DUMMYFUNCTION("""COMPUTED_VALUE"""),2931.42)</f>
        <v>2931.42</v>
      </c>
      <c r="M108" s="2">
        <f>IFERROR(__xludf.DUMMYFUNCTION("""COMPUTED_VALUE"""),45447.66666666667)</f>
        <v>45447.66667</v>
      </c>
      <c r="N108" s="1">
        <f>IFERROR(__xludf.DUMMYFUNCTION("""COMPUTED_VALUE"""),9.36552E7)</f>
        <v>93655200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IFERROR(__xludf.DUMMYFUNCTION("""COMPUTED_VALUE"""),2935.71)</f>
        <v>2935.71</v>
      </c>
      <c r="D109" s="2">
        <f>IFERROR(__xludf.DUMMYFUNCTION("""COMPUTED_VALUE"""),45448.66666666667)</f>
        <v>45448.66667</v>
      </c>
      <c r="E109" s="1">
        <f>IFERROR(__xludf.DUMMYFUNCTION("""COMPUTED_VALUE"""),2987.86)</f>
        <v>2987.86</v>
      </c>
      <c r="G109" s="2">
        <f>IFERROR(__xludf.DUMMYFUNCTION("""COMPUTED_VALUE"""),45448.66666666667)</f>
        <v>45448.66667</v>
      </c>
      <c r="H109" s="1">
        <f>IFERROR(__xludf.DUMMYFUNCTION("""COMPUTED_VALUE"""),2924.72)</f>
        <v>2924.72</v>
      </c>
      <c r="J109" s="2">
        <f>IFERROR(__xludf.DUMMYFUNCTION("""COMPUTED_VALUE"""),45448.66666666667)</f>
        <v>45448.66667</v>
      </c>
      <c r="K109" s="1">
        <f>IFERROR(__xludf.DUMMYFUNCTION("""COMPUTED_VALUE"""),2987.83)</f>
        <v>2987.83</v>
      </c>
      <c r="M109" s="2">
        <f>IFERROR(__xludf.DUMMYFUNCTION("""COMPUTED_VALUE"""),45448.66666666667)</f>
        <v>45448.66667</v>
      </c>
      <c r="N109" s="1">
        <f>IFERROR(__xludf.DUMMYFUNCTION("""COMPUTED_VALUE"""),1.08644363E8)</f>
        <v>108644363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IFERROR(__xludf.DUMMYFUNCTION("""COMPUTED_VALUE"""),2969.28)</f>
        <v>2969.28</v>
      </c>
      <c r="D110" s="2">
        <f>IFERROR(__xludf.DUMMYFUNCTION("""COMPUTED_VALUE"""),45449.66666666667)</f>
        <v>45449.66667</v>
      </c>
      <c r="E110" s="1">
        <f>IFERROR(__xludf.DUMMYFUNCTION("""COMPUTED_VALUE"""),3012.1)</f>
        <v>3012.1</v>
      </c>
      <c r="G110" s="2">
        <f>IFERROR(__xludf.DUMMYFUNCTION("""COMPUTED_VALUE"""),45449.66666666667)</f>
        <v>45449.66667</v>
      </c>
      <c r="H110" s="1">
        <f>IFERROR(__xludf.DUMMYFUNCTION("""COMPUTED_VALUE"""),2969.28)</f>
        <v>2969.28</v>
      </c>
      <c r="J110" s="2">
        <f>IFERROR(__xludf.DUMMYFUNCTION("""COMPUTED_VALUE"""),45449.66666666667)</f>
        <v>45449.66667</v>
      </c>
      <c r="K110" s="1">
        <f>IFERROR(__xludf.DUMMYFUNCTION("""COMPUTED_VALUE"""),2996.26)</f>
        <v>2996.26</v>
      </c>
      <c r="M110" s="2">
        <f>IFERROR(__xludf.DUMMYFUNCTION("""COMPUTED_VALUE"""),45449.66666666667)</f>
        <v>45449.66667</v>
      </c>
      <c r="N110" s="1">
        <f>IFERROR(__xludf.DUMMYFUNCTION("""COMPUTED_VALUE"""),2.28636313E8)</f>
        <v>228636313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IFERROR(__xludf.DUMMYFUNCTION("""COMPUTED_VALUE"""),2977.94)</f>
        <v>2977.94</v>
      </c>
      <c r="D111" s="2">
        <f>IFERROR(__xludf.DUMMYFUNCTION("""COMPUTED_VALUE"""),45450.66666666667)</f>
        <v>45450.66667</v>
      </c>
      <c r="E111" s="1">
        <f>IFERROR(__xludf.DUMMYFUNCTION("""COMPUTED_VALUE"""),2999.64)</f>
        <v>2999.64</v>
      </c>
      <c r="G111" s="2">
        <f>IFERROR(__xludf.DUMMYFUNCTION("""COMPUTED_VALUE"""),45450.66666666667)</f>
        <v>45450.66667</v>
      </c>
      <c r="H111" s="1">
        <f>IFERROR(__xludf.DUMMYFUNCTION("""COMPUTED_VALUE"""),2952.2)</f>
        <v>2952.2</v>
      </c>
      <c r="J111" s="2">
        <f>IFERROR(__xludf.DUMMYFUNCTION("""COMPUTED_VALUE"""),45450.66666666667)</f>
        <v>45450.66667</v>
      </c>
      <c r="K111" s="1">
        <f>IFERROR(__xludf.DUMMYFUNCTION("""COMPUTED_VALUE"""),2955.83)</f>
        <v>2955.83</v>
      </c>
      <c r="M111" s="2">
        <f>IFERROR(__xludf.DUMMYFUNCTION("""COMPUTED_VALUE"""),45450.66666666667)</f>
        <v>45450.66667</v>
      </c>
      <c r="N111" s="1">
        <f>IFERROR(__xludf.DUMMYFUNCTION("""COMPUTED_VALUE"""),3.13322118E8)</f>
        <v>313322118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IFERROR(__xludf.DUMMYFUNCTION("""COMPUTED_VALUE"""),2951.46)</f>
        <v>2951.46</v>
      </c>
      <c r="D112" s="2">
        <f>IFERROR(__xludf.DUMMYFUNCTION("""COMPUTED_VALUE"""),45453.66666666667)</f>
        <v>45453.66667</v>
      </c>
      <c r="E112" s="1">
        <f>IFERROR(__xludf.DUMMYFUNCTION("""COMPUTED_VALUE"""),2954.48)</f>
        <v>2954.48</v>
      </c>
      <c r="G112" s="2">
        <f>IFERROR(__xludf.DUMMYFUNCTION("""COMPUTED_VALUE"""),45453.66666666667)</f>
        <v>45453.66667</v>
      </c>
      <c r="H112" s="1">
        <f>IFERROR(__xludf.DUMMYFUNCTION("""COMPUTED_VALUE"""),2935.85)</f>
        <v>2935.85</v>
      </c>
      <c r="J112" s="2">
        <f>IFERROR(__xludf.DUMMYFUNCTION("""COMPUTED_VALUE"""),45453.66666666667)</f>
        <v>45453.66667</v>
      </c>
      <c r="K112" s="1">
        <f>IFERROR(__xludf.DUMMYFUNCTION("""COMPUTED_VALUE"""),2953.21)</f>
        <v>2953.21</v>
      </c>
      <c r="M112" s="2">
        <f>IFERROR(__xludf.DUMMYFUNCTION("""COMPUTED_VALUE"""),45453.66666666667)</f>
        <v>45453.66667</v>
      </c>
      <c r="N112" s="1">
        <f>IFERROR(__xludf.DUMMYFUNCTION("""COMPUTED_VALUE"""),1.64538607E8)</f>
        <v>164538607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IFERROR(__xludf.DUMMYFUNCTION("""COMPUTED_VALUE"""),2943.21)</f>
        <v>2943.21</v>
      </c>
      <c r="D113" s="2">
        <f>IFERROR(__xludf.DUMMYFUNCTION("""COMPUTED_VALUE"""),45454.66666666667)</f>
        <v>45454.66667</v>
      </c>
      <c r="E113" s="1">
        <f>IFERROR(__xludf.DUMMYFUNCTION("""COMPUTED_VALUE"""),2986.8)</f>
        <v>2986.8</v>
      </c>
      <c r="G113" s="2">
        <f>IFERROR(__xludf.DUMMYFUNCTION("""COMPUTED_VALUE"""),45454.66666666667)</f>
        <v>45454.66667</v>
      </c>
      <c r="H113" s="1">
        <f>IFERROR(__xludf.DUMMYFUNCTION("""COMPUTED_VALUE"""),2932.41)</f>
        <v>2932.41</v>
      </c>
      <c r="J113" s="2">
        <f>IFERROR(__xludf.DUMMYFUNCTION("""COMPUTED_VALUE"""),45454.66666666667)</f>
        <v>45454.66667</v>
      </c>
      <c r="K113" s="1">
        <f>IFERROR(__xludf.DUMMYFUNCTION("""COMPUTED_VALUE"""),2984.12)</f>
        <v>2984.12</v>
      </c>
      <c r="M113" s="2">
        <f>IFERROR(__xludf.DUMMYFUNCTION("""COMPUTED_VALUE"""),45454.66666666667)</f>
        <v>45454.66667</v>
      </c>
      <c r="N113" s="1">
        <f>IFERROR(__xludf.DUMMYFUNCTION("""COMPUTED_VALUE"""),1.71682831E8)</f>
        <v>171682831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IFERROR(__xludf.DUMMYFUNCTION("""COMPUTED_VALUE"""),3003.29)</f>
        <v>3003.29</v>
      </c>
      <c r="D114" s="2">
        <f>IFERROR(__xludf.DUMMYFUNCTION("""COMPUTED_VALUE"""),45455.66666666667)</f>
        <v>45455.66667</v>
      </c>
      <c r="E114" s="1">
        <f>IFERROR(__xludf.DUMMYFUNCTION("""COMPUTED_VALUE"""),3018.89)</f>
        <v>3018.89</v>
      </c>
      <c r="G114" s="2">
        <f>IFERROR(__xludf.DUMMYFUNCTION("""COMPUTED_VALUE"""),45455.66666666667)</f>
        <v>45455.66667</v>
      </c>
      <c r="H114" s="1">
        <f>IFERROR(__xludf.DUMMYFUNCTION("""COMPUTED_VALUE"""),2980.24)</f>
        <v>2980.24</v>
      </c>
      <c r="J114" s="2">
        <f>IFERROR(__xludf.DUMMYFUNCTION("""COMPUTED_VALUE"""),45455.66666666667)</f>
        <v>45455.66667</v>
      </c>
      <c r="K114" s="1">
        <f>IFERROR(__xludf.DUMMYFUNCTION("""COMPUTED_VALUE"""),2991.82)</f>
        <v>2991.82</v>
      </c>
      <c r="M114" s="2">
        <f>IFERROR(__xludf.DUMMYFUNCTION("""COMPUTED_VALUE"""),45455.66666666667)</f>
        <v>45455.66667</v>
      </c>
      <c r="N114" s="1">
        <f>IFERROR(__xludf.DUMMYFUNCTION("""COMPUTED_VALUE"""),1.80283088E8)</f>
        <v>180283088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IFERROR(__xludf.DUMMYFUNCTION("""COMPUTED_VALUE"""),2976.54)</f>
        <v>2976.54</v>
      </c>
      <c r="D115" s="2">
        <f>IFERROR(__xludf.DUMMYFUNCTION("""COMPUTED_VALUE"""),45456.66666666667)</f>
        <v>45456.66667</v>
      </c>
      <c r="E115" s="1">
        <f>IFERROR(__xludf.DUMMYFUNCTION("""COMPUTED_VALUE"""),3006.94)</f>
        <v>3006.94</v>
      </c>
      <c r="G115" s="2">
        <f>IFERROR(__xludf.DUMMYFUNCTION("""COMPUTED_VALUE"""),45456.66666666667)</f>
        <v>45456.66667</v>
      </c>
      <c r="H115" s="1">
        <f>IFERROR(__xludf.DUMMYFUNCTION("""COMPUTED_VALUE"""),2972.28)</f>
        <v>2972.28</v>
      </c>
      <c r="J115" s="2">
        <f>IFERROR(__xludf.DUMMYFUNCTION("""COMPUTED_VALUE"""),45456.66666666667)</f>
        <v>45456.66667</v>
      </c>
      <c r="K115" s="1">
        <f>IFERROR(__xludf.DUMMYFUNCTION("""COMPUTED_VALUE"""),3000.42)</f>
        <v>3000.42</v>
      </c>
      <c r="M115" s="2">
        <f>IFERROR(__xludf.DUMMYFUNCTION("""COMPUTED_VALUE"""),45456.66666666667)</f>
        <v>45456.66667</v>
      </c>
      <c r="N115" s="1">
        <f>IFERROR(__xludf.DUMMYFUNCTION("""COMPUTED_VALUE"""),1.3334057E8)</f>
        <v>133340570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IFERROR(__xludf.DUMMYFUNCTION("""COMPUTED_VALUE"""),2995.42)</f>
        <v>2995.42</v>
      </c>
      <c r="D116" s="2">
        <f>IFERROR(__xludf.DUMMYFUNCTION("""COMPUTED_VALUE"""),45457.66666666667)</f>
        <v>45457.66667</v>
      </c>
      <c r="E116" s="1">
        <f>IFERROR(__xludf.DUMMYFUNCTION("""COMPUTED_VALUE"""),3038.33)</f>
        <v>3038.33</v>
      </c>
      <c r="G116" s="2">
        <f>IFERROR(__xludf.DUMMYFUNCTION("""COMPUTED_VALUE"""),45457.66666666667)</f>
        <v>45457.66667</v>
      </c>
      <c r="H116" s="1">
        <f>IFERROR(__xludf.DUMMYFUNCTION("""COMPUTED_VALUE"""),2993.76)</f>
        <v>2993.76</v>
      </c>
      <c r="J116" s="2">
        <f>IFERROR(__xludf.DUMMYFUNCTION("""COMPUTED_VALUE"""),45457.66666666667)</f>
        <v>45457.66667</v>
      </c>
      <c r="K116" s="1">
        <f>IFERROR(__xludf.DUMMYFUNCTION("""COMPUTED_VALUE"""),3030.76)</f>
        <v>3030.76</v>
      </c>
      <c r="M116" s="2">
        <f>IFERROR(__xludf.DUMMYFUNCTION("""COMPUTED_VALUE"""),45457.66666666667)</f>
        <v>45457.66667</v>
      </c>
      <c r="N116" s="1">
        <f>IFERROR(__xludf.DUMMYFUNCTION("""COMPUTED_VALUE"""),1.14479187E8)</f>
        <v>114479187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IFERROR(__xludf.DUMMYFUNCTION("""COMPUTED_VALUE"""),3028.53)</f>
        <v>3028.53</v>
      </c>
      <c r="D117" s="2">
        <f>IFERROR(__xludf.DUMMYFUNCTION("""COMPUTED_VALUE"""),45460.66666666667)</f>
        <v>45460.66667</v>
      </c>
      <c r="E117" s="1">
        <f>IFERROR(__xludf.DUMMYFUNCTION("""COMPUTED_VALUE"""),3098.55)</f>
        <v>3098.55</v>
      </c>
      <c r="G117" s="2">
        <f>IFERROR(__xludf.DUMMYFUNCTION("""COMPUTED_VALUE"""),45460.66666666667)</f>
        <v>45460.66667</v>
      </c>
      <c r="H117" s="1">
        <f>IFERROR(__xludf.DUMMYFUNCTION("""COMPUTED_VALUE"""),3022.36)</f>
        <v>3022.36</v>
      </c>
      <c r="J117" s="2">
        <f>IFERROR(__xludf.DUMMYFUNCTION("""COMPUTED_VALUE"""),45460.66666666667)</f>
        <v>45460.66667</v>
      </c>
      <c r="K117" s="1">
        <f>IFERROR(__xludf.DUMMYFUNCTION("""COMPUTED_VALUE"""),3081.79)</f>
        <v>3081.79</v>
      </c>
      <c r="M117" s="2">
        <f>IFERROR(__xludf.DUMMYFUNCTION("""COMPUTED_VALUE"""),45460.66666666667)</f>
        <v>45460.66667</v>
      </c>
      <c r="N117" s="1">
        <f>IFERROR(__xludf.DUMMYFUNCTION("""COMPUTED_VALUE"""),1.26241077E8)</f>
        <v>126241077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IFERROR(__xludf.DUMMYFUNCTION("""COMPUTED_VALUE"""),3078.05)</f>
        <v>3078.05</v>
      </c>
      <c r="D118" s="2">
        <f>IFERROR(__xludf.DUMMYFUNCTION("""COMPUTED_VALUE"""),45461.66666666667)</f>
        <v>45461.66667</v>
      </c>
      <c r="E118" s="1">
        <f>IFERROR(__xludf.DUMMYFUNCTION("""COMPUTED_VALUE"""),3117.05)</f>
        <v>3117.05</v>
      </c>
      <c r="G118" s="2">
        <f>IFERROR(__xludf.DUMMYFUNCTION("""COMPUTED_VALUE"""),45461.66666666667)</f>
        <v>45461.66667</v>
      </c>
      <c r="H118" s="1">
        <f>IFERROR(__xludf.DUMMYFUNCTION("""COMPUTED_VALUE"""),3077.42)</f>
        <v>3077.42</v>
      </c>
      <c r="J118" s="2">
        <f>IFERROR(__xludf.DUMMYFUNCTION("""COMPUTED_VALUE"""),45461.66666666667)</f>
        <v>45461.66667</v>
      </c>
      <c r="K118" s="1">
        <f>IFERROR(__xludf.DUMMYFUNCTION("""COMPUTED_VALUE"""),3114.22)</f>
        <v>3114.22</v>
      </c>
      <c r="M118" s="2">
        <f>IFERROR(__xludf.DUMMYFUNCTION("""COMPUTED_VALUE"""),45461.66666666667)</f>
        <v>45461.66667</v>
      </c>
      <c r="N118" s="1">
        <f>IFERROR(__xludf.DUMMYFUNCTION("""COMPUTED_VALUE"""),9.3117168E7)</f>
        <v>93117168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IFERROR(__xludf.DUMMYFUNCTION("""COMPUTED_VALUE"""),3103.86)</f>
        <v>3103.86</v>
      </c>
      <c r="D119" s="2">
        <f>IFERROR(__xludf.DUMMYFUNCTION("""COMPUTED_VALUE"""),45463.66666666667)</f>
        <v>45463.66667</v>
      </c>
      <c r="E119" s="1">
        <f>IFERROR(__xludf.DUMMYFUNCTION("""COMPUTED_VALUE"""),3128.63)</f>
        <v>3128.63</v>
      </c>
      <c r="G119" s="2">
        <f>IFERROR(__xludf.DUMMYFUNCTION("""COMPUTED_VALUE"""),45463.66666666667)</f>
        <v>45463.66667</v>
      </c>
      <c r="H119" s="1">
        <f>IFERROR(__xludf.DUMMYFUNCTION("""COMPUTED_VALUE"""),3083.4)</f>
        <v>3083.4</v>
      </c>
      <c r="J119" s="2">
        <f>IFERROR(__xludf.DUMMYFUNCTION("""COMPUTED_VALUE"""),45463.66666666667)</f>
        <v>45463.66667</v>
      </c>
      <c r="K119" s="1">
        <f>IFERROR(__xludf.DUMMYFUNCTION("""COMPUTED_VALUE"""),3103.17)</f>
        <v>3103.17</v>
      </c>
      <c r="M119" s="2">
        <f>IFERROR(__xludf.DUMMYFUNCTION("""COMPUTED_VALUE"""),45463.66666666667)</f>
        <v>45463.66667</v>
      </c>
      <c r="N119" s="1">
        <f>IFERROR(__xludf.DUMMYFUNCTION("""COMPUTED_VALUE"""),7.7866972E7)</f>
        <v>77866972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IFERROR(__xludf.DUMMYFUNCTION("""COMPUTED_VALUE"""),3115.83)</f>
        <v>3115.83</v>
      </c>
      <c r="D120" s="2">
        <f>IFERROR(__xludf.DUMMYFUNCTION("""COMPUTED_VALUE"""),45464.66666666667)</f>
        <v>45464.66667</v>
      </c>
      <c r="E120" s="1">
        <f>IFERROR(__xludf.DUMMYFUNCTION("""COMPUTED_VALUE"""),3124.64)</f>
        <v>3124.64</v>
      </c>
      <c r="G120" s="2">
        <f>IFERROR(__xludf.DUMMYFUNCTION("""COMPUTED_VALUE"""),45464.66666666667)</f>
        <v>45464.66667</v>
      </c>
      <c r="H120" s="1">
        <f>IFERROR(__xludf.DUMMYFUNCTION("""COMPUTED_VALUE"""),3103.52)</f>
        <v>3103.52</v>
      </c>
      <c r="J120" s="2">
        <f>IFERROR(__xludf.DUMMYFUNCTION("""COMPUTED_VALUE"""),45464.66666666667)</f>
        <v>45464.66667</v>
      </c>
      <c r="K120" s="1">
        <f>IFERROR(__xludf.DUMMYFUNCTION("""COMPUTED_VALUE"""),3118.51)</f>
        <v>3118.51</v>
      </c>
      <c r="M120" s="2">
        <f>IFERROR(__xludf.DUMMYFUNCTION("""COMPUTED_VALUE"""),45464.66666666667)</f>
        <v>45464.66667</v>
      </c>
      <c r="N120" s="1">
        <f>IFERROR(__xludf.DUMMYFUNCTION("""COMPUTED_VALUE"""),8.2173346E7)</f>
        <v>82173346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IFERROR(__xludf.DUMMYFUNCTION("""COMPUTED_VALUE"""),3116.0)</f>
        <v>3116</v>
      </c>
      <c r="D121" s="2">
        <f>IFERROR(__xludf.DUMMYFUNCTION("""COMPUTED_VALUE"""),45467.66666666667)</f>
        <v>45467.66667</v>
      </c>
      <c r="E121" s="1">
        <f>IFERROR(__xludf.DUMMYFUNCTION("""COMPUTED_VALUE"""),3116.0)</f>
        <v>3116</v>
      </c>
      <c r="G121" s="2">
        <f>IFERROR(__xludf.DUMMYFUNCTION("""COMPUTED_VALUE"""),45467.66666666667)</f>
        <v>45467.66667</v>
      </c>
      <c r="H121" s="1">
        <f>IFERROR(__xludf.DUMMYFUNCTION("""COMPUTED_VALUE"""),3070.79)</f>
        <v>3070.79</v>
      </c>
      <c r="J121" s="2">
        <f>IFERROR(__xludf.DUMMYFUNCTION("""COMPUTED_VALUE"""),45467.66666666667)</f>
        <v>45467.66667</v>
      </c>
      <c r="K121" s="1">
        <f>IFERROR(__xludf.DUMMYFUNCTION("""COMPUTED_VALUE"""),3084.35)</f>
        <v>3084.35</v>
      </c>
      <c r="M121" s="2">
        <f>IFERROR(__xludf.DUMMYFUNCTION("""COMPUTED_VALUE"""),45467.66666666667)</f>
        <v>45467.66667</v>
      </c>
      <c r="N121" s="1">
        <f>IFERROR(__xludf.DUMMYFUNCTION("""COMPUTED_VALUE"""),7.1676044E7)</f>
        <v>71676044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IFERROR(__xludf.DUMMYFUNCTION("""COMPUTED_VALUE"""),3090.56)</f>
        <v>3090.56</v>
      </c>
      <c r="D122" s="2">
        <f>IFERROR(__xludf.DUMMYFUNCTION("""COMPUTED_VALUE"""),45468.66666666667)</f>
        <v>45468.66667</v>
      </c>
      <c r="E122" s="1">
        <f>IFERROR(__xludf.DUMMYFUNCTION("""COMPUTED_VALUE"""),3090.56)</f>
        <v>3090.56</v>
      </c>
      <c r="G122" s="2">
        <f>IFERROR(__xludf.DUMMYFUNCTION("""COMPUTED_VALUE"""),45468.66666666667)</f>
        <v>45468.66667</v>
      </c>
      <c r="H122" s="1">
        <f>IFERROR(__xludf.DUMMYFUNCTION("""COMPUTED_VALUE"""),3052.51)</f>
        <v>3052.51</v>
      </c>
      <c r="J122" s="2">
        <f>IFERROR(__xludf.DUMMYFUNCTION("""COMPUTED_VALUE"""),45468.66666666667)</f>
        <v>45468.66667</v>
      </c>
      <c r="K122" s="1">
        <f>IFERROR(__xludf.DUMMYFUNCTION("""COMPUTED_VALUE"""),3069.52)</f>
        <v>3069.52</v>
      </c>
      <c r="M122" s="2">
        <f>IFERROR(__xludf.DUMMYFUNCTION("""COMPUTED_VALUE"""),45468.66666666667)</f>
        <v>45468.66667</v>
      </c>
      <c r="N122" s="1">
        <f>IFERROR(__xludf.DUMMYFUNCTION("""COMPUTED_VALUE"""),7.9512661E7)</f>
        <v>79512661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IFERROR(__xludf.DUMMYFUNCTION("""COMPUTED_VALUE"""),3060.6)</f>
        <v>3060.6</v>
      </c>
      <c r="D123" s="2">
        <f>IFERROR(__xludf.DUMMYFUNCTION("""COMPUTED_VALUE"""),45469.66666666667)</f>
        <v>45469.66667</v>
      </c>
      <c r="E123" s="1">
        <f>IFERROR(__xludf.DUMMYFUNCTION("""COMPUTED_VALUE"""),3088.81)</f>
        <v>3088.81</v>
      </c>
      <c r="G123" s="2">
        <f>IFERROR(__xludf.DUMMYFUNCTION("""COMPUTED_VALUE"""),45469.66666666667)</f>
        <v>45469.66667</v>
      </c>
      <c r="H123" s="1">
        <f>IFERROR(__xludf.DUMMYFUNCTION("""COMPUTED_VALUE"""),3055.97)</f>
        <v>3055.97</v>
      </c>
      <c r="J123" s="2">
        <f>IFERROR(__xludf.DUMMYFUNCTION("""COMPUTED_VALUE"""),45469.66666666667)</f>
        <v>45469.66667</v>
      </c>
      <c r="K123" s="1">
        <f>IFERROR(__xludf.DUMMYFUNCTION("""COMPUTED_VALUE"""),3074.66)</f>
        <v>3074.66</v>
      </c>
      <c r="M123" s="2">
        <f>IFERROR(__xludf.DUMMYFUNCTION("""COMPUTED_VALUE"""),45469.66666666667)</f>
        <v>45469.66667</v>
      </c>
      <c r="N123" s="1">
        <f>IFERROR(__xludf.DUMMYFUNCTION("""COMPUTED_VALUE"""),6.7866863E7)</f>
        <v>67866863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IFERROR(__xludf.DUMMYFUNCTION("""COMPUTED_VALUE"""),3077.57)</f>
        <v>3077.57</v>
      </c>
      <c r="D124" s="2">
        <f>IFERROR(__xludf.DUMMYFUNCTION("""COMPUTED_VALUE"""),45470.66666666667)</f>
        <v>45470.66667</v>
      </c>
      <c r="E124" s="1">
        <f>IFERROR(__xludf.DUMMYFUNCTION("""COMPUTED_VALUE"""),3107.55)</f>
        <v>3107.55</v>
      </c>
      <c r="G124" s="2">
        <f>IFERROR(__xludf.DUMMYFUNCTION("""COMPUTED_VALUE"""),45470.66666666667)</f>
        <v>45470.66667</v>
      </c>
      <c r="H124" s="1">
        <f>IFERROR(__xludf.DUMMYFUNCTION("""COMPUTED_VALUE"""),3075.05)</f>
        <v>3075.05</v>
      </c>
      <c r="J124" s="2">
        <f>IFERROR(__xludf.DUMMYFUNCTION("""COMPUTED_VALUE"""),45470.66666666667)</f>
        <v>45470.66667</v>
      </c>
      <c r="K124" s="1">
        <f>IFERROR(__xludf.DUMMYFUNCTION("""COMPUTED_VALUE"""),3097.29)</f>
        <v>3097.29</v>
      </c>
      <c r="M124" s="2">
        <f>IFERROR(__xludf.DUMMYFUNCTION("""COMPUTED_VALUE"""),45470.66666666667)</f>
        <v>45470.66667</v>
      </c>
      <c r="N124" s="1">
        <f>IFERROR(__xludf.DUMMYFUNCTION("""COMPUTED_VALUE"""),1.24459579E8)</f>
        <v>124459579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IFERROR(__xludf.DUMMYFUNCTION("""COMPUTED_VALUE"""),3087.15)</f>
        <v>3087.15</v>
      </c>
      <c r="D125" s="2">
        <f>IFERROR(__xludf.DUMMYFUNCTION("""COMPUTED_VALUE"""),45471.66666666667)</f>
        <v>45471.66667</v>
      </c>
      <c r="E125" s="1">
        <f>IFERROR(__xludf.DUMMYFUNCTION("""COMPUTED_VALUE"""),3109.94)</f>
        <v>3109.94</v>
      </c>
      <c r="G125" s="2">
        <f>IFERROR(__xludf.DUMMYFUNCTION("""COMPUTED_VALUE"""),45471.66666666667)</f>
        <v>45471.66667</v>
      </c>
      <c r="H125" s="1">
        <f>IFERROR(__xludf.DUMMYFUNCTION("""COMPUTED_VALUE"""),3060.78)</f>
        <v>3060.78</v>
      </c>
      <c r="J125" s="2">
        <f>IFERROR(__xludf.DUMMYFUNCTION("""COMPUTED_VALUE"""),45471.66666666667)</f>
        <v>45471.66667</v>
      </c>
      <c r="K125" s="1">
        <f>IFERROR(__xludf.DUMMYFUNCTION("""COMPUTED_VALUE"""),3071.7)</f>
        <v>3071.7</v>
      </c>
      <c r="M125" s="2">
        <f>IFERROR(__xludf.DUMMYFUNCTION("""COMPUTED_VALUE"""),45471.66666666667)</f>
        <v>45471.66667</v>
      </c>
      <c r="N125" s="1">
        <f>IFERROR(__xludf.DUMMYFUNCTION("""COMPUTED_VALUE"""),9.2561737E7)</f>
        <v>92561737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IFERROR(__xludf.DUMMYFUNCTION("""COMPUTED_VALUE"""),3071.43)</f>
        <v>3071.43</v>
      </c>
      <c r="D126" s="2">
        <f>IFERROR(__xludf.DUMMYFUNCTION("""COMPUTED_VALUE"""),45474.66666666667)</f>
        <v>45474.66667</v>
      </c>
      <c r="E126" s="1">
        <f>IFERROR(__xludf.DUMMYFUNCTION("""COMPUTED_VALUE"""),3071.43)</f>
        <v>3071.43</v>
      </c>
      <c r="G126" s="2">
        <f>IFERROR(__xludf.DUMMYFUNCTION("""COMPUTED_VALUE"""),45474.66666666667)</f>
        <v>45474.66667</v>
      </c>
      <c r="H126" s="1">
        <f>IFERROR(__xludf.DUMMYFUNCTION("""COMPUTED_VALUE"""),3004.38)</f>
        <v>3004.38</v>
      </c>
      <c r="J126" s="2">
        <f>IFERROR(__xludf.DUMMYFUNCTION("""COMPUTED_VALUE"""),45474.66666666667)</f>
        <v>45474.66667</v>
      </c>
      <c r="K126" s="1">
        <f>IFERROR(__xludf.DUMMYFUNCTION("""COMPUTED_VALUE"""),3025.3)</f>
        <v>3025.3</v>
      </c>
      <c r="M126" s="2">
        <f>IFERROR(__xludf.DUMMYFUNCTION("""COMPUTED_VALUE"""),45474.66666666667)</f>
        <v>45474.66667</v>
      </c>
      <c r="N126" s="1">
        <f>IFERROR(__xludf.DUMMYFUNCTION("""COMPUTED_VALUE"""),1.17448456E8)</f>
        <v>117448456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IFERROR(__xludf.DUMMYFUNCTION("""COMPUTED_VALUE"""),3023.28)</f>
        <v>3023.28</v>
      </c>
      <c r="D127" s="2">
        <f>IFERROR(__xludf.DUMMYFUNCTION("""COMPUTED_VALUE"""),45475.66666666667)</f>
        <v>45475.66667</v>
      </c>
      <c r="E127" s="1">
        <f>IFERROR(__xludf.DUMMYFUNCTION("""COMPUTED_VALUE"""),3055.53)</f>
        <v>3055.53</v>
      </c>
      <c r="G127" s="2">
        <f>IFERROR(__xludf.DUMMYFUNCTION("""COMPUTED_VALUE"""),45475.66666666667)</f>
        <v>45475.66667</v>
      </c>
      <c r="H127" s="1">
        <f>IFERROR(__xludf.DUMMYFUNCTION("""COMPUTED_VALUE"""),3015.21)</f>
        <v>3015.21</v>
      </c>
      <c r="J127" s="2">
        <f>IFERROR(__xludf.DUMMYFUNCTION("""COMPUTED_VALUE"""),45475.66666666667)</f>
        <v>45475.66667</v>
      </c>
      <c r="K127" s="1">
        <f>IFERROR(__xludf.DUMMYFUNCTION("""COMPUTED_VALUE"""),3052.81)</f>
        <v>3052.81</v>
      </c>
      <c r="M127" s="2">
        <f>IFERROR(__xludf.DUMMYFUNCTION("""COMPUTED_VALUE"""),45475.66666666667)</f>
        <v>45475.66667</v>
      </c>
      <c r="N127" s="1">
        <f>IFERROR(__xludf.DUMMYFUNCTION("""COMPUTED_VALUE"""),5.3994119E7)</f>
        <v>53994119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IFERROR(__xludf.DUMMYFUNCTION("""COMPUTED_VALUE"""),3047.68)</f>
        <v>3047.68</v>
      </c>
      <c r="D128" s="2">
        <f>IFERROR(__xludf.DUMMYFUNCTION("""COMPUTED_VALUE"""),45476.54166666667)</f>
        <v>45476.54167</v>
      </c>
      <c r="E128" s="1">
        <f>IFERROR(__xludf.DUMMYFUNCTION("""COMPUTED_VALUE"""),3059.01)</f>
        <v>3059.01</v>
      </c>
      <c r="G128" s="2">
        <f>IFERROR(__xludf.DUMMYFUNCTION("""COMPUTED_VALUE"""),45476.54166666667)</f>
        <v>45476.54167</v>
      </c>
      <c r="H128" s="1">
        <f>IFERROR(__xludf.DUMMYFUNCTION("""COMPUTED_VALUE"""),3033.62)</f>
        <v>3033.62</v>
      </c>
      <c r="J128" s="2">
        <f>IFERROR(__xludf.DUMMYFUNCTION("""COMPUTED_VALUE"""),45476.54166666667)</f>
        <v>45476.54167</v>
      </c>
      <c r="K128" s="1">
        <f>IFERROR(__xludf.DUMMYFUNCTION("""COMPUTED_VALUE"""),3047.79)</f>
        <v>3047.79</v>
      </c>
      <c r="M128" s="2">
        <f>IFERROR(__xludf.DUMMYFUNCTION("""COMPUTED_VALUE"""),45476.54166666667)</f>
        <v>45476.54167</v>
      </c>
      <c r="N128" s="1">
        <f>IFERROR(__xludf.DUMMYFUNCTION("""COMPUTED_VALUE"""),3.351027E7)</f>
        <v>33510270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IFERROR(__xludf.DUMMYFUNCTION("""COMPUTED_VALUE"""),3046.31)</f>
        <v>3046.31</v>
      </c>
      <c r="D129" s="2">
        <f>IFERROR(__xludf.DUMMYFUNCTION("""COMPUTED_VALUE"""),45478.66666666667)</f>
        <v>45478.66667</v>
      </c>
      <c r="E129" s="1">
        <f>IFERROR(__xludf.DUMMYFUNCTION("""COMPUTED_VALUE"""),3071.28)</f>
        <v>3071.28</v>
      </c>
      <c r="G129" s="2">
        <f>IFERROR(__xludf.DUMMYFUNCTION("""COMPUTED_VALUE"""),45478.66666666667)</f>
        <v>45478.66667</v>
      </c>
      <c r="H129" s="1">
        <f>IFERROR(__xludf.DUMMYFUNCTION("""COMPUTED_VALUE"""),3031.97)</f>
        <v>3031.97</v>
      </c>
      <c r="J129" s="2">
        <f>IFERROR(__xludf.DUMMYFUNCTION("""COMPUTED_VALUE"""),45478.66666666667)</f>
        <v>45478.66667</v>
      </c>
      <c r="K129" s="1">
        <f>IFERROR(__xludf.DUMMYFUNCTION("""COMPUTED_VALUE"""),3062.69)</f>
        <v>3062.69</v>
      </c>
      <c r="M129" s="2">
        <f>IFERROR(__xludf.DUMMYFUNCTION("""COMPUTED_VALUE"""),45478.66666666667)</f>
        <v>45478.66667</v>
      </c>
      <c r="N129" s="1">
        <f>IFERROR(__xludf.DUMMYFUNCTION("""COMPUTED_VALUE"""),4.7880385E7)</f>
        <v>47880385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IFERROR(__xludf.DUMMYFUNCTION("""COMPUTED_VALUE"""),3058.62)</f>
        <v>3058.62</v>
      </c>
      <c r="D130" s="2">
        <f>IFERROR(__xludf.DUMMYFUNCTION("""COMPUTED_VALUE"""),45481.66666666667)</f>
        <v>45481.66667</v>
      </c>
      <c r="E130" s="1">
        <f>IFERROR(__xludf.DUMMYFUNCTION("""COMPUTED_VALUE"""),3070.94)</f>
        <v>3070.94</v>
      </c>
      <c r="G130" s="2">
        <f>IFERROR(__xludf.DUMMYFUNCTION("""COMPUTED_VALUE"""),45481.66666666667)</f>
        <v>45481.66667</v>
      </c>
      <c r="H130" s="1">
        <f>IFERROR(__xludf.DUMMYFUNCTION("""COMPUTED_VALUE"""),3047.75)</f>
        <v>3047.75</v>
      </c>
      <c r="J130" s="2">
        <f>IFERROR(__xludf.DUMMYFUNCTION("""COMPUTED_VALUE"""),45481.66666666667)</f>
        <v>45481.66667</v>
      </c>
      <c r="K130" s="1">
        <f>IFERROR(__xludf.DUMMYFUNCTION("""COMPUTED_VALUE"""),3056.83)</f>
        <v>3056.83</v>
      </c>
      <c r="M130" s="2">
        <f>IFERROR(__xludf.DUMMYFUNCTION("""COMPUTED_VALUE"""),45481.66666666667)</f>
        <v>45481.66667</v>
      </c>
      <c r="N130" s="1">
        <f>IFERROR(__xludf.DUMMYFUNCTION("""COMPUTED_VALUE"""),4.5366861E7)</f>
        <v>45366861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IFERROR(__xludf.DUMMYFUNCTION("""COMPUTED_VALUE"""),3064.63)</f>
        <v>3064.63</v>
      </c>
      <c r="D131" s="2">
        <f>IFERROR(__xludf.DUMMYFUNCTION("""COMPUTED_VALUE"""),45482.66666666667)</f>
        <v>45482.66667</v>
      </c>
      <c r="E131" s="1">
        <f>IFERROR(__xludf.DUMMYFUNCTION("""COMPUTED_VALUE"""),3072.82)</f>
        <v>3072.82</v>
      </c>
      <c r="G131" s="2">
        <f>IFERROR(__xludf.DUMMYFUNCTION("""COMPUTED_VALUE"""),45482.66666666667)</f>
        <v>45482.66667</v>
      </c>
      <c r="H131" s="1">
        <f>IFERROR(__xludf.DUMMYFUNCTION("""COMPUTED_VALUE"""),3048.0)</f>
        <v>3048</v>
      </c>
      <c r="J131" s="2">
        <f>IFERROR(__xludf.DUMMYFUNCTION("""COMPUTED_VALUE"""),45482.66666666667)</f>
        <v>45482.66667</v>
      </c>
      <c r="K131" s="1">
        <f>IFERROR(__xludf.DUMMYFUNCTION("""COMPUTED_VALUE"""),3049.24)</f>
        <v>3049.24</v>
      </c>
      <c r="M131" s="2">
        <f>IFERROR(__xludf.DUMMYFUNCTION("""COMPUTED_VALUE"""),45482.66666666667)</f>
        <v>45482.66667</v>
      </c>
      <c r="N131" s="1">
        <f>IFERROR(__xludf.DUMMYFUNCTION("""COMPUTED_VALUE"""),4.0285745E7)</f>
        <v>40285745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IFERROR(__xludf.DUMMYFUNCTION("""COMPUTED_VALUE"""),3060.57)</f>
        <v>3060.57</v>
      </c>
      <c r="D132" s="2">
        <f>IFERROR(__xludf.DUMMYFUNCTION("""COMPUTED_VALUE"""),45483.66666666667)</f>
        <v>45483.66667</v>
      </c>
      <c r="E132" s="1">
        <f>IFERROR(__xludf.DUMMYFUNCTION("""COMPUTED_VALUE"""),3064.36)</f>
        <v>3064.36</v>
      </c>
      <c r="G132" s="2">
        <f>IFERROR(__xludf.DUMMYFUNCTION("""COMPUTED_VALUE"""),45483.66666666667)</f>
        <v>45483.66667</v>
      </c>
      <c r="H132" s="1">
        <f>IFERROR(__xludf.DUMMYFUNCTION("""COMPUTED_VALUE"""),3032.18)</f>
        <v>3032.18</v>
      </c>
      <c r="J132" s="2">
        <f>IFERROR(__xludf.DUMMYFUNCTION("""COMPUTED_VALUE"""),45483.66666666667)</f>
        <v>45483.66667</v>
      </c>
      <c r="K132" s="1">
        <f>IFERROR(__xludf.DUMMYFUNCTION("""COMPUTED_VALUE"""),3047.93)</f>
        <v>3047.93</v>
      </c>
      <c r="M132" s="2">
        <f>IFERROR(__xludf.DUMMYFUNCTION("""COMPUTED_VALUE"""),45483.66666666667)</f>
        <v>45483.66667</v>
      </c>
      <c r="N132" s="1">
        <f>IFERROR(__xludf.DUMMYFUNCTION("""COMPUTED_VALUE"""),6.227488E7)</f>
        <v>62274880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IFERROR(__xludf.DUMMYFUNCTION("""COMPUTED_VALUE"""),3037.02)</f>
        <v>3037.02</v>
      </c>
      <c r="D133" s="2">
        <f>IFERROR(__xludf.DUMMYFUNCTION("""COMPUTED_VALUE"""),45484.66666666667)</f>
        <v>45484.66667</v>
      </c>
      <c r="E133" s="1">
        <f>IFERROR(__xludf.DUMMYFUNCTION("""COMPUTED_VALUE"""),3049.86)</f>
        <v>3049.86</v>
      </c>
      <c r="G133" s="2">
        <f>IFERROR(__xludf.DUMMYFUNCTION("""COMPUTED_VALUE"""),45484.66666666667)</f>
        <v>45484.66667</v>
      </c>
      <c r="H133" s="1">
        <f>IFERROR(__xludf.DUMMYFUNCTION("""COMPUTED_VALUE"""),2998.03)</f>
        <v>2998.03</v>
      </c>
      <c r="J133" s="2">
        <f>IFERROR(__xludf.DUMMYFUNCTION("""COMPUTED_VALUE"""),45484.66666666667)</f>
        <v>45484.66667</v>
      </c>
      <c r="K133" s="1">
        <f>IFERROR(__xludf.DUMMYFUNCTION("""COMPUTED_VALUE"""),3014.25)</f>
        <v>3014.25</v>
      </c>
      <c r="M133" s="2">
        <f>IFERROR(__xludf.DUMMYFUNCTION("""COMPUTED_VALUE"""),45484.66666666667)</f>
        <v>45484.66667</v>
      </c>
      <c r="N133" s="1">
        <f>IFERROR(__xludf.DUMMYFUNCTION("""COMPUTED_VALUE"""),5.1014503E7)</f>
        <v>51014503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IFERROR(__xludf.DUMMYFUNCTION("""COMPUTED_VALUE"""),3024.6)</f>
        <v>3024.6</v>
      </c>
      <c r="D134" s="2">
        <f>IFERROR(__xludf.DUMMYFUNCTION("""COMPUTED_VALUE"""),45485.66666666667)</f>
        <v>45485.66667</v>
      </c>
      <c r="E134" s="1">
        <f>IFERROR(__xludf.DUMMYFUNCTION("""COMPUTED_VALUE"""),3060.41)</f>
        <v>3060.41</v>
      </c>
      <c r="G134" s="2">
        <f>IFERROR(__xludf.DUMMYFUNCTION("""COMPUTED_VALUE"""),45485.66666666667)</f>
        <v>45485.66667</v>
      </c>
      <c r="H134" s="1">
        <f>IFERROR(__xludf.DUMMYFUNCTION("""COMPUTED_VALUE"""),3018.24)</f>
        <v>3018.24</v>
      </c>
      <c r="J134" s="2">
        <f>IFERROR(__xludf.DUMMYFUNCTION("""COMPUTED_VALUE"""),45485.66666666667)</f>
        <v>45485.66667</v>
      </c>
      <c r="K134" s="1">
        <f>IFERROR(__xludf.DUMMYFUNCTION("""COMPUTED_VALUE"""),3029.41)</f>
        <v>3029.41</v>
      </c>
      <c r="M134" s="2">
        <f>IFERROR(__xludf.DUMMYFUNCTION("""COMPUTED_VALUE"""),45485.66666666667)</f>
        <v>45485.66667</v>
      </c>
      <c r="N134" s="1">
        <f>IFERROR(__xludf.DUMMYFUNCTION("""COMPUTED_VALUE"""),5.283194E7)</f>
        <v>52831940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IFERROR(__xludf.DUMMYFUNCTION("""COMPUTED_VALUE"""),3023.5)</f>
        <v>3023.5</v>
      </c>
      <c r="D135" s="2">
        <f>IFERROR(__xludf.DUMMYFUNCTION("""COMPUTED_VALUE"""),45488.66666666667)</f>
        <v>45488.66667</v>
      </c>
      <c r="E135" s="1">
        <f>IFERROR(__xludf.DUMMYFUNCTION("""COMPUTED_VALUE"""),3086.55)</f>
        <v>3086.55</v>
      </c>
      <c r="G135" s="2">
        <f>IFERROR(__xludf.DUMMYFUNCTION("""COMPUTED_VALUE"""),45488.66666666667)</f>
        <v>45488.66667</v>
      </c>
      <c r="H135" s="1">
        <f>IFERROR(__xludf.DUMMYFUNCTION("""COMPUTED_VALUE"""),3021.69)</f>
        <v>3021.69</v>
      </c>
      <c r="J135" s="2">
        <f>IFERROR(__xludf.DUMMYFUNCTION("""COMPUTED_VALUE"""),45488.66666666667)</f>
        <v>45488.66667</v>
      </c>
      <c r="K135" s="1">
        <f>IFERROR(__xludf.DUMMYFUNCTION("""COMPUTED_VALUE"""),3050.23)</f>
        <v>3050.23</v>
      </c>
      <c r="M135" s="2">
        <f>IFERROR(__xludf.DUMMYFUNCTION("""COMPUTED_VALUE"""),45488.66666666667)</f>
        <v>45488.66667</v>
      </c>
      <c r="N135" s="1">
        <f>IFERROR(__xludf.DUMMYFUNCTION("""COMPUTED_VALUE"""),4.8998881E7)</f>
        <v>48998881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IFERROR(__xludf.DUMMYFUNCTION("""COMPUTED_VALUE"""),3071.75)</f>
        <v>3071.75</v>
      </c>
      <c r="D136" s="2">
        <f>IFERROR(__xludf.DUMMYFUNCTION("""COMPUTED_VALUE"""),45489.66666666667)</f>
        <v>45489.66667</v>
      </c>
      <c r="E136" s="1">
        <f>IFERROR(__xludf.DUMMYFUNCTION("""COMPUTED_VALUE"""),3092.84)</f>
        <v>3092.84</v>
      </c>
      <c r="G136" s="2">
        <f>IFERROR(__xludf.DUMMYFUNCTION("""COMPUTED_VALUE"""),45489.66666666667)</f>
        <v>45489.66667</v>
      </c>
      <c r="H136" s="1">
        <f>IFERROR(__xludf.DUMMYFUNCTION("""COMPUTED_VALUE"""),3061.77)</f>
        <v>3061.77</v>
      </c>
      <c r="J136" s="2">
        <f>IFERROR(__xludf.DUMMYFUNCTION("""COMPUTED_VALUE"""),45489.66666666667)</f>
        <v>45489.66667</v>
      </c>
      <c r="K136" s="1">
        <f>IFERROR(__xludf.DUMMYFUNCTION("""COMPUTED_VALUE"""),3087.64)</f>
        <v>3087.64</v>
      </c>
      <c r="M136" s="2">
        <f>IFERROR(__xludf.DUMMYFUNCTION("""COMPUTED_VALUE"""),45489.66666666667)</f>
        <v>45489.66667</v>
      </c>
      <c r="N136" s="1">
        <f>IFERROR(__xludf.DUMMYFUNCTION("""COMPUTED_VALUE"""),5.7771862E7)</f>
        <v>57771862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IFERROR(__xludf.DUMMYFUNCTION("""COMPUTED_VALUE"""),3057.98)</f>
        <v>3057.98</v>
      </c>
      <c r="D137" s="2">
        <f>IFERROR(__xludf.DUMMYFUNCTION("""COMPUTED_VALUE"""),45490.66666666667)</f>
        <v>45490.66667</v>
      </c>
      <c r="E137" s="1">
        <f>IFERROR(__xludf.DUMMYFUNCTION("""COMPUTED_VALUE"""),3066.46)</f>
        <v>3066.46</v>
      </c>
      <c r="G137" s="2">
        <f>IFERROR(__xludf.DUMMYFUNCTION("""COMPUTED_VALUE"""),45490.66666666667)</f>
        <v>45490.66667</v>
      </c>
      <c r="H137" s="1">
        <f>IFERROR(__xludf.DUMMYFUNCTION("""COMPUTED_VALUE"""),3033.4)</f>
        <v>3033.4</v>
      </c>
      <c r="J137" s="2">
        <f>IFERROR(__xludf.DUMMYFUNCTION("""COMPUTED_VALUE"""),45490.66666666667)</f>
        <v>45490.66667</v>
      </c>
      <c r="K137" s="1">
        <f>IFERROR(__xludf.DUMMYFUNCTION("""COMPUTED_VALUE"""),3043.8)</f>
        <v>3043.8</v>
      </c>
      <c r="M137" s="2">
        <f>IFERROR(__xludf.DUMMYFUNCTION("""COMPUTED_VALUE"""),45490.66666666667)</f>
        <v>45490.66667</v>
      </c>
      <c r="N137" s="1">
        <f>IFERROR(__xludf.DUMMYFUNCTION("""COMPUTED_VALUE"""),7.1920373E7)</f>
        <v>71920373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IFERROR(__xludf.DUMMYFUNCTION("""COMPUTED_VALUE"""),3061.41)</f>
        <v>3061.41</v>
      </c>
      <c r="D138" s="2">
        <f>IFERROR(__xludf.DUMMYFUNCTION("""COMPUTED_VALUE"""),45491.66666666667)</f>
        <v>45491.66667</v>
      </c>
      <c r="E138" s="1">
        <f>IFERROR(__xludf.DUMMYFUNCTION("""COMPUTED_VALUE"""),3066.63)</f>
        <v>3066.63</v>
      </c>
      <c r="G138" s="2">
        <f>IFERROR(__xludf.DUMMYFUNCTION("""COMPUTED_VALUE"""),45491.66666666667)</f>
        <v>45491.66667</v>
      </c>
      <c r="H138" s="1">
        <f>IFERROR(__xludf.DUMMYFUNCTION("""COMPUTED_VALUE"""),3002.29)</f>
        <v>3002.29</v>
      </c>
      <c r="J138" s="2">
        <f>IFERROR(__xludf.DUMMYFUNCTION("""COMPUTED_VALUE"""),45491.66666666667)</f>
        <v>45491.66667</v>
      </c>
      <c r="K138" s="1">
        <f>IFERROR(__xludf.DUMMYFUNCTION("""COMPUTED_VALUE"""),3004.91)</f>
        <v>3004.91</v>
      </c>
      <c r="M138" s="2">
        <f>IFERROR(__xludf.DUMMYFUNCTION("""COMPUTED_VALUE"""),45491.66666666667)</f>
        <v>45491.66667</v>
      </c>
      <c r="N138" s="1">
        <f>IFERROR(__xludf.DUMMYFUNCTION("""COMPUTED_VALUE"""),6.0542238E7)</f>
        <v>60542238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IFERROR(__xludf.DUMMYFUNCTION("""COMPUTED_VALUE"""),3052.59)</f>
        <v>3052.59</v>
      </c>
      <c r="D139" s="2">
        <f>IFERROR(__xludf.DUMMYFUNCTION("""COMPUTED_VALUE"""),45492.66666666667)</f>
        <v>45492.66667</v>
      </c>
      <c r="E139" s="1">
        <f>IFERROR(__xludf.DUMMYFUNCTION("""COMPUTED_VALUE"""),3085.18)</f>
        <v>3085.18</v>
      </c>
      <c r="G139" s="2">
        <f>IFERROR(__xludf.DUMMYFUNCTION("""COMPUTED_VALUE"""),45492.66666666667)</f>
        <v>45492.66667</v>
      </c>
      <c r="H139" s="1">
        <f>IFERROR(__xludf.DUMMYFUNCTION("""COMPUTED_VALUE"""),2972.6)</f>
        <v>2972.6</v>
      </c>
      <c r="J139" s="2">
        <f>IFERROR(__xludf.DUMMYFUNCTION("""COMPUTED_VALUE"""),45492.66666666667)</f>
        <v>45492.66667</v>
      </c>
      <c r="K139" s="1">
        <f>IFERROR(__xludf.DUMMYFUNCTION("""COMPUTED_VALUE"""),2981.53)</f>
        <v>2981.53</v>
      </c>
      <c r="M139" s="2">
        <f>IFERROR(__xludf.DUMMYFUNCTION("""COMPUTED_VALUE"""),45492.66666666667)</f>
        <v>45492.66667</v>
      </c>
      <c r="N139" s="1">
        <f>IFERROR(__xludf.DUMMYFUNCTION("""COMPUTED_VALUE"""),4.9414648E7)</f>
        <v>49414648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IFERROR(__xludf.DUMMYFUNCTION("""COMPUTED_VALUE"""),2998.99)</f>
        <v>2998.99</v>
      </c>
      <c r="D140" s="2">
        <f>IFERROR(__xludf.DUMMYFUNCTION("""COMPUTED_VALUE"""),45495.66666666667)</f>
        <v>45495.66667</v>
      </c>
      <c r="E140" s="1">
        <f>IFERROR(__xludf.DUMMYFUNCTION("""COMPUTED_VALUE"""),3038.18)</f>
        <v>3038.18</v>
      </c>
      <c r="G140" s="2">
        <f>IFERROR(__xludf.DUMMYFUNCTION("""COMPUTED_VALUE"""),45495.66666666667)</f>
        <v>45495.66667</v>
      </c>
      <c r="H140" s="1">
        <f>IFERROR(__xludf.DUMMYFUNCTION("""COMPUTED_VALUE"""),2988.81)</f>
        <v>2988.81</v>
      </c>
      <c r="J140" s="2">
        <f>IFERROR(__xludf.DUMMYFUNCTION("""COMPUTED_VALUE"""),45495.66666666667)</f>
        <v>45495.66667</v>
      </c>
      <c r="K140" s="1">
        <f>IFERROR(__xludf.DUMMYFUNCTION("""COMPUTED_VALUE"""),3020.93)</f>
        <v>3020.93</v>
      </c>
      <c r="M140" s="2">
        <f>IFERROR(__xludf.DUMMYFUNCTION("""COMPUTED_VALUE"""),45495.66666666667)</f>
        <v>45495.66667</v>
      </c>
      <c r="N140" s="1">
        <f>IFERROR(__xludf.DUMMYFUNCTION("""COMPUTED_VALUE"""),4.5400087E7)</f>
        <v>45400087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IFERROR(__xludf.DUMMYFUNCTION("""COMPUTED_VALUE"""),3011.79)</f>
        <v>3011.79</v>
      </c>
      <c r="D141" s="2">
        <f>IFERROR(__xludf.DUMMYFUNCTION("""COMPUTED_VALUE"""),45496.66666666667)</f>
        <v>45496.66667</v>
      </c>
      <c r="E141" s="1">
        <f>IFERROR(__xludf.DUMMYFUNCTION("""COMPUTED_VALUE"""),3020.42)</f>
        <v>3020.42</v>
      </c>
      <c r="G141" s="2">
        <f>IFERROR(__xludf.DUMMYFUNCTION("""COMPUTED_VALUE"""),45496.66666666667)</f>
        <v>45496.66667</v>
      </c>
      <c r="H141" s="1">
        <f>IFERROR(__xludf.DUMMYFUNCTION("""COMPUTED_VALUE"""),2996.44)</f>
        <v>2996.44</v>
      </c>
      <c r="J141" s="2">
        <f>IFERROR(__xludf.DUMMYFUNCTION("""COMPUTED_VALUE"""),45496.66666666667)</f>
        <v>45496.66667</v>
      </c>
      <c r="K141" s="1">
        <f>IFERROR(__xludf.DUMMYFUNCTION("""COMPUTED_VALUE"""),2999.58)</f>
        <v>2999.58</v>
      </c>
      <c r="M141" s="2">
        <f>IFERROR(__xludf.DUMMYFUNCTION("""COMPUTED_VALUE"""),45496.66666666667)</f>
        <v>45496.66667</v>
      </c>
      <c r="N141" s="1">
        <f>IFERROR(__xludf.DUMMYFUNCTION("""COMPUTED_VALUE"""),3.21602E7)</f>
        <v>32160200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IFERROR(__xludf.DUMMYFUNCTION("""COMPUTED_VALUE"""),2974.0)</f>
        <v>2974</v>
      </c>
      <c r="D142" s="2">
        <f>IFERROR(__xludf.DUMMYFUNCTION("""COMPUTED_VALUE"""),45497.66666666667)</f>
        <v>45497.66667</v>
      </c>
      <c r="E142" s="1">
        <f>IFERROR(__xludf.DUMMYFUNCTION("""COMPUTED_VALUE"""),3006.94)</f>
        <v>3006.94</v>
      </c>
      <c r="G142" s="2">
        <f>IFERROR(__xludf.DUMMYFUNCTION("""COMPUTED_VALUE"""),45497.66666666667)</f>
        <v>45497.66667</v>
      </c>
      <c r="H142" s="1">
        <f>IFERROR(__xludf.DUMMYFUNCTION("""COMPUTED_VALUE"""),2955.63)</f>
        <v>2955.63</v>
      </c>
      <c r="J142" s="2">
        <f>IFERROR(__xludf.DUMMYFUNCTION("""COMPUTED_VALUE"""),45497.66666666667)</f>
        <v>45497.66667</v>
      </c>
      <c r="K142" s="1">
        <f>IFERROR(__xludf.DUMMYFUNCTION("""COMPUTED_VALUE"""),2960.71)</f>
        <v>2960.71</v>
      </c>
      <c r="M142" s="2">
        <f>IFERROR(__xludf.DUMMYFUNCTION("""COMPUTED_VALUE"""),45497.66666666667)</f>
        <v>45497.66667</v>
      </c>
      <c r="N142" s="1">
        <f>IFERROR(__xludf.DUMMYFUNCTION("""COMPUTED_VALUE"""),4.2423616E7)</f>
        <v>42423616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IFERROR(__xludf.DUMMYFUNCTION("""COMPUTED_VALUE"""),2960.58)</f>
        <v>2960.58</v>
      </c>
      <c r="D143" s="2">
        <f>IFERROR(__xludf.DUMMYFUNCTION("""COMPUTED_VALUE"""),45498.66666666667)</f>
        <v>45498.66667</v>
      </c>
      <c r="E143" s="1">
        <f>IFERROR(__xludf.DUMMYFUNCTION("""COMPUTED_VALUE"""),3025.22)</f>
        <v>3025.22</v>
      </c>
      <c r="G143" s="2">
        <f>IFERROR(__xludf.DUMMYFUNCTION("""COMPUTED_VALUE"""),45498.66666666667)</f>
        <v>45498.66667</v>
      </c>
      <c r="H143" s="1">
        <f>IFERROR(__xludf.DUMMYFUNCTION("""COMPUTED_VALUE"""),2938.61)</f>
        <v>2938.61</v>
      </c>
      <c r="J143" s="2">
        <f>IFERROR(__xludf.DUMMYFUNCTION("""COMPUTED_VALUE"""),45498.66666666667)</f>
        <v>45498.66667</v>
      </c>
      <c r="K143" s="1">
        <f>IFERROR(__xludf.DUMMYFUNCTION("""COMPUTED_VALUE"""),2968.82)</f>
        <v>2968.82</v>
      </c>
      <c r="M143" s="2">
        <f>IFERROR(__xludf.DUMMYFUNCTION("""COMPUTED_VALUE"""),45498.66666666667)</f>
        <v>45498.66667</v>
      </c>
      <c r="N143" s="1">
        <f>IFERROR(__xludf.DUMMYFUNCTION("""COMPUTED_VALUE"""),4.8333034E7)</f>
        <v>48333034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IFERROR(__xludf.DUMMYFUNCTION("""COMPUTED_VALUE"""),3003.91)</f>
        <v>3003.91</v>
      </c>
      <c r="D144" s="2">
        <f>IFERROR(__xludf.DUMMYFUNCTION("""COMPUTED_VALUE"""),45499.66666666667)</f>
        <v>45499.66667</v>
      </c>
      <c r="E144" s="1">
        <f>IFERROR(__xludf.DUMMYFUNCTION("""COMPUTED_VALUE"""),3019.87)</f>
        <v>3019.87</v>
      </c>
      <c r="G144" s="2">
        <f>IFERROR(__xludf.DUMMYFUNCTION("""COMPUTED_VALUE"""),45499.66666666667)</f>
        <v>45499.66667</v>
      </c>
      <c r="H144" s="1">
        <f>IFERROR(__xludf.DUMMYFUNCTION("""COMPUTED_VALUE"""),2986.98)</f>
        <v>2986.98</v>
      </c>
      <c r="J144" s="2">
        <f>IFERROR(__xludf.DUMMYFUNCTION("""COMPUTED_VALUE"""),45499.66666666667)</f>
        <v>45499.66667</v>
      </c>
      <c r="K144" s="1">
        <f>IFERROR(__xludf.DUMMYFUNCTION("""COMPUTED_VALUE"""),2992.06)</f>
        <v>2992.06</v>
      </c>
      <c r="M144" s="2">
        <f>IFERROR(__xludf.DUMMYFUNCTION("""COMPUTED_VALUE"""),45499.66666666667)</f>
        <v>45499.66667</v>
      </c>
      <c r="N144" s="1">
        <f>IFERROR(__xludf.DUMMYFUNCTION("""COMPUTED_VALUE"""),3.7169605E7)</f>
        <v>37169605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IFERROR(__xludf.DUMMYFUNCTION("""COMPUTED_VALUE"""),3001.76)</f>
        <v>3001.76</v>
      </c>
      <c r="D145" s="2">
        <f>IFERROR(__xludf.DUMMYFUNCTION("""COMPUTED_VALUE"""),45502.66666666667)</f>
        <v>45502.66667</v>
      </c>
      <c r="E145" s="1">
        <f>IFERROR(__xludf.DUMMYFUNCTION("""COMPUTED_VALUE"""),3004.17)</f>
        <v>3004.17</v>
      </c>
      <c r="G145" s="2">
        <f>IFERROR(__xludf.DUMMYFUNCTION("""COMPUTED_VALUE"""),45502.66666666667)</f>
        <v>45502.66667</v>
      </c>
      <c r="H145" s="1">
        <f>IFERROR(__xludf.DUMMYFUNCTION("""COMPUTED_VALUE"""),2960.88)</f>
        <v>2960.88</v>
      </c>
      <c r="J145" s="2">
        <f>IFERROR(__xludf.DUMMYFUNCTION("""COMPUTED_VALUE"""),45502.66666666667)</f>
        <v>45502.66667</v>
      </c>
      <c r="K145" s="1">
        <f>IFERROR(__xludf.DUMMYFUNCTION("""COMPUTED_VALUE"""),2978.41)</f>
        <v>2978.41</v>
      </c>
      <c r="M145" s="2">
        <f>IFERROR(__xludf.DUMMYFUNCTION("""COMPUTED_VALUE"""),45502.66666666667)</f>
        <v>45502.66667</v>
      </c>
      <c r="N145" s="1">
        <f>IFERROR(__xludf.DUMMYFUNCTION("""COMPUTED_VALUE"""),3.701292E7)</f>
        <v>37012920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IFERROR(__xludf.DUMMYFUNCTION("""COMPUTED_VALUE"""),2987.1)</f>
        <v>2987.1</v>
      </c>
      <c r="D146" s="2">
        <f>IFERROR(__xludf.DUMMYFUNCTION("""COMPUTED_VALUE"""),45503.66666666667)</f>
        <v>45503.66667</v>
      </c>
      <c r="E146" s="1">
        <f>IFERROR(__xludf.DUMMYFUNCTION("""COMPUTED_VALUE"""),3004.12)</f>
        <v>3004.12</v>
      </c>
      <c r="G146" s="2">
        <f>IFERROR(__xludf.DUMMYFUNCTION("""COMPUTED_VALUE"""),45503.66666666667)</f>
        <v>45503.66667</v>
      </c>
      <c r="H146" s="1">
        <f>IFERROR(__xludf.DUMMYFUNCTION("""COMPUTED_VALUE"""),2950.89)</f>
        <v>2950.89</v>
      </c>
      <c r="J146" s="2">
        <f>IFERROR(__xludf.DUMMYFUNCTION("""COMPUTED_VALUE"""),45503.66666666667)</f>
        <v>45503.66667</v>
      </c>
      <c r="K146" s="1">
        <f>IFERROR(__xludf.DUMMYFUNCTION("""COMPUTED_VALUE"""),2980.52)</f>
        <v>2980.52</v>
      </c>
      <c r="M146" s="2">
        <f>IFERROR(__xludf.DUMMYFUNCTION("""COMPUTED_VALUE"""),45503.66666666667)</f>
        <v>45503.66667</v>
      </c>
      <c r="N146" s="1">
        <f>IFERROR(__xludf.DUMMYFUNCTION("""COMPUTED_VALUE"""),3.8709982E7)</f>
        <v>38709982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IFERROR(__xludf.DUMMYFUNCTION("""COMPUTED_VALUE"""),3001.23)</f>
        <v>3001.23</v>
      </c>
      <c r="D147" s="2">
        <f>IFERROR(__xludf.DUMMYFUNCTION("""COMPUTED_VALUE"""),45504.66666666667)</f>
        <v>45504.66667</v>
      </c>
      <c r="E147" s="1">
        <f>IFERROR(__xludf.DUMMYFUNCTION("""COMPUTED_VALUE"""),3026.38)</f>
        <v>3026.38</v>
      </c>
      <c r="G147" s="2">
        <f>IFERROR(__xludf.DUMMYFUNCTION("""COMPUTED_VALUE"""),45504.66666666667)</f>
        <v>45504.66667</v>
      </c>
      <c r="H147" s="1">
        <f>IFERROR(__xludf.DUMMYFUNCTION("""COMPUTED_VALUE"""),2985.61)</f>
        <v>2985.61</v>
      </c>
      <c r="J147" s="2">
        <f>IFERROR(__xludf.DUMMYFUNCTION("""COMPUTED_VALUE"""),45504.66666666667)</f>
        <v>45504.66667</v>
      </c>
      <c r="K147" s="1">
        <f>IFERROR(__xludf.DUMMYFUNCTION("""COMPUTED_VALUE"""),3005.01)</f>
        <v>3005.01</v>
      </c>
      <c r="M147" s="2">
        <f>IFERROR(__xludf.DUMMYFUNCTION("""COMPUTED_VALUE"""),45504.66666666667)</f>
        <v>45504.66667</v>
      </c>
      <c r="N147" s="1">
        <f>IFERROR(__xludf.DUMMYFUNCTION("""COMPUTED_VALUE"""),4.9290546E7)</f>
        <v>49290546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IFERROR(__xludf.DUMMYFUNCTION("""COMPUTED_VALUE"""),3012.89)</f>
        <v>3012.89</v>
      </c>
      <c r="D148" s="2">
        <f>IFERROR(__xludf.DUMMYFUNCTION("""COMPUTED_VALUE"""),45505.66666666667)</f>
        <v>45505.66667</v>
      </c>
      <c r="E148" s="1">
        <f>IFERROR(__xludf.DUMMYFUNCTION("""COMPUTED_VALUE"""),3056.54)</f>
        <v>3056.54</v>
      </c>
      <c r="G148" s="2">
        <f>IFERROR(__xludf.DUMMYFUNCTION("""COMPUTED_VALUE"""),45505.66666666667)</f>
        <v>45505.66667</v>
      </c>
      <c r="H148" s="1">
        <f>IFERROR(__xludf.DUMMYFUNCTION("""COMPUTED_VALUE"""),2962.8)</f>
        <v>2962.8</v>
      </c>
      <c r="J148" s="2">
        <f>IFERROR(__xludf.DUMMYFUNCTION("""COMPUTED_VALUE"""),45505.66666666667)</f>
        <v>45505.66667</v>
      </c>
      <c r="K148" s="1">
        <f>IFERROR(__xludf.DUMMYFUNCTION("""COMPUTED_VALUE"""),2988.8)</f>
        <v>2988.8</v>
      </c>
      <c r="M148" s="2">
        <f>IFERROR(__xludf.DUMMYFUNCTION("""COMPUTED_VALUE"""),45505.66666666667)</f>
        <v>45505.66667</v>
      </c>
      <c r="N148" s="1">
        <f>IFERROR(__xludf.DUMMYFUNCTION("""COMPUTED_VALUE"""),5.1751257E7)</f>
        <v>51751257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IFERROR(__xludf.DUMMYFUNCTION("""COMPUTED_VALUE"""),2963.28)</f>
        <v>2963.28</v>
      </c>
      <c r="D149" s="2">
        <f>IFERROR(__xludf.DUMMYFUNCTION("""COMPUTED_VALUE"""),45506.66666666667)</f>
        <v>45506.66667</v>
      </c>
      <c r="E149" s="1">
        <f>IFERROR(__xludf.DUMMYFUNCTION("""COMPUTED_VALUE"""),2965.03)</f>
        <v>2965.03</v>
      </c>
      <c r="G149" s="2">
        <f>IFERROR(__xludf.DUMMYFUNCTION("""COMPUTED_VALUE"""),45506.66666666667)</f>
        <v>45506.66667</v>
      </c>
      <c r="H149" s="1">
        <f>IFERROR(__xludf.DUMMYFUNCTION("""COMPUTED_VALUE"""),2912.9)</f>
        <v>2912.9</v>
      </c>
      <c r="J149" s="2">
        <f>IFERROR(__xludf.DUMMYFUNCTION("""COMPUTED_VALUE"""),45506.66666666667)</f>
        <v>45506.66667</v>
      </c>
      <c r="K149" s="1">
        <f>IFERROR(__xludf.DUMMYFUNCTION("""COMPUTED_VALUE"""),2940.13)</f>
        <v>2940.13</v>
      </c>
      <c r="M149" s="2">
        <f>IFERROR(__xludf.DUMMYFUNCTION("""COMPUTED_VALUE"""),45506.66666666667)</f>
        <v>45506.66667</v>
      </c>
      <c r="N149" s="1">
        <f>IFERROR(__xludf.DUMMYFUNCTION("""COMPUTED_VALUE"""),4.3931054E7)</f>
        <v>43931054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IFERROR(__xludf.DUMMYFUNCTION("""COMPUTED_VALUE"""),2867.54)</f>
        <v>2867.54</v>
      </c>
      <c r="D150" s="2">
        <f>IFERROR(__xludf.DUMMYFUNCTION("""COMPUTED_VALUE"""),45509.66666666667)</f>
        <v>45509.66667</v>
      </c>
      <c r="E150" s="1">
        <f>IFERROR(__xludf.DUMMYFUNCTION("""COMPUTED_VALUE"""),2906.55)</f>
        <v>2906.55</v>
      </c>
      <c r="G150" s="2">
        <f>IFERROR(__xludf.DUMMYFUNCTION("""COMPUTED_VALUE"""),45509.66666666667)</f>
        <v>45509.66667</v>
      </c>
      <c r="H150" s="1">
        <f>IFERROR(__xludf.DUMMYFUNCTION("""COMPUTED_VALUE"""),2840.37)</f>
        <v>2840.37</v>
      </c>
      <c r="J150" s="2">
        <f>IFERROR(__xludf.DUMMYFUNCTION("""COMPUTED_VALUE"""),45509.66666666667)</f>
        <v>45509.66667</v>
      </c>
      <c r="K150" s="1">
        <f>IFERROR(__xludf.DUMMYFUNCTION("""COMPUTED_VALUE"""),2871.02)</f>
        <v>2871.02</v>
      </c>
      <c r="M150" s="2">
        <f>IFERROR(__xludf.DUMMYFUNCTION("""COMPUTED_VALUE"""),45509.66666666667)</f>
        <v>45509.66667</v>
      </c>
      <c r="N150" s="1">
        <f>IFERROR(__xludf.DUMMYFUNCTION("""COMPUTED_VALUE"""),5.3111355E7)</f>
        <v>53111355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IFERROR(__xludf.DUMMYFUNCTION("""COMPUTED_VALUE"""),2879.43)</f>
        <v>2879.43</v>
      </c>
      <c r="D151" s="2">
        <f>IFERROR(__xludf.DUMMYFUNCTION("""COMPUTED_VALUE"""),45510.66666666667)</f>
        <v>45510.66667</v>
      </c>
      <c r="E151" s="1">
        <f>IFERROR(__xludf.DUMMYFUNCTION("""COMPUTED_VALUE"""),2952.78)</f>
        <v>2952.78</v>
      </c>
      <c r="G151" s="2">
        <f>IFERROR(__xludf.DUMMYFUNCTION("""COMPUTED_VALUE"""),45510.66666666667)</f>
        <v>45510.66667</v>
      </c>
      <c r="H151" s="1">
        <f>IFERROR(__xludf.DUMMYFUNCTION("""COMPUTED_VALUE"""),2877.3)</f>
        <v>2877.3</v>
      </c>
      <c r="J151" s="2">
        <f>IFERROR(__xludf.DUMMYFUNCTION("""COMPUTED_VALUE"""),45510.66666666667)</f>
        <v>45510.66667</v>
      </c>
      <c r="K151" s="1">
        <f>IFERROR(__xludf.DUMMYFUNCTION("""COMPUTED_VALUE"""),2907.45)</f>
        <v>2907.45</v>
      </c>
      <c r="M151" s="2">
        <f>IFERROR(__xludf.DUMMYFUNCTION("""COMPUTED_VALUE"""),45510.66666666667)</f>
        <v>45510.66667</v>
      </c>
      <c r="N151" s="1">
        <f>IFERROR(__xludf.DUMMYFUNCTION("""COMPUTED_VALUE"""),4.0806006E7)</f>
        <v>40806006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IFERROR(__xludf.DUMMYFUNCTION("""COMPUTED_VALUE"""),2929.34)</f>
        <v>2929.34</v>
      </c>
      <c r="D152" s="2">
        <f>IFERROR(__xludf.DUMMYFUNCTION("""COMPUTED_VALUE"""),45511.66666666667)</f>
        <v>45511.66667</v>
      </c>
      <c r="E152" s="1">
        <f>IFERROR(__xludf.DUMMYFUNCTION("""COMPUTED_VALUE"""),2968.59)</f>
        <v>2968.59</v>
      </c>
      <c r="G152" s="2">
        <f>IFERROR(__xludf.DUMMYFUNCTION("""COMPUTED_VALUE"""),45511.66666666667)</f>
        <v>45511.66667</v>
      </c>
      <c r="H152" s="1">
        <f>IFERROR(__xludf.DUMMYFUNCTION("""COMPUTED_VALUE"""),2881.89)</f>
        <v>2881.89</v>
      </c>
      <c r="J152" s="2">
        <f>IFERROR(__xludf.DUMMYFUNCTION("""COMPUTED_VALUE"""),45511.66666666667)</f>
        <v>45511.66667</v>
      </c>
      <c r="K152" s="1">
        <f>IFERROR(__xludf.DUMMYFUNCTION("""COMPUTED_VALUE"""),2883.7)</f>
        <v>2883.7</v>
      </c>
      <c r="M152" s="2">
        <f>IFERROR(__xludf.DUMMYFUNCTION("""COMPUTED_VALUE"""),45511.66666666667)</f>
        <v>45511.66667</v>
      </c>
      <c r="N152" s="1">
        <f>IFERROR(__xludf.DUMMYFUNCTION("""COMPUTED_VALUE"""),3.9304563E7)</f>
        <v>39304563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IFERROR(__xludf.DUMMYFUNCTION("""COMPUTED_VALUE"""),2913.43)</f>
        <v>2913.43</v>
      </c>
      <c r="D153" s="2">
        <f>IFERROR(__xludf.DUMMYFUNCTION("""COMPUTED_VALUE"""),45512.66666666667)</f>
        <v>45512.66667</v>
      </c>
      <c r="E153" s="1">
        <f>IFERROR(__xludf.DUMMYFUNCTION("""COMPUTED_VALUE"""),2967.36)</f>
        <v>2967.36</v>
      </c>
      <c r="G153" s="2">
        <f>IFERROR(__xludf.DUMMYFUNCTION("""COMPUTED_VALUE"""),45512.66666666667)</f>
        <v>45512.66667</v>
      </c>
      <c r="H153" s="1">
        <f>IFERROR(__xludf.DUMMYFUNCTION("""COMPUTED_VALUE"""),2909.89)</f>
        <v>2909.89</v>
      </c>
      <c r="J153" s="2">
        <f>IFERROR(__xludf.DUMMYFUNCTION("""COMPUTED_VALUE"""),45512.66666666667)</f>
        <v>45512.66667</v>
      </c>
      <c r="K153" s="1">
        <f>IFERROR(__xludf.DUMMYFUNCTION("""COMPUTED_VALUE"""),2963.35)</f>
        <v>2963.35</v>
      </c>
      <c r="M153" s="2">
        <f>IFERROR(__xludf.DUMMYFUNCTION("""COMPUTED_VALUE"""),45512.66666666667)</f>
        <v>45512.66667</v>
      </c>
      <c r="N153" s="1">
        <f>IFERROR(__xludf.DUMMYFUNCTION("""COMPUTED_VALUE"""),3.197162E7)</f>
        <v>31971620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IFERROR(__xludf.DUMMYFUNCTION("""COMPUTED_VALUE"""),2946.77)</f>
        <v>2946.77</v>
      </c>
      <c r="D154" s="2">
        <f>IFERROR(__xludf.DUMMYFUNCTION("""COMPUTED_VALUE"""),45513.66666666667)</f>
        <v>45513.66667</v>
      </c>
      <c r="E154" s="1">
        <f>IFERROR(__xludf.DUMMYFUNCTION("""COMPUTED_VALUE"""),2982.74)</f>
        <v>2982.74</v>
      </c>
      <c r="G154" s="2">
        <f>IFERROR(__xludf.DUMMYFUNCTION("""COMPUTED_VALUE"""),45513.66666666667)</f>
        <v>45513.66667</v>
      </c>
      <c r="H154" s="1">
        <f>IFERROR(__xludf.DUMMYFUNCTION("""COMPUTED_VALUE"""),2945.65)</f>
        <v>2945.65</v>
      </c>
      <c r="J154" s="2">
        <f>IFERROR(__xludf.DUMMYFUNCTION("""COMPUTED_VALUE"""),45513.66666666667)</f>
        <v>45513.66667</v>
      </c>
      <c r="K154" s="1">
        <f>IFERROR(__xludf.DUMMYFUNCTION("""COMPUTED_VALUE"""),2970.93)</f>
        <v>2970.93</v>
      </c>
      <c r="M154" s="2">
        <f>IFERROR(__xludf.DUMMYFUNCTION("""COMPUTED_VALUE"""),45513.66666666667)</f>
        <v>45513.66667</v>
      </c>
      <c r="N154" s="1">
        <f>IFERROR(__xludf.DUMMYFUNCTION("""COMPUTED_VALUE"""),2.6327538E7)</f>
        <v>26327538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IFERROR(__xludf.DUMMYFUNCTION("""COMPUTED_VALUE"""),2965.73)</f>
        <v>2965.73</v>
      </c>
      <c r="D155" s="2">
        <f>IFERROR(__xludf.DUMMYFUNCTION("""COMPUTED_VALUE"""),45516.66666666667)</f>
        <v>45516.66667</v>
      </c>
      <c r="E155" s="1">
        <f>IFERROR(__xludf.DUMMYFUNCTION("""COMPUTED_VALUE"""),2983.19)</f>
        <v>2983.19</v>
      </c>
      <c r="G155" s="2">
        <f>IFERROR(__xludf.DUMMYFUNCTION("""COMPUTED_VALUE"""),45516.66666666667)</f>
        <v>45516.66667</v>
      </c>
      <c r="H155" s="1">
        <f>IFERROR(__xludf.DUMMYFUNCTION("""COMPUTED_VALUE"""),2942.7)</f>
        <v>2942.7</v>
      </c>
      <c r="J155" s="2">
        <f>IFERROR(__xludf.DUMMYFUNCTION("""COMPUTED_VALUE"""),45516.66666666667)</f>
        <v>45516.66667</v>
      </c>
      <c r="K155" s="1">
        <f>IFERROR(__xludf.DUMMYFUNCTION("""COMPUTED_VALUE"""),2960.32)</f>
        <v>2960.32</v>
      </c>
      <c r="M155" s="2">
        <f>IFERROR(__xludf.DUMMYFUNCTION("""COMPUTED_VALUE"""),45516.66666666667)</f>
        <v>45516.66667</v>
      </c>
      <c r="N155" s="1">
        <f>IFERROR(__xludf.DUMMYFUNCTION("""COMPUTED_VALUE"""),2.8011393E7)</f>
        <v>28011393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IFERROR(__xludf.DUMMYFUNCTION("""COMPUTED_VALUE"""),2975.61)</f>
        <v>2975.61</v>
      </c>
      <c r="D156" s="2">
        <f>IFERROR(__xludf.DUMMYFUNCTION("""COMPUTED_VALUE"""),45517.66666666667)</f>
        <v>45517.66667</v>
      </c>
      <c r="E156" s="1">
        <f>IFERROR(__xludf.DUMMYFUNCTION("""COMPUTED_VALUE"""),3024.7)</f>
        <v>3024.7</v>
      </c>
      <c r="G156" s="2">
        <f>IFERROR(__xludf.DUMMYFUNCTION("""COMPUTED_VALUE"""),45517.66666666667)</f>
        <v>45517.66667</v>
      </c>
      <c r="H156" s="1">
        <f>IFERROR(__xludf.DUMMYFUNCTION("""COMPUTED_VALUE"""),2974.11)</f>
        <v>2974.11</v>
      </c>
      <c r="J156" s="2">
        <f>IFERROR(__xludf.DUMMYFUNCTION("""COMPUTED_VALUE"""),45517.66666666667)</f>
        <v>45517.66667</v>
      </c>
      <c r="K156" s="1">
        <f>IFERROR(__xludf.DUMMYFUNCTION("""COMPUTED_VALUE"""),3015.73)</f>
        <v>3015.73</v>
      </c>
      <c r="M156" s="2">
        <f>IFERROR(__xludf.DUMMYFUNCTION("""COMPUTED_VALUE"""),45517.66666666667)</f>
        <v>45517.66667</v>
      </c>
      <c r="N156" s="1">
        <f>IFERROR(__xludf.DUMMYFUNCTION("""COMPUTED_VALUE"""),3.1197642E7)</f>
        <v>31197642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IFERROR(__xludf.DUMMYFUNCTION("""COMPUTED_VALUE"""),3017.53)</f>
        <v>3017.53</v>
      </c>
      <c r="D157" s="2">
        <f>IFERROR(__xludf.DUMMYFUNCTION("""COMPUTED_VALUE"""),45518.66666666667)</f>
        <v>45518.66667</v>
      </c>
      <c r="E157" s="1">
        <f>IFERROR(__xludf.DUMMYFUNCTION("""COMPUTED_VALUE"""),3063.08)</f>
        <v>3063.08</v>
      </c>
      <c r="G157" s="2">
        <f>IFERROR(__xludf.DUMMYFUNCTION("""COMPUTED_VALUE"""),45518.66666666667)</f>
        <v>45518.66667</v>
      </c>
      <c r="H157" s="1">
        <f>IFERROR(__xludf.DUMMYFUNCTION("""COMPUTED_VALUE"""),3017.53)</f>
        <v>3017.53</v>
      </c>
      <c r="J157" s="2">
        <f>IFERROR(__xludf.DUMMYFUNCTION("""COMPUTED_VALUE"""),45518.66666666667)</f>
        <v>45518.66667</v>
      </c>
      <c r="K157" s="1">
        <f>IFERROR(__xludf.DUMMYFUNCTION("""COMPUTED_VALUE"""),3053.41)</f>
        <v>3053.41</v>
      </c>
      <c r="M157" s="2">
        <f>IFERROR(__xludf.DUMMYFUNCTION("""COMPUTED_VALUE"""),45518.66666666667)</f>
        <v>45518.66667</v>
      </c>
      <c r="N157" s="1">
        <f>IFERROR(__xludf.DUMMYFUNCTION("""COMPUTED_VALUE"""),2.915042E7)</f>
        <v>29150420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IFERROR(__xludf.DUMMYFUNCTION("""COMPUTED_VALUE"""),3101.45)</f>
        <v>3101.45</v>
      </c>
      <c r="D158" s="2">
        <f>IFERROR(__xludf.DUMMYFUNCTION("""COMPUTED_VALUE"""),45519.66666666667)</f>
        <v>45519.66667</v>
      </c>
      <c r="E158" s="1">
        <f>IFERROR(__xludf.DUMMYFUNCTION("""COMPUTED_VALUE"""),3111.14)</f>
        <v>3111.14</v>
      </c>
      <c r="G158" s="2">
        <f>IFERROR(__xludf.DUMMYFUNCTION("""COMPUTED_VALUE"""),45519.66666666667)</f>
        <v>45519.66667</v>
      </c>
      <c r="H158" s="1">
        <f>IFERROR(__xludf.DUMMYFUNCTION("""COMPUTED_VALUE"""),3073.02)</f>
        <v>3073.02</v>
      </c>
      <c r="J158" s="2">
        <f>IFERROR(__xludf.DUMMYFUNCTION("""COMPUTED_VALUE"""),45519.66666666667)</f>
        <v>45519.66667</v>
      </c>
      <c r="K158" s="1">
        <f>IFERROR(__xludf.DUMMYFUNCTION("""COMPUTED_VALUE"""),3082.32)</f>
        <v>3082.32</v>
      </c>
      <c r="M158" s="2">
        <f>IFERROR(__xludf.DUMMYFUNCTION("""COMPUTED_VALUE"""),45519.66666666667)</f>
        <v>45519.66667</v>
      </c>
      <c r="N158" s="1">
        <f>IFERROR(__xludf.DUMMYFUNCTION("""COMPUTED_VALUE"""),3.9139487E7)</f>
        <v>39139487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IFERROR(__xludf.DUMMYFUNCTION("""COMPUTED_VALUE"""),3095.9)</f>
        <v>3095.9</v>
      </c>
      <c r="D159" s="2">
        <f>IFERROR(__xludf.DUMMYFUNCTION("""COMPUTED_VALUE"""),45520.66666666667)</f>
        <v>45520.66667</v>
      </c>
      <c r="E159" s="1">
        <f>IFERROR(__xludf.DUMMYFUNCTION("""COMPUTED_VALUE"""),3144.28)</f>
        <v>3144.28</v>
      </c>
      <c r="G159" s="2">
        <f>IFERROR(__xludf.DUMMYFUNCTION("""COMPUTED_VALUE"""),45520.66666666667)</f>
        <v>45520.66667</v>
      </c>
      <c r="H159" s="1">
        <f>IFERROR(__xludf.DUMMYFUNCTION("""COMPUTED_VALUE"""),3088.76)</f>
        <v>3088.76</v>
      </c>
      <c r="J159" s="2">
        <f>IFERROR(__xludf.DUMMYFUNCTION("""COMPUTED_VALUE"""),45520.66666666667)</f>
        <v>45520.66667</v>
      </c>
      <c r="K159" s="1">
        <f>IFERROR(__xludf.DUMMYFUNCTION("""COMPUTED_VALUE"""),3122.18)</f>
        <v>3122.18</v>
      </c>
      <c r="M159" s="2">
        <f>IFERROR(__xludf.DUMMYFUNCTION("""COMPUTED_VALUE"""),45520.66666666667)</f>
        <v>45520.66667</v>
      </c>
      <c r="N159" s="1">
        <f>IFERROR(__xludf.DUMMYFUNCTION("""COMPUTED_VALUE"""),3.2052313E7)</f>
        <v>32052313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IFERROR(__xludf.DUMMYFUNCTION("""COMPUTED_VALUE"""),3120.41)</f>
        <v>3120.41</v>
      </c>
      <c r="D160" s="2">
        <f>IFERROR(__xludf.DUMMYFUNCTION("""COMPUTED_VALUE"""),45523.66666666667)</f>
        <v>45523.66667</v>
      </c>
      <c r="E160" s="1">
        <f>IFERROR(__xludf.DUMMYFUNCTION("""COMPUTED_VALUE"""),3156.5)</f>
        <v>3156.5</v>
      </c>
      <c r="G160" s="2">
        <f>IFERROR(__xludf.DUMMYFUNCTION("""COMPUTED_VALUE"""),45523.66666666667)</f>
        <v>45523.66667</v>
      </c>
      <c r="H160" s="1">
        <f>IFERROR(__xludf.DUMMYFUNCTION("""COMPUTED_VALUE"""),3120.37)</f>
        <v>3120.37</v>
      </c>
      <c r="J160" s="2">
        <f>IFERROR(__xludf.DUMMYFUNCTION("""COMPUTED_VALUE"""),45523.66666666667)</f>
        <v>45523.66667</v>
      </c>
      <c r="K160" s="1">
        <f>IFERROR(__xludf.DUMMYFUNCTION("""COMPUTED_VALUE"""),3155.4)</f>
        <v>3155.4</v>
      </c>
      <c r="M160" s="2">
        <f>IFERROR(__xludf.DUMMYFUNCTION("""COMPUTED_VALUE"""),45523.66666666667)</f>
        <v>45523.66667</v>
      </c>
      <c r="N160" s="1">
        <f>IFERROR(__xludf.DUMMYFUNCTION("""COMPUTED_VALUE"""),3.2688894E7)</f>
        <v>32688894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IFERROR(__xludf.DUMMYFUNCTION("""COMPUTED_VALUE"""),3154.3)</f>
        <v>3154.3</v>
      </c>
      <c r="D161" s="2">
        <f>IFERROR(__xludf.DUMMYFUNCTION("""COMPUTED_VALUE"""),45524.66666666667)</f>
        <v>45524.66667</v>
      </c>
      <c r="E161" s="1">
        <f>IFERROR(__xludf.DUMMYFUNCTION("""COMPUTED_VALUE"""),3209.16)</f>
        <v>3209.16</v>
      </c>
      <c r="G161" s="2">
        <f>IFERROR(__xludf.DUMMYFUNCTION("""COMPUTED_VALUE"""),45524.66666666667)</f>
        <v>45524.66667</v>
      </c>
      <c r="H161" s="1">
        <f>IFERROR(__xludf.DUMMYFUNCTION("""COMPUTED_VALUE"""),3152.45)</f>
        <v>3152.45</v>
      </c>
      <c r="J161" s="2">
        <f>IFERROR(__xludf.DUMMYFUNCTION("""COMPUTED_VALUE"""),45524.66666666667)</f>
        <v>45524.66667</v>
      </c>
      <c r="K161" s="1">
        <f>IFERROR(__xludf.DUMMYFUNCTION("""COMPUTED_VALUE"""),3172.76)</f>
        <v>3172.76</v>
      </c>
      <c r="M161" s="2">
        <f>IFERROR(__xludf.DUMMYFUNCTION("""COMPUTED_VALUE"""),45524.66666666667)</f>
        <v>45524.66667</v>
      </c>
      <c r="N161" s="1">
        <f>IFERROR(__xludf.DUMMYFUNCTION("""COMPUTED_VALUE"""),2.8026854E7)</f>
        <v>28026854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IFERROR(__xludf.DUMMYFUNCTION("""COMPUTED_VALUE"""),3182.55)</f>
        <v>3182.55</v>
      </c>
      <c r="D162" s="2">
        <f>IFERROR(__xludf.DUMMYFUNCTION("""COMPUTED_VALUE"""),45525.66666666667)</f>
        <v>45525.66667</v>
      </c>
      <c r="E162" s="1">
        <f>IFERROR(__xludf.DUMMYFUNCTION("""COMPUTED_VALUE"""),3205.43)</f>
        <v>3205.43</v>
      </c>
      <c r="G162" s="2">
        <f>IFERROR(__xludf.DUMMYFUNCTION("""COMPUTED_VALUE"""),45525.66666666667)</f>
        <v>45525.66667</v>
      </c>
      <c r="H162" s="1">
        <f>IFERROR(__xludf.DUMMYFUNCTION("""COMPUTED_VALUE"""),3170.72)</f>
        <v>3170.72</v>
      </c>
      <c r="J162" s="2">
        <f>IFERROR(__xludf.DUMMYFUNCTION("""COMPUTED_VALUE"""),45525.66666666667)</f>
        <v>45525.66667</v>
      </c>
      <c r="K162" s="1">
        <f>IFERROR(__xludf.DUMMYFUNCTION("""COMPUTED_VALUE"""),3196.34)</f>
        <v>3196.34</v>
      </c>
      <c r="M162" s="2">
        <f>IFERROR(__xludf.DUMMYFUNCTION("""COMPUTED_VALUE"""),45525.66666666667)</f>
        <v>45525.66667</v>
      </c>
      <c r="N162" s="1">
        <f>IFERROR(__xludf.DUMMYFUNCTION("""COMPUTED_VALUE"""),2.9266537E7)</f>
        <v>29266537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IFERROR(__xludf.DUMMYFUNCTION("""COMPUTED_VALUE"""),3170.02)</f>
        <v>3170.02</v>
      </c>
      <c r="D163" s="2">
        <f>IFERROR(__xludf.DUMMYFUNCTION("""COMPUTED_VALUE"""),45526.66666666667)</f>
        <v>45526.66667</v>
      </c>
      <c r="E163" s="1">
        <f>IFERROR(__xludf.DUMMYFUNCTION("""COMPUTED_VALUE"""),3193.72)</f>
        <v>3193.72</v>
      </c>
      <c r="G163" s="2">
        <f>IFERROR(__xludf.DUMMYFUNCTION("""COMPUTED_VALUE"""),45526.66666666667)</f>
        <v>45526.66667</v>
      </c>
      <c r="H163" s="1">
        <f>IFERROR(__xludf.DUMMYFUNCTION("""COMPUTED_VALUE"""),3152.78)</f>
        <v>3152.78</v>
      </c>
      <c r="J163" s="2">
        <f>IFERROR(__xludf.DUMMYFUNCTION("""COMPUTED_VALUE"""),45526.66666666667)</f>
        <v>45526.66667</v>
      </c>
      <c r="K163" s="1">
        <f>IFERROR(__xludf.DUMMYFUNCTION("""COMPUTED_VALUE"""),3157.48)</f>
        <v>3157.48</v>
      </c>
      <c r="M163" s="2">
        <f>IFERROR(__xludf.DUMMYFUNCTION("""COMPUTED_VALUE"""),45526.66666666667)</f>
        <v>45526.66667</v>
      </c>
      <c r="N163" s="1">
        <f>IFERROR(__xludf.DUMMYFUNCTION("""COMPUTED_VALUE"""),3.8278089E7)</f>
        <v>38278089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IFERROR(__xludf.DUMMYFUNCTION("""COMPUTED_VALUE"""),3177.06)</f>
        <v>3177.06</v>
      </c>
      <c r="D164" s="2">
        <f>IFERROR(__xludf.DUMMYFUNCTION("""COMPUTED_VALUE"""),45527.66666666667)</f>
        <v>45527.66667</v>
      </c>
      <c r="E164" s="1">
        <f>IFERROR(__xludf.DUMMYFUNCTION("""COMPUTED_VALUE"""),3183.57)</f>
        <v>3183.57</v>
      </c>
      <c r="G164" s="2">
        <f>IFERROR(__xludf.DUMMYFUNCTION("""COMPUTED_VALUE"""),45527.66666666667)</f>
        <v>45527.66667</v>
      </c>
      <c r="H164" s="1">
        <f>IFERROR(__xludf.DUMMYFUNCTION("""COMPUTED_VALUE"""),3141.7)</f>
        <v>3141.7</v>
      </c>
      <c r="J164" s="2">
        <f>IFERROR(__xludf.DUMMYFUNCTION("""COMPUTED_VALUE"""),45527.66666666667)</f>
        <v>45527.66667</v>
      </c>
      <c r="K164" s="1">
        <f>IFERROR(__xludf.DUMMYFUNCTION("""COMPUTED_VALUE"""),3166.34)</f>
        <v>3166.34</v>
      </c>
      <c r="M164" s="2">
        <f>IFERROR(__xludf.DUMMYFUNCTION("""COMPUTED_VALUE"""),45527.66666666667)</f>
        <v>45527.66667</v>
      </c>
      <c r="N164" s="1">
        <f>IFERROR(__xludf.DUMMYFUNCTION("""COMPUTED_VALUE"""),3.4626619E7)</f>
        <v>34626619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IFERROR(__xludf.DUMMYFUNCTION("""COMPUTED_VALUE"""),3172.93)</f>
        <v>3172.93</v>
      </c>
      <c r="D165" s="2">
        <f>IFERROR(__xludf.DUMMYFUNCTION("""COMPUTED_VALUE"""),45530.66666666667)</f>
        <v>45530.66667</v>
      </c>
      <c r="E165" s="1">
        <f>IFERROR(__xludf.DUMMYFUNCTION("""COMPUTED_VALUE"""),3179.19)</f>
        <v>3179.19</v>
      </c>
      <c r="G165" s="2">
        <f>IFERROR(__xludf.DUMMYFUNCTION("""COMPUTED_VALUE"""),45530.66666666667)</f>
        <v>45530.66667</v>
      </c>
      <c r="H165" s="1">
        <f>IFERROR(__xludf.DUMMYFUNCTION("""COMPUTED_VALUE"""),3162.01)</f>
        <v>3162.01</v>
      </c>
      <c r="J165" s="2">
        <f>IFERROR(__xludf.DUMMYFUNCTION("""COMPUTED_VALUE"""),45530.66666666667)</f>
        <v>45530.66667</v>
      </c>
      <c r="K165" s="1">
        <f>IFERROR(__xludf.DUMMYFUNCTION("""COMPUTED_VALUE"""),3171.66)</f>
        <v>3171.66</v>
      </c>
      <c r="M165" s="2">
        <f>IFERROR(__xludf.DUMMYFUNCTION("""COMPUTED_VALUE"""),45530.66666666667)</f>
        <v>45530.66667</v>
      </c>
      <c r="N165" s="1">
        <f>IFERROR(__xludf.DUMMYFUNCTION("""COMPUTED_VALUE"""),3.6224347E7)</f>
        <v>36224347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IFERROR(__xludf.DUMMYFUNCTION("""COMPUTED_VALUE"""),3167.53)</f>
        <v>3167.53</v>
      </c>
      <c r="D166" s="2">
        <f>IFERROR(__xludf.DUMMYFUNCTION("""COMPUTED_VALUE"""),45531.66666666667)</f>
        <v>45531.66667</v>
      </c>
      <c r="E166" s="1">
        <f>IFERROR(__xludf.DUMMYFUNCTION("""COMPUTED_VALUE"""),3214.04)</f>
        <v>3214.04</v>
      </c>
      <c r="G166" s="2">
        <f>IFERROR(__xludf.DUMMYFUNCTION("""COMPUTED_VALUE"""),45531.66666666667)</f>
        <v>45531.66667</v>
      </c>
      <c r="H166" s="1">
        <f>IFERROR(__xludf.DUMMYFUNCTION("""COMPUTED_VALUE"""),3161.11)</f>
        <v>3161.11</v>
      </c>
      <c r="J166" s="2">
        <f>IFERROR(__xludf.DUMMYFUNCTION("""COMPUTED_VALUE"""),45531.66666666667)</f>
        <v>45531.66667</v>
      </c>
      <c r="K166" s="1">
        <f>IFERROR(__xludf.DUMMYFUNCTION("""COMPUTED_VALUE"""),3190.1)</f>
        <v>3190.1</v>
      </c>
      <c r="M166" s="2">
        <f>IFERROR(__xludf.DUMMYFUNCTION("""COMPUTED_VALUE"""),45531.66666666667)</f>
        <v>45531.66667</v>
      </c>
      <c r="N166" s="1">
        <f>IFERROR(__xludf.DUMMYFUNCTION("""COMPUTED_VALUE"""),3.808217E7)</f>
        <v>38082170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IFERROR(__xludf.DUMMYFUNCTION("""COMPUTED_VALUE"""),3187.34)</f>
        <v>3187.34</v>
      </c>
      <c r="D167" s="2">
        <f>IFERROR(__xludf.DUMMYFUNCTION("""COMPUTED_VALUE"""),45532.66666666667)</f>
        <v>45532.66667</v>
      </c>
      <c r="E167" s="1">
        <f>IFERROR(__xludf.DUMMYFUNCTION("""COMPUTED_VALUE"""),3189.66)</f>
        <v>3189.66</v>
      </c>
      <c r="G167" s="2">
        <f>IFERROR(__xludf.DUMMYFUNCTION("""COMPUTED_VALUE"""),45532.66666666667)</f>
        <v>45532.66667</v>
      </c>
      <c r="H167" s="1">
        <f>IFERROR(__xludf.DUMMYFUNCTION("""COMPUTED_VALUE"""),3140.13)</f>
        <v>3140.13</v>
      </c>
      <c r="J167" s="2">
        <f>IFERROR(__xludf.DUMMYFUNCTION("""COMPUTED_VALUE"""),45532.66666666667)</f>
        <v>45532.66667</v>
      </c>
      <c r="K167" s="1">
        <f>IFERROR(__xludf.DUMMYFUNCTION("""COMPUTED_VALUE"""),3157.95)</f>
        <v>3157.95</v>
      </c>
      <c r="M167" s="2">
        <f>IFERROR(__xludf.DUMMYFUNCTION("""COMPUTED_VALUE"""),45532.66666666667)</f>
        <v>45532.66667</v>
      </c>
      <c r="N167" s="1">
        <f>IFERROR(__xludf.DUMMYFUNCTION("""COMPUTED_VALUE"""),7.2514927E7)</f>
        <v>72514927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IFERROR(__xludf.DUMMYFUNCTION("""COMPUTED_VALUE"""),3176.92)</f>
        <v>3176.92</v>
      </c>
      <c r="D168" s="2">
        <f>IFERROR(__xludf.DUMMYFUNCTION("""COMPUTED_VALUE"""),45533.66666666667)</f>
        <v>45533.66667</v>
      </c>
      <c r="E168" s="1">
        <f>IFERROR(__xludf.DUMMYFUNCTION("""COMPUTED_VALUE"""),3219.27)</f>
        <v>3219.27</v>
      </c>
      <c r="G168" s="2">
        <f>IFERROR(__xludf.DUMMYFUNCTION("""COMPUTED_VALUE"""),45533.66666666667)</f>
        <v>45533.66667</v>
      </c>
      <c r="H168" s="1">
        <f>IFERROR(__xludf.DUMMYFUNCTION("""COMPUTED_VALUE"""),3173.26)</f>
        <v>3173.26</v>
      </c>
      <c r="J168" s="2">
        <f>IFERROR(__xludf.DUMMYFUNCTION("""COMPUTED_VALUE"""),45533.66666666667)</f>
        <v>45533.66667</v>
      </c>
      <c r="K168" s="1">
        <f>IFERROR(__xludf.DUMMYFUNCTION("""COMPUTED_VALUE"""),3191.08)</f>
        <v>3191.08</v>
      </c>
      <c r="M168" s="2">
        <f>IFERROR(__xludf.DUMMYFUNCTION("""COMPUTED_VALUE"""),45533.66666666667)</f>
        <v>45533.66667</v>
      </c>
      <c r="N168" s="1">
        <f>IFERROR(__xludf.DUMMYFUNCTION("""COMPUTED_VALUE"""),5.6547012E7)</f>
        <v>56547012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IFERROR(__xludf.DUMMYFUNCTION("""COMPUTED_VALUE"""),3206.51)</f>
        <v>3206.51</v>
      </c>
      <c r="D169" s="2">
        <f>IFERROR(__xludf.DUMMYFUNCTION("""COMPUTED_VALUE"""),45534.66666666667)</f>
        <v>45534.66667</v>
      </c>
      <c r="E169" s="1">
        <f>IFERROR(__xludf.DUMMYFUNCTION("""COMPUTED_VALUE"""),3206.51)</f>
        <v>3206.51</v>
      </c>
      <c r="G169" s="2">
        <f>IFERROR(__xludf.DUMMYFUNCTION("""COMPUTED_VALUE"""),45534.66666666667)</f>
        <v>45534.66667</v>
      </c>
      <c r="H169" s="1">
        <f>IFERROR(__xludf.DUMMYFUNCTION("""COMPUTED_VALUE"""),3155.17)</f>
        <v>3155.17</v>
      </c>
      <c r="J169" s="2">
        <f>IFERROR(__xludf.DUMMYFUNCTION("""COMPUTED_VALUE"""),45534.66666666667)</f>
        <v>45534.66667</v>
      </c>
      <c r="K169" s="1">
        <f>IFERROR(__xludf.DUMMYFUNCTION("""COMPUTED_VALUE"""),3201.25)</f>
        <v>3201.25</v>
      </c>
      <c r="M169" s="2">
        <f>IFERROR(__xludf.DUMMYFUNCTION("""COMPUTED_VALUE"""),45534.66666666667)</f>
        <v>45534.66667</v>
      </c>
      <c r="N169" s="1">
        <f>IFERROR(__xludf.DUMMYFUNCTION("""COMPUTED_VALUE"""),5.8195289E7)</f>
        <v>58195289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IFERROR(__xludf.DUMMYFUNCTION("""COMPUTED_VALUE"""),3198.2)</f>
        <v>3198.2</v>
      </c>
      <c r="D170" s="2">
        <f>IFERROR(__xludf.DUMMYFUNCTION("""COMPUTED_VALUE"""),45538.66666666667)</f>
        <v>45538.66667</v>
      </c>
      <c r="E170" s="1">
        <f>IFERROR(__xludf.DUMMYFUNCTION("""COMPUTED_VALUE"""),3204.93)</f>
        <v>3204.93</v>
      </c>
      <c r="G170" s="2">
        <f>IFERROR(__xludf.DUMMYFUNCTION("""COMPUTED_VALUE"""),45538.66666666667)</f>
        <v>45538.66667</v>
      </c>
      <c r="H170" s="1">
        <f>IFERROR(__xludf.DUMMYFUNCTION("""COMPUTED_VALUE"""),3114.83)</f>
        <v>3114.83</v>
      </c>
      <c r="J170" s="2">
        <f>IFERROR(__xludf.DUMMYFUNCTION("""COMPUTED_VALUE"""),45538.66666666667)</f>
        <v>45538.66667</v>
      </c>
      <c r="K170" s="1">
        <f>IFERROR(__xludf.DUMMYFUNCTION("""COMPUTED_VALUE"""),3129.51)</f>
        <v>3129.51</v>
      </c>
      <c r="M170" s="2">
        <f>IFERROR(__xludf.DUMMYFUNCTION("""COMPUTED_VALUE"""),45538.66666666667)</f>
        <v>45538.66667</v>
      </c>
      <c r="N170" s="1">
        <f>IFERROR(__xludf.DUMMYFUNCTION("""COMPUTED_VALUE"""),4.7961084E7)</f>
        <v>47961084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IFERROR(__xludf.DUMMYFUNCTION("""COMPUTED_VALUE"""),3118.86)</f>
        <v>3118.86</v>
      </c>
      <c r="D171" s="2">
        <f>IFERROR(__xludf.DUMMYFUNCTION("""COMPUTED_VALUE"""),45539.66666666667)</f>
        <v>45539.66667</v>
      </c>
      <c r="E171" s="1">
        <f>IFERROR(__xludf.DUMMYFUNCTION("""COMPUTED_VALUE"""),3144.44)</f>
        <v>3144.44</v>
      </c>
      <c r="G171" s="2">
        <f>IFERROR(__xludf.DUMMYFUNCTION("""COMPUTED_VALUE"""),45539.66666666667)</f>
        <v>45539.66667</v>
      </c>
      <c r="H171" s="1">
        <f>IFERROR(__xludf.DUMMYFUNCTION("""COMPUTED_VALUE"""),3116.02)</f>
        <v>3116.02</v>
      </c>
      <c r="J171" s="2">
        <f>IFERROR(__xludf.DUMMYFUNCTION("""COMPUTED_VALUE"""),45539.66666666667)</f>
        <v>45539.66667</v>
      </c>
      <c r="K171" s="1">
        <f>IFERROR(__xludf.DUMMYFUNCTION("""COMPUTED_VALUE"""),3133.86)</f>
        <v>3133.86</v>
      </c>
      <c r="M171" s="2">
        <f>IFERROR(__xludf.DUMMYFUNCTION("""COMPUTED_VALUE"""),45539.66666666667)</f>
        <v>45539.66667</v>
      </c>
      <c r="N171" s="1">
        <f>IFERROR(__xludf.DUMMYFUNCTION("""COMPUTED_VALUE"""),5.1604305E7)</f>
        <v>51604305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IFERROR(__xludf.DUMMYFUNCTION("""COMPUTED_VALUE"""),3119.84)</f>
        <v>3119.84</v>
      </c>
      <c r="D172" s="2">
        <f>IFERROR(__xludf.DUMMYFUNCTION("""COMPUTED_VALUE"""),45540.66666666667)</f>
        <v>45540.66667</v>
      </c>
      <c r="E172" s="1">
        <f>IFERROR(__xludf.DUMMYFUNCTION("""COMPUTED_VALUE"""),3142.02)</f>
        <v>3142.02</v>
      </c>
      <c r="G172" s="2">
        <f>IFERROR(__xludf.DUMMYFUNCTION("""COMPUTED_VALUE"""),45540.66666666667)</f>
        <v>45540.66667</v>
      </c>
      <c r="H172" s="1">
        <f>IFERROR(__xludf.DUMMYFUNCTION("""COMPUTED_VALUE"""),3105.54)</f>
        <v>3105.54</v>
      </c>
      <c r="J172" s="2">
        <f>IFERROR(__xludf.DUMMYFUNCTION("""COMPUTED_VALUE"""),45540.66666666667)</f>
        <v>45540.66667</v>
      </c>
      <c r="K172" s="1">
        <f>IFERROR(__xludf.DUMMYFUNCTION("""COMPUTED_VALUE"""),3132.37)</f>
        <v>3132.37</v>
      </c>
      <c r="M172" s="2">
        <f>IFERROR(__xludf.DUMMYFUNCTION("""COMPUTED_VALUE"""),45540.66666666667)</f>
        <v>45540.66667</v>
      </c>
      <c r="N172" s="1">
        <f>IFERROR(__xludf.DUMMYFUNCTION("""COMPUTED_VALUE"""),4.9661435E7)</f>
        <v>49661435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IFERROR(__xludf.DUMMYFUNCTION("""COMPUTED_VALUE"""),3132.73)</f>
        <v>3132.73</v>
      </c>
      <c r="D173" s="2">
        <f>IFERROR(__xludf.DUMMYFUNCTION("""COMPUTED_VALUE"""),45541.66666666667)</f>
        <v>45541.66667</v>
      </c>
      <c r="E173" s="1">
        <f>IFERROR(__xludf.DUMMYFUNCTION("""COMPUTED_VALUE"""),3136.02)</f>
        <v>3136.02</v>
      </c>
      <c r="G173" s="2">
        <f>IFERROR(__xludf.DUMMYFUNCTION("""COMPUTED_VALUE"""),45541.66666666667)</f>
        <v>45541.66667</v>
      </c>
      <c r="H173" s="1">
        <f>IFERROR(__xludf.DUMMYFUNCTION("""COMPUTED_VALUE"""),3062.97)</f>
        <v>3062.97</v>
      </c>
      <c r="J173" s="2">
        <f>IFERROR(__xludf.DUMMYFUNCTION("""COMPUTED_VALUE"""),45541.66666666667)</f>
        <v>45541.66667</v>
      </c>
      <c r="K173" s="1">
        <f>IFERROR(__xludf.DUMMYFUNCTION("""COMPUTED_VALUE"""),3071.22)</f>
        <v>3071.22</v>
      </c>
      <c r="M173" s="2">
        <f>IFERROR(__xludf.DUMMYFUNCTION("""COMPUTED_VALUE"""),45541.66666666667)</f>
        <v>45541.66667</v>
      </c>
      <c r="N173" s="1">
        <f>IFERROR(__xludf.DUMMYFUNCTION("""COMPUTED_VALUE"""),6.4630236E7)</f>
        <v>64630236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IFERROR(__xludf.DUMMYFUNCTION("""COMPUTED_VALUE"""),3094.03)</f>
        <v>3094.03</v>
      </c>
      <c r="D174" s="2">
        <f>IFERROR(__xludf.DUMMYFUNCTION("""COMPUTED_VALUE"""),45544.66666666667)</f>
        <v>45544.66667</v>
      </c>
      <c r="E174" s="1">
        <f>IFERROR(__xludf.DUMMYFUNCTION("""COMPUTED_VALUE"""),3123.11)</f>
        <v>3123.11</v>
      </c>
      <c r="G174" s="2">
        <f>IFERROR(__xludf.DUMMYFUNCTION("""COMPUTED_VALUE"""),45544.66666666667)</f>
        <v>45544.66667</v>
      </c>
      <c r="H174" s="1">
        <f>IFERROR(__xludf.DUMMYFUNCTION("""COMPUTED_VALUE"""),3093.26)</f>
        <v>3093.26</v>
      </c>
      <c r="J174" s="2">
        <f>IFERROR(__xludf.DUMMYFUNCTION("""COMPUTED_VALUE"""),45544.66666666667)</f>
        <v>45544.66667</v>
      </c>
      <c r="K174" s="1">
        <f>IFERROR(__xludf.DUMMYFUNCTION("""COMPUTED_VALUE"""),3104.58)</f>
        <v>3104.58</v>
      </c>
      <c r="M174" s="2">
        <f>IFERROR(__xludf.DUMMYFUNCTION("""COMPUTED_VALUE"""),45544.66666666667)</f>
        <v>45544.66667</v>
      </c>
      <c r="N174" s="1">
        <f>IFERROR(__xludf.DUMMYFUNCTION("""COMPUTED_VALUE"""),5.0931034E7)</f>
        <v>50931034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IFERROR(__xludf.DUMMYFUNCTION("""COMPUTED_VALUE"""),3100.91)</f>
        <v>3100.91</v>
      </c>
      <c r="D175" s="2">
        <f>IFERROR(__xludf.DUMMYFUNCTION("""COMPUTED_VALUE"""),45545.66666666667)</f>
        <v>45545.66667</v>
      </c>
      <c r="E175" s="1">
        <f>IFERROR(__xludf.DUMMYFUNCTION("""COMPUTED_VALUE"""),3107.44)</f>
        <v>3107.44</v>
      </c>
      <c r="G175" s="2">
        <f>IFERROR(__xludf.DUMMYFUNCTION("""COMPUTED_VALUE"""),45545.66666666667)</f>
        <v>45545.66667</v>
      </c>
      <c r="H175" s="1">
        <f>IFERROR(__xludf.DUMMYFUNCTION("""COMPUTED_VALUE"""),3052.85)</f>
        <v>3052.85</v>
      </c>
      <c r="J175" s="2">
        <f>IFERROR(__xludf.DUMMYFUNCTION("""COMPUTED_VALUE"""),45545.66666666667)</f>
        <v>45545.66667</v>
      </c>
      <c r="K175" s="1">
        <f>IFERROR(__xludf.DUMMYFUNCTION("""COMPUTED_VALUE"""),3088.2)</f>
        <v>3088.2</v>
      </c>
      <c r="M175" s="2">
        <f>IFERROR(__xludf.DUMMYFUNCTION("""COMPUTED_VALUE"""),45545.66666666667)</f>
        <v>45545.66667</v>
      </c>
      <c r="N175" s="1">
        <f>IFERROR(__xludf.DUMMYFUNCTION("""COMPUTED_VALUE"""),5.8497775E7)</f>
        <v>58497775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IFERROR(__xludf.DUMMYFUNCTION("""COMPUTED_VALUE"""),3090.06)</f>
        <v>3090.06</v>
      </c>
      <c r="D176" s="2">
        <f>IFERROR(__xludf.DUMMYFUNCTION("""COMPUTED_VALUE"""),45546.66666666667)</f>
        <v>45546.66667</v>
      </c>
      <c r="E176" s="1">
        <f>IFERROR(__xludf.DUMMYFUNCTION("""COMPUTED_VALUE"""),3108.16)</f>
        <v>3108.16</v>
      </c>
      <c r="G176" s="2">
        <f>IFERROR(__xludf.DUMMYFUNCTION("""COMPUTED_VALUE"""),45546.66666666667)</f>
        <v>45546.66667</v>
      </c>
      <c r="H176" s="1">
        <f>IFERROR(__xludf.DUMMYFUNCTION("""COMPUTED_VALUE"""),3023.0)</f>
        <v>3023</v>
      </c>
      <c r="J176" s="2">
        <f>IFERROR(__xludf.DUMMYFUNCTION("""COMPUTED_VALUE"""),45546.66666666667)</f>
        <v>45546.66667</v>
      </c>
      <c r="K176" s="1">
        <f>IFERROR(__xludf.DUMMYFUNCTION("""COMPUTED_VALUE"""),3103.82)</f>
        <v>3103.82</v>
      </c>
      <c r="M176" s="2">
        <f>IFERROR(__xludf.DUMMYFUNCTION("""COMPUTED_VALUE"""),45546.66666666667)</f>
        <v>45546.66667</v>
      </c>
      <c r="N176" s="1">
        <f>IFERROR(__xludf.DUMMYFUNCTION("""COMPUTED_VALUE"""),6.7850603E7)</f>
        <v>67850603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IFERROR(__xludf.DUMMYFUNCTION("""COMPUTED_VALUE"""),3111.09)</f>
        <v>3111.09</v>
      </c>
      <c r="D177" s="2">
        <f>IFERROR(__xludf.DUMMYFUNCTION("""COMPUTED_VALUE"""),45547.66666666667)</f>
        <v>45547.66667</v>
      </c>
      <c r="E177" s="1">
        <f>IFERROR(__xludf.DUMMYFUNCTION("""COMPUTED_VALUE"""),3137.2)</f>
        <v>3137.2</v>
      </c>
      <c r="G177" s="2">
        <f>IFERROR(__xludf.DUMMYFUNCTION("""COMPUTED_VALUE"""),45547.66666666667)</f>
        <v>45547.66667</v>
      </c>
      <c r="H177" s="1">
        <f>IFERROR(__xludf.DUMMYFUNCTION("""COMPUTED_VALUE"""),3108.11)</f>
        <v>3108.11</v>
      </c>
      <c r="J177" s="2">
        <f>IFERROR(__xludf.DUMMYFUNCTION("""COMPUTED_VALUE"""),45547.66666666667)</f>
        <v>45547.66667</v>
      </c>
      <c r="K177" s="1">
        <f>IFERROR(__xludf.DUMMYFUNCTION("""COMPUTED_VALUE"""),3130.8)</f>
        <v>3130.8</v>
      </c>
      <c r="M177" s="2">
        <f>IFERROR(__xludf.DUMMYFUNCTION("""COMPUTED_VALUE"""),45547.66666666667)</f>
        <v>45547.66667</v>
      </c>
      <c r="N177" s="1">
        <f>IFERROR(__xludf.DUMMYFUNCTION("""COMPUTED_VALUE"""),4.0757426E7)</f>
        <v>40757426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IFERROR(__xludf.DUMMYFUNCTION("""COMPUTED_VALUE"""),3126.03)</f>
        <v>3126.03</v>
      </c>
      <c r="D178" s="2">
        <f>IFERROR(__xludf.DUMMYFUNCTION("""COMPUTED_VALUE"""),45548.66666666667)</f>
        <v>45548.66667</v>
      </c>
      <c r="E178" s="1">
        <f>IFERROR(__xludf.DUMMYFUNCTION("""COMPUTED_VALUE"""),3183.0)</f>
        <v>3183</v>
      </c>
      <c r="G178" s="2">
        <f>IFERROR(__xludf.DUMMYFUNCTION("""COMPUTED_VALUE"""),45548.66666666667)</f>
        <v>45548.66667</v>
      </c>
      <c r="H178" s="1">
        <f>IFERROR(__xludf.DUMMYFUNCTION("""COMPUTED_VALUE"""),3126.03)</f>
        <v>3126.03</v>
      </c>
      <c r="J178" s="2">
        <f>IFERROR(__xludf.DUMMYFUNCTION("""COMPUTED_VALUE"""),45548.66666666667)</f>
        <v>45548.66667</v>
      </c>
      <c r="K178" s="1">
        <f>IFERROR(__xludf.DUMMYFUNCTION("""COMPUTED_VALUE"""),3174.39)</f>
        <v>3174.39</v>
      </c>
      <c r="M178" s="2">
        <f>IFERROR(__xludf.DUMMYFUNCTION("""COMPUTED_VALUE"""),45548.66666666667)</f>
        <v>45548.66667</v>
      </c>
      <c r="N178" s="1">
        <f>IFERROR(__xludf.DUMMYFUNCTION("""COMPUTED_VALUE"""),3.811275E7)</f>
        <v>38112750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IFERROR(__xludf.DUMMYFUNCTION("""COMPUTED_VALUE"""),3185.26)</f>
        <v>3185.26</v>
      </c>
      <c r="D179" s="2">
        <f>IFERROR(__xludf.DUMMYFUNCTION("""COMPUTED_VALUE"""),45551.66666666667)</f>
        <v>45551.66667</v>
      </c>
      <c r="E179" s="1">
        <f>IFERROR(__xludf.DUMMYFUNCTION("""COMPUTED_VALUE"""),3206.9)</f>
        <v>3206.9</v>
      </c>
      <c r="G179" s="2">
        <f>IFERROR(__xludf.DUMMYFUNCTION("""COMPUTED_VALUE"""),45551.66666666667)</f>
        <v>45551.66667</v>
      </c>
      <c r="H179" s="1">
        <f>IFERROR(__xludf.DUMMYFUNCTION("""COMPUTED_VALUE"""),3161.1)</f>
        <v>3161.1</v>
      </c>
      <c r="J179" s="2">
        <f>IFERROR(__xludf.DUMMYFUNCTION("""COMPUTED_VALUE"""),45551.66666666667)</f>
        <v>45551.66667</v>
      </c>
      <c r="K179" s="1">
        <f>IFERROR(__xludf.DUMMYFUNCTION("""COMPUTED_VALUE"""),3183.4)</f>
        <v>3183.4</v>
      </c>
      <c r="M179" s="2">
        <f>IFERROR(__xludf.DUMMYFUNCTION("""COMPUTED_VALUE"""),45551.66666666667)</f>
        <v>45551.66667</v>
      </c>
      <c r="N179" s="1">
        <f>IFERROR(__xludf.DUMMYFUNCTION("""COMPUTED_VALUE"""),4.0718999E7)</f>
        <v>40718999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IFERROR(__xludf.DUMMYFUNCTION("""COMPUTED_VALUE"""),3197.75)</f>
        <v>3197.75</v>
      </c>
      <c r="D180" s="2">
        <f>IFERROR(__xludf.DUMMYFUNCTION("""COMPUTED_VALUE"""),45552.66666666667)</f>
        <v>45552.66667</v>
      </c>
      <c r="E180" s="1">
        <f>IFERROR(__xludf.DUMMYFUNCTION("""COMPUTED_VALUE"""),3220.79)</f>
        <v>3220.79</v>
      </c>
      <c r="G180" s="2">
        <f>IFERROR(__xludf.DUMMYFUNCTION("""COMPUTED_VALUE"""),45552.66666666667)</f>
        <v>45552.66667</v>
      </c>
      <c r="H180" s="1">
        <f>IFERROR(__xludf.DUMMYFUNCTION("""COMPUTED_VALUE"""),3187.71)</f>
        <v>3187.71</v>
      </c>
      <c r="J180" s="2">
        <f>IFERROR(__xludf.DUMMYFUNCTION("""COMPUTED_VALUE"""),45552.66666666667)</f>
        <v>45552.66667</v>
      </c>
      <c r="K180" s="1">
        <f>IFERROR(__xludf.DUMMYFUNCTION("""COMPUTED_VALUE"""),3207.64)</f>
        <v>3207.64</v>
      </c>
      <c r="M180" s="2">
        <f>IFERROR(__xludf.DUMMYFUNCTION("""COMPUTED_VALUE"""),45552.66666666667)</f>
        <v>45552.66667</v>
      </c>
      <c r="N180" s="1">
        <f>IFERROR(__xludf.DUMMYFUNCTION("""COMPUTED_VALUE"""),3.8497612E7)</f>
        <v>38497612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IFERROR(__xludf.DUMMYFUNCTION("""COMPUTED_VALUE"""),3211.72)</f>
        <v>3211.72</v>
      </c>
      <c r="D181" s="2">
        <f>IFERROR(__xludf.DUMMYFUNCTION("""COMPUTED_VALUE"""),45553.66666666667)</f>
        <v>45553.66667</v>
      </c>
      <c r="E181" s="1">
        <f>IFERROR(__xludf.DUMMYFUNCTION("""COMPUTED_VALUE"""),3212.53)</f>
        <v>3212.53</v>
      </c>
      <c r="G181" s="2">
        <f>IFERROR(__xludf.DUMMYFUNCTION("""COMPUTED_VALUE"""),45553.66666666667)</f>
        <v>45553.66667</v>
      </c>
      <c r="H181" s="1">
        <f>IFERROR(__xludf.DUMMYFUNCTION("""COMPUTED_VALUE"""),3160.25)</f>
        <v>3160.25</v>
      </c>
      <c r="J181" s="2">
        <f>IFERROR(__xludf.DUMMYFUNCTION("""COMPUTED_VALUE"""),45553.66666666667)</f>
        <v>45553.66667</v>
      </c>
      <c r="K181" s="1">
        <f>IFERROR(__xludf.DUMMYFUNCTION("""COMPUTED_VALUE"""),3170.19)</f>
        <v>3170.19</v>
      </c>
      <c r="M181" s="2">
        <f>IFERROR(__xludf.DUMMYFUNCTION("""COMPUTED_VALUE"""),45553.66666666667)</f>
        <v>45553.66667</v>
      </c>
      <c r="N181" s="1">
        <f>IFERROR(__xludf.DUMMYFUNCTION("""COMPUTED_VALUE"""),4.716608E7)</f>
        <v>47166080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IFERROR(__xludf.DUMMYFUNCTION("""COMPUTED_VALUE"""),3217.79)</f>
        <v>3217.79</v>
      </c>
      <c r="D182" s="2">
        <f>IFERROR(__xludf.DUMMYFUNCTION("""COMPUTED_VALUE"""),45554.66666666667)</f>
        <v>45554.66667</v>
      </c>
      <c r="E182" s="1">
        <f>IFERROR(__xludf.DUMMYFUNCTION("""COMPUTED_VALUE"""),3233.3)</f>
        <v>3233.3</v>
      </c>
      <c r="G182" s="2">
        <f>IFERROR(__xludf.DUMMYFUNCTION("""COMPUTED_VALUE"""),45554.66666666667)</f>
        <v>45554.66667</v>
      </c>
      <c r="H182" s="1">
        <f>IFERROR(__xludf.DUMMYFUNCTION("""COMPUTED_VALUE"""),3193.76)</f>
        <v>3193.76</v>
      </c>
      <c r="J182" s="2">
        <f>IFERROR(__xludf.DUMMYFUNCTION("""COMPUTED_VALUE"""),45554.66666666667)</f>
        <v>45554.66667</v>
      </c>
      <c r="K182" s="1">
        <f>IFERROR(__xludf.DUMMYFUNCTION("""COMPUTED_VALUE"""),3200.24)</f>
        <v>3200.24</v>
      </c>
      <c r="M182" s="2">
        <f>IFERROR(__xludf.DUMMYFUNCTION("""COMPUTED_VALUE"""),45554.66666666667)</f>
        <v>45554.66667</v>
      </c>
      <c r="N182" s="1">
        <f>IFERROR(__xludf.DUMMYFUNCTION("""COMPUTED_VALUE"""),4.4381461E7)</f>
        <v>44381461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IFERROR(__xludf.DUMMYFUNCTION("""COMPUTED_VALUE"""),3197.21)</f>
        <v>3197.21</v>
      </c>
      <c r="D183" s="2">
        <f>IFERROR(__xludf.DUMMYFUNCTION("""COMPUTED_VALUE"""),45555.66666666667)</f>
        <v>45555.66667</v>
      </c>
      <c r="E183" s="1">
        <f>IFERROR(__xludf.DUMMYFUNCTION("""COMPUTED_VALUE"""),3198.75)</f>
        <v>3198.75</v>
      </c>
      <c r="G183" s="2">
        <f>IFERROR(__xludf.DUMMYFUNCTION("""COMPUTED_VALUE"""),45555.66666666667)</f>
        <v>45555.66667</v>
      </c>
      <c r="H183" s="1">
        <f>IFERROR(__xludf.DUMMYFUNCTION("""COMPUTED_VALUE"""),3170.17)</f>
        <v>3170.17</v>
      </c>
      <c r="J183" s="2">
        <f>IFERROR(__xludf.DUMMYFUNCTION("""COMPUTED_VALUE"""),45555.66666666667)</f>
        <v>45555.66667</v>
      </c>
      <c r="K183" s="1">
        <f>IFERROR(__xludf.DUMMYFUNCTION("""COMPUTED_VALUE"""),3185.24)</f>
        <v>3185.24</v>
      </c>
      <c r="M183" s="2">
        <f>IFERROR(__xludf.DUMMYFUNCTION("""COMPUTED_VALUE"""),45555.66666666667)</f>
        <v>45555.66667</v>
      </c>
      <c r="N183" s="1">
        <f>IFERROR(__xludf.DUMMYFUNCTION("""COMPUTED_VALUE"""),1.24582458E8)</f>
        <v>124582458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IFERROR(__xludf.DUMMYFUNCTION("""COMPUTED_VALUE"""),3193.87)</f>
        <v>3193.87</v>
      </c>
      <c r="D184" s="2">
        <f>IFERROR(__xludf.DUMMYFUNCTION("""COMPUTED_VALUE"""),45558.66666666667)</f>
        <v>45558.66667</v>
      </c>
      <c r="E184" s="1">
        <f>IFERROR(__xludf.DUMMYFUNCTION("""COMPUTED_VALUE"""),3211.5)</f>
        <v>3211.5</v>
      </c>
      <c r="G184" s="2">
        <f>IFERROR(__xludf.DUMMYFUNCTION("""COMPUTED_VALUE"""),45558.66666666667)</f>
        <v>45558.66667</v>
      </c>
      <c r="H184" s="1">
        <f>IFERROR(__xludf.DUMMYFUNCTION("""COMPUTED_VALUE"""),3180.58)</f>
        <v>3180.58</v>
      </c>
      <c r="J184" s="2">
        <f>IFERROR(__xludf.DUMMYFUNCTION("""COMPUTED_VALUE"""),45558.66666666667)</f>
        <v>45558.66667</v>
      </c>
      <c r="K184" s="1">
        <f>IFERROR(__xludf.DUMMYFUNCTION("""COMPUTED_VALUE"""),3206.77)</f>
        <v>3206.77</v>
      </c>
      <c r="M184" s="2">
        <f>IFERROR(__xludf.DUMMYFUNCTION("""COMPUTED_VALUE"""),45558.66666666667)</f>
        <v>45558.66667</v>
      </c>
      <c r="N184" s="1">
        <f>IFERROR(__xludf.DUMMYFUNCTION("""COMPUTED_VALUE"""),4.9261644E7)</f>
        <v>49261644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IFERROR(__xludf.DUMMYFUNCTION("""COMPUTED_VALUE"""),3210.62)</f>
        <v>3210.62</v>
      </c>
      <c r="D185" s="2">
        <f>IFERROR(__xludf.DUMMYFUNCTION("""COMPUTED_VALUE"""),45559.66666666667)</f>
        <v>45559.66667</v>
      </c>
      <c r="E185" s="1">
        <f>IFERROR(__xludf.DUMMYFUNCTION("""COMPUTED_VALUE"""),3251.75)</f>
        <v>3251.75</v>
      </c>
      <c r="G185" s="2">
        <f>IFERROR(__xludf.DUMMYFUNCTION("""COMPUTED_VALUE"""),45559.66666666667)</f>
        <v>45559.66667</v>
      </c>
      <c r="H185" s="1">
        <f>IFERROR(__xludf.DUMMYFUNCTION("""COMPUTED_VALUE"""),3193.64)</f>
        <v>3193.64</v>
      </c>
      <c r="J185" s="2">
        <f>IFERROR(__xludf.DUMMYFUNCTION("""COMPUTED_VALUE"""),45559.66666666667)</f>
        <v>45559.66667</v>
      </c>
      <c r="K185" s="1">
        <f>IFERROR(__xludf.DUMMYFUNCTION("""COMPUTED_VALUE"""),3251.18)</f>
        <v>3251.18</v>
      </c>
      <c r="M185" s="2">
        <f>IFERROR(__xludf.DUMMYFUNCTION("""COMPUTED_VALUE"""),45559.66666666667)</f>
        <v>45559.66667</v>
      </c>
      <c r="N185" s="1">
        <f>IFERROR(__xludf.DUMMYFUNCTION("""COMPUTED_VALUE"""),4.2137076E7)</f>
        <v>42137076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IFERROR(__xludf.DUMMYFUNCTION("""COMPUTED_VALUE"""),3256.51)</f>
        <v>3256.51</v>
      </c>
      <c r="D186" s="2">
        <f>IFERROR(__xludf.DUMMYFUNCTION("""COMPUTED_VALUE"""),45560.66666666667)</f>
        <v>45560.66667</v>
      </c>
      <c r="E186" s="1">
        <f>IFERROR(__xludf.DUMMYFUNCTION("""COMPUTED_VALUE"""),3262.74)</f>
        <v>3262.74</v>
      </c>
      <c r="G186" s="2">
        <f>IFERROR(__xludf.DUMMYFUNCTION("""COMPUTED_VALUE"""),45560.66666666667)</f>
        <v>45560.66667</v>
      </c>
      <c r="H186" s="1">
        <f>IFERROR(__xludf.DUMMYFUNCTION("""COMPUTED_VALUE"""),3234.49)</f>
        <v>3234.49</v>
      </c>
      <c r="J186" s="2">
        <f>IFERROR(__xludf.DUMMYFUNCTION("""COMPUTED_VALUE"""),45560.66666666667)</f>
        <v>45560.66667</v>
      </c>
      <c r="K186" s="1">
        <f>IFERROR(__xludf.DUMMYFUNCTION("""COMPUTED_VALUE"""),3252.25)</f>
        <v>3252.25</v>
      </c>
      <c r="M186" s="2">
        <f>IFERROR(__xludf.DUMMYFUNCTION("""COMPUTED_VALUE"""),45560.66666666667)</f>
        <v>45560.66667</v>
      </c>
      <c r="N186" s="1">
        <f>IFERROR(__xludf.DUMMYFUNCTION("""COMPUTED_VALUE"""),3.6226132E7)</f>
        <v>36226132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IFERROR(__xludf.DUMMYFUNCTION("""COMPUTED_VALUE"""),3265.94)</f>
        <v>3265.94</v>
      </c>
      <c r="D187" s="2">
        <f>IFERROR(__xludf.DUMMYFUNCTION("""COMPUTED_VALUE"""),45561.66666666667)</f>
        <v>45561.66667</v>
      </c>
      <c r="E187" s="1">
        <f>IFERROR(__xludf.DUMMYFUNCTION("""COMPUTED_VALUE"""),3266.54)</f>
        <v>3266.54</v>
      </c>
      <c r="G187" s="2">
        <f>IFERROR(__xludf.DUMMYFUNCTION("""COMPUTED_VALUE"""),45561.66666666667)</f>
        <v>45561.66667</v>
      </c>
      <c r="H187" s="1">
        <f>IFERROR(__xludf.DUMMYFUNCTION("""COMPUTED_VALUE"""),3221.34)</f>
        <v>3221.34</v>
      </c>
      <c r="J187" s="2">
        <f>IFERROR(__xludf.DUMMYFUNCTION("""COMPUTED_VALUE"""),45561.66666666667)</f>
        <v>45561.66667</v>
      </c>
      <c r="K187" s="1">
        <f>IFERROR(__xludf.DUMMYFUNCTION("""COMPUTED_VALUE"""),3259.18)</f>
        <v>3259.18</v>
      </c>
      <c r="M187" s="2">
        <f>IFERROR(__xludf.DUMMYFUNCTION("""COMPUTED_VALUE"""),45561.66666666667)</f>
        <v>45561.66667</v>
      </c>
      <c r="N187" s="1">
        <f>IFERROR(__xludf.DUMMYFUNCTION("""COMPUTED_VALUE"""),4.1496227E7)</f>
        <v>41496227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IFERROR(__xludf.DUMMYFUNCTION("""COMPUTED_VALUE"""),3259.38)</f>
        <v>3259.38</v>
      </c>
      <c r="D188" s="2">
        <f>IFERROR(__xludf.DUMMYFUNCTION("""COMPUTED_VALUE"""),45562.66666666667)</f>
        <v>45562.66667</v>
      </c>
      <c r="E188" s="1">
        <f>IFERROR(__xludf.DUMMYFUNCTION("""COMPUTED_VALUE"""),3260.36)</f>
        <v>3260.36</v>
      </c>
      <c r="G188" s="2">
        <f>IFERROR(__xludf.DUMMYFUNCTION("""COMPUTED_VALUE"""),45562.66666666667)</f>
        <v>45562.66667</v>
      </c>
      <c r="H188" s="1">
        <f>IFERROR(__xludf.DUMMYFUNCTION("""COMPUTED_VALUE"""),3234.02)</f>
        <v>3234.02</v>
      </c>
      <c r="J188" s="2">
        <f>IFERROR(__xludf.DUMMYFUNCTION("""COMPUTED_VALUE"""),45562.66666666667)</f>
        <v>45562.66667</v>
      </c>
      <c r="K188" s="1">
        <f>IFERROR(__xludf.DUMMYFUNCTION("""COMPUTED_VALUE"""),3247.29)</f>
        <v>3247.29</v>
      </c>
      <c r="M188" s="2">
        <f>IFERROR(__xludf.DUMMYFUNCTION("""COMPUTED_VALUE"""),45562.66666666667)</f>
        <v>45562.66667</v>
      </c>
      <c r="N188" s="1">
        <f>IFERROR(__xludf.DUMMYFUNCTION("""COMPUTED_VALUE"""),4.062238E7)</f>
        <v>40622380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IFERROR(__xludf.DUMMYFUNCTION("""COMPUTED_VALUE"""),3246.45)</f>
        <v>3246.45</v>
      </c>
      <c r="D189" s="2">
        <f>IFERROR(__xludf.DUMMYFUNCTION("""COMPUTED_VALUE"""),45565.66666666667)</f>
        <v>45565.66667</v>
      </c>
      <c r="E189" s="1">
        <f>IFERROR(__xludf.DUMMYFUNCTION("""COMPUTED_VALUE"""),3254.64)</f>
        <v>3254.64</v>
      </c>
      <c r="G189" s="2">
        <f>IFERROR(__xludf.DUMMYFUNCTION("""COMPUTED_VALUE"""),45565.66666666667)</f>
        <v>45565.66667</v>
      </c>
      <c r="H189" s="1">
        <f>IFERROR(__xludf.DUMMYFUNCTION("""COMPUTED_VALUE"""),3222.28)</f>
        <v>3222.28</v>
      </c>
      <c r="J189" s="2">
        <f>IFERROR(__xludf.DUMMYFUNCTION("""COMPUTED_VALUE"""),45565.66666666667)</f>
        <v>45565.66667</v>
      </c>
      <c r="K189" s="1">
        <f>IFERROR(__xludf.DUMMYFUNCTION("""COMPUTED_VALUE"""),3247.32)</f>
        <v>3247.32</v>
      </c>
      <c r="M189" s="2">
        <f>IFERROR(__xludf.DUMMYFUNCTION("""COMPUTED_VALUE"""),45565.66666666667)</f>
        <v>45565.66667</v>
      </c>
      <c r="N189" s="1">
        <f>IFERROR(__xludf.DUMMYFUNCTION("""COMPUTED_VALUE"""),9.2420744E7)</f>
        <v>92420744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IFERROR(__xludf.DUMMYFUNCTION("""COMPUTED_VALUE"""),3254.66)</f>
        <v>3254.66</v>
      </c>
      <c r="D190" s="2">
        <f>IFERROR(__xludf.DUMMYFUNCTION("""COMPUTED_VALUE"""),45566.66666666667)</f>
        <v>45566.66667</v>
      </c>
      <c r="E190" s="1">
        <f>IFERROR(__xludf.DUMMYFUNCTION("""COMPUTED_VALUE"""),3261.47)</f>
        <v>3261.47</v>
      </c>
      <c r="G190" s="2">
        <f>IFERROR(__xludf.DUMMYFUNCTION("""COMPUTED_VALUE"""),45566.66666666667)</f>
        <v>45566.66667</v>
      </c>
      <c r="H190" s="1">
        <f>IFERROR(__xludf.DUMMYFUNCTION("""COMPUTED_VALUE"""),3206.77)</f>
        <v>3206.77</v>
      </c>
      <c r="J190" s="2">
        <f>IFERROR(__xludf.DUMMYFUNCTION("""COMPUTED_VALUE"""),45566.66666666667)</f>
        <v>45566.66667</v>
      </c>
      <c r="K190" s="1">
        <f>IFERROR(__xludf.DUMMYFUNCTION("""COMPUTED_VALUE"""),3240.9)</f>
        <v>3240.9</v>
      </c>
      <c r="M190" s="2">
        <f>IFERROR(__xludf.DUMMYFUNCTION("""COMPUTED_VALUE"""),45566.66666666667)</f>
        <v>45566.66667</v>
      </c>
      <c r="N190" s="1">
        <f>IFERROR(__xludf.DUMMYFUNCTION("""COMPUTED_VALUE"""),4.0267677E7)</f>
        <v>40267677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IFERROR(__xludf.DUMMYFUNCTION("""COMPUTED_VALUE"""),3238.78)</f>
        <v>3238.78</v>
      </c>
      <c r="D191" s="2">
        <f>IFERROR(__xludf.DUMMYFUNCTION("""COMPUTED_VALUE"""),45567.66666666667)</f>
        <v>45567.66667</v>
      </c>
      <c r="E191" s="1">
        <f>IFERROR(__xludf.DUMMYFUNCTION("""COMPUTED_VALUE"""),3260.86)</f>
        <v>3260.86</v>
      </c>
      <c r="G191" s="2">
        <f>IFERROR(__xludf.DUMMYFUNCTION("""COMPUTED_VALUE"""),45567.66666666667)</f>
        <v>45567.66667</v>
      </c>
      <c r="H191" s="1">
        <f>IFERROR(__xludf.DUMMYFUNCTION("""COMPUTED_VALUE"""),3225.63)</f>
        <v>3225.63</v>
      </c>
      <c r="J191" s="2">
        <f>IFERROR(__xludf.DUMMYFUNCTION("""COMPUTED_VALUE"""),45567.66666666667)</f>
        <v>45567.66667</v>
      </c>
      <c r="K191" s="1">
        <f>IFERROR(__xludf.DUMMYFUNCTION("""COMPUTED_VALUE"""),3231.45)</f>
        <v>3231.45</v>
      </c>
      <c r="M191" s="2">
        <f>IFERROR(__xludf.DUMMYFUNCTION("""COMPUTED_VALUE"""),45567.66666666667)</f>
        <v>45567.66667</v>
      </c>
      <c r="N191" s="1">
        <f>IFERROR(__xludf.DUMMYFUNCTION("""COMPUTED_VALUE"""),3.4093474E7)</f>
        <v>34093474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IFERROR(__xludf.DUMMYFUNCTION("""COMPUTED_VALUE"""),3204.03)</f>
        <v>3204.03</v>
      </c>
      <c r="D192" s="2">
        <f>IFERROR(__xludf.DUMMYFUNCTION("""COMPUTED_VALUE"""),45568.66666666667)</f>
        <v>45568.66667</v>
      </c>
      <c r="E192" s="1">
        <f>IFERROR(__xludf.DUMMYFUNCTION("""COMPUTED_VALUE"""),3213.8)</f>
        <v>3213.8</v>
      </c>
      <c r="G192" s="2">
        <f>IFERROR(__xludf.DUMMYFUNCTION("""COMPUTED_VALUE"""),45568.66666666667)</f>
        <v>45568.66667</v>
      </c>
      <c r="H192" s="1">
        <f>IFERROR(__xludf.DUMMYFUNCTION("""COMPUTED_VALUE"""),3190.32)</f>
        <v>3190.32</v>
      </c>
      <c r="J192" s="2">
        <f>IFERROR(__xludf.DUMMYFUNCTION("""COMPUTED_VALUE"""),45568.66666666667)</f>
        <v>45568.66667</v>
      </c>
      <c r="K192" s="1">
        <f>IFERROR(__xludf.DUMMYFUNCTION("""COMPUTED_VALUE"""),3209.02)</f>
        <v>3209.02</v>
      </c>
      <c r="M192" s="2">
        <f>IFERROR(__xludf.DUMMYFUNCTION("""COMPUTED_VALUE"""),45568.66666666667)</f>
        <v>45568.66667</v>
      </c>
      <c r="N192" s="1">
        <f>IFERROR(__xludf.DUMMYFUNCTION("""COMPUTED_VALUE"""),3.5491703E7)</f>
        <v>35491703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IFERROR(__xludf.DUMMYFUNCTION("""COMPUTED_VALUE"""),3239.72)</f>
        <v>3239.72</v>
      </c>
      <c r="D193" s="2">
        <f>IFERROR(__xludf.DUMMYFUNCTION("""COMPUTED_VALUE"""),45569.66666666667)</f>
        <v>45569.66667</v>
      </c>
      <c r="E193" s="1">
        <f>IFERROR(__xludf.DUMMYFUNCTION("""COMPUTED_VALUE"""),3259.07)</f>
        <v>3259.07</v>
      </c>
      <c r="G193" s="2">
        <f>IFERROR(__xludf.DUMMYFUNCTION("""COMPUTED_VALUE"""),45569.66666666667)</f>
        <v>45569.66667</v>
      </c>
      <c r="H193" s="1">
        <f>IFERROR(__xludf.DUMMYFUNCTION("""COMPUTED_VALUE"""),3219.84)</f>
        <v>3219.84</v>
      </c>
      <c r="J193" s="2">
        <f>IFERROR(__xludf.DUMMYFUNCTION("""COMPUTED_VALUE"""),45569.66666666667)</f>
        <v>45569.66667</v>
      </c>
      <c r="K193" s="1">
        <f>IFERROR(__xludf.DUMMYFUNCTION("""COMPUTED_VALUE"""),3251.33)</f>
        <v>3251.33</v>
      </c>
      <c r="M193" s="2">
        <f>IFERROR(__xludf.DUMMYFUNCTION("""COMPUTED_VALUE"""),45569.66666666667)</f>
        <v>45569.66667</v>
      </c>
      <c r="N193" s="1">
        <f>IFERROR(__xludf.DUMMYFUNCTION("""COMPUTED_VALUE"""),3.7141439E7)</f>
        <v>37141439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IFERROR(__xludf.DUMMYFUNCTION("""COMPUTED_VALUE"""),3236.74)</f>
        <v>3236.74</v>
      </c>
      <c r="D194" s="2">
        <f>IFERROR(__xludf.DUMMYFUNCTION("""COMPUTED_VALUE"""),45572.66666666667)</f>
        <v>45572.66667</v>
      </c>
      <c r="E194" s="1">
        <f>IFERROR(__xludf.DUMMYFUNCTION("""COMPUTED_VALUE"""),3236.74)</f>
        <v>3236.74</v>
      </c>
      <c r="G194" s="2">
        <f>IFERROR(__xludf.DUMMYFUNCTION("""COMPUTED_VALUE"""),45572.66666666667)</f>
        <v>45572.66667</v>
      </c>
      <c r="H194" s="1">
        <f>IFERROR(__xludf.DUMMYFUNCTION("""COMPUTED_VALUE"""),3185.94)</f>
        <v>3185.94</v>
      </c>
      <c r="J194" s="2">
        <f>IFERROR(__xludf.DUMMYFUNCTION("""COMPUTED_VALUE"""),45572.66666666667)</f>
        <v>45572.66667</v>
      </c>
      <c r="K194" s="1">
        <f>IFERROR(__xludf.DUMMYFUNCTION("""COMPUTED_VALUE"""),3195.52)</f>
        <v>3195.52</v>
      </c>
      <c r="M194" s="2">
        <f>IFERROR(__xludf.DUMMYFUNCTION("""COMPUTED_VALUE"""),45572.66666666667)</f>
        <v>45572.66667</v>
      </c>
      <c r="N194" s="1">
        <f>IFERROR(__xludf.DUMMYFUNCTION("""COMPUTED_VALUE"""),3.6838586E7)</f>
        <v>36838586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IFERROR(__xludf.DUMMYFUNCTION("""COMPUTED_VALUE"""),3202.13)</f>
        <v>3202.13</v>
      </c>
      <c r="D195" s="2">
        <f>IFERROR(__xludf.DUMMYFUNCTION("""COMPUTED_VALUE"""),45573.66666666667)</f>
        <v>45573.66667</v>
      </c>
      <c r="E195" s="1">
        <f>IFERROR(__xludf.DUMMYFUNCTION("""COMPUTED_VALUE"""),3270.32)</f>
        <v>3270.32</v>
      </c>
      <c r="G195" s="2">
        <f>IFERROR(__xludf.DUMMYFUNCTION("""COMPUTED_VALUE"""),45573.66666666667)</f>
        <v>45573.66667</v>
      </c>
      <c r="H195" s="1">
        <f>IFERROR(__xludf.DUMMYFUNCTION("""COMPUTED_VALUE"""),3202.13)</f>
        <v>3202.13</v>
      </c>
      <c r="J195" s="2">
        <f>IFERROR(__xludf.DUMMYFUNCTION("""COMPUTED_VALUE"""),45573.66666666667)</f>
        <v>45573.66667</v>
      </c>
      <c r="K195" s="1">
        <f>IFERROR(__xludf.DUMMYFUNCTION("""COMPUTED_VALUE"""),3261.74)</f>
        <v>3261.74</v>
      </c>
      <c r="M195" s="2">
        <f>IFERROR(__xludf.DUMMYFUNCTION("""COMPUTED_VALUE"""),45573.66666666667)</f>
        <v>45573.66667</v>
      </c>
      <c r="N195" s="1">
        <f>IFERROR(__xludf.DUMMYFUNCTION("""COMPUTED_VALUE"""),3.5752534E7)</f>
        <v>35752534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IFERROR(__xludf.DUMMYFUNCTION("""COMPUTED_VALUE"""),3258.05)</f>
        <v>3258.05</v>
      </c>
      <c r="D196" s="2">
        <f>IFERROR(__xludf.DUMMYFUNCTION("""COMPUTED_VALUE"""),45574.66666666667)</f>
        <v>45574.66667</v>
      </c>
      <c r="E196" s="1">
        <f>IFERROR(__xludf.DUMMYFUNCTION("""COMPUTED_VALUE"""),3282.24)</f>
        <v>3282.24</v>
      </c>
      <c r="G196" s="2">
        <f>IFERROR(__xludf.DUMMYFUNCTION("""COMPUTED_VALUE"""),45574.66666666667)</f>
        <v>45574.66667</v>
      </c>
      <c r="H196" s="1">
        <f>IFERROR(__xludf.DUMMYFUNCTION("""COMPUTED_VALUE"""),3253.29)</f>
        <v>3253.29</v>
      </c>
      <c r="J196" s="2">
        <f>IFERROR(__xludf.DUMMYFUNCTION("""COMPUTED_VALUE"""),45574.66666666667)</f>
        <v>45574.66667</v>
      </c>
      <c r="K196" s="1">
        <f>IFERROR(__xludf.DUMMYFUNCTION("""COMPUTED_VALUE"""),3277.99)</f>
        <v>3277.99</v>
      </c>
      <c r="M196" s="2">
        <f>IFERROR(__xludf.DUMMYFUNCTION("""COMPUTED_VALUE"""),45574.66666666667)</f>
        <v>45574.66667</v>
      </c>
      <c r="N196" s="1">
        <f>IFERROR(__xludf.DUMMYFUNCTION("""COMPUTED_VALUE"""),3.4898892E7)</f>
        <v>34898892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IFERROR(__xludf.DUMMYFUNCTION("""COMPUTED_VALUE"""),3267.63)</f>
        <v>3267.63</v>
      </c>
      <c r="D197" s="2">
        <f>IFERROR(__xludf.DUMMYFUNCTION("""COMPUTED_VALUE"""),45575.66666666667)</f>
        <v>45575.66667</v>
      </c>
      <c r="E197" s="1">
        <f>IFERROR(__xludf.DUMMYFUNCTION("""COMPUTED_VALUE"""),3288.71)</f>
        <v>3288.71</v>
      </c>
      <c r="G197" s="2">
        <f>IFERROR(__xludf.DUMMYFUNCTION("""COMPUTED_VALUE"""),45575.66666666667)</f>
        <v>45575.66667</v>
      </c>
      <c r="H197" s="1">
        <f>IFERROR(__xludf.DUMMYFUNCTION("""COMPUTED_VALUE"""),3256.86)</f>
        <v>3256.86</v>
      </c>
      <c r="J197" s="2">
        <f>IFERROR(__xludf.DUMMYFUNCTION("""COMPUTED_VALUE"""),45575.66666666667)</f>
        <v>45575.66667</v>
      </c>
      <c r="K197" s="1">
        <f>IFERROR(__xludf.DUMMYFUNCTION("""COMPUTED_VALUE"""),3276.89)</f>
        <v>3276.89</v>
      </c>
      <c r="M197" s="2">
        <f>IFERROR(__xludf.DUMMYFUNCTION("""COMPUTED_VALUE"""),45575.66666666667)</f>
        <v>45575.66667</v>
      </c>
      <c r="N197" s="1">
        <f>IFERROR(__xludf.DUMMYFUNCTION("""COMPUTED_VALUE"""),3.3178987E7)</f>
        <v>33178987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IFERROR(__xludf.DUMMYFUNCTION("""COMPUTED_VALUE"""),3289.02)</f>
        <v>3289.02</v>
      </c>
      <c r="D198" s="2">
        <f>IFERROR(__xludf.DUMMYFUNCTION("""COMPUTED_VALUE"""),45576.66666666667)</f>
        <v>45576.66667</v>
      </c>
      <c r="E198" s="1">
        <f>IFERROR(__xludf.DUMMYFUNCTION("""COMPUTED_VALUE"""),3300.51)</f>
        <v>3300.51</v>
      </c>
      <c r="G198" s="2">
        <f>IFERROR(__xludf.DUMMYFUNCTION("""COMPUTED_VALUE"""),45576.66666666667)</f>
        <v>45576.66667</v>
      </c>
      <c r="H198" s="1">
        <f>IFERROR(__xludf.DUMMYFUNCTION("""COMPUTED_VALUE"""),3273.82)</f>
        <v>3273.82</v>
      </c>
      <c r="J198" s="2">
        <f>IFERROR(__xludf.DUMMYFUNCTION("""COMPUTED_VALUE"""),45576.66666666667)</f>
        <v>45576.66667</v>
      </c>
      <c r="K198" s="1">
        <f>IFERROR(__xludf.DUMMYFUNCTION("""COMPUTED_VALUE"""),3278.88)</f>
        <v>3278.88</v>
      </c>
      <c r="M198" s="2">
        <f>IFERROR(__xludf.DUMMYFUNCTION("""COMPUTED_VALUE"""),45576.66666666667)</f>
        <v>45576.66667</v>
      </c>
      <c r="N198" s="1">
        <f>IFERROR(__xludf.DUMMYFUNCTION("""COMPUTED_VALUE"""),3.0106137E7)</f>
        <v>30106137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IFERROR(__xludf.DUMMYFUNCTION("""COMPUTED_VALUE"""),3276.92)</f>
        <v>3276.92</v>
      </c>
      <c r="D199" s="2">
        <f>IFERROR(__xludf.DUMMYFUNCTION("""COMPUTED_VALUE"""),45579.66666666667)</f>
        <v>45579.66667</v>
      </c>
      <c r="E199" s="1">
        <f>IFERROR(__xludf.DUMMYFUNCTION("""COMPUTED_VALUE"""),3278.85)</f>
        <v>3278.85</v>
      </c>
      <c r="G199" s="2">
        <f>IFERROR(__xludf.DUMMYFUNCTION("""COMPUTED_VALUE"""),45579.66666666667)</f>
        <v>45579.66667</v>
      </c>
      <c r="H199" s="1">
        <f>IFERROR(__xludf.DUMMYFUNCTION("""COMPUTED_VALUE"""),3257.3)</f>
        <v>3257.3</v>
      </c>
      <c r="J199" s="2">
        <f>IFERROR(__xludf.DUMMYFUNCTION("""COMPUTED_VALUE"""),45579.66666666667)</f>
        <v>45579.66667</v>
      </c>
      <c r="K199" s="1">
        <f>IFERROR(__xludf.DUMMYFUNCTION("""COMPUTED_VALUE"""),3262.31)</f>
        <v>3262.31</v>
      </c>
      <c r="M199" s="2">
        <f>IFERROR(__xludf.DUMMYFUNCTION("""COMPUTED_VALUE"""),45579.66666666667)</f>
        <v>45579.66667</v>
      </c>
      <c r="N199" s="1">
        <f>IFERROR(__xludf.DUMMYFUNCTION("""COMPUTED_VALUE"""),3.5690471E7)</f>
        <v>35690471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IFERROR(__xludf.DUMMYFUNCTION("""COMPUTED_VALUE"""),3257.95)</f>
        <v>3257.95</v>
      </c>
      <c r="D200" s="2">
        <f>IFERROR(__xludf.DUMMYFUNCTION("""COMPUTED_VALUE"""),45580.66666666667)</f>
        <v>45580.66667</v>
      </c>
      <c r="E200" s="1">
        <f>IFERROR(__xludf.DUMMYFUNCTION("""COMPUTED_VALUE"""),3270.52)</f>
        <v>3270.52</v>
      </c>
      <c r="G200" s="2">
        <f>IFERROR(__xludf.DUMMYFUNCTION("""COMPUTED_VALUE"""),45580.66666666667)</f>
        <v>45580.66667</v>
      </c>
      <c r="H200" s="1">
        <f>IFERROR(__xludf.DUMMYFUNCTION("""COMPUTED_VALUE"""),3233.19)</f>
        <v>3233.19</v>
      </c>
      <c r="J200" s="2">
        <f>IFERROR(__xludf.DUMMYFUNCTION("""COMPUTED_VALUE"""),45580.66666666667)</f>
        <v>45580.66667</v>
      </c>
      <c r="K200" s="1">
        <f>IFERROR(__xludf.DUMMYFUNCTION("""COMPUTED_VALUE"""),3240.14)</f>
        <v>3240.14</v>
      </c>
      <c r="M200" s="2">
        <f>IFERROR(__xludf.DUMMYFUNCTION("""COMPUTED_VALUE"""),45580.66666666667)</f>
        <v>45580.66667</v>
      </c>
      <c r="N200" s="1">
        <f>IFERROR(__xludf.DUMMYFUNCTION("""COMPUTED_VALUE"""),3.6529803E7)</f>
        <v>36529803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IFERROR(__xludf.DUMMYFUNCTION("""COMPUTED_VALUE"""),3233.21)</f>
        <v>3233.21</v>
      </c>
      <c r="D201" s="2">
        <f>IFERROR(__xludf.DUMMYFUNCTION("""COMPUTED_VALUE"""),45581.66666666667)</f>
        <v>45581.66667</v>
      </c>
      <c r="E201" s="1">
        <f>IFERROR(__xludf.DUMMYFUNCTION("""COMPUTED_VALUE"""),3253.16)</f>
        <v>3253.16</v>
      </c>
      <c r="G201" s="2">
        <f>IFERROR(__xludf.DUMMYFUNCTION("""COMPUTED_VALUE"""),45581.66666666667)</f>
        <v>45581.66667</v>
      </c>
      <c r="H201" s="1">
        <f>IFERROR(__xludf.DUMMYFUNCTION("""COMPUTED_VALUE"""),3225.72)</f>
        <v>3225.72</v>
      </c>
      <c r="J201" s="2">
        <f>IFERROR(__xludf.DUMMYFUNCTION("""COMPUTED_VALUE"""),45581.66666666667)</f>
        <v>45581.66667</v>
      </c>
      <c r="K201" s="1">
        <f>IFERROR(__xludf.DUMMYFUNCTION("""COMPUTED_VALUE"""),3248.5)</f>
        <v>3248.5</v>
      </c>
      <c r="M201" s="2">
        <f>IFERROR(__xludf.DUMMYFUNCTION("""COMPUTED_VALUE"""),45581.66666666667)</f>
        <v>45581.66667</v>
      </c>
      <c r="N201" s="1">
        <f>IFERROR(__xludf.DUMMYFUNCTION("""COMPUTED_VALUE"""),3.2760118E7)</f>
        <v>32760118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IFERROR(__xludf.DUMMYFUNCTION("""COMPUTED_VALUE"""),3253.99)</f>
        <v>3253.99</v>
      </c>
      <c r="D202" s="2">
        <f>IFERROR(__xludf.DUMMYFUNCTION("""COMPUTED_VALUE"""),45582.66666666667)</f>
        <v>45582.66667</v>
      </c>
      <c r="E202" s="1">
        <f>IFERROR(__xludf.DUMMYFUNCTION("""COMPUTED_VALUE"""),3253.99)</f>
        <v>3253.99</v>
      </c>
      <c r="G202" s="2">
        <f>IFERROR(__xludf.DUMMYFUNCTION("""COMPUTED_VALUE"""),45582.66666666667)</f>
        <v>45582.66667</v>
      </c>
      <c r="H202" s="1">
        <f>IFERROR(__xludf.DUMMYFUNCTION("""COMPUTED_VALUE"""),3208.09)</f>
        <v>3208.09</v>
      </c>
      <c r="J202" s="2">
        <f>IFERROR(__xludf.DUMMYFUNCTION("""COMPUTED_VALUE"""),45582.66666666667)</f>
        <v>45582.66667</v>
      </c>
      <c r="K202" s="1">
        <f>IFERROR(__xludf.DUMMYFUNCTION("""COMPUTED_VALUE"""),3213.28)</f>
        <v>3213.28</v>
      </c>
      <c r="M202" s="2">
        <f>IFERROR(__xludf.DUMMYFUNCTION("""COMPUTED_VALUE"""),45582.66666666667)</f>
        <v>45582.66667</v>
      </c>
      <c r="N202" s="1">
        <f>IFERROR(__xludf.DUMMYFUNCTION("""COMPUTED_VALUE"""),3.5421487E7)</f>
        <v>35421487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IFERROR(__xludf.DUMMYFUNCTION("""COMPUTED_VALUE"""),3336.34)</f>
        <v>3336.34</v>
      </c>
      <c r="D203" s="2">
        <f>IFERROR(__xludf.DUMMYFUNCTION("""COMPUTED_VALUE"""),45583.66666666667)</f>
        <v>45583.66667</v>
      </c>
      <c r="E203" s="1">
        <f>IFERROR(__xludf.DUMMYFUNCTION("""COMPUTED_VALUE"""),3395.3)</f>
        <v>3395.3</v>
      </c>
      <c r="G203" s="2">
        <f>IFERROR(__xludf.DUMMYFUNCTION("""COMPUTED_VALUE"""),45583.66666666667)</f>
        <v>45583.66667</v>
      </c>
      <c r="H203" s="1">
        <f>IFERROR(__xludf.DUMMYFUNCTION("""COMPUTED_VALUE"""),3336.34)</f>
        <v>3336.34</v>
      </c>
      <c r="J203" s="2">
        <f>IFERROR(__xludf.DUMMYFUNCTION("""COMPUTED_VALUE"""),45583.66666666667)</f>
        <v>45583.66667</v>
      </c>
      <c r="K203" s="1">
        <f>IFERROR(__xludf.DUMMYFUNCTION("""COMPUTED_VALUE"""),3390.32)</f>
        <v>3390.32</v>
      </c>
      <c r="M203" s="2">
        <f>IFERROR(__xludf.DUMMYFUNCTION("""COMPUTED_VALUE"""),45583.66666666667)</f>
        <v>45583.66667</v>
      </c>
      <c r="N203" s="1">
        <f>IFERROR(__xludf.DUMMYFUNCTION("""COMPUTED_VALUE"""),4.178739E7)</f>
        <v>41787390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IFERROR(__xludf.DUMMYFUNCTION("""COMPUTED_VALUE"""),3392.6)</f>
        <v>3392.6</v>
      </c>
      <c r="D204" s="2">
        <f>IFERROR(__xludf.DUMMYFUNCTION("""COMPUTED_VALUE"""),45586.66666666667)</f>
        <v>45586.66667</v>
      </c>
      <c r="E204" s="1">
        <f>IFERROR(__xludf.DUMMYFUNCTION("""COMPUTED_VALUE"""),3402.27)</f>
        <v>3402.27</v>
      </c>
      <c r="G204" s="2">
        <f>IFERROR(__xludf.DUMMYFUNCTION("""COMPUTED_VALUE"""),45586.66666666667)</f>
        <v>45586.66667</v>
      </c>
      <c r="H204" s="1">
        <f>IFERROR(__xludf.DUMMYFUNCTION("""COMPUTED_VALUE"""),3357.98)</f>
        <v>3357.98</v>
      </c>
      <c r="J204" s="2">
        <f>IFERROR(__xludf.DUMMYFUNCTION("""COMPUTED_VALUE"""),45586.66666666667)</f>
        <v>45586.66667</v>
      </c>
      <c r="K204" s="1">
        <f>IFERROR(__xludf.DUMMYFUNCTION("""COMPUTED_VALUE"""),3398.85)</f>
        <v>3398.85</v>
      </c>
      <c r="M204" s="2">
        <f>IFERROR(__xludf.DUMMYFUNCTION("""COMPUTED_VALUE"""),45586.66666666667)</f>
        <v>45586.66667</v>
      </c>
      <c r="N204" s="1">
        <f>IFERROR(__xludf.DUMMYFUNCTION("""COMPUTED_VALUE"""),3.8228887E7)</f>
        <v>38228887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IFERROR(__xludf.DUMMYFUNCTION("""COMPUTED_VALUE"""),3372.92)</f>
        <v>3372.92</v>
      </c>
      <c r="D205" s="2">
        <f>IFERROR(__xludf.DUMMYFUNCTION("""COMPUTED_VALUE"""),45587.66666666667)</f>
        <v>45587.66667</v>
      </c>
      <c r="E205" s="1">
        <f>IFERROR(__xludf.DUMMYFUNCTION("""COMPUTED_VALUE"""),3379.75)</f>
        <v>3379.75</v>
      </c>
      <c r="G205" s="2">
        <f>IFERROR(__xludf.DUMMYFUNCTION("""COMPUTED_VALUE"""),45587.66666666667)</f>
        <v>45587.66667</v>
      </c>
      <c r="H205" s="1">
        <f>IFERROR(__xludf.DUMMYFUNCTION("""COMPUTED_VALUE"""),3357.46)</f>
        <v>3357.46</v>
      </c>
      <c r="J205" s="2">
        <f>IFERROR(__xludf.DUMMYFUNCTION("""COMPUTED_VALUE"""),45587.66666666667)</f>
        <v>45587.66667</v>
      </c>
      <c r="K205" s="1">
        <f>IFERROR(__xludf.DUMMYFUNCTION("""COMPUTED_VALUE"""),3367.6)</f>
        <v>3367.6</v>
      </c>
      <c r="M205" s="2">
        <f>IFERROR(__xludf.DUMMYFUNCTION("""COMPUTED_VALUE"""),45587.66666666667)</f>
        <v>45587.66667</v>
      </c>
      <c r="N205" s="1">
        <f>IFERROR(__xludf.DUMMYFUNCTION("""COMPUTED_VALUE"""),3.406618E7)</f>
        <v>34066180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IFERROR(__xludf.DUMMYFUNCTION("""COMPUTED_VALUE"""),3360.76)</f>
        <v>3360.76</v>
      </c>
      <c r="D206" s="2">
        <f>IFERROR(__xludf.DUMMYFUNCTION("""COMPUTED_VALUE"""),45588.66666666667)</f>
        <v>45588.66667</v>
      </c>
      <c r="E206" s="1">
        <f>IFERROR(__xludf.DUMMYFUNCTION("""COMPUTED_VALUE"""),3363.75)</f>
        <v>3363.75</v>
      </c>
      <c r="G206" s="2">
        <f>IFERROR(__xludf.DUMMYFUNCTION("""COMPUTED_VALUE"""),45588.66666666667)</f>
        <v>45588.66667</v>
      </c>
      <c r="H206" s="1">
        <f>IFERROR(__xludf.DUMMYFUNCTION("""COMPUTED_VALUE"""),3317.56)</f>
        <v>3317.56</v>
      </c>
      <c r="J206" s="2">
        <f>IFERROR(__xludf.DUMMYFUNCTION("""COMPUTED_VALUE"""),45588.66666666667)</f>
        <v>45588.66667</v>
      </c>
      <c r="K206" s="1">
        <f>IFERROR(__xludf.DUMMYFUNCTION("""COMPUTED_VALUE"""),3336.02)</f>
        <v>3336.02</v>
      </c>
      <c r="M206" s="2">
        <f>IFERROR(__xludf.DUMMYFUNCTION("""COMPUTED_VALUE"""),45588.66666666667)</f>
        <v>45588.66667</v>
      </c>
      <c r="N206" s="1">
        <f>IFERROR(__xludf.DUMMYFUNCTION("""COMPUTED_VALUE"""),3.3769031E7)</f>
        <v>33769031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IFERROR(__xludf.DUMMYFUNCTION("""COMPUTED_VALUE"""),3330.77)</f>
        <v>3330.77</v>
      </c>
      <c r="D207" s="2">
        <f>IFERROR(__xludf.DUMMYFUNCTION("""COMPUTED_VALUE"""),45589.66666666667)</f>
        <v>45589.66667</v>
      </c>
      <c r="E207" s="1">
        <f>IFERROR(__xludf.DUMMYFUNCTION("""COMPUTED_VALUE"""),3342.51)</f>
        <v>3342.51</v>
      </c>
      <c r="G207" s="2">
        <f>IFERROR(__xludf.DUMMYFUNCTION("""COMPUTED_VALUE"""),45589.66666666667)</f>
        <v>45589.66667</v>
      </c>
      <c r="H207" s="1">
        <f>IFERROR(__xludf.DUMMYFUNCTION("""COMPUTED_VALUE"""),3312.13)</f>
        <v>3312.13</v>
      </c>
      <c r="J207" s="2">
        <f>IFERROR(__xludf.DUMMYFUNCTION("""COMPUTED_VALUE"""),45589.66666666667)</f>
        <v>45589.66667</v>
      </c>
      <c r="K207" s="1">
        <f>IFERROR(__xludf.DUMMYFUNCTION("""COMPUTED_VALUE"""),3337.15)</f>
        <v>3337.15</v>
      </c>
      <c r="M207" s="2">
        <f>IFERROR(__xludf.DUMMYFUNCTION("""COMPUTED_VALUE"""),45589.66666666667)</f>
        <v>45589.66667</v>
      </c>
      <c r="N207" s="1">
        <f>IFERROR(__xludf.DUMMYFUNCTION("""COMPUTED_VALUE"""),3.0545532E7)</f>
        <v>30545532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IFERROR(__xludf.DUMMYFUNCTION("""COMPUTED_VALUE"""),3349.53)</f>
        <v>3349.53</v>
      </c>
      <c r="D208" s="2">
        <f>IFERROR(__xludf.DUMMYFUNCTION("""COMPUTED_VALUE"""),45590.66666666667)</f>
        <v>45590.66667</v>
      </c>
      <c r="E208" s="1">
        <f>IFERROR(__xludf.DUMMYFUNCTION("""COMPUTED_VALUE"""),3379.33)</f>
        <v>3379.33</v>
      </c>
      <c r="G208" s="2">
        <f>IFERROR(__xludf.DUMMYFUNCTION("""COMPUTED_VALUE"""),45590.66666666667)</f>
        <v>45590.66667</v>
      </c>
      <c r="H208" s="1">
        <f>IFERROR(__xludf.DUMMYFUNCTION("""COMPUTED_VALUE"""),3327.64)</f>
        <v>3327.64</v>
      </c>
      <c r="J208" s="2">
        <f>IFERROR(__xludf.DUMMYFUNCTION("""COMPUTED_VALUE"""),45590.66666666667)</f>
        <v>45590.66667</v>
      </c>
      <c r="K208" s="1">
        <f>IFERROR(__xludf.DUMMYFUNCTION("""COMPUTED_VALUE"""),3331.97)</f>
        <v>3331.97</v>
      </c>
      <c r="M208" s="2">
        <f>IFERROR(__xludf.DUMMYFUNCTION("""COMPUTED_VALUE"""),45590.66666666667)</f>
        <v>45590.66667</v>
      </c>
      <c r="N208" s="1">
        <f>IFERROR(__xludf.DUMMYFUNCTION("""COMPUTED_VALUE"""),3.26575E7)</f>
        <v>32657500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IFERROR(__xludf.DUMMYFUNCTION("""COMPUTED_VALUE"""),3348.64)</f>
        <v>3348.64</v>
      </c>
      <c r="D209" s="2">
        <f>IFERROR(__xludf.DUMMYFUNCTION("""COMPUTED_VALUE"""),45593.66666666667)</f>
        <v>45593.66667</v>
      </c>
      <c r="E209" s="1">
        <f>IFERROR(__xludf.DUMMYFUNCTION("""COMPUTED_VALUE"""),3348.64)</f>
        <v>3348.64</v>
      </c>
      <c r="G209" s="2">
        <f>IFERROR(__xludf.DUMMYFUNCTION("""COMPUTED_VALUE"""),45593.66666666667)</f>
        <v>45593.66667</v>
      </c>
      <c r="H209" s="1">
        <f>IFERROR(__xludf.DUMMYFUNCTION("""COMPUTED_VALUE"""),3324.81)</f>
        <v>3324.81</v>
      </c>
      <c r="J209" s="2">
        <f>IFERROR(__xludf.DUMMYFUNCTION("""COMPUTED_VALUE"""),45593.66666666667)</f>
        <v>45593.66667</v>
      </c>
      <c r="K209" s="1">
        <f>IFERROR(__xludf.DUMMYFUNCTION("""COMPUTED_VALUE"""),3327.84)</f>
        <v>3327.84</v>
      </c>
      <c r="M209" s="2">
        <f>IFERROR(__xludf.DUMMYFUNCTION("""COMPUTED_VALUE"""),45593.66666666667)</f>
        <v>45593.66667</v>
      </c>
      <c r="N209" s="1">
        <f>IFERROR(__xludf.DUMMYFUNCTION("""COMPUTED_VALUE"""),4.2000694E7)</f>
        <v>42000694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IFERROR(__xludf.DUMMYFUNCTION("""COMPUTED_VALUE"""),3322.03)</f>
        <v>3322.03</v>
      </c>
      <c r="D210" s="2">
        <f>IFERROR(__xludf.DUMMYFUNCTION("""COMPUTED_VALUE"""),45594.66666666667)</f>
        <v>45594.66667</v>
      </c>
      <c r="E210" s="1">
        <f>IFERROR(__xludf.DUMMYFUNCTION("""COMPUTED_VALUE"""),3347.81)</f>
        <v>3347.81</v>
      </c>
      <c r="G210" s="2">
        <f>IFERROR(__xludf.DUMMYFUNCTION("""COMPUTED_VALUE"""),45594.66666666667)</f>
        <v>45594.66667</v>
      </c>
      <c r="H210" s="1">
        <f>IFERROR(__xludf.DUMMYFUNCTION("""COMPUTED_VALUE"""),3312.94)</f>
        <v>3312.94</v>
      </c>
      <c r="J210" s="2">
        <f>IFERROR(__xludf.DUMMYFUNCTION("""COMPUTED_VALUE"""),45594.66666666667)</f>
        <v>45594.66667</v>
      </c>
      <c r="K210" s="1">
        <f>IFERROR(__xludf.DUMMYFUNCTION("""COMPUTED_VALUE"""),3336.17)</f>
        <v>3336.17</v>
      </c>
      <c r="M210" s="2">
        <f>IFERROR(__xludf.DUMMYFUNCTION("""COMPUTED_VALUE"""),45594.66666666667)</f>
        <v>45594.66667</v>
      </c>
      <c r="N210" s="1">
        <f>IFERROR(__xludf.DUMMYFUNCTION("""COMPUTED_VALUE"""),3.9289474E7)</f>
        <v>39289474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IFERROR(__xludf.DUMMYFUNCTION("""COMPUTED_VALUE"""),3330.77)</f>
        <v>3330.77</v>
      </c>
      <c r="D211" s="2">
        <f>IFERROR(__xludf.DUMMYFUNCTION("""COMPUTED_VALUE"""),45595.66666666667)</f>
        <v>45595.66667</v>
      </c>
      <c r="E211" s="1">
        <f>IFERROR(__xludf.DUMMYFUNCTION("""COMPUTED_VALUE"""),3345.2)</f>
        <v>3345.2</v>
      </c>
      <c r="G211" s="2">
        <f>IFERROR(__xludf.DUMMYFUNCTION("""COMPUTED_VALUE"""),45595.66666666667)</f>
        <v>45595.66667</v>
      </c>
      <c r="H211" s="1">
        <f>IFERROR(__xludf.DUMMYFUNCTION("""COMPUTED_VALUE"""),3311.37)</f>
        <v>3311.37</v>
      </c>
      <c r="J211" s="2">
        <f>IFERROR(__xludf.DUMMYFUNCTION("""COMPUTED_VALUE"""),45595.66666666667)</f>
        <v>45595.66667</v>
      </c>
      <c r="K211" s="1">
        <f>IFERROR(__xludf.DUMMYFUNCTION("""COMPUTED_VALUE"""),3313.56)</f>
        <v>3313.56</v>
      </c>
      <c r="M211" s="2">
        <f>IFERROR(__xludf.DUMMYFUNCTION("""COMPUTED_VALUE"""),45595.66666666667)</f>
        <v>45595.66667</v>
      </c>
      <c r="N211" s="1">
        <f>IFERROR(__xludf.DUMMYFUNCTION("""COMPUTED_VALUE"""),4.0039027E7)</f>
        <v>40039027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IFERROR(__xludf.DUMMYFUNCTION("""COMPUTED_VALUE"""),3308.6)</f>
        <v>3308.6</v>
      </c>
      <c r="D212" s="2">
        <f>IFERROR(__xludf.DUMMYFUNCTION("""COMPUTED_VALUE"""),45596.66666666667)</f>
        <v>45596.66667</v>
      </c>
      <c r="E212" s="1">
        <f>IFERROR(__xludf.DUMMYFUNCTION("""COMPUTED_VALUE"""),3346.9)</f>
        <v>3346.9</v>
      </c>
      <c r="G212" s="2">
        <f>IFERROR(__xludf.DUMMYFUNCTION("""COMPUTED_VALUE"""),45596.66666666667)</f>
        <v>45596.66667</v>
      </c>
      <c r="H212" s="1">
        <f>IFERROR(__xludf.DUMMYFUNCTION("""COMPUTED_VALUE"""),3308.6)</f>
        <v>3308.6</v>
      </c>
      <c r="J212" s="2">
        <f>IFERROR(__xludf.DUMMYFUNCTION("""COMPUTED_VALUE"""),45596.66666666667)</f>
        <v>45596.66667</v>
      </c>
      <c r="K212" s="1">
        <f>IFERROR(__xludf.DUMMYFUNCTION("""COMPUTED_VALUE"""),3330.25)</f>
        <v>3330.25</v>
      </c>
      <c r="M212" s="2">
        <f>IFERROR(__xludf.DUMMYFUNCTION("""COMPUTED_VALUE"""),45596.66666666667)</f>
        <v>45596.66667</v>
      </c>
      <c r="N212" s="1">
        <f>IFERROR(__xludf.DUMMYFUNCTION("""COMPUTED_VALUE"""),4.7821638E7)</f>
        <v>47821638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IFERROR(__xludf.DUMMYFUNCTION("""COMPUTED_VALUE"""),3328.96)</f>
        <v>3328.96</v>
      </c>
      <c r="D213" s="2">
        <f>IFERROR(__xludf.DUMMYFUNCTION("""COMPUTED_VALUE"""),45597.66666666667)</f>
        <v>45597.66667</v>
      </c>
      <c r="E213" s="1">
        <f>IFERROR(__xludf.DUMMYFUNCTION("""COMPUTED_VALUE"""),3357.48)</f>
        <v>3357.48</v>
      </c>
      <c r="G213" s="2">
        <f>IFERROR(__xludf.DUMMYFUNCTION("""COMPUTED_VALUE"""),45597.66666666667)</f>
        <v>45597.66667</v>
      </c>
      <c r="H213" s="1">
        <f>IFERROR(__xludf.DUMMYFUNCTION("""COMPUTED_VALUE"""),3314.91)</f>
        <v>3314.91</v>
      </c>
      <c r="J213" s="2">
        <f>IFERROR(__xludf.DUMMYFUNCTION("""COMPUTED_VALUE"""),45597.66666666667)</f>
        <v>45597.66667</v>
      </c>
      <c r="K213" s="1">
        <f>IFERROR(__xludf.DUMMYFUNCTION("""COMPUTED_VALUE"""),3319.84)</f>
        <v>3319.84</v>
      </c>
      <c r="M213" s="2">
        <f>IFERROR(__xludf.DUMMYFUNCTION("""COMPUTED_VALUE"""),45597.66666666667)</f>
        <v>45597.66667</v>
      </c>
      <c r="N213" s="1">
        <f>IFERROR(__xludf.DUMMYFUNCTION("""COMPUTED_VALUE"""),3.5921209E7)</f>
        <v>35921209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IFERROR(__xludf.DUMMYFUNCTION("""COMPUTED_VALUE"""),3313.13)</f>
        <v>3313.13</v>
      </c>
      <c r="D214" s="2">
        <f>IFERROR(__xludf.DUMMYFUNCTION("""COMPUTED_VALUE"""),45600.66666666667)</f>
        <v>45600.66667</v>
      </c>
      <c r="E214" s="1">
        <f>IFERROR(__xludf.DUMMYFUNCTION("""COMPUTED_VALUE"""),3360.35)</f>
        <v>3360.35</v>
      </c>
      <c r="G214" s="2">
        <f>IFERROR(__xludf.DUMMYFUNCTION("""COMPUTED_VALUE"""),45600.66666666667)</f>
        <v>45600.66667</v>
      </c>
      <c r="H214" s="1">
        <f>IFERROR(__xludf.DUMMYFUNCTION("""COMPUTED_VALUE"""),3310.22)</f>
        <v>3310.22</v>
      </c>
      <c r="J214" s="2">
        <f>IFERROR(__xludf.DUMMYFUNCTION("""COMPUTED_VALUE"""),45600.66666666667)</f>
        <v>45600.66667</v>
      </c>
      <c r="K214" s="1">
        <f>IFERROR(__xludf.DUMMYFUNCTION("""COMPUTED_VALUE"""),3339.57)</f>
        <v>3339.57</v>
      </c>
      <c r="M214" s="2">
        <f>IFERROR(__xludf.DUMMYFUNCTION("""COMPUTED_VALUE"""),45600.66666666667)</f>
        <v>45600.66667</v>
      </c>
      <c r="N214" s="1">
        <f>IFERROR(__xludf.DUMMYFUNCTION("""COMPUTED_VALUE"""),4.8092119E7)</f>
        <v>48092119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IFERROR(__xludf.DUMMYFUNCTION("""COMPUTED_VALUE"""),3338.01)</f>
        <v>3338.01</v>
      </c>
      <c r="D215" s="2">
        <f>IFERROR(__xludf.DUMMYFUNCTION("""COMPUTED_VALUE"""),45601.66666666667)</f>
        <v>45601.66667</v>
      </c>
      <c r="E215" s="1">
        <f>IFERROR(__xludf.DUMMYFUNCTION("""COMPUTED_VALUE"""),3377.78)</f>
        <v>3377.78</v>
      </c>
      <c r="G215" s="2">
        <f>IFERROR(__xludf.DUMMYFUNCTION("""COMPUTED_VALUE"""),45601.66666666667)</f>
        <v>45601.66667</v>
      </c>
      <c r="H215" s="1">
        <f>IFERROR(__xludf.DUMMYFUNCTION("""COMPUTED_VALUE"""),3338.01)</f>
        <v>3338.01</v>
      </c>
      <c r="J215" s="2">
        <f>IFERROR(__xludf.DUMMYFUNCTION("""COMPUTED_VALUE"""),45601.66666666667)</f>
        <v>45601.66667</v>
      </c>
      <c r="K215" s="1">
        <f>IFERROR(__xludf.DUMMYFUNCTION("""COMPUTED_VALUE"""),3376.58)</f>
        <v>3376.58</v>
      </c>
      <c r="M215" s="2">
        <f>IFERROR(__xludf.DUMMYFUNCTION("""COMPUTED_VALUE"""),45601.66666666667)</f>
        <v>45601.66667</v>
      </c>
      <c r="N215" s="1">
        <f>IFERROR(__xludf.DUMMYFUNCTION("""COMPUTED_VALUE"""),5.5500735E7)</f>
        <v>55500735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IFERROR(__xludf.DUMMYFUNCTION("""COMPUTED_VALUE"""),3418.7)</f>
        <v>3418.7</v>
      </c>
      <c r="D216" s="2">
        <f>IFERROR(__xludf.DUMMYFUNCTION("""COMPUTED_VALUE"""),45602.66666666667)</f>
        <v>45602.66667</v>
      </c>
      <c r="E216" s="1">
        <f>IFERROR(__xludf.DUMMYFUNCTION("""COMPUTED_VALUE"""),3468.88)</f>
        <v>3468.88</v>
      </c>
      <c r="G216" s="2">
        <f>IFERROR(__xludf.DUMMYFUNCTION("""COMPUTED_VALUE"""),45602.66666666667)</f>
        <v>45602.66667</v>
      </c>
      <c r="H216" s="1">
        <f>IFERROR(__xludf.DUMMYFUNCTION("""COMPUTED_VALUE"""),3393.05)</f>
        <v>3393.05</v>
      </c>
      <c r="J216" s="2">
        <f>IFERROR(__xludf.DUMMYFUNCTION("""COMPUTED_VALUE"""),45602.66666666667)</f>
        <v>45602.66667</v>
      </c>
      <c r="K216" s="1">
        <f>IFERROR(__xludf.DUMMYFUNCTION("""COMPUTED_VALUE"""),3463.77)</f>
        <v>3463.77</v>
      </c>
      <c r="M216" s="2">
        <f>IFERROR(__xludf.DUMMYFUNCTION("""COMPUTED_VALUE"""),45602.66666666667)</f>
        <v>45602.66667</v>
      </c>
      <c r="N216" s="1">
        <f>IFERROR(__xludf.DUMMYFUNCTION("""COMPUTED_VALUE"""),5.4244583E7)</f>
        <v>54244583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IFERROR(__xludf.DUMMYFUNCTION("""COMPUTED_VALUE"""),3468.21)</f>
        <v>3468.21</v>
      </c>
      <c r="D217" s="2">
        <f>IFERROR(__xludf.DUMMYFUNCTION("""COMPUTED_VALUE"""),45603.66666666667)</f>
        <v>45603.66667</v>
      </c>
      <c r="E217" s="1">
        <f>IFERROR(__xludf.DUMMYFUNCTION("""COMPUTED_VALUE"""),3507.85)</f>
        <v>3507.85</v>
      </c>
      <c r="G217" s="2">
        <f>IFERROR(__xludf.DUMMYFUNCTION("""COMPUTED_VALUE"""),45603.66666666667)</f>
        <v>45603.66667</v>
      </c>
      <c r="H217" s="1">
        <f>IFERROR(__xludf.DUMMYFUNCTION("""COMPUTED_VALUE"""),3464.96)</f>
        <v>3464.96</v>
      </c>
      <c r="J217" s="2">
        <f>IFERROR(__xludf.DUMMYFUNCTION("""COMPUTED_VALUE"""),45603.66666666667)</f>
        <v>45603.66667</v>
      </c>
      <c r="K217" s="1">
        <f>IFERROR(__xludf.DUMMYFUNCTION("""COMPUTED_VALUE"""),3499.49)</f>
        <v>3499.49</v>
      </c>
      <c r="M217" s="2">
        <f>IFERROR(__xludf.DUMMYFUNCTION("""COMPUTED_VALUE"""),45603.66666666667)</f>
        <v>45603.66667</v>
      </c>
      <c r="N217" s="1">
        <f>IFERROR(__xludf.DUMMYFUNCTION("""COMPUTED_VALUE"""),3.6973413E7)</f>
        <v>36973413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IFERROR(__xludf.DUMMYFUNCTION("""COMPUTED_VALUE"""),3507.76)</f>
        <v>3507.76</v>
      </c>
      <c r="D218" s="2">
        <f>IFERROR(__xludf.DUMMYFUNCTION("""COMPUTED_VALUE"""),45604.66666666667)</f>
        <v>45604.66667</v>
      </c>
      <c r="E218" s="1">
        <f>IFERROR(__xludf.DUMMYFUNCTION("""COMPUTED_VALUE"""),3511.38)</f>
        <v>3511.38</v>
      </c>
      <c r="G218" s="2">
        <f>IFERROR(__xludf.DUMMYFUNCTION("""COMPUTED_VALUE"""),45604.66666666667)</f>
        <v>45604.66667</v>
      </c>
      <c r="H218" s="1">
        <f>IFERROR(__xludf.DUMMYFUNCTION("""COMPUTED_VALUE"""),3484.6)</f>
        <v>3484.6</v>
      </c>
      <c r="J218" s="2">
        <f>IFERROR(__xludf.DUMMYFUNCTION("""COMPUTED_VALUE"""),45604.66666666667)</f>
        <v>45604.66667</v>
      </c>
      <c r="K218" s="1">
        <f>IFERROR(__xludf.DUMMYFUNCTION("""COMPUTED_VALUE"""),3491.3)</f>
        <v>3491.3</v>
      </c>
      <c r="M218" s="2">
        <f>IFERROR(__xludf.DUMMYFUNCTION("""COMPUTED_VALUE"""),45604.66666666667)</f>
        <v>45604.66667</v>
      </c>
      <c r="N218" s="1">
        <f>IFERROR(__xludf.DUMMYFUNCTION("""COMPUTED_VALUE"""),5.180771E7)</f>
        <v>51807710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IFERROR(__xludf.DUMMYFUNCTION("""COMPUTED_VALUE"""),3503.72)</f>
        <v>3503.72</v>
      </c>
      <c r="D219" s="2">
        <f>IFERROR(__xludf.DUMMYFUNCTION("""COMPUTED_VALUE"""),45607.66666666667)</f>
        <v>45607.66667</v>
      </c>
      <c r="E219" s="1">
        <f>IFERROR(__xludf.DUMMYFUNCTION("""COMPUTED_VALUE"""),3543.03)</f>
        <v>3543.03</v>
      </c>
      <c r="G219" s="2">
        <f>IFERROR(__xludf.DUMMYFUNCTION("""COMPUTED_VALUE"""),45607.66666666667)</f>
        <v>45607.66667</v>
      </c>
      <c r="H219" s="1">
        <f>IFERROR(__xludf.DUMMYFUNCTION("""COMPUTED_VALUE"""),3503.15)</f>
        <v>3503.15</v>
      </c>
      <c r="J219" s="2">
        <f>IFERROR(__xludf.DUMMYFUNCTION("""COMPUTED_VALUE"""),45607.66666666667)</f>
        <v>45607.66667</v>
      </c>
      <c r="K219" s="1">
        <f>IFERROR(__xludf.DUMMYFUNCTION("""COMPUTED_VALUE"""),3535.39)</f>
        <v>3535.39</v>
      </c>
      <c r="M219" s="2">
        <f>IFERROR(__xludf.DUMMYFUNCTION("""COMPUTED_VALUE"""),45607.66666666667)</f>
        <v>45607.66667</v>
      </c>
      <c r="N219" s="1">
        <f>IFERROR(__xludf.DUMMYFUNCTION("""COMPUTED_VALUE"""),6.9660795E7)</f>
        <v>69660795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IFERROR(__xludf.DUMMYFUNCTION("""COMPUTED_VALUE"""),3536.47)</f>
        <v>3536.47</v>
      </c>
      <c r="D220" s="2">
        <f>IFERROR(__xludf.DUMMYFUNCTION("""COMPUTED_VALUE"""),45608.66666666667)</f>
        <v>45608.66667</v>
      </c>
      <c r="E220" s="1">
        <f>IFERROR(__xludf.DUMMYFUNCTION("""COMPUTED_VALUE"""),3566.59)</f>
        <v>3566.59</v>
      </c>
      <c r="G220" s="2">
        <f>IFERROR(__xludf.DUMMYFUNCTION("""COMPUTED_VALUE"""),45608.66666666667)</f>
        <v>45608.66667</v>
      </c>
      <c r="H220" s="1">
        <f>IFERROR(__xludf.DUMMYFUNCTION("""COMPUTED_VALUE"""),3531.02)</f>
        <v>3531.02</v>
      </c>
      <c r="J220" s="2">
        <f>IFERROR(__xludf.DUMMYFUNCTION("""COMPUTED_VALUE"""),45608.66666666667)</f>
        <v>45608.66667</v>
      </c>
      <c r="K220" s="1">
        <f>IFERROR(__xludf.DUMMYFUNCTION("""COMPUTED_VALUE"""),3563.17)</f>
        <v>3563.17</v>
      </c>
      <c r="M220" s="2">
        <f>IFERROR(__xludf.DUMMYFUNCTION("""COMPUTED_VALUE"""),45608.66666666667)</f>
        <v>45608.66667</v>
      </c>
      <c r="N220" s="1">
        <f>IFERROR(__xludf.DUMMYFUNCTION("""COMPUTED_VALUE"""),4.6640835E7)</f>
        <v>46640835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IFERROR(__xludf.DUMMYFUNCTION("""COMPUTED_VALUE"""),3572.68)</f>
        <v>3572.68</v>
      </c>
      <c r="D221" s="2">
        <f>IFERROR(__xludf.DUMMYFUNCTION("""COMPUTED_VALUE"""),45609.66666666667)</f>
        <v>45609.66667</v>
      </c>
      <c r="E221" s="1">
        <f>IFERROR(__xludf.DUMMYFUNCTION("""COMPUTED_VALUE"""),3608.39)</f>
        <v>3608.39</v>
      </c>
      <c r="G221" s="2">
        <f>IFERROR(__xludf.DUMMYFUNCTION("""COMPUTED_VALUE"""),45609.66666666667)</f>
        <v>45609.66667</v>
      </c>
      <c r="H221" s="1">
        <f>IFERROR(__xludf.DUMMYFUNCTION("""COMPUTED_VALUE"""),3565.92)</f>
        <v>3565.92</v>
      </c>
      <c r="J221" s="2">
        <f>IFERROR(__xludf.DUMMYFUNCTION("""COMPUTED_VALUE"""),45609.66666666667)</f>
        <v>45609.66667</v>
      </c>
      <c r="K221" s="1">
        <f>IFERROR(__xludf.DUMMYFUNCTION("""COMPUTED_VALUE"""),3586.26)</f>
        <v>3586.26</v>
      </c>
      <c r="M221" s="2">
        <f>IFERROR(__xludf.DUMMYFUNCTION("""COMPUTED_VALUE"""),45609.66666666667)</f>
        <v>45609.66667</v>
      </c>
      <c r="N221" s="1">
        <f>IFERROR(__xludf.DUMMYFUNCTION("""COMPUTED_VALUE"""),4.5080508E7)</f>
        <v>45080508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IFERROR(__xludf.DUMMYFUNCTION("""COMPUTED_VALUE"""),3602.98)</f>
        <v>3602.98</v>
      </c>
      <c r="D222" s="2">
        <f>IFERROR(__xludf.DUMMYFUNCTION("""COMPUTED_VALUE"""),45610.66666666667)</f>
        <v>45610.66667</v>
      </c>
      <c r="E222" s="1">
        <f>IFERROR(__xludf.DUMMYFUNCTION("""COMPUTED_VALUE"""),3623.57)</f>
        <v>3623.57</v>
      </c>
      <c r="G222" s="2">
        <f>IFERROR(__xludf.DUMMYFUNCTION("""COMPUTED_VALUE"""),45610.66666666667)</f>
        <v>45610.66667</v>
      </c>
      <c r="H222" s="1">
        <f>IFERROR(__xludf.DUMMYFUNCTION("""COMPUTED_VALUE"""),3590.88)</f>
        <v>3590.88</v>
      </c>
      <c r="J222" s="2">
        <f>IFERROR(__xludf.DUMMYFUNCTION("""COMPUTED_VALUE"""),45610.66666666667)</f>
        <v>45610.66667</v>
      </c>
      <c r="K222" s="1">
        <f>IFERROR(__xludf.DUMMYFUNCTION("""COMPUTED_VALUE"""),3598.25)</f>
        <v>3598.25</v>
      </c>
      <c r="M222" s="2">
        <f>IFERROR(__xludf.DUMMYFUNCTION("""COMPUTED_VALUE"""),45610.66666666667)</f>
        <v>45610.66667</v>
      </c>
      <c r="N222" s="1">
        <f>IFERROR(__xludf.DUMMYFUNCTION("""COMPUTED_VALUE"""),5.04382E7)</f>
        <v>50438200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IFERROR(__xludf.DUMMYFUNCTION("""COMPUTED_VALUE"""),3578.72)</f>
        <v>3578.72</v>
      </c>
      <c r="D223" s="2">
        <f>IFERROR(__xludf.DUMMYFUNCTION("""COMPUTED_VALUE"""),45611.66666666667)</f>
        <v>45611.66667</v>
      </c>
      <c r="E223" s="1">
        <f>IFERROR(__xludf.DUMMYFUNCTION("""COMPUTED_VALUE"""),3581.79)</f>
        <v>3581.79</v>
      </c>
      <c r="G223" s="2">
        <f>IFERROR(__xludf.DUMMYFUNCTION("""COMPUTED_VALUE"""),45611.66666666667)</f>
        <v>45611.66667</v>
      </c>
      <c r="H223" s="1">
        <f>IFERROR(__xludf.DUMMYFUNCTION("""COMPUTED_VALUE"""),3538.5)</f>
        <v>3538.5</v>
      </c>
      <c r="J223" s="2">
        <f>IFERROR(__xludf.DUMMYFUNCTION("""COMPUTED_VALUE"""),45611.66666666667)</f>
        <v>45611.66667</v>
      </c>
      <c r="K223" s="1">
        <f>IFERROR(__xludf.DUMMYFUNCTION("""COMPUTED_VALUE"""),3552.58)</f>
        <v>3552.58</v>
      </c>
      <c r="M223" s="2">
        <f>IFERROR(__xludf.DUMMYFUNCTION("""COMPUTED_VALUE"""),45611.66666666667)</f>
        <v>45611.66667</v>
      </c>
      <c r="N223" s="1">
        <f>IFERROR(__xludf.DUMMYFUNCTION("""COMPUTED_VALUE"""),4.8124444E7)</f>
        <v>48124444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IFERROR(__xludf.DUMMYFUNCTION("""COMPUTED_VALUE"""),3526.26)</f>
        <v>3526.26</v>
      </c>
      <c r="D224" s="2">
        <f>IFERROR(__xludf.DUMMYFUNCTION("""COMPUTED_VALUE"""),45614.66666666667)</f>
        <v>45614.66667</v>
      </c>
      <c r="E224" s="1">
        <f>IFERROR(__xludf.DUMMYFUNCTION("""COMPUTED_VALUE"""),3611.8)</f>
        <v>3611.8</v>
      </c>
      <c r="G224" s="2">
        <f>IFERROR(__xludf.DUMMYFUNCTION("""COMPUTED_VALUE"""),45614.66666666667)</f>
        <v>45614.66667</v>
      </c>
      <c r="H224" s="1">
        <f>IFERROR(__xludf.DUMMYFUNCTION("""COMPUTED_VALUE"""),3514.39)</f>
        <v>3514.39</v>
      </c>
      <c r="J224" s="2">
        <f>IFERROR(__xludf.DUMMYFUNCTION("""COMPUTED_VALUE"""),45614.66666666667)</f>
        <v>45614.66667</v>
      </c>
      <c r="K224" s="1">
        <f>IFERROR(__xludf.DUMMYFUNCTION("""COMPUTED_VALUE"""),3607.56)</f>
        <v>3607.56</v>
      </c>
      <c r="M224" s="2">
        <f>IFERROR(__xludf.DUMMYFUNCTION("""COMPUTED_VALUE"""),45614.66666666667)</f>
        <v>45614.66667</v>
      </c>
      <c r="N224" s="1">
        <f>IFERROR(__xludf.DUMMYFUNCTION("""COMPUTED_VALUE"""),3.9897845E7)</f>
        <v>39897845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IFERROR(__xludf.DUMMYFUNCTION("""COMPUTED_VALUE"""),3574.7)</f>
        <v>3574.7</v>
      </c>
      <c r="D225" s="2">
        <f>IFERROR(__xludf.DUMMYFUNCTION("""COMPUTED_VALUE"""),45615.66666666667)</f>
        <v>45615.66667</v>
      </c>
      <c r="E225" s="1">
        <f>IFERROR(__xludf.DUMMYFUNCTION("""COMPUTED_VALUE"""),3653.27)</f>
        <v>3653.27</v>
      </c>
      <c r="G225" s="2">
        <f>IFERROR(__xludf.DUMMYFUNCTION("""COMPUTED_VALUE"""),45615.66666666667)</f>
        <v>45615.66667</v>
      </c>
      <c r="H225" s="1">
        <f>IFERROR(__xludf.DUMMYFUNCTION("""COMPUTED_VALUE"""),3574.7)</f>
        <v>3574.7</v>
      </c>
      <c r="J225" s="2">
        <f>IFERROR(__xludf.DUMMYFUNCTION("""COMPUTED_VALUE"""),45615.66666666667)</f>
        <v>45615.66667</v>
      </c>
      <c r="K225" s="1">
        <f>IFERROR(__xludf.DUMMYFUNCTION("""COMPUTED_VALUE"""),3644.17)</f>
        <v>3644.17</v>
      </c>
      <c r="M225" s="2">
        <f>IFERROR(__xludf.DUMMYFUNCTION("""COMPUTED_VALUE"""),45615.66666666667)</f>
        <v>45615.66667</v>
      </c>
      <c r="N225" s="1">
        <f>IFERROR(__xludf.DUMMYFUNCTION("""COMPUTED_VALUE"""),4.1220665E7)</f>
        <v>41220665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IFERROR(__xludf.DUMMYFUNCTION("""COMPUTED_VALUE"""),3659.35)</f>
        <v>3659.35</v>
      </c>
      <c r="D226" s="2">
        <f>IFERROR(__xludf.DUMMYFUNCTION("""COMPUTED_VALUE"""),45616.66666666667)</f>
        <v>45616.66667</v>
      </c>
      <c r="E226" s="1">
        <f>IFERROR(__xludf.DUMMYFUNCTION("""COMPUTED_VALUE"""),3675.11)</f>
        <v>3675.11</v>
      </c>
      <c r="G226" s="2">
        <f>IFERROR(__xludf.DUMMYFUNCTION("""COMPUTED_VALUE"""),45616.66666666667)</f>
        <v>45616.66667</v>
      </c>
      <c r="H226" s="1">
        <f>IFERROR(__xludf.DUMMYFUNCTION("""COMPUTED_VALUE"""),3624.02)</f>
        <v>3624.02</v>
      </c>
      <c r="J226" s="2">
        <f>IFERROR(__xludf.DUMMYFUNCTION("""COMPUTED_VALUE"""),45616.66666666667)</f>
        <v>45616.66667</v>
      </c>
      <c r="K226" s="1">
        <f>IFERROR(__xludf.DUMMYFUNCTION("""COMPUTED_VALUE"""),3661.1)</f>
        <v>3661.1</v>
      </c>
      <c r="M226" s="2">
        <f>IFERROR(__xludf.DUMMYFUNCTION("""COMPUTED_VALUE"""),45616.66666666667)</f>
        <v>45616.66667</v>
      </c>
      <c r="N226" s="1">
        <f>IFERROR(__xludf.DUMMYFUNCTION("""COMPUTED_VALUE"""),5.6558779E7)</f>
        <v>56558779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IFERROR(__xludf.DUMMYFUNCTION("""COMPUTED_VALUE"""),3667.76)</f>
        <v>3667.76</v>
      </c>
      <c r="D227" s="2">
        <f>IFERROR(__xludf.DUMMYFUNCTION("""COMPUTED_VALUE"""),45617.66666666667)</f>
        <v>45617.66667</v>
      </c>
      <c r="E227" s="1">
        <f>IFERROR(__xludf.DUMMYFUNCTION("""COMPUTED_VALUE"""),3734.56)</f>
        <v>3734.56</v>
      </c>
      <c r="G227" s="2">
        <f>IFERROR(__xludf.DUMMYFUNCTION("""COMPUTED_VALUE"""),45617.66666666667)</f>
        <v>45617.66667</v>
      </c>
      <c r="H227" s="1">
        <f>IFERROR(__xludf.DUMMYFUNCTION("""COMPUTED_VALUE"""),3650.1)</f>
        <v>3650.1</v>
      </c>
      <c r="J227" s="2">
        <f>IFERROR(__xludf.DUMMYFUNCTION("""COMPUTED_VALUE"""),45617.66666666667)</f>
        <v>45617.66667</v>
      </c>
      <c r="K227" s="1">
        <f>IFERROR(__xludf.DUMMYFUNCTION("""COMPUTED_VALUE"""),3711.91)</f>
        <v>3711.91</v>
      </c>
      <c r="M227" s="2">
        <f>IFERROR(__xludf.DUMMYFUNCTION("""COMPUTED_VALUE"""),45617.66666666667)</f>
        <v>45617.66667</v>
      </c>
      <c r="N227" s="1">
        <f>IFERROR(__xludf.DUMMYFUNCTION("""COMPUTED_VALUE"""),4.4196241E7)</f>
        <v>44196241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IFERROR(__xludf.DUMMYFUNCTION("""COMPUTED_VALUE"""),3718.23)</f>
        <v>3718.23</v>
      </c>
      <c r="D228" s="2">
        <f>IFERROR(__xludf.DUMMYFUNCTION("""COMPUTED_VALUE"""),45618.66666666667)</f>
        <v>45618.66667</v>
      </c>
      <c r="E228" s="1">
        <f>IFERROR(__xludf.DUMMYFUNCTION("""COMPUTED_VALUE"""),3763.56)</f>
        <v>3763.56</v>
      </c>
      <c r="G228" s="2">
        <f>IFERROR(__xludf.DUMMYFUNCTION("""COMPUTED_VALUE"""),45618.66666666667)</f>
        <v>45618.66667</v>
      </c>
      <c r="H228" s="1">
        <f>IFERROR(__xludf.DUMMYFUNCTION("""COMPUTED_VALUE"""),3715.52)</f>
        <v>3715.52</v>
      </c>
      <c r="J228" s="2">
        <f>IFERROR(__xludf.DUMMYFUNCTION("""COMPUTED_VALUE"""),45618.66666666667)</f>
        <v>45618.66667</v>
      </c>
      <c r="K228" s="1">
        <f>IFERROR(__xludf.DUMMYFUNCTION("""COMPUTED_VALUE"""),3745.47)</f>
        <v>3745.47</v>
      </c>
      <c r="M228" s="2">
        <f>IFERROR(__xludf.DUMMYFUNCTION("""COMPUTED_VALUE"""),45618.66666666667)</f>
        <v>45618.66667</v>
      </c>
      <c r="N228" s="1">
        <f>IFERROR(__xludf.DUMMYFUNCTION("""COMPUTED_VALUE"""),4.6583121E7)</f>
        <v>46583121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IFERROR(__xludf.DUMMYFUNCTION("""COMPUTED_VALUE"""),3781.64)</f>
        <v>3781.64</v>
      </c>
      <c r="D229" s="2">
        <f>IFERROR(__xludf.DUMMYFUNCTION("""COMPUTED_VALUE"""),45621.66666666667)</f>
        <v>45621.66667</v>
      </c>
      <c r="E229" s="1">
        <f>IFERROR(__xludf.DUMMYFUNCTION("""COMPUTED_VALUE"""),3781.67)</f>
        <v>3781.67</v>
      </c>
      <c r="G229" s="2">
        <f>IFERROR(__xludf.DUMMYFUNCTION("""COMPUTED_VALUE"""),45621.66666666667)</f>
        <v>45621.66667</v>
      </c>
      <c r="H229" s="1">
        <f>IFERROR(__xludf.DUMMYFUNCTION("""COMPUTED_VALUE"""),3708.47)</f>
        <v>3708.47</v>
      </c>
      <c r="J229" s="2">
        <f>IFERROR(__xludf.DUMMYFUNCTION("""COMPUTED_VALUE"""),45621.66666666667)</f>
        <v>45621.66667</v>
      </c>
      <c r="K229" s="1">
        <f>IFERROR(__xludf.DUMMYFUNCTION("""COMPUTED_VALUE"""),3710.66)</f>
        <v>3710.66</v>
      </c>
      <c r="M229" s="2">
        <f>IFERROR(__xludf.DUMMYFUNCTION("""COMPUTED_VALUE"""),45621.66666666667)</f>
        <v>45621.66667</v>
      </c>
      <c r="N229" s="1">
        <f>IFERROR(__xludf.DUMMYFUNCTION("""COMPUTED_VALUE"""),9.7366123E7)</f>
        <v>97366123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IFERROR(__xludf.DUMMYFUNCTION("""COMPUTED_VALUE"""),3712.78)</f>
        <v>3712.78</v>
      </c>
      <c r="D230" s="2">
        <f>IFERROR(__xludf.DUMMYFUNCTION("""COMPUTED_VALUE"""),45622.66666666667)</f>
        <v>45622.66667</v>
      </c>
      <c r="E230" s="1">
        <f>IFERROR(__xludf.DUMMYFUNCTION("""COMPUTED_VALUE"""),3746.73)</f>
        <v>3746.73</v>
      </c>
      <c r="G230" s="2">
        <f>IFERROR(__xludf.DUMMYFUNCTION("""COMPUTED_VALUE"""),45622.66666666667)</f>
        <v>45622.66667</v>
      </c>
      <c r="H230" s="1">
        <f>IFERROR(__xludf.DUMMYFUNCTION("""COMPUTED_VALUE"""),3698.32)</f>
        <v>3698.32</v>
      </c>
      <c r="J230" s="2">
        <f>IFERROR(__xludf.DUMMYFUNCTION("""COMPUTED_VALUE"""),45622.66666666667)</f>
        <v>45622.66667</v>
      </c>
      <c r="K230" s="1">
        <f>IFERROR(__xludf.DUMMYFUNCTION("""COMPUTED_VALUE"""),3716.75)</f>
        <v>3716.75</v>
      </c>
      <c r="M230" s="2">
        <f>IFERROR(__xludf.DUMMYFUNCTION("""COMPUTED_VALUE"""),45622.66666666667)</f>
        <v>45622.66667</v>
      </c>
      <c r="N230" s="1">
        <f>IFERROR(__xludf.DUMMYFUNCTION("""COMPUTED_VALUE"""),6.8574054E7)</f>
        <v>68574054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IFERROR(__xludf.DUMMYFUNCTION("""COMPUTED_VALUE"""),3716.04)</f>
        <v>3716.04</v>
      </c>
      <c r="D231" s="2">
        <f>IFERROR(__xludf.DUMMYFUNCTION("""COMPUTED_VALUE"""),45623.66666666667)</f>
        <v>45623.66667</v>
      </c>
      <c r="E231" s="1">
        <f>IFERROR(__xludf.DUMMYFUNCTION("""COMPUTED_VALUE"""),3749.29)</f>
        <v>3749.29</v>
      </c>
      <c r="G231" s="2">
        <f>IFERROR(__xludf.DUMMYFUNCTION("""COMPUTED_VALUE"""),45623.66666666667)</f>
        <v>45623.66667</v>
      </c>
      <c r="H231" s="1">
        <f>IFERROR(__xludf.DUMMYFUNCTION("""COMPUTED_VALUE"""),3695.54)</f>
        <v>3695.54</v>
      </c>
      <c r="J231" s="2">
        <f>IFERROR(__xludf.DUMMYFUNCTION("""COMPUTED_VALUE"""),45623.66666666667)</f>
        <v>45623.66667</v>
      </c>
      <c r="K231" s="1">
        <f>IFERROR(__xludf.DUMMYFUNCTION("""COMPUTED_VALUE"""),3738.47)</f>
        <v>3738.47</v>
      </c>
      <c r="M231" s="2">
        <f>IFERROR(__xludf.DUMMYFUNCTION("""COMPUTED_VALUE"""),45623.66666666667)</f>
        <v>45623.66667</v>
      </c>
      <c r="N231" s="1">
        <f>IFERROR(__xludf.DUMMYFUNCTION("""COMPUTED_VALUE"""),4.2211918E7)</f>
        <v>42211918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IFERROR(__xludf.DUMMYFUNCTION("""COMPUTED_VALUE"""),3749.39)</f>
        <v>3749.39</v>
      </c>
      <c r="D232" s="2">
        <f>IFERROR(__xludf.DUMMYFUNCTION("""COMPUTED_VALUE"""),45625.54166666667)</f>
        <v>45625.54167</v>
      </c>
      <c r="E232" s="1">
        <f>IFERROR(__xludf.DUMMYFUNCTION("""COMPUTED_VALUE"""),3782.72)</f>
        <v>3782.72</v>
      </c>
      <c r="G232" s="2">
        <f>IFERROR(__xludf.DUMMYFUNCTION("""COMPUTED_VALUE"""),45625.54166666667)</f>
        <v>45625.54167</v>
      </c>
      <c r="H232" s="1">
        <f>IFERROR(__xludf.DUMMYFUNCTION("""COMPUTED_VALUE"""),3745.72)</f>
        <v>3745.72</v>
      </c>
      <c r="J232" s="2">
        <f>IFERROR(__xludf.DUMMYFUNCTION("""COMPUTED_VALUE"""),45625.54166666667)</f>
        <v>45625.54167</v>
      </c>
      <c r="K232" s="1">
        <f>IFERROR(__xludf.DUMMYFUNCTION("""COMPUTED_VALUE"""),3759.7)</f>
        <v>3759.7</v>
      </c>
      <c r="M232" s="2">
        <f>IFERROR(__xludf.DUMMYFUNCTION("""COMPUTED_VALUE"""),45625.54166666667)</f>
        <v>45625.54167</v>
      </c>
      <c r="N232" s="1">
        <f>IFERROR(__xludf.DUMMYFUNCTION("""COMPUTED_VALUE"""),3.198809E7)</f>
        <v>31988090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IFERROR(__xludf.DUMMYFUNCTION("""COMPUTED_VALUE"""),3765.62)</f>
        <v>3765.62</v>
      </c>
      <c r="D233" s="2">
        <f>IFERROR(__xludf.DUMMYFUNCTION("""COMPUTED_VALUE"""),45628.66666666667)</f>
        <v>45628.66667</v>
      </c>
      <c r="E233" s="1">
        <f>IFERROR(__xludf.DUMMYFUNCTION("""COMPUTED_VALUE"""),3798.4)</f>
        <v>3798.4</v>
      </c>
      <c r="G233" s="2">
        <f>IFERROR(__xludf.DUMMYFUNCTION("""COMPUTED_VALUE"""),45628.66666666667)</f>
        <v>45628.66667</v>
      </c>
      <c r="H233" s="1">
        <f>IFERROR(__xludf.DUMMYFUNCTION("""COMPUTED_VALUE"""),3757.31)</f>
        <v>3757.31</v>
      </c>
      <c r="J233" s="2">
        <f>IFERROR(__xludf.DUMMYFUNCTION("""COMPUTED_VALUE"""),45628.66666666667)</f>
        <v>45628.66667</v>
      </c>
      <c r="K233" s="1">
        <f>IFERROR(__xludf.DUMMYFUNCTION("""COMPUTED_VALUE"""),3791.84)</f>
        <v>3791.84</v>
      </c>
      <c r="M233" s="2">
        <f>IFERROR(__xludf.DUMMYFUNCTION("""COMPUTED_VALUE"""),45628.66666666667)</f>
        <v>45628.66667</v>
      </c>
      <c r="N233" s="1">
        <f>IFERROR(__xludf.DUMMYFUNCTION("""COMPUTED_VALUE"""),5.0364007E7)</f>
        <v>50364007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IFERROR(__xludf.DUMMYFUNCTION("""COMPUTED_VALUE"""),3780.86)</f>
        <v>3780.86</v>
      </c>
      <c r="D234" s="2">
        <f>IFERROR(__xludf.DUMMYFUNCTION("""COMPUTED_VALUE"""),45629.66666666667)</f>
        <v>45629.66667</v>
      </c>
      <c r="E234" s="1">
        <f>IFERROR(__xludf.DUMMYFUNCTION("""COMPUTED_VALUE"""),3800.81)</f>
        <v>3800.81</v>
      </c>
      <c r="G234" s="2">
        <f>IFERROR(__xludf.DUMMYFUNCTION("""COMPUTED_VALUE"""),45629.66666666667)</f>
        <v>45629.66667</v>
      </c>
      <c r="H234" s="1">
        <f>IFERROR(__xludf.DUMMYFUNCTION("""COMPUTED_VALUE"""),3769.43)</f>
        <v>3769.43</v>
      </c>
      <c r="J234" s="2">
        <f>IFERROR(__xludf.DUMMYFUNCTION("""COMPUTED_VALUE"""),45629.66666666667)</f>
        <v>45629.66667</v>
      </c>
      <c r="K234" s="1">
        <f>IFERROR(__xludf.DUMMYFUNCTION("""COMPUTED_VALUE"""),3798.25)</f>
        <v>3798.25</v>
      </c>
      <c r="M234" s="2">
        <f>IFERROR(__xludf.DUMMYFUNCTION("""COMPUTED_VALUE"""),45629.66666666667)</f>
        <v>45629.66667</v>
      </c>
      <c r="N234" s="1">
        <f>IFERROR(__xludf.DUMMYFUNCTION("""COMPUTED_VALUE"""),4.2570276E7)</f>
        <v>42570276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IFERROR(__xludf.DUMMYFUNCTION("""COMPUTED_VALUE"""),3784.78)</f>
        <v>3784.78</v>
      </c>
      <c r="D235" s="2">
        <f>IFERROR(__xludf.DUMMYFUNCTION("""COMPUTED_VALUE"""),45630.66666666667)</f>
        <v>45630.66667</v>
      </c>
      <c r="E235" s="1">
        <f>IFERROR(__xludf.DUMMYFUNCTION("""COMPUTED_VALUE"""),3837.3)</f>
        <v>3837.3</v>
      </c>
      <c r="G235" s="2">
        <f>IFERROR(__xludf.DUMMYFUNCTION("""COMPUTED_VALUE"""),45630.66666666667)</f>
        <v>45630.66667</v>
      </c>
      <c r="H235" s="1">
        <f>IFERROR(__xludf.DUMMYFUNCTION("""COMPUTED_VALUE"""),3784.78)</f>
        <v>3784.78</v>
      </c>
      <c r="J235" s="2">
        <f>IFERROR(__xludf.DUMMYFUNCTION("""COMPUTED_VALUE"""),45630.66666666667)</f>
        <v>45630.66667</v>
      </c>
      <c r="K235" s="1">
        <f>IFERROR(__xludf.DUMMYFUNCTION("""COMPUTED_VALUE"""),3824.33)</f>
        <v>3824.33</v>
      </c>
      <c r="M235" s="2">
        <f>IFERROR(__xludf.DUMMYFUNCTION("""COMPUTED_VALUE"""),45630.66666666667)</f>
        <v>45630.66667</v>
      </c>
      <c r="N235" s="1">
        <f>IFERROR(__xludf.DUMMYFUNCTION("""COMPUTED_VALUE"""),5.2387688E7)</f>
        <v>52387688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IFERROR(__xludf.DUMMYFUNCTION("""COMPUTED_VALUE"""),3839.29)</f>
        <v>3839.29</v>
      </c>
      <c r="D236" s="2">
        <f>IFERROR(__xludf.DUMMYFUNCTION("""COMPUTED_VALUE"""),45631.66666666667)</f>
        <v>45631.66667</v>
      </c>
      <c r="E236" s="1">
        <f>IFERROR(__xludf.DUMMYFUNCTION("""COMPUTED_VALUE"""),3857.87)</f>
        <v>3857.87</v>
      </c>
      <c r="G236" s="2">
        <f>IFERROR(__xludf.DUMMYFUNCTION("""COMPUTED_VALUE"""),45631.66666666667)</f>
        <v>45631.66667</v>
      </c>
      <c r="H236" s="1">
        <f>IFERROR(__xludf.DUMMYFUNCTION("""COMPUTED_VALUE"""),3826.56)</f>
        <v>3826.56</v>
      </c>
      <c r="J236" s="2">
        <f>IFERROR(__xludf.DUMMYFUNCTION("""COMPUTED_VALUE"""),45631.66666666667)</f>
        <v>45631.66667</v>
      </c>
      <c r="K236" s="1">
        <f>IFERROR(__xludf.DUMMYFUNCTION("""COMPUTED_VALUE"""),3831.08)</f>
        <v>3831.08</v>
      </c>
      <c r="M236" s="2">
        <f>IFERROR(__xludf.DUMMYFUNCTION("""COMPUTED_VALUE"""),45631.66666666667)</f>
        <v>45631.66667</v>
      </c>
      <c r="N236" s="1">
        <f>IFERROR(__xludf.DUMMYFUNCTION("""COMPUTED_VALUE"""),8.3208913E7)</f>
        <v>83208913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IFERROR(__xludf.DUMMYFUNCTION("""COMPUTED_VALUE"""),3848.15)</f>
        <v>3848.15</v>
      </c>
      <c r="D237" s="2">
        <f>IFERROR(__xludf.DUMMYFUNCTION("""COMPUTED_VALUE"""),45632.66666666667)</f>
        <v>45632.66667</v>
      </c>
      <c r="E237" s="1">
        <f>IFERROR(__xludf.DUMMYFUNCTION("""COMPUTED_VALUE"""),3896.39)</f>
        <v>3896.39</v>
      </c>
      <c r="G237" s="2">
        <f>IFERROR(__xludf.DUMMYFUNCTION("""COMPUTED_VALUE"""),45632.66666666667)</f>
        <v>45632.66667</v>
      </c>
      <c r="H237" s="1">
        <f>IFERROR(__xludf.DUMMYFUNCTION("""COMPUTED_VALUE"""),3844.79)</f>
        <v>3844.79</v>
      </c>
      <c r="J237" s="2">
        <f>IFERROR(__xludf.DUMMYFUNCTION("""COMPUTED_VALUE"""),45632.66666666667)</f>
        <v>45632.66667</v>
      </c>
      <c r="K237" s="1">
        <f>IFERROR(__xludf.DUMMYFUNCTION("""COMPUTED_VALUE"""),3895.82)</f>
        <v>3895.82</v>
      </c>
      <c r="M237" s="2">
        <f>IFERROR(__xludf.DUMMYFUNCTION("""COMPUTED_VALUE"""),45632.66666666667)</f>
        <v>45632.66667</v>
      </c>
      <c r="N237" s="1">
        <f>IFERROR(__xludf.DUMMYFUNCTION("""COMPUTED_VALUE"""),5.642399E7)</f>
        <v>56423990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IFERROR(__xludf.DUMMYFUNCTION("""COMPUTED_VALUE"""),3884.94)</f>
        <v>3884.94</v>
      </c>
      <c r="D238" s="2">
        <f>IFERROR(__xludf.DUMMYFUNCTION("""COMPUTED_VALUE"""),45635.66666666667)</f>
        <v>45635.66667</v>
      </c>
      <c r="E238" s="1">
        <f>IFERROR(__xludf.DUMMYFUNCTION("""COMPUTED_VALUE"""),3890.94)</f>
        <v>3890.94</v>
      </c>
      <c r="G238" s="2">
        <f>IFERROR(__xludf.DUMMYFUNCTION("""COMPUTED_VALUE"""),45635.66666666667)</f>
        <v>45635.66667</v>
      </c>
      <c r="H238" s="1">
        <f>IFERROR(__xludf.DUMMYFUNCTION("""COMPUTED_VALUE"""),3819.96)</f>
        <v>3819.96</v>
      </c>
      <c r="J238" s="2">
        <f>IFERROR(__xludf.DUMMYFUNCTION("""COMPUTED_VALUE"""),45635.66666666667)</f>
        <v>45635.66667</v>
      </c>
      <c r="K238" s="1">
        <f>IFERROR(__xludf.DUMMYFUNCTION("""COMPUTED_VALUE"""),3842.15)</f>
        <v>3842.15</v>
      </c>
      <c r="M238" s="2">
        <f>IFERROR(__xludf.DUMMYFUNCTION("""COMPUTED_VALUE"""),45635.66666666667)</f>
        <v>45635.66667</v>
      </c>
      <c r="N238" s="1">
        <f>IFERROR(__xludf.DUMMYFUNCTION("""COMPUTED_VALUE"""),4.9842913E7)</f>
        <v>49842913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IFERROR(__xludf.DUMMYFUNCTION("""COMPUTED_VALUE"""),3836.71)</f>
        <v>3836.71</v>
      </c>
      <c r="D239" s="2">
        <f>IFERROR(__xludf.DUMMYFUNCTION("""COMPUTED_VALUE"""),45636.66666666667)</f>
        <v>45636.66667</v>
      </c>
      <c r="E239" s="1">
        <f>IFERROR(__xludf.DUMMYFUNCTION("""COMPUTED_VALUE"""),3872.47)</f>
        <v>3872.47</v>
      </c>
      <c r="G239" s="2">
        <f>IFERROR(__xludf.DUMMYFUNCTION("""COMPUTED_VALUE"""),45636.66666666667)</f>
        <v>45636.66667</v>
      </c>
      <c r="H239" s="1">
        <f>IFERROR(__xludf.DUMMYFUNCTION("""COMPUTED_VALUE"""),3830.13)</f>
        <v>3830.13</v>
      </c>
      <c r="J239" s="2">
        <f>IFERROR(__xludf.DUMMYFUNCTION("""COMPUTED_VALUE"""),45636.66666666667)</f>
        <v>45636.66667</v>
      </c>
      <c r="K239" s="1">
        <f>IFERROR(__xludf.DUMMYFUNCTION("""COMPUTED_VALUE"""),3836.31)</f>
        <v>3836.31</v>
      </c>
      <c r="M239" s="2">
        <f>IFERROR(__xludf.DUMMYFUNCTION("""COMPUTED_VALUE"""),45636.66666666667)</f>
        <v>45636.66667</v>
      </c>
      <c r="N239" s="1">
        <f>IFERROR(__xludf.DUMMYFUNCTION("""COMPUTED_VALUE"""),5.0858311E7)</f>
        <v>50858311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IFERROR(__xludf.DUMMYFUNCTION("""COMPUTED_VALUE"""),3869.51)</f>
        <v>3869.51</v>
      </c>
      <c r="D240" s="2">
        <f>IFERROR(__xludf.DUMMYFUNCTION("""COMPUTED_VALUE"""),45637.66666666667)</f>
        <v>45637.66667</v>
      </c>
      <c r="E240" s="1">
        <f>IFERROR(__xludf.DUMMYFUNCTION("""COMPUTED_VALUE"""),3928.76)</f>
        <v>3928.76</v>
      </c>
      <c r="G240" s="2">
        <f>IFERROR(__xludf.DUMMYFUNCTION("""COMPUTED_VALUE"""),45637.66666666667)</f>
        <v>45637.66667</v>
      </c>
      <c r="H240" s="1">
        <f>IFERROR(__xludf.DUMMYFUNCTION("""COMPUTED_VALUE"""),3868.09)</f>
        <v>3868.09</v>
      </c>
      <c r="J240" s="2">
        <f>IFERROR(__xludf.DUMMYFUNCTION("""COMPUTED_VALUE"""),45637.66666666667)</f>
        <v>45637.66667</v>
      </c>
      <c r="K240" s="1">
        <f>IFERROR(__xludf.DUMMYFUNCTION("""COMPUTED_VALUE"""),3912.8)</f>
        <v>3912.8</v>
      </c>
      <c r="M240" s="2">
        <f>IFERROR(__xludf.DUMMYFUNCTION("""COMPUTED_VALUE"""),45637.66666666667)</f>
        <v>45637.66667</v>
      </c>
      <c r="N240" s="1">
        <f>IFERROR(__xludf.DUMMYFUNCTION("""COMPUTED_VALUE"""),5.3508313E7)</f>
        <v>53508313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IFERROR(__xludf.DUMMYFUNCTION("""COMPUTED_VALUE"""),3905.44)</f>
        <v>3905.44</v>
      </c>
      <c r="D241" s="2">
        <f>IFERROR(__xludf.DUMMYFUNCTION("""COMPUTED_VALUE"""),45638.66666666667)</f>
        <v>45638.66667</v>
      </c>
      <c r="E241" s="1">
        <f>IFERROR(__xludf.DUMMYFUNCTION("""COMPUTED_VALUE"""),3905.44)</f>
        <v>3905.44</v>
      </c>
      <c r="G241" s="2">
        <f>IFERROR(__xludf.DUMMYFUNCTION("""COMPUTED_VALUE"""),45638.66666666667)</f>
        <v>45638.66667</v>
      </c>
      <c r="H241" s="1">
        <f>IFERROR(__xludf.DUMMYFUNCTION("""COMPUTED_VALUE"""),3876.62)</f>
        <v>3876.62</v>
      </c>
      <c r="J241" s="2">
        <f>IFERROR(__xludf.DUMMYFUNCTION("""COMPUTED_VALUE"""),45638.66666666667)</f>
        <v>45638.66667</v>
      </c>
      <c r="K241" s="1">
        <f>IFERROR(__xludf.DUMMYFUNCTION("""COMPUTED_VALUE"""),3879.53)</f>
        <v>3879.53</v>
      </c>
      <c r="M241" s="2">
        <f>IFERROR(__xludf.DUMMYFUNCTION("""COMPUTED_VALUE"""),45638.66666666667)</f>
        <v>45638.66667</v>
      </c>
      <c r="N241" s="1">
        <f>IFERROR(__xludf.DUMMYFUNCTION("""COMPUTED_VALUE"""),4.8410875E7)</f>
        <v>48410875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IFERROR(__xludf.DUMMYFUNCTION("""COMPUTED_VALUE"""),3862.34)</f>
        <v>3862.34</v>
      </c>
      <c r="D242" s="2">
        <f>IFERROR(__xludf.DUMMYFUNCTION("""COMPUTED_VALUE"""),45639.66666666667)</f>
        <v>45639.66667</v>
      </c>
      <c r="E242" s="1">
        <f>IFERROR(__xludf.DUMMYFUNCTION("""COMPUTED_VALUE"""),3882.74)</f>
        <v>3882.74</v>
      </c>
      <c r="G242" s="2">
        <f>IFERROR(__xludf.DUMMYFUNCTION("""COMPUTED_VALUE"""),45639.66666666667)</f>
        <v>45639.66667</v>
      </c>
      <c r="H242" s="1">
        <f>IFERROR(__xludf.DUMMYFUNCTION("""COMPUTED_VALUE"""),3843.42)</f>
        <v>3843.42</v>
      </c>
      <c r="J242" s="2">
        <f>IFERROR(__xludf.DUMMYFUNCTION("""COMPUTED_VALUE"""),45639.66666666667)</f>
        <v>45639.66667</v>
      </c>
      <c r="K242" s="1">
        <f>IFERROR(__xludf.DUMMYFUNCTION("""COMPUTED_VALUE"""),3866.4)</f>
        <v>3866.4</v>
      </c>
      <c r="M242" s="2">
        <f>IFERROR(__xludf.DUMMYFUNCTION("""COMPUTED_VALUE"""),45639.66666666667)</f>
        <v>45639.66667</v>
      </c>
      <c r="N242" s="1">
        <f>IFERROR(__xludf.DUMMYFUNCTION("""COMPUTED_VALUE"""),3.1544649E7)</f>
        <v>31544649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IFERROR(__xludf.DUMMYFUNCTION("""COMPUTED_VALUE"""),3877.87)</f>
        <v>3877.87</v>
      </c>
      <c r="D243" s="2">
        <f>IFERROR(__xludf.DUMMYFUNCTION("""COMPUTED_VALUE"""),45642.66666666667)</f>
        <v>45642.66667</v>
      </c>
      <c r="E243" s="1">
        <f>IFERROR(__xludf.DUMMYFUNCTION("""COMPUTED_VALUE"""),3893.82)</f>
        <v>3893.82</v>
      </c>
      <c r="G243" s="2">
        <f>IFERROR(__xludf.DUMMYFUNCTION("""COMPUTED_VALUE"""),45642.66666666667)</f>
        <v>45642.66667</v>
      </c>
      <c r="H243" s="1">
        <f>IFERROR(__xludf.DUMMYFUNCTION("""COMPUTED_VALUE"""),3869.67)</f>
        <v>3869.67</v>
      </c>
      <c r="J243" s="2">
        <f>IFERROR(__xludf.DUMMYFUNCTION("""COMPUTED_VALUE"""),45642.66666666667)</f>
        <v>45642.66667</v>
      </c>
      <c r="K243" s="1">
        <f>IFERROR(__xludf.DUMMYFUNCTION("""COMPUTED_VALUE"""),3872.7)</f>
        <v>3872.7</v>
      </c>
      <c r="M243" s="2">
        <f>IFERROR(__xludf.DUMMYFUNCTION("""COMPUTED_VALUE"""),45642.66666666667)</f>
        <v>45642.66667</v>
      </c>
      <c r="N243" s="1">
        <f>IFERROR(__xludf.DUMMYFUNCTION("""COMPUTED_VALUE"""),4.2990856E7)</f>
        <v>42990856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IFERROR(__xludf.DUMMYFUNCTION("""COMPUTED_VALUE"""),3877.6)</f>
        <v>3877.6</v>
      </c>
      <c r="D244" s="2">
        <f>IFERROR(__xludf.DUMMYFUNCTION("""COMPUTED_VALUE"""),45643.66666666667)</f>
        <v>45643.66667</v>
      </c>
      <c r="E244" s="1">
        <f>IFERROR(__xludf.DUMMYFUNCTION("""COMPUTED_VALUE"""),3887.77)</f>
        <v>3887.77</v>
      </c>
      <c r="G244" s="2">
        <f>IFERROR(__xludf.DUMMYFUNCTION("""COMPUTED_VALUE"""),45643.66666666667)</f>
        <v>45643.66667</v>
      </c>
      <c r="H244" s="1">
        <f>IFERROR(__xludf.DUMMYFUNCTION("""COMPUTED_VALUE"""),3843.58)</f>
        <v>3843.58</v>
      </c>
      <c r="J244" s="2">
        <f>IFERROR(__xludf.DUMMYFUNCTION("""COMPUTED_VALUE"""),45643.66666666667)</f>
        <v>45643.66667</v>
      </c>
      <c r="K244" s="1">
        <f>IFERROR(__xludf.DUMMYFUNCTION("""COMPUTED_VALUE"""),3853.61)</f>
        <v>3853.61</v>
      </c>
      <c r="M244" s="2">
        <f>IFERROR(__xludf.DUMMYFUNCTION("""COMPUTED_VALUE"""),45643.66666666667)</f>
        <v>45643.66667</v>
      </c>
      <c r="N244" s="1">
        <f>IFERROR(__xludf.DUMMYFUNCTION("""COMPUTED_VALUE"""),4.9635885E7)</f>
        <v>49635885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IFERROR(__xludf.DUMMYFUNCTION("""COMPUTED_VALUE"""),3850.57)</f>
        <v>3850.57</v>
      </c>
      <c r="D245" s="2">
        <f>IFERROR(__xludf.DUMMYFUNCTION("""COMPUTED_VALUE"""),45644.66666666667)</f>
        <v>45644.66667</v>
      </c>
      <c r="E245" s="1">
        <f>IFERROR(__xludf.DUMMYFUNCTION("""COMPUTED_VALUE"""),3859.3)</f>
        <v>3859.3</v>
      </c>
      <c r="G245" s="2">
        <f>IFERROR(__xludf.DUMMYFUNCTION("""COMPUTED_VALUE"""),45644.66666666667)</f>
        <v>45644.66667</v>
      </c>
      <c r="H245" s="1">
        <f>IFERROR(__xludf.DUMMYFUNCTION("""COMPUTED_VALUE"""),3729.14)</f>
        <v>3729.14</v>
      </c>
      <c r="J245" s="2">
        <f>IFERROR(__xludf.DUMMYFUNCTION("""COMPUTED_VALUE"""),45644.66666666667)</f>
        <v>45644.66667</v>
      </c>
      <c r="K245" s="1">
        <f>IFERROR(__xludf.DUMMYFUNCTION("""COMPUTED_VALUE"""),3733.14)</f>
        <v>3733.14</v>
      </c>
      <c r="M245" s="2">
        <f>IFERROR(__xludf.DUMMYFUNCTION("""COMPUTED_VALUE"""),45644.66666666667)</f>
        <v>45644.66667</v>
      </c>
      <c r="N245" s="1">
        <f>IFERROR(__xludf.DUMMYFUNCTION("""COMPUTED_VALUE"""),5.0689718E7)</f>
        <v>50689718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IFERROR(__xludf.DUMMYFUNCTION("""COMPUTED_VALUE"""),3782.49)</f>
        <v>3782.49</v>
      </c>
      <c r="D246" s="2">
        <f>IFERROR(__xludf.DUMMYFUNCTION("""COMPUTED_VALUE"""),45645.66666666667)</f>
        <v>45645.66667</v>
      </c>
      <c r="E246" s="1">
        <f>IFERROR(__xludf.DUMMYFUNCTION("""COMPUTED_VALUE"""),3807.9)</f>
        <v>3807.9</v>
      </c>
      <c r="G246" s="2">
        <f>IFERROR(__xludf.DUMMYFUNCTION("""COMPUTED_VALUE"""),45645.66666666667)</f>
        <v>45645.66667</v>
      </c>
      <c r="H246" s="1">
        <f>IFERROR(__xludf.DUMMYFUNCTION("""COMPUTED_VALUE"""),3751.03)</f>
        <v>3751.03</v>
      </c>
      <c r="J246" s="2">
        <f>IFERROR(__xludf.DUMMYFUNCTION("""COMPUTED_VALUE"""),45645.66666666667)</f>
        <v>45645.66667</v>
      </c>
      <c r="K246" s="1">
        <f>IFERROR(__xludf.DUMMYFUNCTION("""COMPUTED_VALUE"""),3755.43)</f>
        <v>3755.43</v>
      </c>
      <c r="M246" s="2">
        <f>IFERROR(__xludf.DUMMYFUNCTION("""COMPUTED_VALUE"""),45645.66666666667)</f>
        <v>45645.66667</v>
      </c>
      <c r="N246" s="1">
        <f>IFERROR(__xludf.DUMMYFUNCTION("""COMPUTED_VALUE"""),4.7218429E7)</f>
        <v>47218429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IFERROR(__xludf.DUMMYFUNCTION("""COMPUTED_VALUE"""),3729.52)</f>
        <v>3729.52</v>
      </c>
      <c r="D247" s="2">
        <f>IFERROR(__xludf.DUMMYFUNCTION("""COMPUTED_VALUE"""),45646.66666666667)</f>
        <v>45646.66667</v>
      </c>
      <c r="E247" s="1">
        <f>IFERROR(__xludf.DUMMYFUNCTION("""COMPUTED_VALUE"""),3824.59)</f>
        <v>3824.59</v>
      </c>
      <c r="G247" s="2">
        <f>IFERROR(__xludf.DUMMYFUNCTION("""COMPUTED_VALUE"""),45646.66666666667)</f>
        <v>45646.66667</v>
      </c>
      <c r="H247" s="1">
        <f>IFERROR(__xludf.DUMMYFUNCTION("""COMPUTED_VALUE"""),3726.08)</f>
        <v>3726.08</v>
      </c>
      <c r="J247" s="2">
        <f>IFERROR(__xludf.DUMMYFUNCTION("""COMPUTED_VALUE"""),45646.66666666667)</f>
        <v>45646.66667</v>
      </c>
      <c r="K247" s="1">
        <f>IFERROR(__xludf.DUMMYFUNCTION("""COMPUTED_VALUE"""),3786.84)</f>
        <v>3786.84</v>
      </c>
      <c r="M247" s="2">
        <f>IFERROR(__xludf.DUMMYFUNCTION("""COMPUTED_VALUE"""),45646.66666666667)</f>
        <v>45646.66667</v>
      </c>
      <c r="N247" s="1">
        <f>IFERROR(__xludf.DUMMYFUNCTION("""COMPUTED_VALUE"""),8.9674259E7)</f>
        <v>89674259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IFERROR(__xludf.DUMMYFUNCTION("""COMPUTED_VALUE"""),3790.53)</f>
        <v>3790.53</v>
      </c>
      <c r="D248" s="2">
        <f>IFERROR(__xludf.DUMMYFUNCTION("""COMPUTED_VALUE"""),45649.66666666667)</f>
        <v>45649.66667</v>
      </c>
      <c r="E248" s="1">
        <f>IFERROR(__xludf.DUMMYFUNCTION("""COMPUTED_VALUE"""),3792.12)</f>
        <v>3792.12</v>
      </c>
      <c r="G248" s="2">
        <f>IFERROR(__xludf.DUMMYFUNCTION("""COMPUTED_VALUE"""),45649.66666666667)</f>
        <v>45649.66667</v>
      </c>
      <c r="H248" s="1">
        <f>IFERROR(__xludf.DUMMYFUNCTION("""COMPUTED_VALUE"""),3744.83)</f>
        <v>3744.83</v>
      </c>
      <c r="J248" s="2">
        <f>IFERROR(__xludf.DUMMYFUNCTION("""COMPUTED_VALUE"""),45649.66666666667)</f>
        <v>45649.66667</v>
      </c>
      <c r="K248" s="1">
        <f>IFERROR(__xludf.DUMMYFUNCTION("""COMPUTED_VALUE"""),3789.57)</f>
        <v>3789.57</v>
      </c>
      <c r="M248" s="2">
        <f>IFERROR(__xludf.DUMMYFUNCTION("""COMPUTED_VALUE"""),45649.66666666667)</f>
        <v>45649.66667</v>
      </c>
      <c r="N248" s="1">
        <f>IFERROR(__xludf.DUMMYFUNCTION("""COMPUTED_VALUE"""),3.7927522E7)</f>
        <v>37927522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IFERROR(__xludf.DUMMYFUNCTION("""COMPUTED_VALUE"""),3810.55)</f>
        <v>3810.55</v>
      </c>
      <c r="D249" s="2">
        <f>IFERROR(__xludf.DUMMYFUNCTION("""COMPUTED_VALUE"""),45650.54166666667)</f>
        <v>45650.54167</v>
      </c>
      <c r="E249" s="1">
        <f>IFERROR(__xludf.DUMMYFUNCTION("""COMPUTED_VALUE"""),3859.16)</f>
        <v>3859.16</v>
      </c>
      <c r="G249" s="2">
        <f>IFERROR(__xludf.DUMMYFUNCTION("""COMPUTED_VALUE"""),45650.54166666667)</f>
        <v>45650.54167</v>
      </c>
      <c r="H249" s="1">
        <f>IFERROR(__xludf.DUMMYFUNCTION("""COMPUTED_VALUE"""),3795.22)</f>
        <v>3795.22</v>
      </c>
      <c r="J249" s="2">
        <f>IFERROR(__xludf.DUMMYFUNCTION("""COMPUTED_VALUE"""),45650.54166666667)</f>
        <v>45650.54167</v>
      </c>
      <c r="K249" s="1">
        <f>IFERROR(__xludf.DUMMYFUNCTION("""COMPUTED_VALUE"""),3854.32)</f>
        <v>3854.32</v>
      </c>
      <c r="M249" s="2">
        <f>IFERROR(__xludf.DUMMYFUNCTION("""COMPUTED_VALUE"""),45650.54166666667)</f>
        <v>45650.54167</v>
      </c>
      <c r="N249" s="1">
        <f>IFERROR(__xludf.DUMMYFUNCTION("""COMPUTED_VALUE"""),2.0162748E7)</f>
        <v>20162748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IFERROR(__xludf.DUMMYFUNCTION("""COMPUTED_VALUE"""),3843.73)</f>
        <v>3843.73</v>
      </c>
      <c r="D250" s="2">
        <f>IFERROR(__xludf.DUMMYFUNCTION("""COMPUTED_VALUE"""),45652.66666666667)</f>
        <v>45652.66667</v>
      </c>
      <c r="E250" s="1">
        <f>IFERROR(__xludf.DUMMYFUNCTION("""COMPUTED_VALUE"""),3850.27)</f>
        <v>3850.27</v>
      </c>
      <c r="G250" s="2">
        <f>IFERROR(__xludf.DUMMYFUNCTION("""COMPUTED_VALUE"""),45652.66666666667)</f>
        <v>45652.66667</v>
      </c>
      <c r="H250" s="1">
        <f>IFERROR(__xludf.DUMMYFUNCTION("""COMPUTED_VALUE"""),3823.78)</f>
        <v>3823.78</v>
      </c>
      <c r="J250" s="2">
        <f>IFERROR(__xludf.DUMMYFUNCTION("""COMPUTED_VALUE"""),45652.66666666667)</f>
        <v>45652.66667</v>
      </c>
      <c r="K250" s="1">
        <f>IFERROR(__xludf.DUMMYFUNCTION("""COMPUTED_VALUE"""),3843.74)</f>
        <v>3843.74</v>
      </c>
      <c r="M250" s="2">
        <f>IFERROR(__xludf.DUMMYFUNCTION("""COMPUTED_VALUE"""),45652.66666666667)</f>
        <v>45652.66667</v>
      </c>
      <c r="N250" s="1">
        <f>IFERROR(__xludf.DUMMYFUNCTION("""COMPUTED_VALUE"""),4.6672426E7)</f>
        <v>46672426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IFERROR(__xludf.DUMMYFUNCTION("""COMPUTED_VALUE"""),3808.93)</f>
        <v>3808.93</v>
      </c>
      <c r="D251" s="2">
        <f>IFERROR(__xludf.DUMMYFUNCTION("""COMPUTED_VALUE"""),45653.66666666667)</f>
        <v>45653.66667</v>
      </c>
      <c r="E251" s="1">
        <f>IFERROR(__xludf.DUMMYFUNCTION("""COMPUTED_VALUE"""),3819.16)</f>
        <v>3819.16</v>
      </c>
      <c r="G251" s="2">
        <f>IFERROR(__xludf.DUMMYFUNCTION("""COMPUTED_VALUE"""),45653.66666666667)</f>
        <v>45653.66667</v>
      </c>
      <c r="H251" s="1">
        <f>IFERROR(__xludf.DUMMYFUNCTION("""COMPUTED_VALUE"""),3754.48)</f>
        <v>3754.48</v>
      </c>
      <c r="J251" s="2">
        <f>IFERROR(__xludf.DUMMYFUNCTION("""COMPUTED_VALUE"""),45653.66666666667)</f>
        <v>45653.66667</v>
      </c>
      <c r="K251" s="1">
        <f>IFERROR(__xludf.DUMMYFUNCTION("""COMPUTED_VALUE"""),3785.34)</f>
        <v>3785.34</v>
      </c>
      <c r="M251" s="2">
        <f>IFERROR(__xludf.DUMMYFUNCTION("""COMPUTED_VALUE"""),45653.66666666667)</f>
        <v>45653.66667</v>
      </c>
      <c r="N251" s="1">
        <f>IFERROR(__xludf.DUMMYFUNCTION("""COMPUTED_VALUE"""),3.6585063E7)</f>
        <v>36585063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IFERROR(__xludf.DUMMYFUNCTION("""COMPUTED_VALUE"""),3743.51)</f>
        <v>3743.51</v>
      </c>
      <c r="D252" s="2">
        <f>IFERROR(__xludf.DUMMYFUNCTION("""COMPUTED_VALUE"""),45656.66666666667)</f>
        <v>45656.66667</v>
      </c>
      <c r="E252" s="1">
        <f>IFERROR(__xludf.DUMMYFUNCTION("""COMPUTED_VALUE"""),3766.81)</f>
        <v>3766.81</v>
      </c>
      <c r="G252" s="2">
        <f>IFERROR(__xludf.DUMMYFUNCTION("""COMPUTED_VALUE"""),45656.66666666667)</f>
        <v>45656.66667</v>
      </c>
      <c r="H252" s="1">
        <f>IFERROR(__xludf.DUMMYFUNCTION("""COMPUTED_VALUE"""),3712.23)</f>
        <v>3712.23</v>
      </c>
      <c r="J252" s="2">
        <f>IFERROR(__xludf.DUMMYFUNCTION("""COMPUTED_VALUE"""),45656.66666666667)</f>
        <v>45656.66667</v>
      </c>
      <c r="K252" s="1">
        <f>IFERROR(__xludf.DUMMYFUNCTION("""COMPUTED_VALUE"""),3740.95)</f>
        <v>3740.95</v>
      </c>
      <c r="M252" s="2">
        <f>IFERROR(__xludf.DUMMYFUNCTION("""COMPUTED_VALUE"""),45656.66666666667)</f>
        <v>45656.66667</v>
      </c>
      <c r="N252" s="1">
        <f>IFERROR(__xludf.DUMMYFUNCTION("""COMPUTED_VALUE"""),3.9392061E7)</f>
        <v>39392061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IFERROR(__xludf.DUMMYFUNCTION("""COMPUTED_VALUE"""),3748.49)</f>
        <v>3748.49</v>
      </c>
      <c r="D253" s="2">
        <f>IFERROR(__xludf.DUMMYFUNCTION("""COMPUTED_VALUE"""),45657.66666666667)</f>
        <v>45657.66667</v>
      </c>
      <c r="E253" s="1">
        <f>IFERROR(__xludf.DUMMYFUNCTION("""COMPUTED_VALUE"""),3754.14)</f>
        <v>3754.14</v>
      </c>
      <c r="G253" s="2">
        <f>IFERROR(__xludf.DUMMYFUNCTION("""COMPUTED_VALUE"""),45657.66666666667)</f>
        <v>45657.66667</v>
      </c>
      <c r="H253" s="1">
        <f>IFERROR(__xludf.DUMMYFUNCTION("""COMPUTED_VALUE"""),3710.02)</f>
        <v>3710.02</v>
      </c>
      <c r="J253" s="2">
        <f>IFERROR(__xludf.DUMMYFUNCTION("""COMPUTED_VALUE"""),45657.66666666667)</f>
        <v>45657.66667</v>
      </c>
      <c r="K253" s="1">
        <f>IFERROR(__xludf.DUMMYFUNCTION("""COMPUTED_VALUE"""),3718.27)</f>
        <v>3718.27</v>
      </c>
      <c r="M253" s="2">
        <f>IFERROR(__xludf.DUMMYFUNCTION("""COMPUTED_VALUE"""),45657.66666666667)</f>
        <v>45657.66667</v>
      </c>
      <c r="N253" s="1">
        <f>IFERROR(__xludf.DUMMYFUNCTION("""COMPUTED_VALUE"""),3.4930413E7)</f>
        <v>34930413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IFERROR(__xludf.DUMMYFUNCTION("""COMPUTED_VALUE"""),3731.73)</f>
        <v>3731.73</v>
      </c>
      <c r="D254" s="2">
        <f>IFERROR(__xludf.DUMMYFUNCTION("""COMPUTED_VALUE"""),45659.66666666667)</f>
        <v>45659.66667</v>
      </c>
      <c r="E254" s="1">
        <f>IFERROR(__xludf.DUMMYFUNCTION("""COMPUTED_VALUE"""),3745.42)</f>
        <v>3745.42</v>
      </c>
      <c r="G254" s="2">
        <f>IFERROR(__xludf.DUMMYFUNCTION("""COMPUTED_VALUE"""),45659.66666666667)</f>
        <v>45659.66667</v>
      </c>
      <c r="H254" s="1">
        <f>IFERROR(__xludf.DUMMYFUNCTION("""COMPUTED_VALUE"""),3669.95)</f>
        <v>3669.95</v>
      </c>
      <c r="J254" s="2">
        <f>IFERROR(__xludf.DUMMYFUNCTION("""COMPUTED_VALUE"""),45659.66666666667)</f>
        <v>45659.66667</v>
      </c>
      <c r="K254" s="1">
        <f>IFERROR(__xludf.DUMMYFUNCTION("""COMPUTED_VALUE"""),3699.02)</f>
        <v>3699.02</v>
      </c>
      <c r="M254" s="2">
        <f>IFERROR(__xludf.DUMMYFUNCTION("""COMPUTED_VALUE"""),45659.66666666667)</f>
        <v>45659.66667</v>
      </c>
      <c r="N254" s="1">
        <f>IFERROR(__xludf.DUMMYFUNCTION("""COMPUTED_VALUE"""),4.5993616E7)</f>
        <v>45993616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IFERROR(__xludf.DUMMYFUNCTION("""COMPUTED_VALUE"""),3717.14)</f>
        <v>3717.14</v>
      </c>
      <c r="D255" s="2">
        <f>IFERROR(__xludf.DUMMYFUNCTION("""COMPUTED_VALUE"""),45660.66666666667)</f>
        <v>45660.66667</v>
      </c>
      <c r="E255" s="1">
        <f>IFERROR(__xludf.DUMMYFUNCTION("""COMPUTED_VALUE"""),3723.95)</f>
        <v>3723.95</v>
      </c>
      <c r="G255" s="2">
        <f>IFERROR(__xludf.DUMMYFUNCTION("""COMPUTED_VALUE"""),45660.66666666667)</f>
        <v>45660.66667</v>
      </c>
      <c r="H255" s="1">
        <f>IFERROR(__xludf.DUMMYFUNCTION("""COMPUTED_VALUE"""),3674.75)</f>
        <v>3674.75</v>
      </c>
      <c r="J255" s="2">
        <f>IFERROR(__xludf.DUMMYFUNCTION("""COMPUTED_VALUE"""),45660.66666666667)</f>
        <v>45660.66667</v>
      </c>
      <c r="K255" s="1">
        <f>IFERROR(__xludf.DUMMYFUNCTION("""COMPUTED_VALUE"""),3678.98)</f>
        <v>3678.98</v>
      </c>
      <c r="M255" s="2">
        <f>IFERROR(__xludf.DUMMYFUNCTION("""COMPUTED_VALUE"""),45660.66666666667)</f>
        <v>45660.66667</v>
      </c>
      <c r="N255" s="1">
        <f>IFERROR(__xludf.DUMMYFUNCTION("""COMPUTED_VALUE"""),5.5309117E7)</f>
        <v>55309117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IFERROR(__xludf.DUMMYFUNCTION("""COMPUTED_VALUE"""),3697.36)</f>
        <v>3697.36</v>
      </c>
      <c r="D256" s="2">
        <f>IFERROR(__xludf.DUMMYFUNCTION("""COMPUTED_VALUE"""),45663.66666666667)</f>
        <v>45663.66667</v>
      </c>
      <c r="E256" s="1">
        <f>IFERROR(__xludf.DUMMYFUNCTION("""COMPUTED_VALUE"""),3726.28)</f>
        <v>3726.28</v>
      </c>
      <c r="G256" s="2">
        <f>IFERROR(__xludf.DUMMYFUNCTION("""COMPUTED_VALUE"""),45663.66666666667)</f>
        <v>45663.66667</v>
      </c>
      <c r="H256" s="1">
        <f>IFERROR(__xludf.DUMMYFUNCTION("""COMPUTED_VALUE"""),3673.71)</f>
        <v>3673.71</v>
      </c>
      <c r="J256" s="2">
        <f>IFERROR(__xludf.DUMMYFUNCTION("""COMPUTED_VALUE"""),45663.66666666667)</f>
        <v>45663.66667</v>
      </c>
      <c r="K256" s="1">
        <f>IFERROR(__xludf.DUMMYFUNCTION("""COMPUTED_VALUE"""),3701.79)</f>
        <v>3701.79</v>
      </c>
      <c r="M256" s="2">
        <f>IFERROR(__xludf.DUMMYFUNCTION("""COMPUTED_VALUE"""),45663.66666666667)</f>
        <v>45663.66667</v>
      </c>
      <c r="N256" s="1">
        <f>IFERROR(__xludf.DUMMYFUNCTION("""COMPUTED_VALUE"""),6.1411879E7)</f>
        <v>61411879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IFERROR(__xludf.DUMMYFUNCTION("""COMPUTED_VALUE"""),3711.72)</f>
        <v>3711.72</v>
      </c>
      <c r="D257" s="2">
        <f>IFERROR(__xludf.DUMMYFUNCTION("""COMPUTED_VALUE"""),45664.66666666667)</f>
        <v>45664.66667</v>
      </c>
      <c r="E257" s="1">
        <f>IFERROR(__xludf.DUMMYFUNCTION("""COMPUTED_VALUE"""),3736.3)</f>
        <v>3736.3</v>
      </c>
      <c r="G257" s="2">
        <f>IFERROR(__xludf.DUMMYFUNCTION("""COMPUTED_VALUE"""),45664.66666666667)</f>
        <v>45664.66667</v>
      </c>
      <c r="H257" s="1">
        <f>IFERROR(__xludf.DUMMYFUNCTION("""COMPUTED_VALUE"""),3674.5)</f>
        <v>3674.5</v>
      </c>
      <c r="J257" s="2">
        <f>IFERROR(__xludf.DUMMYFUNCTION("""COMPUTED_VALUE"""),45664.66666666667)</f>
        <v>45664.66667</v>
      </c>
      <c r="K257" s="1">
        <f>IFERROR(__xludf.DUMMYFUNCTION("""COMPUTED_VALUE"""),3692.83)</f>
        <v>3692.83</v>
      </c>
      <c r="M257" s="2">
        <f>IFERROR(__xludf.DUMMYFUNCTION("""COMPUTED_VALUE"""),45664.66666666667)</f>
        <v>45664.66667</v>
      </c>
      <c r="N257" s="1">
        <f>IFERROR(__xludf.DUMMYFUNCTION("""COMPUTED_VALUE"""),5.7525568E7)</f>
        <v>57525568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IFERROR(__xludf.DUMMYFUNCTION("""COMPUTED_VALUE"""),3691.56)</f>
        <v>3691.56</v>
      </c>
      <c r="D258" s="2">
        <f>IFERROR(__xludf.DUMMYFUNCTION("""COMPUTED_VALUE"""),45665.66666666667)</f>
        <v>45665.66667</v>
      </c>
      <c r="E258" s="1">
        <f>IFERROR(__xludf.DUMMYFUNCTION("""COMPUTED_VALUE"""),3708.33)</f>
        <v>3708.33</v>
      </c>
      <c r="G258" s="2">
        <f>IFERROR(__xludf.DUMMYFUNCTION("""COMPUTED_VALUE"""),45665.66666666667)</f>
        <v>45665.66667</v>
      </c>
      <c r="H258" s="1">
        <f>IFERROR(__xludf.DUMMYFUNCTION("""COMPUTED_VALUE"""),3668.11)</f>
        <v>3668.11</v>
      </c>
      <c r="J258" s="2">
        <f>IFERROR(__xludf.DUMMYFUNCTION("""COMPUTED_VALUE"""),45665.66666666667)</f>
        <v>45665.66667</v>
      </c>
      <c r="K258" s="1">
        <f>IFERROR(__xludf.DUMMYFUNCTION("""COMPUTED_VALUE"""),3689.62)</f>
        <v>3689.62</v>
      </c>
      <c r="M258" s="2">
        <f>IFERROR(__xludf.DUMMYFUNCTION("""COMPUTED_VALUE"""),45665.66666666667)</f>
        <v>45665.66667</v>
      </c>
      <c r="N258" s="1">
        <f>IFERROR(__xludf.DUMMYFUNCTION("""COMPUTED_VALUE"""),3.9083929E7)</f>
        <v>39083929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IFERROR(__xludf.DUMMYFUNCTION("""COMPUTED_VALUE"""),3654.26)</f>
        <v>3654.26</v>
      </c>
      <c r="D259" s="2">
        <f>IFERROR(__xludf.DUMMYFUNCTION("""COMPUTED_VALUE"""),45667.66666666667)</f>
        <v>45667.66667</v>
      </c>
      <c r="E259" s="1">
        <f>IFERROR(__xludf.DUMMYFUNCTION("""COMPUTED_VALUE"""),3654.26)</f>
        <v>3654.26</v>
      </c>
      <c r="G259" s="2">
        <f>IFERROR(__xludf.DUMMYFUNCTION("""COMPUTED_VALUE"""),45667.66666666667)</f>
        <v>45667.66667</v>
      </c>
      <c r="H259" s="1">
        <f>IFERROR(__xludf.DUMMYFUNCTION("""COMPUTED_VALUE"""),3582.23)</f>
        <v>3582.23</v>
      </c>
      <c r="J259" s="2">
        <f>IFERROR(__xludf.DUMMYFUNCTION("""COMPUTED_VALUE"""),45667.66666666667)</f>
        <v>45667.66667</v>
      </c>
      <c r="K259" s="1">
        <f>IFERROR(__xludf.DUMMYFUNCTION("""COMPUTED_VALUE"""),3588.03)</f>
        <v>3588.03</v>
      </c>
      <c r="M259" s="2">
        <f>IFERROR(__xludf.DUMMYFUNCTION("""COMPUTED_VALUE"""),45667.66666666667)</f>
        <v>45667.66667</v>
      </c>
      <c r="N259" s="1">
        <f>IFERROR(__xludf.DUMMYFUNCTION("""COMPUTED_VALUE"""),4.6600746E7)</f>
        <v>46600746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IFERROR(__xludf.DUMMYFUNCTION("""COMPUTED_VALUE"""),3565.24)</f>
        <v>3565.24</v>
      </c>
      <c r="D260" s="2">
        <f>IFERROR(__xludf.DUMMYFUNCTION("""COMPUTED_VALUE"""),45670.66666666667)</f>
        <v>45670.66667</v>
      </c>
      <c r="E260" s="1">
        <f>IFERROR(__xludf.DUMMYFUNCTION("""COMPUTED_VALUE"""),3600.28)</f>
        <v>3600.28</v>
      </c>
      <c r="G260" s="2">
        <f>IFERROR(__xludf.DUMMYFUNCTION("""COMPUTED_VALUE"""),45670.66666666667)</f>
        <v>45670.66667</v>
      </c>
      <c r="H260" s="1">
        <f>IFERROR(__xludf.DUMMYFUNCTION("""COMPUTED_VALUE"""),3559.8)</f>
        <v>3559.8</v>
      </c>
      <c r="J260" s="2">
        <f>IFERROR(__xludf.DUMMYFUNCTION("""COMPUTED_VALUE"""),45670.66666666667)</f>
        <v>45670.66667</v>
      </c>
      <c r="K260" s="1">
        <f>IFERROR(__xludf.DUMMYFUNCTION("""COMPUTED_VALUE"""),3591.42)</f>
        <v>3591.42</v>
      </c>
      <c r="M260" s="2">
        <f>IFERROR(__xludf.DUMMYFUNCTION("""COMPUTED_VALUE"""),45670.66666666667)</f>
        <v>45670.66667</v>
      </c>
      <c r="N260" s="1">
        <f>IFERROR(__xludf.DUMMYFUNCTION("""COMPUTED_VALUE"""),4.3205479E7)</f>
        <v>43205479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IFERROR(__xludf.DUMMYFUNCTION("""COMPUTED_VALUE"""),3609.2)</f>
        <v>3609.2</v>
      </c>
      <c r="D261" s="2">
        <f>IFERROR(__xludf.DUMMYFUNCTION("""COMPUTED_VALUE"""),45671.66666666667)</f>
        <v>45671.66667</v>
      </c>
      <c r="E261" s="1">
        <f>IFERROR(__xludf.DUMMYFUNCTION("""COMPUTED_VALUE"""),3612.06)</f>
        <v>3612.06</v>
      </c>
      <c r="G261" s="2">
        <f>IFERROR(__xludf.DUMMYFUNCTION("""COMPUTED_VALUE"""),45671.66666666667)</f>
        <v>45671.66667</v>
      </c>
      <c r="H261" s="1">
        <f>IFERROR(__xludf.DUMMYFUNCTION("""COMPUTED_VALUE"""),3535.22)</f>
        <v>3535.22</v>
      </c>
      <c r="J261" s="2">
        <f>IFERROR(__xludf.DUMMYFUNCTION("""COMPUTED_VALUE"""),45671.66666666667)</f>
        <v>45671.66667</v>
      </c>
      <c r="K261" s="1">
        <f>IFERROR(__xludf.DUMMYFUNCTION("""COMPUTED_VALUE"""),3551.26)</f>
        <v>3551.26</v>
      </c>
      <c r="M261" s="2">
        <f>IFERROR(__xludf.DUMMYFUNCTION("""COMPUTED_VALUE"""),45671.66666666667)</f>
        <v>45671.66667</v>
      </c>
      <c r="N261" s="1">
        <f>IFERROR(__xludf.DUMMYFUNCTION("""COMPUTED_VALUE"""),4.2224534E7)</f>
        <v>42224534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IFERROR(__xludf.DUMMYFUNCTION("""COMPUTED_VALUE"""),3596.12)</f>
        <v>3596.12</v>
      </c>
      <c r="D262" s="2">
        <f>IFERROR(__xludf.DUMMYFUNCTION("""COMPUTED_VALUE"""),45672.66666666667)</f>
        <v>45672.66667</v>
      </c>
      <c r="E262" s="1">
        <f>IFERROR(__xludf.DUMMYFUNCTION("""COMPUTED_VALUE"""),3623.72)</f>
        <v>3623.72</v>
      </c>
      <c r="G262" s="2">
        <f>IFERROR(__xludf.DUMMYFUNCTION("""COMPUTED_VALUE"""),45672.66666666667)</f>
        <v>45672.66667</v>
      </c>
      <c r="H262" s="1">
        <f>IFERROR(__xludf.DUMMYFUNCTION("""COMPUTED_VALUE"""),3579.58)</f>
        <v>3579.58</v>
      </c>
      <c r="J262" s="2">
        <f>IFERROR(__xludf.DUMMYFUNCTION("""COMPUTED_VALUE"""),45672.66666666667)</f>
        <v>45672.66667</v>
      </c>
      <c r="K262" s="1">
        <f>IFERROR(__xludf.DUMMYFUNCTION("""COMPUTED_VALUE"""),3614.24)</f>
        <v>3614.24</v>
      </c>
      <c r="M262" s="2">
        <f>IFERROR(__xludf.DUMMYFUNCTION("""COMPUTED_VALUE"""),45672.66666666667)</f>
        <v>45672.66667</v>
      </c>
      <c r="N262" s="1">
        <f>IFERROR(__xludf.DUMMYFUNCTION("""COMPUTED_VALUE"""),4.1421662E7)</f>
        <v>41421662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IFERROR(__xludf.DUMMYFUNCTION("""COMPUTED_VALUE"""),3643.17)</f>
        <v>3643.17</v>
      </c>
      <c r="D263" s="2">
        <f>IFERROR(__xludf.DUMMYFUNCTION("""COMPUTED_VALUE"""),45673.66666666667)</f>
        <v>45673.66667</v>
      </c>
      <c r="E263" s="1">
        <f>IFERROR(__xludf.DUMMYFUNCTION("""COMPUTED_VALUE"""),3659.72)</f>
        <v>3659.72</v>
      </c>
      <c r="G263" s="2">
        <f>IFERROR(__xludf.DUMMYFUNCTION("""COMPUTED_VALUE"""),45673.66666666667)</f>
        <v>45673.66667</v>
      </c>
      <c r="H263" s="1">
        <f>IFERROR(__xludf.DUMMYFUNCTION("""COMPUTED_VALUE"""),3610.59)</f>
        <v>3610.59</v>
      </c>
      <c r="J263" s="2">
        <f>IFERROR(__xludf.DUMMYFUNCTION("""COMPUTED_VALUE"""),45673.66666666667)</f>
        <v>45673.66667</v>
      </c>
      <c r="K263" s="1">
        <f>IFERROR(__xludf.DUMMYFUNCTION("""COMPUTED_VALUE"""),3611.52)</f>
        <v>3611.52</v>
      </c>
      <c r="M263" s="2">
        <f>IFERROR(__xludf.DUMMYFUNCTION("""COMPUTED_VALUE"""),45673.66666666667)</f>
        <v>45673.66667</v>
      </c>
      <c r="N263" s="1">
        <f>IFERROR(__xludf.DUMMYFUNCTION("""COMPUTED_VALUE"""),4.4518811E7)</f>
        <v>44518811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IFERROR(__xludf.DUMMYFUNCTION("""COMPUTED_VALUE"""),3659.75)</f>
        <v>3659.75</v>
      </c>
      <c r="D264" s="2">
        <f>IFERROR(__xludf.DUMMYFUNCTION("""COMPUTED_VALUE"""),45674.66666666667)</f>
        <v>45674.66667</v>
      </c>
      <c r="E264" s="1">
        <f>IFERROR(__xludf.DUMMYFUNCTION("""COMPUTED_VALUE"""),3665.36)</f>
        <v>3665.36</v>
      </c>
      <c r="G264" s="2">
        <f>IFERROR(__xludf.DUMMYFUNCTION("""COMPUTED_VALUE"""),45674.66666666667)</f>
        <v>45674.66667</v>
      </c>
      <c r="H264" s="1">
        <f>IFERROR(__xludf.DUMMYFUNCTION("""COMPUTED_VALUE"""),3638.92)</f>
        <v>3638.92</v>
      </c>
      <c r="J264" s="2">
        <f>IFERROR(__xludf.DUMMYFUNCTION("""COMPUTED_VALUE"""),45674.66666666667)</f>
        <v>45674.66667</v>
      </c>
      <c r="K264" s="1">
        <f>IFERROR(__xludf.DUMMYFUNCTION("""COMPUTED_VALUE"""),3648.8)</f>
        <v>3648.8</v>
      </c>
      <c r="M264" s="2">
        <f>IFERROR(__xludf.DUMMYFUNCTION("""COMPUTED_VALUE"""),45674.66666666667)</f>
        <v>45674.66667</v>
      </c>
      <c r="N264" s="1">
        <f>IFERROR(__xludf.DUMMYFUNCTION("""COMPUTED_VALUE"""),4.2025567E7)</f>
        <v>42025567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IFERROR(__xludf.DUMMYFUNCTION("""COMPUTED_VALUE"""),3671.62)</f>
        <v>3671.62</v>
      </c>
      <c r="D265" s="2">
        <f>IFERROR(__xludf.DUMMYFUNCTION("""COMPUTED_VALUE"""),45678.66666666667)</f>
        <v>45678.66667</v>
      </c>
      <c r="E265" s="1">
        <f>IFERROR(__xludf.DUMMYFUNCTION("""COMPUTED_VALUE"""),3718.48)</f>
        <v>3718.48</v>
      </c>
      <c r="G265" s="2">
        <f>IFERROR(__xludf.DUMMYFUNCTION("""COMPUTED_VALUE"""),45678.66666666667)</f>
        <v>45678.66667</v>
      </c>
      <c r="H265" s="1">
        <f>IFERROR(__xludf.DUMMYFUNCTION("""COMPUTED_VALUE"""),3667.97)</f>
        <v>3667.97</v>
      </c>
      <c r="J265" s="2">
        <f>IFERROR(__xludf.DUMMYFUNCTION("""COMPUTED_VALUE"""),45678.66666666667)</f>
        <v>45678.66667</v>
      </c>
      <c r="K265" s="1">
        <f>IFERROR(__xludf.DUMMYFUNCTION("""COMPUTED_VALUE"""),3713.89)</f>
        <v>3713.89</v>
      </c>
      <c r="M265" s="2">
        <f>IFERROR(__xludf.DUMMYFUNCTION("""COMPUTED_VALUE"""),45678.66666666667)</f>
        <v>45678.66667</v>
      </c>
      <c r="N265" s="1">
        <f>IFERROR(__xludf.DUMMYFUNCTION("""COMPUTED_VALUE"""),4.9383223E7)</f>
        <v>49383223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IFERROR(__xludf.DUMMYFUNCTION("""COMPUTED_VALUE"""),3996.32)</f>
        <v>3996.32</v>
      </c>
      <c r="D266" s="2">
        <f>IFERROR(__xludf.DUMMYFUNCTION("""COMPUTED_VALUE"""),45679.66666666667)</f>
        <v>45679.66667</v>
      </c>
      <c r="E266" s="1">
        <f>IFERROR(__xludf.DUMMYFUNCTION("""COMPUTED_VALUE"""),3996.32)</f>
        <v>3996.32</v>
      </c>
      <c r="G266" s="2">
        <f>IFERROR(__xludf.DUMMYFUNCTION("""COMPUTED_VALUE"""),45679.66666666667)</f>
        <v>45679.66667</v>
      </c>
      <c r="H266" s="1">
        <f>IFERROR(__xludf.DUMMYFUNCTION("""COMPUTED_VALUE"""),3901.67)</f>
        <v>3901.67</v>
      </c>
      <c r="J266" s="2">
        <f>IFERROR(__xludf.DUMMYFUNCTION("""COMPUTED_VALUE"""),45679.66666666667)</f>
        <v>45679.66667</v>
      </c>
      <c r="K266" s="1">
        <f>IFERROR(__xludf.DUMMYFUNCTION("""COMPUTED_VALUE"""),3907.23)</f>
        <v>3907.23</v>
      </c>
      <c r="M266" s="2">
        <f>IFERROR(__xludf.DUMMYFUNCTION("""COMPUTED_VALUE"""),45679.66666666667)</f>
        <v>45679.66667</v>
      </c>
      <c r="N266" s="1">
        <f>IFERROR(__xludf.DUMMYFUNCTION("""COMPUTED_VALUE"""),4.3777125E7)</f>
        <v>43777125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IFERROR(__xludf.DUMMYFUNCTION("""COMPUTED_VALUE"""),3917.61)</f>
        <v>3917.61</v>
      </c>
      <c r="D267" s="2">
        <f>IFERROR(__xludf.DUMMYFUNCTION("""COMPUTED_VALUE"""),45680.66666666667)</f>
        <v>45680.66667</v>
      </c>
      <c r="E267" s="1">
        <f>IFERROR(__xludf.DUMMYFUNCTION("""COMPUTED_VALUE"""),4004.56)</f>
        <v>4004.56</v>
      </c>
      <c r="G267" s="2">
        <f>IFERROR(__xludf.DUMMYFUNCTION("""COMPUTED_VALUE"""),45680.66666666667)</f>
        <v>45680.66667</v>
      </c>
      <c r="H267" s="1">
        <f>IFERROR(__xludf.DUMMYFUNCTION("""COMPUTED_VALUE"""),3909.23)</f>
        <v>3909.23</v>
      </c>
      <c r="J267" s="2">
        <f>IFERROR(__xludf.DUMMYFUNCTION("""COMPUTED_VALUE"""),45680.66666666667)</f>
        <v>45680.66667</v>
      </c>
      <c r="K267" s="1">
        <f>IFERROR(__xludf.DUMMYFUNCTION("""COMPUTED_VALUE"""),4004.29)</f>
        <v>4004.29</v>
      </c>
      <c r="M267" s="2">
        <f>IFERROR(__xludf.DUMMYFUNCTION("""COMPUTED_VALUE"""),45680.66666666667)</f>
        <v>45680.66667</v>
      </c>
      <c r="N267" s="1">
        <f>IFERROR(__xludf.DUMMYFUNCTION("""COMPUTED_VALUE"""),4.8537865E7)</f>
        <v>48537865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IFERROR(__xludf.DUMMYFUNCTION("""COMPUTED_VALUE"""),4001.11)</f>
        <v>4001.11</v>
      </c>
      <c r="D268" s="2">
        <f>IFERROR(__xludf.DUMMYFUNCTION("""COMPUTED_VALUE"""),45681.66666666667)</f>
        <v>45681.66667</v>
      </c>
      <c r="E268" s="1">
        <f>IFERROR(__xludf.DUMMYFUNCTION("""COMPUTED_VALUE"""),4005.97)</f>
        <v>4005.97</v>
      </c>
      <c r="G268" s="2">
        <f>IFERROR(__xludf.DUMMYFUNCTION("""COMPUTED_VALUE"""),45681.66666666667)</f>
        <v>45681.66667</v>
      </c>
      <c r="H268" s="1">
        <f>IFERROR(__xludf.DUMMYFUNCTION("""COMPUTED_VALUE"""),3954.21)</f>
        <v>3954.21</v>
      </c>
      <c r="J268" s="2">
        <f>IFERROR(__xludf.DUMMYFUNCTION("""COMPUTED_VALUE"""),45681.66666666667)</f>
        <v>45681.66667</v>
      </c>
      <c r="K268" s="1">
        <f>IFERROR(__xludf.DUMMYFUNCTION("""COMPUTED_VALUE"""),3981.95)</f>
        <v>3981.95</v>
      </c>
      <c r="M268" s="2">
        <f>IFERROR(__xludf.DUMMYFUNCTION("""COMPUTED_VALUE"""),45681.66666666667)</f>
        <v>45681.66667</v>
      </c>
      <c r="N268" s="1">
        <f>IFERROR(__xludf.DUMMYFUNCTION("""COMPUTED_VALUE"""),3.6057169E7)</f>
        <v>36057169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IFERROR(__xludf.DUMMYFUNCTION("""COMPUTED_VALUE"""),3956.69)</f>
        <v>3956.69</v>
      </c>
      <c r="D269" s="2">
        <f>IFERROR(__xludf.DUMMYFUNCTION("""COMPUTED_VALUE"""),45684.66666666667)</f>
        <v>45684.66667</v>
      </c>
      <c r="E269" s="1">
        <f>IFERROR(__xludf.DUMMYFUNCTION("""COMPUTED_VALUE"""),4018.34)</f>
        <v>4018.34</v>
      </c>
      <c r="G269" s="2">
        <f>IFERROR(__xludf.DUMMYFUNCTION("""COMPUTED_VALUE"""),45684.66666666667)</f>
        <v>45684.66667</v>
      </c>
      <c r="H269" s="1">
        <f>IFERROR(__xludf.DUMMYFUNCTION("""COMPUTED_VALUE"""),3954.24)</f>
        <v>3954.24</v>
      </c>
      <c r="J269" s="2">
        <f>IFERROR(__xludf.DUMMYFUNCTION("""COMPUTED_VALUE"""),45684.66666666667)</f>
        <v>45684.66667</v>
      </c>
      <c r="K269" s="1">
        <f>IFERROR(__xludf.DUMMYFUNCTION("""COMPUTED_VALUE"""),3985.21)</f>
        <v>3985.21</v>
      </c>
      <c r="M269" s="2">
        <f>IFERROR(__xludf.DUMMYFUNCTION("""COMPUTED_VALUE"""),45684.66666666667)</f>
        <v>45684.66667</v>
      </c>
      <c r="N269" s="1">
        <f>IFERROR(__xludf.DUMMYFUNCTION("""COMPUTED_VALUE"""),3.6621752E7)</f>
        <v>36621752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IFERROR(__xludf.DUMMYFUNCTION("""COMPUTED_VALUE"""),3964.9)</f>
        <v>3964.9</v>
      </c>
      <c r="D270" s="2">
        <f>IFERROR(__xludf.DUMMYFUNCTION("""COMPUTED_VALUE"""),45685.66666666667)</f>
        <v>45685.66667</v>
      </c>
      <c r="E270" s="1">
        <f>IFERROR(__xludf.DUMMYFUNCTION("""COMPUTED_VALUE"""),4002.43)</f>
        <v>4002.43</v>
      </c>
      <c r="G270" s="2">
        <f>IFERROR(__xludf.DUMMYFUNCTION("""COMPUTED_VALUE"""),45685.66666666667)</f>
        <v>45685.66667</v>
      </c>
      <c r="H270" s="1">
        <f>IFERROR(__xludf.DUMMYFUNCTION("""COMPUTED_VALUE"""),3946.61)</f>
        <v>3946.61</v>
      </c>
      <c r="J270" s="2">
        <f>IFERROR(__xludf.DUMMYFUNCTION("""COMPUTED_VALUE"""),45685.66666666667)</f>
        <v>45685.66667</v>
      </c>
      <c r="K270" s="1">
        <f>IFERROR(__xludf.DUMMYFUNCTION("""COMPUTED_VALUE"""),3985.65)</f>
        <v>3985.65</v>
      </c>
      <c r="M270" s="2">
        <f>IFERROR(__xludf.DUMMYFUNCTION("""COMPUTED_VALUE"""),45685.66666666667)</f>
        <v>45685.66667</v>
      </c>
      <c r="N270" s="1">
        <f>IFERROR(__xludf.DUMMYFUNCTION("""COMPUTED_VALUE"""),3.1593612E7)</f>
        <v>31593612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IFERROR(__xludf.DUMMYFUNCTION("""COMPUTED_VALUE"""),4001.08)</f>
        <v>4001.08</v>
      </c>
      <c r="D271" s="2">
        <f>IFERROR(__xludf.DUMMYFUNCTION("""COMPUTED_VALUE"""),45686.66666666667)</f>
        <v>45686.66667</v>
      </c>
      <c r="E271" s="1">
        <f>IFERROR(__xludf.DUMMYFUNCTION("""COMPUTED_VALUE"""),4022.98)</f>
        <v>4022.98</v>
      </c>
      <c r="G271" s="2">
        <f>IFERROR(__xludf.DUMMYFUNCTION("""COMPUTED_VALUE"""),45686.66666666667)</f>
        <v>45686.66667</v>
      </c>
      <c r="H271" s="1">
        <f>IFERROR(__xludf.DUMMYFUNCTION("""COMPUTED_VALUE"""),3973.67)</f>
        <v>3973.67</v>
      </c>
      <c r="J271" s="2">
        <f>IFERROR(__xludf.DUMMYFUNCTION("""COMPUTED_VALUE"""),45686.66666666667)</f>
        <v>45686.66667</v>
      </c>
      <c r="K271" s="1">
        <f>IFERROR(__xludf.DUMMYFUNCTION("""COMPUTED_VALUE"""),3998.65)</f>
        <v>3998.65</v>
      </c>
      <c r="M271" s="2">
        <f>IFERROR(__xludf.DUMMYFUNCTION("""COMPUTED_VALUE"""),45686.66666666667)</f>
        <v>45686.66667</v>
      </c>
      <c r="N271" s="1">
        <f>IFERROR(__xludf.DUMMYFUNCTION("""COMPUTED_VALUE"""),3.1110405E7)</f>
        <v>31110405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IFERROR(__xludf.DUMMYFUNCTION("""COMPUTED_VALUE"""),4018.18)</f>
        <v>4018.18</v>
      </c>
      <c r="D272" s="2">
        <f>IFERROR(__xludf.DUMMYFUNCTION("""COMPUTED_VALUE"""),45687.66666666667)</f>
        <v>45687.66667</v>
      </c>
      <c r="E272" s="1">
        <f>IFERROR(__xludf.DUMMYFUNCTION("""COMPUTED_VALUE"""),4053.95)</f>
        <v>4053.95</v>
      </c>
      <c r="G272" s="2">
        <f>IFERROR(__xludf.DUMMYFUNCTION("""COMPUTED_VALUE"""),45687.66666666667)</f>
        <v>45687.66667</v>
      </c>
      <c r="H272" s="1">
        <f>IFERROR(__xludf.DUMMYFUNCTION("""COMPUTED_VALUE"""),3987.76)</f>
        <v>3987.76</v>
      </c>
      <c r="J272" s="2">
        <f>IFERROR(__xludf.DUMMYFUNCTION("""COMPUTED_VALUE"""),45687.66666666667)</f>
        <v>45687.66667</v>
      </c>
      <c r="K272" s="1">
        <f>IFERROR(__xludf.DUMMYFUNCTION("""COMPUTED_VALUE"""),4002.55)</f>
        <v>4002.55</v>
      </c>
      <c r="M272" s="2">
        <f>IFERROR(__xludf.DUMMYFUNCTION("""COMPUTED_VALUE"""),45687.66666666667)</f>
        <v>45687.66667</v>
      </c>
      <c r="N272" s="1">
        <f>IFERROR(__xludf.DUMMYFUNCTION("""COMPUTED_VALUE"""),3.6424072E7)</f>
        <v>36424072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IFERROR(__xludf.DUMMYFUNCTION("""COMPUTED_VALUE"""),4000.24)</f>
        <v>4000.24</v>
      </c>
      <c r="D273" s="2">
        <f>IFERROR(__xludf.DUMMYFUNCTION("""COMPUTED_VALUE"""),45688.66666666667)</f>
        <v>45688.66667</v>
      </c>
      <c r="E273" s="1">
        <f>IFERROR(__xludf.DUMMYFUNCTION("""COMPUTED_VALUE"""),4042.0)</f>
        <v>4042</v>
      </c>
      <c r="G273" s="2">
        <f>IFERROR(__xludf.DUMMYFUNCTION("""COMPUTED_VALUE"""),45688.66666666667)</f>
        <v>45688.66667</v>
      </c>
      <c r="H273" s="1">
        <f>IFERROR(__xludf.DUMMYFUNCTION("""COMPUTED_VALUE"""),3988.81)</f>
        <v>3988.81</v>
      </c>
      <c r="J273" s="2">
        <f>IFERROR(__xludf.DUMMYFUNCTION("""COMPUTED_VALUE"""),45688.66666666667)</f>
        <v>45688.66667</v>
      </c>
      <c r="K273" s="1">
        <f>IFERROR(__xludf.DUMMYFUNCTION("""COMPUTED_VALUE"""),3992.52)</f>
        <v>3992.52</v>
      </c>
      <c r="M273" s="2">
        <f>IFERROR(__xludf.DUMMYFUNCTION("""COMPUTED_VALUE"""),45688.66666666667)</f>
        <v>45688.66667</v>
      </c>
      <c r="N273" s="1">
        <f>IFERROR(__xludf.DUMMYFUNCTION("""COMPUTED_VALUE"""),4.0775688E7)</f>
        <v>40775688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IFERROR(__xludf.DUMMYFUNCTION("""COMPUTED_VALUE"""),3964.44)</f>
        <v>3964.44</v>
      </c>
      <c r="D274" s="2">
        <f>IFERROR(__xludf.DUMMYFUNCTION("""COMPUTED_VALUE"""),45691.66666666667)</f>
        <v>45691.66667</v>
      </c>
      <c r="E274" s="1">
        <f>IFERROR(__xludf.DUMMYFUNCTION("""COMPUTED_VALUE"""),4026.02)</f>
        <v>4026.02</v>
      </c>
      <c r="G274" s="2">
        <f>IFERROR(__xludf.DUMMYFUNCTION("""COMPUTED_VALUE"""),45691.66666666667)</f>
        <v>45691.66667</v>
      </c>
      <c r="H274" s="1">
        <f>IFERROR(__xludf.DUMMYFUNCTION("""COMPUTED_VALUE"""),3941.58)</f>
        <v>3941.58</v>
      </c>
      <c r="J274" s="2">
        <f>IFERROR(__xludf.DUMMYFUNCTION("""COMPUTED_VALUE"""),45691.66666666667)</f>
        <v>45691.66667</v>
      </c>
      <c r="K274" s="1">
        <f>IFERROR(__xludf.DUMMYFUNCTION("""COMPUTED_VALUE"""),4004.22)</f>
        <v>4004.22</v>
      </c>
      <c r="M274" s="2">
        <f>IFERROR(__xludf.DUMMYFUNCTION("""COMPUTED_VALUE"""),45691.66666666667)</f>
        <v>45691.66667</v>
      </c>
      <c r="N274" s="1">
        <f>IFERROR(__xludf.DUMMYFUNCTION("""COMPUTED_VALUE"""),4.4978054E7)</f>
        <v>44978054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IFERROR(__xludf.DUMMYFUNCTION("""COMPUTED_VALUE"""),4006.23)</f>
        <v>4006.23</v>
      </c>
      <c r="D275" s="2">
        <f>IFERROR(__xludf.DUMMYFUNCTION("""COMPUTED_VALUE"""),45692.66666666667)</f>
        <v>45692.66667</v>
      </c>
      <c r="E275" s="1">
        <f>IFERROR(__xludf.DUMMYFUNCTION("""COMPUTED_VALUE"""),4078.07)</f>
        <v>4078.07</v>
      </c>
      <c r="G275" s="2">
        <f>IFERROR(__xludf.DUMMYFUNCTION("""COMPUTED_VALUE"""),45692.66666666667)</f>
        <v>45692.66667</v>
      </c>
      <c r="H275" s="1">
        <f>IFERROR(__xludf.DUMMYFUNCTION("""COMPUTED_VALUE"""),4002.9)</f>
        <v>4002.9</v>
      </c>
      <c r="J275" s="2">
        <f>IFERROR(__xludf.DUMMYFUNCTION("""COMPUTED_VALUE"""),45692.66666666667)</f>
        <v>45692.66667</v>
      </c>
      <c r="K275" s="1">
        <f>IFERROR(__xludf.DUMMYFUNCTION("""COMPUTED_VALUE"""),4056.99)</f>
        <v>4056.99</v>
      </c>
      <c r="M275" s="2">
        <f>IFERROR(__xludf.DUMMYFUNCTION("""COMPUTED_VALUE"""),45692.66666666667)</f>
        <v>45692.66667</v>
      </c>
      <c r="N275" s="1">
        <f>IFERROR(__xludf.DUMMYFUNCTION("""COMPUTED_VALUE"""),3.8095163E7)</f>
        <v>38095163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IFERROR(__xludf.DUMMYFUNCTION("""COMPUTED_VALUE"""),4048.89)</f>
        <v>4048.89</v>
      </c>
      <c r="D276" s="2">
        <f>IFERROR(__xludf.DUMMYFUNCTION("""COMPUTED_VALUE"""),45693.66666666667)</f>
        <v>45693.66667</v>
      </c>
      <c r="E276" s="1">
        <f>IFERROR(__xludf.DUMMYFUNCTION("""COMPUTED_VALUE"""),4102.88)</f>
        <v>4102.88</v>
      </c>
      <c r="G276" s="2">
        <f>IFERROR(__xludf.DUMMYFUNCTION("""COMPUTED_VALUE"""),45693.66666666667)</f>
        <v>45693.66667</v>
      </c>
      <c r="H276" s="1">
        <f>IFERROR(__xludf.DUMMYFUNCTION("""COMPUTED_VALUE"""),4042.76)</f>
        <v>4042.76</v>
      </c>
      <c r="J276" s="2">
        <f>IFERROR(__xludf.DUMMYFUNCTION("""COMPUTED_VALUE"""),45693.66666666667)</f>
        <v>45693.66667</v>
      </c>
      <c r="K276" s="1">
        <f>IFERROR(__xludf.DUMMYFUNCTION("""COMPUTED_VALUE"""),4100.89)</f>
        <v>4100.89</v>
      </c>
      <c r="M276" s="2">
        <f>IFERROR(__xludf.DUMMYFUNCTION("""COMPUTED_VALUE"""),45693.66666666667)</f>
        <v>45693.66667</v>
      </c>
      <c r="N276" s="1">
        <f>IFERROR(__xludf.DUMMYFUNCTION("""COMPUTED_VALUE"""),3.2258905E7)</f>
        <v>32258905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IFERROR(__xludf.DUMMYFUNCTION("""COMPUTED_VALUE"""),4094.87)</f>
        <v>4094.87</v>
      </c>
      <c r="D277" s="2">
        <f>IFERROR(__xludf.DUMMYFUNCTION("""COMPUTED_VALUE"""),45694.66666666667)</f>
        <v>45694.66667</v>
      </c>
      <c r="E277" s="1">
        <f>IFERROR(__xludf.DUMMYFUNCTION("""COMPUTED_VALUE"""),4112.86)</f>
        <v>4112.86</v>
      </c>
      <c r="G277" s="2">
        <f>IFERROR(__xludf.DUMMYFUNCTION("""COMPUTED_VALUE"""),45694.66666666667)</f>
        <v>45694.66667</v>
      </c>
      <c r="H277" s="1">
        <f>IFERROR(__xludf.DUMMYFUNCTION("""COMPUTED_VALUE"""),4066.24)</f>
        <v>4066.24</v>
      </c>
      <c r="J277" s="2">
        <f>IFERROR(__xludf.DUMMYFUNCTION("""COMPUTED_VALUE"""),45694.66666666667)</f>
        <v>45694.66667</v>
      </c>
      <c r="K277" s="1">
        <f>IFERROR(__xludf.DUMMYFUNCTION("""COMPUTED_VALUE"""),4106.07)</f>
        <v>4106.07</v>
      </c>
      <c r="M277" s="2">
        <f>IFERROR(__xludf.DUMMYFUNCTION("""COMPUTED_VALUE"""),45694.66666666667)</f>
        <v>45694.66667</v>
      </c>
      <c r="N277" s="1">
        <f>IFERROR(__xludf.DUMMYFUNCTION("""COMPUTED_VALUE"""),4.0360901E7)</f>
        <v>40360901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IFERROR(__xludf.DUMMYFUNCTION("""COMPUTED_VALUE"""),4105.39)</f>
        <v>4105.39</v>
      </c>
      <c r="D278" s="2">
        <f>IFERROR(__xludf.DUMMYFUNCTION("""COMPUTED_VALUE"""),45695.66666666667)</f>
        <v>45695.66667</v>
      </c>
      <c r="E278" s="1">
        <f>IFERROR(__xludf.DUMMYFUNCTION("""COMPUTED_VALUE"""),4112.69)</f>
        <v>4112.69</v>
      </c>
      <c r="G278" s="2">
        <f>IFERROR(__xludf.DUMMYFUNCTION("""COMPUTED_VALUE"""),45695.66666666667)</f>
        <v>45695.66667</v>
      </c>
      <c r="H278" s="1">
        <f>IFERROR(__xludf.DUMMYFUNCTION("""COMPUTED_VALUE"""),4065.95)</f>
        <v>4065.95</v>
      </c>
      <c r="J278" s="2">
        <f>IFERROR(__xludf.DUMMYFUNCTION("""COMPUTED_VALUE"""),45695.66666666667)</f>
        <v>45695.66667</v>
      </c>
      <c r="K278" s="1">
        <f>IFERROR(__xludf.DUMMYFUNCTION("""COMPUTED_VALUE"""),4073.23)</f>
        <v>4073.23</v>
      </c>
      <c r="M278" s="2">
        <f>IFERROR(__xludf.DUMMYFUNCTION("""COMPUTED_VALUE"""),45695.66666666667)</f>
        <v>45695.66667</v>
      </c>
      <c r="N278" s="1">
        <f>IFERROR(__xludf.DUMMYFUNCTION("""COMPUTED_VALUE"""),3.7591188E7)</f>
        <v>37591188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IFERROR(__xludf.DUMMYFUNCTION("""COMPUTED_VALUE"""),4104.59)</f>
        <v>4104.59</v>
      </c>
      <c r="D279" s="2">
        <f>IFERROR(__xludf.DUMMYFUNCTION("""COMPUTED_VALUE"""),45698.66666666667)</f>
        <v>45698.66667</v>
      </c>
      <c r="E279" s="1">
        <f>IFERROR(__xludf.DUMMYFUNCTION("""COMPUTED_VALUE"""),4131.92)</f>
        <v>4131.92</v>
      </c>
      <c r="G279" s="2">
        <f>IFERROR(__xludf.DUMMYFUNCTION("""COMPUTED_VALUE"""),45698.66666666667)</f>
        <v>45698.66667</v>
      </c>
      <c r="H279" s="1">
        <f>IFERROR(__xludf.DUMMYFUNCTION("""COMPUTED_VALUE"""),4082.91)</f>
        <v>4082.91</v>
      </c>
      <c r="J279" s="2">
        <f>IFERROR(__xludf.DUMMYFUNCTION("""COMPUTED_VALUE"""),45698.66666666667)</f>
        <v>45698.66667</v>
      </c>
      <c r="K279" s="1">
        <f>IFERROR(__xludf.DUMMYFUNCTION("""COMPUTED_VALUE"""),4120.97)</f>
        <v>4120.97</v>
      </c>
      <c r="M279" s="2">
        <f>IFERROR(__xludf.DUMMYFUNCTION("""COMPUTED_VALUE"""),45698.66666666667)</f>
        <v>45698.66667</v>
      </c>
      <c r="N279" s="1">
        <f>IFERROR(__xludf.DUMMYFUNCTION("""COMPUTED_VALUE"""),4.3302708E7)</f>
        <v>43302708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IFERROR(__xludf.DUMMYFUNCTION("""COMPUTED_VALUE"""),4098.77)</f>
        <v>4098.77</v>
      </c>
      <c r="D280" s="2">
        <f>IFERROR(__xludf.DUMMYFUNCTION("""COMPUTED_VALUE"""),45699.66666666667)</f>
        <v>45699.66667</v>
      </c>
      <c r="E280" s="1">
        <f>IFERROR(__xludf.DUMMYFUNCTION("""COMPUTED_VALUE"""),4104.33)</f>
        <v>4104.33</v>
      </c>
      <c r="G280" s="2">
        <f>IFERROR(__xludf.DUMMYFUNCTION("""COMPUTED_VALUE"""),45699.66666666667)</f>
        <v>45699.66667</v>
      </c>
      <c r="H280" s="1">
        <f>IFERROR(__xludf.DUMMYFUNCTION("""COMPUTED_VALUE"""),4060.15)</f>
        <v>4060.15</v>
      </c>
      <c r="J280" s="2">
        <f>IFERROR(__xludf.DUMMYFUNCTION("""COMPUTED_VALUE"""),45699.66666666667)</f>
        <v>45699.66667</v>
      </c>
      <c r="K280" s="1">
        <f>IFERROR(__xludf.DUMMYFUNCTION("""COMPUTED_VALUE"""),4087.24)</f>
        <v>4087.24</v>
      </c>
      <c r="M280" s="2">
        <f>IFERROR(__xludf.DUMMYFUNCTION("""COMPUTED_VALUE"""),45699.66666666667)</f>
        <v>45699.66667</v>
      </c>
      <c r="N280" s="1">
        <f>IFERROR(__xludf.DUMMYFUNCTION("""COMPUTED_VALUE"""),3.906961E7)</f>
        <v>39069610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IFERROR(__xludf.DUMMYFUNCTION("""COMPUTED_VALUE"""),4062.81)</f>
        <v>4062.81</v>
      </c>
      <c r="D281" s="2">
        <f>IFERROR(__xludf.DUMMYFUNCTION("""COMPUTED_VALUE"""),45700.66666666667)</f>
        <v>45700.66667</v>
      </c>
      <c r="E281" s="1">
        <f>IFERROR(__xludf.DUMMYFUNCTION("""COMPUTED_VALUE"""),4131.43)</f>
        <v>4131.43</v>
      </c>
      <c r="G281" s="2">
        <f>IFERROR(__xludf.DUMMYFUNCTION("""COMPUTED_VALUE"""),45700.66666666667)</f>
        <v>45700.66667</v>
      </c>
      <c r="H281" s="1">
        <f>IFERROR(__xludf.DUMMYFUNCTION("""COMPUTED_VALUE"""),4049.76)</f>
        <v>4049.76</v>
      </c>
      <c r="J281" s="2">
        <f>IFERROR(__xludf.DUMMYFUNCTION("""COMPUTED_VALUE"""),45700.66666666667)</f>
        <v>45700.66667</v>
      </c>
      <c r="K281" s="1">
        <f>IFERROR(__xludf.DUMMYFUNCTION("""COMPUTED_VALUE"""),4130.44)</f>
        <v>4130.44</v>
      </c>
      <c r="M281" s="2">
        <f>IFERROR(__xludf.DUMMYFUNCTION("""COMPUTED_VALUE"""),45700.66666666667)</f>
        <v>45700.66667</v>
      </c>
      <c r="N281" s="1">
        <f>IFERROR(__xludf.DUMMYFUNCTION("""COMPUTED_VALUE"""),3.4915135E7)</f>
        <v>34915135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IFERROR(__xludf.DUMMYFUNCTION("""COMPUTED_VALUE"""),4132.42)</f>
        <v>4132.42</v>
      </c>
      <c r="D282" s="2">
        <f>IFERROR(__xludf.DUMMYFUNCTION("""COMPUTED_VALUE"""),45701.66666666667)</f>
        <v>45701.66667</v>
      </c>
      <c r="E282" s="1">
        <f>IFERROR(__xludf.DUMMYFUNCTION("""COMPUTED_VALUE"""),4190.27)</f>
        <v>4190.27</v>
      </c>
      <c r="G282" s="2">
        <f>IFERROR(__xludf.DUMMYFUNCTION("""COMPUTED_VALUE"""),45701.66666666667)</f>
        <v>45701.66667</v>
      </c>
      <c r="H282" s="1">
        <f>IFERROR(__xludf.DUMMYFUNCTION("""COMPUTED_VALUE"""),4132.42)</f>
        <v>4132.42</v>
      </c>
      <c r="J282" s="2">
        <f>IFERROR(__xludf.DUMMYFUNCTION("""COMPUTED_VALUE"""),45701.66666666667)</f>
        <v>45701.66667</v>
      </c>
      <c r="K282" s="1">
        <f>IFERROR(__xludf.DUMMYFUNCTION("""COMPUTED_VALUE"""),4186.28)</f>
        <v>4186.28</v>
      </c>
      <c r="M282" s="2">
        <f>IFERROR(__xludf.DUMMYFUNCTION("""COMPUTED_VALUE"""),45701.66666666667)</f>
        <v>45701.66667</v>
      </c>
      <c r="N282" s="1">
        <f>IFERROR(__xludf.DUMMYFUNCTION("""COMPUTED_VALUE"""),3.8945536E7)</f>
        <v>38945536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IFERROR(__xludf.DUMMYFUNCTION("""COMPUTED_VALUE"""),4206.68)</f>
        <v>4206.68</v>
      </c>
      <c r="D283" s="2">
        <f>IFERROR(__xludf.DUMMYFUNCTION("""COMPUTED_VALUE"""),45702.66666666667)</f>
        <v>45702.66667</v>
      </c>
      <c r="E283" s="1">
        <f>IFERROR(__xludf.DUMMYFUNCTION("""COMPUTED_VALUE"""),4238.91)</f>
        <v>4238.91</v>
      </c>
      <c r="G283" s="2">
        <f>IFERROR(__xludf.DUMMYFUNCTION("""COMPUTED_VALUE"""),45702.66666666667)</f>
        <v>45702.66667</v>
      </c>
      <c r="H283" s="1">
        <f>IFERROR(__xludf.DUMMYFUNCTION("""COMPUTED_VALUE"""),4184.92)</f>
        <v>4184.92</v>
      </c>
      <c r="J283" s="2">
        <f>IFERROR(__xludf.DUMMYFUNCTION("""COMPUTED_VALUE"""),45702.66666666667)</f>
        <v>45702.66667</v>
      </c>
      <c r="K283" s="1">
        <f>IFERROR(__xludf.DUMMYFUNCTION("""COMPUTED_VALUE"""),4225.38)</f>
        <v>4225.38</v>
      </c>
      <c r="M283" s="2">
        <f>IFERROR(__xludf.DUMMYFUNCTION("""COMPUTED_VALUE"""),45702.66666666667)</f>
        <v>45702.66667</v>
      </c>
      <c r="N283" s="1">
        <f>IFERROR(__xludf.DUMMYFUNCTION("""COMPUTED_VALUE"""),4.315085E7)</f>
        <v>43150850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IFERROR(__xludf.DUMMYFUNCTION("""COMPUTED_VALUE"""),4232.15)</f>
        <v>4232.15</v>
      </c>
      <c r="D284" s="2">
        <f>IFERROR(__xludf.DUMMYFUNCTION("""COMPUTED_VALUE"""),45706.66666666667)</f>
        <v>45706.66667</v>
      </c>
      <c r="E284" s="1">
        <f>IFERROR(__xludf.DUMMYFUNCTION("""COMPUTED_VALUE"""),4233.43)</f>
        <v>4233.43</v>
      </c>
      <c r="G284" s="2">
        <f>IFERROR(__xludf.DUMMYFUNCTION("""COMPUTED_VALUE"""),45706.66666666667)</f>
        <v>45706.66667</v>
      </c>
      <c r="H284" s="1">
        <f>IFERROR(__xludf.DUMMYFUNCTION("""COMPUTED_VALUE"""),4136.3)</f>
        <v>4136.3</v>
      </c>
      <c r="J284" s="2">
        <f>IFERROR(__xludf.DUMMYFUNCTION("""COMPUTED_VALUE"""),45706.66666666667)</f>
        <v>45706.66667</v>
      </c>
      <c r="K284" s="1">
        <f>IFERROR(__xludf.DUMMYFUNCTION("""COMPUTED_VALUE"""),4164.08)</f>
        <v>4164.08</v>
      </c>
      <c r="M284" s="2">
        <f>IFERROR(__xludf.DUMMYFUNCTION("""COMPUTED_VALUE"""),45706.66666666667)</f>
        <v>45706.66667</v>
      </c>
      <c r="N284" s="1">
        <f>IFERROR(__xludf.DUMMYFUNCTION("""COMPUTED_VALUE"""),5.0102902E7)</f>
        <v>50102902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IFERROR(__xludf.DUMMYFUNCTION("""COMPUTED_VALUE"""),4156.31)</f>
        <v>4156.31</v>
      </c>
      <c r="D285" s="2">
        <f>IFERROR(__xludf.DUMMYFUNCTION("""COMPUTED_VALUE"""),45707.66666666667)</f>
        <v>45707.66667</v>
      </c>
      <c r="E285" s="1">
        <f>IFERROR(__xludf.DUMMYFUNCTION("""COMPUTED_VALUE"""),4179.24)</f>
        <v>4179.24</v>
      </c>
      <c r="G285" s="2">
        <f>IFERROR(__xludf.DUMMYFUNCTION("""COMPUTED_VALUE"""),45707.66666666667)</f>
        <v>45707.66667</v>
      </c>
      <c r="H285" s="1">
        <f>IFERROR(__xludf.DUMMYFUNCTION("""COMPUTED_VALUE"""),4131.18)</f>
        <v>4131.18</v>
      </c>
      <c r="J285" s="2">
        <f>IFERROR(__xludf.DUMMYFUNCTION("""COMPUTED_VALUE"""),45707.66666666667)</f>
        <v>45707.66667</v>
      </c>
      <c r="K285" s="1">
        <f>IFERROR(__xludf.DUMMYFUNCTION("""COMPUTED_VALUE"""),4169.97)</f>
        <v>4169.97</v>
      </c>
      <c r="M285" s="2">
        <f>IFERROR(__xludf.DUMMYFUNCTION("""COMPUTED_VALUE"""),45707.66666666667)</f>
        <v>45707.66667</v>
      </c>
      <c r="N285" s="1">
        <f>IFERROR(__xludf.DUMMYFUNCTION("""COMPUTED_VALUE"""),4.1071587E7)</f>
        <v>41071587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IFERROR(__xludf.DUMMYFUNCTION("""COMPUTED_VALUE"""),4150.49)</f>
        <v>4150.49</v>
      </c>
      <c r="D286" s="2">
        <f>IFERROR(__xludf.DUMMYFUNCTION("""COMPUTED_VALUE"""),45708.66666666667)</f>
        <v>45708.66667</v>
      </c>
      <c r="E286" s="1">
        <f>IFERROR(__xludf.DUMMYFUNCTION("""COMPUTED_VALUE"""),4159.78)</f>
        <v>4159.78</v>
      </c>
      <c r="G286" s="2">
        <f>IFERROR(__xludf.DUMMYFUNCTION("""COMPUTED_VALUE"""),45708.66666666667)</f>
        <v>45708.66667</v>
      </c>
      <c r="H286" s="1">
        <f>IFERROR(__xludf.DUMMYFUNCTION("""COMPUTED_VALUE"""),4082.25)</f>
        <v>4082.25</v>
      </c>
      <c r="J286" s="2">
        <f>IFERROR(__xludf.DUMMYFUNCTION("""COMPUTED_VALUE"""),45708.66666666667)</f>
        <v>45708.66667</v>
      </c>
      <c r="K286" s="1">
        <f>IFERROR(__xludf.DUMMYFUNCTION("""COMPUTED_VALUE"""),4113.09)</f>
        <v>4113.09</v>
      </c>
      <c r="M286" s="2">
        <f>IFERROR(__xludf.DUMMYFUNCTION("""COMPUTED_VALUE"""),45708.66666666667)</f>
        <v>45708.66667</v>
      </c>
      <c r="N286" s="1">
        <f>IFERROR(__xludf.DUMMYFUNCTION("""COMPUTED_VALUE"""),5.0933641E7)</f>
        <v>50933641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IFERROR(__xludf.DUMMYFUNCTION("""COMPUTED_VALUE"""),4125.14)</f>
        <v>4125.14</v>
      </c>
      <c r="D287" s="2">
        <f>IFERROR(__xludf.DUMMYFUNCTION("""COMPUTED_VALUE"""),45709.66666666667)</f>
        <v>45709.66667</v>
      </c>
      <c r="E287" s="1">
        <f>IFERROR(__xludf.DUMMYFUNCTION("""COMPUTED_VALUE"""),4130.25)</f>
        <v>4130.25</v>
      </c>
      <c r="G287" s="2">
        <f>IFERROR(__xludf.DUMMYFUNCTION("""COMPUTED_VALUE"""),45709.66666666667)</f>
        <v>45709.66667</v>
      </c>
      <c r="H287" s="1">
        <f>IFERROR(__xludf.DUMMYFUNCTION("""COMPUTED_VALUE"""),4009.11)</f>
        <v>4009.11</v>
      </c>
      <c r="J287" s="2">
        <f>IFERROR(__xludf.DUMMYFUNCTION("""COMPUTED_VALUE"""),45709.66666666667)</f>
        <v>45709.66667</v>
      </c>
      <c r="K287" s="1">
        <f>IFERROR(__xludf.DUMMYFUNCTION("""COMPUTED_VALUE"""),4018.03)</f>
        <v>4018.03</v>
      </c>
      <c r="M287" s="2">
        <f>IFERROR(__xludf.DUMMYFUNCTION("""COMPUTED_VALUE"""),45709.66666666667)</f>
        <v>45709.66667</v>
      </c>
      <c r="N287" s="1">
        <f>IFERROR(__xludf.DUMMYFUNCTION("""COMPUTED_VALUE"""),4.7456154E7)</f>
        <v>47456154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IFERROR(__xludf.DUMMYFUNCTION("""COMPUTED_VALUE"""),4037.25)</f>
        <v>4037.25</v>
      </c>
      <c r="D288" s="2">
        <f>IFERROR(__xludf.DUMMYFUNCTION("""COMPUTED_VALUE"""),45712.66666666667)</f>
        <v>45712.66667</v>
      </c>
      <c r="E288" s="1">
        <f>IFERROR(__xludf.DUMMYFUNCTION("""COMPUTED_VALUE"""),4043.45)</f>
        <v>4043.45</v>
      </c>
      <c r="G288" s="2">
        <f>IFERROR(__xludf.DUMMYFUNCTION("""COMPUTED_VALUE"""),45712.66666666667)</f>
        <v>45712.66667</v>
      </c>
      <c r="H288" s="1">
        <f>IFERROR(__xludf.DUMMYFUNCTION("""COMPUTED_VALUE"""),3960.86)</f>
        <v>3960.86</v>
      </c>
      <c r="J288" s="2">
        <f>IFERROR(__xludf.DUMMYFUNCTION("""COMPUTED_VALUE"""),45712.66666666667)</f>
        <v>45712.66667</v>
      </c>
      <c r="K288" s="1">
        <f>IFERROR(__xludf.DUMMYFUNCTION("""COMPUTED_VALUE"""),3983.94)</f>
        <v>3983.94</v>
      </c>
      <c r="M288" s="2">
        <f>IFERROR(__xludf.DUMMYFUNCTION("""COMPUTED_VALUE"""),45712.66666666667)</f>
        <v>45712.66667</v>
      </c>
      <c r="N288" s="1">
        <f>IFERROR(__xludf.DUMMYFUNCTION("""COMPUTED_VALUE"""),4.8905693E7)</f>
        <v>48905693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IFERROR(__xludf.DUMMYFUNCTION("""COMPUTED_VALUE"""),3993.13)</f>
        <v>3993.13</v>
      </c>
      <c r="D289" s="2">
        <f>IFERROR(__xludf.DUMMYFUNCTION("""COMPUTED_VALUE"""),45713.66666666667)</f>
        <v>45713.66667</v>
      </c>
      <c r="E289" s="1">
        <f>IFERROR(__xludf.DUMMYFUNCTION("""COMPUTED_VALUE"""),4008.62)</f>
        <v>4008.62</v>
      </c>
      <c r="G289" s="2">
        <f>IFERROR(__xludf.DUMMYFUNCTION("""COMPUTED_VALUE"""),45713.66666666667)</f>
        <v>45713.66667</v>
      </c>
      <c r="H289" s="1">
        <f>IFERROR(__xludf.DUMMYFUNCTION("""COMPUTED_VALUE"""),3918.8)</f>
        <v>3918.8</v>
      </c>
      <c r="J289" s="2">
        <f>IFERROR(__xludf.DUMMYFUNCTION("""COMPUTED_VALUE"""),45713.66666666667)</f>
        <v>45713.66667</v>
      </c>
      <c r="K289" s="1">
        <f>IFERROR(__xludf.DUMMYFUNCTION("""COMPUTED_VALUE"""),3982.24)</f>
        <v>3982.24</v>
      </c>
      <c r="M289" s="2">
        <f>IFERROR(__xludf.DUMMYFUNCTION("""COMPUTED_VALUE"""),45713.66666666667)</f>
        <v>45713.66667</v>
      </c>
      <c r="N289" s="1">
        <f>IFERROR(__xludf.DUMMYFUNCTION("""COMPUTED_VALUE"""),4.9322217E7)</f>
        <v>49322217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IFERROR(__xludf.DUMMYFUNCTION("""COMPUTED_VALUE"""),3987.03)</f>
        <v>3987.03</v>
      </c>
      <c r="D290" s="2">
        <f>IFERROR(__xludf.DUMMYFUNCTION("""COMPUTED_VALUE"""),45714.66666666667)</f>
        <v>45714.66667</v>
      </c>
      <c r="E290" s="1">
        <f>IFERROR(__xludf.DUMMYFUNCTION("""COMPUTED_VALUE"""),4045.16)</f>
        <v>4045.16</v>
      </c>
      <c r="G290" s="2">
        <f>IFERROR(__xludf.DUMMYFUNCTION("""COMPUTED_VALUE"""),45714.66666666667)</f>
        <v>45714.66667</v>
      </c>
      <c r="H290" s="1">
        <f>IFERROR(__xludf.DUMMYFUNCTION("""COMPUTED_VALUE"""),3986.8)</f>
        <v>3986.8</v>
      </c>
      <c r="J290" s="2">
        <f>IFERROR(__xludf.DUMMYFUNCTION("""COMPUTED_VALUE"""),45714.66666666667)</f>
        <v>45714.66667</v>
      </c>
      <c r="K290" s="1">
        <f>IFERROR(__xludf.DUMMYFUNCTION("""COMPUTED_VALUE"""),4005.88)</f>
        <v>4005.88</v>
      </c>
      <c r="M290" s="2">
        <f>IFERROR(__xludf.DUMMYFUNCTION("""COMPUTED_VALUE"""),45714.66666666667)</f>
        <v>45714.66667</v>
      </c>
      <c r="N290" s="1">
        <f>IFERROR(__xludf.DUMMYFUNCTION("""COMPUTED_VALUE"""),4.5897299E7)</f>
        <v>45897299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IFERROR(__xludf.DUMMYFUNCTION("""COMPUTED_VALUE"""),4017.91)</f>
        <v>4017.91</v>
      </c>
      <c r="D291" s="2">
        <f>IFERROR(__xludf.DUMMYFUNCTION("""COMPUTED_VALUE"""),45715.66666666667)</f>
        <v>45715.66667</v>
      </c>
      <c r="E291" s="1">
        <f>IFERROR(__xludf.DUMMYFUNCTION("""COMPUTED_VALUE"""),4026.94)</f>
        <v>4026.94</v>
      </c>
      <c r="G291" s="2">
        <f>IFERROR(__xludf.DUMMYFUNCTION("""COMPUTED_VALUE"""),45715.66666666667)</f>
        <v>45715.66667</v>
      </c>
      <c r="H291" s="1">
        <f>IFERROR(__xludf.DUMMYFUNCTION("""COMPUTED_VALUE"""),3935.32)</f>
        <v>3935.32</v>
      </c>
      <c r="J291" s="2">
        <f>IFERROR(__xludf.DUMMYFUNCTION("""COMPUTED_VALUE"""),45715.66666666667)</f>
        <v>45715.66667</v>
      </c>
      <c r="K291" s="1">
        <f>IFERROR(__xludf.DUMMYFUNCTION("""COMPUTED_VALUE"""),3936.87)</f>
        <v>3936.87</v>
      </c>
      <c r="M291" s="2">
        <f>IFERROR(__xludf.DUMMYFUNCTION("""COMPUTED_VALUE"""),45715.66666666667)</f>
        <v>45715.66667</v>
      </c>
      <c r="N291" s="1">
        <f>IFERROR(__xludf.DUMMYFUNCTION("""COMPUTED_VALUE"""),4.7896278E7)</f>
        <v>47896278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IFERROR(__xludf.DUMMYFUNCTION("""COMPUTED_VALUE"""),3957.18)</f>
        <v>3957.18</v>
      </c>
      <c r="D292" s="2">
        <f>IFERROR(__xludf.DUMMYFUNCTION("""COMPUTED_VALUE"""),45716.66666666667)</f>
        <v>45716.66667</v>
      </c>
      <c r="E292" s="1">
        <f>IFERROR(__xludf.DUMMYFUNCTION("""COMPUTED_VALUE"""),4005.48)</f>
        <v>4005.48</v>
      </c>
      <c r="G292" s="2">
        <f>IFERROR(__xludf.DUMMYFUNCTION("""COMPUTED_VALUE"""),45716.66666666667)</f>
        <v>45716.66667</v>
      </c>
      <c r="H292" s="1">
        <f>IFERROR(__xludf.DUMMYFUNCTION("""COMPUTED_VALUE"""),3938.3)</f>
        <v>3938.3</v>
      </c>
      <c r="J292" s="2">
        <f>IFERROR(__xludf.DUMMYFUNCTION("""COMPUTED_VALUE"""),45716.66666666667)</f>
        <v>45716.66667</v>
      </c>
      <c r="K292" s="1">
        <f>IFERROR(__xludf.DUMMYFUNCTION("""COMPUTED_VALUE"""),4003.43)</f>
        <v>4003.43</v>
      </c>
      <c r="M292" s="2">
        <f>IFERROR(__xludf.DUMMYFUNCTION("""COMPUTED_VALUE"""),45716.66666666667)</f>
        <v>45716.66667</v>
      </c>
      <c r="N292" s="1">
        <f>IFERROR(__xludf.DUMMYFUNCTION("""COMPUTED_VALUE"""),4.6783285E7)</f>
        <v>46783285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IFERROR(__xludf.DUMMYFUNCTION("""COMPUTED_VALUE"""),4013.71)</f>
        <v>4013.71</v>
      </c>
      <c r="D293" s="2">
        <f>IFERROR(__xludf.DUMMYFUNCTION("""COMPUTED_VALUE"""),45719.66666666667)</f>
        <v>45719.66667</v>
      </c>
      <c r="E293" s="1">
        <f>IFERROR(__xludf.DUMMYFUNCTION("""COMPUTED_VALUE"""),4042.68)</f>
        <v>4042.68</v>
      </c>
      <c r="G293" s="2">
        <f>IFERROR(__xludf.DUMMYFUNCTION("""COMPUTED_VALUE"""),45719.66666666667)</f>
        <v>45719.66667</v>
      </c>
      <c r="H293" s="1">
        <f>IFERROR(__xludf.DUMMYFUNCTION("""COMPUTED_VALUE"""),3926.63)</f>
        <v>3926.63</v>
      </c>
      <c r="J293" s="2">
        <f>IFERROR(__xludf.DUMMYFUNCTION("""COMPUTED_VALUE"""),45719.66666666667)</f>
        <v>45719.66667</v>
      </c>
      <c r="K293" s="1">
        <f>IFERROR(__xludf.DUMMYFUNCTION("""COMPUTED_VALUE"""),3954.67)</f>
        <v>3954.67</v>
      </c>
      <c r="M293" s="2">
        <f>IFERROR(__xludf.DUMMYFUNCTION("""COMPUTED_VALUE"""),45719.66666666667)</f>
        <v>45719.66667</v>
      </c>
      <c r="N293" s="1">
        <f>IFERROR(__xludf.DUMMYFUNCTION("""COMPUTED_VALUE"""),4.683481E7)</f>
        <v>46834810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IFERROR(__xludf.DUMMYFUNCTION("""COMPUTED_VALUE"""),3922.67)</f>
        <v>3922.67</v>
      </c>
      <c r="D294" s="2">
        <f>IFERROR(__xludf.DUMMYFUNCTION("""COMPUTED_VALUE"""),45720.66666666667)</f>
        <v>45720.66667</v>
      </c>
      <c r="E294" s="1">
        <f>IFERROR(__xludf.DUMMYFUNCTION("""COMPUTED_VALUE"""),3979.67)</f>
        <v>3979.67</v>
      </c>
      <c r="G294" s="2">
        <f>IFERROR(__xludf.DUMMYFUNCTION("""COMPUTED_VALUE"""),45720.66666666667)</f>
        <v>45720.66667</v>
      </c>
      <c r="H294" s="1">
        <f>IFERROR(__xludf.DUMMYFUNCTION("""COMPUTED_VALUE"""),3848.41)</f>
        <v>3848.41</v>
      </c>
      <c r="J294" s="2">
        <f>IFERROR(__xludf.DUMMYFUNCTION("""COMPUTED_VALUE"""),45720.66666666667)</f>
        <v>45720.66667</v>
      </c>
      <c r="K294" s="1">
        <f>IFERROR(__xludf.DUMMYFUNCTION("""COMPUTED_VALUE"""),3924.07)</f>
        <v>3924.07</v>
      </c>
      <c r="M294" s="2">
        <f>IFERROR(__xludf.DUMMYFUNCTION("""COMPUTED_VALUE"""),45720.66666666667)</f>
        <v>45720.66667</v>
      </c>
      <c r="N294" s="1">
        <f>IFERROR(__xludf.DUMMYFUNCTION("""COMPUTED_VALUE"""),6.7670063E7)</f>
        <v>67670063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IFERROR(__xludf.DUMMYFUNCTION("""COMPUTED_VALUE"""),3924.83)</f>
        <v>3924.83</v>
      </c>
      <c r="D295" s="2">
        <f>IFERROR(__xludf.DUMMYFUNCTION("""COMPUTED_VALUE"""),45721.66666666667)</f>
        <v>45721.66667</v>
      </c>
      <c r="E295" s="1">
        <f>IFERROR(__xludf.DUMMYFUNCTION("""COMPUTED_VALUE"""),3987.88)</f>
        <v>3987.88</v>
      </c>
      <c r="G295" s="2">
        <f>IFERROR(__xludf.DUMMYFUNCTION("""COMPUTED_VALUE"""),45721.66666666667)</f>
        <v>45721.66667</v>
      </c>
      <c r="H295" s="1">
        <f>IFERROR(__xludf.DUMMYFUNCTION("""COMPUTED_VALUE"""),3912.16)</f>
        <v>3912.16</v>
      </c>
      <c r="J295" s="2">
        <f>IFERROR(__xludf.DUMMYFUNCTION("""COMPUTED_VALUE"""),45721.66666666667)</f>
        <v>45721.66667</v>
      </c>
      <c r="K295" s="1">
        <f>IFERROR(__xludf.DUMMYFUNCTION("""COMPUTED_VALUE"""),3975.52)</f>
        <v>3975.52</v>
      </c>
      <c r="M295" s="2">
        <f>IFERROR(__xludf.DUMMYFUNCTION("""COMPUTED_VALUE"""),45721.66666666667)</f>
        <v>45721.66667</v>
      </c>
      <c r="N295" s="1">
        <f>IFERROR(__xludf.DUMMYFUNCTION("""COMPUTED_VALUE"""),5.0064507E7)</f>
        <v>50064507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IFERROR(__xludf.DUMMYFUNCTION("""COMPUTED_VALUE"""),3917.77)</f>
        <v>3917.77</v>
      </c>
      <c r="D296" s="2">
        <f>IFERROR(__xludf.DUMMYFUNCTION("""COMPUTED_VALUE"""),45722.66666666667)</f>
        <v>45722.66667</v>
      </c>
      <c r="E296" s="1">
        <f>IFERROR(__xludf.DUMMYFUNCTION("""COMPUTED_VALUE"""),3923.48)</f>
        <v>3923.48</v>
      </c>
      <c r="G296" s="2">
        <f>IFERROR(__xludf.DUMMYFUNCTION("""COMPUTED_VALUE"""),45722.66666666667)</f>
        <v>45722.66667</v>
      </c>
      <c r="H296" s="1">
        <f>IFERROR(__xludf.DUMMYFUNCTION("""COMPUTED_VALUE"""),3742.95)</f>
        <v>3742.95</v>
      </c>
      <c r="J296" s="2">
        <f>IFERROR(__xludf.DUMMYFUNCTION("""COMPUTED_VALUE"""),45722.66666666667)</f>
        <v>45722.66667</v>
      </c>
      <c r="K296" s="1">
        <f>IFERROR(__xludf.DUMMYFUNCTION("""COMPUTED_VALUE"""),3761.55)</f>
        <v>3761.55</v>
      </c>
      <c r="M296" s="2">
        <f>IFERROR(__xludf.DUMMYFUNCTION("""COMPUTED_VALUE"""),45722.66666666667)</f>
        <v>45722.66667</v>
      </c>
      <c r="N296" s="1">
        <f>IFERROR(__xludf.DUMMYFUNCTION("""COMPUTED_VALUE"""),5.0789009E7)</f>
        <v>50789009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IFERROR(__xludf.DUMMYFUNCTION("""COMPUTED_VALUE"""),3735.66)</f>
        <v>3735.66</v>
      </c>
      <c r="D297" s="2">
        <f>IFERROR(__xludf.DUMMYFUNCTION("""COMPUTED_VALUE"""),45723.66666666667)</f>
        <v>45723.66667</v>
      </c>
      <c r="E297" s="1">
        <f>IFERROR(__xludf.DUMMYFUNCTION("""COMPUTED_VALUE"""),3753.32)</f>
        <v>3753.32</v>
      </c>
      <c r="G297" s="2">
        <f>IFERROR(__xludf.DUMMYFUNCTION("""COMPUTED_VALUE"""),45723.66666666667)</f>
        <v>45723.66667</v>
      </c>
      <c r="H297" s="1">
        <f>IFERROR(__xludf.DUMMYFUNCTION("""COMPUTED_VALUE"""),3611.62)</f>
        <v>3611.62</v>
      </c>
      <c r="J297" s="2">
        <f>IFERROR(__xludf.DUMMYFUNCTION("""COMPUTED_VALUE"""),45723.66666666667)</f>
        <v>45723.66667</v>
      </c>
      <c r="K297" s="1">
        <f>IFERROR(__xludf.DUMMYFUNCTION("""COMPUTED_VALUE"""),3726.88)</f>
        <v>3726.88</v>
      </c>
      <c r="M297" s="2">
        <f>IFERROR(__xludf.DUMMYFUNCTION("""COMPUTED_VALUE"""),45723.66666666667)</f>
        <v>45723.66667</v>
      </c>
      <c r="N297" s="1">
        <f>IFERROR(__xludf.DUMMYFUNCTION("""COMPUTED_VALUE"""),5.882943E7)</f>
        <v>58829430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IFERROR(__xludf.DUMMYFUNCTION("""COMPUTED_VALUE"""),3682.37)</f>
        <v>3682.37</v>
      </c>
      <c r="D298" s="2">
        <f>IFERROR(__xludf.DUMMYFUNCTION("""COMPUTED_VALUE"""),45726.66666666667)</f>
        <v>45726.66667</v>
      </c>
      <c r="E298" s="1">
        <f>IFERROR(__xludf.DUMMYFUNCTION("""COMPUTED_VALUE"""),3705.36)</f>
        <v>3705.36</v>
      </c>
      <c r="G298" s="2">
        <f>IFERROR(__xludf.DUMMYFUNCTION("""COMPUTED_VALUE"""),45726.66666666667)</f>
        <v>45726.66667</v>
      </c>
      <c r="H298" s="1">
        <f>IFERROR(__xludf.DUMMYFUNCTION("""COMPUTED_VALUE"""),3630.43)</f>
        <v>3630.43</v>
      </c>
      <c r="J298" s="2">
        <f>IFERROR(__xludf.DUMMYFUNCTION("""COMPUTED_VALUE"""),45726.66666666667)</f>
        <v>45726.66667</v>
      </c>
      <c r="K298" s="1">
        <f>IFERROR(__xludf.DUMMYFUNCTION("""COMPUTED_VALUE"""),3663.22)</f>
        <v>3663.22</v>
      </c>
      <c r="M298" s="2">
        <f>IFERROR(__xludf.DUMMYFUNCTION("""COMPUTED_VALUE"""),45726.66666666667)</f>
        <v>45726.66667</v>
      </c>
      <c r="N298" s="1">
        <f>IFERROR(__xludf.DUMMYFUNCTION("""COMPUTED_VALUE"""),6.8356623E7)</f>
        <v>68356623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IFERROR(__xludf.DUMMYFUNCTION("""COMPUTED_VALUE"""),3663.61)</f>
        <v>3663.61</v>
      </c>
      <c r="D299" s="2">
        <f>IFERROR(__xludf.DUMMYFUNCTION("""COMPUTED_VALUE"""),45727.66666666667)</f>
        <v>45727.66667</v>
      </c>
      <c r="E299" s="1">
        <f>IFERROR(__xludf.DUMMYFUNCTION("""COMPUTED_VALUE"""),3733.1)</f>
        <v>3733.1</v>
      </c>
      <c r="G299" s="2">
        <f>IFERROR(__xludf.DUMMYFUNCTION("""COMPUTED_VALUE"""),45727.66666666667)</f>
        <v>45727.66667</v>
      </c>
      <c r="H299" s="1">
        <f>IFERROR(__xludf.DUMMYFUNCTION("""COMPUTED_VALUE"""),3653.76)</f>
        <v>3653.76</v>
      </c>
      <c r="J299" s="2">
        <f>IFERROR(__xludf.DUMMYFUNCTION("""COMPUTED_VALUE"""),45727.66666666667)</f>
        <v>45727.66667</v>
      </c>
      <c r="K299" s="1">
        <f>IFERROR(__xludf.DUMMYFUNCTION("""COMPUTED_VALUE"""),3687.34)</f>
        <v>3687.34</v>
      </c>
      <c r="M299" s="2">
        <f>IFERROR(__xludf.DUMMYFUNCTION("""COMPUTED_VALUE"""),45727.66666666667)</f>
        <v>45727.66667</v>
      </c>
      <c r="N299" s="1">
        <f>IFERROR(__xludf.DUMMYFUNCTION("""COMPUTED_VALUE"""),6.1485352E7)</f>
        <v>61485352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IFERROR(__xludf.DUMMYFUNCTION("""COMPUTED_VALUE"""),3741.73)</f>
        <v>3741.73</v>
      </c>
      <c r="D300" s="2">
        <f>IFERROR(__xludf.DUMMYFUNCTION("""COMPUTED_VALUE"""),45728.66666666667)</f>
        <v>45728.66667</v>
      </c>
      <c r="E300" s="1">
        <f>IFERROR(__xludf.DUMMYFUNCTION("""COMPUTED_VALUE"""),3765.82)</f>
        <v>3765.82</v>
      </c>
      <c r="G300" s="2">
        <f>IFERROR(__xludf.DUMMYFUNCTION("""COMPUTED_VALUE"""),45728.66666666667)</f>
        <v>45728.66667</v>
      </c>
      <c r="H300" s="1">
        <f>IFERROR(__xludf.DUMMYFUNCTION("""COMPUTED_VALUE"""),3675.28)</f>
        <v>3675.28</v>
      </c>
      <c r="J300" s="2">
        <f>IFERROR(__xludf.DUMMYFUNCTION("""COMPUTED_VALUE"""),45728.66666666667)</f>
        <v>45728.66667</v>
      </c>
      <c r="K300" s="1">
        <f>IFERROR(__xludf.DUMMYFUNCTION("""COMPUTED_VALUE"""),3726.35)</f>
        <v>3726.35</v>
      </c>
      <c r="M300" s="2">
        <f>IFERROR(__xludf.DUMMYFUNCTION("""COMPUTED_VALUE"""),45728.66666666667)</f>
        <v>45728.66667</v>
      </c>
      <c r="N300" s="1">
        <f>IFERROR(__xludf.DUMMYFUNCTION("""COMPUTED_VALUE"""),4.9021936E7)</f>
        <v>49021936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IFERROR(__xludf.DUMMYFUNCTION("""COMPUTED_VALUE"""),3708.82)</f>
        <v>3708.82</v>
      </c>
      <c r="D301" s="2">
        <f>IFERROR(__xludf.DUMMYFUNCTION("""COMPUTED_VALUE"""),45729.66666666667)</f>
        <v>45729.66667</v>
      </c>
      <c r="E301" s="1">
        <f>IFERROR(__xludf.DUMMYFUNCTION("""COMPUTED_VALUE"""),3724.28)</f>
        <v>3724.28</v>
      </c>
      <c r="G301" s="2">
        <f>IFERROR(__xludf.DUMMYFUNCTION("""COMPUTED_VALUE"""),45729.66666666667)</f>
        <v>45729.66667</v>
      </c>
      <c r="H301" s="1">
        <f>IFERROR(__xludf.DUMMYFUNCTION("""COMPUTED_VALUE"""),3617.47)</f>
        <v>3617.47</v>
      </c>
      <c r="J301" s="2">
        <f>IFERROR(__xludf.DUMMYFUNCTION("""COMPUTED_VALUE"""),45729.66666666667)</f>
        <v>45729.66667</v>
      </c>
      <c r="K301" s="1">
        <f>IFERROR(__xludf.DUMMYFUNCTION("""COMPUTED_VALUE"""),3623.14)</f>
        <v>3623.14</v>
      </c>
      <c r="M301" s="2">
        <f>IFERROR(__xludf.DUMMYFUNCTION("""COMPUTED_VALUE"""),45729.66666666667)</f>
        <v>45729.66667</v>
      </c>
      <c r="N301" s="1">
        <f>IFERROR(__xludf.DUMMYFUNCTION("""COMPUTED_VALUE"""),4.8353683E7)</f>
        <v>48353683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IFERROR(__xludf.DUMMYFUNCTION("""COMPUTED_VALUE"""),3675.54)</f>
        <v>3675.54</v>
      </c>
      <c r="D302" s="2">
        <f>IFERROR(__xludf.DUMMYFUNCTION("""COMPUTED_VALUE"""),45730.66666666667)</f>
        <v>45730.66667</v>
      </c>
      <c r="E302" s="1">
        <f>IFERROR(__xludf.DUMMYFUNCTION("""COMPUTED_VALUE"""),3734.54)</f>
        <v>3734.54</v>
      </c>
      <c r="G302" s="2">
        <f>IFERROR(__xludf.DUMMYFUNCTION("""COMPUTED_VALUE"""),45730.66666666667)</f>
        <v>45730.66667</v>
      </c>
      <c r="H302" s="1">
        <f>IFERROR(__xludf.DUMMYFUNCTION("""COMPUTED_VALUE"""),3663.19)</f>
        <v>3663.19</v>
      </c>
      <c r="J302" s="2">
        <f>IFERROR(__xludf.DUMMYFUNCTION("""COMPUTED_VALUE"""),45730.66666666667)</f>
        <v>45730.66667</v>
      </c>
      <c r="K302" s="1">
        <f>IFERROR(__xludf.DUMMYFUNCTION("""COMPUTED_VALUE"""),3731.62)</f>
        <v>3731.62</v>
      </c>
      <c r="M302" s="2">
        <f>IFERROR(__xludf.DUMMYFUNCTION("""COMPUTED_VALUE"""),45730.66666666667)</f>
        <v>45730.66667</v>
      </c>
      <c r="N302" s="1">
        <f>IFERROR(__xludf.DUMMYFUNCTION("""COMPUTED_VALUE"""),5.1595952E7)</f>
        <v>51595952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IFERROR(__xludf.DUMMYFUNCTION("""COMPUTED_VALUE"""),3781.19)</f>
        <v>3781.19</v>
      </c>
      <c r="D303" s="2">
        <f>IFERROR(__xludf.DUMMYFUNCTION("""COMPUTED_VALUE"""),45733.66666666667)</f>
        <v>45733.66667</v>
      </c>
      <c r="E303" s="1">
        <f>IFERROR(__xludf.DUMMYFUNCTION("""COMPUTED_VALUE"""),3874.46)</f>
        <v>3874.46</v>
      </c>
      <c r="G303" s="2">
        <f>IFERROR(__xludf.DUMMYFUNCTION("""COMPUTED_VALUE"""),45733.66666666667)</f>
        <v>45733.66667</v>
      </c>
      <c r="H303" s="1">
        <f>IFERROR(__xludf.DUMMYFUNCTION("""COMPUTED_VALUE"""),3774.26)</f>
        <v>3774.26</v>
      </c>
      <c r="J303" s="2">
        <f>IFERROR(__xludf.DUMMYFUNCTION("""COMPUTED_VALUE"""),45733.66666666667)</f>
        <v>45733.66667</v>
      </c>
      <c r="K303" s="1">
        <f>IFERROR(__xludf.DUMMYFUNCTION("""COMPUTED_VALUE"""),3833.37)</f>
        <v>3833.37</v>
      </c>
      <c r="M303" s="2">
        <f>IFERROR(__xludf.DUMMYFUNCTION("""COMPUTED_VALUE"""),45733.66666666667)</f>
        <v>45733.66667</v>
      </c>
      <c r="N303" s="1">
        <f>IFERROR(__xludf.DUMMYFUNCTION("""COMPUTED_VALUE"""),5.1292511E7)</f>
        <v>51292511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IFERROR(__xludf.DUMMYFUNCTION("""COMPUTED_VALUE"""),3806.21)</f>
        <v>3806.21</v>
      </c>
      <c r="D304" s="2">
        <f>IFERROR(__xludf.DUMMYFUNCTION("""COMPUTED_VALUE"""),45734.66666666667)</f>
        <v>45734.66667</v>
      </c>
      <c r="E304" s="1">
        <f>IFERROR(__xludf.DUMMYFUNCTION("""COMPUTED_VALUE"""),3819.2)</f>
        <v>3819.2</v>
      </c>
      <c r="G304" s="2">
        <f>IFERROR(__xludf.DUMMYFUNCTION("""COMPUTED_VALUE"""),45734.66666666667)</f>
        <v>45734.66667</v>
      </c>
      <c r="H304" s="1">
        <f>IFERROR(__xludf.DUMMYFUNCTION("""COMPUTED_VALUE"""),3729.27)</f>
        <v>3729.27</v>
      </c>
      <c r="J304" s="2">
        <f>IFERROR(__xludf.DUMMYFUNCTION("""COMPUTED_VALUE"""),45734.66666666667)</f>
        <v>45734.66667</v>
      </c>
      <c r="K304" s="1">
        <f>IFERROR(__xludf.DUMMYFUNCTION("""COMPUTED_VALUE"""),3759.89)</f>
        <v>3759.89</v>
      </c>
      <c r="M304" s="2">
        <f>IFERROR(__xludf.DUMMYFUNCTION("""COMPUTED_VALUE"""),45734.66666666667)</f>
        <v>45734.66667</v>
      </c>
      <c r="N304" s="1">
        <f>IFERROR(__xludf.DUMMYFUNCTION("""COMPUTED_VALUE"""),3.9602915E7)</f>
        <v>39602915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IFERROR(__xludf.DUMMYFUNCTION("""COMPUTED_VALUE"""),3775.39)</f>
        <v>3775.39</v>
      </c>
      <c r="D305" s="2">
        <f>IFERROR(__xludf.DUMMYFUNCTION("""COMPUTED_VALUE"""),45735.66666666667)</f>
        <v>45735.66667</v>
      </c>
      <c r="E305" s="1">
        <f>IFERROR(__xludf.DUMMYFUNCTION("""COMPUTED_VALUE"""),3863.37)</f>
        <v>3863.37</v>
      </c>
      <c r="G305" s="2">
        <f>IFERROR(__xludf.DUMMYFUNCTION("""COMPUTED_VALUE"""),45735.66666666667)</f>
        <v>45735.66667</v>
      </c>
      <c r="H305" s="1">
        <f>IFERROR(__xludf.DUMMYFUNCTION("""COMPUTED_VALUE"""),3745.41)</f>
        <v>3745.41</v>
      </c>
      <c r="J305" s="2">
        <f>IFERROR(__xludf.DUMMYFUNCTION("""COMPUTED_VALUE"""),45735.66666666667)</f>
        <v>45735.66667</v>
      </c>
      <c r="K305" s="1">
        <f>IFERROR(__xludf.DUMMYFUNCTION("""COMPUTED_VALUE"""),3838.52)</f>
        <v>3838.52</v>
      </c>
      <c r="M305" s="2">
        <f>IFERROR(__xludf.DUMMYFUNCTION("""COMPUTED_VALUE"""),45735.66666666667)</f>
        <v>45735.66667</v>
      </c>
      <c r="N305" s="1">
        <f>IFERROR(__xludf.DUMMYFUNCTION("""COMPUTED_VALUE"""),4.9629446E7)</f>
        <v>49629446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IFERROR(__xludf.DUMMYFUNCTION("""COMPUTED_VALUE"""),3811.32)</f>
        <v>3811.32</v>
      </c>
      <c r="D306" s="2">
        <f>IFERROR(__xludf.DUMMYFUNCTION("""COMPUTED_VALUE"""),45736.66666666667)</f>
        <v>45736.66667</v>
      </c>
      <c r="E306" s="1">
        <f>IFERROR(__xludf.DUMMYFUNCTION("""COMPUTED_VALUE"""),3878.94)</f>
        <v>3878.94</v>
      </c>
      <c r="G306" s="2">
        <f>IFERROR(__xludf.DUMMYFUNCTION("""COMPUTED_VALUE"""),45736.66666666667)</f>
        <v>45736.66667</v>
      </c>
      <c r="H306" s="1">
        <f>IFERROR(__xludf.DUMMYFUNCTION("""COMPUTED_VALUE"""),3807.3)</f>
        <v>3807.3</v>
      </c>
      <c r="J306" s="2">
        <f>IFERROR(__xludf.DUMMYFUNCTION("""COMPUTED_VALUE"""),45736.66666666667)</f>
        <v>45736.66667</v>
      </c>
      <c r="K306" s="1">
        <f>IFERROR(__xludf.DUMMYFUNCTION("""COMPUTED_VALUE"""),3816.47)</f>
        <v>3816.47</v>
      </c>
      <c r="M306" s="2">
        <f>IFERROR(__xludf.DUMMYFUNCTION("""COMPUTED_VALUE"""),45736.66666666667)</f>
        <v>45736.66667</v>
      </c>
      <c r="N306" s="1">
        <f>IFERROR(__xludf.DUMMYFUNCTION("""COMPUTED_VALUE"""),4.97541E7)</f>
        <v>49754100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IFERROR(__xludf.DUMMYFUNCTION("""COMPUTED_VALUE"""),3787.0)</f>
        <v>3787</v>
      </c>
      <c r="D307" s="2">
        <f>IFERROR(__xludf.DUMMYFUNCTION("""COMPUTED_VALUE"""),45737.66666666667)</f>
        <v>45737.66667</v>
      </c>
      <c r="E307" s="1">
        <f>IFERROR(__xludf.DUMMYFUNCTION("""COMPUTED_VALUE"""),3857.69)</f>
        <v>3857.69</v>
      </c>
      <c r="G307" s="2">
        <f>IFERROR(__xludf.DUMMYFUNCTION("""COMPUTED_VALUE"""),45737.66666666667)</f>
        <v>45737.66667</v>
      </c>
      <c r="H307" s="1">
        <f>IFERROR(__xludf.DUMMYFUNCTION("""COMPUTED_VALUE"""),3781.89)</f>
        <v>3781.89</v>
      </c>
      <c r="J307" s="2">
        <f>IFERROR(__xludf.DUMMYFUNCTION("""COMPUTED_VALUE"""),45737.66666666667)</f>
        <v>45737.66667</v>
      </c>
      <c r="K307" s="1">
        <f>IFERROR(__xludf.DUMMYFUNCTION("""COMPUTED_VALUE"""),3852.32)</f>
        <v>3852.32</v>
      </c>
      <c r="M307" s="2">
        <f>IFERROR(__xludf.DUMMYFUNCTION("""COMPUTED_VALUE"""),45737.66666666667)</f>
        <v>45737.66667</v>
      </c>
      <c r="N307" s="1">
        <f>IFERROR(__xludf.DUMMYFUNCTION("""COMPUTED_VALUE"""),1.06752718E8)</f>
        <v>106752718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IFERROR(__xludf.DUMMYFUNCTION("""COMPUTED_VALUE"""),3894.49)</f>
        <v>3894.49</v>
      </c>
      <c r="D308" s="2">
        <f>IFERROR(__xludf.DUMMYFUNCTION("""COMPUTED_VALUE"""),45740.66666666667)</f>
        <v>45740.66667</v>
      </c>
      <c r="E308" s="1">
        <f>IFERROR(__xludf.DUMMYFUNCTION("""COMPUTED_VALUE"""),3936.98)</f>
        <v>3936.98</v>
      </c>
      <c r="G308" s="2">
        <f>IFERROR(__xludf.DUMMYFUNCTION("""COMPUTED_VALUE"""),45740.66666666667)</f>
        <v>45740.66667</v>
      </c>
      <c r="H308" s="1">
        <f>IFERROR(__xludf.DUMMYFUNCTION("""COMPUTED_VALUE"""),3866.86)</f>
        <v>3866.86</v>
      </c>
      <c r="J308" s="2">
        <f>IFERROR(__xludf.DUMMYFUNCTION("""COMPUTED_VALUE"""),45740.66666666667)</f>
        <v>45740.66667</v>
      </c>
      <c r="K308" s="1">
        <f>IFERROR(__xludf.DUMMYFUNCTION("""COMPUTED_VALUE"""),3930.57)</f>
        <v>3930.57</v>
      </c>
      <c r="M308" s="2">
        <f>IFERROR(__xludf.DUMMYFUNCTION("""COMPUTED_VALUE"""),45740.66666666667)</f>
        <v>45740.66667</v>
      </c>
      <c r="N308" s="1">
        <f>IFERROR(__xludf.DUMMYFUNCTION("""COMPUTED_VALUE"""),4.7558251E7)</f>
        <v>47558251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IFERROR(__xludf.DUMMYFUNCTION("""COMPUTED_VALUE"""),3945.0)</f>
        <v>3945</v>
      </c>
      <c r="D309" s="2">
        <f>IFERROR(__xludf.DUMMYFUNCTION("""COMPUTED_VALUE"""),45741.66666666667)</f>
        <v>45741.66667</v>
      </c>
      <c r="E309" s="1">
        <f>IFERROR(__xludf.DUMMYFUNCTION("""COMPUTED_VALUE"""),3999.43)</f>
        <v>3999.43</v>
      </c>
      <c r="G309" s="2">
        <f>IFERROR(__xludf.DUMMYFUNCTION("""COMPUTED_VALUE"""),45741.66666666667)</f>
        <v>45741.66667</v>
      </c>
      <c r="H309" s="1">
        <f>IFERROR(__xludf.DUMMYFUNCTION("""COMPUTED_VALUE"""),3945.0)</f>
        <v>3945</v>
      </c>
      <c r="J309" s="2">
        <f>IFERROR(__xludf.DUMMYFUNCTION("""COMPUTED_VALUE"""),45741.66666666667)</f>
        <v>45741.66667</v>
      </c>
      <c r="K309" s="1">
        <f>IFERROR(__xludf.DUMMYFUNCTION("""COMPUTED_VALUE"""),3996.16)</f>
        <v>3996.16</v>
      </c>
      <c r="M309" s="2">
        <f>IFERROR(__xludf.DUMMYFUNCTION("""COMPUTED_VALUE"""),45741.66666666667)</f>
        <v>45741.66667</v>
      </c>
      <c r="N309" s="1">
        <f>IFERROR(__xludf.DUMMYFUNCTION("""COMPUTED_VALUE"""),5.4001846E7)</f>
        <v>54001846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IFERROR(__xludf.DUMMYFUNCTION("""COMPUTED_VALUE"""),4000.1)</f>
        <v>4000.1</v>
      </c>
      <c r="D310" s="2">
        <f>IFERROR(__xludf.DUMMYFUNCTION("""COMPUTED_VALUE"""),45742.66666666667)</f>
        <v>45742.66667</v>
      </c>
      <c r="E310" s="1">
        <f>IFERROR(__xludf.DUMMYFUNCTION("""COMPUTED_VALUE"""),4003.41)</f>
        <v>4003.41</v>
      </c>
      <c r="G310" s="2">
        <f>IFERROR(__xludf.DUMMYFUNCTION("""COMPUTED_VALUE"""),45742.66666666667)</f>
        <v>45742.66667</v>
      </c>
      <c r="H310" s="1">
        <f>IFERROR(__xludf.DUMMYFUNCTION("""COMPUTED_VALUE"""),3920.58)</f>
        <v>3920.58</v>
      </c>
      <c r="J310" s="2">
        <f>IFERROR(__xludf.DUMMYFUNCTION("""COMPUTED_VALUE"""),45742.66666666667)</f>
        <v>45742.66667</v>
      </c>
      <c r="K310" s="1">
        <f>IFERROR(__xludf.DUMMYFUNCTION("""COMPUTED_VALUE"""),3934.75)</f>
        <v>3934.75</v>
      </c>
      <c r="M310" s="2">
        <f>IFERROR(__xludf.DUMMYFUNCTION("""COMPUTED_VALUE"""),45742.66666666667)</f>
        <v>45742.66667</v>
      </c>
      <c r="N310" s="1">
        <f>IFERROR(__xludf.DUMMYFUNCTION("""COMPUTED_VALUE"""),9.9666575E7)</f>
        <v>99666575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IFERROR(__xludf.DUMMYFUNCTION("""COMPUTED_VALUE"""),3933.98)</f>
        <v>3933.98</v>
      </c>
      <c r="D311" s="2">
        <f>IFERROR(__xludf.DUMMYFUNCTION("""COMPUTED_VALUE"""),45743.66666666667)</f>
        <v>45743.66667</v>
      </c>
      <c r="E311" s="1">
        <f>IFERROR(__xludf.DUMMYFUNCTION("""COMPUTED_VALUE"""),4004.52)</f>
        <v>4004.52</v>
      </c>
      <c r="G311" s="2">
        <f>IFERROR(__xludf.DUMMYFUNCTION("""COMPUTED_VALUE"""),45743.66666666667)</f>
        <v>45743.66667</v>
      </c>
      <c r="H311" s="1">
        <f>IFERROR(__xludf.DUMMYFUNCTION("""COMPUTED_VALUE"""),3916.6)</f>
        <v>3916.6</v>
      </c>
      <c r="J311" s="2">
        <f>IFERROR(__xludf.DUMMYFUNCTION("""COMPUTED_VALUE"""),45743.66666666667)</f>
        <v>45743.66667</v>
      </c>
      <c r="K311" s="1">
        <f>IFERROR(__xludf.DUMMYFUNCTION("""COMPUTED_VALUE"""),3962.29)</f>
        <v>3962.29</v>
      </c>
      <c r="M311" s="2">
        <f>IFERROR(__xludf.DUMMYFUNCTION("""COMPUTED_VALUE"""),45743.66666666667)</f>
        <v>45743.66667</v>
      </c>
      <c r="N311" s="1">
        <f>IFERROR(__xludf.DUMMYFUNCTION("""COMPUTED_VALUE"""),1.41827145E8)</f>
        <v>141827145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IFERROR(__xludf.DUMMYFUNCTION("""COMPUTED_VALUE"""),3946.02)</f>
        <v>3946.02</v>
      </c>
      <c r="D312" s="2">
        <f>IFERROR(__xludf.DUMMYFUNCTION("""COMPUTED_VALUE"""),45744.66666666667)</f>
        <v>45744.66667</v>
      </c>
      <c r="E312" s="1">
        <f>IFERROR(__xludf.DUMMYFUNCTION("""COMPUTED_VALUE"""),3951.37)</f>
        <v>3951.37</v>
      </c>
      <c r="G312" s="2">
        <f>IFERROR(__xludf.DUMMYFUNCTION("""COMPUTED_VALUE"""),45744.66666666667)</f>
        <v>45744.66667</v>
      </c>
      <c r="H312" s="1">
        <f>IFERROR(__xludf.DUMMYFUNCTION("""COMPUTED_VALUE"""),3827.19)</f>
        <v>3827.19</v>
      </c>
      <c r="J312" s="2">
        <f>IFERROR(__xludf.DUMMYFUNCTION("""COMPUTED_VALUE"""),45744.66666666667)</f>
        <v>45744.66667</v>
      </c>
      <c r="K312" s="1">
        <f>IFERROR(__xludf.DUMMYFUNCTION("""COMPUTED_VALUE"""),3837.7)</f>
        <v>3837.7</v>
      </c>
      <c r="M312" s="2">
        <f>IFERROR(__xludf.DUMMYFUNCTION("""COMPUTED_VALUE"""),45744.66666666667)</f>
        <v>45744.66667</v>
      </c>
      <c r="N312" s="1">
        <f>IFERROR(__xludf.DUMMYFUNCTION("""COMPUTED_VALUE"""),8.3338823E7)</f>
        <v>83338823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IFERROR(__xludf.DUMMYFUNCTION("""COMPUTED_VALUE"""),3800.46)</f>
        <v>3800.46</v>
      </c>
      <c r="D313" s="2">
        <f>IFERROR(__xludf.DUMMYFUNCTION("""COMPUTED_VALUE"""),45747.66666666667)</f>
        <v>45747.66667</v>
      </c>
      <c r="E313" s="1">
        <f>IFERROR(__xludf.DUMMYFUNCTION("""COMPUTED_VALUE"""),3869.84)</f>
        <v>3869.84</v>
      </c>
      <c r="G313" s="2">
        <f>IFERROR(__xludf.DUMMYFUNCTION("""COMPUTED_VALUE"""),45747.66666666667)</f>
        <v>45747.66667</v>
      </c>
      <c r="H313" s="1">
        <f>IFERROR(__xludf.DUMMYFUNCTION("""COMPUTED_VALUE"""),3762.53)</f>
        <v>3762.53</v>
      </c>
      <c r="J313" s="2">
        <f>IFERROR(__xludf.DUMMYFUNCTION("""COMPUTED_VALUE"""),45747.66666666667)</f>
        <v>45747.66667</v>
      </c>
      <c r="K313" s="1">
        <f>IFERROR(__xludf.DUMMYFUNCTION("""COMPUTED_VALUE"""),3862.57)</f>
        <v>3862.57</v>
      </c>
      <c r="M313" s="2">
        <f>IFERROR(__xludf.DUMMYFUNCTION("""COMPUTED_VALUE"""),45747.66666666667)</f>
        <v>45747.66667</v>
      </c>
      <c r="N313" s="1">
        <f>IFERROR(__xludf.DUMMYFUNCTION("""COMPUTED_VALUE"""),6.5900296E7)</f>
        <v>65900296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IFERROR(__xludf.DUMMYFUNCTION("""COMPUTED_VALUE"""),3848.52)</f>
        <v>3848.52</v>
      </c>
      <c r="D314" s="2">
        <f>IFERROR(__xludf.DUMMYFUNCTION("""COMPUTED_VALUE"""),45748.66666666667)</f>
        <v>45748.66667</v>
      </c>
      <c r="E314" s="1">
        <f>IFERROR(__xludf.DUMMYFUNCTION("""COMPUTED_VALUE"""),3869.01)</f>
        <v>3869.01</v>
      </c>
      <c r="G314" s="2">
        <f>IFERROR(__xludf.DUMMYFUNCTION("""COMPUTED_VALUE"""),45748.66666666667)</f>
        <v>45748.66667</v>
      </c>
      <c r="H314" s="1">
        <f>IFERROR(__xludf.DUMMYFUNCTION("""COMPUTED_VALUE"""),3805.29)</f>
        <v>3805.29</v>
      </c>
      <c r="J314" s="2">
        <f>IFERROR(__xludf.DUMMYFUNCTION("""COMPUTED_VALUE"""),45748.66666666667)</f>
        <v>45748.66667</v>
      </c>
      <c r="K314" s="1">
        <f>IFERROR(__xludf.DUMMYFUNCTION("""COMPUTED_VALUE"""),3864.66)</f>
        <v>3864.66</v>
      </c>
      <c r="M314" s="2">
        <f>IFERROR(__xludf.DUMMYFUNCTION("""COMPUTED_VALUE"""),45748.66666666667)</f>
        <v>45748.66667</v>
      </c>
      <c r="N314" s="1">
        <f>IFERROR(__xludf.DUMMYFUNCTION("""COMPUTED_VALUE"""),5.2566967E7)</f>
        <v>52566967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IFERROR(__xludf.DUMMYFUNCTION("""COMPUTED_VALUE"""),3836.43)</f>
        <v>3836.43</v>
      </c>
      <c r="D315" s="2">
        <f>IFERROR(__xludf.DUMMYFUNCTION("""COMPUTED_VALUE"""),45749.66666666667)</f>
        <v>45749.66667</v>
      </c>
      <c r="E315" s="1">
        <f>IFERROR(__xludf.DUMMYFUNCTION("""COMPUTED_VALUE"""),3938.15)</f>
        <v>3938.15</v>
      </c>
      <c r="G315" s="2">
        <f>IFERROR(__xludf.DUMMYFUNCTION("""COMPUTED_VALUE"""),45749.66666666667)</f>
        <v>45749.66667</v>
      </c>
      <c r="H315" s="1">
        <f>IFERROR(__xludf.DUMMYFUNCTION("""COMPUTED_VALUE"""),3824.12)</f>
        <v>3824.12</v>
      </c>
      <c r="J315" s="2">
        <f>IFERROR(__xludf.DUMMYFUNCTION("""COMPUTED_VALUE"""),45749.66666666667)</f>
        <v>45749.66667</v>
      </c>
      <c r="K315" s="1">
        <f>IFERROR(__xludf.DUMMYFUNCTION("""COMPUTED_VALUE"""),3901.74)</f>
        <v>3901.74</v>
      </c>
      <c r="M315" s="2">
        <f>IFERROR(__xludf.DUMMYFUNCTION("""COMPUTED_VALUE"""),45749.66666666667)</f>
        <v>45749.66667</v>
      </c>
      <c r="N315" s="1">
        <f>IFERROR(__xludf.DUMMYFUNCTION("""COMPUTED_VALUE"""),4.8956824E7)</f>
        <v>48956824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IFERROR(__xludf.DUMMYFUNCTION("""COMPUTED_VALUE"""),3774.25)</f>
        <v>3774.25</v>
      </c>
      <c r="D316" s="2">
        <f>IFERROR(__xludf.DUMMYFUNCTION("""COMPUTED_VALUE"""),45750.66666666667)</f>
        <v>45750.66667</v>
      </c>
      <c r="E316" s="1">
        <f>IFERROR(__xludf.DUMMYFUNCTION("""COMPUTED_VALUE"""),3877.75)</f>
        <v>3877.75</v>
      </c>
      <c r="G316" s="2">
        <f>IFERROR(__xludf.DUMMYFUNCTION("""COMPUTED_VALUE"""),45750.66666666667)</f>
        <v>45750.66667</v>
      </c>
      <c r="H316" s="1">
        <f>IFERROR(__xludf.DUMMYFUNCTION("""COMPUTED_VALUE"""),3766.07)</f>
        <v>3766.07</v>
      </c>
      <c r="J316" s="2">
        <f>IFERROR(__xludf.DUMMYFUNCTION("""COMPUTED_VALUE"""),45750.66666666667)</f>
        <v>45750.66667</v>
      </c>
      <c r="K316" s="1">
        <f>IFERROR(__xludf.DUMMYFUNCTION("""COMPUTED_VALUE"""),3786.05)</f>
        <v>3786.05</v>
      </c>
      <c r="M316" s="2">
        <f>IFERROR(__xludf.DUMMYFUNCTION("""COMPUTED_VALUE"""),45750.66666666667)</f>
        <v>45750.66667</v>
      </c>
      <c r="N316" s="1">
        <f>IFERROR(__xludf.DUMMYFUNCTION("""COMPUTED_VALUE"""),9.4420401E7)</f>
        <v>94420401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IFERROR(__xludf.DUMMYFUNCTION("""COMPUTED_VALUE"""),3704.18)</f>
        <v>3704.18</v>
      </c>
      <c r="D317" s="2">
        <f>IFERROR(__xludf.DUMMYFUNCTION("""COMPUTED_VALUE"""),45751.66666666667)</f>
        <v>45751.66667</v>
      </c>
      <c r="E317" s="1">
        <f>IFERROR(__xludf.DUMMYFUNCTION("""COMPUTED_VALUE"""),3731.45)</f>
        <v>3731.45</v>
      </c>
      <c r="G317" s="2">
        <f>IFERROR(__xludf.DUMMYFUNCTION("""COMPUTED_VALUE"""),45751.66666666667)</f>
        <v>45751.66667</v>
      </c>
      <c r="H317" s="1">
        <f>IFERROR(__xludf.DUMMYFUNCTION("""COMPUTED_VALUE"""),3583.96)</f>
        <v>3583.96</v>
      </c>
      <c r="J317" s="2">
        <f>IFERROR(__xludf.DUMMYFUNCTION("""COMPUTED_VALUE"""),45751.66666666667)</f>
        <v>45751.66667</v>
      </c>
      <c r="K317" s="1">
        <f>IFERROR(__xludf.DUMMYFUNCTION("""COMPUTED_VALUE"""),3586.13)</f>
        <v>3586.13</v>
      </c>
      <c r="M317" s="2">
        <f>IFERROR(__xludf.DUMMYFUNCTION("""COMPUTED_VALUE"""),45751.66666666667)</f>
        <v>45751.66667</v>
      </c>
      <c r="N317" s="1">
        <f>IFERROR(__xludf.DUMMYFUNCTION("""COMPUTED_VALUE"""),1.01653716E8)</f>
        <v>101653716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IFERROR(__xludf.DUMMYFUNCTION("""COMPUTED_VALUE"""),3471.76)</f>
        <v>3471.76</v>
      </c>
      <c r="D318" s="2">
        <f>IFERROR(__xludf.DUMMYFUNCTION("""COMPUTED_VALUE"""),45754.66666666667)</f>
        <v>45754.66667</v>
      </c>
      <c r="E318" s="1">
        <f>IFERROR(__xludf.DUMMYFUNCTION("""COMPUTED_VALUE"""),3722.46)</f>
        <v>3722.46</v>
      </c>
      <c r="G318" s="2">
        <f>IFERROR(__xludf.DUMMYFUNCTION("""COMPUTED_VALUE"""),45754.66666666667)</f>
        <v>45754.66667</v>
      </c>
      <c r="H318" s="1">
        <f>IFERROR(__xludf.DUMMYFUNCTION("""COMPUTED_VALUE"""),3427.17)</f>
        <v>3427.17</v>
      </c>
      <c r="J318" s="2">
        <f>IFERROR(__xludf.DUMMYFUNCTION("""COMPUTED_VALUE"""),45754.66666666667)</f>
        <v>45754.66667</v>
      </c>
      <c r="K318" s="1">
        <f>IFERROR(__xludf.DUMMYFUNCTION("""COMPUTED_VALUE"""),3565.4)</f>
        <v>3565.4</v>
      </c>
      <c r="M318" s="2">
        <f>IFERROR(__xludf.DUMMYFUNCTION("""COMPUTED_VALUE"""),45754.66666666667)</f>
        <v>45754.66667</v>
      </c>
      <c r="N318" s="1">
        <f>IFERROR(__xludf.DUMMYFUNCTION("""COMPUTED_VALUE"""),9.580716E7)</f>
        <v>95807160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IFERROR(__xludf.DUMMYFUNCTION("""COMPUTED_VALUE"""),3708.13)</f>
        <v>3708.13</v>
      </c>
      <c r="D319" s="2">
        <f>IFERROR(__xludf.DUMMYFUNCTION("""COMPUTED_VALUE"""),45755.66666666667)</f>
        <v>45755.66667</v>
      </c>
      <c r="E319" s="1">
        <f>IFERROR(__xludf.DUMMYFUNCTION("""COMPUTED_VALUE"""),3752.1)</f>
        <v>3752.1</v>
      </c>
      <c r="G319" s="2">
        <f>IFERROR(__xludf.DUMMYFUNCTION("""COMPUTED_VALUE"""),45755.66666666667)</f>
        <v>45755.66667</v>
      </c>
      <c r="H319" s="1">
        <f>IFERROR(__xludf.DUMMYFUNCTION("""COMPUTED_VALUE"""),3503.67)</f>
        <v>3503.67</v>
      </c>
      <c r="J319" s="2">
        <f>IFERROR(__xludf.DUMMYFUNCTION("""COMPUTED_VALUE"""),45755.66666666667)</f>
        <v>45755.66667</v>
      </c>
      <c r="K319" s="1">
        <f>IFERROR(__xludf.DUMMYFUNCTION("""COMPUTED_VALUE"""),3548.21)</f>
        <v>3548.21</v>
      </c>
      <c r="M319" s="2">
        <f>IFERROR(__xludf.DUMMYFUNCTION("""COMPUTED_VALUE"""),45755.66666666667)</f>
        <v>45755.66667</v>
      </c>
      <c r="N319" s="1">
        <f>IFERROR(__xludf.DUMMYFUNCTION("""COMPUTED_VALUE"""),8.2623815E7)</f>
        <v>82623815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IFERROR(__xludf.DUMMYFUNCTION("""COMPUTED_VALUE"""),3506.15)</f>
        <v>3506.15</v>
      </c>
      <c r="D320" s="2">
        <f>IFERROR(__xludf.DUMMYFUNCTION("""COMPUTED_VALUE"""),45756.66666666667)</f>
        <v>45756.66667</v>
      </c>
      <c r="E320" s="1">
        <f>IFERROR(__xludf.DUMMYFUNCTION("""COMPUTED_VALUE"""),3849.33)</f>
        <v>3849.33</v>
      </c>
      <c r="G320" s="2">
        <f>IFERROR(__xludf.DUMMYFUNCTION("""COMPUTED_VALUE"""),45756.66666666667)</f>
        <v>45756.66667</v>
      </c>
      <c r="H320" s="1">
        <f>IFERROR(__xludf.DUMMYFUNCTION("""COMPUTED_VALUE"""),3504.06)</f>
        <v>3504.06</v>
      </c>
      <c r="J320" s="2">
        <f>IFERROR(__xludf.DUMMYFUNCTION("""COMPUTED_VALUE"""),45756.66666666667)</f>
        <v>45756.66667</v>
      </c>
      <c r="K320" s="1">
        <f>IFERROR(__xludf.DUMMYFUNCTION("""COMPUTED_VALUE"""),3834.7)</f>
        <v>3834.7</v>
      </c>
      <c r="M320" s="2">
        <f>IFERROR(__xludf.DUMMYFUNCTION("""COMPUTED_VALUE"""),45756.66666666667)</f>
        <v>45756.66667</v>
      </c>
      <c r="N320" s="1">
        <f>IFERROR(__xludf.DUMMYFUNCTION("""COMPUTED_VALUE"""),1.08812214E8)</f>
        <v>108812214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IFERROR(__xludf.DUMMYFUNCTION("""COMPUTED_VALUE"""),3768.93)</f>
        <v>3768.93</v>
      </c>
      <c r="D321" s="2">
        <f>IFERROR(__xludf.DUMMYFUNCTION("""COMPUTED_VALUE"""),45757.66666666667)</f>
        <v>45757.66667</v>
      </c>
      <c r="E321" s="1">
        <f>IFERROR(__xludf.DUMMYFUNCTION("""COMPUTED_VALUE"""),3793.96)</f>
        <v>3793.96</v>
      </c>
      <c r="G321" s="2">
        <f>IFERROR(__xludf.DUMMYFUNCTION("""COMPUTED_VALUE"""),45757.66666666667)</f>
        <v>45757.66667</v>
      </c>
      <c r="H321" s="1">
        <f>IFERROR(__xludf.DUMMYFUNCTION("""COMPUTED_VALUE"""),3640.18)</f>
        <v>3640.18</v>
      </c>
      <c r="J321" s="2">
        <f>IFERROR(__xludf.DUMMYFUNCTION("""COMPUTED_VALUE"""),45757.66666666667)</f>
        <v>45757.66667</v>
      </c>
      <c r="K321" s="1">
        <f>IFERROR(__xludf.DUMMYFUNCTION("""COMPUTED_VALUE"""),3751.32)</f>
        <v>3751.32</v>
      </c>
      <c r="M321" s="2">
        <f>IFERROR(__xludf.DUMMYFUNCTION("""COMPUTED_VALUE"""),45757.66666666667)</f>
        <v>45757.66667</v>
      </c>
      <c r="N321" s="1">
        <f>IFERROR(__xludf.DUMMYFUNCTION("""COMPUTED_VALUE"""),8.524312E7)</f>
        <v>85243120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IFERROR(__xludf.DUMMYFUNCTION("""COMPUTED_VALUE"""),3745.75)</f>
        <v>3745.75</v>
      </c>
      <c r="D322" s="2">
        <f>IFERROR(__xludf.DUMMYFUNCTION("""COMPUTED_VALUE"""),45758.66666666667)</f>
        <v>45758.66667</v>
      </c>
      <c r="E322" s="1">
        <f>IFERROR(__xludf.DUMMYFUNCTION("""COMPUTED_VALUE"""),3812.5)</f>
        <v>3812.5</v>
      </c>
      <c r="G322" s="2">
        <f>IFERROR(__xludf.DUMMYFUNCTION("""COMPUTED_VALUE"""),45758.66666666667)</f>
        <v>45758.66667</v>
      </c>
      <c r="H322" s="1">
        <f>IFERROR(__xludf.DUMMYFUNCTION("""COMPUTED_VALUE"""),3696.16)</f>
        <v>3696.16</v>
      </c>
      <c r="J322" s="2">
        <f>IFERROR(__xludf.DUMMYFUNCTION("""COMPUTED_VALUE"""),45758.66666666667)</f>
        <v>45758.66667</v>
      </c>
      <c r="K322" s="1">
        <f>IFERROR(__xludf.DUMMYFUNCTION("""COMPUTED_VALUE"""),3767.95)</f>
        <v>3767.95</v>
      </c>
      <c r="M322" s="2">
        <f>IFERROR(__xludf.DUMMYFUNCTION("""COMPUTED_VALUE"""),45758.66666666667)</f>
        <v>45758.66667</v>
      </c>
      <c r="N322" s="1">
        <f>IFERROR(__xludf.DUMMYFUNCTION("""COMPUTED_VALUE"""),6.5026646E7)</f>
        <v>65026646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IFERROR(__xludf.DUMMYFUNCTION("""COMPUTED_VALUE"""),3816.8)</f>
        <v>3816.8</v>
      </c>
      <c r="D323" s="2">
        <f>IFERROR(__xludf.DUMMYFUNCTION("""COMPUTED_VALUE"""),45761.66666666667)</f>
        <v>45761.66667</v>
      </c>
      <c r="E323" s="1">
        <f>IFERROR(__xludf.DUMMYFUNCTION("""COMPUTED_VALUE"""),3860.51)</f>
        <v>3860.51</v>
      </c>
      <c r="G323" s="2">
        <f>IFERROR(__xludf.DUMMYFUNCTION("""COMPUTED_VALUE"""),45761.66666666667)</f>
        <v>45761.66667</v>
      </c>
      <c r="H323" s="1">
        <f>IFERROR(__xludf.DUMMYFUNCTION("""COMPUTED_VALUE"""),3772.94)</f>
        <v>3772.94</v>
      </c>
      <c r="J323" s="2">
        <f>IFERROR(__xludf.DUMMYFUNCTION("""COMPUTED_VALUE"""),45761.66666666667)</f>
        <v>45761.66667</v>
      </c>
      <c r="K323" s="1">
        <f>IFERROR(__xludf.DUMMYFUNCTION("""COMPUTED_VALUE"""),3814.19)</f>
        <v>3814.19</v>
      </c>
      <c r="M323" s="2">
        <f>IFERROR(__xludf.DUMMYFUNCTION("""COMPUTED_VALUE"""),45761.66666666667)</f>
        <v>45761.66667</v>
      </c>
      <c r="N323" s="1">
        <f>IFERROR(__xludf.DUMMYFUNCTION("""COMPUTED_VALUE"""),6.4184145E7)</f>
        <v>64184145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IFERROR(__xludf.DUMMYFUNCTION("""COMPUTED_VALUE"""),3862.13)</f>
        <v>3862.13</v>
      </c>
      <c r="D324" s="2">
        <f>IFERROR(__xludf.DUMMYFUNCTION("""COMPUTED_VALUE"""),45762.66666666667)</f>
        <v>45762.66667</v>
      </c>
      <c r="E324" s="1">
        <f>IFERROR(__xludf.DUMMYFUNCTION("""COMPUTED_VALUE"""),3964.28)</f>
        <v>3964.28</v>
      </c>
      <c r="G324" s="2">
        <f>IFERROR(__xludf.DUMMYFUNCTION("""COMPUTED_VALUE"""),45762.66666666667)</f>
        <v>45762.66667</v>
      </c>
      <c r="H324" s="1">
        <f>IFERROR(__xludf.DUMMYFUNCTION("""COMPUTED_VALUE"""),3860.86)</f>
        <v>3860.86</v>
      </c>
      <c r="J324" s="2">
        <f>IFERROR(__xludf.DUMMYFUNCTION("""COMPUTED_VALUE"""),45762.66666666667)</f>
        <v>45762.66667</v>
      </c>
      <c r="K324" s="1">
        <f>IFERROR(__xludf.DUMMYFUNCTION("""COMPUTED_VALUE"""),3903.97)</f>
        <v>3903.97</v>
      </c>
      <c r="M324" s="2">
        <f>IFERROR(__xludf.DUMMYFUNCTION("""COMPUTED_VALUE"""),45762.66666666667)</f>
        <v>45762.66667</v>
      </c>
      <c r="N324" s="1">
        <f>IFERROR(__xludf.DUMMYFUNCTION("""COMPUTED_VALUE"""),4.9649223E7)</f>
        <v>49649223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IFERROR(__xludf.DUMMYFUNCTION("""COMPUTED_VALUE"""),3895.65)</f>
        <v>3895.65</v>
      </c>
      <c r="D325" s="2">
        <f>IFERROR(__xludf.DUMMYFUNCTION("""COMPUTED_VALUE"""),45763.66666666667)</f>
        <v>45763.66667</v>
      </c>
      <c r="E325" s="1">
        <f>IFERROR(__xludf.DUMMYFUNCTION("""COMPUTED_VALUE"""),3906.39)</f>
        <v>3906.39</v>
      </c>
      <c r="G325" s="2">
        <f>IFERROR(__xludf.DUMMYFUNCTION("""COMPUTED_VALUE"""),45763.66666666667)</f>
        <v>45763.66667</v>
      </c>
      <c r="H325" s="1">
        <f>IFERROR(__xludf.DUMMYFUNCTION("""COMPUTED_VALUE"""),3796.93)</f>
        <v>3796.93</v>
      </c>
      <c r="J325" s="2">
        <f>IFERROR(__xludf.DUMMYFUNCTION("""COMPUTED_VALUE"""),45763.66666666667)</f>
        <v>45763.66667</v>
      </c>
      <c r="K325" s="1">
        <f>IFERROR(__xludf.DUMMYFUNCTION("""COMPUTED_VALUE"""),3834.21)</f>
        <v>3834.21</v>
      </c>
      <c r="M325" s="2">
        <f>IFERROR(__xludf.DUMMYFUNCTION("""COMPUTED_VALUE"""),45763.66666666667)</f>
        <v>45763.66667</v>
      </c>
      <c r="N325" s="1">
        <f>IFERROR(__xludf.DUMMYFUNCTION("""COMPUTED_VALUE"""),4.6415415E7)</f>
        <v>46415415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IFERROR(__xludf.DUMMYFUNCTION("""COMPUTED_VALUE"""),3857.49)</f>
        <v>3857.49</v>
      </c>
      <c r="D326" s="2">
        <f>IFERROR(__xludf.DUMMYFUNCTION("""COMPUTED_VALUE"""),45764.66666666667)</f>
        <v>45764.66667</v>
      </c>
      <c r="E326" s="1">
        <f>IFERROR(__xludf.DUMMYFUNCTION("""COMPUTED_VALUE"""),3923.59)</f>
        <v>3923.59</v>
      </c>
      <c r="G326" s="2">
        <f>IFERROR(__xludf.DUMMYFUNCTION("""COMPUTED_VALUE"""),45764.66666666667)</f>
        <v>45764.66667</v>
      </c>
      <c r="H326" s="1">
        <f>IFERROR(__xludf.DUMMYFUNCTION("""COMPUTED_VALUE"""),3835.95)</f>
        <v>3835.95</v>
      </c>
      <c r="J326" s="2">
        <f>IFERROR(__xludf.DUMMYFUNCTION("""COMPUTED_VALUE"""),45764.66666666667)</f>
        <v>45764.66667</v>
      </c>
      <c r="K326" s="1">
        <f>IFERROR(__xludf.DUMMYFUNCTION("""COMPUTED_VALUE"""),3889.19)</f>
        <v>3889.19</v>
      </c>
      <c r="M326" s="2">
        <f>IFERROR(__xludf.DUMMYFUNCTION("""COMPUTED_VALUE"""),45764.66666666667)</f>
        <v>45764.66667</v>
      </c>
      <c r="N326" s="1">
        <f>IFERROR(__xludf.DUMMYFUNCTION("""COMPUTED_VALUE"""),4.8141916E7)</f>
        <v>48141916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IFERROR(__xludf.DUMMYFUNCTION("""COMPUTED_VALUE"""),3912.8)</f>
        <v>3912.8</v>
      </c>
      <c r="D327" s="2">
        <f>IFERROR(__xludf.DUMMYFUNCTION("""COMPUTED_VALUE"""),45768.66666666667)</f>
        <v>45768.66667</v>
      </c>
      <c r="E327" s="1">
        <f>IFERROR(__xludf.DUMMYFUNCTION("""COMPUTED_VALUE"""),3989.66)</f>
        <v>3989.66</v>
      </c>
      <c r="G327" s="2">
        <f>IFERROR(__xludf.DUMMYFUNCTION("""COMPUTED_VALUE"""),45768.66666666667)</f>
        <v>45768.66667</v>
      </c>
      <c r="H327" s="1">
        <f>IFERROR(__xludf.DUMMYFUNCTION("""COMPUTED_VALUE"""),3840.16)</f>
        <v>3840.16</v>
      </c>
      <c r="J327" s="2">
        <f>IFERROR(__xludf.DUMMYFUNCTION("""COMPUTED_VALUE"""),45768.66666666667)</f>
        <v>45768.66667</v>
      </c>
      <c r="K327" s="1">
        <f>IFERROR(__xludf.DUMMYFUNCTION("""COMPUTED_VALUE"""),3894.0)</f>
        <v>3894</v>
      </c>
      <c r="M327" s="2">
        <f>IFERROR(__xludf.DUMMYFUNCTION("""COMPUTED_VALUE"""),45768.66666666667)</f>
        <v>45768.66667</v>
      </c>
      <c r="N327" s="1">
        <f>IFERROR(__xludf.DUMMYFUNCTION("""COMPUTED_VALUE"""),5.2797791E7)</f>
        <v>52797791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IFERROR(__xludf.DUMMYFUNCTION("""COMPUTED_VALUE"""),3947.19)</f>
        <v>3947.19</v>
      </c>
      <c r="D328" s="2">
        <f>IFERROR(__xludf.DUMMYFUNCTION("""COMPUTED_VALUE"""),45769.66666666667)</f>
        <v>45769.66667</v>
      </c>
      <c r="E328" s="1">
        <f>IFERROR(__xludf.DUMMYFUNCTION("""COMPUTED_VALUE"""),4113.03)</f>
        <v>4113.03</v>
      </c>
      <c r="G328" s="2">
        <f>IFERROR(__xludf.DUMMYFUNCTION("""COMPUTED_VALUE"""),45769.66666666667)</f>
        <v>45769.66667</v>
      </c>
      <c r="H328" s="1">
        <f>IFERROR(__xludf.DUMMYFUNCTION("""COMPUTED_VALUE"""),3947.19)</f>
        <v>3947.19</v>
      </c>
      <c r="J328" s="2">
        <f>IFERROR(__xludf.DUMMYFUNCTION("""COMPUTED_VALUE"""),45769.66666666667)</f>
        <v>45769.66667</v>
      </c>
      <c r="K328" s="1">
        <f>IFERROR(__xludf.DUMMYFUNCTION("""COMPUTED_VALUE"""),4063.92)</f>
        <v>4063.92</v>
      </c>
      <c r="M328" s="2">
        <f>IFERROR(__xludf.DUMMYFUNCTION("""COMPUTED_VALUE"""),45769.66666666667)</f>
        <v>45769.66667</v>
      </c>
      <c r="N328" s="1">
        <f>IFERROR(__xludf.DUMMYFUNCTION("""COMPUTED_VALUE"""),5.986252E7)</f>
        <v>59862520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IFERROR(__xludf.DUMMYFUNCTION("""COMPUTED_VALUE"""),4110.65)</f>
        <v>4110.65</v>
      </c>
      <c r="D329" s="2">
        <f>IFERROR(__xludf.DUMMYFUNCTION("""COMPUTED_VALUE"""),45770.66666666667)</f>
        <v>45770.66667</v>
      </c>
      <c r="E329" s="1">
        <f>IFERROR(__xludf.DUMMYFUNCTION("""COMPUTED_VALUE"""),4141.87)</f>
        <v>4141.87</v>
      </c>
      <c r="G329" s="2">
        <f>IFERROR(__xludf.DUMMYFUNCTION("""COMPUTED_VALUE"""),45770.66666666667)</f>
        <v>45770.66667</v>
      </c>
      <c r="H329" s="1">
        <f>IFERROR(__xludf.DUMMYFUNCTION("""COMPUTED_VALUE"""),4056.1)</f>
        <v>4056.1</v>
      </c>
      <c r="J329" s="2">
        <f>IFERROR(__xludf.DUMMYFUNCTION("""COMPUTED_VALUE"""),45770.66666666667)</f>
        <v>45770.66667</v>
      </c>
      <c r="K329" s="1">
        <f>IFERROR(__xludf.DUMMYFUNCTION("""COMPUTED_VALUE"""),4083.14)</f>
        <v>4083.14</v>
      </c>
      <c r="M329" s="2">
        <f>IFERROR(__xludf.DUMMYFUNCTION("""COMPUTED_VALUE"""),45770.66666666667)</f>
        <v>45770.66667</v>
      </c>
      <c r="N329" s="1">
        <f>IFERROR(__xludf.DUMMYFUNCTION("""COMPUTED_VALUE"""),6.7082428E7)</f>
        <v>67082428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IFERROR(__xludf.DUMMYFUNCTION("""COMPUTED_VALUE"""),4065.3)</f>
        <v>4065.3</v>
      </c>
      <c r="D330" s="2">
        <f>IFERROR(__xludf.DUMMYFUNCTION("""COMPUTED_VALUE"""),45771.66666666667)</f>
        <v>45771.66667</v>
      </c>
      <c r="E330" s="1">
        <f>IFERROR(__xludf.DUMMYFUNCTION("""COMPUTED_VALUE"""),4195.35)</f>
        <v>4195.35</v>
      </c>
      <c r="G330" s="2">
        <f>IFERROR(__xludf.DUMMYFUNCTION("""COMPUTED_VALUE"""),45771.66666666667)</f>
        <v>45771.66667</v>
      </c>
      <c r="H330" s="1">
        <f>IFERROR(__xludf.DUMMYFUNCTION("""COMPUTED_VALUE"""),4065.3)</f>
        <v>4065.3</v>
      </c>
      <c r="J330" s="2">
        <f>IFERROR(__xludf.DUMMYFUNCTION("""COMPUTED_VALUE"""),45771.66666666667)</f>
        <v>45771.66667</v>
      </c>
      <c r="K330" s="1">
        <f>IFERROR(__xludf.DUMMYFUNCTION("""COMPUTED_VALUE"""),4186.63)</f>
        <v>4186.63</v>
      </c>
      <c r="M330" s="2">
        <f>IFERROR(__xludf.DUMMYFUNCTION("""COMPUTED_VALUE"""),45771.66666666667)</f>
        <v>45771.66667</v>
      </c>
      <c r="N330" s="1">
        <f>IFERROR(__xludf.DUMMYFUNCTION("""COMPUTED_VALUE"""),6.0311963E7)</f>
        <v>60311963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IFERROR(__xludf.DUMMYFUNCTION("""COMPUTED_VALUE"""),4187.01)</f>
        <v>4187.01</v>
      </c>
      <c r="D331" s="2">
        <f>IFERROR(__xludf.DUMMYFUNCTION("""COMPUTED_VALUE"""),45772.66666666667)</f>
        <v>45772.66667</v>
      </c>
      <c r="E331" s="1">
        <f>IFERROR(__xludf.DUMMYFUNCTION("""COMPUTED_VALUE"""),4208.83)</f>
        <v>4208.83</v>
      </c>
      <c r="G331" s="2">
        <f>IFERROR(__xludf.DUMMYFUNCTION("""COMPUTED_VALUE"""),45772.66666666667)</f>
        <v>45772.66667</v>
      </c>
      <c r="H331" s="1">
        <f>IFERROR(__xludf.DUMMYFUNCTION("""COMPUTED_VALUE"""),4166.61)</f>
        <v>4166.61</v>
      </c>
      <c r="J331" s="2">
        <f>IFERROR(__xludf.DUMMYFUNCTION("""COMPUTED_VALUE"""),45772.66666666667)</f>
        <v>45772.66667</v>
      </c>
      <c r="K331" s="1">
        <f>IFERROR(__xludf.DUMMYFUNCTION("""COMPUTED_VALUE"""),4201.79)</f>
        <v>4201.79</v>
      </c>
      <c r="M331" s="2">
        <f>IFERROR(__xludf.DUMMYFUNCTION("""COMPUTED_VALUE"""),45772.66666666667)</f>
        <v>45772.66667</v>
      </c>
      <c r="N331" s="1">
        <f>IFERROR(__xludf.DUMMYFUNCTION("""COMPUTED_VALUE"""),4.5720251E7)</f>
        <v>45720251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IFERROR(__xludf.DUMMYFUNCTION("""COMPUTED_VALUE"""),4205.23)</f>
        <v>4205.23</v>
      </c>
      <c r="D332" s="2">
        <f>IFERROR(__xludf.DUMMYFUNCTION("""COMPUTED_VALUE"""),45775.66666666667)</f>
        <v>45775.66667</v>
      </c>
      <c r="E332" s="1">
        <f>IFERROR(__xludf.DUMMYFUNCTION("""COMPUTED_VALUE"""),4242.12)</f>
        <v>4242.12</v>
      </c>
      <c r="G332" s="2">
        <f>IFERROR(__xludf.DUMMYFUNCTION("""COMPUTED_VALUE"""),45775.66666666667)</f>
        <v>45775.66667</v>
      </c>
      <c r="H332" s="1">
        <f>IFERROR(__xludf.DUMMYFUNCTION("""COMPUTED_VALUE"""),4160.76)</f>
        <v>4160.76</v>
      </c>
      <c r="J332" s="2">
        <f>IFERROR(__xludf.DUMMYFUNCTION("""COMPUTED_VALUE"""),45775.66666666667)</f>
        <v>45775.66667</v>
      </c>
      <c r="K332" s="1">
        <f>IFERROR(__xludf.DUMMYFUNCTION("""COMPUTED_VALUE"""),4232.71)</f>
        <v>4232.71</v>
      </c>
      <c r="M332" s="2">
        <f>IFERROR(__xludf.DUMMYFUNCTION("""COMPUTED_VALUE"""),45775.66666666667)</f>
        <v>45775.66667</v>
      </c>
      <c r="N332" s="1">
        <f>IFERROR(__xludf.DUMMYFUNCTION("""COMPUTED_VALUE"""),4.8231305E7)</f>
        <v>48231305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IFERROR(__xludf.DUMMYFUNCTION("""COMPUTED_VALUE"""),4207.15)</f>
        <v>4207.15</v>
      </c>
      <c r="D333" s="2">
        <f>IFERROR(__xludf.DUMMYFUNCTION("""COMPUTED_VALUE"""),45776.66666666667)</f>
        <v>45776.66667</v>
      </c>
      <c r="E333" s="1">
        <f>IFERROR(__xludf.DUMMYFUNCTION("""COMPUTED_VALUE"""),4297.44)</f>
        <v>4297.44</v>
      </c>
      <c r="G333" s="2">
        <f>IFERROR(__xludf.DUMMYFUNCTION("""COMPUTED_VALUE"""),45776.66666666667)</f>
        <v>45776.66667</v>
      </c>
      <c r="H333" s="1">
        <f>IFERROR(__xludf.DUMMYFUNCTION("""COMPUTED_VALUE"""),4193.92)</f>
        <v>4193.92</v>
      </c>
      <c r="J333" s="2">
        <f>IFERROR(__xludf.DUMMYFUNCTION("""COMPUTED_VALUE"""),45776.66666666667)</f>
        <v>45776.66667</v>
      </c>
      <c r="K333" s="1">
        <f>IFERROR(__xludf.DUMMYFUNCTION("""COMPUTED_VALUE"""),4290.37)</f>
        <v>4290.37</v>
      </c>
      <c r="M333" s="2">
        <f>IFERROR(__xludf.DUMMYFUNCTION("""COMPUTED_VALUE"""),45776.66666666667)</f>
        <v>45776.66667</v>
      </c>
      <c r="N333" s="1">
        <f>IFERROR(__xludf.DUMMYFUNCTION("""COMPUTED_VALUE"""),3.8443334E7)</f>
        <v>38443334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IFERROR(__xludf.DUMMYFUNCTION("""COMPUTED_VALUE"""),4244.43)</f>
        <v>4244.43</v>
      </c>
      <c r="D334" s="2">
        <f>IFERROR(__xludf.DUMMYFUNCTION("""COMPUTED_VALUE"""),45777.66666666667)</f>
        <v>45777.66667</v>
      </c>
      <c r="E334" s="1">
        <f>IFERROR(__xludf.DUMMYFUNCTION("""COMPUTED_VALUE"""),4324.03)</f>
        <v>4324.03</v>
      </c>
      <c r="G334" s="2">
        <f>IFERROR(__xludf.DUMMYFUNCTION("""COMPUTED_VALUE"""),45777.66666666667)</f>
        <v>45777.66667</v>
      </c>
      <c r="H334" s="1">
        <f>IFERROR(__xludf.DUMMYFUNCTION("""COMPUTED_VALUE"""),4203.92)</f>
        <v>4203.92</v>
      </c>
      <c r="J334" s="2">
        <f>IFERROR(__xludf.DUMMYFUNCTION("""COMPUTED_VALUE"""),45777.66666666667)</f>
        <v>45777.66667</v>
      </c>
      <c r="K334" s="1">
        <f>IFERROR(__xludf.DUMMYFUNCTION("""COMPUTED_VALUE"""),4317.87)</f>
        <v>4317.87</v>
      </c>
      <c r="M334" s="2">
        <f>IFERROR(__xludf.DUMMYFUNCTION("""COMPUTED_VALUE"""),45777.66666666667)</f>
        <v>45777.66667</v>
      </c>
      <c r="N334" s="1">
        <f>IFERROR(__xludf.DUMMYFUNCTION("""COMPUTED_VALUE"""),4.7910528E7)</f>
        <v>47910528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IFERROR(__xludf.DUMMYFUNCTION("""COMPUTED_VALUE"""),4296.6)</f>
        <v>4296.6</v>
      </c>
      <c r="D335" s="2">
        <f>IFERROR(__xludf.DUMMYFUNCTION("""COMPUTED_VALUE"""),45778.66666666667)</f>
        <v>45778.66667</v>
      </c>
      <c r="E335" s="1">
        <f>IFERROR(__xludf.DUMMYFUNCTION("""COMPUTED_VALUE"""),4354.32)</f>
        <v>4354.32</v>
      </c>
      <c r="G335" s="2">
        <f>IFERROR(__xludf.DUMMYFUNCTION("""COMPUTED_VALUE"""),45778.66666666667)</f>
        <v>45778.66667</v>
      </c>
      <c r="H335" s="1">
        <f>IFERROR(__xludf.DUMMYFUNCTION("""COMPUTED_VALUE"""),4266.17)</f>
        <v>4266.17</v>
      </c>
      <c r="J335" s="2">
        <f>IFERROR(__xludf.DUMMYFUNCTION("""COMPUTED_VALUE"""),45778.66666666667)</f>
        <v>45778.66667</v>
      </c>
      <c r="K335" s="1">
        <f>IFERROR(__xludf.DUMMYFUNCTION("""COMPUTED_VALUE"""),4318.41)</f>
        <v>4318.41</v>
      </c>
      <c r="M335" s="2">
        <f>IFERROR(__xludf.DUMMYFUNCTION("""COMPUTED_VALUE"""),45778.66666666667)</f>
        <v>45778.66667</v>
      </c>
      <c r="N335" s="1">
        <f>IFERROR(__xludf.DUMMYFUNCTION("""COMPUTED_VALUE"""),4.5859651E7)</f>
        <v>45859651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IFERROR(__xludf.DUMMYFUNCTION("""COMPUTED_VALUE"""),4349.05)</f>
        <v>4349.05</v>
      </c>
      <c r="D336" s="2">
        <f>IFERROR(__xludf.DUMMYFUNCTION("""COMPUTED_VALUE"""),45779.66666666667)</f>
        <v>45779.66667</v>
      </c>
      <c r="E336" s="1">
        <f>IFERROR(__xludf.DUMMYFUNCTION("""COMPUTED_VALUE"""),4399.45)</f>
        <v>4399.45</v>
      </c>
      <c r="G336" s="2">
        <f>IFERROR(__xludf.DUMMYFUNCTION("""COMPUTED_VALUE"""),45779.66666666667)</f>
        <v>45779.66667</v>
      </c>
      <c r="H336" s="1">
        <f>IFERROR(__xludf.DUMMYFUNCTION("""COMPUTED_VALUE"""),4338.73)</f>
        <v>4338.73</v>
      </c>
      <c r="J336" s="2">
        <f>IFERROR(__xludf.DUMMYFUNCTION("""COMPUTED_VALUE"""),45779.66666666667)</f>
        <v>45779.66667</v>
      </c>
      <c r="K336" s="1">
        <f>IFERROR(__xludf.DUMMYFUNCTION("""COMPUTED_VALUE"""),4389.96)</f>
        <v>4389.96</v>
      </c>
      <c r="M336" s="2">
        <f>IFERROR(__xludf.DUMMYFUNCTION("""COMPUTED_VALUE"""),45779.66666666667)</f>
        <v>45779.66667</v>
      </c>
      <c r="N336" s="1">
        <f>IFERROR(__xludf.DUMMYFUNCTION("""COMPUTED_VALUE"""),4.342877E7)</f>
        <v>43428770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IFERROR(__xludf.DUMMYFUNCTION("""COMPUTED_VALUE"""),4288.33)</f>
        <v>4288.33</v>
      </c>
      <c r="D337" s="2">
        <f>IFERROR(__xludf.DUMMYFUNCTION("""COMPUTED_VALUE"""),45782.66666666667)</f>
        <v>45782.66667</v>
      </c>
      <c r="E337" s="1">
        <f>IFERROR(__xludf.DUMMYFUNCTION("""COMPUTED_VALUE"""),4365.98)</f>
        <v>4365.98</v>
      </c>
      <c r="G337" s="2">
        <f>IFERROR(__xludf.DUMMYFUNCTION("""COMPUTED_VALUE"""),45782.66666666667)</f>
        <v>45782.66667</v>
      </c>
      <c r="H337" s="1">
        <f>IFERROR(__xludf.DUMMYFUNCTION("""COMPUTED_VALUE"""),4274.69)</f>
        <v>4274.69</v>
      </c>
      <c r="J337" s="2">
        <f>IFERROR(__xludf.DUMMYFUNCTION("""COMPUTED_VALUE"""),45782.66666666667)</f>
        <v>45782.66667</v>
      </c>
      <c r="K337" s="1">
        <f>IFERROR(__xludf.DUMMYFUNCTION("""COMPUTED_VALUE"""),4332.69)</f>
        <v>4332.69</v>
      </c>
      <c r="M337" s="2">
        <f>IFERROR(__xludf.DUMMYFUNCTION("""COMPUTED_VALUE"""),45782.66666666667)</f>
        <v>45782.66667</v>
      </c>
      <c r="N337" s="1">
        <f>IFERROR(__xludf.DUMMYFUNCTION("""COMPUTED_VALUE"""),4.5439257E7)</f>
        <v>45439257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IFERROR(__xludf.DUMMYFUNCTION("""COMPUTED_VALUE"""),4308.36)</f>
        <v>4308.36</v>
      </c>
      <c r="D338" s="2">
        <f>IFERROR(__xludf.DUMMYFUNCTION("""COMPUTED_VALUE"""),45783.66666666667)</f>
        <v>45783.66667</v>
      </c>
      <c r="E338" s="1">
        <f>IFERROR(__xludf.DUMMYFUNCTION("""COMPUTED_VALUE"""),4359.24)</f>
        <v>4359.24</v>
      </c>
      <c r="G338" s="2">
        <f>IFERROR(__xludf.DUMMYFUNCTION("""COMPUTED_VALUE"""),45783.66666666667)</f>
        <v>45783.66667</v>
      </c>
      <c r="H338" s="1">
        <f>IFERROR(__xludf.DUMMYFUNCTION("""COMPUTED_VALUE"""),4304.75)</f>
        <v>4304.75</v>
      </c>
      <c r="J338" s="2">
        <f>IFERROR(__xludf.DUMMYFUNCTION("""COMPUTED_VALUE"""),45783.66666666667)</f>
        <v>45783.66667</v>
      </c>
      <c r="K338" s="1">
        <f>IFERROR(__xludf.DUMMYFUNCTION("""COMPUTED_VALUE"""),4331.05)</f>
        <v>4331.05</v>
      </c>
      <c r="M338" s="2">
        <f>IFERROR(__xludf.DUMMYFUNCTION("""COMPUTED_VALUE"""),45783.66666666667)</f>
        <v>45783.66667</v>
      </c>
      <c r="N338" s="1">
        <f>IFERROR(__xludf.DUMMYFUNCTION("""COMPUTED_VALUE"""),3.7139606E7)</f>
        <v>37139606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IFERROR(__xludf.DUMMYFUNCTION("""COMPUTED_VALUE"""),4340.62)</f>
        <v>4340.62</v>
      </c>
      <c r="D339" s="2">
        <f>IFERROR(__xludf.DUMMYFUNCTION("""COMPUTED_VALUE"""),45784.66666666667)</f>
        <v>45784.66667</v>
      </c>
      <c r="E339" s="1">
        <f>IFERROR(__xludf.DUMMYFUNCTION("""COMPUTED_VALUE"""),4398.75)</f>
        <v>4398.75</v>
      </c>
      <c r="G339" s="2">
        <f>IFERROR(__xludf.DUMMYFUNCTION("""COMPUTED_VALUE"""),45784.66666666667)</f>
        <v>45784.66667</v>
      </c>
      <c r="H339" s="1">
        <f>IFERROR(__xludf.DUMMYFUNCTION("""COMPUTED_VALUE"""),4338.93)</f>
        <v>4338.93</v>
      </c>
      <c r="J339" s="2">
        <f>IFERROR(__xludf.DUMMYFUNCTION("""COMPUTED_VALUE"""),45784.66666666667)</f>
        <v>45784.66667</v>
      </c>
      <c r="K339" s="1">
        <f>IFERROR(__xludf.DUMMYFUNCTION("""COMPUTED_VALUE"""),4373.14)</f>
        <v>4373.14</v>
      </c>
      <c r="M339" s="2">
        <f>IFERROR(__xludf.DUMMYFUNCTION("""COMPUTED_VALUE"""),45784.66666666667)</f>
        <v>45784.66667</v>
      </c>
      <c r="N339" s="1">
        <f>IFERROR(__xludf.DUMMYFUNCTION("""COMPUTED_VALUE"""),4.1029729E7)</f>
        <v>41029729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IFERROR(__xludf.DUMMYFUNCTION("""COMPUTED_VALUE"""),4399.16)</f>
        <v>4399.16</v>
      </c>
      <c r="D340" s="2">
        <f>IFERROR(__xludf.DUMMYFUNCTION("""COMPUTED_VALUE"""),45785.66666666667)</f>
        <v>45785.66667</v>
      </c>
      <c r="E340" s="1">
        <f>IFERROR(__xludf.DUMMYFUNCTION("""COMPUTED_VALUE"""),4399.16)</f>
        <v>4399.16</v>
      </c>
      <c r="G340" s="2">
        <f>IFERROR(__xludf.DUMMYFUNCTION("""COMPUTED_VALUE"""),45785.66666666667)</f>
        <v>45785.66667</v>
      </c>
      <c r="H340" s="1">
        <f>IFERROR(__xludf.DUMMYFUNCTION("""COMPUTED_VALUE"""),4341.49)</f>
        <v>4341.49</v>
      </c>
      <c r="J340" s="2">
        <f>IFERROR(__xludf.DUMMYFUNCTION("""COMPUTED_VALUE"""),45785.66666666667)</f>
        <v>45785.66667</v>
      </c>
      <c r="K340" s="1">
        <f>IFERROR(__xludf.DUMMYFUNCTION("""COMPUTED_VALUE"""),4356.08)</f>
        <v>4356.08</v>
      </c>
      <c r="M340" s="2">
        <f>IFERROR(__xludf.DUMMYFUNCTION("""COMPUTED_VALUE"""),45785.66666666667)</f>
        <v>45785.66667</v>
      </c>
      <c r="N340" s="1">
        <f>IFERROR(__xludf.DUMMYFUNCTION("""COMPUTED_VALUE"""),5.2262932E7)</f>
        <v>52262932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IFERROR(__xludf.DUMMYFUNCTION("""COMPUTED_VALUE"""),4366.34)</f>
        <v>4366.34</v>
      </c>
      <c r="D341" s="2">
        <f>IFERROR(__xludf.DUMMYFUNCTION("""COMPUTED_VALUE"""),45786.66666666667)</f>
        <v>45786.66667</v>
      </c>
      <c r="E341" s="1">
        <f>IFERROR(__xludf.DUMMYFUNCTION("""COMPUTED_VALUE"""),4372.33)</f>
        <v>4372.33</v>
      </c>
      <c r="G341" s="2">
        <f>IFERROR(__xludf.DUMMYFUNCTION("""COMPUTED_VALUE"""),45786.66666666667)</f>
        <v>45786.66667</v>
      </c>
      <c r="H341" s="1">
        <f>IFERROR(__xludf.DUMMYFUNCTION("""COMPUTED_VALUE"""),4311.44)</f>
        <v>4311.44</v>
      </c>
      <c r="J341" s="2">
        <f>IFERROR(__xludf.DUMMYFUNCTION("""COMPUTED_VALUE"""),45786.66666666667)</f>
        <v>45786.66667</v>
      </c>
      <c r="K341" s="1">
        <f>IFERROR(__xludf.DUMMYFUNCTION("""COMPUTED_VALUE"""),4335.65)</f>
        <v>4335.65</v>
      </c>
      <c r="M341" s="2">
        <f>IFERROR(__xludf.DUMMYFUNCTION("""COMPUTED_VALUE"""),45786.66666666667)</f>
        <v>45786.66667</v>
      </c>
      <c r="N341" s="1">
        <f>IFERROR(__xludf.DUMMYFUNCTION("""COMPUTED_VALUE"""),4.7484042E7)</f>
        <v>47484042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IFERROR(__xludf.DUMMYFUNCTION("""COMPUTED_VALUE"""),4346.39)</f>
        <v>4346.39</v>
      </c>
      <c r="D342" s="2">
        <f>IFERROR(__xludf.DUMMYFUNCTION("""COMPUTED_VALUE"""),45789.66666666667)</f>
        <v>45789.66667</v>
      </c>
      <c r="E342" s="1">
        <f>IFERROR(__xludf.DUMMYFUNCTION("""COMPUTED_VALUE"""),4346.39)</f>
        <v>4346.39</v>
      </c>
      <c r="G342" s="2">
        <f>IFERROR(__xludf.DUMMYFUNCTION("""COMPUTED_VALUE"""),45789.66666666667)</f>
        <v>45789.66667</v>
      </c>
      <c r="H342" s="1">
        <f>IFERROR(__xludf.DUMMYFUNCTION("""COMPUTED_VALUE"""),4265.11)</f>
        <v>4265.11</v>
      </c>
      <c r="J342" s="2">
        <f>IFERROR(__xludf.DUMMYFUNCTION("""COMPUTED_VALUE"""),45789.66666666667)</f>
        <v>45789.66667</v>
      </c>
      <c r="K342" s="1">
        <f>IFERROR(__xludf.DUMMYFUNCTION("""COMPUTED_VALUE"""),4307.75)</f>
        <v>4307.75</v>
      </c>
      <c r="M342" s="2">
        <f>IFERROR(__xludf.DUMMYFUNCTION("""COMPUTED_VALUE"""),45789.66666666667)</f>
        <v>45789.66667</v>
      </c>
      <c r="N342" s="1">
        <f>IFERROR(__xludf.DUMMYFUNCTION("""COMPUTED_VALUE"""),7.118862E7)</f>
        <v>71188620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IFERROR(__xludf.DUMMYFUNCTION("""COMPUTED_VALUE"""),4319.66)</f>
        <v>4319.66</v>
      </c>
      <c r="D343" s="2">
        <f>IFERROR(__xludf.DUMMYFUNCTION("""COMPUTED_VALUE"""),45790.66666666667)</f>
        <v>45790.66667</v>
      </c>
      <c r="E343" s="1">
        <f>IFERROR(__xludf.DUMMYFUNCTION("""COMPUTED_VALUE"""),4402.27)</f>
        <v>4402.27</v>
      </c>
      <c r="G343" s="2">
        <f>IFERROR(__xludf.DUMMYFUNCTION("""COMPUTED_VALUE"""),45790.66666666667)</f>
        <v>45790.66667</v>
      </c>
      <c r="H343" s="1">
        <f>IFERROR(__xludf.DUMMYFUNCTION("""COMPUTED_VALUE"""),4305.58)</f>
        <v>4305.58</v>
      </c>
      <c r="J343" s="2">
        <f>IFERROR(__xludf.DUMMYFUNCTION("""COMPUTED_VALUE"""),45790.66666666667)</f>
        <v>45790.66667</v>
      </c>
      <c r="K343" s="1">
        <f>IFERROR(__xludf.DUMMYFUNCTION("""COMPUTED_VALUE"""),4374.4)</f>
        <v>4374.4</v>
      </c>
      <c r="M343" s="2">
        <f>IFERROR(__xludf.DUMMYFUNCTION("""COMPUTED_VALUE"""),45790.66666666667)</f>
        <v>45790.66667</v>
      </c>
      <c r="N343" s="1">
        <f>IFERROR(__xludf.DUMMYFUNCTION("""COMPUTED_VALUE"""),5.5240357E7)</f>
        <v>55240357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IFERROR(__xludf.DUMMYFUNCTION("""COMPUTED_VALUE"""),4347.65)</f>
        <v>4347.65</v>
      </c>
      <c r="D344" s="2">
        <f>IFERROR(__xludf.DUMMYFUNCTION("""COMPUTED_VALUE"""),45791.66666666667)</f>
        <v>45791.66667</v>
      </c>
      <c r="E344" s="1">
        <f>IFERROR(__xludf.DUMMYFUNCTION("""COMPUTED_VALUE"""),4424.72)</f>
        <v>4424.72</v>
      </c>
      <c r="G344" s="2">
        <f>IFERROR(__xludf.DUMMYFUNCTION("""COMPUTED_VALUE"""),45791.66666666667)</f>
        <v>45791.66667</v>
      </c>
      <c r="H344" s="1">
        <f>IFERROR(__xludf.DUMMYFUNCTION("""COMPUTED_VALUE"""),4347.65)</f>
        <v>4347.65</v>
      </c>
      <c r="J344" s="2">
        <f>IFERROR(__xludf.DUMMYFUNCTION("""COMPUTED_VALUE"""),45791.66666666667)</f>
        <v>45791.66667</v>
      </c>
      <c r="K344" s="1">
        <f>IFERROR(__xludf.DUMMYFUNCTION("""COMPUTED_VALUE"""),4409.95)</f>
        <v>4409.95</v>
      </c>
      <c r="M344" s="2">
        <f>IFERROR(__xludf.DUMMYFUNCTION("""COMPUTED_VALUE"""),45791.66666666667)</f>
        <v>45791.66667</v>
      </c>
      <c r="N344" s="1">
        <f>IFERROR(__xludf.DUMMYFUNCTION("""COMPUTED_VALUE"""),6.1110156E7)</f>
        <v>61110156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IFERROR(__xludf.DUMMYFUNCTION("""COMPUTED_VALUE"""),4392.52)</f>
        <v>4392.52</v>
      </c>
      <c r="D345" s="2">
        <f>IFERROR(__xludf.DUMMYFUNCTION("""COMPUTED_VALUE"""),45792.66666666667)</f>
        <v>45792.66667</v>
      </c>
      <c r="E345" s="1">
        <f>IFERROR(__xludf.DUMMYFUNCTION("""COMPUTED_VALUE"""),4496.91)</f>
        <v>4496.91</v>
      </c>
      <c r="G345" s="2">
        <f>IFERROR(__xludf.DUMMYFUNCTION("""COMPUTED_VALUE"""),45792.66666666667)</f>
        <v>45792.66667</v>
      </c>
      <c r="H345" s="1">
        <f>IFERROR(__xludf.DUMMYFUNCTION("""COMPUTED_VALUE"""),4391.08)</f>
        <v>4391.08</v>
      </c>
      <c r="J345" s="2">
        <f>IFERROR(__xludf.DUMMYFUNCTION("""COMPUTED_VALUE"""),45792.66666666667)</f>
        <v>45792.66667</v>
      </c>
      <c r="K345" s="1">
        <f>IFERROR(__xludf.DUMMYFUNCTION("""COMPUTED_VALUE"""),4484.67)</f>
        <v>4484.67</v>
      </c>
      <c r="M345" s="2">
        <f>IFERROR(__xludf.DUMMYFUNCTION("""COMPUTED_VALUE"""),45792.66666666667)</f>
        <v>45792.66667</v>
      </c>
      <c r="N345" s="1">
        <f>IFERROR(__xludf.DUMMYFUNCTION("""COMPUTED_VALUE"""),5.4903084E7)</f>
        <v>54903084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IFERROR(__xludf.DUMMYFUNCTION("""COMPUTED_VALUE"""),4521.08)</f>
        <v>4521.08</v>
      </c>
      <c r="D346" s="2">
        <f>IFERROR(__xludf.DUMMYFUNCTION("""COMPUTED_VALUE"""),45793.66666666667)</f>
        <v>45793.66667</v>
      </c>
      <c r="E346" s="1">
        <f>IFERROR(__xludf.DUMMYFUNCTION("""COMPUTED_VALUE"""),4537.0)</f>
        <v>4537</v>
      </c>
      <c r="G346" s="2">
        <f>IFERROR(__xludf.DUMMYFUNCTION("""COMPUTED_VALUE"""),45793.66666666667)</f>
        <v>45793.66667</v>
      </c>
      <c r="H346" s="1">
        <f>IFERROR(__xludf.DUMMYFUNCTION("""COMPUTED_VALUE"""),4487.95)</f>
        <v>4487.95</v>
      </c>
      <c r="J346" s="2">
        <f>IFERROR(__xludf.DUMMYFUNCTION("""COMPUTED_VALUE"""),45793.66666666667)</f>
        <v>45793.66667</v>
      </c>
      <c r="K346" s="1">
        <f>IFERROR(__xludf.DUMMYFUNCTION("""COMPUTED_VALUE"""),4530.31)</f>
        <v>4530.31</v>
      </c>
      <c r="M346" s="2">
        <f>IFERROR(__xludf.DUMMYFUNCTION("""COMPUTED_VALUE"""),45793.66666666667)</f>
        <v>45793.66667</v>
      </c>
      <c r="N346" s="1">
        <f>IFERROR(__xludf.DUMMYFUNCTION("""COMPUTED_VALUE"""),4.8923914E7)</f>
        <v>48923914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IFERROR(__xludf.DUMMYFUNCTION("""COMPUTED_VALUE"""),4480.13)</f>
        <v>4480.13</v>
      </c>
      <c r="D347" s="2">
        <f>IFERROR(__xludf.DUMMYFUNCTION("""COMPUTED_VALUE"""),45796.66666666667)</f>
        <v>45796.66667</v>
      </c>
      <c r="E347" s="1">
        <f>IFERROR(__xludf.DUMMYFUNCTION("""COMPUTED_VALUE"""),4542.96)</f>
        <v>4542.96</v>
      </c>
      <c r="G347" s="2">
        <f>IFERROR(__xludf.DUMMYFUNCTION("""COMPUTED_VALUE"""),45796.66666666667)</f>
        <v>45796.66667</v>
      </c>
      <c r="H347" s="1">
        <f>IFERROR(__xludf.DUMMYFUNCTION("""COMPUTED_VALUE"""),4480.13)</f>
        <v>4480.13</v>
      </c>
      <c r="J347" s="2">
        <f>IFERROR(__xludf.DUMMYFUNCTION("""COMPUTED_VALUE"""),45796.66666666667)</f>
        <v>45796.66667</v>
      </c>
      <c r="K347" s="1">
        <f>IFERROR(__xludf.DUMMYFUNCTION("""COMPUTED_VALUE"""),4542.96)</f>
        <v>4542.96</v>
      </c>
      <c r="M347" s="2">
        <f>IFERROR(__xludf.DUMMYFUNCTION("""COMPUTED_VALUE"""),45796.66666666667)</f>
        <v>45796.66667</v>
      </c>
      <c r="N347" s="1">
        <f>IFERROR(__xludf.DUMMYFUNCTION("""COMPUTED_VALUE"""),4.5526052E7)</f>
        <v>45526052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IFERROR(__xludf.DUMMYFUNCTION("""COMPUTED_VALUE"""),4526.8)</f>
        <v>4526.8</v>
      </c>
      <c r="D348" s="2">
        <f>IFERROR(__xludf.DUMMYFUNCTION("""COMPUTED_VALUE"""),45797.66666666667)</f>
        <v>45797.66667</v>
      </c>
      <c r="E348" s="1">
        <f>IFERROR(__xludf.DUMMYFUNCTION("""COMPUTED_VALUE"""),4538.77)</f>
        <v>4538.77</v>
      </c>
      <c r="G348" s="2">
        <f>IFERROR(__xludf.DUMMYFUNCTION("""COMPUTED_VALUE"""),45797.66666666667)</f>
        <v>45797.66667</v>
      </c>
      <c r="H348" s="1">
        <f>IFERROR(__xludf.DUMMYFUNCTION("""COMPUTED_VALUE"""),4512.51)</f>
        <v>4512.51</v>
      </c>
      <c r="J348" s="2">
        <f>IFERROR(__xludf.DUMMYFUNCTION("""COMPUTED_VALUE"""),45797.66666666667)</f>
        <v>45797.66667</v>
      </c>
      <c r="K348" s="1">
        <f>IFERROR(__xludf.DUMMYFUNCTION("""COMPUTED_VALUE"""),4536.76)</f>
        <v>4536.76</v>
      </c>
      <c r="M348" s="2">
        <f>IFERROR(__xludf.DUMMYFUNCTION("""COMPUTED_VALUE"""),45797.66666666667)</f>
        <v>45797.66667</v>
      </c>
      <c r="N348" s="1">
        <f>IFERROR(__xludf.DUMMYFUNCTION("""COMPUTED_VALUE"""),4.4757049E7)</f>
        <v>44757049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IFERROR(__xludf.DUMMYFUNCTION("""COMPUTED_VALUE"""),4508.05)</f>
        <v>4508.05</v>
      </c>
      <c r="D349" s="2">
        <f>IFERROR(__xludf.DUMMYFUNCTION("""COMPUTED_VALUE"""),45798.66666666667)</f>
        <v>45798.66667</v>
      </c>
      <c r="E349" s="1">
        <f>IFERROR(__xludf.DUMMYFUNCTION("""COMPUTED_VALUE"""),4558.54)</f>
        <v>4558.54</v>
      </c>
      <c r="G349" s="2">
        <f>IFERROR(__xludf.DUMMYFUNCTION("""COMPUTED_VALUE"""),45798.66666666667)</f>
        <v>45798.66667</v>
      </c>
      <c r="H349" s="1">
        <f>IFERROR(__xludf.DUMMYFUNCTION("""COMPUTED_VALUE"""),4486.65)</f>
        <v>4486.65</v>
      </c>
      <c r="J349" s="2">
        <f>IFERROR(__xludf.DUMMYFUNCTION("""COMPUTED_VALUE"""),45798.66666666667)</f>
        <v>45798.66667</v>
      </c>
      <c r="K349" s="1">
        <f>IFERROR(__xludf.DUMMYFUNCTION("""COMPUTED_VALUE"""),4504.58)</f>
        <v>4504.58</v>
      </c>
      <c r="M349" s="2">
        <f>IFERROR(__xludf.DUMMYFUNCTION("""COMPUTED_VALUE"""),45798.66666666667)</f>
        <v>45798.66667</v>
      </c>
      <c r="N349" s="1">
        <f>IFERROR(__xludf.DUMMYFUNCTION("""COMPUTED_VALUE"""),5.1169014E7)</f>
        <v>51169014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IFERROR(__xludf.DUMMYFUNCTION("""COMPUTED_VALUE"""),4509.08)</f>
        <v>4509.08</v>
      </c>
      <c r="D350" s="2">
        <f>IFERROR(__xludf.DUMMYFUNCTION("""COMPUTED_VALUE"""),45799.66666666667)</f>
        <v>45799.66667</v>
      </c>
      <c r="E350" s="1">
        <f>IFERROR(__xludf.DUMMYFUNCTION("""COMPUTED_VALUE"""),4532.79)</f>
        <v>4532.79</v>
      </c>
      <c r="G350" s="2">
        <f>IFERROR(__xludf.DUMMYFUNCTION("""COMPUTED_VALUE"""),45799.66666666667)</f>
        <v>45799.66667</v>
      </c>
      <c r="H350" s="1">
        <f>IFERROR(__xludf.DUMMYFUNCTION("""COMPUTED_VALUE"""),4490.86)</f>
        <v>4490.86</v>
      </c>
      <c r="J350" s="2">
        <f>IFERROR(__xludf.DUMMYFUNCTION("""COMPUTED_VALUE"""),45799.66666666667)</f>
        <v>45799.66667</v>
      </c>
      <c r="K350" s="1">
        <f>IFERROR(__xludf.DUMMYFUNCTION("""COMPUTED_VALUE"""),4505.59)</f>
        <v>4505.59</v>
      </c>
      <c r="M350" s="2">
        <f>IFERROR(__xludf.DUMMYFUNCTION("""COMPUTED_VALUE"""),45799.66666666667)</f>
        <v>45799.66667</v>
      </c>
      <c r="N350" s="1">
        <f>IFERROR(__xludf.DUMMYFUNCTION("""COMPUTED_VALUE"""),8.3008114E7)</f>
        <v>83008114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IFERROR(__xludf.DUMMYFUNCTION("""COMPUTED_VALUE"""),4478.49)</f>
        <v>4478.49</v>
      </c>
      <c r="D351" s="2">
        <f>IFERROR(__xludf.DUMMYFUNCTION("""COMPUTED_VALUE"""),45800.66666666667)</f>
        <v>45800.66667</v>
      </c>
      <c r="E351" s="1">
        <f>IFERROR(__xludf.DUMMYFUNCTION("""COMPUTED_VALUE"""),4517.91)</f>
        <v>4517.91</v>
      </c>
      <c r="G351" s="2">
        <f>IFERROR(__xludf.DUMMYFUNCTION("""COMPUTED_VALUE"""),45800.66666666667)</f>
        <v>45800.66667</v>
      </c>
      <c r="H351" s="1">
        <f>IFERROR(__xludf.DUMMYFUNCTION("""COMPUTED_VALUE"""),4475.22)</f>
        <v>4475.22</v>
      </c>
      <c r="J351" s="2">
        <f>IFERROR(__xludf.DUMMYFUNCTION("""COMPUTED_VALUE"""),45800.66666666667)</f>
        <v>45800.66667</v>
      </c>
      <c r="K351" s="1">
        <f>IFERROR(__xludf.DUMMYFUNCTION("""COMPUTED_VALUE"""),4499.86)</f>
        <v>4499.86</v>
      </c>
      <c r="M351" s="2">
        <f>IFERROR(__xludf.DUMMYFUNCTION("""COMPUTED_VALUE"""),45800.66666666667)</f>
        <v>45800.66667</v>
      </c>
      <c r="N351" s="1">
        <f>IFERROR(__xludf.DUMMYFUNCTION("""COMPUTED_VALUE"""),7.3735151E7)</f>
        <v>73735151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IFERROR(__xludf.DUMMYFUNCTION("""COMPUTED_VALUE"""),4531.06)</f>
        <v>4531.06</v>
      </c>
      <c r="D352" s="2">
        <f>IFERROR(__xludf.DUMMYFUNCTION("""COMPUTED_VALUE"""),45804.66666666667)</f>
        <v>45804.66667</v>
      </c>
      <c r="E352" s="1">
        <f>IFERROR(__xludf.DUMMYFUNCTION("""COMPUTED_VALUE"""),4569.5)</f>
        <v>4569.5</v>
      </c>
      <c r="G352" s="2">
        <f>IFERROR(__xludf.DUMMYFUNCTION("""COMPUTED_VALUE"""),45804.66666666667)</f>
        <v>45804.66667</v>
      </c>
      <c r="H352" s="1">
        <f>IFERROR(__xludf.DUMMYFUNCTION("""COMPUTED_VALUE"""),4526.95)</f>
        <v>4526.95</v>
      </c>
      <c r="J352" s="2">
        <f>IFERROR(__xludf.DUMMYFUNCTION("""COMPUTED_VALUE"""),45804.66666666667)</f>
        <v>45804.66667</v>
      </c>
      <c r="K352" s="1">
        <f>IFERROR(__xludf.DUMMYFUNCTION("""COMPUTED_VALUE"""),4569.5)</f>
        <v>4569.5</v>
      </c>
      <c r="M352" s="2">
        <f>IFERROR(__xludf.DUMMYFUNCTION("""COMPUTED_VALUE"""),45804.66666666667)</f>
        <v>45804.66667</v>
      </c>
      <c r="N352" s="1">
        <f>IFERROR(__xludf.DUMMYFUNCTION("""COMPUTED_VALUE"""),8.1451979E7)</f>
        <v>81451979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IFERROR(__xludf.DUMMYFUNCTION("""COMPUTED_VALUE"""),4573.63)</f>
        <v>4573.63</v>
      </c>
      <c r="D353" s="2">
        <f>IFERROR(__xludf.DUMMYFUNCTION("""COMPUTED_VALUE"""),45805.66666666667)</f>
        <v>45805.66667</v>
      </c>
      <c r="E353" s="1">
        <f>IFERROR(__xludf.DUMMYFUNCTION("""COMPUTED_VALUE"""),4589.99)</f>
        <v>4589.99</v>
      </c>
      <c r="G353" s="2">
        <f>IFERROR(__xludf.DUMMYFUNCTION("""COMPUTED_VALUE"""),45805.66666666667)</f>
        <v>45805.66667</v>
      </c>
      <c r="H353" s="1">
        <f>IFERROR(__xludf.DUMMYFUNCTION("""COMPUTED_VALUE"""),4553.92)</f>
        <v>4553.92</v>
      </c>
      <c r="J353" s="2">
        <f>IFERROR(__xludf.DUMMYFUNCTION("""COMPUTED_VALUE"""),45805.66666666667)</f>
        <v>45805.66667</v>
      </c>
      <c r="K353" s="1">
        <f>IFERROR(__xludf.DUMMYFUNCTION("""COMPUTED_VALUE"""),4555.71)</f>
        <v>4555.71</v>
      </c>
      <c r="M353" s="2">
        <f>IFERROR(__xludf.DUMMYFUNCTION("""COMPUTED_VALUE"""),45805.66666666667)</f>
        <v>45805.66667</v>
      </c>
      <c r="N353" s="1">
        <f>IFERROR(__xludf.DUMMYFUNCTION("""COMPUTED_VALUE"""),9.6509646E7)</f>
        <v>96509646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IFERROR(__xludf.DUMMYFUNCTION("""COMPUTED_VALUE"""),4557.72)</f>
        <v>4557.72</v>
      </c>
      <c r="D354" s="2">
        <f>IFERROR(__xludf.DUMMYFUNCTION("""COMPUTED_VALUE"""),45806.66666666667)</f>
        <v>45806.66667</v>
      </c>
      <c r="E354" s="1">
        <f>IFERROR(__xludf.DUMMYFUNCTION("""COMPUTED_VALUE"""),4560.01)</f>
        <v>4560.01</v>
      </c>
      <c r="G354" s="2">
        <f>IFERROR(__xludf.DUMMYFUNCTION("""COMPUTED_VALUE"""),45806.66666666667)</f>
        <v>45806.66667</v>
      </c>
      <c r="H354" s="1">
        <f>IFERROR(__xludf.DUMMYFUNCTION("""COMPUTED_VALUE"""),4457.06)</f>
        <v>4457.06</v>
      </c>
      <c r="J354" s="2">
        <f>IFERROR(__xludf.DUMMYFUNCTION("""COMPUTED_VALUE"""),45806.66666666667)</f>
        <v>45806.66667</v>
      </c>
      <c r="K354" s="1">
        <f>IFERROR(__xludf.DUMMYFUNCTION("""COMPUTED_VALUE"""),4485.32)</f>
        <v>4485.32</v>
      </c>
      <c r="M354" s="2">
        <f>IFERROR(__xludf.DUMMYFUNCTION("""COMPUTED_VALUE"""),45806.66666666667)</f>
        <v>45806.66667</v>
      </c>
      <c r="N354" s="1">
        <f>IFERROR(__xludf.DUMMYFUNCTION("""COMPUTED_VALUE"""),7.225706E7)</f>
        <v>72257060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IFERROR(__xludf.DUMMYFUNCTION("""COMPUTED_VALUE"""),4526.32)</f>
        <v>4526.32</v>
      </c>
      <c r="D355" s="2">
        <f>IFERROR(__xludf.DUMMYFUNCTION("""COMPUTED_VALUE"""),45807.66666666667)</f>
        <v>45807.66667</v>
      </c>
      <c r="E355" s="1">
        <f>IFERROR(__xludf.DUMMYFUNCTION("""COMPUTED_VALUE"""),4572.83)</f>
        <v>4572.83</v>
      </c>
      <c r="G355" s="2">
        <f>IFERROR(__xludf.DUMMYFUNCTION("""COMPUTED_VALUE"""),45807.66666666667)</f>
        <v>45807.66667</v>
      </c>
      <c r="H355" s="1">
        <f>IFERROR(__xludf.DUMMYFUNCTION("""COMPUTED_VALUE"""),4487.04)</f>
        <v>4487.04</v>
      </c>
      <c r="J355" s="2">
        <f>IFERROR(__xludf.DUMMYFUNCTION("""COMPUTED_VALUE"""),45807.66666666667)</f>
        <v>45807.66667</v>
      </c>
      <c r="K355" s="1">
        <f>IFERROR(__xludf.DUMMYFUNCTION("""COMPUTED_VALUE"""),4562.6)</f>
        <v>4562.6</v>
      </c>
      <c r="M355" s="2">
        <f>IFERROR(__xludf.DUMMYFUNCTION("""COMPUTED_VALUE"""),45807.66666666667)</f>
        <v>45807.66667</v>
      </c>
      <c r="N355" s="1">
        <f>IFERROR(__xludf.DUMMYFUNCTION("""COMPUTED_VALUE"""),7.979994E7)</f>
        <v>79799940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IFERROR(__xludf.DUMMYFUNCTION("""COMPUTED_VALUE"""),4539.92)</f>
        <v>4539.92</v>
      </c>
      <c r="D356" s="2">
        <f>IFERROR(__xludf.DUMMYFUNCTION("""COMPUTED_VALUE"""),45810.66666666667)</f>
        <v>45810.66667</v>
      </c>
      <c r="E356" s="1">
        <f>IFERROR(__xludf.DUMMYFUNCTION("""COMPUTED_VALUE"""),4597.35)</f>
        <v>4597.35</v>
      </c>
      <c r="G356" s="2">
        <f>IFERROR(__xludf.DUMMYFUNCTION("""COMPUTED_VALUE"""),45810.66666666667)</f>
        <v>45810.66667</v>
      </c>
      <c r="H356" s="1">
        <f>IFERROR(__xludf.DUMMYFUNCTION("""COMPUTED_VALUE"""),4526.22)</f>
        <v>4526.22</v>
      </c>
      <c r="J356" s="2">
        <f>IFERROR(__xludf.DUMMYFUNCTION("""COMPUTED_VALUE"""),45810.66666666667)</f>
        <v>45810.66667</v>
      </c>
      <c r="K356" s="1">
        <f>IFERROR(__xludf.DUMMYFUNCTION("""COMPUTED_VALUE"""),4596.24)</f>
        <v>4596.24</v>
      </c>
      <c r="M356" s="2">
        <f>IFERROR(__xludf.DUMMYFUNCTION("""COMPUTED_VALUE"""),45810.66666666667)</f>
        <v>45810.66667</v>
      </c>
      <c r="N356" s="1">
        <f>IFERROR(__xludf.DUMMYFUNCTION("""COMPUTED_VALUE"""),5.726004E7)</f>
        <v>57260040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IFERROR(__xludf.DUMMYFUNCTION("""COMPUTED_VALUE"""),4599.98)</f>
        <v>4599.98</v>
      </c>
      <c r="D357" s="2">
        <f>IFERROR(__xludf.DUMMYFUNCTION("""COMPUTED_VALUE"""),45811.66666666667)</f>
        <v>45811.66667</v>
      </c>
      <c r="E357" s="1">
        <f>IFERROR(__xludf.DUMMYFUNCTION("""COMPUTED_VALUE"""),4624.09)</f>
        <v>4624.09</v>
      </c>
      <c r="G357" s="2">
        <f>IFERROR(__xludf.DUMMYFUNCTION("""COMPUTED_VALUE"""),45811.66666666667)</f>
        <v>45811.66667</v>
      </c>
      <c r="H357" s="1">
        <f>IFERROR(__xludf.DUMMYFUNCTION("""COMPUTED_VALUE"""),4578.49)</f>
        <v>4578.49</v>
      </c>
      <c r="J357" s="2">
        <f>IFERROR(__xludf.DUMMYFUNCTION("""COMPUTED_VALUE"""),45811.66666666667)</f>
        <v>45811.66667</v>
      </c>
      <c r="K357" s="1">
        <f>IFERROR(__xludf.DUMMYFUNCTION("""COMPUTED_VALUE"""),4611.56)</f>
        <v>4611.56</v>
      </c>
      <c r="M357" s="2">
        <f>IFERROR(__xludf.DUMMYFUNCTION("""COMPUTED_VALUE"""),45811.66666666667)</f>
        <v>45811.66667</v>
      </c>
      <c r="N357" s="1">
        <f>IFERROR(__xludf.DUMMYFUNCTION("""COMPUTED_VALUE"""),4.8708645E7)</f>
        <v>48708645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IFERROR(__xludf.DUMMYFUNCTION("""COMPUTED_VALUE"""),4617.36)</f>
        <v>4617.36</v>
      </c>
      <c r="D358" s="2">
        <f>IFERROR(__xludf.DUMMYFUNCTION("""COMPUTED_VALUE"""),45812.66666666667)</f>
        <v>45812.66667</v>
      </c>
      <c r="E358" s="1">
        <f>IFERROR(__xludf.DUMMYFUNCTION("""COMPUTED_VALUE"""),4672.46)</f>
        <v>4672.46</v>
      </c>
      <c r="G358" s="2">
        <f>IFERROR(__xludf.DUMMYFUNCTION("""COMPUTED_VALUE"""),45812.66666666667)</f>
        <v>45812.66667</v>
      </c>
      <c r="H358" s="1">
        <f>IFERROR(__xludf.DUMMYFUNCTION("""COMPUTED_VALUE"""),4610.85)</f>
        <v>4610.85</v>
      </c>
      <c r="J358" s="2">
        <f>IFERROR(__xludf.DUMMYFUNCTION("""COMPUTED_VALUE"""),45812.66666666667)</f>
        <v>45812.66667</v>
      </c>
      <c r="K358" s="1">
        <f>IFERROR(__xludf.DUMMYFUNCTION("""COMPUTED_VALUE"""),4655.43)</f>
        <v>4655.43</v>
      </c>
      <c r="M358" s="2">
        <f>IFERROR(__xludf.DUMMYFUNCTION("""COMPUTED_VALUE"""),45812.66666666667)</f>
        <v>45812.66667</v>
      </c>
      <c r="N358" s="1">
        <f>IFERROR(__xludf.DUMMYFUNCTION("""COMPUTED_VALUE"""),4.8795944E7)</f>
        <v>48795944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IFERROR(__xludf.DUMMYFUNCTION("""COMPUTED_VALUE"""),4655.13)</f>
        <v>4655.13</v>
      </c>
      <c r="D359" s="2">
        <f>IFERROR(__xludf.DUMMYFUNCTION("""COMPUTED_VALUE"""),45813.66666666667)</f>
        <v>45813.66667</v>
      </c>
      <c r="E359" s="1">
        <f>IFERROR(__xludf.DUMMYFUNCTION("""COMPUTED_VALUE"""),4720.25)</f>
        <v>4720.25</v>
      </c>
      <c r="G359" s="2">
        <f>IFERROR(__xludf.DUMMYFUNCTION("""COMPUTED_VALUE"""),45813.66666666667)</f>
        <v>45813.66667</v>
      </c>
      <c r="H359" s="1">
        <f>IFERROR(__xludf.DUMMYFUNCTION("""COMPUTED_VALUE"""),4651.85)</f>
        <v>4651.85</v>
      </c>
      <c r="J359" s="2">
        <f>IFERROR(__xludf.DUMMYFUNCTION("""COMPUTED_VALUE"""),45813.66666666667)</f>
        <v>45813.66667</v>
      </c>
      <c r="K359" s="1">
        <f>IFERROR(__xludf.DUMMYFUNCTION("""COMPUTED_VALUE"""),4688.37)</f>
        <v>4688.37</v>
      </c>
      <c r="M359" s="2">
        <f>IFERROR(__xludf.DUMMYFUNCTION("""COMPUTED_VALUE"""),45813.66666666667)</f>
        <v>45813.66667</v>
      </c>
      <c r="N359" s="1">
        <f>IFERROR(__xludf.DUMMYFUNCTION("""COMPUTED_VALUE"""),5.600366E7)</f>
        <v>56003660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IFERROR(__xludf.DUMMYFUNCTION("""COMPUTED_VALUE"""),4716.99)</f>
        <v>4716.99</v>
      </c>
      <c r="D360" s="2">
        <f>IFERROR(__xludf.DUMMYFUNCTION("""COMPUTED_VALUE"""),45814.66666666667)</f>
        <v>45814.66667</v>
      </c>
      <c r="E360" s="1">
        <f>IFERROR(__xludf.DUMMYFUNCTION("""COMPUTED_VALUE"""),4717.71)</f>
        <v>4717.71</v>
      </c>
      <c r="G360" s="2">
        <f>IFERROR(__xludf.DUMMYFUNCTION("""COMPUTED_VALUE"""),45814.66666666667)</f>
        <v>45814.66667</v>
      </c>
      <c r="H360" s="1">
        <f>IFERROR(__xludf.DUMMYFUNCTION("""COMPUTED_VALUE"""),4655.35)</f>
        <v>4655.35</v>
      </c>
      <c r="J360" s="2">
        <f>IFERROR(__xludf.DUMMYFUNCTION("""COMPUTED_VALUE"""),45814.66666666667)</f>
        <v>45814.66667</v>
      </c>
      <c r="K360" s="1">
        <f>IFERROR(__xludf.DUMMYFUNCTION("""COMPUTED_VALUE"""),4671.91)</f>
        <v>4671.91</v>
      </c>
      <c r="M360" s="2">
        <f>IFERROR(__xludf.DUMMYFUNCTION("""COMPUTED_VALUE"""),45814.66666666667)</f>
        <v>45814.66667</v>
      </c>
      <c r="N360" s="1">
        <f>IFERROR(__xludf.DUMMYFUNCTION("""COMPUTED_VALUE"""),3.9562872E7)</f>
        <v>39562872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IFERROR(__xludf.DUMMYFUNCTION("""COMPUTED_VALUE"""),4664.42)</f>
        <v>4664.42</v>
      </c>
      <c r="D361" s="2">
        <f>IFERROR(__xludf.DUMMYFUNCTION("""COMPUTED_VALUE"""),45817.66666666667)</f>
        <v>45817.66667</v>
      </c>
      <c r="E361" s="1">
        <f>IFERROR(__xludf.DUMMYFUNCTION("""COMPUTED_VALUE"""),4664.42)</f>
        <v>4664.42</v>
      </c>
      <c r="G361" s="2">
        <f>IFERROR(__xludf.DUMMYFUNCTION("""COMPUTED_VALUE"""),45817.66666666667)</f>
        <v>45817.66667</v>
      </c>
      <c r="H361" s="1">
        <f>IFERROR(__xludf.DUMMYFUNCTION("""COMPUTED_VALUE"""),4606.81)</f>
        <v>4606.81</v>
      </c>
      <c r="J361" s="2">
        <f>IFERROR(__xludf.DUMMYFUNCTION("""COMPUTED_VALUE"""),45817.66666666667)</f>
        <v>45817.66667</v>
      </c>
      <c r="K361" s="1">
        <f>IFERROR(__xludf.DUMMYFUNCTION("""COMPUTED_VALUE"""),4621.74)</f>
        <v>4621.74</v>
      </c>
      <c r="M361" s="2">
        <f>IFERROR(__xludf.DUMMYFUNCTION("""COMPUTED_VALUE"""),45817.66666666667)</f>
        <v>45817.66667</v>
      </c>
      <c r="N361" s="1">
        <f>IFERROR(__xludf.DUMMYFUNCTION("""COMPUTED_VALUE"""),4.8330927E7)</f>
        <v>48330927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IFERROR(__xludf.DUMMYFUNCTION("""COMPUTED_VALUE"""),4638.27)</f>
        <v>4638.27</v>
      </c>
      <c r="D362" s="2">
        <f>IFERROR(__xludf.DUMMYFUNCTION("""COMPUTED_VALUE"""),45818.66666666667)</f>
        <v>45818.66667</v>
      </c>
      <c r="E362" s="1">
        <f>IFERROR(__xludf.DUMMYFUNCTION("""COMPUTED_VALUE"""),4640.15)</f>
        <v>4640.15</v>
      </c>
      <c r="G362" s="2">
        <f>IFERROR(__xludf.DUMMYFUNCTION("""COMPUTED_VALUE"""),45818.66666666667)</f>
        <v>45818.66667</v>
      </c>
      <c r="H362" s="1">
        <f>IFERROR(__xludf.DUMMYFUNCTION("""COMPUTED_VALUE"""),4521.79)</f>
        <v>4521.79</v>
      </c>
      <c r="J362" s="2">
        <f>IFERROR(__xludf.DUMMYFUNCTION("""COMPUTED_VALUE"""),45818.66666666667)</f>
        <v>45818.66667</v>
      </c>
      <c r="K362" s="1">
        <f>IFERROR(__xludf.DUMMYFUNCTION("""COMPUTED_VALUE"""),4590.33)</f>
        <v>4590.33</v>
      </c>
      <c r="M362" s="2">
        <f>IFERROR(__xludf.DUMMYFUNCTION("""COMPUTED_VALUE"""),45818.66666666667)</f>
        <v>45818.66667</v>
      </c>
      <c r="N362" s="1">
        <f>IFERROR(__xludf.DUMMYFUNCTION("""COMPUTED_VALUE"""),6.206664E7)</f>
        <v>62066640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IFERROR(__xludf.DUMMYFUNCTION("""COMPUTED_VALUE"""),4579.67)</f>
        <v>4579.67</v>
      </c>
      <c r="D363" s="2">
        <f>IFERROR(__xludf.DUMMYFUNCTION("""COMPUTED_VALUE"""),45819.66666666667)</f>
        <v>45819.66667</v>
      </c>
      <c r="E363" s="1">
        <f>IFERROR(__xludf.DUMMYFUNCTION("""COMPUTED_VALUE"""),4630.69)</f>
        <v>4630.69</v>
      </c>
      <c r="G363" s="2">
        <f>IFERROR(__xludf.DUMMYFUNCTION("""COMPUTED_VALUE"""),45819.66666666667)</f>
        <v>45819.66667</v>
      </c>
      <c r="H363" s="1">
        <f>IFERROR(__xludf.DUMMYFUNCTION("""COMPUTED_VALUE"""),4556.61)</f>
        <v>4556.61</v>
      </c>
      <c r="J363" s="2">
        <f>IFERROR(__xludf.DUMMYFUNCTION("""COMPUTED_VALUE"""),45819.66666666667)</f>
        <v>45819.66667</v>
      </c>
      <c r="K363" s="1">
        <f>IFERROR(__xludf.DUMMYFUNCTION("""COMPUTED_VALUE"""),4601.49)</f>
        <v>4601.49</v>
      </c>
      <c r="M363" s="2">
        <f>IFERROR(__xludf.DUMMYFUNCTION("""COMPUTED_VALUE"""),45819.66666666667)</f>
        <v>45819.66667</v>
      </c>
      <c r="N363" s="1">
        <f>IFERROR(__xludf.DUMMYFUNCTION("""COMPUTED_VALUE"""),7.3721801E7)</f>
        <v>73721801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IFERROR(__xludf.DUMMYFUNCTION("""COMPUTED_VALUE"""),4589.63)</f>
        <v>4589.63</v>
      </c>
      <c r="D364" s="2">
        <f>IFERROR(__xludf.DUMMYFUNCTION("""COMPUTED_VALUE"""),45820.66666666667)</f>
        <v>45820.66667</v>
      </c>
      <c r="E364" s="1">
        <f>IFERROR(__xludf.DUMMYFUNCTION("""COMPUTED_VALUE"""),4608.68)</f>
        <v>4608.68</v>
      </c>
      <c r="G364" s="2">
        <f>IFERROR(__xludf.DUMMYFUNCTION("""COMPUTED_VALUE"""),45820.66666666667)</f>
        <v>45820.66667</v>
      </c>
      <c r="H364" s="1">
        <f>IFERROR(__xludf.DUMMYFUNCTION("""COMPUTED_VALUE"""),4559.26)</f>
        <v>4559.26</v>
      </c>
      <c r="J364" s="2">
        <f>IFERROR(__xludf.DUMMYFUNCTION("""COMPUTED_VALUE"""),45820.66666666667)</f>
        <v>45820.66667</v>
      </c>
      <c r="K364" s="1">
        <f>IFERROR(__xludf.DUMMYFUNCTION("""COMPUTED_VALUE"""),4569.41)</f>
        <v>4569.41</v>
      </c>
      <c r="M364" s="2">
        <f>IFERROR(__xludf.DUMMYFUNCTION("""COMPUTED_VALUE"""),45820.66666666667)</f>
        <v>45820.66667</v>
      </c>
      <c r="N364" s="1">
        <f>IFERROR(__xludf.DUMMYFUNCTION("""COMPUTED_VALUE"""),2.15937147E8)</f>
        <v>215937147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IFERROR(__xludf.DUMMYFUNCTION("""COMPUTED_VALUE"""),4529.79)</f>
        <v>4529.79</v>
      </c>
      <c r="D365" s="2">
        <f>IFERROR(__xludf.DUMMYFUNCTION("""COMPUTED_VALUE"""),45821.66666666667)</f>
        <v>45821.66667</v>
      </c>
      <c r="E365" s="1">
        <f>IFERROR(__xludf.DUMMYFUNCTION("""COMPUTED_VALUE"""),4559.87)</f>
        <v>4559.87</v>
      </c>
      <c r="G365" s="2">
        <f>IFERROR(__xludf.DUMMYFUNCTION("""COMPUTED_VALUE"""),45821.66666666667)</f>
        <v>45821.66667</v>
      </c>
      <c r="H365" s="1">
        <f>IFERROR(__xludf.DUMMYFUNCTION("""COMPUTED_VALUE"""),4515.57)</f>
        <v>4515.57</v>
      </c>
      <c r="J365" s="2">
        <f>IFERROR(__xludf.DUMMYFUNCTION("""COMPUTED_VALUE"""),45821.66666666667)</f>
        <v>45821.66667</v>
      </c>
      <c r="K365" s="1">
        <f>IFERROR(__xludf.DUMMYFUNCTION("""COMPUTED_VALUE"""),4525.08)</f>
        <v>4525.08</v>
      </c>
      <c r="M365" s="2">
        <f>IFERROR(__xludf.DUMMYFUNCTION("""COMPUTED_VALUE"""),45821.66666666667)</f>
        <v>45821.66667</v>
      </c>
      <c r="N365" s="1">
        <f>IFERROR(__xludf.DUMMYFUNCTION("""COMPUTED_VALUE"""),1.06499535E8)</f>
        <v>106499535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IFERROR(__xludf.DUMMYFUNCTION("""COMPUTED_VALUE"""),4538.14)</f>
        <v>4538.14</v>
      </c>
      <c r="D366" s="2">
        <f>IFERROR(__xludf.DUMMYFUNCTION("""COMPUTED_VALUE"""),45824.66666666667)</f>
        <v>45824.66667</v>
      </c>
      <c r="E366" s="1">
        <f>IFERROR(__xludf.DUMMYFUNCTION("""COMPUTED_VALUE"""),4566.92)</f>
        <v>4566.92</v>
      </c>
      <c r="G366" s="2">
        <f>IFERROR(__xludf.DUMMYFUNCTION("""COMPUTED_VALUE"""),45824.66666666667)</f>
        <v>45824.66667</v>
      </c>
      <c r="H366" s="1">
        <f>IFERROR(__xludf.DUMMYFUNCTION("""COMPUTED_VALUE"""),4522.81)</f>
        <v>4522.81</v>
      </c>
      <c r="J366" s="2">
        <f>IFERROR(__xludf.DUMMYFUNCTION("""COMPUTED_VALUE"""),45824.66666666667)</f>
        <v>45824.66667</v>
      </c>
      <c r="K366" s="1">
        <f>IFERROR(__xludf.DUMMYFUNCTION("""COMPUTED_VALUE"""),4551.81)</f>
        <v>4551.81</v>
      </c>
      <c r="M366" s="2">
        <f>IFERROR(__xludf.DUMMYFUNCTION("""COMPUTED_VALUE"""),45824.66666666667)</f>
        <v>45824.66667</v>
      </c>
      <c r="N366" s="1">
        <f>IFERROR(__xludf.DUMMYFUNCTION("""COMPUTED_VALUE"""),7.7097132E7)</f>
        <v>77097132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IFERROR(__xludf.DUMMYFUNCTION("""COMPUTED_VALUE"""),4535.97)</f>
        <v>4535.97</v>
      </c>
      <c r="D367" s="2">
        <f>IFERROR(__xludf.DUMMYFUNCTION("""COMPUTED_VALUE"""),45825.66666666667)</f>
        <v>45825.66667</v>
      </c>
      <c r="E367" s="1">
        <f>IFERROR(__xludf.DUMMYFUNCTION("""COMPUTED_VALUE"""),4575.02)</f>
        <v>4575.02</v>
      </c>
      <c r="G367" s="2">
        <f>IFERROR(__xludf.DUMMYFUNCTION("""COMPUTED_VALUE"""),45825.66666666667)</f>
        <v>45825.66667</v>
      </c>
      <c r="H367" s="1">
        <f>IFERROR(__xludf.DUMMYFUNCTION("""COMPUTED_VALUE"""),4528.33)</f>
        <v>4528.33</v>
      </c>
      <c r="J367" s="2">
        <f>IFERROR(__xludf.DUMMYFUNCTION("""COMPUTED_VALUE"""),45825.66666666667)</f>
        <v>45825.66667</v>
      </c>
      <c r="K367" s="1">
        <f>IFERROR(__xludf.DUMMYFUNCTION("""COMPUTED_VALUE"""),4539.21)</f>
        <v>4539.21</v>
      </c>
      <c r="M367" s="2">
        <f>IFERROR(__xludf.DUMMYFUNCTION("""COMPUTED_VALUE"""),45825.66666666667)</f>
        <v>45825.66667</v>
      </c>
      <c r="N367" s="1">
        <f>IFERROR(__xludf.DUMMYFUNCTION("""COMPUTED_VALUE"""),7.3070133E7)</f>
        <v>73070133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IFERROR(__xludf.DUMMYFUNCTION("""COMPUTED_VALUE"""),4560.33)</f>
        <v>4560.33</v>
      </c>
      <c r="D368" s="2">
        <f>IFERROR(__xludf.DUMMYFUNCTION("""COMPUTED_VALUE"""),45826.66666666667)</f>
        <v>45826.66667</v>
      </c>
      <c r="E368" s="1">
        <f>IFERROR(__xludf.DUMMYFUNCTION("""COMPUTED_VALUE"""),4588.27)</f>
        <v>4588.27</v>
      </c>
      <c r="G368" s="2">
        <f>IFERROR(__xludf.DUMMYFUNCTION("""COMPUTED_VALUE"""),45826.66666666667)</f>
        <v>45826.66667</v>
      </c>
      <c r="H368" s="1">
        <f>IFERROR(__xludf.DUMMYFUNCTION("""COMPUTED_VALUE"""),4544.89)</f>
        <v>4544.89</v>
      </c>
      <c r="J368" s="2">
        <f>IFERROR(__xludf.DUMMYFUNCTION("""COMPUTED_VALUE"""),45826.66666666667)</f>
        <v>45826.66667</v>
      </c>
      <c r="K368" s="1">
        <f>IFERROR(__xludf.DUMMYFUNCTION("""COMPUTED_VALUE"""),4553.01)</f>
        <v>4553.01</v>
      </c>
      <c r="M368" s="2">
        <f>IFERROR(__xludf.DUMMYFUNCTION("""COMPUTED_VALUE"""),45826.66666666667)</f>
        <v>45826.66667</v>
      </c>
      <c r="N368" s="1">
        <f>IFERROR(__xludf.DUMMYFUNCTION("""COMPUTED_VALUE"""),6.1345459E7)</f>
        <v>61345459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IFERROR(__xludf.DUMMYFUNCTION("""COMPUTED_VALUE"""),4594.95)</f>
        <v>4594.95</v>
      </c>
      <c r="D369" s="2">
        <f>IFERROR(__xludf.DUMMYFUNCTION("""COMPUTED_VALUE"""),45828.66666666667)</f>
        <v>45828.66667</v>
      </c>
      <c r="E369" s="1">
        <f>IFERROR(__xludf.DUMMYFUNCTION("""COMPUTED_VALUE"""),4624.36)</f>
        <v>4624.36</v>
      </c>
      <c r="G369" s="2">
        <f>IFERROR(__xludf.DUMMYFUNCTION("""COMPUTED_VALUE"""),45828.66666666667)</f>
        <v>45828.66667</v>
      </c>
      <c r="H369" s="1">
        <f>IFERROR(__xludf.DUMMYFUNCTION("""COMPUTED_VALUE"""),4570.74)</f>
        <v>4570.74</v>
      </c>
      <c r="J369" s="2">
        <f>IFERROR(__xludf.DUMMYFUNCTION("""COMPUTED_VALUE"""),45828.66666666667)</f>
        <v>45828.66667</v>
      </c>
      <c r="K369" s="1">
        <f>IFERROR(__xludf.DUMMYFUNCTION("""COMPUTED_VALUE"""),4600.58)</f>
        <v>4600.58</v>
      </c>
      <c r="M369" s="2">
        <f>IFERROR(__xludf.DUMMYFUNCTION("""COMPUTED_VALUE"""),45828.66666666667)</f>
        <v>45828.66667</v>
      </c>
      <c r="N369" s="1">
        <f>IFERROR(__xludf.DUMMYFUNCTION("""COMPUTED_VALUE"""),1.00958921E8)</f>
        <v>100958921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IFERROR(__xludf.DUMMYFUNCTION("""COMPUTED_VALUE"""),4609.97)</f>
        <v>4609.97</v>
      </c>
      <c r="D370" s="2">
        <f>IFERROR(__xludf.DUMMYFUNCTION("""COMPUTED_VALUE"""),45831.66666666667)</f>
        <v>45831.66667</v>
      </c>
      <c r="E370" s="1">
        <f>IFERROR(__xludf.DUMMYFUNCTION("""COMPUTED_VALUE"""),4673.45)</f>
        <v>4673.45</v>
      </c>
      <c r="G370" s="2">
        <f>IFERROR(__xludf.DUMMYFUNCTION("""COMPUTED_VALUE"""),45831.66666666667)</f>
        <v>45831.66667</v>
      </c>
      <c r="H370" s="1">
        <f>IFERROR(__xludf.DUMMYFUNCTION("""COMPUTED_VALUE"""),4557.92)</f>
        <v>4557.92</v>
      </c>
      <c r="J370" s="2">
        <f>IFERROR(__xludf.DUMMYFUNCTION("""COMPUTED_VALUE"""),45831.66666666667)</f>
        <v>45831.66667</v>
      </c>
      <c r="K370" s="1">
        <f>IFERROR(__xludf.DUMMYFUNCTION("""COMPUTED_VALUE"""),4669.31)</f>
        <v>4669.31</v>
      </c>
      <c r="M370" s="2">
        <f>IFERROR(__xludf.DUMMYFUNCTION("""COMPUTED_VALUE"""),45831.66666666667)</f>
        <v>45831.66667</v>
      </c>
      <c r="N370" s="1">
        <f>IFERROR(__xludf.DUMMYFUNCTION("""COMPUTED_VALUE"""),5.8662504E7)</f>
        <v>58662504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IFERROR(__xludf.DUMMYFUNCTION("""COMPUTED_VALUE"""),4684.02)</f>
        <v>4684.02</v>
      </c>
      <c r="D371" s="2">
        <f>IFERROR(__xludf.DUMMYFUNCTION("""COMPUTED_VALUE"""),45832.66666666667)</f>
        <v>45832.66667</v>
      </c>
      <c r="E371" s="1">
        <f>IFERROR(__xludf.DUMMYFUNCTION("""COMPUTED_VALUE"""),4723.35)</f>
        <v>4723.35</v>
      </c>
      <c r="G371" s="2">
        <f>IFERROR(__xludf.DUMMYFUNCTION("""COMPUTED_VALUE"""),45832.66666666667)</f>
        <v>45832.66667</v>
      </c>
      <c r="H371" s="1">
        <f>IFERROR(__xludf.DUMMYFUNCTION("""COMPUTED_VALUE"""),4665.81)</f>
        <v>4665.81</v>
      </c>
      <c r="J371" s="2">
        <f>IFERROR(__xludf.DUMMYFUNCTION("""COMPUTED_VALUE"""),45832.66666666667)</f>
        <v>45832.66667</v>
      </c>
      <c r="K371" s="1">
        <f>IFERROR(__xludf.DUMMYFUNCTION("""COMPUTED_VALUE"""),4711.76)</f>
        <v>4711.76</v>
      </c>
      <c r="M371" s="2">
        <f>IFERROR(__xludf.DUMMYFUNCTION("""COMPUTED_VALUE"""),45832.66666666667)</f>
        <v>45832.66667</v>
      </c>
      <c r="N371" s="1">
        <f>IFERROR(__xludf.DUMMYFUNCTION("""COMPUTED_VALUE"""),8.3648381E7)</f>
        <v>83648381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IFERROR(__xludf.DUMMYFUNCTION("""COMPUTED_VALUE"""),4727.78)</f>
        <v>4727.78</v>
      </c>
      <c r="D372" s="2">
        <f>IFERROR(__xludf.DUMMYFUNCTION("""COMPUTED_VALUE"""),45833.66666666667)</f>
        <v>45833.66667</v>
      </c>
      <c r="E372" s="1">
        <f>IFERROR(__xludf.DUMMYFUNCTION("""COMPUTED_VALUE"""),4748.92)</f>
        <v>4748.92</v>
      </c>
      <c r="G372" s="2">
        <f>IFERROR(__xludf.DUMMYFUNCTION("""COMPUTED_VALUE"""),45833.66666666667)</f>
        <v>45833.66667</v>
      </c>
      <c r="H372" s="1">
        <f>IFERROR(__xludf.DUMMYFUNCTION("""COMPUTED_VALUE"""),4671.1)</f>
        <v>4671.1</v>
      </c>
      <c r="J372" s="2">
        <f>IFERROR(__xludf.DUMMYFUNCTION("""COMPUTED_VALUE"""),45833.66666666667)</f>
        <v>45833.66667</v>
      </c>
      <c r="K372" s="1">
        <f>IFERROR(__xludf.DUMMYFUNCTION("""COMPUTED_VALUE"""),4677.49)</f>
        <v>4677.49</v>
      </c>
      <c r="M372" s="2">
        <f>IFERROR(__xludf.DUMMYFUNCTION("""COMPUTED_VALUE"""),45833.66666666667)</f>
        <v>45833.66667</v>
      </c>
      <c r="N372" s="1">
        <f>IFERROR(__xludf.DUMMYFUNCTION("""COMPUTED_VALUE"""),6.7543705E7)</f>
        <v>67543705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IFERROR(__xludf.DUMMYFUNCTION("""COMPUTED_VALUE"""),4696.18)</f>
        <v>4696.18</v>
      </c>
      <c r="D373" s="2">
        <f>IFERROR(__xludf.DUMMYFUNCTION("""COMPUTED_VALUE"""),45834.66666666667)</f>
        <v>45834.66667</v>
      </c>
      <c r="E373" s="1">
        <f>IFERROR(__xludf.DUMMYFUNCTION("""COMPUTED_VALUE"""),4752.34)</f>
        <v>4752.34</v>
      </c>
      <c r="G373" s="2">
        <f>IFERROR(__xludf.DUMMYFUNCTION("""COMPUTED_VALUE"""),45834.66666666667)</f>
        <v>45834.66667</v>
      </c>
      <c r="H373" s="1">
        <f>IFERROR(__xludf.DUMMYFUNCTION("""COMPUTED_VALUE"""),4685.43)</f>
        <v>4685.43</v>
      </c>
      <c r="J373" s="2">
        <f>IFERROR(__xludf.DUMMYFUNCTION("""COMPUTED_VALUE"""),45834.66666666667)</f>
        <v>45834.66667</v>
      </c>
      <c r="K373" s="1">
        <f>IFERROR(__xludf.DUMMYFUNCTION("""COMPUTED_VALUE"""),4749.78)</f>
        <v>4749.78</v>
      </c>
      <c r="M373" s="2">
        <f>IFERROR(__xludf.DUMMYFUNCTION("""COMPUTED_VALUE"""),45834.66666666667)</f>
        <v>45834.66667</v>
      </c>
      <c r="N373" s="1">
        <f>IFERROR(__xludf.DUMMYFUNCTION("""COMPUTED_VALUE"""),5.328525E7)</f>
        <v>53285250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IFERROR(__xludf.DUMMYFUNCTION("""COMPUTED_VALUE"""),4756.48)</f>
        <v>4756.48</v>
      </c>
      <c r="D374" s="2">
        <f>IFERROR(__xludf.DUMMYFUNCTION("""COMPUTED_VALUE"""),45835.66666666667)</f>
        <v>45835.66667</v>
      </c>
      <c r="E374" s="1">
        <f>IFERROR(__xludf.DUMMYFUNCTION("""COMPUTED_VALUE"""),4827.3)</f>
        <v>4827.3</v>
      </c>
      <c r="G374" s="2">
        <f>IFERROR(__xludf.DUMMYFUNCTION("""COMPUTED_VALUE"""),45835.66666666667)</f>
        <v>45835.66667</v>
      </c>
      <c r="H374" s="1">
        <f>IFERROR(__xludf.DUMMYFUNCTION("""COMPUTED_VALUE"""),4743.49)</f>
        <v>4743.49</v>
      </c>
      <c r="J374" s="2">
        <f>IFERROR(__xludf.DUMMYFUNCTION("""COMPUTED_VALUE"""),45835.66666666667)</f>
        <v>45835.66667</v>
      </c>
      <c r="K374" s="1">
        <f>IFERROR(__xludf.DUMMYFUNCTION("""COMPUTED_VALUE"""),4811.45)</f>
        <v>4811.45</v>
      </c>
      <c r="M374" s="2">
        <f>IFERROR(__xludf.DUMMYFUNCTION("""COMPUTED_VALUE"""),45835.66666666667)</f>
        <v>45835.66667</v>
      </c>
      <c r="N374" s="1">
        <f>IFERROR(__xludf.DUMMYFUNCTION("""COMPUTED_VALUE"""),1.07276451E8)</f>
        <v>107276451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IFERROR(__xludf.DUMMYFUNCTION("""COMPUTED_VALUE"""),4835.59)</f>
        <v>4835.59</v>
      </c>
      <c r="D375" s="2">
        <f>IFERROR(__xludf.DUMMYFUNCTION("""COMPUTED_VALUE"""),45838.66666666667)</f>
        <v>45838.66667</v>
      </c>
      <c r="E375" s="1">
        <f>IFERROR(__xludf.DUMMYFUNCTION("""COMPUTED_VALUE"""),4884.31)</f>
        <v>4884.31</v>
      </c>
      <c r="G375" s="2">
        <f>IFERROR(__xludf.DUMMYFUNCTION("""COMPUTED_VALUE"""),45838.66666666667)</f>
        <v>45838.66667</v>
      </c>
      <c r="H375" s="1">
        <f>IFERROR(__xludf.DUMMYFUNCTION("""COMPUTED_VALUE"""),4813.9)</f>
        <v>4813.9</v>
      </c>
      <c r="J375" s="2">
        <f>IFERROR(__xludf.DUMMYFUNCTION("""COMPUTED_VALUE"""),45838.66666666667)</f>
        <v>45838.66667</v>
      </c>
      <c r="K375" s="1">
        <f>IFERROR(__xludf.DUMMYFUNCTION("""COMPUTED_VALUE"""),4877.87)</f>
        <v>4877.87</v>
      </c>
      <c r="M375" s="2">
        <f>IFERROR(__xludf.DUMMYFUNCTION("""COMPUTED_VALUE"""),45838.66666666667)</f>
        <v>45838.66667</v>
      </c>
      <c r="N375" s="1">
        <f>IFERROR(__xludf.DUMMYFUNCTION("""COMPUTED_VALUE"""),5.729823E7)</f>
        <v>57298230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IFERROR(__xludf.DUMMYFUNCTION("""COMPUTED_VALUE"""),4861.78)</f>
        <v>4861.78</v>
      </c>
      <c r="D376" s="2">
        <f>IFERROR(__xludf.DUMMYFUNCTION("""COMPUTED_VALUE"""),45839.66666666667)</f>
        <v>45839.66667</v>
      </c>
      <c r="E376" s="1">
        <f>IFERROR(__xludf.DUMMYFUNCTION("""COMPUTED_VALUE"""),4883.75)</f>
        <v>4883.75</v>
      </c>
      <c r="G376" s="2">
        <f>IFERROR(__xludf.DUMMYFUNCTION("""COMPUTED_VALUE"""),45839.66666666667)</f>
        <v>45839.66667</v>
      </c>
      <c r="H376" s="1">
        <f>IFERROR(__xludf.DUMMYFUNCTION("""COMPUTED_VALUE"""),4781.99)</f>
        <v>4781.99</v>
      </c>
      <c r="J376" s="2">
        <f>IFERROR(__xludf.DUMMYFUNCTION("""COMPUTED_VALUE"""),45839.66666666667)</f>
        <v>45839.66667</v>
      </c>
      <c r="K376" s="1">
        <f>IFERROR(__xludf.DUMMYFUNCTION("""COMPUTED_VALUE"""),4797.66)</f>
        <v>4797.66</v>
      </c>
      <c r="M376" s="2">
        <f>IFERROR(__xludf.DUMMYFUNCTION("""COMPUTED_VALUE"""),45839.66666666667)</f>
        <v>45839.66667</v>
      </c>
      <c r="N376" s="1">
        <f>IFERROR(__xludf.DUMMYFUNCTION("""COMPUTED_VALUE"""),6.6005708E7)</f>
        <v>66005708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IFERROR(__xludf.DUMMYFUNCTION("""COMPUTED_VALUE"""),4799.09)</f>
        <v>4799.09</v>
      </c>
      <c r="D377" s="2">
        <f>IFERROR(__xludf.DUMMYFUNCTION("""COMPUTED_VALUE"""),45840.66666666667)</f>
        <v>45840.66667</v>
      </c>
      <c r="E377" s="1">
        <f>IFERROR(__xludf.DUMMYFUNCTION("""COMPUTED_VALUE"""),4810.09)</f>
        <v>4810.09</v>
      </c>
      <c r="G377" s="2">
        <f>IFERROR(__xludf.DUMMYFUNCTION("""COMPUTED_VALUE"""),45840.66666666667)</f>
        <v>45840.66667</v>
      </c>
      <c r="H377" s="1">
        <f>IFERROR(__xludf.DUMMYFUNCTION("""COMPUTED_VALUE"""),4745.78)</f>
        <v>4745.78</v>
      </c>
      <c r="J377" s="2">
        <f>IFERROR(__xludf.DUMMYFUNCTION("""COMPUTED_VALUE"""),45840.66666666667)</f>
        <v>45840.66667</v>
      </c>
      <c r="K377" s="1">
        <f>IFERROR(__xludf.DUMMYFUNCTION("""COMPUTED_VALUE"""),4780.94)</f>
        <v>4780.94</v>
      </c>
      <c r="M377" s="2">
        <f>IFERROR(__xludf.DUMMYFUNCTION("""COMPUTED_VALUE"""),45840.66666666667)</f>
        <v>45840.66667</v>
      </c>
      <c r="N377" s="1">
        <f>IFERROR(__xludf.DUMMYFUNCTION("""COMPUTED_VALUE"""),5.4040536E7)</f>
        <v>54040536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IFERROR(__xludf.DUMMYFUNCTION("""COMPUTED_VALUE"""),4801.06)</f>
        <v>4801.06</v>
      </c>
      <c r="D378" s="2">
        <f>IFERROR(__xludf.DUMMYFUNCTION("""COMPUTED_VALUE"""),45841.54166666667)</f>
        <v>45841.54167</v>
      </c>
      <c r="E378" s="1">
        <f>IFERROR(__xludf.DUMMYFUNCTION("""COMPUTED_VALUE"""),4841.28)</f>
        <v>4841.28</v>
      </c>
      <c r="G378" s="2">
        <f>IFERROR(__xludf.DUMMYFUNCTION("""COMPUTED_VALUE"""),45841.54166666667)</f>
        <v>45841.54167</v>
      </c>
      <c r="H378" s="1">
        <f>IFERROR(__xludf.DUMMYFUNCTION("""COMPUTED_VALUE"""),4773.41)</f>
        <v>4773.41</v>
      </c>
      <c r="J378" s="2">
        <f>IFERROR(__xludf.DUMMYFUNCTION("""COMPUTED_VALUE"""),45841.54166666667)</f>
        <v>45841.54167</v>
      </c>
      <c r="K378" s="1">
        <f>IFERROR(__xludf.DUMMYFUNCTION("""COMPUTED_VALUE"""),4830.97)</f>
        <v>4830.97</v>
      </c>
      <c r="M378" s="2">
        <f>IFERROR(__xludf.DUMMYFUNCTION("""COMPUTED_VALUE"""),45841.54166666667)</f>
        <v>45841.54167</v>
      </c>
      <c r="N378" s="1">
        <f>IFERROR(__xludf.DUMMYFUNCTION("""COMPUTED_VALUE"""),3.0964117E7)</f>
        <v>30964117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IFERROR(__xludf.DUMMYFUNCTION("""COMPUTED_VALUE"""),4813.53)</f>
        <v>4813.53</v>
      </c>
      <c r="D379" s="2">
        <f>IFERROR(__xludf.DUMMYFUNCTION("""COMPUTED_VALUE"""),45845.66666666667)</f>
        <v>45845.66667</v>
      </c>
      <c r="E379" s="1">
        <f>IFERROR(__xludf.DUMMYFUNCTION("""COMPUTED_VALUE"""),4826.9)</f>
        <v>4826.9</v>
      </c>
      <c r="G379" s="2">
        <f>IFERROR(__xludf.DUMMYFUNCTION("""COMPUTED_VALUE"""),45845.66666666667)</f>
        <v>45845.66667</v>
      </c>
      <c r="H379" s="1">
        <f>IFERROR(__xludf.DUMMYFUNCTION("""COMPUTED_VALUE"""),4782.31)</f>
        <v>4782.31</v>
      </c>
      <c r="J379" s="2">
        <f>IFERROR(__xludf.DUMMYFUNCTION("""COMPUTED_VALUE"""),45845.66666666667)</f>
        <v>45845.66667</v>
      </c>
      <c r="K379" s="1">
        <f>IFERROR(__xludf.DUMMYFUNCTION("""COMPUTED_VALUE"""),4825.38)</f>
        <v>4825.38</v>
      </c>
      <c r="M379" s="2">
        <f>IFERROR(__xludf.DUMMYFUNCTION("""COMPUTED_VALUE"""),45845.66666666667)</f>
        <v>45845.66667</v>
      </c>
      <c r="N379" s="1">
        <f>IFERROR(__xludf.DUMMYFUNCTION("""COMPUTED_VALUE"""),6.0471935E7)</f>
        <v>60471935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IFERROR(__xludf.DUMMYFUNCTION("""COMPUTED_VALUE"""),4824.69)</f>
        <v>4824.69</v>
      </c>
      <c r="D380" s="2">
        <f>IFERROR(__xludf.DUMMYFUNCTION("""COMPUTED_VALUE"""),45846.66666666667)</f>
        <v>45846.66667</v>
      </c>
      <c r="E380" s="1">
        <f>IFERROR(__xludf.DUMMYFUNCTION("""COMPUTED_VALUE"""),4833.53)</f>
        <v>4833.53</v>
      </c>
      <c r="G380" s="2">
        <f>IFERROR(__xludf.DUMMYFUNCTION("""COMPUTED_VALUE"""),45846.66666666667)</f>
        <v>45846.66667</v>
      </c>
      <c r="H380" s="1">
        <f>IFERROR(__xludf.DUMMYFUNCTION("""COMPUTED_VALUE"""),4739.28)</f>
        <v>4739.28</v>
      </c>
      <c r="J380" s="2">
        <f>IFERROR(__xludf.DUMMYFUNCTION("""COMPUTED_VALUE"""),45846.66666666667)</f>
        <v>45846.66667</v>
      </c>
      <c r="K380" s="1">
        <f>IFERROR(__xludf.DUMMYFUNCTION("""COMPUTED_VALUE"""),4778.69)</f>
        <v>4778.69</v>
      </c>
      <c r="M380" s="2">
        <f>IFERROR(__xludf.DUMMYFUNCTION("""COMPUTED_VALUE"""),45846.66666666667)</f>
        <v>45846.66667</v>
      </c>
      <c r="N380" s="1">
        <f>IFERROR(__xludf.DUMMYFUNCTION("""COMPUTED_VALUE"""),5.8508297E7)</f>
        <v>58508297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IFERROR(__xludf.DUMMYFUNCTION("""COMPUTED_VALUE"""),4782.8)</f>
        <v>4782.8</v>
      </c>
      <c r="D381" s="2">
        <f>IFERROR(__xludf.DUMMYFUNCTION("""COMPUTED_VALUE"""),45847.66666666667)</f>
        <v>45847.66667</v>
      </c>
      <c r="E381" s="1">
        <f>IFERROR(__xludf.DUMMYFUNCTION("""COMPUTED_VALUE"""),4818.24)</f>
        <v>4818.24</v>
      </c>
      <c r="G381" s="2">
        <f>IFERROR(__xludf.DUMMYFUNCTION("""COMPUTED_VALUE"""),45847.66666666667)</f>
        <v>45847.66667</v>
      </c>
      <c r="H381" s="1">
        <f>IFERROR(__xludf.DUMMYFUNCTION("""COMPUTED_VALUE"""),4752.49)</f>
        <v>4752.49</v>
      </c>
      <c r="J381" s="2">
        <f>IFERROR(__xludf.DUMMYFUNCTION("""COMPUTED_VALUE"""),45847.66666666667)</f>
        <v>45847.66667</v>
      </c>
      <c r="K381" s="1">
        <f>IFERROR(__xludf.DUMMYFUNCTION("""COMPUTED_VALUE"""),4818.16)</f>
        <v>4818.16</v>
      </c>
      <c r="M381" s="2">
        <f>IFERROR(__xludf.DUMMYFUNCTION("""COMPUTED_VALUE"""),45847.66666666667)</f>
        <v>45847.66667</v>
      </c>
      <c r="N381" s="1">
        <f>IFERROR(__xludf.DUMMYFUNCTION("""COMPUTED_VALUE"""),5.6727375E7)</f>
        <v>56727375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IFERROR(__xludf.DUMMYFUNCTION("""COMPUTED_VALUE"""),4812.66)</f>
        <v>4812.66</v>
      </c>
      <c r="D382" s="2">
        <f>IFERROR(__xludf.DUMMYFUNCTION("""COMPUTED_VALUE"""),45848.66666666667)</f>
        <v>45848.66667</v>
      </c>
      <c r="E382" s="1">
        <f>IFERROR(__xludf.DUMMYFUNCTION("""COMPUTED_VALUE"""),4829.26)</f>
        <v>4829.26</v>
      </c>
      <c r="G382" s="2">
        <f>IFERROR(__xludf.DUMMYFUNCTION("""COMPUTED_VALUE"""),45848.66666666667)</f>
        <v>45848.66667</v>
      </c>
      <c r="H382" s="1">
        <f>IFERROR(__xludf.DUMMYFUNCTION("""COMPUTED_VALUE"""),4730.58)</f>
        <v>4730.58</v>
      </c>
      <c r="J382" s="2">
        <f>IFERROR(__xludf.DUMMYFUNCTION("""COMPUTED_VALUE"""),45848.66666666667)</f>
        <v>45848.66667</v>
      </c>
      <c r="K382" s="1">
        <f>IFERROR(__xludf.DUMMYFUNCTION("""COMPUTED_VALUE"""),4732.7)</f>
        <v>4732.7</v>
      </c>
      <c r="M382" s="2">
        <f>IFERROR(__xludf.DUMMYFUNCTION("""COMPUTED_VALUE"""),45848.66666666667)</f>
        <v>45848.66667</v>
      </c>
      <c r="N382" s="1">
        <f>IFERROR(__xludf.DUMMYFUNCTION("""COMPUTED_VALUE"""),5.036394E7)</f>
        <v>50363940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IFERROR(__xludf.DUMMYFUNCTION("""COMPUTED_VALUE"""),4744.3)</f>
        <v>4744.3</v>
      </c>
      <c r="D383" s="2">
        <f>IFERROR(__xludf.DUMMYFUNCTION("""COMPUTED_VALUE"""),45849.66666666667)</f>
        <v>45849.66667</v>
      </c>
      <c r="E383" s="1">
        <f>IFERROR(__xludf.DUMMYFUNCTION("""COMPUTED_VALUE"""),4744.3)</f>
        <v>4744.3</v>
      </c>
      <c r="G383" s="2">
        <f>IFERROR(__xludf.DUMMYFUNCTION("""COMPUTED_VALUE"""),45849.66666666667)</f>
        <v>45849.66667</v>
      </c>
      <c r="H383" s="1">
        <f>IFERROR(__xludf.DUMMYFUNCTION("""COMPUTED_VALUE"""),4674.1)</f>
        <v>4674.1</v>
      </c>
      <c r="J383" s="2">
        <f>IFERROR(__xludf.DUMMYFUNCTION("""COMPUTED_VALUE"""),45849.66666666667)</f>
        <v>45849.66667</v>
      </c>
      <c r="K383" s="1">
        <f>IFERROR(__xludf.DUMMYFUNCTION("""COMPUTED_VALUE"""),4702.96)</f>
        <v>4702.96</v>
      </c>
      <c r="M383" s="2">
        <f>IFERROR(__xludf.DUMMYFUNCTION("""COMPUTED_VALUE"""),45849.66666666667)</f>
        <v>45849.66667</v>
      </c>
      <c r="N383" s="1">
        <f>IFERROR(__xludf.DUMMYFUNCTION("""COMPUTED_VALUE"""),5.3584126E7)</f>
        <v>53584126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IFERROR(__xludf.DUMMYFUNCTION("""COMPUTED_VALUE"""),4700.48)</f>
        <v>4700.48</v>
      </c>
      <c r="D384" s="2">
        <f>IFERROR(__xludf.DUMMYFUNCTION("""COMPUTED_VALUE"""),45852.66666666667)</f>
        <v>45852.66667</v>
      </c>
      <c r="E384" s="1">
        <f>IFERROR(__xludf.DUMMYFUNCTION("""COMPUTED_VALUE"""),4774.83)</f>
        <v>4774.83</v>
      </c>
      <c r="G384" s="2">
        <f>IFERROR(__xludf.DUMMYFUNCTION("""COMPUTED_VALUE"""),45852.66666666667)</f>
        <v>45852.66667</v>
      </c>
      <c r="H384" s="1">
        <f>IFERROR(__xludf.DUMMYFUNCTION("""COMPUTED_VALUE"""),4697.38)</f>
        <v>4697.38</v>
      </c>
      <c r="J384" s="2">
        <f>IFERROR(__xludf.DUMMYFUNCTION("""COMPUTED_VALUE"""),45852.66666666667)</f>
        <v>45852.66667</v>
      </c>
      <c r="K384" s="1">
        <f>IFERROR(__xludf.DUMMYFUNCTION("""COMPUTED_VALUE"""),4761.85)</f>
        <v>4761.85</v>
      </c>
      <c r="M384" s="2">
        <f>IFERROR(__xludf.DUMMYFUNCTION("""COMPUTED_VALUE"""),45852.66666666667)</f>
        <v>45852.66667</v>
      </c>
      <c r="N384" s="1">
        <f>IFERROR(__xludf.DUMMYFUNCTION("""COMPUTED_VALUE"""),4.9758832E7)</f>
        <v>49758832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IFERROR(__xludf.DUMMYFUNCTION("""COMPUTED_VALUE"""),4758.05)</f>
        <v>4758.05</v>
      </c>
      <c r="D385" s="2">
        <f>IFERROR(__xludf.DUMMYFUNCTION("""COMPUTED_VALUE"""),45853.66666666667)</f>
        <v>45853.66667</v>
      </c>
      <c r="E385" s="1">
        <f>IFERROR(__xludf.DUMMYFUNCTION("""COMPUTED_VALUE"""),4780.52)</f>
        <v>4780.52</v>
      </c>
      <c r="G385" s="2">
        <f>IFERROR(__xludf.DUMMYFUNCTION("""COMPUTED_VALUE"""),45853.66666666667)</f>
        <v>45853.66667</v>
      </c>
      <c r="H385" s="1">
        <f>IFERROR(__xludf.DUMMYFUNCTION("""COMPUTED_VALUE"""),4710.02)</f>
        <v>4710.02</v>
      </c>
      <c r="J385" s="2">
        <f>IFERROR(__xludf.DUMMYFUNCTION("""COMPUTED_VALUE"""),45853.66666666667)</f>
        <v>45853.66667</v>
      </c>
      <c r="K385" s="1">
        <f>IFERROR(__xludf.DUMMYFUNCTION("""COMPUTED_VALUE"""),4723.39)</f>
        <v>4723.39</v>
      </c>
      <c r="M385" s="2">
        <f>IFERROR(__xludf.DUMMYFUNCTION("""COMPUTED_VALUE"""),45853.66666666667)</f>
        <v>45853.66667</v>
      </c>
      <c r="N385" s="1">
        <f>IFERROR(__xludf.DUMMYFUNCTION("""COMPUTED_VALUE"""),5.1602406E7)</f>
        <v>51602406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IFERROR(__xludf.DUMMYFUNCTION("""COMPUTED_VALUE"""),4736.35)</f>
        <v>4736.35</v>
      </c>
      <c r="D386" s="2">
        <f>IFERROR(__xludf.DUMMYFUNCTION("""COMPUTED_VALUE"""),45854.66666666667)</f>
        <v>45854.66667</v>
      </c>
      <c r="E386" s="1">
        <f>IFERROR(__xludf.DUMMYFUNCTION("""COMPUTED_VALUE"""),4755.89)</f>
        <v>4755.89</v>
      </c>
      <c r="G386" s="2">
        <f>IFERROR(__xludf.DUMMYFUNCTION("""COMPUTED_VALUE"""),45854.66666666667)</f>
        <v>45854.66667</v>
      </c>
      <c r="H386" s="1">
        <f>IFERROR(__xludf.DUMMYFUNCTION("""COMPUTED_VALUE"""),4693.58)</f>
        <v>4693.58</v>
      </c>
      <c r="J386" s="2">
        <f>IFERROR(__xludf.DUMMYFUNCTION("""COMPUTED_VALUE"""),45854.66666666667)</f>
        <v>45854.66667</v>
      </c>
      <c r="K386" s="1">
        <f>IFERROR(__xludf.DUMMYFUNCTION("""COMPUTED_VALUE"""),4698.77)</f>
        <v>4698.77</v>
      </c>
      <c r="M386" s="2">
        <f>IFERROR(__xludf.DUMMYFUNCTION("""COMPUTED_VALUE"""),45854.66666666667)</f>
        <v>45854.66667</v>
      </c>
      <c r="N386" s="1">
        <f>IFERROR(__xludf.DUMMYFUNCTION("""COMPUTED_VALUE"""),5.2215887E7)</f>
        <v>52215887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IFERROR(__xludf.DUMMYFUNCTION("""COMPUTED_VALUE"""),4705.89)</f>
        <v>4705.89</v>
      </c>
      <c r="D387" s="2">
        <f>IFERROR(__xludf.DUMMYFUNCTION("""COMPUTED_VALUE"""),45855.66666666667)</f>
        <v>45855.66667</v>
      </c>
      <c r="E387" s="1">
        <f>IFERROR(__xludf.DUMMYFUNCTION("""COMPUTED_VALUE"""),4759.17)</f>
        <v>4759.17</v>
      </c>
      <c r="G387" s="2">
        <f>IFERROR(__xludf.DUMMYFUNCTION("""COMPUTED_VALUE"""),45855.66666666667)</f>
        <v>45855.66667</v>
      </c>
      <c r="H387" s="1">
        <f>IFERROR(__xludf.DUMMYFUNCTION("""COMPUTED_VALUE"""),4692.84)</f>
        <v>4692.84</v>
      </c>
      <c r="J387" s="2">
        <f>IFERROR(__xludf.DUMMYFUNCTION("""COMPUTED_VALUE"""),45855.66666666667)</f>
        <v>45855.66667</v>
      </c>
      <c r="K387" s="1">
        <f>IFERROR(__xludf.DUMMYFUNCTION("""COMPUTED_VALUE"""),4750.84)</f>
        <v>4750.84</v>
      </c>
      <c r="M387" s="2">
        <f>IFERROR(__xludf.DUMMYFUNCTION("""COMPUTED_VALUE"""),45855.66666666667)</f>
        <v>45855.66667</v>
      </c>
      <c r="N387" s="1">
        <f>IFERROR(__xludf.DUMMYFUNCTION("""COMPUTED_VALUE"""),5.1852951E7)</f>
        <v>51852951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IFERROR(__xludf.DUMMYFUNCTION("""COMPUTED_VALUE"""),4682.02)</f>
        <v>4682.02</v>
      </c>
      <c r="D388" s="2">
        <f>IFERROR(__xludf.DUMMYFUNCTION("""COMPUTED_VALUE"""),45856.66666666667)</f>
        <v>45856.66667</v>
      </c>
      <c r="E388" s="1">
        <f>IFERROR(__xludf.DUMMYFUNCTION("""COMPUTED_VALUE"""),4684.88)</f>
        <v>4684.88</v>
      </c>
      <c r="G388" s="2">
        <f>IFERROR(__xludf.DUMMYFUNCTION("""COMPUTED_VALUE"""),45856.66666666667)</f>
        <v>45856.66667</v>
      </c>
      <c r="H388" s="1">
        <f>IFERROR(__xludf.DUMMYFUNCTION("""COMPUTED_VALUE"""),4585.42)</f>
        <v>4585.42</v>
      </c>
      <c r="J388" s="2">
        <f>IFERROR(__xludf.DUMMYFUNCTION("""COMPUTED_VALUE"""),45856.66666666667)</f>
        <v>45856.66667</v>
      </c>
      <c r="K388" s="1">
        <f>IFERROR(__xludf.DUMMYFUNCTION("""COMPUTED_VALUE"""),4613.96)</f>
        <v>4613.96</v>
      </c>
      <c r="M388" s="2">
        <f>IFERROR(__xludf.DUMMYFUNCTION("""COMPUTED_VALUE"""),45856.66666666667)</f>
        <v>45856.66667</v>
      </c>
      <c r="N388" s="1">
        <f>IFERROR(__xludf.DUMMYFUNCTION("""COMPUTED_VALUE"""),5.3687473E7)</f>
        <v>53687473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IFERROR(__xludf.DUMMYFUNCTION("""COMPUTED_VALUE"""),4606.47)</f>
        <v>4606.47</v>
      </c>
      <c r="D389" s="2">
        <f>IFERROR(__xludf.DUMMYFUNCTION("""COMPUTED_VALUE"""),45859.66666666667)</f>
        <v>45859.66667</v>
      </c>
      <c r="E389" s="1">
        <f>IFERROR(__xludf.DUMMYFUNCTION("""COMPUTED_VALUE"""),4692.72)</f>
        <v>4692.72</v>
      </c>
      <c r="G389" s="2">
        <f>IFERROR(__xludf.DUMMYFUNCTION("""COMPUTED_VALUE"""),45859.66666666667)</f>
        <v>45859.66667</v>
      </c>
      <c r="H389" s="1">
        <f>IFERROR(__xludf.DUMMYFUNCTION("""COMPUTED_VALUE"""),4596.29)</f>
        <v>4596.29</v>
      </c>
      <c r="J389" s="2">
        <f>IFERROR(__xludf.DUMMYFUNCTION("""COMPUTED_VALUE"""),45859.66666666667)</f>
        <v>45859.66667</v>
      </c>
      <c r="K389" s="1">
        <f>IFERROR(__xludf.DUMMYFUNCTION("""COMPUTED_VALUE"""),4679.85)</f>
        <v>4679.85</v>
      </c>
      <c r="M389" s="2">
        <f>IFERROR(__xludf.DUMMYFUNCTION("""COMPUTED_VALUE"""),45859.66666666667)</f>
        <v>45859.66667</v>
      </c>
      <c r="N389" s="1">
        <f>IFERROR(__xludf.DUMMYFUNCTION("""COMPUTED_VALUE"""),6.4037812E7)</f>
        <v>64037812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IFERROR(__xludf.DUMMYFUNCTION("""COMPUTED_VALUE"""),4676.16)</f>
        <v>4676.16</v>
      </c>
      <c r="D390" s="2">
        <f>IFERROR(__xludf.DUMMYFUNCTION("""COMPUTED_VALUE"""),45860.66666666667)</f>
        <v>45860.66667</v>
      </c>
      <c r="E390" s="1">
        <f>IFERROR(__xludf.DUMMYFUNCTION("""COMPUTED_VALUE"""),4686.49)</f>
        <v>4686.49</v>
      </c>
      <c r="G390" s="2">
        <f>IFERROR(__xludf.DUMMYFUNCTION("""COMPUTED_VALUE"""),45860.66666666667)</f>
        <v>45860.66667</v>
      </c>
      <c r="H390" s="1">
        <f>IFERROR(__xludf.DUMMYFUNCTION("""COMPUTED_VALUE"""),4602.78)</f>
        <v>4602.78</v>
      </c>
      <c r="J390" s="2">
        <f>IFERROR(__xludf.DUMMYFUNCTION("""COMPUTED_VALUE"""),45860.66666666667)</f>
        <v>45860.66667</v>
      </c>
      <c r="K390" s="1">
        <f>IFERROR(__xludf.DUMMYFUNCTION("""COMPUTED_VALUE"""),4607.48)</f>
        <v>4607.48</v>
      </c>
      <c r="M390" s="2">
        <f>IFERROR(__xludf.DUMMYFUNCTION("""COMPUTED_VALUE"""),45860.66666666667)</f>
        <v>45860.66667</v>
      </c>
      <c r="N390" s="1">
        <f>IFERROR(__xludf.DUMMYFUNCTION("""COMPUTED_VALUE"""),5.7136217E7)</f>
        <v>57136217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IFERROR(__xludf.DUMMYFUNCTION("""COMPUTED_VALUE"""),4606.2)</f>
        <v>4606.2</v>
      </c>
      <c r="D391" s="2">
        <f>IFERROR(__xludf.DUMMYFUNCTION("""COMPUTED_VALUE"""),45861.66666666667)</f>
        <v>45861.66667</v>
      </c>
      <c r="E391" s="1">
        <f>IFERROR(__xludf.DUMMYFUNCTION("""COMPUTED_VALUE"""),4606.2)</f>
        <v>4606.2</v>
      </c>
      <c r="G391" s="2">
        <f>IFERROR(__xludf.DUMMYFUNCTION("""COMPUTED_VALUE"""),45861.66666666667)</f>
        <v>45861.66667</v>
      </c>
      <c r="H391" s="1">
        <f>IFERROR(__xludf.DUMMYFUNCTION("""COMPUTED_VALUE"""),4560.32)</f>
        <v>4560.32</v>
      </c>
      <c r="J391" s="2">
        <f>IFERROR(__xludf.DUMMYFUNCTION("""COMPUTED_VALUE"""),45861.66666666667)</f>
        <v>45861.66667</v>
      </c>
      <c r="K391" s="1">
        <f>IFERROR(__xludf.DUMMYFUNCTION("""COMPUTED_VALUE"""),4580.26)</f>
        <v>4580.26</v>
      </c>
      <c r="M391" s="2">
        <f>IFERROR(__xludf.DUMMYFUNCTION("""COMPUTED_VALUE"""),45861.66666666667)</f>
        <v>45861.66667</v>
      </c>
      <c r="N391" s="1">
        <f>IFERROR(__xludf.DUMMYFUNCTION("""COMPUTED_VALUE"""),5.900878E7)</f>
        <v>59008780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IFERROR(__xludf.DUMMYFUNCTION("""COMPUTED_VALUE"""),4584.11)</f>
        <v>4584.11</v>
      </c>
      <c r="D392" s="2">
        <f>IFERROR(__xludf.DUMMYFUNCTION("""COMPUTED_VALUE"""),45862.66666666667)</f>
        <v>45862.66667</v>
      </c>
      <c r="E392" s="1">
        <f>IFERROR(__xludf.DUMMYFUNCTION("""COMPUTED_VALUE"""),4593.07)</f>
        <v>4593.07</v>
      </c>
      <c r="G392" s="2">
        <f>IFERROR(__xludf.DUMMYFUNCTION("""COMPUTED_VALUE"""),45862.66666666667)</f>
        <v>45862.66667</v>
      </c>
      <c r="H392" s="1">
        <f>IFERROR(__xludf.DUMMYFUNCTION("""COMPUTED_VALUE"""),4543.06)</f>
        <v>4543.06</v>
      </c>
      <c r="J392" s="2">
        <f>IFERROR(__xludf.DUMMYFUNCTION("""COMPUTED_VALUE"""),45862.66666666667)</f>
        <v>45862.66667</v>
      </c>
      <c r="K392" s="1">
        <f>IFERROR(__xludf.DUMMYFUNCTION("""COMPUTED_VALUE"""),4574.46)</f>
        <v>4574.46</v>
      </c>
      <c r="M392" s="2">
        <f>IFERROR(__xludf.DUMMYFUNCTION("""COMPUTED_VALUE"""),45862.66666666667)</f>
        <v>45862.66667</v>
      </c>
      <c r="N392" s="1">
        <f>IFERROR(__xludf.DUMMYFUNCTION("""COMPUTED_VALUE"""),8.2385091E7)</f>
        <v>82385091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IFERROR(__xludf.DUMMYFUNCTION("""COMPUTED_VALUE"""),4577.86)</f>
        <v>4577.86</v>
      </c>
      <c r="D393" s="2">
        <f>IFERROR(__xludf.DUMMYFUNCTION("""COMPUTED_VALUE"""),45863.66666666667)</f>
        <v>45863.66667</v>
      </c>
      <c r="E393" s="1">
        <f>IFERROR(__xludf.DUMMYFUNCTION("""COMPUTED_VALUE"""),4593.5)</f>
        <v>4593.5</v>
      </c>
      <c r="G393" s="2">
        <f>IFERROR(__xludf.DUMMYFUNCTION("""COMPUTED_VALUE"""),45863.66666666667)</f>
        <v>45863.66667</v>
      </c>
      <c r="H393" s="1">
        <f>IFERROR(__xludf.DUMMYFUNCTION("""COMPUTED_VALUE"""),4565.78)</f>
        <v>4565.78</v>
      </c>
      <c r="J393" s="2">
        <f>IFERROR(__xludf.DUMMYFUNCTION("""COMPUTED_VALUE"""),45863.66666666667)</f>
        <v>45863.66667</v>
      </c>
      <c r="K393" s="1">
        <f>IFERROR(__xludf.DUMMYFUNCTION("""COMPUTED_VALUE"""),4576.63)</f>
        <v>4576.63</v>
      </c>
      <c r="M393" s="2">
        <f>IFERROR(__xludf.DUMMYFUNCTION("""COMPUTED_VALUE"""),45863.66666666667)</f>
        <v>45863.66667</v>
      </c>
      <c r="N393" s="1">
        <f>IFERROR(__xludf.DUMMYFUNCTION("""COMPUTED_VALUE"""),5.4378485E7)</f>
        <v>54378485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IFERROR(__xludf.DUMMYFUNCTION("""COMPUTED_VALUE"""),4574.68)</f>
        <v>4574.68</v>
      </c>
      <c r="D394" s="2">
        <f>IFERROR(__xludf.DUMMYFUNCTION("""COMPUTED_VALUE"""),45866.66666666667)</f>
        <v>45866.66667</v>
      </c>
      <c r="E394" s="1">
        <f>IFERROR(__xludf.DUMMYFUNCTION("""COMPUTED_VALUE"""),4618.66)</f>
        <v>4618.66</v>
      </c>
      <c r="G394" s="2">
        <f>IFERROR(__xludf.DUMMYFUNCTION("""COMPUTED_VALUE"""),45866.66666666667)</f>
        <v>45866.66667</v>
      </c>
      <c r="H394" s="1">
        <f>IFERROR(__xludf.DUMMYFUNCTION("""COMPUTED_VALUE"""),4539.6)</f>
        <v>4539.6</v>
      </c>
      <c r="J394" s="2">
        <f>IFERROR(__xludf.DUMMYFUNCTION("""COMPUTED_VALUE"""),45866.66666666667)</f>
        <v>45866.66667</v>
      </c>
      <c r="K394" s="1">
        <f>IFERROR(__xludf.DUMMYFUNCTION("""COMPUTED_VALUE"""),4556.49)</f>
        <v>4556.49</v>
      </c>
      <c r="M394" s="2">
        <f>IFERROR(__xludf.DUMMYFUNCTION("""COMPUTED_VALUE"""),45866.66666666667)</f>
        <v>45866.66667</v>
      </c>
      <c r="N394" s="1">
        <f>IFERROR(__xludf.DUMMYFUNCTION("""COMPUTED_VALUE"""),5.5955911E7)</f>
        <v>55955911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IFERROR(__xludf.DUMMYFUNCTION("""COMPUTED_VALUE"""),4576.51)</f>
        <v>4576.51</v>
      </c>
      <c r="D395" s="2">
        <f>IFERROR(__xludf.DUMMYFUNCTION("""COMPUTED_VALUE"""),45867.66666666667)</f>
        <v>45867.66667</v>
      </c>
      <c r="E395" s="1">
        <f>IFERROR(__xludf.DUMMYFUNCTION("""COMPUTED_VALUE"""),4576.51)</f>
        <v>4576.51</v>
      </c>
      <c r="G395" s="2">
        <f>IFERROR(__xludf.DUMMYFUNCTION("""COMPUTED_VALUE"""),45867.66666666667)</f>
        <v>45867.66667</v>
      </c>
      <c r="H395" s="1">
        <f>IFERROR(__xludf.DUMMYFUNCTION("""COMPUTED_VALUE"""),4531.73)</f>
        <v>4531.73</v>
      </c>
      <c r="J395" s="2">
        <f>IFERROR(__xludf.DUMMYFUNCTION("""COMPUTED_VALUE"""),45867.66666666667)</f>
        <v>45867.66667</v>
      </c>
      <c r="K395" s="1">
        <f>IFERROR(__xludf.DUMMYFUNCTION("""COMPUTED_VALUE"""),4545.78)</f>
        <v>4545.78</v>
      </c>
      <c r="M395" s="2">
        <f>IFERROR(__xludf.DUMMYFUNCTION("""COMPUTED_VALUE"""),45867.66666666667)</f>
        <v>45867.66667</v>
      </c>
      <c r="N395" s="1">
        <f>IFERROR(__xludf.DUMMYFUNCTION("""COMPUTED_VALUE"""),5.3607039E7)</f>
        <v>53607039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IFERROR(__xludf.DUMMYFUNCTION("""COMPUTED_VALUE"""),4548.07)</f>
        <v>4548.07</v>
      </c>
      <c r="D396" s="2">
        <f>IFERROR(__xludf.DUMMYFUNCTION("""COMPUTED_VALUE"""),45868.66666666667)</f>
        <v>45868.66667</v>
      </c>
      <c r="E396" s="1">
        <f>IFERROR(__xludf.DUMMYFUNCTION("""COMPUTED_VALUE"""),4578.69)</f>
        <v>4578.69</v>
      </c>
      <c r="G396" s="2">
        <f>IFERROR(__xludf.DUMMYFUNCTION("""COMPUTED_VALUE"""),45868.66666666667)</f>
        <v>45868.66667</v>
      </c>
      <c r="H396" s="1">
        <f>IFERROR(__xludf.DUMMYFUNCTION("""COMPUTED_VALUE"""),4544.54)</f>
        <v>4544.54</v>
      </c>
      <c r="J396" s="2">
        <f>IFERROR(__xludf.DUMMYFUNCTION("""COMPUTED_VALUE"""),45868.66666666667)</f>
        <v>45868.66667</v>
      </c>
      <c r="K396" s="1">
        <f>IFERROR(__xludf.DUMMYFUNCTION("""COMPUTED_VALUE"""),4571.5)</f>
        <v>4571.5</v>
      </c>
      <c r="M396" s="2">
        <f>IFERROR(__xludf.DUMMYFUNCTION("""COMPUTED_VALUE"""),45868.66666666667)</f>
        <v>45868.66667</v>
      </c>
      <c r="N396" s="1">
        <f>IFERROR(__xludf.DUMMYFUNCTION("""COMPUTED_VALUE"""),5.1508536E7)</f>
        <v>51508536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IFERROR(__xludf.DUMMYFUNCTION("""COMPUTED_VALUE"""),4601.09)</f>
        <v>4601.09</v>
      </c>
      <c r="D397" s="2">
        <f>IFERROR(__xludf.DUMMYFUNCTION("""COMPUTED_VALUE"""),45869.66666666667)</f>
        <v>45869.66667</v>
      </c>
      <c r="E397" s="1">
        <f>IFERROR(__xludf.DUMMYFUNCTION("""COMPUTED_VALUE"""),4623.05)</f>
        <v>4623.05</v>
      </c>
      <c r="G397" s="2">
        <f>IFERROR(__xludf.DUMMYFUNCTION("""COMPUTED_VALUE"""),45869.66666666667)</f>
        <v>45869.66667</v>
      </c>
      <c r="H397" s="1">
        <f>IFERROR(__xludf.DUMMYFUNCTION("""COMPUTED_VALUE"""),4522.22)</f>
        <v>4522.22</v>
      </c>
      <c r="J397" s="2">
        <f>IFERROR(__xludf.DUMMYFUNCTION("""COMPUTED_VALUE"""),45869.66666666667)</f>
        <v>45869.66667</v>
      </c>
      <c r="K397" s="1">
        <f>IFERROR(__xludf.DUMMYFUNCTION("""COMPUTED_VALUE"""),4528.66)</f>
        <v>4528.66</v>
      </c>
      <c r="M397" s="2">
        <f>IFERROR(__xludf.DUMMYFUNCTION("""COMPUTED_VALUE"""),45869.66666666667)</f>
        <v>45869.66667</v>
      </c>
      <c r="N397" s="1">
        <f>IFERROR(__xludf.DUMMYFUNCTION("""COMPUTED_VALUE"""),6.8752566E7)</f>
        <v>68752566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IFERROR(__xludf.DUMMYFUNCTION("""COMPUTED_VALUE"""),4532.77)</f>
        <v>4532.77</v>
      </c>
      <c r="D398" s="2">
        <f>IFERROR(__xludf.DUMMYFUNCTION("""COMPUTED_VALUE"""),45870.66666666667)</f>
        <v>45870.66667</v>
      </c>
      <c r="E398" s="1">
        <f>IFERROR(__xludf.DUMMYFUNCTION("""COMPUTED_VALUE"""),4557.65)</f>
        <v>4557.65</v>
      </c>
      <c r="G398" s="2">
        <f>IFERROR(__xludf.DUMMYFUNCTION("""COMPUTED_VALUE"""),45870.66666666667)</f>
        <v>45870.66667</v>
      </c>
      <c r="H398" s="1">
        <f>IFERROR(__xludf.DUMMYFUNCTION("""COMPUTED_VALUE"""),4493.54)</f>
        <v>4493.54</v>
      </c>
      <c r="J398" s="2">
        <f>IFERROR(__xludf.DUMMYFUNCTION("""COMPUTED_VALUE"""),45870.66666666667)</f>
        <v>45870.66667</v>
      </c>
      <c r="K398" s="1">
        <f>IFERROR(__xludf.DUMMYFUNCTION("""COMPUTED_VALUE"""),4517.04)</f>
        <v>4517.04</v>
      </c>
      <c r="M398" s="2">
        <f>IFERROR(__xludf.DUMMYFUNCTION("""COMPUTED_VALUE"""),45870.66666666667)</f>
        <v>45870.66667</v>
      </c>
      <c r="N398" s="1">
        <f>IFERROR(__xludf.DUMMYFUNCTION("""COMPUTED_VALUE"""),5.9131457E7)</f>
        <v>59131457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IFERROR(__xludf.DUMMYFUNCTION("""COMPUTED_VALUE"""),4547.11)</f>
        <v>4547.11</v>
      </c>
      <c r="D399" s="2">
        <f>IFERROR(__xludf.DUMMYFUNCTION("""COMPUTED_VALUE"""),45873.66666666667)</f>
        <v>45873.66667</v>
      </c>
      <c r="E399" s="1">
        <f>IFERROR(__xludf.DUMMYFUNCTION("""COMPUTED_VALUE"""),4573.07)</f>
        <v>4573.07</v>
      </c>
      <c r="G399" s="2">
        <f>IFERROR(__xludf.DUMMYFUNCTION("""COMPUTED_VALUE"""),45873.66666666667)</f>
        <v>45873.66667</v>
      </c>
      <c r="H399" s="1">
        <f>IFERROR(__xludf.DUMMYFUNCTION("""COMPUTED_VALUE"""),4536.23)</f>
        <v>4536.23</v>
      </c>
      <c r="J399" s="2">
        <f>IFERROR(__xludf.DUMMYFUNCTION("""COMPUTED_VALUE"""),45873.66666666667)</f>
        <v>45873.66667</v>
      </c>
      <c r="K399" s="1">
        <f>IFERROR(__xludf.DUMMYFUNCTION("""COMPUTED_VALUE"""),4572.61)</f>
        <v>4572.61</v>
      </c>
      <c r="M399" s="2">
        <f>IFERROR(__xludf.DUMMYFUNCTION("""COMPUTED_VALUE"""),45873.66666666667)</f>
        <v>45873.66667</v>
      </c>
      <c r="N399" s="1">
        <f>IFERROR(__xludf.DUMMYFUNCTION("""COMPUTED_VALUE"""),4.9182035E7)</f>
        <v>49182035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IFERROR(__xludf.DUMMYFUNCTION("""COMPUTED_VALUE"""),4572.4)</f>
        <v>4572.4</v>
      </c>
      <c r="D400" s="2">
        <f>IFERROR(__xludf.DUMMYFUNCTION("""COMPUTED_VALUE"""),45874.66666666667)</f>
        <v>45874.66667</v>
      </c>
      <c r="E400" s="1">
        <f>IFERROR(__xludf.DUMMYFUNCTION("""COMPUTED_VALUE"""),4586.44)</f>
        <v>4586.44</v>
      </c>
      <c r="G400" s="2">
        <f>IFERROR(__xludf.DUMMYFUNCTION("""COMPUTED_VALUE"""),45874.66666666667)</f>
        <v>45874.66667</v>
      </c>
      <c r="H400" s="1">
        <f>IFERROR(__xludf.DUMMYFUNCTION("""COMPUTED_VALUE"""),4517.21)</f>
        <v>4517.21</v>
      </c>
      <c r="J400" s="2">
        <f>IFERROR(__xludf.DUMMYFUNCTION("""COMPUTED_VALUE"""),45874.66666666667)</f>
        <v>45874.66667</v>
      </c>
      <c r="K400" s="1">
        <f>IFERROR(__xludf.DUMMYFUNCTION("""COMPUTED_VALUE"""),4527.38)</f>
        <v>4527.38</v>
      </c>
      <c r="M400" s="2">
        <f>IFERROR(__xludf.DUMMYFUNCTION("""COMPUTED_VALUE"""),45874.66666666667)</f>
        <v>45874.66667</v>
      </c>
      <c r="N400" s="1">
        <f>IFERROR(__xludf.DUMMYFUNCTION("""COMPUTED_VALUE"""),5.2467584E7)</f>
        <v>52467584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IFERROR(__xludf.DUMMYFUNCTION("""COMPUTED_VALUE"""),4545.64)</f>
        <v>4545.64</v>
      </c>
      <c r="D401" s="2">
        <f>IFERROR(__xludf.DUMMYFUNCTION("""COMPUTED_VALUE"""),45875.66666666667)</f>
        <v>45875.66667</v>
      </c>
      <c r="E401" s="1">
        <f>IFERROR(__xludf.DUMMYFUNCTION("""COMPUTED_VALUE"""),4628.17)</f>
        <v>4628.17</v>
      </c>
      <c r="G401" s="2">
        <f>IFERROR(__xludf.DUMMYFUNCTION("""COMPUTED_VALUE"""),45875.66666666667)</f>
        <v>45875.66667</v>
      </c>
      <c r="H401" s="1">
        <f>IFERROR(__xludf.DUMMYFUNCTION("""COMPUTED_VALUE"""),4542.69)</f>
        <v>4542.69</v>
      </c>
      <c r="J401" s="2">
        <f>IFERROR(__xludf.DUMMYFUNCTION("""COMPUTED_VALUE"""),45875.66666666667)</f>
        <v>45875.66667</v>
      </c>
      <c r="K401" s="1">
        <f>IFERROR(__xludf.DUMMYFUNCTION("""COMPUTED_VALUE"""),4623.95)</f>
        <v>4623.95</v>
      </c>
      <c r="M401" s="2">
        <f>IFERROR(__xludf.DUMMYFUNCTION("""COMPUTED_VALUE"""),45875.66666666667)</f>
        <v>45875.66667</v>
      </c>
      <c r="N401" s="1">
        <f>IFERROR(__xludf.DUMMYFUNCTION("""COMPUTED_VALUE"""),4.9009054E7)</f>
        <v>49009054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IFERROR(__xludf.DUMMYFUNCTION("""COMPUTED_VALUE"""),4641.48)</f>
        <v>4641.48</v>
      </c>
      <c r="D402" s="2">
        <f>IFERROR(__xludf.DUMMYFUNCTION("""COMPUTED_VALUE"""),45876.66666666667)</f>
        <v>45876.66667</v>
      </c>
      <c r="E402" s="1">
        <f>IFERROR(__xludf.DUMMYFUNCTION("""COMPUTED_VALUE"""),4664.6)</f>
        <v>4664.6</v>
      </c>
      <c r="G402" s="2">
        <f>IFERROR(__xludf.DUMMYFUNCTION("""COMPUTED_VALUE"""),45876.66666666667)</f>
        <v>45876.66667</v>
      </c>
      <c r="H402" s="1">
        <f>IFERROR(__xludf.DUMMYFUNCTION("""COMPUTED_VALUE"""),4583.68)</f>
        <v>4583.68</v>
      </c>
      <c r="J402" s="2">
        <f>IFERROR(__xludf.DUMMYFUNCTION("""COMPUTED_VALUE"""),45876.66666666667)</f>
        <v>45876.66667</v>
      </c>
      <c r="K402" s="1">
        <f>IFERROR(__xludf.DUMMYFUNCTION("""COMPUTED_VALUE"""),4619.68)</f>
        <v>4619.68</v>
      </c>
      <c r="M402" s="2">
        <f>IFERROR(__xludf.DUMMYFUNCTION("""COMPUTED_VALUE"""),45876.66666666667)</f>
        <v>45876.66667</v>
      </c>
      <c r="N402" s="1">
        <f>IFERROR(__xludf.DUMMYFUNCTION("""COMPUTED_VALUE"""),4.3612145E7)</f>
        <v>43612145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IFERROR(__xludf.DUMMYFUNCTION("""COMPUTED_VALUE"""),4628.31)</f>
        <v>4628.31</v>
      </c>
      <c r="D403" s="2">
        <f>IFERROR(__xludf.DUMMYFUNCTION("""COMPUTED_VALUE"""),45877.66666666667)</f>
        <v>45877.66667</v>
      </c>
      <c r="E403" s="1">
        <f>IFERROR(__xludf.DUMMYFUNCTION("""COMPUTED_VALUE"""),4683.53)</f>
        <v>4683.53</v>
      </c>
      <c r="G403" s="2">
        <f>IFERROR(__xludf.DUMMYFUNCTION("""COMPUTED_VALUE"""),45877.66666666667)</f>
        <v>45877.66667</v>
      </c>
      <c r="H403" s="1">
        <f>IFERROR(__xludf.DUMMYFUNCTION("""COMPUTED_VALUE"""),4615.63)</f>
        <v>4615.63</v>
      </c>
      <c r="J403" s="2">
        <f>IFERROR(__xludf.DUMMYFUNCTION("""COMPUTED_VALUE"""),45877.66666666667)</f>
        <v>45877.66667</v>
      </c>
      <c r="K403" s="1">
        <f>IFERROR(__xludf.DUMMYFUNCTION("""COMPUTED_VALUE"""),4676.51)</f>
        <v>4676.51</v>
      </c>
      <c r="M403" s="2">
        <f>IFERROR(__xludf.DUMMYFUNCTION("""COMPUTED_VALUE"""),45877.66666666667)</f>
        <v>45877.66667</v>
      </c>
      <c r="N403" s="1">
        <f>IFERROR(__xludf.DUMMYFUNCTION("""COMPUTED_VALUE"""),4.3288046E7)</f>
        <v>43288046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IFERROR(__xludf.DUMMYFUNCTION("""COMPUTED_VALUE"""),4683.07)</f>
        <v>4683.07</v>
      </c>
      <c r="D404" s="2">
        <f>IFERROR(__xludf.DUMMYFUNCTION("""COMPUTED_VALUE"""),45880.66666666667)</f>
        <v>45880.66667</v>
      </c>
      <c r="E404" s="1">
        <f>IFERROR(__xludf.DUMMYFUNCTION("""COMPUTED_VALUE"""),4700.65)</f>
        <v>4700.65</v>
      </c>
      <c r="G404" s="2">
        <f>IFERROR(__xludf.DUMMYFUNCTION("""COMPUTED_VALUE"""),45880.66666666667)</f>
        <v>45880.66667</v>
      </c>
      <c r="H404" s="1">
        <f>IFERROR(__xludf.DUMMYFUNCTION("""COMPUTED_VALUE"""),4654.97)</f>
        <v>4654.97</v>
      </c>
      <c r="J404" s="2">
        <f>IFERROR(__xludf.DUMMYFUNCTION("""COMPUTED_VALUE"""),45880.66666666667)</f>
        <v>45880.66667</v>
      </c>
      <c r="K404" s="1">
        <f>IFERROR(__xludf.DUMMYFUNCTION("""COMPUTED_VALUE"""),4692.42)</f>
        <v>4692.42</v>
      </c>
      <c r="M404" s="2">
        <f>IFERROR(__xludf.DUMMYFUNCTION("""COMPUTED_VALUE"""),45880.66666666667)</f>
        <v>45880.66667</v>
      </c>
      <c r="N404" s="1">
        <f>IFERROR(__xludf.DUMMYFUNCTION("""COMPUTED_VALUE"""),4.3092109E7)</f>
        <v>43092109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IFERROR(__xludf.DUMMYFUNCTION("""COMPUTED_VALUE"""),4712.97)</f>
        <v>4712.97</v>
      </c>
      <c r="D405" s="2">
        <f>IFERROR(__xludf.DUMMYFUNCTION("""COMPUTED_VALUE"""),45881.66666666667)</f>
        <v>45881.66667</v>
      </c>
      <c r="E405" s="1">
        <f>IFERROR(__xludf.DUMMYFUNCTION("""COMPUTED_VALUE"""),4730.87)</f>
        <v>4730.87</v>
      </c>
      <c r="G405" s="2">
        <f>IFERROR(__xludf.DUMMYFUNCTION("""COMPUTED_VALUE"""),45881.66666666667)</f>
        <v>45881.66667</v>
      </c>
      <c r="H405" s="1">
        <f>IFERROR(__xludf.DUMMYFUNCTION("""COMPUTED_VALUE"""),4669.37)</f>
        <v>4669.37</v>
      </c>
      <c r="J405" s="2">
        <f>IFERROR(__xludf.DUMMYFUNCTION("""COMPUTED_VALUE"""),45881.66666666667)</f>
        <v>45881.66667</v>
      </c>
      <c r="K405" s="1">
        <f>IFERROR(__xludf.DUMMYFUNCTION("""COMPUTED_VALUE"""),4715.1)</f>
        <v>4715.1</v>
      </c>
      <c r="M405" s="2">
        <f>IFERROR(__xludf.DUMMYFUNCTION("""COMPUTED_VALUE"""),45881.66666666667)</f>
        <v>45881.66667</v>
      </c>
      <c r="N405" s="1">
        <f>IFERROR(__xludf.DUMMYFUNCTION("""COMPUTED_VALUE"""),4.470952E7)</f>
        <v>44709520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IFERROR(__xludf.DUMMYFUNCTION("""COMPUTED_VALUE"""),4736.17)</f>
        <v>4736.17</v>
      </c>
      <c r="D406" s="2">
        <f>IFERROR(__xludf.DUMMYFUNCTION("""COMPUTED_VALUE"""),45882.66666666667)</f>
        <v>45882.66667</v>
      </c>
      <c r="E406" s="1">
        <f>IFERROR(__xludf.DUMMYFUNCTION("""COMPUTED_VALUE"""),4751.15)</f>
        <v>4751.15</v>
      </c>
      <c r="G406" s="2">
        <f>IFERROR(__xludf.DUMMYFUNCTION("""COMPUTED_VALUE"""),45882.66666666667)</f>
        <v>45882.66667</v>
      </c>
      <c r="H406" s="1">
        <f>IFERROR(__xludf.DUMMYFUNCTION("""COMPUTED_VALUE"""),4698.18)</f>
        <v>4698.18</v>
      </c>
      <c r="J406" s="2">
        <f>IFERROR(__xludf.DUMMYFUNCTION("""COMPUTED_VALUE"""),45882.66666666667)</f>
        <v>45882.66667</v>
      </c>
      <c r="K406" s="1">
        <f>IFERROR(__xludf.DUMMYFUNCTION("""COMPUTED_VALUE"""),4700.73)</f>
        <v>4700.73</v>
      </c>
      <c r="M406" s="2">
        <f>IFERROR(__xludf.DUMMYFUNCTION("""COMPUTED_VALUE"""),45882.66666666667)</f>
        <v>45882.66667</v>
      </c>
      <c r="N406" s="1">
        <f>IFERROR(__xludf.DUMMYFUNCTION("""COMPUTED_VALUE"""),5.5578066E7)</f>
        <v>55578066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IFERROR(__xludf.DUMMYFUNCTION("""COMPUTED_VALUE"""),4695.44)</f>
        <v>4695.44</v>
      </c>
      <c r="D407" s="2">
        <f>IFERROR(__xludf.DUMMYFUNCTION("""COMPUTED_VALUE"""),45883.66666666667)</f>
        <v>45883.66667</v>
      </c>
      <c r="E407" s="1">
        <f>IFERROR(__xludf.DUMMYFUNCTION("""COMPUTED_VALUE"""),4768.25)</f>
        <v>4768.25</v>
      </c>
      <c r="G407" s="2">
        <f>IFERROR(__xludf.DUMMYFUNCTION("""COMPUTED_VALUE"""),45883.66666666667)</f>
        <v>45883.66667</v>
      </c>
      <c r="H407" s="1">
        <f>IFERROR(__xludf.DUMMYFUNCTION("""COMPUTED_VALUE"""),4687.07)</f>
        <v>4687.07</v>
      </c>
      <c r="J407" s="2">
        <f>IFERROR(__xludf.DUMMYFUNCTION("""COMPUTED_VALUE"""),45883.66666666667)</f>
        <v>45883.66667</v>
      </c>
      <c r="K407" s="1">
        <f>IFERROR(__xludf.DUMMYFUNCTION("""COMPUTED_VALUE"""),4734.88)</f>
        <v>4734.88</v>
      </c>
      <c r="M407" s="2">
        <f>IFERROR(__xludf.DUMMYFUNCTION("""COMPUTED_VALUE"""),45883.66666666667)</f>
        <v>45883.66667</v>
      </c>
      <c r="N407" s="1">
        <f>IFERROR(__xludf.DUMMYFUNCTION("""COMPUTED_VALUE"""),5.301388E7)</f>
        <v>53013880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IFERROR(__xludf.DUMMYFUNCTION("""COMPUTED_VALUE"""),4747.2)</f>
        <v>4747.2</v>
      </c>
      <c r="D408" s="2">
        <f>IFERROR(__xludf.DUMMYFUNCTION("""COMPUTED_VALUE"""),45884.66666666667)</f>
        <v>45884.66667</v>
      </c>
      <c r="E408" s="1">
        <f>IFERROR(__xludf.DUMMYFUNCTION("""COMPUTED_VALUE"""),4775.07)</f>
        <v>4775.07</v>
      </c>
      <c r="G408" s="2">
        <f>IFERROR(__xludf.DUMMYFUNCTION("""COMPUTED_VALUE"""),45884.66666666667)</f>
        <v>45884.66667</v>
      </c>
      <c r="H408" s="1">
        <f>IFERROR(__xludf.DUMMYFUNCTION("""COMPUTED_VALUE"""),4727.64)</f>
        <v>4727.64</v>
      </c>
      <c r="J408" s="2">
        <f>IFERROR(__xludf.DUMMYFUNCTION("""COMPUTED_VALUE"""),45884.66666666667)</f>
        <v>45884.66667</v>
      </c>
      <c r="K408" s="1">
        <f>IFERROR(__xludf.DUMMYFUNCTION("""COMPUTED_VALUE"""),4761.6)</f>
        <v>4761.6</v>
      </c>
      <c r="M408" s="2">
        <f>IFERROR(__xludf.DUMMYFUNCTION("""COMPUTED_VALUE"""),45884.66666666667)</f>
        <v>45884.66667</v>
      </c>
      <c r="N408" s="1">
        <f>IFERROR(__xludf.DUMMYFUNCTION("""COMPUTED_VALUE"""),4.7575685E7)</f>
        <v>47575685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IFERROR(__xludf.DUMMYFUNCTION("""COMPUTED_VALUE"""),4762.64)</f>
        <v>4762.64</v>
      </c>
      <c r="D409" s="2">
        <f>IFERROR(__xludf.DUMMYFUNCTION("""COMPUTED_VALUE"""),45887.66666666667)</f>
        <v>45887.66667</v>
      </c>
      <c r="E409" s="1">
        <f>IFERROR(__xludf.DUMMYFUNCTION("""COMPUTED_VALUE"""),4802.42)</f>
        <v>4802.42</v>
      </c>
      <c r="G409" s="2">
        <f>IFERROR(__xludf.DUMMYFUNCTION("""COMPUTED_VALUE"""),45887.66666666667)</f>
        <v>45887.66667</v>
      </c>
      <c r="H409" s="1">
        <f>IFERROR(__xludf.DUMMYFUNCTION("""COMPUTED_VALUE"""),4762.54)</f>
        <v>4762.54</v>
      </c>
      <c r="J409" s="2">
        <f>IFERROR(__xludf.DUMMYFUNCTION("""COMPUTED_VALUE"""),45887.66666666667)</f>
        <v>45887.66667</v>
      </c>
      <c r="K409" s="1">
        <f>IFERROR(__xludf.DUMMYFUNCTION("""COMPUTED_VALUE"""),4790.5)</f>
        <v>4790.5</v>
      </c>
      <c r="M409" s="2">
        <f>IFERROR(__xludf.DUMMYFUNCTION("""COMPUTED_VALUE"""),45887.66666666667)</f>
        <v>45887.66667</v>
      </c>
      <c r="N409" s="1">
        <f>IFERROR(__xludf.DUMMYFUNCTION("""COMPUTED_VALUE"""),4.9852425E7)</f>
        <v>49852425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IFERROR(__xludf.DUMMYFUNCTION("""COMPUTED_VALUE"""),4779.57)</f>
        <v>4779.57</v>
      </c>
      <c r="D410" s="2">
        <f>IFERROR(__xludf.DUMMYFUNCTION("""COMPUTED_VALUE"""),45888.66666666667)</f>
        <v>45888.66667</v>
      </c>
      <c r="E410" s="1">
        <f>IFERROR(__xludf.DUMMYFUNCTION("""COMPUTED_VALUE"""),4783.18)</f>
        <v>4783.18</v>
      </c>
      <c r="G410" s="2">
        <f>IFERROR(__xludf.DUMMYFUNCTION("""COMPUTED_VALUE"""),45888.66666666667)</f>
        <v>45888.66667</v>
      </c>
      <c r="H410" s="1">
        <f>IFERROR(__xludf.DUMMYFUNCTION("""COMPUTED_VALUE"""),4691.23)</f>
        <v>4691.23</v>
      </c>
      <c r="J410" s="2">
        <f>IFERROR(__xludf.DUMMYFUNCTION("""COMPUTED_VALUE"""),45888.66666666667)</f>
        <v>45888.66667</v>
      </c>
      <c r="K410" s="1">
        <f>IFERROR(__xludf.DUMMYFUNCTION("""COMPUTED_VALUE"""),4733.82)</f>
        <v>4733.82</v>
      </c>
      <c r="M410" s="2">
        <f>IFERROR(__xludf.DUMMYFUNCTION("""COMPUTED_VALUE"""),45888.66666666667)</f>
        <v>45888.66667</v>
      </c>
      <c r="N410" s="1">
        <f>IFERROR(__xludf.DUMMYFUNCTION("""COMPUTED_VALUE"""),4.9705538E7)</f>
        <v>49705538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IFERROR(__xludf.DUMMYFUNCTION("""COMPUTED_VALUE"""),4730.12)</f>
        <v>4730.12</v>
      </c>
      <c r="D411" s="2">
        <f>IFERROR(__xludf.DUMMYFUNCTION("""COMPUTED_VALUE"""),45889.66666666667)</f>
        <v>45889.66667</v>
      </c>
      <c r="E411" s="1">
        <f>IFERROR(__xludf.DUMMYFUNCTION("""COMPUTED_VALUE"""),4746.22)</f>
        <v>4746.22</v>
      </c>
      <c r="G411" s="2">
        <f>IFERROR(__xludf.DUMMYFUNCTION("""COMPUTED_VALUE"""),45889.66666666667)</f>
        <v>45889.66667</v>
      </c>
      <c r="H411" s="1">
        <f>IFERROR(__xludf.DUMMYFUNCTION("""COMPUTED_VALUE"""),4663.86)</f>
        <v>4663.86</v>
      </c>
      <c r="J411" s="2">
        <f>IFERROR(__xludf.DUMMYFUNCTION("""COMPUTED_VALUE"""),45889.66666666667)</f>
        <v>45889.66667</v>
      </c>
      <c r="K411" s="1">
        <f>IFERROR(__xludf.DUMMYFUNCTION("""COMPUTED_VALUE"""),4725.24)</f>
        <v>4725.24</v>
      </c>
      <c r="M411" s="2">
        <f>IFERROR(__xludf.DUMMYFUNCTION("""COMPUTED_VALUE"""),45889.66666666667)</f>
        <v>45889.66667</v>
      </c>
      <c r="N411" s="1">
        <f>IFERROR(__xludf.DUMMYFUNCTION("""COMPUTED_VALUE"""),4.4529584E7)</f>
        <v>44529584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IFERROR(__xludf.DUMMYFUNCTION("""COMPUTED_VALUE"""),4708.73)</f>
        <v>4708.73</v>
      </c>
      <c r="D412" s="2">
        <f>IFERROR(__xludf.DUMMYFUNCTION("""COMPUTED_VALUE"""),45890.66666666667)</f>
        <v>45890.66667</v>
      </c>
      <c r="E412" s="1">
        <f>IFERROR(__xludf.DUMMYFUNCTION("""COMPUTED_VALUE"""),4739.28)</f>
        <v>4739.28</v>
      </c>
      <c r="G412" s="2">
        <f>IFERROR(__xludf.DUMMYFUNCTION("""COMPUTED_VALUE"""),45890.66666666667)</f>
        <v>45890.66667</v>
      </c>
      <c r="H412" s="1">
        <f>IFERROR(__xludf.DUMMYFUNCTION("""COMPUTED_VALUE"""),4670.32)</f>
        <v>4670.32</v>
      </c>
      <c r="J412" s="2">
        <f>IFERROR(__xludf.DUMMYFUNCTION("""COMPUTED_VALUE"""),45890.66666666667)</f>
        <v>45890.66667</v>
      </c>
      <c r="K412" s="1">
        <f>IFERROR(__xludf.DUMMYFUNCTION("""COMPUTED_VALUE"""),4699.57)</f>
        <v>4699.57</v>
      </c>
      <c r="M412" s="2">
        <f>IFERROR(__xludf.DUMMYFUNCTION("""COMPUTED_VALUE"""),45890.66666666667)</f>
        <v>45890.66667</v>
      </c>
      <c r="N412" s="1">
        <f>IFERROR(__xludf.DUMMYFUNCTION("""COMPUTED_VALUE"""),3.5617008E7)</f>
        <v>35617008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IFERROR(__xludf.DUMMYFUNCTION("""COMPUTED_VALUE"""),4713.38)</f>
        <v>4713.38</v>
      </c>
      <c r="D413" s="2">
        <f>IFERROR(__xludf.DUMMYFUNCTION("""COMPUTED_VALUE"""),45891.66666666667)</f>
        <v>45891.66667</v>
      </c>
      <c r="E413" s="1">
        <f>IFERROR(__xludf.DUMMYFUNCTION("""COMPUTED_VALUE"""),4743.31)</f>
        <v>4743.31</v>
      </c>
      <c r="G413" s="2">
        <f>IFERROR(__xludf.DUMMYFUNCTION("""COMPUTED_VALUE"""),45891.66666666667)</f>
        <v>45891.66667</v>
      </c>
      <c r="H413" s="1">
        <f>IFERROR(__xludf.DUMMYFUNCTION("""COMPUTED_VALUE"""),4700.06)</f>
        <v>4700.06</v>
      </c>
      <c r="J413" s="2">
        <f>IFERROR(__xludf.DUMMYFUNCTION("""COMPUTED_VALUE"""),45891.66666666667)</f>
        <v>45891.66667</v>
      </c>
      <c r="K413" s="1">
        <f>IFERROR(__xludf.DUMMYFUNCTION("""COMPUTED_VALUE"""),4723.4)</f>
        <v>4723.4</v>
      </c>
      <c r="M413" s="2">
        <f>IFERROR(__xludf.DUMMYFUNCTION("""COMPUTED_VALUE"""),45891.66666666667)</f>
        <v>45891.66667</v>
      </c>
      <c r="N413" s="1">
        <f>IFERROR(__xludf.DUMMYFUNCTION("""COMPUTED_VALUE"""),4.5909988E7)</f>
        <v>45909988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IFERROR(__xludf.DUMMYFUNCTION("""COMPUTED_VALUE"""),4709.99)</f>
        <v>4709.99</v>
      </c>
      <c r="D414" s="2">
        <f>IFERROR(__xludf.DUMMYFUNCTION("""COMPUTED_VALUE"""),45894.66666666667)</f>
        <v>45894.66667</v>
      </c>
      <c r="E414" s="1">
        <f>IFERROR(__xludf.DUMMYFUNCTION("""COMPUTED_VALUE"""),4782.76)</f>
        <v>4782.76</v>
      </c>
      <c r="G414" s="2">
        <f>IFERROR(__xludf.DUMMYFUNCTION("""COMPUTED_VALUE"""),45894.66666666667)</f>
        <v>45894.66667</v>
      </c>
      <c r="H414" s="1">
        <f>IFERROR(__xludf.DUMMYFUNCTION("""COMPUTED_VALUE"""),4702.46)</f>
        <v>4702.46</v>
      </c>
      <c r="J414" s="2">
        <f>IFERROR(__xludf.DUMMYFUNCTION("""COMPUTED_VALUE"""),45894.66666666667)</f>
        <v>45894.66667</v>
      </c>
      <c r="K414" s="1">
        <f>IFERROR(__xludf.DUMMYFUNCTION("""COMPUTED_VALUE"""),4755.89)</f>
        <v>4755.89</v>
      </c>
      <c r="M414" s="2">
        <f>IFERROR(__xludf.DUMMYFUNCTION("""COMPUTED_VALUE"""),45894.66666666667)</f>
        <v>45894.66667</v>
      </c>
      <c r="N414" s="1">
        <f>IFERROR(__xludf.DUMMYFUNCTION("""COMPUTED_VALUE"""),4.1803092E7)</f>
        <v>41803092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IFERROR(__xludf.DUMMYFUNCTION("""COMPUTED_VALUE"""),4766.71)</f>
        <v>4766.71</v>
      </c>
      <c r="D415" s="2">
        <f>IFERROR(__xludf.DUMMYFUNCTION("""COMPUTED_VALUE"""),45895.66666666667)</f>
        <v>45895.66667</v>
      </c>
      <c r="E415" s="1">
        <f>IFERROR(__xludf.DUMMYFUNCTION("""COMPUTED_VALUE"""),4794.62)</f>
        <v>4794.62</v>
      </c>
      <c r="G415" s="2">
        <f>IFERROR(__xludf.DUMMYFUNCTION("""COMPUTED_VALUE"""),45895.66666666667)</f>
        <v>45895.66667</v>
      </c>
      <c r="H415" s="1">
        <f>IFERROR(__xludf.DUMMYFUNCTION("""COMPUTED_VALUE"""),4746.99)</f>
        <v>4746.99</v>
      </c>
      <c r="J415" s="2">
        <f>IFERROR(__xludf.DUMMYFUNCTION("""COMPUTED_VALUE"""),45895.66666666667)</f>
        <v>45895.66667</v>
      </c>
      <c r="K415" s="1">
        <f>IFERROR(__xludf.DUMMYFUNCTION("""COMPUTED_VALUE"""),4790.41)</f>
        <v>4790.41</v>
      </c>
      <c r="M415" s="2">
        <f>IFERROR(__xludf.DUMMYFUNCTION("""COMPUTED_VALUE"""),45895.66666666667)</f>
        <v>45895.66667</v>
      </c>
      <c r="N415" s="1">
        <f>IFERROR(__xludf.DUMMYFUNCTION("""COMPUTED_VALUE"""),7.6304902E7)</f>
        <v>76304902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IFERROR(__xludf.DUMMYFUNCTION("""COMPUTED_VALUE"""),4791.62)</f>
        <v>4791.62</v>
      </c>
      <c r="D416" s="2">
        <f>IFERROR(__xludf.DUMMYFUNCTION("""COMPUTED_VALUE"""),45896.66666666667)</f>
        <v>45896.66667</v>
      </c>
      <c r="E416" s="1">
        <f>IFERROR(__xludf.DUMMYFUNCTION("""COMPUTED_VALUE"""),4806.73)</f>
        <v>4806.73</v>
      </c>
      <c r="G416" s="2">
        <f>IFERROR(__xludf.DUMMYFUNCTION("""COMPUTED_VALUE"""),45896.66666666667)</f>
        <v>45896.66667</v>
      </c>
      <c r="H416" s="1">
        <f>IFERROR(__xludf.DUMMYFUNCTION("""COMPUTED_VALUE"""),4773.01)</f>
        <v>4773.01</v>
      </c>
      <c r="J416" s="2">
        <f>IFERROR(__xludf.DUMMYFUNCTION("""COMPUTED_VALUE"""),45896.66666666667)</f>
        <v>45896.66667</v>
      </c>
      <c r="K416" s="1">
        <f>IFERROR(__xludf.DUMMYFUNCTION("""COMPUTED_VALUE"""),4798.74)</f>
        <v>4798.74</v>
      </c>
      <c r="M416" s="2">
        <f>IFERROR(__xludf.DUMMYFUNCTION("""COMPUTED_VALUE"""),45896.66666666667)</f>
        <v>45896.66667</v>
      </c>
      <c r="N416" s="1">
        <f>IFERROR(__xludf.DUMMYFUNCTION("""COMPUTED_VALUE"""),5.3083104E7)</f>
        <v>53083104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IFERROR(__xludf.DUMMYFUNCTION("""COMPUTED_VALUE"""),4791.26)</f>
        <v>4791.26</v>
      </c>
      <c r="D417" s="2">
        <f>IFERROR(__xludf.DUMMYFUNCTION("""COMPUTED_VALUE"""),45897.66666666667)</f>
        <v>45897.66667</v>
      </c>
      <c r="E417" s="1">
        <f>IFERROR(__xludf.DUMMYFUNCTION("""COMPUTED_VALUE"""),4824.71)</f>
        <v>4824.71</v>
      </c>
      <c r="G417" s="2">
        <f>IFERROR(__xludf.DUMMYFUNCTION("""COMPUTED_VALUE"""),45897.66666666667)</f>
        <v>45897.66667</v>
      </c>
      <c r="H417" s="1">
        <f>IFERROR(__xludf.DUMMYFUNCTION("""COMPUTED_VALUE"""),4771.46)</f>
        <v>4771.46</v>
      </c>
      <c r="J417" s="2">
        <f>IFERROR(__xludf.DUMMYFUNCTION("""COMPUTED_VALUE"""),45897.66666666667)</f>
        <v>45897.66667</v>
      </c>
      <c r="K417" s="1">
        <f>IFERROR(__xludf.DUMMYFUNCTION("""COMPUTED_VALUE"""),4816.5)</f>
        <v>4816.5</v>
      </c>
      <c r="M417" s="2">
        <f>IFERROR(__xludf.DUMMYFUNCTION("""COMPUTED_VALUE"""),45897.66666666667)</f>
        <v>45897.66667</v>
      </c>
      <c r="N417" s="1">
        <f>IFERROR(__xludf.DUMMYFUNCTION("""COMPUTED_VALUE"""),6.8576553E7)</f>
        <v>68576553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IFERROR(__xludf.DUMMYFUNCTION("""COMPUTED_VALUE"""),4806.32)</f>
        <v>4806.32</v>
      </c>
      <c r="D418" s="2">
        <f>IFERROR(__xludf.DUMMYFUNCTION("""COMPUTED_VALUE"""),45898.66666666667)</f>
        <v>45898.66667</v>
      </c>
      <c r="E418" s="1">
        <f>IFERROR(__xludf.DUMMYFUNCTION("""COMPUTED_VALUE"""),4812.74)</f>
        <v>4812.74</v>
      </c>
      <c r="G418" s="2">
        <f>IFERROR(__xludf.DUMMYFUNCTION("""COMPUTED_VALUE"""),45898.66666666667)</f>
        <v>45898.66667</v>
      </c>
      <c r="H418" s="1">
        <f>IFERROR(__xludf.DUMMYFUNCTION("""COMPUTED_VALUE"""),4724.54)</f>
        <v>4724.54</v>
      </c>
      <c r="J418" s="2">
        <f>IFERROR(__xludf.DUMMYFUNCTION("""COMPUTED_VALUE"""),45898.66666666667)</f>
        <v>45898.66667</v>
      </c>
      <c r="K418" s="1">
        <f>IFERROR(__xludf.DUMMYFUNCTION("""COMPUTED_VALUE"""),4743.21)</f>
        <v>4743.21</v>
      </c>
      <c r="M418" s="2">
        <f>IFERROR(__xludf.DUMMYFUNCTION("""COMPUTED_VALUE"""),45898.66666666667)</f>
        <v>45898.66667</v>
      </c>
      <c r="N418" s="1">
        <f>IFERROR(__xludf.DUMMYFUNCTION("""COMPUTED_VALUE"""),5.2900592E7)</f>
        <v>52900592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IFERROR(__xludf.DUMMYFUNCTION("""COMPUTED_VALUE"""),4704.62)</f>
        <v>4704.62</v>
      </c>
      <c r="D419" s="2">
        <f>IFERROR(__xludf.DUMMYFUNCTION("""COMPUTED_VALUE"""),45902.66666666667)</f>
        <v>45902.66667</v>
      </c>
      <c r="E419" s="1">
        <f>IFERROR(__xludf.DUMMYFUNCTION("""COMPUTED_VALUE"""),4759.23)</f>
        <v>4759.23</v>
      </c>
      <c r="G419" s="2">
        <f>IFERROR(__xludf.DUMMYFUNCTION("""COMPUTED_VALUE"""),45902.66666666667)</f>
        <v>45902.66667</v>
      </c>
      <c r="H419" s="1">
        <f>IFERROR(__xludf.DUMMYFUNCTION("""COMPUTED_VALUE"""),4672.5)</f>
        <v>4672.5</v>
      </c>
      <c r="J419" s="2">
        <f>IFERROR(__xludf.DUMMYFUNCTION("""COMPUTED_VALUE"""),45902.66666666667)</f>
        <v>45902.66667</v>
      </c>
      <c r="K419" s="1">
        <f>IFERROR(__xludf.DUMMYFUNCTION("""COMPUTED_VALUE"""),4756.16)</f>
        <v>4756.16</v>
      </c>
      <c r="M419" s="2">
        <f>IFERROR(__xludf.DUMMYFUNCTION("""COMPUTED_VALUE"""),45902.66666666667)</f>
        <v>45902.66667</v>
      </c>
      <c r="N419" s="1">
        <f>IFERROR(__xludf.DUMMYFUNCTION("""COMPUTED_VALUE"""),5.6335978E7)</f>
        <v>56335978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IFERROR(__xludf.DUMMYFUNCTION("""COMPUTED_VALUE"""),4728.9)</f>
        <v>4728.9</v>
      </c>
      <c r="D420" s="2">
        <f>IFERROR(__xludf.DUMMYFUNCTION("""COMPUTED_VALUE"""),45903.66666666667)</f>
        <v>45903.66667</v>
      </c>
      <c r="E420" s="1">
        <f>IFERROR(__xludf.DUMMYFUNCTION("""COMPUTED_VALUE"""),4787.09)</f>
        <v>4787.09</v>
      </c>
      <c r="G420" s="2">
        <f>IFERROR(__xludf.DUMMYFUNCTION("""COMPUTED_VALUE"""),45903.66666666667)</f>
        <v>45903.66667</v>
      </c>
      <c r="H420" s="1">
        <f>IFERROR(__xludf.DUMMYFUNCTION("""COMPUTED_VALUE"""),4728.9)</f>
        <v>4728.9</v>
      </c>
      <c r="J420" s="2">
        <f>IFERROR(__xludf.DUMMYFUNCTION("""COMPUTED_VALUE"""),45903.66666666667)</f>
        <v>45903.66667</v>
      </c>
      <c r="K420" s="1">
        <f>IFERROR(__xludf.DUMMYFUNCTION("""COMPUTED_VALUE"""),4783.11)</f>
        <v>4783.11</v>
      </c>
      <c r="M420" s="2">
        <f>IFERROR(__xludf.DUMMYFUNCTION("""COMPUTED_VALUE"""),45903.66666666667)</f>
        <v>45903.66667</v>
      </c>
      <c r="N420" s="1">
        <f>IFERROR(__xludf.DUMMYFUNCTION("""COMPUTED_VALUE"""),5.3693567E7)</f>
        <v>53693567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IFERROR(__xludf.DUMMYFUNCTION("""COMPUTED_VALUE"""),4779.41)</f>
        <v>4779.41</v>
      </c>
      <c r="D421" s="2">
        <f>IFERROR(__xludf.DUMMYFUNCTION("""COMPUTED_VALUE"""),45904.66666666667)</f>
        <v>45904.66667</v>
      </c>
      <c r="E421" s="1">
        <f>IFERROR(__xludf.DUMMYFUNCTION("""COMPUTED_VALUE"""),4882.37)</f>
        <v>4882.37</v>
      </c>
      <c r="G421" s="2">
        <f>IFERROR(__xludf.DUMMYFUNCTION("""COMPUTED_VALUE"""),45904.66666666667)</f>
        <v>45904.66667</v>
      </c>
      <c r="H421" s="1">
        <f>IFERROR(__xludf.DUMMYFUNCTION("""COMPUTED_VALUE"""),4779.41)</f>
        <v>4779.41</v>
      </c>
      <c r="J421" s="2">
        <f>IFERROR(__xludf.DUMMYFUNCTION("""COMPUTED_VALUE"""),45904.66666666667)</f>
        <v>45904.66667</v>
      </c>
      <c r="K421" s="1">
        <f>IFERROR(__xludf.DUMMYFUNCTION("""COMPUTED_VALUE"""),4881.71)</f>
        <v>4881.71</v>
      </c>
      <c r="M421" s="2">
        <f>IFERROR(__xludf.DUMMYFUNCTION("""COMPUTED_VALUE"""),45904.66666666667)</f>
        <v>45904.66667</v>
      </c>
      <c r="N421" s="1">
        <f>IFERROR(__xludf.DUMMYFUNCTION("""COMPUTED_VALUE"""),4.8948731E7)</f>
        <v>48948731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IFERROR(__xludf.DUMMYFUNCTION("""COMPUTED_VALUE"""),4905.71)</f>
        <v>4905.71</v>
      </c>
      <c r="D422" s="2">
        <f>IFERROR(__xludf.DUMMYFUNCTION("""COMPUTED_VALUE"""),45905.66666666667)</f>
        <v>45905.66667</v>
      </c>
      <c r="E422" s="1">
        <f>IFERROR(__xludf.DUMMYFUNCTION("""COMPUTED_VALUE"""),4908.07)</f>
        <v>4908.07</v>
      </c>
      <c r="G422" s="2">
        <f>IFERROR(__xludf.DUMMYFUNCTION("""COMPUTED_VALUE"""),45905.66666666667)</f>
        <v>45905.66667</v>
      </c>
      <c r="H422" s="1">
        <f>IFERROR(__xludf.DUMMYFUNCTION("""COMPUTED_VALUE"""),4818.91)</f>
        <v>4818.91</v>
      </c>
      <c r="J422" s="2">
        <f>IFERROR(__xludf.DUMMYFUNCTION("""COMPUTED_VALUE"""),45905.66666666667)</f>
        <v>45905.66667</v>
      </c>
      <c r="K422" s="1">
        <f>IFERROR(__xludf.DUMMYFUNCTION("""COMPUTED_VALUE"""),4843.54)</f>
        <v>4843.54</v>
      </c>
      <c r="M422" s="2">
        <f>IFERROR(__xludf.DUMMYFUNCTION("""COMPUTED_VALUE"""),45905.66666666667)</f>
        <v>45905.66667</v>
      </c>
      <c r="N422" s="1">
        <f>IFERROR(__xludf.DUMMYFUNCTION("""COMPUTED_VALUE"""),5.6369141E7)</f>
        <v>56369141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IFERROR(__xludf.DUMMYFUNCTION("""COMPUTED_VALUE"""),4853.48)</f>
        <v>4853.48</v>
      </c>
      <c r="D423" s="2">
        <f>IFERROR(__xludf.DUMMYFUNCTION("""COMPUTED_VALUE"""),45908.66666666667)</f>
        <v>45908.66667</v>
      </c>
      <c r="E423" s="1">
        <f>IFERROR(__xludf.DUMMYFUNCTION("""COMPUTED_VALUE"""),4877.43)</f>
        <v>4877.43</v>
      </c>
      <c r="G423" s="2">
        <f>IFERROR(__xludf.DUMMYFUNCTION("""COMPUTED_VALUE"""),45908.66666666667)</f>
        <v>45908.66667</v>
      </c>
      <c r="H423" s="1">
        <f>IFERROR(__xludf.DUMMYFUNCTION("""COMPUTED_VALUE"""),4821.86)</f>
        <v>4821.86</v>
      </c>
      <c r="J423" s="2">
        <f>IFERROR(__xludf.DUMMYFUNCTION("""COMPUTED_VALUE"""),45908.66666666667)</f>
        <v>45908.66667</v>
      </c>
      <c r="K423" s="1">
        <f>IFERROR(__xludf.DUMMYFUNCTION("""COMPUTED_VALUE"""),4860.26)</f>
        <v>4860.26</v>
      </c>
      <c r="M423" s="2">
        <f>IFERROR(__xludf.DUMMYFUNCTION("""COMPUTED_VALUE"""),45908.66666666667)</f>
        <v>45908.66667</v>
      </c>
      <c r="N423" s="1">
        <f>IFERROR(__xludf.DUMMYFUNCTION("""COMPUTED_VALUE"""),6.0876112E7)</f>
        <v>60876112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IFERROR(__xludf.DUMMYFUNCTION("""COMPUTED_VALUE"""),4860.62)</f>
        <v>4860.62</v>
      </c>
      <c r="D424" s="2">
        <f>IFERROR(__xludf.DUMMYFUNCTION("""COMPUTED_VALUE"""),45909.66666666667)</f>
        <v>45909.66667</v>
      </c>
      <c r="E424" s="1">
        <f>IFERROR(__xludf.DUMMYFUNCTION("""COMPUTED_VALUE"""),4908.82)</f>
        <v>4908.82</v>
      </c>
      <c r="G424" s="2">
        <f>IFERROR(__xludf.DUMMYFUNCTION("""COMPUTED_VALUE"""),45909.66666666667)</f>
        <v>45909.66667</v>
      </c>
      <c r="H424" s="1">
        <f>IFERROR(__xludf.DUMMYFUNCTION("""COMPUTED_VALUE"""),4844.1)</f>
        <v>4844.1</v>
      </c>
      <c r="J424" s="2">
        <f>IFERROR(__xludf.DUMMYFUNCTION("""COMPUTED_VALUE"""),45909.66666666667)</f>
        <v>45909.66667</v>
      </c>
      <c r="K424" s="1">
        <f>IFERROR(__xludf.DUMMYFUNCTION("""COMPUTED_VALUE"""),4902.65)</f>
        <v>4902.65</v>
      </c>
      <c r="M424" s="2">
        <f>IFERROR(__xludf.DUMMYFUNCTION("""COMPUTED_VALUE"""),45909.66666666667)</f>
        <v>45909.66667</v>
      </c>
      <c r="N424" s="1">
        <f>IFERROR(__xludf.DUMMYFUNCTION("""COMPUTED_VALUE"""),6.5404522E7)</f>
        <v>65404522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IFERROR(__xludf.DUMMYFUNCTION("""COMPUTED_VALUE"""),4905.83)</f>
        <v>4905.83</v>
      </c>
      <c r="D425" s="2">
        <f>IFERROR(__xludf.DUMMYFUNCTION("""COMPUTED_VALUE"""),45910.66666666667)</f>
        <v>45910.66667</v>
      </c>
      <c r="E425" s="1">
        <f>IFERROR(__xludf.DUMMYFUNCTION("""COMPUTED_VALUE"""),4905.83)</f>
        <v>4905.83</v>
      </c>
      <c r="G425" s="2">
        <f>IFERROR(__xludf.DUMMYFUNCTION("""COMPUTED_VALUE"""),45910.66666666667)</f>
        <v>45910.66667</v>
      </c>
      <c r="H425" s="1">
        <f>IFERROR(__xludf.DUMMYFUNCTION("""COMPUTED_VALUE"""),4838.35)</f>
        <v>4838.35</v>
      </c>
      <c r="J425" s="2">
        <f>IFERROR(__xludf.DUMMYFUNCTION("""COMPUTED_VALUE"""),45910.66666666667)</f>
        <v>45910.66667</v>
      </c>
      <c r="K425" s="1">
        <f>IFERROR(__xludf.DUMMYFUNCTION("""COMPUTED_VALUE"""),4838.35)</f>
        <v>4838.35</v>
      </c>
      <c r="M425" s="2">
        <f>IFERROR(__xludf.DUMMYFUNCTION("""COMPUTED_VALUE"""),45910.66666666667)</f>
        <v>45910.66667</v>
      </c>
      <c r="N425" s="1">
        <f>IFERROR(__xludf.DUMMYFUNCTION("""COMPUTED_VALUE"""),1.17917094E8)</f>
        <v>117917094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IFERROR(__xludf.DUMMYFUNCTION("""COMPUTED_VALUE"""),4849.06)</f>
        <v>4849.06</v>
      </c>
      <c r="D426" s="2">
        <f>IFERROR(__xludf.DUMMYFUNCTION("""COMPUTED_VALUE"""),45911.66666666667)</f>
        <v>45911.66667</v>
      </c>
      <c r="E426" s="1">
        <f>IFERROR(__xludf.DUMMYFUNCTION("""COMPUTED_VALUE"""),4856.57)</f>
        <v>4856.57</v>
      </c>
      <c r="G426" s="2">
        <f>IFERROR(__xludf.DUMMYFUNCTION("""COMPUTED_VALUE"""),45911.66666666667)</f>
        <v>45911.66667</v>
      </c>
      <c r="H426" s="1">
        <f>IFERROR(__xludf.DUMMYFUNCTION("""COMPUTED_VALUE"""),4741.13)</f>
        <v>4741.13</v>
      </c>
      <c r="J426" s="2">
        <f>IFERROR(__xludf.DUMMYFUNCTION("""COMPUTED_VALUE"""),45911.66666666667)</f>
        <v>45911.66667</v>
      </c>
      <c r="K426" s="1">
        <f>IFERROR(__xludf.DUMMYFUNCTION("""COMPUTED_VALUE"""),4770.68)</f>
        <v>4770.68</v>
      </c>
      <c r="M426" s="2">
        <f>IFERROR(__xludf.DUMMYFUNCTION("""COMPUTED_VALUE"""),45911.66666666667)</f>
        <v>45911.66667</v>
      </c>
      <c r="N426" s="1">
        <f>IFERROR(__xludf.DUMMYFUNCTION("""COMPUTED_VALUE"""),6.7313838E7)</f>
        <v>67313838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IFERROR(__xludf.DUMMYFUNCTION("""COMPUTED_VALUE"""),4754.63)</f>
        <v>4754.63</v>
      </c>
      <c r="D427" s="2">
        <f>IFERROR(__xludf.DUMMYFUNCTION("""COMPUTED_VALUE"""),45912.66666666667)</f>
        <v>45912.66667</v>
      </c>
      <c r="E427" s="1">
        <f>IFERROR(__xludf.DUMMYFUNCTION("""COMPUTED_VALUE"""),4782.58)</f>
        <v>4782.58</v>
      </c>
      <c r="G427" s="2">
        <f>IFERROR(__xludf.DUMMYFUNCTION("""COMPUTED_VALUE"""),45912.66666666667)</f>
        <v>45912.66667</v>
      </c>
      <c r="H427" s="1">
        <f>IFERROR(__xludf.DUMMYFUNCTION("""COMPUTED_VALUE"""),4710.17)</f>
        <v>4710.17</v>
      </c>
      <c r="J427" s="2">
        <f>IFERROR(__xludf.DUMMYFUNCTION("""COMPUTED_VALUE"""),45912.66666666667)</f>
        <v>45912.66667</v>
      </c>
      <c r="K427" s="1">
        <f>IFERROR(__xludf.DUMMYFUNCTION("""COMPUTED_VALUE"""),4721.62)</f>
        <v>4721.62</v>
      </c>
      <c r="M427" s="2">
        <f>IFERROR(__xludf.DUMMYFUNCTION("""COMPUTED_VALUE"""),45912.66666666667)</f>
        <v>45912.66667</v>
      </c>
      <c r="N427" s="1">
        <f>IFERROR(__xludf.DUMMYFUNCTION("""COMPUTED_VALUE"""),5.7599036E7)</f>
        <v>57599036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IFERROR(__xludf.DUMMYFUNCTION("""COMPUTED_VALUE"""),4725.99)</f>
        <v>4725.99</v>
      </c>
      <c r="D428" s="2">
        <f>IFERROR(__xludf.DUMMYFUNCTION("""COMPUTED_VALUE"""),45915.66666666667)</f>
        <v>45915.66667</v>
      </c>
      <c r="E428" s="1">
        <f>IFERROR(__xludf.DUMMYFUNCTION("""COMPUTED_VALUE"""),4762.01)</f>
        <v>4762.01</v>
      </c>
      <c r="G428" s="2">
        <f>IFERROR(__xludf.DUMMYFUNCTION("""COMPUTED_VALUE"""),45915.66666666667)</f>
        <v>45915.66667</v>
      </c>
      <c r="H428" s="1">
        <f>IFERROR(__xludf.DUMMYFUNCTION("""COMPUTED_VALUE"""),4693.37)</f>
        <v>4693.37</v>
      </c>
      <c r="J428" s="2">
        <f>IFERROR(__xludf.DUMMYFUNCTION("""COMPUTED_VALUE"""),45915.66666666667)</f>
        <v>45915.66667</v>
      </c>
      <c r="K428" s="1">
        <f>IFERROR(__xludf.DUMMYFUNCTION("""COMPUTED_VALUE"""),4747.4)</f>
        <v>4747.4</v>
      </c>
      <c r="M428" s="2">
        <f>IFERROR(__xludf.DUMMYFUNCTION("""COMPUTED_VALUE"""),45915.66666666667)</f>
        <v>45915.66667</v>
      </c>
      <c r="N428" s="1">
        <f>IFERROR(__xludf.DUMMYFUNCTION("""COMPUTED_VALUE"""),6.8261997E7)</f>
        <v>68261997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IFERROR(__xludf.DUMMYFUNCTION("""COMPUTED_VALUE"""),4752.24)</f>
        <v>4752.24</v>
      </c>
      <c r="D429" s="2">
        <f>IFERROR(__xludf.DUMMYFUNCTION("""COMPUTED_VALUE"""),45916.66666666667)</f>
        <v>45916.66667</v>
      </c>
      <c r="E429" s="1">
        <f>IFERROR(__xludf.DUMMYFUNCTION("""COMPUTED_VALUE"""),4763.26)</f>
        <v>4763.26</v>
      </c>
      <c r="G429" s="2">
        <f>IFERROR(__xludf.DUMMYFUNCTION("""COMPUTED_VALUE"""),45916.66666666667)</f>
        <v>45916.66667</v>
      </c>
      <c r="H429" s="1">
        <f>IFERROR(__xludf.DUMMYFUNCTION("""COMPUTED_VALUE"""),4731.31)</f>
        <v>4731.31</v>
      </c>
      <c r="J429" s="2">
        <f>IFERROR(__xludf.DUMMYFUNCTION("""COMPUTED_VALUE"""),45916.66666666667)</f>
        <v>45916.66667</v>
      </c>
      <c r="K429" s="1">
        <f>IFERROR(__xludf.DUMMYFUNCTION("""COMPUTED_VALUE"""),4738.01)</f>
        <v>4738.01</v>
      </c>
      <c r="M429" s="2">
        <f>IFERROR(__xludf.DUMMYFUNCTION("""COMPUTED_VALUE"""),45916.66666666667)</f>
        <v>45916.66667</v>
      </c>
      <c r="N429" s="1">
        <f>IFERROR(__xludf.DUMMYFUNCTION("""COMPUTED_VALUE"""),5.8674829E7)</f>
        <v>58674829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IFERROR(__xludf.DUMMYFUNCTION("""COMPUTED_VALUE"""),4793.6)</f>
        <v>4793.6</v>
      </c>
      <c r="D430" s="2">
        <f>IFERROR(__xludf.DUMMYFUNCTION("""COMPUTED_VALUE"""),45917.66666666667)</f>
        <v>45917.66667</v>
      </c>
      <c r="E430" s="1">
        <f>IFERROR(__xludf.DUMMYFUNCTION("""COMPUTED_VALUE"""),4824.74)</f>
        <v>4824.74</v>
      </c>
      <c r="G430" s="2">
        <f>IFERROR(__xludf.DUMMYFUNCTION("""COMPUTED_VALUE"""),45917.66666666667)</f>
        <v>45917.66667</v>
      </c>
      <c r="H430" s="1">
        <f>IFERROR(__xludf.DUMMYFUNCTION("""COMPUTED_VALUE"""),4756.08)</f>
        <v>4756.08</v>
      </c>
      <c r="J430" s="2">
        <f>IFERROR(__xludf.DUMMYFUNCTION("""COMPUTED_VALUE"""),45917.66666666667)</f>
        <v>45917.66667</v>
      </c>
      <c r="K430" s="1">
        <f>IFERROR(__xludf.DUMMYFUNCTION("""COMPUTED_VALUE"""),4806.68)</f>
        <v>4806.68</v>
      </c>
      <c r="M430" s="2">
        <f>IFERROR(__xludf.DUMMYFUNCTION("""COMPUTED_VALUE"""),45917.66666666667)</f>
        <v>45917.66667</v>
      </c>
      <c r="N430" s="1">
        <f>IFERROR(__xludf.DUMMYFUNCTION("""COMPUTED_VALUE"""),5.8143075E7)</f>
        <v>58143075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IFERROR(__xludf.DUMMYFUNCTION("""COMPUTED_VALUE"""),4793.13)</f>
        <v>4793.13</v>
      </c>
      <c r="D431" s="2">
        <f>IFERROR(__xludf.DUMMYFUNCTION("""COMPUTED_VALUE"""),45918.66666666667)</f>
        <v>45918.66667</v>
      </c>
      <c r="E431" s="1">
        <f>IFERROR(__xludf.DUMMYFUNCTION("""COMPUTED_VALUE"""),4832.98)</f>
        <v>4832.98</v>
      </c>
      <c r="G431" s="2">
        <f>IFERROR(__xludf.DUMMYFUNCTION("""COMPUTED_VALUE"""),45918.66666666667)</f>
        <v>45918.66667</v>
      </c>
      <c r="H431" s="1">
        <f>IFERROR(__xludf.DUMMYFUNCTION("""COMPUTED_VALUE"""),4743.5)</f>
        <v>4743.5</v>
      </c>
      <c r="J431" s="2">
        <f>IFERROR(__xludf.DUMMYFUNCTION("""COMPUTED_VALUE"""),45918.66666666667)</f>
        <v>45918.66667</v>
      </c>
      <c r="K431" s="1">
        <f>IFERROR(__xludf.DUMMYFUNCTION("""COMPUTED_VALUE"""),4752.09)</f>
        <v>4752.09</v>
      </c>
      <c r="M431" s="2">
        <f>IFERROR(__xludf.DUMMYFUNCTION("""COMPUTED_VALUE"""),45918.66666666667)</f>
        <v>45918.66667</v>
      </c>
      <c r="N431" s="1">
        <f>IFERROR(__xludf.DUMMYFUNCTION("""COMPUTED_VALUE"""),5.7051122E7)</f>
        <v>57051122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IFERROR(__xludf.DUMMYFUNCTION("""COMPUTED_VALUE"""),4778.1)</f>
        <v>4778.1</v>
      </c>
      <c r="D432" s="2">
        <f>IFERROR(__xludf.DUMMYFUNCTION("""COMPUTED_VALUE"""),45919.66666666667)</f>
        <v>45919.66667</v>
      </c>
      <c r="E432" s="1">
        <f>IFERROR(__xludf.DUMMYFUNCTION("""COMPUTED_VALUE"""),4800.83)</f>
        <v>4800.83</v>
      </c>
      <c r="G432" s="2">
        <f>IFERROR(__xludf.DUMMYFUNCTION("""COMPUTED_VALUE"""),45919.66666666667)</f>
        <v>45919.66667</v>
      </c>
      <c r="H432" s="1">
        <f>IFERROR(__xludf.DUMMYFUNCTION("""COMPUTED_VALUE"""),4751.98)</f>
        <v>4751.98</v>
      </c>
      <c r="J432" s="2">
        <f>IFERROR(__xludf.DUMMYFUNCTION("""COMPUTED_VALUE"""),45919.66666666667)</f>
        <v>45919.66667</v>
      </c>
      <c r="K432" s="1">
        <f>IFERROR(__xludf.DUMMYFUNCTION("""COMPUTED_VALUE"""),4793.23)</f>
        <v>4793.23</v>
      </c>
      <c r="M432" s="2">
        <f>IFERROR(__xludf.DUMMYFUNCTION("""COMPUTED_VALUE"""),45919.66666666667)</f>
        <v>45919.66667</v>
      </c>
      <c r="N432" s="1">
        <f>IFERROR(__xludf.DUMMYFUNCTION("""COMPUTED_VALUE"""),8.6851597E7)</f>
        <v>86851597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IFERROR(__xludf.DUMMYFUNCTION("""COMPUTED_VALUE"""),4783.18)</f>
        <v>4783.18</v>
      </c>
      <c r="D433" s="2">
        <f>IFERROR(__xludf.DUMMYFUNCTION("""COMPUTED_VALUE"""),45922.66666666667)</f>
        <v>45922.66667</v>
      </c>
      <c r="E433" s="1">
        <f>IFERROR(__xludf.DUMMYFUNCTION("""COMPUTED_VALUE"""),4795.26)</f>
        <v>4795.26</v>
      </c>
      <c r="G433" s="2">
        <f>IFERROR(__xludf.DUMMYFUNCTION("""COMPUTED_VALUE"""),45922.66666666667)</f>
        <v>45922.66667</v>
      </c>
      <c r="H433" s="1">
        <f>IFERROR(__xludf.DUMMYFUNCTION("""COMPUTED_VALUE"""),4761.82)</f>
        <v>4761.82</v>
      </c>
      <c r="J433" s="2">
        <f>IFERROR(__xludf.DUMMYFUNCTION("""COMPUTED_VALUE"""),45922.66666666667)</f>
        <v>45922.66667</v>
      </c>
      <c r="K433" s="1">
        <f>IFERROR(__xludf.DUMMYFUNCTION("""COMPUTED_VALUE"""),4783.84)</f>
        <v>4783.84</v>
      </c>
      <c r="M433" s="2">
        <f>IFERROR(__xludf.DUMMYFUNCTION("""COMPUTED_VALUE"""),45922.66666666667)</f>
        <v>45922.66667</v>
      </c>
      <c r="N433" s="1">
        <f>IFERROR(__xludf.DUMMYFUNCTION("""COMPUTED_VALUE"""),5.8375239E7)</f>
        <v>58375239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IFERROR(__xludf.DUMMYFUNCTION("""COMPUTED_VALUE"""),4786.75)</f>
        <v>4786.75</v>
      </c>
      <c r="D434" s="2">
        <f>IFERROR(__xludf.DUMMYFUNCTION("""COMPUTED_VALUE"""),45923.66666666667)</f>
        <v>45923.66667</v>
      </c>
      <c r="E434" s="1">
        <f>IFERROR(__xludf.DUMMYFUNCTION("""COMPUTED_VALUE"""),4795.73)</f>
        <v>4795.73</v>
      </c>
      <c r="G434" s="2">
        <f>IFERROR(__xludf.DUMMYFUNCTION("""COMPUTED_VALUE"""),45923.66666666667)</f>
        <v>45923.66667</v>
      </c>
      <c r="H434" s="1">
        <f>IFERROR(__xludf.DUMMYFUNCTION("""COMPUTED_VALUE"""),4726.45)</f>
        <v>4726.45</v>
      </c>
      <c r="J434" s="2">
        <f>IFERROR(__xludf.DUMMYFUNCTION("""COMPUTED_VALUE"""),45923.66666666667)</f>
        <v>45923.66667</v>
      </c>
      <c r="K434" s="1">
        <f>IFERROR(__xludf.DUMMYFUNCTION("""COMPUTED_VALUE"""),4765.14)</f>
        <v>4765.14</v>
      </c>
      <c r="M434" s="2">
        <f>IFERROR(__xludf.DUMMYFUNCTION("""COMPUTED_VALUE"""),45923.66666666667)</f>
        <v>45923.66667</v>
      </c>
      <c r="N434" s="1">
        <f>IFERROR(__xludf.DUMMYFUNCTION("""COMPUTED_VALUE"""),5.1733612E7)</f>
        <v>51733612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IFERROR(__xludf.DUMMYFUNCTION("""COMPUTED_VALUE"""),4764.66)</f>
        <v>4764.66</v>
      </c>
      <c r="D435" s="2">
        <f>IFERROR(__xludf.DUMMYFUNCTION("""COMPUTED_VALUE"""),45924.66666666667)</f>
        <v>45924.66667</v>
      </c>
      <c r="E435" s="1">
        <f>IFERROR(__xludf.DUMMYFUNCTION("""COMPUTED_VALUE"""),4770.2)</f>
        <v>4770.2</v>
      </c>
      <c r="G435" s="2">
        <f>IFERROR(__xludf.DUMMYFUNCTION("""COMPUTED_VALUE"""),45924.66666666667)</f>
        <v>45924.66667</v>
      </c>
      <c r="H435" s="1">
        <f>IFERROR(__xludf.DUMMYFUNCTION("""COMPUTED_VALUE"""),4709.84)</f>
        <v>4709.84</v>
      </c>
      <c r="J435" s="2">
        <f>IFERROR(__xludf.DUMMYFUNCTION("""COMPUTED_VALUE"""),45924.66666666667)</f>
        <v>45924.66667</v>
      </c>
      <c r="K435" s="1">
        <f>IFERROR(__xludf.DUMMYFUNCTION("""COMPUTED_VALUE"""),4732.12)</f>
        <v>4732.12</v>
      </c>
      <c r="M435" s="2">
        <f>IFERROR(__xludf.DUMMYFUNCTION("""COMPUTED_VALUE"""),45924.66666666667)</f>
        <v>45924.66667</v>
      </c>
      <c r="N435" s="1">
        <f>IFERROR(__xludf.DUMMYFUNCTION("""COMPUTED_VALUE"""),4.8493944E7)</f>
        <v>48493944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IFERROR(__xludf.DUMMYFUNCTION("""COMPUTED_VALUE"""),4708.01)</f>
        <v>4708.01</v>
      </c>
      <c r="D436" s="2">
        <f>IFERROR(__xludf.DUMMYFUNCTION("""COMPUTED_VALUE"""),45925.66666666667)</f>
        <v>45925.66667</v>
      </c>
      <c r="E436" s="1">
        <f>IFERROR(__xludf.DUMMYFUNCTION("""COMPUTED_VALUE"""),4740.98)</f>
        <v>4740.98</v>
      </c>
      <c r="G436" s="2">
        <f>IFERROR(__xludf.DUMMYFUNCTION("""COMPUTED_VALUE"""),45925.66666666667)</f>
        <v>45925.66667</v>
      </c>
      <c r="H436" s="1">
        <f>IFERROR(__xludf.DUMMYFUNCTION("""COMPUTED_VALUE"""),4671.35)</f>
        <v>4671.35</v>
      </c>
      <c r="J436" s="2">
        <f>IFERROR(__xludf.DUMMYFUNCTION("""COMPUTED_VALUE"""),45925.66666666667)</f>
        <v>45925.66667</v>
      </c>
      <c r="K436" s="1">
        <f>IFERROR(__xludf.DUMMYFUNCTION("""COMPUTED_VALUE"""),4719.63)</f>
        <v>4719.63</v>
      </c>
      <c r="M436" s="2">
        <f>IFERROR(__xludf.DUMMYFUNCTION("""COMPUTED_VALUE"""),45925.66666666667)</f>
        <v>45925.66667</v>
      </c>
      <c r="N436" s="1">
        <f>IFERROR(__xludf.DUMMYFUNCTION("""COMPUTED_VALUE"""),7.6517361E7)</f>
        <v>76517361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IFERROR(__xludf.DUMMYFUNCTION("""COMPUTED_VALUE"""),4709.9)</f>
        <v>4709.9</v>
      </c>
      <c r="D437" s="2">
        <f>IFERROR(__xludf.DUMMYFUNCTION("""COMPUTED_VALUE"""),45926.66666666667)</f>
        <v>45926.66667</v>
      </c>
      <c r="E437" s="1">
        <f>IFERROR(__xludf.DUMMYFUNCTION("""COMPUTED_VALUE"""),4754.06)</f>
        <v>4754.06</v>
      </c>
      <c r="G437" s="2">
        <f>IFERROR(__xludf.DUMMYFUNCTION("""COMPUTED_VALUE"""),45926.66666666667)</f>
        <v>45926.66667</v>
      </c>
      <c r="H437" s="1">
        <f>IFERROR(__xludf.DUMMYFUNCTION("""COMPUTED_VALUE"""),4703.92)</f>
        <v>4703.92</v>
      </c>
      <c r="J437" s="2">
        <f>IFERROR(__xludf.DUMMYFUNCTION("""COMPUTED_VALUE"""),45926.66666666667)</f>
        <v>45926.66667</v>
      </c>
      <c r="K437" s="1">
        <f>IFERROR(__xludf.DUMMYFUNCTION("""COMPUTED_VALUE"""),4749.74)</f>
        <v>4749.74</v>
      </c>
      <c r="M437" s="2">
        <f>IFERROR(__xludf.DUMMYFUNCTION("""COMPUTED_VALUE"""),45926.66666666667)</f>
        <v>45926.66667</v>
      </c>
      <c r="N437" s="1">
        <f>IFERROR(__xludf.DUMMYFUNCTION("""COMPUTED_VALUE"""),5.2377814E7)</f>
        <v>52377814</v>
      </c>
    </row>
  </sheetData>
  <drawing r:id="rId1"/>
</worksheet>
</file>