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IFERROR(__xludf.DUMMYFUNCTION("GOOGLEFINANCE(""DJUSRT"",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IFERROR(__xludf.DUMMYFUNCTION("GOOGLEFINANCE(""DJUSRT"",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IFERROR(__xludf.DUMMYFUNCTION("GOOGLEFINANCE(""DJUSRT"",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IFERROR(__xludf.DUMMYFUNCTION("GOOGLEFINANCE(""DJUSRT"",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IFERROR(__xludf.DUMMYFUNCTION("GOOGLEFINANCE(""DJUSRT"",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IFERROR(__xludf.DUMMYFUNCTION("""COMPUTED_VALUE"""),2139.57)</f>
        <v>2139.57</v>
      </c>
      <c r="D2" s="2">
        <f>IFERROR(__xludf.DUMMYFUNCTION("""COMPUTED_VALUE"""),45293.66666666667)</f>
        <v>45293.66667</v>
      </c>
      <c r="E2" s="1">
        <f>IFERROR(__xludf.DUMMYFUNCTION("""COMPUTED_VALUE"""),2144.66)</f>
        <v>2144.66</v>
      </c>
      <c r="G2" s="2">
        <f>IFERROR(__xludf.DUMMYFUNCTION("""COMPUTED_VALUE"""),45293.66666666667)</f>
        <v>45293.66667</v>
      </c>
      <c r="H2" s="1">
        <f>IFERROR(__xludf.DUMMYFUNCTION("""COMPUTED_VALUE"""),2118.9)</f>
        <v>2118.9</v>
      </c>
      <c r="J2" s="2">
        <f>IFERROR(__xludf.DUMMYFUNCTION("""COMPUTED_VALUE"""),45293.66666666667)</f>
        <v>45293.66667</v>
      </c>
      <c r="K2" s="1">
        <f>IFERROR(__xludf.DUMMYFUNCTION("""COMPUTED_VALUE"""),2128.86)</f>
        <v>2128.86</v>
      </c>
      <c r="M2" s="2">
        <f>IFERROR(__xludf.DUMMYFUNCTION("""COMPUTED_VALUE"""),45293.66666666667)</f>
        <v>45293.66667</v>
      </c>
      <c r="N2" s="1">
        <f>IFERROR(__xludf.DUMMYFUNCTION("""COMPUTED_VALUE"""),2.11717556E8)</f>
        <v>211717556</v>
      </c>
    </row>
    <row r="3">
      <c r="A3" s="2">
        <f>IFERROR(__xludf.DUMMYFUNCTION("""COMPUTED_VALUE"""),45294.66666666667)</f>
        <v>45294.66667</v>
      </c>
      <c r="B3" s="1">
        <f>IFERROR(__xludf.DUMMYFUNCTION("""COMPUTED_VALUE"""),2121.71)</f>
        <v>2121.71</v>
      </c>
      <c r="D3" s="2">
        <f>IFERROR(__xludf.DUMMYFUNCTION("""COMPUTED_VALUE"""),45294.66666666667)</f>
        <v>45294.66667</v>
      </c>
      <c r="E3" s="1">
        <f>IFERROR(__xludf.DUMMYFUNCTION("""COMPUTED_VALUE"""),2129.42)</f>
        <v>2129.42</v>
      </c>
      <c r="G3" s="2">
        <f>IFERROR(__xludf.DUMMYFUNCTION("""COMPUTED_VALUE"""),45294.66666666667)</f>
        <v>45294.66667</v>
      </c>
      <c r="H3" s="1">
        <f>IFERROR(__xludf.DUMMYFUNCTION("""COMPUTED_VALUE"""),2100.14)</f>
        <v>2100.14</v>
      </c>
      <c r="J3" s="2">
        <f>IFERROR(__xludf.DUMMYFUNCTION("""COMPUTED_VALUE"""),45294.66666666667)</f>
        <v>45294.66667</v>
      </c>
      <c r="K3" s="1">
        <f>IFERROR(__xludf.DUMMYFUNCTION("""COMPUTED_VALUE"""),2101.73)</f>
        <v>2101.73</v>
      </c>
      <c r="M3" s="2">
        <f>IFERROR(__xludf.DUMMYFUNCTION("""COMPUTED_VALUE"""),45294.66666666667)</f>
        <v>45294.66667</v>
      </c>
      <c r="N3" s="1">
        <f>IFERROR(__xludf.DUMMYFUNCTION("""COMPUTED_VALUE"""),2.1887146E8)</f>
        <v>218871460</v>
      </c>
    </row>
    <row r="4">
      <c r="A4" s="2">
        <f>IFERROR(__xludf.DUMMYFUNCTION("""COMPUTED_VALUE"""),45295.66666666667)</f>
        <v>45295.66667</v>
      </c>
      <c r="B4" s="1">
        <f>IFERROR(__xludf.DUMMYFUNCTION("""COMPUTED_VALUE"""),2083.61)</f>
        <v>2083.61</v>
      </c>
      <c r="D4" s="2">
        <f>IFERROR(__xludf.DUMMYFUNCTION("""COMPUTED_VALUE"""),45295.66666666667)</f>
        <v>45295.66667</v>
      </c>
      <c r="E4" s="1">
        <f>IFERROR(__xludf.DUMMYFUNCTION("""COMPUTED_VALUE"""),2102.45)</f>
        <v>2102.45</v>
      </c>
      <c r="G4" s="2">
        <f>IFERROR(__xludf.DUMMYFUNCTION("""COMPUTED_VALUE"""),45295.66666666667)</f>
        <v>45295.66667</v>
      </c>
      <c r="H4" s="1">
        <f>IFERROR(__xludf.DUMMYFUNCTION("""COMPUTED_VALUE"""),2076.12)</f>
        <v>2076.12</v>
      </c>
      <c r="J4" s="2">
        <f>IFERROR(__xludf.DUMMYFUNCTION("""COMPUTED_VALUE"""),45295.66666666667)</f>
        <v>45295.66667</v>
      </c>
      <c r="K4" s="1">
        <f>IFERROR(__xludf.DUMMYFUNCTION("""COMPUTED_VALUE"""),2081.09)</f>
        <v>2081.09</v>
      </c>
      <c r="M4" s="2">
        <f>IFERROR(__xludf.DUMMYFUNCTION("""COMPUTED_VALUE"""),45295.66666666667)</f>
        <v>45295.66667</v>
      </c>
      <c r="N4" s="1">
        <f>IFERROR(__xludf.DUMMYFUNCTION("""COMPUTED_VALUE"""),2.46457829E8)</f>
        <v>246457829</v>
      </c>
    </row>
    <row r="5">
      <c r="A5" s="2">
        <f>IFERROR(__xludf.DUMMYFUNCTION("""COMPUTED_VALUE"""),45296.66666666667)</f>
        <v>45296.66667</v>
      </c>
      <c r="B5" s="1">
        <f>IFERROR(__xludf.DUMMYFUNCTION("""COMPUTED_VALUE"""),2083.09)</f>
        <v>2083.09</v>
      </c>
      <c r="D5" s="2">
        <f>IFERROR(__xludf.DUMMYFUNCTION("""COMPUTED_VALUE"""),45296.66666666667)</f>
        <v>45296.66667</v>
      </c>
      <c r="E5" s="1">
        <f>IFERROR(__xludf.DUMMYFUNCTION("""COMPUTED_VALUE"""),2102.94)</f>
        <v>2102.94</v>
      </c>
      <c r="G5" s="2">
        <f>IFERROR(__xludf.DUMMYFUNCTION("""COMPUTED_VALUE"""),45296.66666666667)</f>
        <v>45296.66667</v>
      </c>
      <c r="H5" s="1">
        <f>IFERROR(__xludf.DUMMYFUNCTION("""COMPUTED_VALUE"""),2082.74)</f>
        <v>2082.74</v>
      </c>
      <c r="J5" s="2">
        <f>IFERROR(__xludf.DUMMYFUNCTION("""COMPUTED_VALUE"""),45296.66666666667)</f>
        <v>45296.66667</v>
      </c>
      <c r="K5" s="1">
        <f>IFERROR(__xludf.DUMMYFUNCTION("""COMPUTED_VALUE"""),2089.44)</f>
        <v>2089.44</v>
      </c>
      <c r="M5" s="2">
        <f>IFERROR(__xludf.DUMMYFUNCTION("""COMPUTED_VALUE"""),45296.66666666667)</f>
        <v>45296.66667</v>
      </c>
      <c r="N5" s="1">
        <f>IFERROR(__xludf.DUMMYFUNCTION("""COMPUTED_VALUE"""),1.98955412E8)</f>
        <v>198955412</v>
      </c>
    </row>
    <row r="6">
      <c r="A6" s="2">
        <f>IFERROR(__xludf.DUMMYFUNCTION("""COMPUTED_VALUE"""),45299.66666666667)</f>
        <v>45299.66667</v>
      </c>
      <c r="B6" s="1">
        <f>IFERROR(__xludf.DUMMYFUNCTION("""COMPUTED_VALUE"""),2098.87)</f>
        <v>2098.87</v>
      </c>
      <c r="D6" s="2">
        <f>IFERROR(__xludf.DUMMYFUNCTION("""COMPUTED_VALUE"""),45299.66666666667)</f>
        <v>45299.66667</v>
      </c>
      <c r="E6" s="1">
        <f>IFERROR(__xludf.DUMMYFUNCTION("""COMPUTED_VALUE"""),2126.9)</f>
        <v>2126.9</v>
      </c>
      <c r="G6" s="2">
        <f>IFERROR(__xludf.DUMMYFUNCTION("""COMPUTED_VALUE"""),45299.66666666667)</f>
        <v>45299.66667</v>
      </c>
      <c r="H6" s="1">
        <f>IFERROR(__xludf.DUMMYFUNCTION("""COMPUTED_VALUE"""),2094.94)</f>
        <v>2094.94</v>
      </c>
      <c r="J6" s="2">
        <f>IFERROR(__xludf.DUMMYFUNCTION("""COMPUTED_VALUE"""),45299.66666666667)</f>
        <v>45299.66667</v>
      </c>
      <c r="K6" s="1">
        <f>IFERROR(__xludf.DUMMYFUNCTION("""COMPUTED_VALUE"""),2125.61)</f>
        <v>2125.61</v>
      </c>
      <c r="M6" s="2">
        <f>IFERROR(__xludf.DUMMYFUNCTION("""COMPUTED_VALUE"""),45299.66666666667)</f>
        <v>45299.66667</v>
      </c>
      <c r="N6" s="1">
        <f>IFERROR(__xludf.DUMMYFUNCTION("""COMPUTED_VALUE"""),1.87441967E8)</f>
        <v>187441967</v>
      </c>
    </row>
    <row r="7">
      <c r="A7" s="2">
        <f>IFERROR(__xludf.DUMMYFUNCTION("""COMPUTED_VALUE"""),45300.66666666667)</f>
        <v>45300.66667</v>
      </c>
      <c r="B7" s="1">
        <f>IFERROR(__xludf.DUMMYFUNCTION("""COMPUTED_VALUE"""),2113.12)</f>
        <v>2113.12</v>
      </c>
      <c r="D7" s="2">
        <f>IFERROR(__xludf.DUMMYFUNCTION("""COMPUTED_VALUE"""),45300.66666666667)</f>
        <v>45300.66667</v>
      </c>
      <c r="E7" s="1">
        <f>IFERROR(__xludf.DUMMYFUNCTION("""COMPUTED_VALUE"""),2139.94)</f>
        <v>2139.94</v>
      </c>
      <c r="G7" s="2">
        <f>IFERROR(__xludf.DUMMYFUNCTION("""COMPUTED_VALUE"""),45300.66666666667)</f>
        <v>45300.66667</v>
      </c>
      <c r="H7" s="1">
        <f>IFERROR(__xludf.DUMMYFUNCTION("""COMPUTED_VALUE"""),2113.12)</f>
        <v>2113.12</v>
      </c>
      <c r="J7" s="2">
        <f>IFERROR(__xludf.DUMMYFUNCTION("""COMPUTED_VALUE"""),45300.66666666667)</f>
        <v>45300.66667</v>
      </c>
      <c r="K7" s="1">
        <f>IFERROR(__xludf.DUMMYFUNCTION("""COMPUTED_VALUE"""),2138.31)</f>
        <v>2138.31</v>
      </c>
      <c r="M7" s="2">
        <f>IFERROR(__xludf.DUMMYFUNCTION("""COMPUTED_VALUE"""),45300.66666666667)</f>
        <v>45300.66667</v>
      </c>
      <c r="N7" s="1">
        <f>IFERROR(__xludf.DUMMYFUNCTION("""COMPUTED_VALUE"""),1.75875291E8)</f>
        <v>175875291</v>
      </c>
    </row>
    <row r="8">
      <c r="A8" s="2">
        <f>IFERROR(__xludf.DUMMYFUNCTION("""COMPUTED_VALUE"""),45301.66666666667)</f>
        <v>45301.66667</v>
      </c>
      <c r="B8" s="1">
        <f>IFERROR(__xludf.DUMMYFUNCTION("""COMPUTED_VALUE"""),2145.88)</f>
        <v>2145.88</v>
      </c>
      <c r="D8" s="2">
        <f>IFERROR(__xludf.DUMMYFUNCTION("""COMPUTED_VALUE"""),45301.66666666667)</f>
        <v>45301.66667</v>
      </c>
      <c r="E8" s="1">
        <f>IFERROR(__xludf.DUMMYFUNCTION("""COMPUTED_VALUE"""),2166.93)</f>
        <v>2166.93</v>
      </c>
      <c r="G8" s="2">
        <f>IFERROR(__xludf.DUMMYFUNCTION("""COMPUTED_VALUE"""),45301.66666666667)</f>
        <v>45301.66667</v>
      </c>
      <c r="H8" s="1">
        <f>IFERROR(__xludf.DUMMYFUNCTION("""COMPUTED_VALUE"""),2145.88)</f>
        <v>2145.88</v>
      </c>
      <c r="J8" s="2">
        <f>IFERROR(__xludf.DUMMYFUNCTION("""COMPUTED_VALUE"""),45301.66666666667)</f>
        <v>45301.66667</v>
      </c>
      <c r="K8" s="1">
        <f>IFERROR(__xludf.DUMMYFUNCTION("""COMPUTED_VALUE"""),2162.29)</f>
        <v>2162.29</v>
      </c>
      <c r="M8" s="2">
        <f>IFERROR(__xludf.DUMMYFUNCTION("""COMPUTED_VALUE"""),45301.66666666667)</f>
        <v>45301.66667</v>
      </c>
      <c r="N8" s="1">
        <f>IFERROR(__xludf.DUMMYFUNCTION("""COMPUTED_VALUE"""),1.87083356E8)</f>
        <v>187083356</v>
      </c>
    </row>
    <row r="9">
      <c r="A9" s="2">
        <f>IFERROR(__xludf.DUMMYFUNCTION("""COMPUTED_VALUE"""),45302.66666666667)</f>
        <v>45302.66667</v>
      </c>
      <c r="B9" s="1">
        <f>IFERROR(__xludf.DUMMYFUNCTION("""COMPUTED_VALUE"""),2174.5)</f>
        <v>2174.5</v>
      </c>
      <c r="D9" s="2">
        <f>IFERROR(__xludf.DUMMYFUNCTION("""COMPUTED_VALUE"""),45302.66666666667)</f>
        <v>45302.66667</v>
      </c>
      <c r="E9" s="1">
        <f>IFERROR(__xludf.DUMMYFUNCTION("""COMPUTED_VALUE"""),2187.51)</f>
        <v>2187.51</v>
      </c>
      <c r="G9" s="2">
        <f>IFERROR(__xludf.DUMMYFUNCTION("""COMPUTED_VALUE"""),45302.66666666667)</f>
        <v>45302.66667</v>
      </c>
      <c r="H9" s="1">
        <f>IFERROR(__xludf.DUMMYFUNCTION("""COMPUTED_VALUE"""),2151.78)</f>
        <v>2151.78</v>
      </c>
      <c r="J9" s="2">
        <f>IFERROR(__xludf.DUMMYFUNCTION("""COMPUTED_VALUE"""),45302.66666666667)</f>
        <v>45302.66667</v>
      </c>
      <c r="K9" s="1">
        <f>IFERROR(__xludf.DUMMYFUNCTION("""COMPUTED_VALUE"""),2173.93)</f>
        <v>2173.93</v>
      </c>
      <c r="M9" s="2">
        <f>IFERROR(__xludf.DUMMYFUNCTION("""COMPUTED_VALUE"""),45302.66666666667)</f>
        <v>45302.66667</v>
      </c>
      <c r="N9" s="1">
        <f>IFERROR(__xludf.DUMMYFUNCTION("""COMPUTED_VALUE"""),1.92727989E8)</f>
        <v>192727989</v>
      </c>
    </row>
    <row r="10">
      <c r="A10" s="2">
        <f>IFERROR(__xludf.DUMMYFUNCTION("""COMPUTED_VALUE"""),45303.66666666667)</f>
        <v>45303.66667</v>
      </c>
      <c r="B10" s="1">
        <f>IFERROR(__xludf.DUMMYFUNCTION("""COMPUTED_VALUE"""),2181.01)</f>
        <v>2181.01</v>
      </c>
      <c r="D10" s="2">
        <f>IFERROR(__xludf.DUMMYFUNCTION("""COMPUTED_VALUE"""),45303.66666666667)</f>
        <v>45303.66667</v>
      </c>
      <c r="E10" s="1">
        <f>IFERROR(__xludf.DUMMYFUNCTION("""COMPUTED_VALUE"""),2184.4)</f>
        <v>2184.4</v>
      </c>
      <c r="G10" s="2">
        <f>IFERROR(__xludf.DUMMYFUNCTION("""COMPUTED_VALUE"""),45303.66666666667)</f>
        <v>45303.66667</v>
      </c>
      <c r="H10" s="1">
        <f>IFERROR(__xludf.DUMMYFUNCTION("""COMPUTED_VALUE"""),2163.22)</f>
        <v>2163.22</v>
      </c>
      <c r="J10" s="2">
        <f>IFERROR(__xludf.DUMMYFUNCTION("""COMPUTED_VALUE"""),45303.66666666667)</f>
        <v>45303.66667</v>
      </c>
      <c r="K10" s="1">
        <f>IFERROR(__xludf.DUMMYFUNCTION("""COMPUTED_VALUE"""),2170.68)</f>
        <v>2170.68</v>
      </c>
      <c r="M10" s="2">
        <f>IFERROR(__xludf.DUMMYFUNCTION("""COMPUTED_VALUE"""),45303.66666666667)</f>
        <v>45303.66667</v>
      </c>
      <c r="N10" s="1">
        <f>IFERROR(__xludf.DUMMYFUNCTION("""COMPUTED_VALUE"""),1.71960074E8)</f>
        <v>171960074</v>
      </c>
    </row>
    <row r="11">
      <c r="A11" s="2">
        <f>IFERROR(__xludf.DUMMYFUNCTION("""COMPUTED_VALUE"""),45307.66666666667)</f>
        <v>45307.66667</v>
      </c>
      <c r="B11" s="1">
        <f>IFERROR(__xludf.DUMMYFUNCTION("""COMPUTED_VALUE"""),2164.48)</f>
        <v>2164.48</v>
      </c>
      <c r="D11" s="2">
        <f>IFERROR(__xludf.DUMMYFUNCTION("""COMPUTED_VALUE"""),45307.66666666667)</f>
        <v>45307.66667</v>
      </c>
      <c r="E11" s="1">
        <f>IFERROR(__xludf.DUMMYFUNCTION("""COMPUTED_VALUE"""),2175.17)</f>
        <v>2175.17</v>
      </c>
      <c r="G11" s="2">
        <f>IFERROR(__xludf.DUMMYFUNCTION("""COMPUTED_VALUE"""),45307.66666666667)</f>
        <v>45307.66667</v>
      </c>
      <c r="H11" s="1">
        <f>IFERROR(__xludf.DUMMYFUNCTION("""COMPUTED_VALUE"""),2152.44)</f>
        <v>2152.44</v>
      </c>
      <c r="J11" s="2">
        <f>IFERROR(__xludf.DUMMYFUNCTION("""COMPUTED_VALUE"""),45307.66666666667)</f>
        <v>45307.66667</v>
      </c>
      <c r="K11" s="1">
        <f>IFERROR(__xludf.DUMMYFUNCTION("""COMPUTED_VALUE"""),2164.76)</f>
        <v>2164.76</v>
      </c>
      <c r="M11" s="2">
        <f>IFERROR(__xludf.DUMMYFUNCTION("""COMPUTED_VALUE"""),45307.66666666667)</f>
        <v>45307.66667</v>
      </c>
      <c r="N11" s="1">
        <f>IFERROR(__xludf.DUMMYFUNCTION("""COMPUTED_VALUE"""),1.89715351E8)</f>
        <v>189715351</v>
      </c>
    </row>
    <row r="12">
      <c r="A12" s="2">
        <f>IFERROR(__xludf.DUMMYFUNCTION("""COMPUTED_VALUE"""),45308.66666666667)</f>
        <v>45308.66667</v>
      </c>
      <c r="B12" s="1">
        <f>IFERROR(__xludf.DUMMYFUNCTION("""COMPUTED_VALUE"""),2152.29)</f>
        <v>2152.29</v>
      </c>
      <c r="D12" s="2">
        <f>IFERROR(__xludf.DUMMYFUNCTION("""COMPUTED_VALUE"""),45308.66666666667)</f>
        <v>45308.66667</v>
      </c>
      <c r="E12" s="1">
        <f>IFERROR(__xludf.DUMMYFUNCTION("""COMPUTED_VALUE"""),2157.19)</f>
        <v>2157.19</v>
      </c>
      <c r="G12" s="2">
        <f>IFERROR(__xludf.DUMMYFUNCTION("""COMPUTED_VALUE"""),45308.66666666667)</f>
        <v>45308.66667</v>
      </c>
      <c r="H12" s="1">
        <f>IFERROR(__xludf.DUMMYFUNCTION("""COMPUTED_VALUE"""),2137.16)</f>
        <v>2137.16</v>
      </c>
      <c r="J12" s="2">
        <f>IFERROR(__xludf.DUMMYFUNCTION("""COMPUTED_VALUE"""),45308.66666666667)</f>
        <v>45308.66667</v>
      </c>
      <c r="K12" s="1">
        <f>IFERROR(__xludf.DUMMYFUNCTION("""COMPUTED_VALUE"""),2150.61)</f>
        <v>2150.61</v>
      </c>
      <c r="M12" s="2">
        <f>IFERROR(__xludf.DUMMYFUNCTION("""COMPUTED_VALUE"""),45308.66666666667)</f>
        <v>45308.66667</v>
      </c>
      <c r="N12" s="1">
        <f>IFERROR(__xludf.DUMMYFUNCTION("""COMPUTED_VALUE"""),1.71124438E8)</f>
        <v>171124438</v>
      </c>
    </row>
    <row r="13">
      <c r="A13" s="2">
        <f>IFERROR(__xludf.DUMMYFUNCTION("""COMPUTED_VALUE"""),45309.66666666667)</f>
        <v>45309.66667</v>
      </c>
      <c r="B13" s="1">
        <f>IFERROR(__xludf.DUMMYFUNCTION("""COMPUTED_VALUE"""),2157.02)</f>
        <v>2157.02</v>
      </c>
      <c r="D13" s="2">
        <f>IFERROR(__xludf.DUMMYFUNCTION("""COMPUTED_VALUE"""),45309.66666666667)</f>
        <v>45309.66667</v>
      </c>
      <c r="E13" s="1">
        <f>IFERROR(__xludf.DUMMYFUNCTION("""COMPUTED_VALUE"""),2170.48)</f>
        <v>2170.48</v>
      </c>
      <c r="G13" s="2">
        <f>IFERROR(__xludf.DUMMYFUNCTION("""COMPUTED_VALUE"""),45309.66666666667)</f>
        <v>45309.66667</v>
      </c>
      <c r="H13" s="1">
        <f>IFERROR(__xludf.DUMMYFUNCTION("""COMPUTED_VALUE"""),2148.95)</f>
        <v>2148.95</v>
      </c>
      <c r="J13" s="2">
        <f>IFERROR(__xludf.DUMMYFUNCTION("""COMPUTED_VALUE"""),45309.66666666667)</f>
        <v>45309.66667</v>
      </c>
      <c r="K13" s="1">
        <f>IFERROR(__xludf.DUMMYFUNCTION("""COMPUTED_VALUE"""),2168.6)</f>
        <v>2168.6</v>
      </c>
      <c r="M13" s="2">
        <f>IFERROR(__xludf.DUMMYFUNCTION("""COMPUTED_VALUE"""),45309.66666666667)</f>
        <v>45309.66667</v>
      </c>
      <c r="N13" s="1">
        <f>IFERROR(__xludf.DUMMYFUNCTION("""COMPUTED_VALUE"""),1.795749E8)</f>
        <v>179574900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IFERROR(__xludf.DUMMYFUNCTION("""COMPUTED_VALUE"""),2172.68)</f>
        <v>2172.68</v>
      </c>
      <c r="D14" s="2">
        <f>IFERROR(__xludf.DUMMYFUNCTION("""COMPUTED_VALUE"""),45310.66666666667)</f>
        <v>45310.66667</v>
      </c>
      <c r="E14" s="1">
        <f>IFERROR(__xludf.DUMMYFUNCTION("""COMPUTED_VALUE"""),2188.65)</f>
        <v>2188.65</v>
      </c>
      <c r="G14" s="2">
        <f>IFERROR(__xludf.DUMMYFUNCTION("""COMPUTED_VALUE"""),45310.66666666667)</f>
        <v>45310.66667</v>
      </c>
      <c r="H14" s="1">
        <f>IFERROR(__xludf.DUMMYFUNCTION("""COMPUTED_VALUE"""),2156.85)</f>
        <v>2156.85</v>
      </c>
      <c r="J14" s="2">
        <f>IFERROR(__xludf.DUMMYFUNCTION("""COMPUTED_VALUE"""),45310.66666666667)</f>
        <v>45310.66667</v>
      </c>
      <c r="K14" s="1">
        <f>IFERROR(__xludf.DUMMYFUNCTION("""COMPUTED_VALUE"""),2184.35)</f>
        <v>2184.35</v>
      </c>
      <c r="M14" s="2">
        <f>IFERROR(__xludf.DUMMYFUNCTION("""COMPUTED_VALUE"""),45310.66666666667)</f>
        <v>45310.66667</v>
      </c>
      <c r="N14" s="1">
        <f>IFERROR(__xludf.DUMMYFUNCTION("""COMPUTED_VALUE"""),2.04170023E8)</f>
        <v>204170023</v>
      </c>
    </row>
    <row r="15">
      <c r="A15" s="2">
        <f>IFERROR(__xludf.DUMMYFUNCTION("""COMPUTED_VALUE"""),45313.66666666667)</f>
        <v>45313.66667</v>
      </c>
      <c r="B15" s="1">
        <f>IFERROR(__xludf.DUMMYFUNCTION("""COMPUTED_VALUE"""),2193.62)</f>
        <v>2193.62</v>
      </c>
      <c r="D15" s="2">
        <f>IFERROR(__xludf.DUMMYFUNCTION("""COMPUTED_VALUE"""),45313.66666666667)</f>
        <v>45313.66667</v>
      </c>
      <c r="E15" s="1">
        <f>IFERROR(__xludf.DUMMYFUNCTION("""COMPUTED_VALUE"""),2193.62)</f>
        <v>2193.62</v>
      </c>
      <c r="G15" s="2">
        <f>IFERROR(__xludf.DUMMYFUNCTION("""COMPUTED_VALUE"""),45313.66666666667)</f>
        <v>45313.66667</v>
      </c>
      <c r="H15" s="1">
        <f>IFERROR(__xludf.DUMMYFUNCTION("""COMPUTED_VALUE"""),2177.29)</f>
        <v>2177.29</v>
      </c>
      <c r="J15" s="2">
        <f>IFERROR(__xludf.DUMMYFUNCTION("""COMPUTED_VALUE"""),45313.66666666667)</f>
        <v>45313.66667</v>
      </c>
      <c r="K15" s="1">
        <f>IFERROR(__xludf.DUMMYFUNCTION("""COMPUTED_VALUE"""),2182.28)</f>
        <v>2182.28</v>
      </c>
      <c r="M15" s="2">
        <f>IFERROR(__xludf.DUMMYFUNCTION("""COMPUTED_VALUE"""),45313.66666666667)</f>
        <v>45313.66667</v>
      </c>
      <c r="N15" s="1">
        <f>IFERROR(__xludf.DUMMYFUNCTION("""COMPUTED_VALUE"""),1.82079674E8)</f>
        <v>182079674</v>
      </c>
    </row>
    <row r="16">
      <c r="A16" s="2">
        <f>IFERROR(__xludf.DUMMYFUNCTION("""COMPUTED_VALUE"""),45314.66666666667)</f>
        <v>45314.66667</v>
      </c>
      <c r="B16" s="1">
        <f>IFERROR(__xludf.DUMMYFUNCTION("""COMPUTED_VALUE"""),2184.82)</f>
        <v>2184.82</v>
      </c>
      <c r="D16" s="2">
        <f>IFERROR(__xludf.DUMMYFUNCTION("""COMPUTED_VALUE"""),45314.66666666667)</f>
        <v>45314.66667</v>
      </c>
      <c r="E16" s="1">
        <f>IFERROR(__xludf.DUMMYFUNCTION("""COMPUTED_VALUE"""),2185.54)</f>
        <v>2185.54</v>
      </c>
      <c r="G16" s="2">
        <f>IFERROR(__xludf.DUMMYFUNCTION("""COMPUTED_VALUE"""),45314.66666666667)</f>
        <v>45314.66667</v>
      </c>
      <c r="H16" s="1">
        <f>IFERROR(__xludf.DUMMYFUNCTION("""COMPUTED_VALUE"""),2167.15)</f>
        <v>2167.15</v>
      </c>
      <c r="J16" s="2">
        <f>IFERROR(__xludf.DUMMYFUNCTION("""COMPUTED_VALUE"""),45314.66666666667)</f>
        <v>45314.66667</v>
      </c>
      <c r="K16" s="1">
        <f>IFERROR(__xludf.DUMMYFUNCTION("""COMPUTED_VALUE"""),2183.09)</f>
        <v>2183.09</v>
      </c>
      <c r="M16" s="2">
        <f>IFERROR(__xludf.DUMMYFUNCTION("""COMPUTED_VALUE"""),45314.66666666667)</f>
        <v>45314.66667</v>
      </c>
      <c r="N16" s="1">
        <f>IFERROR(__xludf.DUMMYFUNCTION("""COMPUTED_VALUE"""),1.71685974E8)</f>
        <v>171685974</v>
      </c>
    </row>
    <row r="17">
      <c r="A17" s="2">
        <f>IFERROR(__xludf.DUMMYFUNCTION("""COMPUTED_VALUE"""),45315.66666666667)</f>
        <v>45315.66667</v>
      </c>
      <c r="B17" s="1">
        <f>IFERROR(__xludf.DUMMYFUNCTION("""COMPUTED_VALUE"""),2207.71)</f>
        <v>2207.71</v>
      </c>
      <c r="D17" s="2">
        <f>IFERROR(__xludf.DUMMYFUNCTION("""COMPUTED_VALUE"""),45315.66666666667)</f>
        <v>45315.66667</v>
      </c>
      <c r="E17" s="1">
        <f>IFERROR(__xludf.DUMMYFUNCTION("""COMPUTED_VALUE"""),2211.7)</f>
        <v>2211.7</v>
      </c>
      <c r="G17" s="2">
        <f>IFERROR(__xludf.DUMMYFUNCTION("""COMPUTED_VALUE"""),45315.66666666667)</f>
        <v>45315.66667</v>
      </c>
      <c r="H17" s="1">
        <f>IFERROR(__xludf.DUMMYFUNCTION("""COMPUTED_VALUE"""),2189.28)</f>
        <v>2189.28</v>
      </c>
      <c r="J17" s="2">
        <f>IFERROR(__xludf.DUMMYFUNCTION("""COMPUTED_VALUE"""),45315.66666666667)</f>
        <v>45315.66667</v>
      </c>
      <c r="K17" s="1">
        <f>IFERROR(__xludf.DUMMYFUNCTION("""COMPUTED_VALUE"""),2191.24)</f>
        <v>2191.24</v>
      </c>
      <c r="M17" s="2">
        <f>IFERROR(__xludf.DUMMYFUNCTION("""COMPUTED_VALUE"""),45315.66666666667)</f>
        <v>45315.66667</v>
      </c>
      <c r="N17" s="1">
        <f>IFERROR(__xludf.DUMMYFUNCTION("""COMPUTED_VALUE"""),1.98355009E8)</f>
        <v>198355009</v>
      </c>
    </row>
    <row r="18">
      <c r="A18" s="2">
        <f>IFERROR(__xludf.DUMMYFUNCTION("""COMPUTED_VALUE"""),45316.66666666667)</f>
        <v>45316.66667</v>
      </c>
      <c r="B18" s="1">
        <f>IFERROR(__xludf.DUMMYFUNCTION("""COMPUTED_VALUE"""),2201.36)</f>
        <v>2201.36</v>
      </c>
      <c r="D18" s="2">
        <f>IFERROR(__xludf.DUMMYFUNCTION("""COMPUTED_VALUE"""),45316.66666666667)</f>
        <v>45316.66667</v>
      </c>
      <c r="E18" s="1">
        <f>IFERROR(__xludf.DUMMYFUNCTION("""COMPUTED_VALUE"""),2210.21)</f>
        <v>2210.21</v>
      </c>
      <c r="G18" s="2">
        <f>IFERROR(__xludf.DUMMYFUNCTION("""COMPUTED_VALUE"""),45316.66666666667)</f>
        <v>45316.66667</v>
      </c>
      <c r="H18" s="1">
        <f>IFERROR(__xludf.DUMMYFUNCTION("""COMPUTED_VALUE"""),2187.5)</f>
        <v>2187.5</v>
      </c>
      <c r="J18" s="2">
        <f>IFERROR(__xludf.DUMMYFUNCTION("""COMPUTED_VALUE"""),45316.66666666667)</f>
        <v>45316.66667</v>
      </c>
      <c r="K18" s="1">
        <f>IFERROR(__xludf.DUMMYFUNCTION("""COMPUTED_VALUE"""),2210.0)</f>
        <v>2210</v>
      </c>
      <c r="M18" s="2">
        <f>IFERROR(__xludf.DUMMYFUNCTION("""COMPUTED_VALUE"""),45316.66666666667)</f>
        <v>45316.66667</v>
      </c>
      <c r="N18" s="1">
        <f>IFERROR(__xludf.DUMMYFUNCTION("""COMPUTED_VALUE"""),1.85036197E8)</f>
        <v>185036197</v>
      </c>
    </row>
    <row r="19">
      <c r="A19" s="2">
        <f>IFERROR(__xludf.DUMMYFUNCTION("""COMPUTED_VALUE"""),45317.66666666667)</f>
        <v>45317.66667</v>
      </c>
      <c r="B19" s="1">
        <f>IFERROR(__xludf.DUMMYFUNCTION("""COMPUTED_VALUE"""),2216.63)</f>
        <v>2216.63</v>
      </c>
      <c r="D19" s="2">
        <f>IFERROR(__xludf.DUMMYFUNCTION("""COMPUTED_VALUE"""),45317.66666666667)</f>
        <v>45317.66667</v>
      </c>
      <c r="E19" s="1">
        <f>IFERROR(__xludf.DUMMYFUNCTION("""COMPUTED_VALUE"""),2237.44)</f>
        <v>2237.44</v>
      </c>
      <c r="G19" s="2">
        <f>IFERROR(__xludf.DUMMYFUNCTION("""COMPUTED_VALUE"""),45317.66666666667)</f>
        <v>45317.66667</v>
      </c>
      <c r="H19" s="1">
        <f>IFERROR(__xludf.DUMMYFUNCTION("""COMPUTED_VALUE"""),2215.2)</f>
        <v>2215.2</v>
      </c>
      <c r="J19" s="2">
        <f>IFERROR(__xludf.DUMMYFUNCTION("""COMPUTED_VALUE"""),45317.66666666667)</f>
        <v>45317.66667</v>
      </c>
      <c r="K19" s="1">
        <f>IFERROR(__xludf.DUMMYFUNCTION("""COMPUTED_VALUE"""),2226.52)</f>
        <v>2226.52</v>
      </c>
      <c r="M19" s="2">
        <f>IFERROR(__xludf.DUMMYFUNCTION("""COMPUTED_VALUE"""),45317.66666666667)</f>
        <v>45317.66667</v>
      </c>
      <c r="N19" s="1">
        <f>IFERROR(__xludf.DUMMYFUNCTION("""COMPUTED_VALUE"""),1.77014884E8)</f>
        <v>177014884</v>
      </c>
    </row>
    <row r="20">
      <c r="A20" s="2">
        <f>IFERROR(__xludf.DUMMYFUNCTION("""COMPUTED_VALUE"""),45320.66666666667)</f>
        <v>45320.66667</v>
      </c>
      <c r="B20" s="1">
        <f>IFERROR(__xludf.DUMMYFUNCTION("""COMPUTED_VALUE"""),2228.92)</f>
        <v>2228.92</v>
      </c>
      <c r="D20" s="2">
        <f>IFERROR(__xludf.DUMMYFUNCTION("""COMPUTED_VALUE"""),45320.66666666667)</f>
        <v>45320.66667</v>
      </c>
      <c r="E20" s="1">
        <f>IFERROR(__xludf.DUMMYFUNCTION("""COMPUTED_VALUE"""),2244.65)</f>
        <v>2244.65</v>
      </c>
      <c r="G20" s="2">
        <f>IFERROR(__xludf.DUMMYFUNCTION("""COMPUTED_VALUE"""),45320.66666666667)</f>
        <v>45320.66667</v>
      </c>
      <c r="H20" s="1">
        <f>IFERROR(__xludf.DUMMYFUNCTION("""COMPUTED_VALUE"""),2219.94)</f>
        <v>2219.94</v>
      </c>
      <c r="J20" s="2">
        <f>IFERROR(__xludf.DUMMYFUNCTION("""COMPUTED_VALUE"""),45320.66666666667)</f>
        <v>45320.66667</v>
      </c>
      <c r="K20" s="1">
        <f>IFERROR(__xludf.DUMMYFUNCTION("""COMPUTED_VALUE"""),2244.28)</f>
        <v>2244.28</v>
      </c>
      <c r="M20" s="2">
        <f>IFERROR(__xludf.DUMMYFUNCTION("""COMPUTED_VALUE"""),45320.66666666667)</f>
        <v>45320.66667</v>
      </c>
      <c r="N20" s="1">
        <f>IFERROR(__xludf.DUMMYFUNCTION("""COMPUTED_VALUE"""),1.84923141E8)</f>
        <v>184923141</v>
      </c>
    </row>
    <row r="21">
      <c r="A21" s="2">
        <f>IFERROR(__xludf.DUMMYFUNCTION("""COMPUTED_VALUE"""),45321.66666666667)</f>
        <v>45321.66667</v>
      </c>
      <c r="B21" s="1">
        <f>IFERROR(__xludf.DUMMYFUNCTION("""COMPUTED_VALUE"""),2235.75)</f>
        <v>2235.75</v>
      </c>
      <c r="D21" s="2">
        <f>IFERROR(__xludf.DUMMYFUNCTION("""COMPUTED_VALUE"""),45321.66666666667)</f>
        <v>45321.66667</v>
      </c>
      <c r="E21" s="1">
        <f>IFERROR(__xludf.DUMMYFUNCTION("""COMPUTED_VALUE"""),2240.85)</f>
        <v>2240.85</v>
      </c>
      <c r="G21" s="2">
        <f>IFERROR(__xludf.DUMMYFUNCTION("""COMPUTED_VALUE"""),45321.66666666667)</f>
        <v>45321.66667</v>
      </c>
      <c r="H21" s="1">
        <f>IFERROR(__xludf.DUMMYFUNCTION("""COMPUTED_VALUE"""),2230.03)</f>
        <v>2230.03</v>
      </c>
      <c r="J21" s="2">
        <f>IFERROR(__xludf.DUMMYFUNCTION("""COMPUTED_VALUE"""),45321.66666666667)</f>
        <v>45321.66667</v>
      </c>
      <c r="K21" s="1">
        <f>IFERROR(__xludf.DUMMYFUNCTION("""COMPUTED_VALUE"""),2233.99)</f>
        <v>2233.99</v>
      </c>
      <c r="M21" s="2">
        <f>IFERROR(__xludf.DUMMYFUNCTION("""COMPUTED_VALUE"""),45321.66666666667)</f>
        <v>45321.66667</v>
      </c>
      <c r="N21" s="1">
        <f>IFERROR(__xludf.DUMMYFUNCTION("""COMPUTED_VALUE"""),1.75206604E8)</f>
        <v>175206604</v>
      </c>
    </row>
    <row r="22">
      <c r="A22" s="2">
        <f>IFERROR(__xludf.DUMMYFUNCTION("""COMPUTED_VALUE"""),45322.66666666667)</f>
        <v>45322.66667</v>
      </c>
      <c r="B22" s="1">
        <f>IFERROR(__xludf.DUMMYFUNCTION("""COMPUTED_VALUE"""),2224.46)</f>
        <v>2224.46</v>
      </c>
      <c r="D22" s="2">
        <f>IFERROR(__xludf.DUMMYFUNCTION("""COMPUTED_VALUE"""),45322.66666666667)</f>
        <v>45322.66667</v>
      </c>
      <c r="E22" s="1">
        <f>IFERROR(__xludf.DUMMYFUNCTION("""COMPUTED_VALUE"""),2237.07)</f>
        <v>2237.07</v>
      </c>
      <c r="G22" s="2">
        <f>IFERROR(__xludf.DUMMYFUNCTION("""COMPUTED_VALUE"""),45322.66666666667)</f>
        <v>45322.66667</v>
      </c>
      <c r="H22" s="1">
        <f>IFERROR(__xludf.DUMMYFUNCTION("""COMPUTED_VALUE"""),2198.43)</f>
        <v>2198.43</v>
      </c>
      <c r="J22" s="2">
        <f>IFERROR(__xludf.DUMMYFUNCTION("""COMPUTED_VALUE"""),45322.66666666667)</f>
        <v>45322.66667</v>
      </c>
      <c r="K22" s="1">
        <f>IFERROR(__xludf.DUMMYFUNCTION("""COMPUTED_VALUE"""),2201.06)</f>
        <v>2201.06</v>
      </c>
      <c r="M22" s="2">
        <f>IFERROR(__xludf.DUMMYFUNCTION("""COMPUTED_VALUE"""),45322.66666666667)</f>
        <v>45322.66667</v>
      </c>
      <c r="N22" s="1">
        <f>IFERROR(__xludf.DUMMYFUNCTION("""COMPUTED_VALUE"""),2.65199837E8)</f>
        <v>265199837</v>
      </c>
    </row>
    <row r="23">
      <c r="A23" s="2">
        <f>IFERROR(__xludf.DUMMYFUNCTION("""COMPUTED_VALUE"""),45323.66666666667)</f>
        <v>45323.66667</v>
      </c>
      <c r="B23" s="1">
        <f>IFERROR(__xludf.DUMMYFUNCTION("""COMPUTED_VALUE"""),2206.42)</f>
        <v>2206.42</v>
      </c>
      <c r="D23" s="2">
        <f>IFERROR(__xludf.DUMMYFUNCTION("""COMPUTED_VALUE"""),45323.66666666667)</f>
        <v>45323.66667</v>
      </c>
      <c r="E23" s="1">
        <f>IFERROR(__xludf.DUMMYFUNCTION("""COMPUTED_VALUE"""),2250.28)</f>
        <v>2250.28</v>
      </c>
      <c r="G23" s="2">
        <f>IFERROR(__xludf.DUMMYFUNCTION("""COMPUTED_VALUE"""),45323.66666666667)</f>
        <v>45323.66667</v>
      </c>
      <c r="H23" s="1">
        <f>IFERROR(__xludf.DUMMYFUNCTION("""COMPUTED_VALUE"""),2206.42)</f>
        <v>2206.42</v>
      </c>
      <c r="J23" s="2">
        <f>IFERROR(__xludf.DUMMYFUNCTION("""COMPUTED_VALUE"""),45323.66666666667)</f>
        <v>45323.66667</v>
      </c>
      <c r="K23" s="1">
        <f>IFERROR(__xludf.DUMMYFUNCTION("""COMPUTED_VALUE"""),2248.87)</f>
        <v>2248.87</v>
      </c>
      <c r="M23" s="2">
        <f>IFERROR(__xludf.DUMMYFUNCTION("""COMPUTED_VALUE"""),45323.66666666667)</f>
        <v>45323.66667</v>
      </c>
      <c r="N23" s="1">
        <f>IFERROR(__xludf.DUMMYFUNCTION("""COMPUTED_VALUE"""),2.26452462E8)</f>
        <v>226452462</v>
      </c>
    </row>
    <row r="24">
      <c r="A24" s="2">
        <f>IFERROR(__xludf.DUMMYFUNCTION("""COMPUTED_VALUE"""),45324.66666666667)</f>
        <v>45324.66667</v>
      </c>
      <c r="B24" s="1">
        <f>IFERROR(__xludf.DUMMYFUNCTION("""COMPUTED_VALUE"""),2295.68)</f>
        <v>2295.68</v>
      </c>
      <c r="D24" s="2">
        <f>IFERROR(__xludf.DUMMYFUNCTION("""COMPUTED_VALUE"""),45324.66666666667)</f>
        <v>45324.66667</v>
      </c>
      <c r="E24" s="1">
        <f>IFERROR(__xludf.DUMMYFUNCTION("""COMPUTED_VALUE"""),2328.2)</f>
        <v>2328.2</v>
      </c>
      <c r="G24" s="2">
        <f>IFERROR(__xludf.DUMMYFUNCTION("""COMPUTED_VALUE"""),45324.66666666667)</f>
        <v>45324.66667</v>
      </c>
      <c r="H24" s="1">
        <f>IFERROR(__xludf.DUMMYFUNCTION("""COMPUTED_VALUE"""),2282.5)</f>
        <v>2282.5</v>
      </c>
      <c r="J24" s="2">
        <f>IFERROR(__xludf.DUMMYFUNCTION("""COMPUTED_VALUE"""),45324.66666666667)</f>
        <v>45324.66667</v>
      </c>
      <c r="K24" s="1">
        <f>IFERROR(__xludf.DUMMYFUNCTION("""COMPUTED_VALUE"""),2319.31)</f>
        <v>2319.31</v>
      </c>
      <c r="M24" s="2">
        <f>IFERROR(__xludf.DUMMYFUNCTION("""COMPUTED_VALUE"""),45324.66666666667)</f>
        <v>45324.66667</v>
      </c>
      <c r="N24" s="1">
        <f>IFERROR(__xludf.DUMMYFUNCTION("""COMPUTED_VALUE"""),2.55582741E8)</f>
        <v>255582741</v>
      </c>
    </row>
    <row r="25">
      <c r="A25" s="2">
        <f>IFERROR(__xludf.DUMMYFUNCTION("""COMPUTED_VALUE"""),45327.66666666667)</f>
        <v>45327.66667</v>
      </c>
      <c r="B25" s="1">
        <f>IFERROR(__xludf.DUMMYFUNCTION("""COMPUTED_VALUE"""),2302.58)</f>
        <v>2302.58</v>
      </c>
      <c r="D25" s="2">
        <f>IFERROR(__xludf.DUMMYFUNCTION("""COMPUTED_VALUE"""),45327.66666666667)</f>
        <v>45327.66667</v>
      </c>
      <c r="E25" s="1">
        <f>IFERROR(__xludf.DUMMYFUNCTION("""COMPUTED_VALUE"""),2305.08)</f>
        <v>2305.08</v>
      </c>
      <c r="G25" s="2">
        <f>IFERROR(__xludf.DUMMYFUNCTION("""COMPUTED_VALUE"""),45327.66666666667)</f>
        <v>45327.66667</v>
      </c>
      <c r="H25" s="1">
        <f>IFERROR(__xludf.DUMMYFUNCTION("""COMPUTED_VALUE"""),2281.78)</f>
        <v>2281.78</v>
      </c>
      <c r="J25" s="2">
        <f>IFERROR(__xludf.DUMMYFUNCTION("""COMPUTED_VALUE"""),45327.66666666667)</f>
        <v>45327.66667</v>
      </c>
      <c r="K25" s="1">
        <f>IFERROR(__xludf.DUMMYFUNCTION("""COMPUTED_VALUE"""),2302.97)</f>
        <v>2302.97</v>
      </c>
      <c r="M25" s="2">
        <f>IFERROR(__xludf.DUMMYFUNCTION("""COMPUTED_VALUE"""),45327.66666666667)</f>
        <v>45327.66667</v>
      </c>
      <c r="N25" s="1">
        <f>IFERROR(__xludf.DUMMYFUNCTION("""COMPUTED_VALUE"""),1.9010808E8)</f>
        <v>190108080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IFERROR(__xludf.DUMMYFUNCTION("""COMPUTED_VALUE"""),2299.66)</f>
        <v>2299.66</v>
      </c>
      <c r="D26" s="2">
        <f>IFERROR(__xludf.DUMMYFUNCTION("""COMPUTED_VALUE"""),45328.66666666667)</f>
        <v>45328.66667</v>
      </c>
      <c r="E26" s="1">
        <f>IFERROR(__xludf.DUMMYFUNCTION("""COMPUTED_VALUE"""),2305.74)</f>
        <v>2305.74</v>
      </c>
      <c r="G26" s="2">
        <f>IFERROR(__xludf.DUMMYFUNCTION("""COMPUTED_VALUE"""),45328.66666666667)</f>
        <v>45328.66667</v>
      </c>
      <c r="H26" s="1">
        <f>IFERROR(__xludf.DUMMYFUNCTION("""COMPUTED_VALUE"""),2287.06)</f>
        <v>2287.06</v>
      </c>
      <c r="J26" s="2">
        <f>IFERROR(__xludf.DUMMYFUNCTION("""COMPUTED_VALUE"""),45328.66666666667)</f>
        <v>45328.66667</v>
      </c>
      <c r="K26" s="1">
        <f>IFERROR(__xludf.DUMMYFUNCTION("""COMPUTED_VALUE"""),2299.73)</f>
        <v>2299.73</v>
      </c>
      <c r="M26" s="2">
        <f>IFERROR(__xludf.DUMMYFUNCTION("""COMPUTED_VALUE"""),45328.66666666667)</f>
        <v>45328.66667</v>
      </c>
      <c r="N26" s="1">
        <f>IFERROR(__xludf.DUMMYFUNCTION("""COMPUTED_VALUE"""),1.72934404E8)</f>
        <v>172934404</v>
      </c>
    </row>
    <row r="27">
      <c r="A27" s="2">
        <f>IFERROR(__xludf.DUMMYFUNCTION("""COMPUTED_VALUE"""),45329.66666666667)</f>
        <v>45329.66667</v>
      </c>
      <c r="B27" s="1">
        <f>IFERROR(__xludf.DUMMYFUNCTION("""COMPUTED_VALUE"""),2307.97)</f>
        <v>2307.97</v>
      </c>
      <c r="D27" s="2">
        <f>IFERROR(__xludf.DUMMYFUNCTION("""COMPUTED_VALUE"""),45329.66666666667)</f>
        <v>45329.66667</v>
      </c>
      <c r="E27" s="1">
        <f>IFERROR(__xludf.DUMMYFUNCTION("""COMPUTED_VALUE"""),2323.78)</f>
        <v>2323.78</v>
      </c>
      <c r="G27" s="2">
        <f>IFERROR(__xludf.DUMMYFUNCTION("""COMPUTED_VALUE"""),45329.66666666667)</f>
        <v>45329.66667</v>
      </c>
      <c r="H27" s="1">
        <f>IFERROR(__xludf.DUMMYFUNCTION("""COMPUTED_VALUE"""),2305.89)</f>
        <v>2305.89</v>
      </c>
      <c r="J27" s="2">
        <f>IFERROR(__xludf.DUMMYFUNCTION("""COMPUTED_VALUE"""),45329.66666666667)</f>
        <v>45329.66667</v>
      </c>
      <c r="K27" s="1">
        <f>IFERROR(__xludf.DUMMYFUNCTION("""COMPUTED_VALUE"""),2318.99)</f>
        <v>2318.99</v>
      </c>
      <c r="M27" s="2">
        <f>IFERROR(__xludf.DUMMYFUNCTION("""COMPUTED_VALUE"""),45329.66666666667)</f>
        <v>45329.66667</v>
      </c>
      <c r="N27" s="1">
        <f>IFERROR(__xludf.DUMMYFUNCTION("""COMPUTED_VALUE"""),1.79642787E8)</f>
        <v>179642787</v>
      </c>
    </row>
    <row r="28">
      <c r="A28" s="2">
        <f>IFERROR(__xludf.DUMMYFUNCTION("""COMPUTED_VALUE"""),45330.66666666667)</f>
        <v>45330.66667</v>
      </c>
      <c r="B28" s="1">
        <f>IFERROR(__xludf.DUMMYFUNCTION("""COMPUTED_VALUE"""),2315.2)</f>
        <v>2315.2</v>
      </c>
      <c r="D28" s="2">
        <f>IFERROR(__xludf.DUMMYFUNCTION("""COMPUTED_VALUE"""),45330.66666666667)</f>
        <v>45330.66667</v>
      </c>
      <c r="E28" s="1">
        <f>IFERROR(__xludf.DUMMYFUNCTION("""COMPUTED_VALUE"""),2329.87)</f>
        <v>2329.87</v>
      </c>
      <c r="G28" s="2">
        <f>IFERROR(__xludf.DUMMYFUNCTION("""COMPUTED_VALUE"""),45330.66666666667)</f>
        <v>45330.66667</v>
      </c>
      <c r="H28" s="1">
        <f>IFERROR(__xludf.DUMMYFUNCTION("""COMPUTED_VALUE"""),2310.58)</f>
        <v>2310.58</v>
      </c>
      <c r="J28" s="2">
        <f>IFERROR(__xludf.DUMMYFUNCTION("""COMPUTED_VALUE"""),45330.66666666667)</f>
        <v>45330.66667</v>
      </c>
      <c r="K28" s="1">
        <f>IFERROR(__xludf.DUMMYFUNCTION("""COMPUTED_VALUE"""),2316.29)</f>
        <v>2316.29</v>
      </c>
      <c r="M28" s="2">
        <f>IFERROR(__xludf.DUMMYFUNCTION("""COMPUTED_VALUE"""),45330.66666666667)</f>
        <v>45330.66667</v>
      </c>
      <c r="N28" s="1">
        <f>IFERROR(__xludf.DUMMYFUNCTION("""COMPUTED_VALUE"""),1.71945578E8)</f>
        <v>171945578</v>
      </c>
    </row>
    <row r="29">
      <c r="A29" s="2">
        <f>IFERROR(__xludf.DUMMYFUNCTION("""COMPUTED_VALUE"""),45331.66666666667)</f>
        <v>45331.66667</v>
      </c>
      <c r="B29" s="1">
        <f>IFERROR(__xludf.DUMMYFUNCTION("""COMPUTED_VALUE"""),2325.41)</f>
        <v>2325.41</v>
      </c>
      <c r="D29" s="2">
        <f>IFERROR(__xludf.DUMMYFUNCTION("""COMPUTED_VALUE"""),45331.66666666667)</f>
        <v>45331.66667</v>
      </c>
      <c r="E29" s="1">
        <f>IFERROR(__xludf.DUMMYFUNCTION("""COMPUTED_VALUE"""),2349.42)</f>
        <v>2349.42</v>
      </c>
      <c r="G29" s="2">
        <f>IFERROR(__xludf.DUMMYFUNCTION("""COMPUTED_VALUE"""),45331.66666666667)</f>
        <v>45331.66667</v>
      </c>
      <c r="H29" s="1">
        <f>IFERROR(__xludf.DUMMYFUNCTION("""COMPUTED_VALUE"""),2320.35)</f>
        <v>2320.35</v>
      </c>
      <c r="J29" s="2">
        <f>IFERROR(__xludf.DUMMYFUNCTION("""COMPUTED_VALUE"""),45331.66666666667)</f>
        <v>45331.66667</v>
      </c>
      <c r="K29" s="1">
        <f>IFERROR(__xludf.DUMMYFUNCTION("""COMPUTED_VALUE"""),2344.56)</f>
        <v>2344.56</v>
      </c>
      <c r="M29" s="2">
        <f>IFERROR(__xludf.DUMMYFUNCTION("""COMPUTED_VALUE"""),45331.66666666667)</f>
        <v>45331.66667</v>
      </c>
      <c r="N29" s="1">
        <f>IFERROR(__xludf.DUMMYFUNCTION("""COMPUTED_VALUE"""),1.78536912E8)</f>
        <v>178536912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IFERROR(__xludf.DUMMYFUNCTION("""COMPUTED_VALUE"""),2347.34)</f>
        <v>2347.34</v>
      </c>
      <c r="D30" s="2">
        <f>IFERROR(__xludf.DUMMYFUNCTION("""COMPUTED_VALUE"""),45334.66666666667)</f>
        <v>45334.66667</v>
      </c>
      <c r="E30" s="1">
        <f>IFERROR(__xludf.DUMMYFUNCTION("""COMPUTED_VALUE"""),2353.23)</f>
        <v>2353.23</v>
      </c>
      <c r="G30" s="2">
        <f>IFERROR(__xludf.DUMMYFUNCTION("""COMPUTED_VALUE"""),45334.66666666667)</f>
        <v>45334.66667</v>
      </c>
      <c r="H30" s="1">
        <f>IFERROR(__xludf.DUMMYFUNCTION("""COMPUTED_VALUE"""),2336.3)</f>
        <v>2336.3</v>
      </c>
      <c r="J30" s="2">
        <f>IFERROR(__xludf.DUMMYFUNCTION("""COMPUTED_VALUE"""),45334.66666666667)</f>
        <v>45334.66667</v>
      </c>
      <c r="K30" s="1">
        <f>IFERROR(__xludf.DUMMYFUNCTION("""COMPUTED_VALUE"""),2340.65)</f>
        <v>2340.65</v>
      </c>
      <c r="M30" s="2">
        <f>IFERROR(__xludf.DUMMYFUNCTION("""COMPUTED_VALUE"""),45334.66666666667)</f>
        <v>45334.66667</v>
      </c>
      <c r="N30" s="1">
        <f>IFERROR(__xludf.DUMMYFUNCTION("""COMPUTED_VALUE"""),1.78530523E8)</f>
        <v>178530523</v>
      </c>
    </row>
    <row r="31">
      <c r="A31" s="2">
        <f>IFERROR(__xludf.DUMMYFUNCTION("""COMPUTED_VALUE"""),45335.66666666667)</f>
        <v>45335.66667</v>
      </c>
      <c r="B31" s="1">
        <f>IFERROR(__xludf.DUMMYFUNCTION("""COMPUTED_VALUE"""),2303.06)</f>
        <v>2303.06</v>
      </c>
      <c r="D31" s="2">
        <f>IFERROR(__xludf.DUMMYFUNCTION("""COMPUTED_VALUE"""),45335.66666666667)</f>
        <v>45335.66667</v>
      </c>
      <c r="E31" s="1">
        <f>IFERROR(__xludf.DUMMYFUNCTION("""COMPUTED_VALUE"""),2316.41)</f>
        <v>2316.41</v>
      </c>
      <c r="G31" s="2">
        <f>IFERROR(__xludf.DUMMYFUNCTION("""COMPUTED_VALUE"""),45335.66666666667)</f>
        <v>45335.66667</v>
      </c>
      <c r="H31" s="1">
        <f>IFERROR(__xludf.DUMMYFUNCTION("""COMPUTED_VALUE"""),2289.37)</f>
        <v>2289.37</v>
      </c>
      <c r="J31" s="2">
        <f>IFERROR(__xludf.DUMMYFUNCTION("""COMPUTED_VALUE"""),45335.66666666667)</f>
        <v>45335.66667</v>
      </c>
      <c r="K31" s="1">
        <f>IFERROR(__xludf.DUMMYFUNCTION("""COMPUTED_VALUE"""),2301.66)</f>
        <v>2301.66</v>
      </c>
      <c r="M31" s="2">
        <f>IFERROR(__xludf.DUMMYFUNCTION("""COMPUTED_VALUE"""),45335.66666666667)</f>
        <v>45335.66667</v>
      </c>
      <c r="N31" s="1">
        <f>IFERROR(__xludf.DUMMYFUNCTION("""COMPUTED_VALUE"""),2.08330692E8)</f>
        <v>208330692</v>
      </c>
    </row>
    <row r="32">
      <c r="A32" s="2">
        <f>IFERROR(__xludf.DUMMYFUNCTION("""COMPUTED_VALUE"""),45336.66666666667)</f>
        <v>45336.66667</v>
      </c>
      <c r="B32" s="1">
        <f>IFERROR(__xludf.DUMMYFUNCTION("""COMPUTED_VALUE"""),2310.41)</f>
        <v>2310.41</v>
      </c>
      <c r="D32" s="2">
        <f>IFERROR(__xludf.DUMMYFUNCTION("""COMPUTED_VALUE"""),45336.66666666667)</f>
        <v>45336.66667</v>
      </c>
      <c r="E32" s="1">
        <f>IFERROR(__xludf.DUMMYFUNCTION("""COMPUTED_VALUE"""),2327.51)</f>
        <v>2327.51</v>
      </c>
      <c r="G32" s="2">
        <f>IFERROR(__xludf.DUMMYFUNCTION("""COMPUTED_VALUE"""),45336.66666666667)</f>
        <v>45336.66667</v>
      </c>
      <c r="H32" s="1">
        <f>IFERROR(__xludf.DUMMYFUNCTION("""COMPUTED_VALUE"""),2299.64)</f>
        <v>2299.64</v>
      </c>
      <c r="J32" s="2">
        <f>IFERROR(__xludf.DUMMYFUNCTION("""COMPUTED_VALUE"""),45336.66666666667)</f>
        <v>45336.66667</v>
      </c>
      <c r="K32" s="1">
        <f>IFERROR(__xludf.DUMMYFUNCTION("""COMPUTED_VALUE"""),2326.16)</f>
        <v>2326.16</v>
      </c>
      <c r="M32" s="2">
        <f>IFERROR(__xludf.DUMMYFUNCTION("""COMPUTED_VALUE"""),45336.66666666667)</f>
        <v>45336.66667</v>
      </c>
      <c r="N32" s="1">
        <f>IFERROR(__xludf.DUMMYFUNCTION("""COMPUTED_VALUE"""),1.67802645E8)</f>
        <v>167802645</v>
      </c>
    </row>
    <row r="33">
      <c r="A33" s="2">
        <f>IFERROR(__xludf.DUMMYFUNCTION("""COMPUTED_VALUE"""),45337.66666666667)</f>
        <v>45337.66667</v>
      </c>
      <c r="B33" s="1">
        <f>IFERROR(__xludf.DUMMYFUNCTION("""COMPUTED_VALUE"""),2328.39)</f>
        <v>2328.39</v>
      </c>
      <c r="D33" s="2">
        <f>IFERROR(__xludf.DUMMYFUNCTION("""COMPUTED_VALUE"""),45337.66666666667)</f>
        <v>45337.66667</v>
      </c>
      <c r="E33" s="1">
        <f>IFERROR(__xludf.DUMMYFUNCTION("""COMPUTED_VALUE"""),2335.63)</f>
        <v>2335.63</v>
      </c>
      <c r="G33" s="2">
        <f>IFERROR(__xludf.DUMMYFUNCTION("""COMPUTED_VALUE"""),45337.66666666667)</f>
        <v>45337.66667</v>
      </c>
      <c r="H33" s="1">
        <f>IFERROR(__xludf.DUMMYFUNCTION("""COMPUTED_VALUE"""),2311.56)</f>
        <v>2311.56</v>
      </c>
      <c r="J33" s="2">
        <f>IFERROR(__xludf.DUMMYFUNCTION("""COMPUTED_VALUE"""),45337.66666666667)</f>
        <v>45337.66667</v>
      </c>
      <c r="K33" s="1">
        <f>IFERROR(__xludf.DUMMYFUNCTION("""COMPUTED_VALUE"""),2331.84)</f>
        <v>2331.84</v>
      </c>
      <c r="M33" s="2">
        <f>IFERROR(__xludf.DUMMYFUNCTION("""COMPUTED_VALUE"""),45337.66666666667)</f>
        <v>45337.66667</v>
      </c>
      <c r="N33" s="1">
        <f>IFERROR(__xludf.DUMMYFUNCTION("""COMPUTED_VALUE"""),1.75214845E8)</f>
        <v>175214845</v>
      </c>
    </row>
    <row r="34">
      <c r="A34" s="2">
        <f>IFERROR(__xludf.DUMMYFUNCTION("""COMPUTED_VALUE"""),45338.66666666667)</f>
        <v>45338.66667</v>
      </c>
      <c r="B34" s="1">
        <f>IFERROR(__xludf.DUMMYFUNCTION("""COMPUTED_VALUE"""),2323.75)</f>
        <v>2323.75</v>
      </c>
      <c r="D34" s="2">
        <f>IFERROR(__xludf.DUMMYFUNCTION("""COMPUTED_VALUE"""),45338.66666666667)</f>
        <v>45338.66667</v>
      </c>
      <c r="E34" s="1">
        <f>IFERROR(__xludf.DUMMYFUNCTION("""COMPUTED_VALUE"""),2343.18)</f>
        <v>2343.18</v>
      </c>
      <c r="G34" s="2">
        <f>IFERROR(__xludf.DUMMYFUNCTION("""COMPUTED_VALUE"""),45338.66666666667)</f>
        <v>45338.66667</v>
      </c>
      <c r="H34" s="1">
        <f>IFERROR(__xludf.DUMMYFUNCTION("""COMPUTED_VALUE"""),2311.0)</f>
        <v>2311</v>
      </c>
      <c r="J34" s="2">
        <f>IFERROR(__xludf.DUMMYFUNCTION("""COMPUTED_VALUE"""),45338.66666666667)</f>
        <v>45338.66667</v>
      </c>
      <c r="K34" s="1">
        <f>IFERROR(__xludf.DUMMYFUNCTION("""COMPUTED_VALUE"""),2329.88)</f>
        <v>2329.88</v>
      </c>
      <c r="M34" s="2">
        <f>IFERROR(__xludf.DUMMYFUNCTION("""COMPUTED_VALUE"""),45338.66666666667)</f>
        <v>45338.66667</v>
      </c>
      <c r="N34" s="1">
        <f>IFERROR(__xludf.DUMMYFUNCTION("""COMPUTED_VALUE"""),1.94648852E8)</f>
        <v>194648852</v>
      </c>
    </row>
    <row r="35">
      <c r="A35" s="2">
        <f>IFERROR(__xludf.DUMMYFUNCTION("""COMPUTED_VALUE"""),45342.66666666667)</f>
        <v>45342.66667</v>
      </c>
      <c r="B35" s="1">
        <f>IFERROR(__xludf.DUMMYFUNCTION("""COMPUTED_VALUE"""),2320.92)</f>
        <v>2320.92</v>
      </c>
      <c r="D35" s="2">
        <f>IFERROR(__xludf.DUMMYFUNCTION("""COMPUTED_VALUE"""),45342.66666666667)</f>
        <v>45342.66667</v>
      </c>
      <c r="E35" s="1">
        <f>IFERROR(__xludf.DUMMYFUNCTION("""COMPUTED_VALUE"""),2334.45)</f>
        <v>2334.45</v>
      </c>
      <c r="G35" s="2">
        <f>IFERROR(__xludf.DUMMYFUNCTION("""COMPUTED_VALUE"""),45342.66666666667)</f>
        <v>45342.66667</v>
      </c>
      <c r="H35" s="1">
        <f>IFERROR(__xludf.DUMMYFUNCTION("""COMPUTED_VALUE"""),2306.97)</f>
        <v>2306.97</v>
      </c>
      <c r="J35" s="2">
        <f>IFERROR(__xludf.DUMMYFUNCTION("""COMPUTED_VALUE"""),45342.66666666667)</f>
        <v>45342.66667</v>
      </c>
      <c r="K35" s="1">
        <f>IFERROR(__xludf.DUMMYFUNCTION("""COMPUTED_VALUE"""),2317.39)</f>
        <v>2317.39</v>
      </c>
      <c r="M35" s="2">
        <f>IFERROR(__xludf.DUMMYFUNCTION("""COMPUTED_VALUE"""),45342.66666666667)</f>
        <v>45342.66667</v>
      </c>
      <c r="N35" s="1">
        <f>IFERROR(__xludf.DUMMYFUNCTION("""COMPUTED_VALUE"""),2.11321144E8)</f>
        <v>211321144</v>
      </c>
    </row>
    <row r="36">
      <c r="A36" s="2">
        <f>IFERROR(__xludf.DUMMYFUNCTION("""COMPUTED_VALUE"""),45343.66666666667)</f>
        <v>45343.66667</v>
      </c>
      <c r="B36" s="1">
        <f>IFERROR(__xludf.DUMMYFUNCTION("""COMPUTED_VALUE"""),2325.8)</f>
        <v>2325.8</v>
      </c>
      <c r="D36" s="2">
        <f>IFERROR(__xludf.DUMMYFUNCTION("""COMPUTED_VALUE"""),45343.66666666667)</f>
        <v>45343.66667</v>
      </c>
      <c r="E36" s="1">
        <f>IFERROR(__xludf.DUMMYFUNCTION("""COMPUTED_VALUE"""),2331.46)</f>
        <v>2331.46</v>
      </c>
      <c r="G36" s="2">
        <f>IFERROR(__xludf.DUMMYFUNCTION("""COMPUTED_VALUE"""),45343.66666666667)</f>
        <v>45343.66667</v>
      </c>
      <c r="H36" s="1">
        <f>IFERROR(__xludf.DUMMYFUNCTION("""COMPUTED_VALUE"""),2310.15)</f>
        <v>2310.15</v>
      </c>
      <c r="J36" s="2">
        <f>IFERROR(__xludf.DUMMYFUNCTION("""COMPUTED_VALUE"""),45343.66666666667)</f>
        <v>45343.66667</v>
      </c>
      <c r="K36" s="1">
        <f>IFERROR(__xludf.DUMMYFUNCTION("""COMPUTED_VALUE"""),2324.64)</f>
        <v>2324.64</v>
      </c>
      <c r="M36" s="2">
        <f>IFERROR(__xludf.DUMMYFUNCTION("""COMPUTED_VALUE"""),45343.66666666667)</f>
        <v>45343.66667</v>
      </c>
      <c r="N36" s="1">
        <f>IFERROR(__xludf.DUMMYFUNCTION("""COMPUTED_VALUE"""),1.87335264E8)</f>
        <v>187335264</v>
      </c>
    </row>
    <row r="37">
      <c r="A37" s="2">
        <f>IFERROR(__xludf.DUMMYFUNCTION("""COMPUTED_VALUE"""),45344.66666666667)</f>
        <v>45344.66667</v>
      </c>
      <c r="B37" s="1">
        <f>IFERROR(__xludf.DUMMYFUNCTION("""COMPUTED_VALUE"""),2357.98)</f>
        <v>2357.98</v>
      </c>
      <c r="D37" s="2">
        <f>IFERROR(__xludf.DUMMYFUNCTION("""COMPUTED_VALUE"""),45344.66666666667)</f>
        <v>45344.66667</v>
      </c>
      <c r="E37" s="1">
        <f>IFERROR(__xludf.DUMMYFUNCTION("""COMPUTED_VALUE"""),2381.04)</f>
        <v>2381.04</v>
      </c>
      <c r="G37" s="2">
        <f>IFERROR(__xludf.DUMMYFUNCTION("""COMPUTED_VALUE"""),45344.66666666667)</f>
        <v>45344.66667</v>
      </c>
      <c r="H37" s="1">
        <f>IFERROR(__xludf.DUMMYFUNCTION("""COMPUTED_VALUE"""),2351.96)</f>
        <v>2351.96</v>
      </c>
      <c r="J37" s="2">
        <f>IFERROR(__xludf.DUMMYFUNCTION("""COMPUTED_VALUE"""),45344.66666666667)</f>
        <v>45344.66667</v>
      </c>
      <c r="K37" s="1">
        <f>IFERROR(__xludf.DUMMYFUNCTION("""COMPUTED_VALUE"""),2378.36)</f>
        <v>2378.36</v>
      </c>
      <c r="M37" s="2">
        <f>IFERROR(__xludf.DUMMYFUNCTION("""COMPUTED_VALUE"""),45344.66666666667)</f>
        <v>45344.66667</v>
      </c>
      <c r="N37" s="1">
        <f>IFERROR(__xludf.DUMMYFUNCTION("""COMPUTED_VALUE"""),2.15517963E8)</f>
        <v>215517963</v>
      </c>
    </row>
    <row r="38">
      <c r="A38" s="2">
        <f>IFERROR(__xludf.DUMMYFUNCTION("""COMPUTED_VALUE"""),45345.66666666667)</f>
        <v>45345.66667</v>
      </c>
      <c r="B38" s="1">
        <f>IFERROR(__xludf.DUMMYFUNCTION("""COMPUTED_VALUE"""),2380.83)</f>
        <v>2380.83</v>
      </c>
      <c r="D38" s="2">
        <f>IFERROR(__xludf.DUMMYFUNCTION("""COMPUTED_VALUE"""),45345.66666666667)</f>
        <v>45345.66667</v>
      </c>
      <c r="E38" s="1">
        <f>IFERROR(__xludf.DUMMYFUNCTION("""COMPUTED_VALUE"""),2393.62)</f>
        <v>2393.62</v>
      </c>
      <c r="G38" s="2">
        <f>IFERROR(__xludf.DUMMYFUNCTION("""COMPUTED_VALUE"""),45345.66666666667)</f>
        <v>45345.66667</v>
      </c>
      <c r="H38" s="1">
        <f>IFERROR(__xludf.DUMMYFUNCTION("""COMPUTED_VALUE"""),2378.72)</f>
        <v>2378.72</v>
      </c>
      <c r="J38" s="2">
        <f>IFERROR(__xludf.DUMMYFUNCTION("""COMPUTED_VALUE"""),45345.66666666667)</f>
        <v>45345.66667</v>
      </c>
      <c r="K38" s="1">
        <f>IFERROR(__xludf.DUMMYFUNCTION("""COMPUTED_VALUE"""),2387.82)</f>
        <v>2387.82</v>
      </c>
      <c r="M38" s="2">
        <f>IFERROR(__xludf.DUMMYFUNCTION("""COMPUTED_VALUE"""),45345.66666666667)</f>
        <v>45345.66667</v>
      </c>
      <c r="N38" s="1">
        <f>IFERROR(__xludf.DUMMYFUNCTION("""COMPUTED_VALUE"""),2.79762116E8)</f>
        <v>279762116</v>
      </c>
    </row>
    <row r="39">
      <c r="A39" s="2">
        <f>IFERROR(__xludf.DUMMYFUNCTION("""COMPUTED_VALUE"""),45348.66666666667)</f>
        <v>45348.66667</v>
      </c>
      <c r="B39" s="1">
        <f>IFERROR(__xludf.DUMMYFUNCTION("""COMPUTED_VALUE"""),2395.38)</f>
        <v>2395.38</v>
      </c>
      <c r="D39" s="2">
        <f>IFERROR(__xludf.DUMMYFUNCTION("""COMPUTED_VALUE"""),45348.66666666667)</f>
        <v>45348.66667</v>
      </c>
      <c r="E39" s="1">
        <f>IFERROR(__xludf.DUMMYFUNCTION("""COMPUTED_VALUE"""),2399.46)</f>
        <v>2399.46</v>
      </c>
      <c r="G39" s="2">
        <f>IFERROR(__xludf.DUMMYFUNCTION("""COMPUTED_VALUE"""),45348.66666666667)</f>
        <v>45348.66667</v>
      </c>
      <c r="H39" s="1">
        <f>IFERROR(__xludf.DUMMYFUNCTION("""COMPUTED_VALUE"""),2387.84)</f>
        <v>2387.84</v>
      </c>
      <c r="J39" s="2">
        <f>IFERROR(__xludf.DUMMYFUNCTION("""COMPUTED_VALUE"""),45348.66666666667)</f>
        <v>45348.66667</v>
      </c>
      <c r="K39" s="1">
        <f>IFERROR(__xludf.DUMMYFUNCTION("""COMPUTED_VALUE"""),2392.25)</f>
        <v>2392.25</v>
      </c>
      <c r="M39" s="2">
        <f>IFERROR(__xludf.DUMMYFUNCTION("""COMPUTED_VALUE"""),45348.66666666667)</f>
        <v>45348.66667</v>
      </c>
      <c r="N39" s="1">
        <f>IFERROR(__xludf.DUMMYFUNCTION("""COMPUTED_VALUE"""),2.37173822E8)</f>
        <v>237173822</v>
      </c>
    </row>
    <row r="40">
      <c r="A40" s="2">
        <f>IFERROR(__xludf.DUMMYFUNCTION("""COMPUTED_VALUE"""),45349.66666666667)</f>
        <v>45349.66667</v>
      </c>
      <c r="B40" s="1">
        <f>IFERROR(__xludf.DUMMYFUNCTION("""COMPUTED_VALUE"""),2394.89)</f>
        <v>2394.89</v>
      </c>
      <c r="D40" s="2">
        <f>IFERROR(__xludf.DUMMYFUNCTION("""COMPUTED_VALUE"""),45349.66666666667)</f>
        <v>45349.66667</v>
      </c>
      <c r="E40" s="1">
        <f>IFERROR(__xludf.DUMMYFUNCTION("""COMPUTED_VALUE"""),2406.92)</f>
        <v>2406.92</v>
      </c>
      <c r="G40" s="2">
        <f>IFERROR(__xludf.DUMMYFUNCTION("""COMPUTED_VALUE"""),45349.66666666667)</f>
        <v>45349.66667</v>
      </c>
      <c r="H40" s="1">
        <f>IFERROR(__xludf.DUMMYFUNCTION("""COMPUTED_VALUE"""),2393.63)</f>
        <v>2393.63</v>
      </c>
      <c r="J40" s="2">
        <f>IFERROR(__xludf.DUMMYFUNCTION("""COMPUTED_VALUE"""),45349.66666666667)</f>
        <v>45349.66667</v>
      </c>
      <c r="K40" s="1">
        <f>IFERROR(__xludf.DUMMYFUNCTION("""COMPUTED_VALUE"""),2403.91)</f>
        <v>2403.91</v>
      </c>
      <c r="M40" s="2">
        <f>IFERROR(__xludf.DUMMYFUNCTION("""COMPUTED_VALUE"""),45349.66666666667)</f>
        <v>45349.66667</v>
      </c>
      <c r="N40" s="1">
        <f>IFERROR(__xludf.DUMMYFUNCTION("""COMPUTED_VALUE"""),2.16169103E8)</f>
        <v>216169103</v>
      </c>
    </row>
    <row r="41">
      <c r="A41" s="2">
        <f>IFERROR(__xludf.DUMMYFUNCTION("""COMPUTED_VALUE"""),45350.66666666667)</f>
        <v>45350.66667</v>
      </c>
      <c r="B41" s="1">
        <f>IFERROR(__xludf.DUMMYFUNCTION("""COMPUTED_VALUE"""),2396.3)</f>
        <v>2396.3</v>
      </c>
      <c r="D41" s="2">
        <f>IFERROR(__xludf.DUMMYFUNCTION("""COMPUTED_VALUE"""),45350.66666666667)</f>
        <v>45350.66667</v>
      </c>
      <c r="E41" s="1">
        <f>IFERROR(__xludf.DUMMYFUNCTION("""COMPUTED_VALUE"""),2413.23)</f>
        <v>2413.23</v>
      </c>
      <c r="G41" s="2">
        <f>IFERROR(__xludf.DUMMYFUNCTION("""COMPUTED_VALUE"""),45350.66666666667)</f>
        <v>45350.66667</v>
      </c>
      <c r="H41" s="1">
        <f>IFERROR(__xludf.DUMMYFUNCTION("""COMPUTED_VALUE"""),2396.3)</f>
        <v>2396.3</v>
      </c>
      <c r="J41" s="2">
        <f>IFERROR(__xludf.DUMMYFUNCTION("""COMPUTED_VALUE"""),45350.66666666667)</f>
        <v>45350.66667</v>
      </c>
      <c r="K41" s="1">
        <f>IFERROR(__xludf.DUMMYFUNCTION("""COMPUTED_VALUE"""),2406.16)</f>
        <v>2406.16</v>
      </c>
      <c r="M41" s="2">
        <f>IFERROR(__xludf.DUMMYFUNCTION("""COMPUTED_VALUE"""),45350.66666666667)</f>
        <v>45350.66667</v>
      </c>
      <c r="N41" s="1">
        <f>IFERROR(__xludf.DUMMYFUNCTION("""COMPUTED_VALUE"""),1.97854465E8)</f>
        <v>197854465</v>
      </c>
    </row>
    <row r="42">
      <c r="A42" s="2">
        <f>IFERROR(__xludf.DUMMYFUNCTION("""COMPUTED_VALUE"""),45351.66666666667)</f>
        <v>45351.66667</v>
      </c>
      <c r="B42" s="1">
        <f>IFERROR(__xludf.DUMMYFUNCTION("""COMPUTED_VALUE"""),2410.38)</f>
        <v>2410.38</v>
      </c>
      <c r="D42" s="2">
        <f>IFERROR(__xludf.DUMMYFUNCTION("""COMPUTED_VALUE"""),45351.66666666667)</f>
        <v>45351.66667</v>
      </c>
      <c r="E42" s="1">
        <f>IFERROR(__xludf.DUMMYFUNCTION("""COMPUTED_VALUE"""),2431.22)</f>
        <v>2431.22</v>
      </c>
      <c r="G42" s="2">
        <f>IFERROR(__xludf.DUMMYFUNCTION("""COMPUTED_VALUE"""),45351.66666666667)</f>
        <v>45351.66667</v>
      </c>
      <c r="H42" s="1">
        <f>IFERROR(__xludf.DUMMYFUNCTION("""COMPUTED_VALUE"""),2406.32)</f>
        <v>2406.32</v>
      </c>
      <c r="J42" s="2">
        <f>IFERROR(__xludf.DUMMYFUNCTION("""COMPUTED_VALUE"""),45351.66666666667)</f>
        <v>45351.66667</v>
      </c>
      <c r="K42" s="1">
        <f>IFERROR(__xludf.DUMMYFUNCTION("""COMPUTED_VALUE"""),2427.28)</f>
        <v>2427.28</v>
      </c>
      <c r="M42" s="2">
        <f>IFERROR(__xludf.DUMMYFUNCTION("""COMPUTED_VALUE"""),45351.66666666667)</f>
        <v>45351.66667</v>
      </c>
      <c r="N42" s="1">
        <f>IFERROR(__xludf.DUMMYFUNCTION("""COMPUTED_VALUE"""),2.90528338E8)</f>
        <v>290528338</v>
      </c>
    </row>
    <row r="43">
      <c r="A43" s="2">
        <f>IFERROR(__xludf.DUMMYFUNCTION("""COMPUTED_VALUE"""),45352.66666666667)</f>
        <v>45352.66667</v>
      </c>
      <c r="B43" s="1">
        <f>IFERROR(__xludf.DUMMYFUNCTION("""COMPUTED_VALUE"""),2426.03)</f>
        <v>2426.03</v>
      </c>
      <c r="D43" s="2">
        <f>IFERROR(__xludf.DUMMYFUNCTION("""COMPUTED_VALUE"""),45352.66666666667)</f>
        <v>45352.66667</v>
      </c>
      <c r="E43" s="1">
        <f>IFERROR(__xludf.DUMMYFUNCTION("""COMPUTED_VALUE"""),2450.66)</f>
        <v>2450.66</v>
      </c>
      <c r="G43" s="2">
        <f>IFERROR(__xludf.DUMMYFUNCTION("""COMPUTED_VALUE"""),45352.66666666667)</f>
        <v>45352.66667</v>
      </c>
      <c r="H43" s="1">
        <f>IFERROR(__xludf.DUMMYFUNCTION("""COMPUTED_VALUE"""),2421.29)</f>
        <v>2421.29</v>
      </c>
      <c r="J43" s="2">
        <f>IFERROR(__xludf.DUMMYFUNCTION("""COMPUTED_VALUE"""),45352.66666666667)</f>
        <v>45352.66667</v>
      </c>
      <c r="K43" s="1">
        <f>IFERROR(__xludf.DUMMYFUNCTION("""COMPUTED_VALUE"""),2447.5)</f>
        <v>2447.5</v>
      </c>
      <c r="M43" s="2">
        <f>IFERROR(__xludf.DUMMYFUNCTION("""COMPUTED_VALUE"""),45352.66666666667)</f>
        <v>45352.66667</v>
      </c>
      <c r="N43" s="1">
        <f>IFERROR(__xludf.DUMMYFUNCTION("""COMPUTED_VALUE"""),1.94951833E8)</f>
        <v>194951833</v>
      </c>
    </row>
    <row r="44">
      <c r="A44" s="2">
        <f>IFERROR(__xludf.DUMMYFUNCTION("""COMPUTED_VALUE"""),45355.66666666667)</f>
        <v>45355.66667</v>
      </c>
      <c r="B44" s="1">
        <f>IFERROR(__xludf.DUMMYFUNCTION("""COMPUTED_VALUE"""),2444.17)</f>
        <v>2444.17</v>
      </c>
      <c r="D44" s="2">
        <f>IFERROR(__xludf.DUMMYFUNCTION("""COMPUTED_VALUE"""),45355.66666666667)</f>
        <v>45355.66667</v>
      </c>
      <c r="E44" s="1">
        <f>IFERROR(__xludf.DUMMYFUNCTION("""COMPUTED_VALUE"""),2461.28)</f>
        <v>2461.28</v>
      </c>
      <c r="G44" s="2">
        <f>IFERROR(__xludf.DUMMYFUNCTION("""COMPUTED_VALUE"""),45355.66666666667)</f>
        <v>45355.66667</v>
      </c>
      <c r="H44" s="1">
        <f>IFERROR(__xludf.DUMMYFUNCTION("""COMPUTED_VALUE"""),2441.86)</f>
        <v>2441.86</v>
      </c>
      <c r="J44" s="2">
        <f>IFERROR(__xludf.DUMMYFUNCTION("""COMPUTED_VALUE"""),45355.66666666667)</f>
        <v>45355.66667</v>
      </c>
      <c r="K44" s="1">
        <f>IFERROR(__xludf.DUMMYFUNCTION("""COMPUTED_VALUE"""),2442.24)</f>
        <v>2442.24</v>
      </c>
      <c r="M44" s="2">
        <f>IFERROR(__xludf.DUMMYFUNCTION("""COMPUTED_VALUE"""),45355.66666666667)</f>
        <v>45355.66667</v>
      </c>
      <c r="N44" s="1">
        <f>IFERROR(__xludf.DUMMYFUNCTION("""COMPUTED_VALUE"""),2.05559681E8)</f>
        <v>205559681</v>
      </c>
    </row>
    <row r="45">
      <c r="A45" s="2">
        <f>IFERROR(__xludf.DUMMYFUNCTION("""COMPUTED_VALUE"""),45356.66666666667)</f>
        <v>45356.66667</v>
      </c>
      <c r="B45" s="1">
        <f>IFERROR(__xludf.DUMMYFUNCTION("""COMPUTED_VALUE"""),2438.83)</f>
        <v>2438.83</v>
      </c>
      <c r="D45" s="2">
        <f>IFERROR(__xludf.DUMMYFUNCTION("""COMPUTED_VALUE"""),45356.66666666667)</f>
        <v>45356.66667</v>
      </c>
      <c r="E45" s="1">
        <f>IFERROR(__xludf.DUMMYFUNCTION("""COMPUTED_VALUE"""),2442.83)</f>
        <v>2442.83</v>
      </c>
      <c r="G45" s="2">
        <f>IFERROR(__xludf.DUMMYFUNCTION("""COMPUTED_VALUE"""),45356.66666666667)</f>
        <v>45356.66667</v>
      </c>
      <c r="H45" s="1">
        <f>IFERROR(__xludf.DUMMYFUNCTION("""COMPUTED_VALUE"""),2414.95)</f>
        <v>2414.95</v>
      </c>
      <c r="J45" s="2">
        <f>IFERROR(__xludf.DUMMYFUNCTION("""COMPUTED_VALUE"""),45356.66666666667)</f>
        <v>45356.66667</v>
      </c>
      <c r="K45" s="1">
        <f>IFERROR(__xludf.DUMMYFUNCTION("""COMPUTED_VALUE"""),2423.66)</f>
        <v>2423.66</v>
      </c>
      <c r="M45" s="2">
        <f>IFERROR(__xludf.DUMMYFUNCTION("""COMPUTED_VALUE"""),45356.66666666667)</f>
        <v>45356.66667</v>
      </c>
      <c r="N45" s="1">
        <f>IFERROR(__xludf.DUMMYFUNCTION("""COMPUTED_VALUE"""),2.30923969E8)</f>
        <v>230923969</v>
      </c>
    </row>
    <row r="46">
      <c r="A46" s="2">
        <f>IFERROR(__xludf.DUMMYFUNCTION("""COMPUTED_VALUE"""),45357.66666666667)</f>
        <v>45357.66667</v>
      </c>
      <c r="B46" s="1">
        <f>IFERROR(__xludf.DUMMYFUNCTION("""COMPUTED_VALUE"""),2437.28)</f>
        <v>2437.28</v>
      </c>
      <c r="D46" s="2">
        <f>IFERROR(__xludf.DUMMYFUNCTION("""COMPUTED_VALUE"""),45357.66666666667)</f>
        <v>45357.66667</v>
      </c>
      <c r="E46" s="1">
        <f>IFERROR(__xludf.DUMMYFUNCTION("""COMPUTED_VALUE"""),2443.9)</f>
        <v>2443.9</v>
      </c>
      <c r="G46" s="2">
        <f>IFERROR(__xludf.DUMMYFUNCTION("""COMPUTED_VALUE"""),45357.66666666667)</f>
        <v>45357.66667</v>
      </c>
      <c r="H46" s="1">
        <f>IFERROR(__xludf.DUMMYFUNCTION("""COMPUTED_VALUE"""),2421.41)</f>
        <v>2421.41</v>
      </c>
      <c r="J46" s="2">
        <f>IFERROR(__xludf.DUMMYFUNCTION("""COMPUTED_VALUE"""),45357.66666666667)</f>
        <v>45357.66667</v>
      </c>
      <c r="K46" s="1">
        <f>IFERROR(__xludf.DUMMYFUNCTION("""COMPUTED_VALUE"""),2426.48)</f>
        <v>2426.48</v>
      </c>
      <c r="M46" s="2">
        <f>IFERROR(__xludf.DUMMYFUNCTION("""COMPUTED_VALUE"""),45357.66666666667)</f>
        <v>45357.66667</v>
      </c>
      <c r="N46" s="1">
        <f>IFERROR(__xludf.DUMMYFUNCTION("""COMPUTED_VALUE"""),1.95706589E8)</f>
        <v>195706589</v>
      </c>
    </row>
    <row r="47">
      <c r="A47" s="2">
        <f>IFERROR(__xludf.DUMMYFUNCTION("""COMPUTED_VALUE"""),45358.66666666667)</f>
        <v>45358.66667</v>
      </c>
      <c r="B47" s="1">
        <f>IFERROR(__xludf.DUMMYFUNCTION("""COMPUTED_VALUE"""),2442.83)</f>
        <v>2442.83</v>
      </c>
      <c r="D47" s="2">
        <f>IFERROR(__xludf.DUMMYFUNCTION("""COMPUTED_VALUE"""),45358.66666666667)</f>
        <v>45358.66667</v>
      </c>
      <c r="E47" s="1">
        <f>IFERROR(__xludf.DUMMYFUNCTION("""COMPUTED_VALUE"""),2464.99)</f>
        <v>2464.99</v>
      </c>
      <c r="G47" s="2">
        <f>IFERROR(__xludf.DUMMYFUNCTION("""COMPUTED_VALUE"""),45358.66666666667)</f>
        <v>45358.66667</v>
      </c>
      <c r="H47" s="1">
        <f>IFERROR(__xludf.DUMMYFUNCTION("""COMPUTED_VALUE"""),2436.54)</f>
        <v>2436.54</v>
      </c>
      <c r="J47" s="2">
        <f>IFERROR(__xludf.DUMMYFUNCTION("""COMPUTED_VALUE"""),45358.66666666667)</f>
        <v>45358.66667</v>
      </c>
      <c r="K47" s="1">
        <f>IFERROR(__xludf.DUMMYFUNCTION("""COMPUTED_VALUE"""),2455.43)</f>
        <v>2455.43</v>
      </c>
      <c r="M47" s="2">
        <f>IFERROR(__xludf.DUMMYFUNCTION("""COMPUTED_VALUE"""),45358.66666666667)</f>
        <v>45358.66667</v>
      </c>
      <c r="N47" s="1">
        <f>IFERROR(__xludf.DUMMYFUNCTION("""COMPUTED_VALUE"""),2.45502754E8)</f>
        <v>245502754</v>
      </c>
    </row>
    <row r="48">
      <c r="A48" s="2">
        <f>IFERROR(__xludf.DUMMYFUNCTION("""COMPUTED_VALUE"""),45359.66666666667)</f>
        <v>45359.66667</v>
      </c>
      <c r="B48" s="1">
        <f>IFERROR(__xludf.DUMMYFUNCTION("""COMPUTED_VALUE"""),2441.61)</f>
        <v>2441.61</v>
      </c>
      <c r="D48" s="2">
        <f>IFERROR(__xludf.DUMMYFUNCTION("""COMPUTED_VALUE"""),45359.66666666667)</f>
        <v>45359.66667</v>
      </c>
      <c r="E48" s="1">
        <f>IFERROR(__xludf.DUMMYFUNCTION("""COMPUTED_VALUE"""),2455.69)</f>
        <v>2455.69</v>
      </c>
      <c r="G48" s="2">
        <f>IFERROR(__xludf.DUMMYFUNCTION("""COMPUTED_VALUE"""),45359.66666666667)</f>
        <v>45359.66667</v>
      </c>
      <c r="H48" s="1">
        <f>IFERROR(__xludf.DUMMYFUNCTION("""COMPUTED_VALUE"""),2418.59)</f>
        <v>2418.59</v>
      </c>
      <c r="J48" s="2">
        <f>IFERROR(__xludf.DUMMYFUNCTION("""COMPUTED_VALUE"""),45359.66666666667)</f>
        <v>45359.66667</v>
      </c>
      <c r="K48" s="1">
        <f>IFERROR(__xludf.DUMMYFUNCTION("""COMPUTED_VALUE"""),2425.59)</f>
        <v>2425.59</v>
      </c>
      <c r="M48" s="2">
        <f>IFERROR(__xludf.DUMMYFUNCTION("""COMPUTED_VALUE"""),45359.66666666667)</f>
        <v>45359.66667</v>
      </c>
      <c r="N48" s="1">
        <f>IFERROR(__xludf.DUMMYFUNCTION("""COMPUTED_VALUE"""),2.31799813E8)</f>
        <v>231799813</v>
      </c>
    </row>
    <row r="49">
      <c r="A49" s="2">
        <f>IFERROR(__xludf.DUMMYFUNCTION("""COMPUTED_VALUE"""),45362.66666666667)</f>
        <v>45362.66667</v>
      </c>
      <c r="B49" s="1">
        <f>IFERROR(__xludf.DUMMYFUNCTION("""COMPUTED_VALUE"""),2417.25)</f>
        <v>2417.25</v>
      </c>
      <c r="D49" s="2">
        <f>IFERROR(__xludf.DUMMYFUNCTION("""COMPUTED_VALUE"""),45362.66666666667)</f>
        <v>45362.66667</v>
      </c>
      <c r="E49" s="1">
        <f>IFERROR(__xludf.DUMMYFUNCTION("""COMPUTED_VALUE"""),2417.44)</f>
        <v>2417.44</v>
      </c>
      <c r="G49" s="2">
        <f>IFERROR(__xludf.DUMMYFUNCTION("""COMPUTED_VALUE"""),45362.66666666667)</f>
        <v>45362.66667</v>
      </c>
      <c r="H49" s="1">
        <f>IFERROR(__xludf.DUMMYFUNCTION("""COMPUTED_VALUE"""),2392.16)</f>
        <v>2392.16</v>
      </c>
      <c r="J49" s="2">
        <f>IFERROR(__xludf.DUMMYFUNCTION("""COMPUTED_VALUE"""),45362.66666666667)</f>
        <v>45362.66667</v>
      </c>
      <c r="K49" s="1">
        <f>IFERROR(__xludf.DUMMYFUNCTION("""COMPUTED_VALUE"""),2401.54)</f>
        <v>2401.54</v>
      </c>
      <c r="M49" s="2">
        <f>IFERROR(__xludf.DUMMYFUNCTION("""COMPUTED_VALUE"""),45362.66666666667)</f>
        <v>45362.66667</v>
      </c>
      <c r="N49" s="1">
        <f>IFERROR(__xludf.DUMMYFUNCTION("""COMPUTED_VALUE"""),1.98157646E8)</f>
        <v>198157646</v>
      </c>
    </row>
    <row r="50">
      <c r="A50" s="2">
        <f>IFERROR(__xludf.DUMMYFUNCTION("""COMPUTED_VALUE"""),45363.66666666667)</f>
        <v>45363.66667</v>
      </c>
      <c r="B50" s="1">
        <f>IFERROR(__xludf.DUMMYFUNCTION("""COMPUTED_VALUE"""),2411.74)</f>
        <v>2411.74</v>
      </c>
      <c r="D50" s="2">
        <f>IFERROR(__xludf.DUMMYFUNCTION("""COMPUTED_VALUE"""),45363.66666666667)</f>
        <v>45363.66667</v>
      </c>
      <c r="E50" s="1">
        <f>IFERROR(__xludf.DUMMYFUNCTION("""COMPUTED_VALUE"""),2443.2)</f>
        <v>2443.2</v>
      </c>
      <c r="G50" s="2">
        <f>IFERROR(__xludf.DUMMYFUNCTION("""COMPUTED_VALUE"""),45363.66666666667)</f>
        <v>45363.66667</v>
      </c>
      <c r="H50" s="1">
        <f>IFERROR(__xludf.DUMMYFUNCTION("""COMPUTED_VALUE"""),2406.02)</f>
        <v>2406.02</v>
      </c>
      <c r="J50" s="2">
        <f>IFERROR(__xludf.DUMMYFUNCTION("""COMPUTED_VALUE"""),45363.66666666667)</f>
        <v>45363.66667</v>
      </c>
      <c r="K50" s="1">
        <f>IFERROR(__xludf.DUMMYFUNCTION("""COMPUTED_VALUE"""),2437.06)</f>
        <v>2437.06</v>
      </c>
      <c r="M50" s="2">
        <f>IFERROR(__xludf.DUMMYFUNCTION("""COMPUTED_VALUE"""),45363.66666666667)</f>
        <v>45363.66667</v>
      </c>
      <c r="N50" s="1">
        <f>IFERROR(__xludf.DUMMYFUNCTION("""COMPUTED_VALUE"""),2.00752142E8)</f>
        <v>200752142</v>
      </c>
    </row>
    <row r="51">
      <c r="A51" s="2">
        <f>IFERROR(__xludf.DUMMYFUNCTION("""COMPUTED_VALUE"""),45364.66666666667)</f>
        <v>45364.66667</v>
      </c>
      <c r="B51" s="1">
        <f>IFERROR(__xludf.DUMMYFUNCTION("""COMPUTED_VALUE"""),2438.29)</f>
        <v>2438.29</v>
      </c>
      <c r="D51" s="2">
        <f>IFERROR(__xludf.DUMMYFUNCTION("""COMPUTED_VALUE"""),45364.66666666667)</f>
        <v>45364.66667</v>
      </c>
      <c r="E51" s="1">
        <f>IFERROR(__xludf.DUMMYFUNCTION("""COMPUTED_VALUE"""),2456.45)</f>
        <v>2456.45</v>
      </c>
      <c r="G51" s="2">
        <f>IFERROR(__xludf.DUMMYFUNCTION("""COMPUTED_VALUE"""),45364.66666666667)</f>
        <v>45364.66667</v>
      </c>
      <c r="H51" s="1">
        <f>IFERROR(__xludf.DUMMYFUNCTION("""COMPUTED_VALUE"""),2436.32)</f>
        <v>2436.32</v>
      </c>
      <c r="J51" s="2">
        <f>IFERROR(__xludf.DUMMYFUNCTION("""COMPUTED_VALUE"""),45364.66666666667)</f>
        <v>45364.66667</v>
      </c>
      <c r="K51" s="1">
        <f>IFERROR(__xludf.DUMMYFUNCTION("""COMPUTED_VALUE"""),2448.34)</f>
        <v>2448.34</v>
      </c>
      <c r="M51" s="2">
        <f>IFERROR(__xludf.DUMMYFUNCTION("""COMPUTED_VALUE"""),45364.66666666667)</f>
        <v>45364.66667</v>
      </c>
      <c r="N51" s="1">
        <f>IFERROR(__xludf.DUMMYFUNCTION("""COMPUTED_VALUE"""),2.19473253E8)</f>
        <v>219473253</v>
      </c>
    </row>
    <row r="52">
      <c r="A52" s="2">
        <f>IFERROR(__xludf.DUMMYFUNCTION("""COMPUTED_VALUE"""),45365.66666666667)</f>
        <v>45365.66667</v>
      </c>
      <c r="B52" s="1">
        <f>IFERROR(__xludf.DUMMYFUNCTION("""COMPUTED_VALUE"""),2459.8)</f>
        <v>2459.8</v>
      </c>
      <c r="D52" s="2">
        <f>IFERROR(__xludf.DUMMYFUNCTION("""COMPUTED_VALUE"""),45365.66666666667)</f>
        <v>45365.66667</v>
      </c>
      <c r="E52" s="1">
        <f>IFERROR(__xludf.DUMMYFUNCTION("""COMPUTED_VALUE"""),2460.75)</f>
        <v>2460.75</v>
      </c>
      <c r="G52" s="2">
        <f>IFERROR(__xludf.DUMMYFUNCTION("""COMPUTED_VALUE"""),45365.66666666667)</f>
        <v>45365.66667</v>
      </c>
      <c r="H52" s="1">
        <f>IFERROR(__xludf.DUMMYFUNCTION("""COMPUTED_VALUE"""),2442.93)</f>
        <v>2442.93</v>
      </c>
      <c r="J52" s="2">
        <f>IFERROR(__xludf.DUMMYFUNCTION("""COMPUTED_VALUE"""),45365.66666666667)</f>
        <v>45365.66667</v>
      </c>
      <c r="K52" s="1">
        <f>IFERROR(__xludf.DUMMYFUNCTION("""COMPUTED_VALUE"""),2454.39)</f>
        <v>2454.39</v>
      </c>
      <c r="M52" s="2">
        <f>IFERROR(__xludf.DUMMYFUNCTION("""COMPUTED_VALUE"""),45365.66666666667)</f>
        <v>45365.66667</v>
      </c>
      <c r="N52" s="1">
        <f>IFERROR(__xludf.DUMMYFUNCTION("""COMPUTED_VALUE"""),2.26134623E8)</f>
        <v>226134623</v>
      </c>
    </row>
    <row r="53">
      <c r="A53" s="2">
        <f>IFERROR(__xludf.DUMMYFUNCTION("""COMPUTED_VALUE"""),45366.66666666667)</f>
        <v>45366.66667</v>
      </c>
      <c r="B53" s="1">
        <f>IFERROR(__xludf.DUMMYFUNCTION("""COMPUTED_VALUE"""),2445.4)</f>
        <v>2445.4</v>
      </c>
      <c r="D53" s="2">
        <f>IFERROR(__xludf.DUMMYFUNCTION("""COMPUTED_VALUE"""),45366.66666666667)</f>
        <v>45366.66667</v>
      </c>
      <c r="E53" s="1">
        <f>IFERROR(__xludf.DUMMYFUNCTION("""COMPUTED_VALUE"""),2449.87)</f>
        <v>2449.87</v>
      </c>
      <c r="G53" s="2">
        <f>IFERROR(__xludf.DUMMYFUNCTION("""COMPUTED_VALUE"""),45366.66666666667)</f>
        <v>45366.66667</v>
      </c>
      <c r="H53" s="1">
        <f>IFERROR(__xludf.DUMMYFUNCTION("""COMPUTED_VALUE"""),2420.68)</f>
        <v>2420.68</v>
      </c>
      <c r="J53" s="2">
        <f>IFERROR(__xludf.DUMMYFUNCTION("""COMPUTED_VALUE"""),45366.66666666667)</f>
        <v>45366.66667</v>
      </c>
      <c r="K53" s="1">
        <f>IFERROR(__xludf.DUMMYFUNCTION("""COMPUTED_VALUE"""),2424.15)</f>
        <v>2424.15</v>
      </c>
      <c r="M53" s="2">
        <f>IFERROR(__xludf.DUMMYFUNCTION("""COMPUTED_VALUE"""),45366.66666666667)</f>
        <v>45366.66667</v>
      </c>
      <c r="N53" s="1">
        <f>IFERROR(__xludf.DUMMYFUNCTION("""COMPUTED_VALUE"""),4.00424736E8)</f>
        <v>400424736</v>
      </c>
    </row>
    <row r="54">
      <c r="A54" s="2">
        <f>IFERROR(__xludf.DUMMYFUNCTION("""COMPUTED_VALUE"""),45369.66666666667)</f>
        <v>45369.66667</v>
      </c>
      <c r="B54" s="1">
        <f>IFERROR(__xludf.DUMMYFUNCTION("""COMPUTED_VALUE"""),2437.8)</f>
        <v>2437.8</v>
      </c>
      <c r="D54" s="2">
        <f>IFERROR(__xludf.DUMMYFUNCTION("""COMPUTED_VALUE"""),45369.66666666667)</f>
        <v>45369.66667</v>
      </c>
      <c r="E54" s="1">
        <f>IFERROR(__xludf.DUMMYFUNCTION("""COMPUTED_VALUE"""),2444.24)</f>
        <v>2444.24</v>
      </c>
      <c r="G54" s="2">
        <f>IFERROR(__xludf.DUMMYFUNCTION("""COMPUTED_VALUE"""),45369.66666666667)</f>
        <v>45369.66667</v>
      </c>
      <c r="H54" s="1">
        <f>IFERROR(__xludf.DUMMYFUNCTION("""COMPUTED_VALUE"""),2426.66)</f>
        <v>2426.66</v>
      </c>
      <c r="J54" s="2">
        <f>IFERROR(__xludf.DUMMYFUNCTION("""COMPUTED_VALUE"""),45369.66666666667)</f>
        <v>45369.66667</v>
      </c>
      <c r="K54" s="1">
        <f>IFERROR(__xludf.DUMMYFUNCTION("""COMPUTED_VALUE"""),2428.32)</f>
        <v>2428.32</v>
      </c>
      <c r="M54" s="2">
        <f>IFERROR(__xludf.DUMMYFUNCTION("""COMPUTED_VALUE"""),45369.66666666667)</f>
        <v>45369.66667</v>
      </c>
      <c r="N54" s="1">
        <f>IFERROR(__xludf.DUMMYFUNCTION("""COMPUTED_VALUE"""),1.90268219E8)</f>
        <v>190268219</v>
      </c>
    </row>
    <row r="55">
      <c r="A55" s="2">
        <f>IFERROR(__xludf.DUMMYFUNCTION("""COMPUTED_VALUE"""),45370.66666666667)</f>
        <v>45370.66667</v>
      </c>
      <c r="B55" s="1">
        <f>IFERROR(__xludf.DUMMYFUNCTION("""COMPUTED_VALUE"""),2430.32)</f>
        <v>2430.32</v>
      </c>
      <c r="D55" s="2">
        <f>IFERROR(__xludf.DUMMYFUNCTION("""COMPUTED_VALUE"""),45370.66666666667)</f>
        <v>45370.66667</v>
      </c>
      <c r="E55" s="1">
        <f>IFERROR(__xludf.DUMMYFUNCTION("""COMPUTED_VALUE"""),2451.4)</f>
        <v>2451.4</v>
      </c>
      <c r="G55" s="2">
        <f>IFERROR(__xludf.DUMMYFUNCTION("""COMPUTED_VALUE"""),45370.66666666667)</f>
        <v>45370.66667</v>
      </c>
      <c r="H55" s="1">
        <f>IFERROR(__xludf.DUMMYFUNCTION("""COMPUTED_VALUE"""),2425.99)</f>
        <v>2425.99</v>
      </c>
      <c r="J55" s="2">
        <f>IFERROR(__xludf.DUMMYFUNCTION("""COMPUTED_VALUE"""),45370.66666666667)</f>
        <v>45370.66667</v>
      </c>
      <c r="K55" s="1">
        <f>IFERROR(__xludf.DUMMYFUNCTION("""COMPUTED_VALUE"""),2449.57)</f>
        <v>2449.57</v>
      </c>
      <c r="M55" s="2">
        <f>IFERROR(__xludf.DUMMYFUNCTION("""COMPUTED_VALUE"""),45370.66666666667)</f>
        <v>45370.66667</v>
      </c>
      <c r="N55" s="1">
        <f>IFERROR(__xludf.DUMMYFUNCTION("""COMPUTED_VALUE"""),1.81772269E8)</f>
        <v>181772269</v>
      </c>
    </row>
    <row r="56">
      <c r="A56" s="2">
        <f>IFERROR(__xludf.DUMMYFUNCTION("""COMPUTED_VALUE"""),45371.66666666667)</f>
        <v>45371.66667</v>
      </c>
      <c r="B56" s="1">
        <f>IFERROR(__xludf.DUMMYFUNCTION("""COMPUTED_VALUE"""),2449.79)</f>
        <v>2449.79</v>
      </c>
      <c r="D56" s="2">
        <f>IFERROR(__xludf.DUMMYFUNCTION("""COMPUTED_VALUE"""),45371.66666666667)</f>
        <v>45371.66667</v>
      </c>
      <c r="E56" s="1">
        <f>IFERROR(__xludf.DUMMYFUNCTION("""COMPUTED_VALUE"""),2477.84)</f>
        <v>2477.84</v>
      </c>
      <c r="G56" s="2">
        <f>IFERROR(__xludf.DUMMYFUNCTION("""COMPUTED_VALUE"""),45371.66666666667)</f>
        <v>45371.66667</v>
      </c>
      <c r="H56" s="1">
        <f>IFERROR(__xludf.DUMMYFUNCTION("""COMPUTED_VALUE"""),2444.63)</f>
        <v>2444.63</v>
      </c>
      <c r="J56" s="2">
        <f>IFERROR(__xludf.DUMMYFUNCTION("""COMPUTED_VALUE"""),45371.66666666667)</f>
        <v>45371.66667</v>
      </c>
      <c r="K56" s="1">
        <f>IFERROR(__xludf.DUMMYFUNCTION("""COMPUTED_VALUE"""),2477.52)</f>
        <v>2477.52</v>
      </c>
      <c r="M56" s="2">
        <f>IFERROR(__xludf.DUMMYFUNCTION("""COMPUTED_VALUE"""),45371.66666666667)</f>
        <v>45371.66667</v>
      </c>
      <c r="N56" s="1">
        <f>IFERROR(__xludf.DUMMYFUNCTION("""COMPUTED_VALUE"""),1.87053625E8)</f>
        <v>187053625</v>
      </c>
    </row>
    <row r="57">
      <c r="A57" s="2">
        <f>IFERROR(__xludf.DUMMYFUNCTION("""COMPUTED_VALUE"""),45372.66666666667)</f>
        <v>45372.66667</v>
      </c>
      <c r="B57" s="1">
        <f>IFERROR(__xludf.DUMMYFUNCTION("""COMPUTED_VALUE"""),2492.94)</f>
        <v>2492.94</v>
      </c>
      <c r="D57" s="2">
        <f>IFERROR(__xludf.DUMMYFUNCTION("""COMPUTED_VALUE"""),45372.66666666667)</f>
        <v>45372.66667</v>
      </c>
      <c r="E57" s="1">
        <f>IFERROR(__xludf.DUMMYFUNCTION("""COMPUTED_VALUE"""),2506.51)</f>
        <v>2506.51</v>
      </c>
      <c r="G57" s="2">
        <f>IFERROR(__xludf.DUMMYFUNCTION("""COMPUTED_VALUE"""),45372.66666666667)</f>
        <v>45372.66667</v>
      </c>
      <c r="H57" s="1">
        <f>IFERROR(__xludf.DUMMYFUNCTION("""COMPUTED_VALUE"""),2490.73)</f>
        <v>2490.73</v>
      </c>
      <c r="J57" s="2">
        <f>IFERROR(__xludf.DUMMYFUNCTION("""COMPUTED_VALUE"""),45372.66666666667)</f>
        <v>45372.66667</v>
      </c>
      <c r="K57" s="1">
        <f>IFERROR(__xludf.DUMMYFUNCTION("""COMPUTED_VALUE"""),2490.84)</f>
        <v>2490.84</v>
      </c>
      <c r="M57" s="2">
        <f>IFERROR(__xludf.DUMMYFUNCTION("""COMPUTED_VALUE"""),45372.66666666667)</f>
        <v>45372.66667</v>
      </c>
      <c r="N57" s="1">
        <f>IFERROR(__xludf.DUMMYFUNCTION("""COMPUTED_VALUE"""),2.16524712E8)</f>
        <v>216524712</v>
      </c>
    </row>
    <row r="58">
      <c r="A58" s="2">
        <f>IFERROR(__xludf.DUMMYFUNCTION("""COMPUTED_VALUE"""),45373.66666666667)</f>
        <v>45373.66667</v>
      </c>
      <c r="B58" s="1">
        <f>IFERROR(__xludf.DUMMYFUNCTION("""COMPUTED_VALUE"""),2487.97)</f>
        <v>2487.97</v>
      </c>
      <c r="D58" s="2">
        <f>IFERROR(__xludf.DUMMYFUNCTION("""COMPUTED_VALUE"""),45373.66666666667)</f>
        <v>45373.66667</v>
      </c>
      <c r="E58" s="1">
        <f>IFERROR(__xludf.DUMMYFUNCTION("""COMPUTED_VALUE"""),2491.41)</f>
        <v>2491.41</v>
      </c>
      <c r="G58" s="2">
        <f>IFERROR(__xludf.DUMMYFUNCTION("""COMPUTED_VALUE"""),45373.66666666667)</f>
        <v>45373.66667</v>
      </c>
      <c r="H58" s="1">
        <f>IFERROR(__xludf.DUMMYFUNCTION("""COMPUTED_VALUE"""),2482.19)</f>
        <v>2482.19</v>
      </c>
      <c r="J58" s="2">
        <f>IFERROR(__xludf.DUMMYFUNCTION("""COMPUTED_VALUE"""),45373.66666666667)</f>
        <v>45373.66667</v>
      </c>
      <c r="K58" s="1">
        <f>IFERROR(__xludf.DUMMYFUNCTION("""COMPUTED_VALUE"""),2485.14)</f>
        <v>2485.14</v>
      </c>
      <c r="M58" s="2">
        <f>IFERROR(__xludf.DUMMYFUNCTION("""COMPUTED_VALUE"""),45373.66666666667)</f>
        <v>45373.66667</v>
      </c>
      <c r="N58" s="1">
        <f>IFERROR(__xludf.DUMMYFUNCTION("""COMPUTED_VALUE"""),1.72523097E8)</f>
        <v>172523097</v>
      </c>
    </row>
    <row r="59">
      <c r="A59" s="2">
        <f>IFERROR(__xludf.DUMMYFUNCTION("""COMPUTED_VALUE"""),45376.66666666667)</f>
        <v>45376.66667</v>
      </c>
      <c r="B59" s="1">
        <f>IFERROR(__xludf.DUMMYFUNCTION("""COMPUTED_VALUE"""),2478.91)</f>
        <v>2478.91</v>
      </c>
      <c r="D59" s="2">
        <f>IFERROR(__xludf.DUMMYFUNCTION("""COMPUTED_VALUE"""),45376.66666666667)</f>
        <v>45376.66667</v>
      </c>
      <c r="E59" s="1">
        <f>IFERROR(__xludf.DUMMYFUNCTION("""COMPUTED_VALUE"""),2493.92)</f>
        <v>2493.92</v>
      </c>
      <c r="G59" s="2">
        <f>IFERROR(__xludf.DUMMYFUNCTION("""COMPUTED_VALUE"""),45376.66666666667)</f>
        <v>45376.66667</v>
      </c>
      <c r="H59" s="1">
        <f>IFERROR(__xludf.DUMMYFUNCTION("""COMPUTED_VALUE"""),2475.01)</f>
        <v>2475.01</v>
      </c>
      <c r="J59" s="2">
        <f>IFERROR(__xludf.DUMMYFUNCTION("""COMPUTED_VALUE"""),45376.66666666667)</f>
        <v>45376.66667</v>
      </c>
      <c r="K59" s="1">
        <f>IFERROR(__xludf.DUMMYFUNCTION("""COMPUTED_VALUE"""),2478.32)</f>
        <v>2478.32</v>
      </c>
      <c r="M59" s="2">
        <f>IFERROR(__xludf.DUMMYFUNCTION("""COMPUTED_VALUE"""),45376.66666666667)</f>
        <v>45376.66667</v>
      </c>
      <c r="N59" s="1">
        <f>IFERROR(__xludf.DUMMYFUNCTION("""COMPUTED_VALUE"""),1.96950552E8)</f>
        <v>196950552</v>
      </c>
    </row>
    <row r="60">
      <c r="A60" s="2">
        <f>IFERROR(__xludf.DUMMYFUNCTION("""COMPUTED_VALUE"""),45377.66666666667)</f>
        <v>45377.66667</v>
      </c>
      <c r="B60" s="1">
        <f>IFERROR(__xludf.DUMMYFUNCTION("""COMPUTED_VALUE"""),2478.4)</f>
        <v>2478.4</v>
      </c>
      <c r="D60" s="2">
        <f>IFERROR(__xludf.DUMMYFUNCTION("""COMPUTED_VALUE"""),45377.66666666667)</f>
        <v>45377.66667</v>
      </c>
      <c r="E60" s="1">
        <f>IFERROR(__xludf.DUMMYFUNCTION("""COMPUTED_VALUE"""),2485.09)</f>
        <v>2485.09</v>
      </c>
      <c r="G60" s="2">
        <f>IFERROR(__xludf.DUMMYFUNCTION("""COMPUTED_VALUE"""),45377.66666666667)</f>
        <v>45377.66667</v>
      </c>
      <c r="H60" s="1">
        <f>IFERROR(__xludf.DUMMYFUNCTION("""COMPUTED_VALUE"""),2468.44)</f>
        <v>2468.44</v>
      </c>
      <c r="J60" s="2">
        <f>IFERROR(__xludf.DUMMYFUNCTION("""COMPUTED_VALUE"""),45377.66666666667)</f>
        <v>45377.66667</v>
      </c>
      <c r="K60" s="1">
        <f>IFERROR(__xludf.DUMMYFUNCTION("""COMPUTED_VALUE"""),2469.28)</f>
        <v>2469.28</v>
      </c>
      <c r="M60" s="2">
        <f>IFERROR(__xludf.DUMMYFUNCTION("""COMPUTED_VALUE"""),45377.66666666667)</f>
        <v>45377.66667</v>
      </c>
      <c r="N60" s="1">
        <f>IFERROR(__xludf.DUMMYFUNCTION("""COMPUTED_VALUE"""),1.91218564E8)</f>
        <v>191218564</v>
      </c>
    </row>
    <row r="61">
      <c r="A61" s="2">
        <f>IFERROR(__xludf.DUMMYFUNCTION("""COMPUTED_VALUE"""),45378.66666666667)</f>
        <v>45378.66667</v>
      </c>
      <c r="B61" s="1">
        <f>IFERROR(__xludf.DUMMYFUNCTION("""COMPUTED_VALUE"""),2484.13)</f>
        <v>2484.13</v>
      </c>
      <c r="D61" s="2">
        <f>IFERROR(__xludf.DUMMYFUNCTION("""COMPUTED_VALUE"""),45378.66666666667)</f>
        <v>45378.66667</v>
      </c>
      <c r="E61" s="1">
        <f>IFERROR(__xludf.DUMMYFUNCTION("""COMPUTED_VALUE"""),2487.04)</f>
        <v>2487.04</v>
      </c>
      <c r="G61" s="2">
        <f>IFERROR(__xludf.DUMMYFUNCTION("""COMPUTED_VALUE"""),45378.66666666667)</f>
        <v>45378.66667</v>
      </c>
      <c r="H61" s="1">
        <f>IFERROR(__xludf.DUMMYFUNCTION("""COMPUTED_VALUE"""),2472.06)</f>
        <v>2472.06</v>
      </c>
      <c r="J61" s="2">
        <f>IFERROR(__xludf.DUMMYFUNCTION("""COMPUTED_VALUE"""),45378.66666666667)</f>
        <v>45378.66667</v>
      </c>
      <c r="K61" s="1">
        <f>IFERROR(__xludf.DUMMYFUNCTION("""COMPUTED_VALUE"""),2486.72)</f>
        <v>2486.72</v>
      </c>
      <c r="M61" s="2">
        <f>IFERROR(__xludf.DUMMYFUNCTION("""COMPUTED_VALUE"""),45378.66666666667)</f>
        <v>45378.66667</v>
      </c>
      <c r="N61" s="1">
        <f>IFERROR(__xludf.DUMMYFUNCTION("""COMPUTED_VALUE"""),2.00426673E8)</f>
        <v>200426673</v>
      </c>
    </row>
    <row r="62">
      <c r="A62" s="2">
        <f>IFERROR(__xludf.DUMMYFUNCTION("""COMPUTED_VALUE"""),45379.66666666667)</f>
        <v>45379.66667</v>
      </c>
      <c r="B62" s="1">
        <f>IFERROR(__xludf.DUMMYFUNCTION("""COMPUTED_VALUE"""),2490.36)</f>
        <v>2490.36</v>
      </c>
      <c r="D62" s="2">
        <f>IFERROR(__xludf.DUMMYFUNCTION("""COMPUTED_VALUE"""),45379.66666666667)</f>
        <v>45379.66667</v>
      </c>
      <c r="E62" s="1">
        <f>IFERROR(__xludf.DUMMYFUNCTION("""COMPUTED_VALUE"""),2495.72)</f>
        <v>2495.72</v>
      </c>
      <c r="G62" s="2">
        <f>IFERROR(__xludf.DUMMYFUNCTION("""COMPUTED_VALUE"""),45379.66666666667)</f>
        <v>45379.66667</v>
      </c>
      <c r="H62" s="1">
        <f>IFERROR(__xludf.DUMMYFUNCTION("""COMPUTED_VALUE"""),2481.4)</f>
        <v>2481.4</v>
      </c>
      <c r="J62" s="2">
        <f>IFERROR(__xludf.DUMMYFUNCTION("""COMPUTED_VALUE"""),45379.66666666667)</f>
        <v>45379.66667</v>
      </c>
      <c r="K62" s="1">
        <f>IFERROR(__xludf.DUMMYFUNCTION("""COMPUTED_VALUE"""),2487.83)</f>
        <v>2487.83</v>
      </c>
      <c r="M62" s="2">
        <f>IFERROR(__xludf.DUMMYFUNCTION("""COMPUTED_VALUE"""),45379.66666666667)</f>
        <v>45379.66667</v>
      </c>
      <c r="N62" s="1">
        <f>IFERROR(__xludf.DUMMYFUNCTION("""COMPUTED_VALUE"""),2.21760562E8)</f>
        <v>221760562</v>
      </c>
    </row>
    <row r="63">
      <c r="A63" s="2">
        <f>IFERROR(__xludf.DUMMYFUNCTION("""COMPUTED_VALUE"""),45383.66666666667)</f>
        <v>45383.66667</v>
      </c>
      <c r="B63" s="1">
        <f>IFERROR(__xludf.DUMMYFUNCTION("""COMPUTED_VALUE"""),2487.33)</f>
        <v>2487.33</v>
      </c>
      <c r="D63" s="2">
        <f>IFERROR(__xludf.DUMMYFUNCTION("""COMPUTED_VALUE"""),45383.66666666667)</f>
        <v>45383.66667</v>
      </c>
      <c r="E63" s="1">
        <f>IFERROR(__xludf.DUMMYFUNCTION("""COMPUTED_VALUE"""),2499.45)</f>
        <v>2499.45</v>
      </c>
      <c r="G63" s="2">
        <f>IFERROR(__xludf.DUMMYFUNCTION("""COMPUTED_VALUE"""),45383.66666666667)</f>
        <v>45383.66667</v>
      </c>
      <c r="H63" s="1">
        <f>IFERROR(__xludf.DUMMYFUNCTION("""COMPUTED_VALUE"""),2469.05)</f>
        <v>2469.05</v>
      </c>
      <c r="J63" s="2">
        <f>IFERROR(__xludf.DUMMYFUNCTION("""COMPUTED_VALUE"""),45383.66666666667)</f>
        <v>45383.66667</v>
      </c>
      <c r="K63" s="1">
        <f>IFERROR(__xludf.DUMMYFUNCTION("""COMPUTED_VALUE"""),2473.92)</f>
        <v>2473.92</v>
      </c>
      <c r="M63" s="2">
        <f>IFERROR(__xludf.DUMMYFUNCTION("""COMPUTED_VALUE"""),45383.66666666667)</f>
        <v>45383.66667</v>
      </c>
      <c r="N63" s="1">
        <f>IFERROR(__xludf.DUMMYFUNCTION("""COMPUTED_VALUE"""),2.01148409E8)</f>
        <v>201148409</v>
      </c>
    </row>
    <row r="64">
      <c r="A64" s="2">
        <f>IFERROR(__xludf.DUMMYFUNCTION("""COMPUTED_VALUE"""),45384.66666666667)</f>
        <v>45384.66667</v>
      </c>
      <c r="B64" s="1">
        <f>IFERROR(__xludf.DUMMYFUNCTION("""COMPUTED_VALUE"""),2458.39)</f>
        <v>2458.39</v>
      </c>
      <c r="D64" s="2">
        <f>IFERROR(__xludf.DUMMYFUNCTION("""COMPUTED_VALUE"""),45384.66666666667)</f>
        <v>45384.66667</v>
      </c>
      <c r="E64" s="1">
        <f>IFERROR(__xludf.DUMMYFUNCTION("""COMPUTED_VALUE"""),2458.39)</f>
        <v>2458.39</v>
      </c>
      <c r="G64" s="2">
        <f>IFERROR(__xludf.DUMMYFUNCTION("""COMPUTED_VALUE"""),45384.66666666667)</f>
        <v>45384.66667</v>
      </c>
      <c r="H64" s="1">
        <f>IFERROR(__xludf.DUMMYFUNCTION("""COMPUTED_VALUE"""),2446.01)</f>
        <v>2446.01</v>
      </c>
      <c r="J64" s="2">
        <f>IFERROR(__xludf.DUMMYFUNCTION("""COMPUTED_VALUE"""),45384.66666666667)</f>
        <v>45384.66667</v>
      </c>
      <c r="K64" s="1">
        <f>IFERROR(__xludf.DUMMYFUNCTION("""COMPUTED_VALUE"""),2456.38)</f>
        <v>2456.38</v>
      </c>
      <c r="M64" s="2">
        <f>IFERROR(__xludf.DUMMYFUNCTION("""COMPUTED_VALUE"""),45384.66666666667)</f>
        <v>45384.66667</v>
      </c>
      <c r="N64" s="1">
        <f>IFERROR(__xludf.DUMMYFUNCTION("""COMPUTED_VALUE"""),1.99043931E8)</f>
        <v>199043931</v>
      </c>
    </row>
    <row r="65">
      <c r="A65" s="2">
        <f>IFERROR(__xludf.DUMMYFUNCTION("""COMPUTED_VALUE"""),45385.66666666667)</f>
        <v>45385.66667</v>
      </c>
      <c r="B65" s="1">
        <f>IFERROR(__xludf.DUMMYFUNCTION("""COMPUTED_VALUE"""),2449.79)</f>
        <v>2449.79</v>
      </c>
      <c r="D65" s="2">
        <f>IFERROR(__xludf.DUMMYFUNCTION("""COMPUTED_VALUE"""),45385.66666666667)</f>
        <v>45385.66667</v>
      </c>
      <c r="E65" s="1">
        <f>IFERROR(__xludf.DUMMYFUNCTION("""COMPUTED_VALUE"""),2466.89)</f>
        <v>2466.89</v>
      </c>
      <c r="G65" s="2">
        <f>IFERROR(__xludf.DUMMYFUNCTION("""COMPUTED_VALUE"""),45385.66666666667)</f>
        <v>45385.66667</v>
      </c>
      <c r="H65" s="1">
        <f>IFERROR(__xludf.DUMMYFUNCTION("""COMPUTED_VALUE"""),2447.03)</f>
        <v>2447.03</v>
      </c>
      <c r="J65" s="2">
        <f>IFERROR(__xludf.DUMMYFUNCTION("""COMPUTED_VALUE"""),45385.66666666667)</f>
        <v>45385.66667</v>
      </c>
      <c r="K65" s="1">
        <f>IFERROR(__xludf.DUMMYFUNCTION("""COMPUTED_VALUE"""),2459.5)</f>
        <v>2459.5</v>
      </c>
      <c r="M65" s="2">
        <f>IFERROR(__xludf.DUMMYFUNCTION("""COMPUTED_VALUE"""),45385.66666666667)</f>
        <v>45385.66667</v>
      </c>
      <c r="N65" s="1">
        <f>IFERROR(__xludf.DUMMYFUNCTION("""COMPUTED_VALUE"""),1.88330307E8)</f>
        <v>188330307</v>
      </c>
    </row>
    <row r="66">
      <c r="A66" s="2">
        <f>IFERROR(__xludf.DUMMYFUNCTION("""COMPUTED_VALUE"""),45386.66666666667)</f>
        <v>45386.66667</v>
      </c>
      <c r="B66" s="1">
        <f>IFERROR(__xludf.DUMMYFUNCTION("""COMPUTED_VALUE"""),2477.08)</f>
        <v>2477.08</v>
      </c>
      <c r="D66" s="2">
        <f>IFERROR(__xludf.DUMMYFUNCTION("""COMPUTED_VALUE"""),45386.66666666667)</f>
        <v>45386.66667</v>
      </c>
      <c r="E66" s="1">
        <f>IFERROR(__xludf.DUMMYFUNCTION("""COMPUTED_VALUE"""),2482.28)</f>
        <v>2482.28</v>
      </c>
      <c r="G66" s="2">
        <f>IFERROR(__xludf.DUMMYFUNCTION("""COMPUTED_VALUE"""),45386.66666666667)</f>
        <v>45386.66667</v>
      </c>
      <c r="H66" s="1">
        <f>IFERROR(__xludf.DUMMYFUNCTION("""COMPUTED_VALUE"""),2429.7)</f>
        <v>2429.7</v>
      </c>
      <c r="J66" s="2">
        <f>IFERROR(__xludf.DUMMYFUNCTION("""COMPUTED_VALUE"""),45386.66666666667)</f>
        <v>45386.66667</v>
      </c>
      <c r="K66" s="1">
        <f>IFERROR(__xludf.DUMMYFUNCTION("""COMPUTED_VALUE"""),2429.94)</f>
        <v>2429.94</v>
      </c>
      <c r="M66" s="2">
        <f>IFERROR(__xludf.DUMMYFUNCTION("""COMPUTED_VALUE"""),45386.66666666667)</f>
        <v>45386.66667</v>
      </c>
      <c r="N66" s="1">
        <f>IFERROR(__xludf.DUMMYFUNCTION("""COMPUTED_VALUE"""),2.08719616E8)</f>
        <v>208719616</v>
      </c>
    </row>
    <row r="67">
      <c r="A67" s="2">
        <f>IFERROR(__xludf.DUMMYFUNCTION("""COMPUTED_VALUE"""),45387.66666666667)</f>
        <v>45387.66667</v>
      </c>
      <c r="B67" s="1">
        <f>IFERROR(__xludf.DUMMYFUNCTION("""COMPUTED_VALUE"""),2446.51)</f>
        <v>2446.51</v>
      </c>
      <c r="D67" s="2">
        <f>IFERROR(__xludf.DUMMYFUNCTION("""COMPUTED_VALUE"""),45387.66666666667)</f>
        <v>45387.66667</v>
      </c>
      <c r="E67" s="1">
        <f>IFERROR(__xludf.DUMMYFUNCTION("""COMPUTED_VALUE"""),2479.47)</f>
        <v>2479.47</v>
      </c>
      <c r="G67" s="2">
        <f>IFERROR(__xludf.DUMMYFUNCTION("""COMPUTED_VALUE"""),45387.66666666667)</f>
        <v>45387.66667</v>
      </c>
      <c r="H67" s="1">
        <f>IFERROR(__xludf.DUMMYFUNCTION("""COMPUTED_VALUE"""),2444.97)</f>
        <v>2444.97</v>
      </c>
      <c r="J67" s="2">
        <f>IFERROR(__xludf.DUMMYFUNCTION("""COMPUTED_VALUE"""),45387.66666666667)</f>
        <v>45387.66667</v>
      </c>
      <c r="K67" s="1">
        <f>IFERROR(__xludf.DUMMYFUNCTION("""COMPUTED_VALUE"""),2470.46)</f>
        <v>2470.46</v>
      </c>
      <c r="M67" s="2">
        <f>IFERROR(__xludf.DUMMYFUNCTION("""COMPUTED_VALUE"""),45387.66666666667)</f>
        <v>45387.66667</v>
      </c>
      <c r="N67" s="1">
        <f>IFERROR(__xludf.DUMMYFUNCTION("""COMPUTED_VALUE"""),1.84425065E8)</f>
        <v>184425065</v>
      </c>
    </row>
    <row r="68">
      <c r="A68" s="2">
        <f>IFERROR(__xludf.DUMMYFUNCTION("""COMPUTED_VALUE"""),45390.66666666667)</f>
        <v>45390.66667</v>
      </c>
      <c r="B68" s="1">
        <f>IFERROR(__xludf.DUMMYFUNCTION("""COMPUTED_VALUE"""),2480.77)</f>
        <v>2480.77</v>
      </c>
      <c r="D68" s="2">
        <f>IFERROR(__xludf.DUMMYFUNCTION("""COMPUTED_VALUE"""),45390.66666666667)</f>
        <v>45390.66667</v>
      </c>
      <c r="E68" s="1">
        <f>IFERROR(__xludf.DUMMYFUNCTION("""COMPUTED_VALUE"""),2483.29)</f>
        <v>2483.29</v>
      </c>
      <c r="G68" s="2">
        <f>IFERROR(__xludf.DUMMYFUNCTION("""COMPUTED_VALUE"""),45390.66666666667)</f>
        <v>45390.66667</v>
      </c>
      <c r="H68" s="1">
        <f>IFERROR(__xludf.DUMMYFUNCTION("""COMPUTED_VALUE"""),2468.49)</f>
        <v>2468.49</v>
      </c>
      <c r="J68" s="2">
        <f>IFERROR(__xludf.DUMMYFUNCTION("""COMPUTED_VALUE"""),45390.66666666667)</f>
        <v>45390.66667</v>
      </c>
      <c r="K68" s="1">
        <f>IFERROR(__xludf.DUMMYFUNCTION("""COMPUTED_VALUE"""),2469.04)</f>
        <v>2469.04</v>
      </c>
      <c r="M68" s="2">
        <f>IFERROR(__xludf.DUMMYFUNCTION("""COMPUTED_VALUE"""),45390.66666666667)</f>
        <v>45390.66667</v>
      </c>
      <c r="N68" s="1">
        <f>IFERROR(__xludf.DUMMYFUNCTION("""COMPUTED_VALUE"""),1.79535542E8)</f>
        <v>179535542</v>
      </c>
    </row>
    <row r="69">
      <c r="A69" s="2">
        <f>IFERROR(__xludf.DUMMYFUNCTION("""COMPUTED_VALUE"""),45391.66666666667)</f>
        <v>45391.66667</v>
      </c>
      <c r="B69" s="1">
        <f>IFERROR(__xludf.DUMMYFUNCTION("""COMPUTED_VALUE"""),2484.86)</f>
        <v>2484.86</v>
      </c>
      <c r="D69" s="2">
        <f>IFERROR(__xludf.DUMMYFUNCTION("""COMPUTED_VALUE"""),45391.66666666667)</f>
        <v>45391.66667</v>
      </c>
      <c r="E69" s="1">
        <f>IFERROR(__xludf.DUMMYFUNCTION("""COMPUTED_VALUE"""),2486.18)</f>
        <v>2486.18</v>
      </c>
      <c r="G69" s="2">
        <f>IFERROR(__xludf.DUMMYFUNCTION("""COMPUTED_VALUE"""),45391.66666666667)</f>
        <v>45391.66667</v>
      </c>
      <c r="H69" s="1">
        <f>IFERROR(__xludf.DUMMYFUNCTION("""COMPUTED_VALUE"""),2455.68)</f>
        <v>2455.68</v>
      </c>
      <c r="J69" s="2">
        <f>IFERROR(__xludf.DUMMYFUNCTION("""COMPUTED_VALUE"""),45391.66666666667)</f>
        <v>45391.66667</v>
      </c>
      <c r="K69" s="1">
        <f>IFERROR(__xludf.DUMMYFUNCTION("""COMPUTED_VALUE"""),2472.28)</f>
        <v>2472.28</v>
      </c>
      <c r="M69" s="2">
        <f>IFERROR(__xludf.DUMMYFUNCTION("""COMPUTED_VALUE"""),45391.66666666667)</f>
        <v>45391.66667</v>
      </c>
      <c r="N69" s="1">
        <f>IFERROR(__xludf.DUMMYFUNCTION("""COMPUTED_VALUE"""),1.67045737E8)</f>
        <v>167045737</v>
      </c>
    </row>
    <row r="70">
      <c r="A70" s="2">
        <f>IFERROR(__xludf.DUMMYFUNCTION("""COMPUTED_VALUE"""),45392.66666666667)</f>
        <v>45392.66667</v>
      </c>
      <c r="B70" s="1">
        <f>IFERROR(__xludf.DUMMYFUNCTION("""COMPUTED_VALUE"""),2440.95)</f>
        <v>2440.95</v>
      </c>
      <c r="D70" s="2">
        <f>IFERROR(__xludf.DUMMYFUNCTION("""COMPUTED_VALUE"""),45392.66666666667)</f>
        <v>45392.66667</v>
      </c>
      <c r="E70" s="1">
        <f>IFERROR(__xludf.DUMMYFUNCTION("""COMPUTED_VALUE"""),2466.19)</f>
        <v>2466.19</v>
      </c>
      <c r="G70" s="2">
        <f>IFERROR(__xludf.DUMMYFUNCTION("""COMPUTED_VALUE"""),45392.66666666667)</f>
        <v>45392.66667</v>
      </c>
      <c r="H70" s="1">
        <f>IFERROR(__xludf.DUMMYFUNCTION("""COMPUTED_VALUE"""),2435.6)</f>
        <v>2435.6</v>
      </c>
      <c r="J70" s="2">
        <f>IFERROR(__xludf.DUMMYFUNCTION("""COMPUTED_VALUE"""),45392.66666666667)</f>
        <v>45392.66667</v>
      </c>
      <c r="K70" s="1">
        <f>IFERROR(__xludf.DUMMYFUNCTION("""COMPUTED_VALUE"""),2462.77)</f>
        <v>2462.77</v>
      </c>
      <c r="M70" s="2">
        <f>IFERROR(__xludf.DUMMYFUNCTION("""COMPUTED_VALUE"""),45392.66666666667)</f>
        <v>45392.66667</v>
      </c>
      <c r="N70" s="1">
        <f>IFERROR(__xludf.DUMMYFUNCTION("""COMPUTED_VALUE"""),1.97957306E8)</f>
        <v>197957306</v>
      </c>
    </row>
    <row r="71">
      <c r="A71" s="2">
        <f>IFERROR(__xludf.DUMMYFUNCTION("""COMPUTED_VALUE"""),45393.66666666667)</f>
        <v>45393.66667</v>
      </c>
      <c r="B71" s="1">
        <f>IFERROR(__xludf.DUMMYFUNCTION("""COMPUTED_VALUE"""),2471.73)</f>
        <v>2471.73</v>
      </c>
      <c r="D71" s="2">
        <f>IFERROR(__xludf.DUMMYFUNCTION("""COMPUTED_VALUE"""),45393.66666666667)</f>
        <v>45393.66667</v>
      </c>
      <c r="E71" s="1">
        <f>IFERROR(__xludf.DUMMYFUNCTION("""COMPUTED_VALUE"""),2486.3)</f>
        <v>2486.3</v>
      </c>
      <c r="G71" s="2">
        <f>IFERROR(__xludf.DUMMYFUNCTION("""COMPUTED_VALUE"""),45393.66666666667)</f>
        <v>45393.66667</v>
      </c>
      <c r="H71" s="1">
        <f>IFERROR(__xludf.DUMMYFUNCTION("""COMPUTED_VALUE"""),2452.91)</f>
        <v>2452.91</v>
      </c>
      <c r="J71" s="2">
        <f>IFERROR(__xludf.DUMMYFUNCTION("""COMPUTED_VALUE"""),45393.66666666667)</f>
        <v>45393.66667</v>
      </c>
      <c r="K71" s="1">
        <f>IFERROR(__xludf.DUMMYFUNCTION("""COMPUTED_VALUE"""),2479.59)</f>
        <v>2479.59</v>
      </c>
      <c r="M71" s="2">
        <f>IFERROR(__xludf.DUMMYFUNCTION("""COMPUTED_VALUE"""),45393.66666666667)</f>
        <v>45393.66667</v>
      </c>
      <c r="N71" s="1">
        <f>IFERROR(__xludf.DUMMYFUNCTION("""COMPUTED_VALUE"""),1.96530615E8)</f>
        <v>196530615</v>
      </c>
    </row>
    <row r="72">
      <c r="A72" s="2">
        <f>IFERROR(__xludf.DUMMYFUNCTION("""COMPUTED_VALUE"""),45394.66666666667)</f>
        <v>45394.66667</v>
      </c>
      <c r="B72" s="1">
        <f>IFERROR(__xludf.DUMMYFUNCTION("""COMPUTED_VALUE"""),2464.85)</f>
        <v>2464.85</v>
      </c>
      <c r="D72" s="2">
        <f>IFERROR(__xludf.DUMMYFUNCTION("""COMPUTED_VALUE"""),45394.66666666667)</f>
        <v>45394.66667</v>
      </c>
      <c r="E72" s="1">
        <f>IFERROR(__xludf.DUMMYFUNCTION("""COMPUTED_VALUE"""),2469.07)</f>
        <v>2469.07</v>
      </c>
      <c r="G72" s="2">
        <f>IFERROR(__xludf.DUMMYFUNCTION("""COMPUTED_VALUE"""),45394.66666666667)</f>
        <v>45394.66667</v>
      </c>
      <c r="H72" s="1">
        <f>IFERROR(__xludf.DUMMYFUNCTION("""COMPUTED_VALUE"""),2436.99)</f>
        <v>2436.99</v>
      </c>
      <c r="J72" s="2">
        <f>IFERROR(__xludf.DUMMYFUNCTION("""COMPUTED_VALUE"""),45394.66666666667)</f>
        <v>45394.66667</v>
      </c>
      <c r="K72" s="1">
        <f>IFERROR(__xludf.DUMMYFUNCTION("""COMPUTED_VALUE"""),2445.8)</f>
        <v>2445.8</v>
      </c>
      <c r="M72" s="2">
        <f>IFERROR(__xludf.DUMMYFUNCTION("""COMPUTED_VALUE"""),45394.66666666667)</f>
        <v>45394.66667</v>
      </c>
      <c r="N72" s="1">
        <f>IFERROR(__xludf.DUMMYFUNCTION("""COMPUTED_VALUE"""),1.82595125E8)</f>
        <v>182595125</v>
      </c>
    </row>
    <row r="73">
      <c r="A73" s="2">
        <f>IFERROR(__xludf.DUMMYFUNCTION("""COMPUTED_VALUE"""),45397.66666666667)</f>
        <v>45397.66667</v>
      </c>
      <c r="B73" s="1">
        <f>IFERROR(__xludf.DUMMYFUNCTION("""COMPUTED_VALUE"""),2465.6)</f>
        <v>2465.6</v>
      </c>
      <c r="D73" s="2">
        <f>IFERROR(__xludf.DUMMYFUNCTION("""COMPUTED_VALUE"""),45397.66666666667)</f>
        <v>45397.66667</v>
      </c>
      <c r="E73" s="1">
        <f>IFERROR(__xludf.DUMMYFUNCTION("""COMPUTED_VALUE"""),2469.85)</f>
        <v>2469.85</v>
      </c>
      <c r="G73" s="2">
        <f>IFERROR(__xludf.DUMMYFUNCTION("""COMPUTED_VALUE"""),45397.66666666667)</f>
        <v>45397.66667</v>
      </c>
      <c r="H73" s="1">
        <f>IFERROR(__xludf.DUMMYFUNCTION("""COMPUTED_VALUE"""),2412.07)</f>
        <v>2412.07</v>
      </c>
      <c r="J73" s="2">
        <f>IFERROR(__xludf.DUMMYFUNCTION("""COMPUTED_VALUE"""),45397.66666666667)</f>
        <v>45397.66667</v>
      </c>
      <c r="K73" s="1">
        <f>IFERROR(__xludf.DUMMYFUNCTION("""COMPUTED_VALUE"""),2413.27)</f>
        <v>2413.27</v>
      </c>
      <c r="M73" s="2">
        <f>IFERROR(__xludf.DUMMYFUNCTION("""COMPUTED_VALUE"""),45397.66666666667)</f>
        <v>45397.66667</v>
      </c>
      <c r="N73" s="1">
        <f>IFERROR(__xludf.DUMMYFUNCTION("""COMPUTED_VALUE"""),1.97065281E8)</f>
        <v>197065281</v>
      </c>
    </row>
    <row r="74">
      <c r="A74" s="2">
        <f>IFERROR(__xludf.DUMMYFUNCTION("""COMPUTED_VALUE"""),45398.66666666667)</f>
        <v>45398.66667</v>
      </c>
      <c r="B74" s="1">
        <f>IFERROR(__xludf.DUMMYFUNCTION("""COMPUTED_VALUE"""),2411.17)</f>
        <v>2411.17</v>
      </c>
      <c r="D74" s="2">
        <f>IFERROR(__xludf.DUMMYFUNCTION("""COMPUTED_VALUE"""),45398.66666666667)</f>
        <v>45398.66667</v>
      </c>
      <c r="E74" s="1">
        <f>IFERROR(__xludf.DUMMYFUNCTION("""COMPUTED_VALUE"""),2424.46)</f>
        <v>2424.46</v>
      </c>
      <c r="G74" s="2">
        <f>IFERROR(__xludf.DUMMYFUNCTION("""COMPUTED_VALUE"""),45398.66666666667)</f>
        <v>45398.66667</v>
      </c>
      <c r="H74" s="1">
        <f>IFERROR(__xludf.DUMMYFUNCTION("""COMPUTED_VALUE"""),2405.88)</f>
        <v>2405.88</v>
      </c>
      <c r="J74" s="2">
        <f>IFERROR(__xludf.DUMMYFUNCTION("""COMPUTED_VALUE"""),45398.66666666667)</f>
        <v>45398.66667</v>
      </c>
      <c r="K74" s="1">
        <f>IFERROR(__xludf.DUMMYFUNCTION("""COMPUTED_VALUE"""),2410.89)</f>
        <v>2410.89</v>
      </c>
      <c r="M74" s="2">
        <f>IFERROR(__xludf.DUMMYFUNCTION("""COMPUTED_VALUE"""),45398.66666666667)</f>
        <v>45398.66667</v>
      </c>
      <c r="N74" s="1">
        <f>IFERROR(__xludf.DUMMYFUNCTION("""COMPUTED_VALUE"""),1.88917266E8)</f>
        <v>188917266</v>
      </c>
    </row>
    <row r="75">
      <c r="A75" s="2">
        <f>IFERROR(__xludf.DUMMYFUNCTION("""COMPUTED_VALUE"""),45399.66666666667)</f>
        <v>45399.66667</v>
      </c>
      <c r="B75" s="1">
        <f>IFERROR(__xludf.DUMMYFUNCTION("""COMPUTED_VALUE"""),2425.53)</f>
        <v>2425.53</v>
      </c>
      <c r="D75" s="2">
        <f>IFERROR(__xludf.DUMMYFUNCTION("""COMPUTED_VALUE"""),45399.66666666667)</f>
        <v>45399.66667</v>
      </c>
      <c r="E75" s="1">
        <f>IFERROR(__xludf.DUMMYFUNCTION("""COMPUTED_VALUE"""),2426.37)</f>
        <v>2426.37</v>
      </c>
      <c r="G75" s="2">
        <f>IFERROR(__xludf.DUMMYFUNCTION("""COMPUTED_VALUE"""),45399.66666666667)</f>
        <v>45399.66667</v>
      </c>
      <c r="H75" s="1">
        <f>IFERROR(__xludf.DUMMYFUNCTION("""COMPUTED_VALUE"""),2382.98)</f>
        <v>2382.98</v>
      </c>
      <c r="J75" s="2">
        <f>IFERROR(__xludf.DUMMYFUNCTION("""COMPUTED_VALUE"""),45399.66666666667)</f>
        <v>45399.66667</v>
      </c>
      <c r="K75" s="1">
        <f>IFERROR(__xludf.DUMMYFUNCTION("""COMPUTED_VALUE"""),2395.58)</f>
        <v>2395.58</v>
      </c>
      <c r="M75" s="2">
        <f>IFERROR(__xludf.DUMMYFUNCTION("""COMPUTED_VALUE"""),45399.66666666667)</f>
        <v>45399.66667</v>
      </c>
      <c r="N75" s="1">
        <f>IFERROR(__xludf.DUMMYFUNCTION("""COMPUTED_VALUE"""),1.62929751E8)</f>
        <v>162929751</v>
      </c>
    </row>
    <row r="76">
      <c r="A76" s="2">
        <f>IFERROR(__xludf.DUMMYFUNCTION("""COMPUTED_VALUE"""),45400.66666666667)</f>
        <v>45400.66667</v>
      </c>
      <c r="B76" s="1">
        <f>IFERROR(__xludf.DUMMYFUNCTION("""COMPUTED_VALUE"""),2402.42)</f>
        <v>2402.42</v>
      </c>
      <c r="D76" s="2">
        <f>IFERROR(__xludf.DUMMYFUNCTION("""COMPUTED_VALUE"""),45400.66666666667)</f>
        <v>45400.66667</v>
      </c>
      <c r="E76" s="1">
        <f>IFERROR(__xludf.DUMMYFUNCTION("""COMPUTED_VALUE"""),2412.3)</f>
        <v>2412.3</v>
      </c>
      <c r="G76" s="2">
        <f>IFERROR(__xludf.DUMMYFUNCTION("""COMPUTED_VALUE"""),45400.66666666667)</f>
        <v>45400.66667</v>
      </c>
      <c r="H76" s="1">
        <f>IFERROR(__xludf.DUMMYFUNCTION("""COMPUTED_VALUE"""),2375.48)</f>
        <v>2375.48</v>
      </c>
      <c r="J76" s="2">
        <f>IFERROR(__xludf.DUMMYFUNCTION("""COMPUTED_VALUE"""),45400.66666666667)</f>
        <v>45400.66667</v>
      </c>
      <c r="K76" s="1">
        <f>IFERROR(__xludf.DUMMYFUNCTION("""COMPUTED_VALUE"""),2381.53)</f>
        <v>2381.53</v>
      </c>
      <c r="M76" s="2">
        <f>IFERROR(__xludf.DUMMYFUNCTION("""COMPUTED_VALUE"""),45400.66666666667)</f>
        <v>45400.66667</v>
      </c>
      <c r="N76" s="1">
        <f>IFERROR(__xludf.DUMMYFUNCTION("""COMPUTED_VALUE"""),1.68030415E8)</f>
        <v>168030415</v>
      </c>
    </row>
    <row r="77">
      <c r="A77" s="2">
        <f>IFERROR(__xludf.DUMMYFUNCTION("""COMPUTED_VALUE"""),45401.66666666667)</f>
        <v>45401.66667</v>
      </c>
      <c r="B77" s="1">
        <f>IFERROR(__xludf.DUMMYFUNCTION("""COMPUTED_VALUE"""),2370.02)</f>
        <v>2370.02</v>
      </c>
      <c r="D77" s="2">
        <f>IFERROR(__xludf.DUMMYFUNCTION("""COMPUTED_VALUE"""),45401.66666666667)</f>
        <v>45401.66667</v>
      </c>
      <c r="E77" s="1">
        <f>IFERROR(__xludf.DUMMYFUNCTION("""COMPUTED_VALUE"""),2371.97)</f>
        <v>2371.97</v>
      </c>
      <c r="G77" s="2">
        <f>IFERROR(__xludf.DUMMYFUNCTION("""COMPUTED_VALUE"""),45401.66666666667)</f>
        <v>45401.66667</v>
      </c>
      <c r="H77" s="1">
        <f>IFERROR(__xludf.DUMMYFUNCTION("""COMPUTED_VALUE"""),2333.47)</f>
        <v>2333.47</v>
      </c>
      <c r="J77" s="2">
        <f>IFERROR(__xludf.DUMMYFUNCTION("""COMPUTED_VALUE"""),45401.66666666667)</f>
        <v>45401.66667</v>
      </c>
      <c r="K77" s="1">
        <f>IFERROR(__xludf.DUMMYFUNCTION("""COMPUTED_VALUE"""),2346.04)</f>
        <v>2346.04</v>
      </c>
      <c r="M77" s="2">
        <f>IFERROR(__xludf.DUMMYFUNCTION("""COMPUTED_VALUE"""),45401.66666666667)</f>
        <v>45401.66667</v>
      </c>
      <c r="N77" s="1">
        <f>IFERROR(__xludf.DUMMYFUNCTION("""COMPUTED_VALUE"""),2.10801958E8)</f>
        <v>210801958</v>
      </c>
    </row>
    <row r="78">
      <c r="A78" s="2">
        <f>IFERROR(__xludf.DUMMYFUNCTION("""COMPUTED_VALUE"""),45404.66666666667)</f>
        <v>45404.66667</v>
      </c>
      <c r="B78" s="1">
        <f>IFERROR(__xludf.DUMMYFUNCTION("""COMPUTED_VALUE"""),2362.18)</f>
        <v>2362.18</v>
      </c>
      <c r="D78" s="2">
        <f>IFERROR(__xludf.DUMMYFUNCTION("""COMPUTED_VALUE"""),45404.66666666667)</f>
        <v>45404.66667</v>
      </c>
      <c r="E78" s="1">
        <f>IFERROR(__xludf.DUMMYFUNCTION("""COMPUTED_VALUE"""),2377.34)</f>
        <v>2377.34</v>
      </c>
      <c r="G78" s="2">
        <f>IFERROR(__xludf.DUMMYFUNCTION("""COMPUTED_VALUE"""),45404.66666666667)</f>
        <v>45404.66667</v>
      </c>
      <c r="H78" s="1">
        <f>IFERROR(__xludf.DUMMYFUNCTION("""COMPUTED_VALUE"""),2340.83)</f>
        <v>2340.83</v>
      </c>
      <c r="J78" s="2">
        <f>IFERROR(__xludf.DUMMYFUNCTION("""COMPUTED_VALUE"""),45404.66666666667)</f>
        <v>45404.66667</v>
      </c>
      <c r="K78" s="1">
        <f>IFERROR(__xludf.DUMMYFUNCTION("""COMPUTED_VALUE"""),2364.58)</f>
        <v>2364.58</v>
      </c>
      <c r="M78" s="2">
        <f>IFERROR(__xludf.DUMMYFUNCTION("""COMPUTED_VALUE"""),45404.66666666667)</f>
        <v>45404.66667</v>
      </c>
      <c r="N78" s="1">
        <f>IFERROR(__xludf.DUMMYFUNCTION("""COMPUTED_VALUE"""),1.86985565E8)</f>
        <v>186985565</v>
      </c>
    </row>
    <row r="79">
      <c r="A79" s="2">
        <f>IFERROR(__xludf.DUMMYFUNCTION("""COMPUTED_VALUE"""),45405.66666666667)</f>
        <v>45405.66667</v>
      </c>
      <c r="B79" s="1">
        <f>IFERROR(__xludf.DUMMYFUNCTION("""COMPUTED_VALUE"""),2374.97)</f>
        <v>2374.97</v>
      </c>
      <c r="D79" s="2">
        <f>IFERROR(__xludf.DUMMYFUNCTION("""COMPUTED_VALUE"""),45405.66666666667)</f>
        <v>45405.66667</v>
      </c>
      <c r="E79" s="1">
        <f>IFERROR(__xludf.DUMMYFUNCTION("""COMPUTED_VALUE"""),2391.57)</f>
        <v>2391.57</v>
      </c>
      <c r="G79" s="2">
        <f>IFERROR(__xludf.DUMMYFUNCTION("""COMPUTED_VALUE"""),45405.66666666667)</f>
        <v>45405.66667</v>
      </c>
      <c r="H79" s="1">
        <f>IFERROR(__xludf.DUMMYFUNCTION("""COMPUTED_VALUE"""),2361.39)</f>
        <v>2361.39</v>
      </c>
      <c r="J79" s="2">
        <f>IFERROR(__xludf.DUMMYFUNCTION("""COMPUTED_VALUE"""),45405.66666666667)</f>
        <v>45405.66667</v>
      </c>
      <c r="K79" s="1">
        <f>IFERROR(__xludf.DUMMYFUNCTION("""COMPUTED_VALUE"""),2387.31)</f>
        <v>2387.31</v>
      </c>
      <c r="M79" s="2">
        <f>IFERROR(__xludf.DUMMYFUNCTION("""COMPUTED_VALUE"""),45405.66666666667)</f>
        <v>45405.66667</v>
      </c>
      <c r="N79" s="1">
        <f>IFERROR(__xludf.DUMMYFUNCTION("""COMPUTED_VALUE"""),1.8502685E8)</f>
        <v>185026850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IFERROR(__xludf.DUMMYFUNCTION("""COMPUTED_VALUE"""),2384.65)</f>
        <v>2384.65</v>
      </c>
      <c r="D80" s="2">
        <f>IFERROR(__xludf.DUMMYFUNCTION("""COMPUTED_VALUE"""),45406.66666666667)</f>
        <v>45406.66667</v>
      </c>
      <c r="E80" s="1">
        <f>IFERROR(__xludf.DUMMYFUNCTION("""COMPUTED_VALUE"""),2384.65)</f>
        <v>2384.65</v>
      </c>
      <c r="G80" s="2">
        <f>IFERROR(__xludf.DUMMYFUNCTION("""COMPUTED_VALUE"""),45406.66666666667)</f>
        <v>45406.66667</v>
      </c>
      <c r="H80" s="1">
        <f>IFERROR(__xludf.DUMMYFUNCTION("""COMPUTED_VALUE"""),2353.27)</f>
        <v>2353.27</v>
      </c>
      <c r="J80" s="2">
        <f>IFERROR(__xludf.DUMMYFUNCTION("""COMPUTED_VALUE"""),45406.66666666667)</f>
        <v>45406.66667</v>
      </c>
      <c r="K80" s="1">
        <f>IFERROR(__xludf.DUMMYFUNCTION("""COMPUTED_VALUE"""),2362.96)</f>
        <v>2362.96</v>
      </c>
      <c r="M80" s="2">
        <f>IFERROR(__xludf.DUMMYFUNCTION("""COMPUTED_VALUE"""),45406.66666666667)</f>
        <v>45406.66667</v>
      </c>
      <c r="N80" s="1">
        <f>IFERROR(__xludf.DUMMYFUNCTION("""COMPUTED_VALUE"""),1.94088824E8)</f>
        <v>194088824</v>
      </c>
    </row>
    <row r="81">
      <c r="A81" s="2">
        <f>IFERROR(__xludf.DUMMYFUNCTION("""COMPUTED_VALUE"""),45407.66666666667)</f>
        <v>45407.66667</v>
      </c>
      <c r="B81" s="1">
        <f>IFERROR(__xludf.DUMMYFUNCTION("""COMPUTED_VALUE"""),2309.37)</f>
        <v>2309.37</v>
      </c>
      <c r="D81" s="2">
        <f>IFERROR(__xludf.DUMMYFUNCTION("""COMPUTED_VALUE"""),45407.66666666667)</f>
        <v>45407.66667</v>
      </c>
      <c r="E81" s="1">
        <f>IFERROR(__xludf.DUMMYFUNCTION("""COMPUTED_VALUE"""),2350.39)</f>
        <v>2350.39</v>
      </c>
      <c r="G81" s="2">
        <f>IFERROR(__xludf.DUMMYFUNCTION("""COMPUTED_VALUE"""),45407.66666666667)</f>
        <v>45407.66667</v>
      </c>
      <c r="H81" s="1">
        <f>IFERROR(__xludf.DUMMYFUNCTION("""COMPUTED_VALUE"""),2299.7)</f>
        <v>2299.7</v>
      </c>
      <c r="J81" s="2">
        <f>IFERROR(__xludf.DUMMYFUNCTION("""COMPUTED_VALUE"""),45407.66666666667)</f>
        <v>45407.66667</v>
      </c>
      <c r="K81" s="1">
        <f>IFERROR(__xludf.DUMMYFUNCTION("""COMPUTED_VALUE"""),2347.61)</f>
        <v>2347.61</v>
      </c>
      <c r="M81" s="2">
        <f>IFERROR(__xludf.DUMMYFUNCTION("""COMPUTED_VALUE"""),45407.66666666667)</f>
        <v>45407.66667</v>
      </c>
      <c r="N81" s="1">
        <f>IFERROR(__xludf.DUMMYFUNCTION("""COMPUTED_VALUE"""),1.98197532E8)</f>
        <v>198197532</v>
      </c>
    </row>
    <row r="82">
      <c r="A82" s="2">
        <f>IFERROR(__xludf.DUMMYFUNCTION("""COMPUTED_VALUE"""),45408.66666666667)</f>
        <v>45408.66667</v>
      </c>
      <c r="B82" s="1">
        <f>IFERROR(__xludf.DUMMYFUNCTION("""COMPUTED_VALUE"""),2367.18)</f>
        <v>2367.18</v>
      </c>
      <c r="D82" s="2">
        <f>IFERROR(__xludf.DUMMYFUNCTION("""COMPUTED_VALUE"""),45408.66666666667)</f>
        <v>45408.66667</v>
      </c>
      <c r="E82" s="1">
        <f>IFERROR(__xludf.DUMMYFUNCTION("""COMPUTED_VALUE"""),2395.62)</f>
        <v>2395.62</v>
      </c>
      <c r="G82" s="2">
        <f>IFERROR(__xludf.DUMMYFUNCTION("""COMPUTED_VALUE"""),45408.66666666667)</f>
        <v>45408.66667</v>
      </c>
      <c r="H82" s="1">
        <f>IFERROR(__xludf.DUMMYFUNCTION("""COMPUTED_VALUE"""),2360.7)</f>
        <v>2360.7</v>
      </c>
      <c r="J82" s="2">
        <f>IFERROR(__xludf.DUMMYFUNCTION("""COMPUTED_VALUE"""),45408.66666666667)</f>
        <v>45408.66667</v>
      </c>
      <c r="K82" s="1">
        <f>IFERROR(__xludf.DUMMYFUNCTION("""COMPUTED_VALUE"""),2387.09)</f>
        <v>2387.09</v>
      </c>
      <c r="M82" s="2">
        <f>IFERROR(__xludf.DUMMYFUNCTION("""COMPUTED_VALUE"""),45408.66666666667)</f>
        <v>45408.66667</v>
      </c>
      <c r="N82" s="1">
        <f>IFERROR(__xludf.DUMMYFUNCTION("""COMPUTED_VALUE"""),1.71004582E8)</f>
        <v>171004582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IFERROR(__xludf.DUMMYFUNCTION("""COMPUTED_VALUE"""),2404.74)</f>
        <v>2404.74</v>
      </c>
      <c r="D83" s="2">
        <f>IFERROR(__xludf.DUMMYFUNCTION("""COMPUTED_VALUE"""),45411.66666666667)</f>
        <v>45411.66667</v>
      </c>
      <c r="E83" s="1">
        <f>IFERROR(__xludf.DUMMYFUNCTION("""COMPUTED_VALUE"""),2410.77)</f>
        <v>2410.77</v>
      </c>
      <c r="G83" s="2">
        <f>IFERROR(__xludf.DUMMYFUNCTION("""COMPUTED_VALUE"""),45411.66666666667)</f>
        <v>45411.66667</v>
      </c>
      <c r="H83" s="1">
        <f>IFERROR(__xludf.DUMMYFUNCTION("""COMPUTED_VALUE"""),2378.72)</f>
        <v>2378.72</v>
      </c>
      <c r="J83" s="2">
        <f>IFERROR(__xludf.DUMMYFUNCTION("""COMPUTED_VALUE"""),45411.66666666667)</f>
        <v>45411.66667</v>
      </c>
      <c r="K83" s="1">
        <f>IFERROR(__xludf.DUMMYFUNCTION("""COMPUTED_VALUE"""),2393.76)</f>
        <v>2393.76</v>
      </c>
      <c r="M83" s="2">
        <f>IFERROR(__xludf.DUMMYFUNCTION("""COMPUTED_VALUE"""),45411.66666666667)</f>
        <v>45411.66667</v>
      </c>
      <c r="N83" s="1">
        <f>IFERROR(__xludf.DUMMYFUNCTION("""COMPUTED_VALUE"""),1.87977432E8)</f>
        <v>187977432</v>
      </c>
    </row>
    <row r="84">
      <c r="A84" s="2">
        <f>IFERROR(__xludf.DUMMYFUNCTION("""COMPUTED_VALUE"""),45412.66666666667)</f>
        <v>45412.66667</v>
      </c>
      <c r="B84" s="1">
        <f>IFERROR(__xludf.DUMMYFUNCTION("""COMPUTED_VALUE"""),2389.76)</f>
        <v>2389.76</v>
      </c>
      <c r="D84" s="2">
        <f>IFERROR(__xludf.DUMMYFUNCTION("""COMPUTED_VALUE"""),45412.66666666667)</f>
        <v>45412.66667</v>
      </c>
      <c r="E84" s="1">
        <f>IFERROR(__xludf.DUMMYFUNCTION("""COMPUTED_VALUE"""),2392.78)</f>
        <v>2392.78</v>
      </c>
      <c r="G84" s="2">
        <f>IFERROR(__xludf.DUMMYFUNCTION("""COMPUTED_VALUE"""),45412.66666666667)</f>
        <v>45412.66667</v>
      </c>
      <c r="H84" s="1">
        <f>IFERROR(__xludf.DUMMYFUNCTION("""COMPUTED_VALUE"""),2343.53)</f>
        <v>2343.53</v>
      </c>
      <c r="J84" s="2">
        <f>IFERROR(__xludf.DUMMYFUNCTION("""COMPUTED_VALUE"""),45412.66666666667)</f>
        <v>45412.66667</v>
      </c>
      <c r="K84" s="1">
        <f>IFERROR(__xludf.DUMMYFUNCTION("""COMPUTED_VALUE"""),2343.69)</f>
        <v>2343.69</v>
      </c>
      <c r="M84" s="2">
        <f>IFERROR(__xludf.DUMMYFUNCTION("""COMPUTED_VALUE"""),45412.66666666667)</f>
        <v>45412.66667</v>
      </c>
      <c r="N84" s="1">
        <f>IFERROR(__xludf.DUMMYFUNCTION("""COMPUTED_VALUE"""),2.452286E8)</f>
        <v>245228600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IFERROR(__xludf.DUMMYFUNCTION("""COMPUTED_VALUE"""),2374.86)</f>
        <v>2374.86</v>
      </c>
      <c r="D85" s="2">
        <f>IFERROR(__xludf.DUMMYFUNCTION("""COMPUTED_VALUE"""),45413.66666666667)</f>
        <v>45413.66667</v>
      </c>
      <c r="E85" s="1">
        <f>IFERROR(__xludf.DUMMYFUNCTION("""COMPUTED_VALUE"""),2405.28)</f>
        <v>2405.28</v>
      </c>
      <c r="G85" s="2">
        <f>IFERROR(__xludf.DUMMYFUNCTION("""COMPUTED_VALUE"""),45413.66666666667)</f>
        <v>45413.66667</v>
      </c>
      <c r="H85" s="1">
        <f>IFERROR(__xludf.DUMMYFUNCTION("""COMPUTED_VALUE"""),2342.67)</f>
        <v>2342.67</v>
      </c>
      <c r="J85" s="2">
        <f>IFERROR(__xludf.DUMMYFUNCTION("""COMPUTED_VALUE"""),45413.66666666667)</f>
        <v>45413.66667</v>
      </c>
      <c r="K85" s="1">
        <f>IFERROR(__xludf.DUMMYFUNCTION("""COMPUTED_VALUE"""),2357.91)</f>
        <v>2357.91</v>
      </c>
      <c r="M85" s="2">
        <f>IFERROR(__xludf.DUMMYFUNCTION("""COMPUTED_VALUE"""),45413.66666666667)</f>
        <v>45413.66667</v>
      </c>
      <c r="N85" s="1">
        <f>IFERROR(__xludf.DUMMYFUNCTION("""COMPUTED_VALUE"""),2.68882959E8)</f>
        <v>268882959</v>
      </c>
    </row>
    <row r="86">
      <c r="A86" s="2">
        <f>IFERROR(__xludf.DUMMYFUNCTION("""COMPUTED_VALUE"""),45414.66666666667)</f>
        <v>45414.66667</v>
      </c>
      <c r="B86" s="1">
        <f>IFERROR(__xludf.DUMMYFUNCTION("""COMPUTED_VALUE"""),2374.5)</f>
        <v>2374.5</v>
      </c>
      <c r="D86" s="2">
        <f>IFERROR(__xludf.DUMMYFUNCTION("""COMPUTED_VALUE"""),45414.66666666667)</f>
        <v>45414.66667</v>
      </c>
      <c r="E86" s="1">
        <f>IFERROR(__xludf.DUMMYFUNCTION("""COMPUTED_VALUE"""),2408.88)</f>
        <v>2408.88</v>
      </c>
      <c r="G86" s="2">
        <f>IFERROR(__xludf.DUMMYFUNCTION("""COMPUTED_VALUE"""),45414.66666666667)</f>
        <v>45414.66667</v>
      </c>
      <c r="H86" s="1">
        <f>IFERROR(__xludf.DUMMYFUNCTION("""COMPUTED_VALUE"""),2372.77)</f>
        <v>2372.77</v>
      </c>
      <c r="J86" s="2">
        <f>IFERROR(__xludf.DUMMYFUNCTION("""COMPUTED_VALUE"""),45414.66666666667)</f>
        <v>45414.66667</v>
      </c>
      <c r="K86" s="1">
        <f>IFERROR(__xludf.DUMMYFUNCTION("""COMPUTED_VALUE"""),2406.03)</f>
        <v>2406.03</v>
      </c>
      <c r="M86" s="2">
        <f>IFERROR(__xludf.DUMMYFUNCTION("""COMPUTED_VALUE"""),45414.66666666667)</f>
        <v>45414.66667</v>
      </c>
      <c r="N86" s="1">
        <f>IFERROR(__xludf.DUMMYFUNCTION("""COMPUTED_VALUE"""),2.59533507E8)</f>
        <v>259533507</v>
      </c>
    </row>
    <row r="87">
      <c r="A87" s="2">
        <f>IFERROR(__xludf.DUMMYFUNCTION("""COMPUTED_VALUE"""),45415.66666666667)</f>
        <v>45415.66667</v>
      </c>
      <c r="B87" s="1">
        <f>IFERROR(__xludf.DUMMYFUNCTION("""COMPUTED_VALUE"""),2425.0)</f>
        <v>2425</v>
      </c>
      <c r="D87" s="2">
        <f>IFERROR(__xludf.DUMMYFUNCTION("""COMPUTED_VALUE"""),45415.66666666667)</f>
        <v>45415.66667</v>
      </c>
      <c r="E87" s="1">
        <f>IFERROR(__xludf.DUMMYFUNCTION("""COMPUTED_VALUE"""),2439.59)</f>
        <v>2439.59</v>
      </c>
      <c r="G87" s="2">
        <f>IFERROR(__xludf.DUMMYFUNCTION("""COMPUTED_VALUE"""),45415.66666666667)</f>
        <v>45415.66667</v>
      </c>
      <c r="H87" s="1">
        <f>IFERROR(__xludf.DUMMYFUNCTION("""COMPUTED_VALUE"""),2422.09)</f>
        <v>2422.09</v>
      </c>
      <c r="J87" s="2">
        <f>IFERROR(__xludf.DUMMYFUNCTION("""COMPUTED_VALUE"""),45415.66666666667)</f>
        <v>45415.66667</v>
      </c>
      <c r="K87" s="1">
        <f>IFERROR(__xludf.DUMMYFUNCTION("""COMPUTED_VALUE"""),2432.03)</f>
        <v>2432.03</v>
      </c>
      <c r="M87" s="2">
        <f>IFERROR(__xludf.DUMMYFUNCTION("""COMPUTED_VALUE"""),45415.66666666667)</f>
        <v>45415.66667</v>
      </c>
      <c r="N87" s="1">
        <f>IFERROR(__xludf.DUMMYFUNCTION("""COMPUTED_VALUE"""),2.279788E8)</f>
        <v>227978800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IFERROR(__xludf.DUMMYFUNCTION("""COMPUTED_VALUE"""),2438.34)</f>
        <v>2438.34</v>
      </c>
      <c r="D88" s="2">
        <f>IFERROR(__xludf.DUMMYFUNCTION("""COMPUTED_VALUE"""),45418.66666666667)</f>
        <v>45418.66667</v>
      </c>
      <c r="E88" s="1">
        <f>IFERROR(__xludf.DUMMYFUNCTION("""COMPUTED_VALUE"""),2459.25)</f>
        <v>2459.25</v>
      </c>
      <c r="G88" s="2">
        <f>IFERROR(__xludf.DUMMYFUNCTION("""COMPUTED_VALUE"""),45418.66666666667)</f>
        <v>45418.66667</v>
      </c>
      <c r="H88" s="1">
        <f>IFERROR(__xludf.DUMMYFUNCTION("""COMPUTED_VALUE"""),2431.31)</f>
        <v>2431.31</v>
      </c>
      <c r="J88" s="2">
        <f>IFERROR(__xludf.DUMMYFUNCTION("""COMPUTED_VALUE"""),45418.66666666667)</f>
        <v>45418.66667</v>
      </c>
      <c r="K88" s="1">
        <f>IFERROR(__xludf.DUMMYFUNCTION("""COMPUTED_VALUE"""),2459.19)</f>
        <v>2459.19</v>
      </c>
      <c r="M88" s="2">
        <f>IFERROR(__xludf.DUMMYFUNCTION("""COMPUTED_VALUE"""),45418.66666666667)</f>
        <v>45418.66667</v>
      </c>
      <c r="N88" s="1">
        <f>IFERROR(__xludf.DUMMYFUNCTION("""COMPUTED_VALUE"""),2.25402145E8)</f>
        <v>225402145</v>
      </c>
    </row>
    <row r="89">
      <c r="A89" s="2">
        <f>IFERROR(__xludf.DUMMYFUNCTION("""COMPUTED_VALUE"""),45419.66666666667)</f>
        <v>45419.66667</v>
      </c>
      <c r="B89" s="1">
        <f>IFERROR(__xludf.DUMMYFUNCTION("""COMPUTED_VALUE"""),2463.48)</f>
        <v>2463.48</v>
      </c>
      <c r="D89" s="2">
        <f>IFERROR(__xludf.DUMMYFUNCTION("""COMPUTED_VALUE"""),45419.66666666667)</f>
        <v>45419.66667</v>
      </c>
      <c r="E89" s="1">
        <f>IFERROR(__xludf.DUMMYFUNCTION("""COMPUTED_VALUE"""),2476.66)</f>
        <v>2476.66</v>
      </c>
      <c r="G89" s="2">
        <f>IFERROR(__xludf.DUMMYFUNCTION("""COMPUTED_VALUE"""),45419.66666666667)</f>
        <v>45419.66667</v>
      </c>
      <c r="H89" s="1">
        <f>IFERROR(__xludf.DUMMYFUNCTION("""COMPUTED_VALUE"""),2457.89)</f>
        <v>2457.89</v>
      </c>
      <c r="J89" s="2">
        <f>IFERROR(__xludf.DUMMYFUNCTION("""COMPUTED_VALUE"""),45419.66666666667)</f>
        <v>45419.66667</v>
      </c>
      <c r="K89" s="1">
        <f>IFERROR(__xludf.DUMMYFUNCTION("""COMPUTED_VALUE"""),2468.93)</f>
        <v>2468.93</v>
      </c>
      <c r="M89" s="2">
        <f>IFERROR(__xludf.DUMMYFUNCTION("""COMPUTED_VALUE"""),45419.66666666667)</f>
        <v>45419.66667</v>
      </c>
      <c r="N89" s="1">
        <f>IFERROR(__xludf.DUMMYFUNCTION("""COMPUTED_VALUE"""),1.97078553E8)</f>
        <v>197078553</v>
      </c>
    </row>
    <row r="90">
      <c r="A90" s="2">
        <f>IFERROR(__xludf.DUMMYFUNCTION("""COMPUTED_VALUE"""),45420.66666666667)</f>
        <v>45420.66667</v>
      </c>
      <c r="B90" s="1">
        <f>IFERROR(__xludf.DUMMYFUNCTION("""COMPUTED_VALUE"""),2456.79)</f>
        <v>2456.79</v>
      </c>
      <c r="D90" s="2">
        <f>IFERROR(__xludf.DUMMYFUNCTION("""COMPUTED_VALUE"""),45420.66666666667)</f>
        <v>45420.66667</v>
      </c>
      <c r="E90" s="1">
        <f>IFERROR(__xludf.DUMMYFUNCTION("""COMPUTED_VALUE"""),2467.11)</f>
        <v>2467.11</v>
      </c>
      <c r="G90" s="2">
        <f>IFERROR(__xludf.DUMMYFUNCTION("""COMPUTED_VALUE"""),45420.66666666667)</f>
        <v>45420.66667</v>
      </c>
      <c r="H90" s="1">
        <f>IFERROR(__xludf.DUMMYFUNCTION("""COMPUTED_VALUE"""),2453.39)</f>
        <v>2453.39</v>
      </c>
      <c r="J90" s="2">
        <f>IFERROR(__xludf.DUMMYFUNCTION("""COMPUTED_VALUE"""),45420.66666666667)</f>
        <v>45420.66667</v>
      </c>
      <c r="K90" s="1">
        <f>IFERROR(__xludf.DUMMYFUNCTION("""COMPUTED_VALUE"""),2458.39)</f>
        <v>2458.39</v>
      </c>
      <c r="M90" s="2">
        <f>IFERROR(__xludf.DUMMYFUNCTION("""COMPUTED_VALUE"""),45420.66666666667)</f>
        <v>45420.66667</v>
      </c>
      <c r="N90" s="1">
        <f>IFERROR(__xludf.DUMMYFUNCTION("""COMPUTED_VALUE"""),1.76483531E8)</f>
        <v>176483531</v>
      </c>
    </row>
    <row r="91">
      <c r="A91" s="2">
        <f>IFERROR(__xludf.DUMMYFUNCTION("""COMPUTED_VALUE"""),45421.66666666667)</f>
        <v>45421.66667</v>
      </c>
      <c r="B91" s="1">
        <f>IFERROR(__xludf.DUMMYFUNCTION("""COMPUTED_VALUE"""),2464.77)</f>
        <v>2464.77</v>
      </c>
      <c r="D91" s="2">
        <f>IFERROR(__xludf.DUMMYFUNCTION("""COMPUTED_VALUE"""),45421.66666666667)</f>
        <v>45421.66667</v>
      </c>
      <c r="E91" s="1">
        <f>IFERROR(__xludf.DUMMYFUNCTION("""COMPUTED_VALUE"""),2494.61)</f>
        <v>2494.61</v>
      </c>
      <c r="G91" s="2">
        <f>IFERROR(__xludf.DUMMYFUNCTION("""COMPUTED_VALUE"""),45421.66666666667)</f>
        <v>45421.66667</v>
      </c>
      <c r="H91" s="1">
        <f>IFERROR(__xludf.DUMMYFUNCTION("""COMPUTED_VALUE"""),2461.51)</f>
        <v>2461.51</v>
      </c>
      <c r="J91" s="2">
        <f>IFERROR(__xludf.DUMMYFUNCTION("""COMPUTED_VALUE"""),45421.66666666667)</f>
        <v>45421.66667</v>
      </c>
      <c r="K91" s="1">
        <f>IFERROR(__xludf.DUMMYFUNCTION("""COMPUTED_VALUE"""),2485.91)</f>
        <v>2485.91</v>
      </c>
      <c r="M91" s="2">
        <f>IFERROR(__xludf.DUMMYFUNCTION("""COMPUTED_VALUE"""),45421.66666666667)</f>
        <v>45421.66667</v>
      </c>
      <c r="N91" s="1">
        <f>IFERROR(__xludf.DUMMYFUNCTION("""COMPUTED_VALUE"""),1.96599461E8)</f>
        <v>196599461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IFERROR(__xludf.DUMMYFUNCTION("""COMPUTED_VALUE"""),2485.65)</f>
        <v>2485.65</v>
      </c>
      <c r="D92" s="2">
        <f>IFERROR(__xludf.DUMMYFUNCTION("""COMPUTED_VALUE"""),45422.66666666667)</f>
        <v>45422.66667</v>
      </c>
      <c r="E92" s="1">
        <f>IFERROR(__xludf.DUMMYFUNCTION("""COMPUTED_VALUE"""),2494.67)</f>
        <v>2494.67</v>
      </c>
      <c r="G92" s="2">
        <f>IFERROR(__xludf.DUMMYFUNCTION("""COMPUTED_VALUE"""),45422.66666666667)</f>
        <v>45422.66667</v>
      </c>
      <c r="H92" s="1">
        <f>IFERROR(__xludf.DUMMYFUNCTION("""COMPUTED_VALUE"""),2468.06)</f>
        <v>2468.06</v>
      </c>
      <c r="J92" s="2">
        <f>IFERROR(__xludf.DUMMYFUNCTION("""COMPUTED_VALUE"""),45422.66666666667)</f>
        <v>45422.66667</v>
      </c>
      <c r="K92" s="1">
        <f>IFERROR(__xludf.DUMMYFUNCTION("""COMPUTED_VALUE"""),2474.86)</f>
        <v>2474.86</v>
      </c>
      <c r="M92" s="2">
        <f>IFERROR(__xludf.DUMMYFUNCTION("""COMPUTED_VALUE"""),45422.66666666667)</f>
        <v>45422.66667</v>
      </c>
      <c r="N92" s="1">
        <f>IFERROR(__xludf.DUMMYFUNCTION("""COMPUTED_VALUE"""),1.89255846E8)</f>
        <v>189255846</v>
      </c>
    </row>
    <row r="93">
      <c r="A93" s="2">
        <f>IFERROR(__xludf.DUMMYFUNCTION("""COMPUTED_VALUE"""),45425.66666666667)</f>
        <v>45425.66667</v>
      </c>
      <c r="B93" s="1">
        <f>IFERROR(__xludf.DUMMYFUNCTION("""COMPUTED_VALUE"""),2484.38)</f>
        <v>2484.38</v>
      </c>
      <c r="D93" s="2">
        <f>IFERROR(__xludf.DUMMYFUNCTION("""COMPUTED_VALUE"""),45425.66666666667)</f>
        <v>45425.66667</v>
      </c>
      <c r="E93" s="1">
        <f>IFERROR(__xludf.DUMMYFUNCTION("""COMPUTED_VALUE"""),2486.28)</f>
        <v>2486.28</v>
      </c>
      <c r="G93" s="2">
        <f>IFERROR(__xludf.DUMMYFUNCTION("""COMPUTED_VALUE"""),45425.66666666667)</f>
        <v>45425.66667</v>
      </c>
      <c r="H93" s="1">
        <f>IFERROR(__xludf.DUMMYFUNCTION("""COMPUTED_VALUE"""),2457.32)</f>
        <v>2457.32</v>
      </c>
      <c r="J93" s="2">
        <f>IFERROR(__xludf.DUMMYFUNCTION("""COMPUTED_VALUE"""),45425.66666666667)</f>
        <v>45425.66667</v>
      </c>
      <c r="K93" s="1">
        <f>IFERROR(__xludf.DUMMYFUNCTION("""COMPUTED_VALUE"""),2464.69)</f>
        <v>2464.69</v>
      </c>
      <c r="M93" s="2">
        <f>IFERROR(__xludf.DUMMYFUNCTION("""COMPUTED_VALUE"""),45425.66666666667)</f>
        <v>45425.66667</v>
      </c>
      <c r="N93" s="1">
        <f>IFERROR(__xludf.DUMMYFUNCTION("""COMPUTED_VALUE"""),3.64013809E8)</f>
        <v>364013809</v>
      </c>
    </row>
    <row r="94">
      <c r="A94" s="2">
        <f>IFERROR(__xludf.DUMMYFUNCTION("""COMPUTED_VALUE"""),45426.66666666667)</f>
        <v>45426.66667</v>
      </c>
      <c r="B94" s="1">
        <f>IFERROR(__xludf.DUMMYFUNCTION("""COMPUTED_VALUE"""),2453.55)</f>
        <v>2453.55</v>
      </c>
      <c r="D94" s="2">
        <f>IFERROR(__xludf.DUMMYFUNCTION("""COMPUTED_VALUE"""),45426.66666666667)</f>
        <v>45426.66667</v>
      </c>
      <c r="E94" s="1">
        <f>IFERROR(__xludf.DUMMYFUNCTION("""COMPUTED_VALUE"""),2472.22)</f>
        <v>2472.22</v>
      </c>
      <c r="G94" s="2">
        <f>IFERROR(__xludf.DUMMYFUNCTION("""COMPUTED_VALUE"""),45426.66666666667)</f>
        <v>45426.66667</v>
      </c>
      <c r="H94" s="1">
        <f>IFERROR(__xludf.DUMMYFUNCTION("""COMPUTED_VALUE"""),2451.86)</f>
        <v>2451.86</v>
      </c>
      <c r="J94" s="2">
        <f>IFERROR(__xludf.DUMMYFUNCTION("""COMPUTED_VALUE"""),45426.66666666667)</f>
        <v>45426.66667</v>
      </c>
      <c r="K94" s="1">
        <f>IFERROR(__xludf.DUMMYFUNCTION("""COMPUTED_VALUE"""),2468.54)</f>
        <v>2468.54</v>
      </c>
      <c r="M94" s="2">
        <f>IFERROR(__xludf.DUMMYFUNCTION("""COMPUTED_VALUE"""),45426.66666666667)</f>
        <v>45426.66667</v>
      </c>
      <c r="N94" s="1">
        <f>IFERROR(__xludf.DUMMYFUNCTION("""COMPUTED_VALUE"""),3.97052247E8)</f>
        <v>397052247</v>
      </c>
    </row>
    <row r="95">
      <c r="A95" s="2">
        <f>IFERROR(__xludf.DUMMYFUNCTION("""COMPUTED_VALUE"""),45427.66666666667)</f>
        <v>45427.66667</v>
      </c>
      <c r="B95" s="1">
        <f>IFERROR(__xludf.DUMMYFUNCTION("""COMPUTED_VALUE"""),2468.48)</f>
        <v>2468.48</v>
      </c>
      <c r="D95" s="2">
        <f>IFERROR(__xludf.DUMMYFUNCTION("""COMPUTED_VALUE"""),45427.66666666667)</f>
        <v>45427.66667</v>
      </c>
      <c r="E95" s="1">
        <f>IFERROR(__xludf.DUMMYFUNCTION("""COMPUTED_VALUE"""),2475.33)</f>
        <v>2475.33</v>
      </c>
      <c r="G95" s="2">
        <f>IFERROR(__xludf.DUMMYFUNCTION("""COMPUTED_VALUE"""),45427.66666666667)</f>
        <v>45427.66667</v>
      </c>
      <c r="H95" s="1">
        <f>IFERROR(__xludf.DUMMYFUNCTION("""COMPUTED_VALUE"""),2450.32)</f>
        <v>2450.32</v>
      </c>
      <c r="J95" s="2">
        <f>IFERROR(__xludf.DUMMYFUNCTION("""COMPUTED_VALUE"""),45427.66666666667)</f>
        <v>45427.66667</v>
      </c>
      <c r="K95" s="1">
        <f>IFERROR(__xludf.DUMMYFUNCTION("""COMPUTED_VALUE"""),2469.9)</f>
        <v>2469.9</v>
      </c>
      <c r="M95" s="2">
        <f>IFERROR(__xludf.DUMMYFUNCTION("""COMPUTED_VALUE"""),45427.66666666667)</f>
        <v>45427.66667</v>
      </c>
      <c r="N95" s="1">
        <f>IFERROR(__xludf.DUMMYFUNCTION("""COMPUTED_VALUE"""),3.41873073E8)</f>
        <v>341873073</v>
      </c>
    </row>
    <row r="96">
      <c r="A96" s="2">
        <f>IFERROR(__xludf.DUMMYFUNCTION("""COMPUTED_VALUE"""),45428.66666666667)</f>
        <v>45428.66667</v>
      </c>
      <c r="B96" s="1">
        <f>IFERROR(__xludf.DUMMYFUNCTION("""COMPUTED_VALUE"""),2480.81)</f>
        <v>2480.81</v>
      </c>
      <c r="D96" s="2">
        <f>IFERROR(__xludf.DUMMYFUNCTION("""COMPUTED_VALUE"""),45428.66666666667)</f>
        <v>45428.66667</v>
      </c>
      <c r="E96" s="1">
        <f>IFERROR(__xludf.DUMMYFUNCTION("""COMPUTED_VALUE"""),2489.51)</f>
        <v>2489.51</v>
      </c>
      <c r="G96" s="2">
        <f>IFERROR(__xludf.DUMMYFUNCTION("""COMPUTED_VALUE"""),45428.66666666667)</f>
        <v>45428.66667</v>
      </c>
      <c r="H96" s="1">
        <f>IFERROR(__xludf.DUMMYFUNCTION("""COMPUTED_VALUE"""),2461.74)</f>
        <v>2461.74</v>
      </c>
      <c r="J96" s="2">
        <f>IFERROR(__xludf.DUMMYFUNCTION("""COMPUTED_VALUE"""),45428.66666666667)</f>
        <v>45428.66667</v>
      </c>
      <c r="K96" s="1">
        <f>IFERROR(__xludf.DUMMYFUNCTION("""COMPUTED_VALUE"""),2462.68)</f>
        <v>2462.68</v>
      </c>
      <c r="M96" s="2">
        <f>IFERROR(__xludf.DUMMYFUNCTION("""COMPUTED_VALUE"""),45428.66666666667)</f>
        <v>45428.66667</v>
      </c>
      <c r="N96" s="1">
        <f>IFERROR(__xludf.DUMMYFUNCTION("""COMPUTED_VALUE"""),2.98710651E8)</f>
        <v>298710651</v>
      </c>
    </row>
    <row r="97">
      <c r="A97" s="2">
        <f>IFERROR(__xludf.DUMMYFUNCTION("""COMPUTED_VALUE"""),45429.66666666667)</f>
        <v>45429.66667</v>
      </c>
      <c r="B97" s="1">
        <f>IFERROR(__xludf.DUMMYFUNCTION("""COMPUTED_VALUE"""),2465.05)</f>
        <v>2465.05</v>
      </c>
      <c r="D97" s="2">
        <f>IFERROR(__xludf.DUMMYFUNCTION("""COMPUTED_VALUE"""),45429.66666666667)</f>
        <v>45429.66667</v>
      </c>
      <c r="E97" s="1">
        <f>IFERROR(__xludf.DUMMYFUNCTION("""COMPUTED_VALUE"""),2472.58)</f>
        <v>2472.58</v>
      </c>
      <c r="G97" s="2">
        <f>IFERROR(__xludf.DUMMYFUNCTION("""COMPUTED_VALUE"""),45429.66666666667)</f>
        <v>45429.66667</v>
      </c>
      <c r="H97" s="1">
        <f>IFERROR(__xludf.DUMMYFUNCTION("""COMPUTED_VALUE"""),2461.66)</f>
        <v>2461.66</v>
      </c>
      <c r="J97" s="2">
        <f>IFERROR(__xludf.DUMMYFUNCTION("""COMPUTED_VALUE"""),45429.66666666667)</f>
        <v>45429.66667</v>
      </c>
      <c r="K97" s="1">
        <f>IFERROR(__xludf.DUMMYFUNCTION("""COMPUTED_VALUE"""),2472.41)</f>
        <v>2472.41</v>
      </c>
      <c r="M97" s="2">
        <f>IFERROR(__xludf.DUMMYFUNCTION("""COMPUTED_VALUE"""),45429.66666666667)</f>
        <v>45429.66667</v>
      </c>
      <c r="N97" s="1">
        <f>IFERROR(__xludf.DUMMYFUNCTION("""COMPUTED_VALUE"""),2.85647438E8)</f>
        <v>285647438</v>
      </c>
    </row>
    <row r="98">
      <c r="A98" s="2">
        <f>IFERROR(__xludf.DUMMYFUNCTION("""COMPUTED_VALUE"""),45432.66666666667)</f>
        <v>45432.66667</v>
      </c>
      <c r="B98" s="1">
        <f>IFERROR(__xludf.DUMMYFUNCTION("""COMPUTED_VALUE"""),2466.23)</f>
        <v>2466.23</v>
      </c>
      <c r="D98" s="2">
        <f>IFERROR(__xludf.DUMMYFUNCTION("""COMPUTED_VALUE"""),45432.66666666667)</f>
        <v>45432.66667</v>
      </c>
      <c r="E98" s="1">
        <f>IFERROR(__xludf.DUMMYFUNCTION("""COMPUTED_VALUE"""),2477.33)</f>
        <v>2477.33</v>
      </c>
      <c r="G98" s="2">
        <f>IFERROR(__xludf.DUMMYFUNCTION("""COMPUTED_VALUE"""),45432.66666666667)</f>
        <v>45432.66667</v>
      </c>
      <c r="H98" s="1">
        <f>IFERROR(__xludf.DUMMYFUNCTION("""COMPUTED_VALUE"""),2454.56)</f>
        <v>2454.56</v>
      </c>
      <c r="J98" s="2">
        <f>IFERROR(__xludf.DUMMYFUNCTION("""COMPUTED_VALUE"""),45432.66666666667)</f>
        <v>45432.66667</v>
      </c>
      <c r="K98" s="1">
        <f>IFERROR(__xludf.DUMMYFUNCTION("""COMPUTED_VALUE"""),2459.14)</f>
        <v>2459.14</v>
      </c>
      <c r="M98" s="2">
        <f>IFERROR(__xludf.DUMMYFUNCTION("""COMPUTED_VALUE"""),45432.66666666667)</f>
        <v>45432.66667</v>
      </c>
      <c r="N98" s="1">
        <f>IFERROR(__xludf.DUMMYFUNCTION("""COMPUTED_VALUE"""),2.06331724E8)</f>
        <v>206331724</v>
      </c>
    </row>
    <row r="99">
      <c r="A99" s="2">
        <f>IFERROR(__xludf.DUMMYFUNCTION("""COMPUTED_VALUE"""),45433.66666666667)</f>
        <v>45433.66667</v>
      </c>
      <c r="B99" s="1">
        <f>IFERROR(__xludf.DUMMYFUNCTION("""COMPUTED_VALUE"""),2452.06)</f>
        <v>2452.06</v>
      </c>
      <c r="D99" s="2">
        <f>IFERROR(__xludf.DUMMYFUNCTION("""COMPUTED_VALUE"""),45433.66666666667)</f>
        <v>45433.66667</v>
      </c>
      <c r="E99" s="1">
        <f>IFERROR(__xludf.DUMMYFUNCTION("""COMPUTED_VALUE"""),2459.6)</f>
        <v>2459.6</v>
      </c>
      <c r="G99" s="2">
        <f>IFERROR(__xludf.DUMMYFUNCTION("""COMPUTED_VALUE"""),45433.66666666667)</f>
        <v>45433.66667</v>
      </c>
      <c r="H99" s="1">
        <f>IFERROR(__xludf.DUMMYFUNCTION("""COMPUTED_VALUE"""),2441.22)</f>
        <v>2441.22</v>
      </c>
      <c r="J99" s="2">
        <f>IFERROR(__xludf.DUMMYFUNCTION("""COMPUTED_VALUE"""),45433.66666666667)</f>
        <v>45433.66667</v>
      </c>
      <c r="K99" s="1">
        <f>IFERROR(__xludf.DUMMYFUNCTION("""COMPUTED_VALUE"""),2458.78)</f>
        <v>2458.78</v>
      </c>
      <c r="M99" s="2">
        <f>IFERROR(__xludf.DUMMYFUNCTION("""COMPUTED_VALUE"""),45433.66666666667)</f>
        <v>45433.66667</v>
      </c>
      <c r="N99" s="1">
        <f>IFERROR(__xludf.DUMMYFUNCTION("""COMPUTED_VALUE"""),2.54489724E8)</f>
        <v>254489724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IFERROR(__xludf.DUMMYFUNCTION("""COMPUTED_VALUE"""),2461.88)</f>
        <v>2461.88</v>
      </c>
      <c r="D100" s="2">
        <f>IFERROR(__xludf.DUMMYFUNCTION("""COMPUTED_VALUE"""),45434.66666666667)</f>
        <v>45434.66667</v>
      </c>
      <c r="E100" s="1">
        <f>IFERROR(__xludf.DUMMYFUNCTION("""COMPUTED_VALUE"""),2468.04)</f>
        <v>2468.04</v>
      </c>
      <c r="G100" s="2">
        <f>IFERROR(__xludf.DUMMYFUNCTION("""COMPUTED_VALUE"""),45434.66666666667)</f>
        <v>45434.66667</v>
      </c>
      <c r="H100" s="1">
        <f>IFERROR(__xludf.DUMMYFUNCTION("""COMPUTED_VALUE"""),2436.52)</f>
        <v>2436.52</v>
      </c>
      <c r="J100" s="2">
        <f>IFERROR(__xludf.DUMMYFUNCTION("""COMPUTED_VALUE"""),45434.66666666667)</f>
        <v>45434.66667</v>
      </c>
      <c r="K100" s="1">
        <f>IFERROR(__xludf.DUMMYFUNCTION("""COMPUTED_VALUE"""),2444.81)</f>
        <v>2444.81</v>
      </c>
      <c r="M100" s="2">
        <f>IFERROR(__xludf.DUMMYFUNCTION("""COMPUTED_VALUE"""),45434.66666666667)</f>
        <v>45434.66667</v>
      </c>
      <c r="N100" s="1">
        <f>IFERROR(__xludf.DUMMYFUNCTION("""COMPUTED_VALUE"""),2.41213028E8)</f>
        <v>241213028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IFERROR(__xludf.DUMMYFUNCTION("""COMPUTED_VALUE"""),2450.84)</f>
        <v>2450.84</v>
      </c>
      <c r="D101" s="2">
        <f>IFERROR(__xludf.DUMMYFUNCTION("""COMPUTED_VALUE"""),45435.66666666667)</f>
        <v>45435.66667</v>
      </c>
      <c r="E101" s="1">
        <f>IFERROR(__xludf.DUMMYFUNCTION("""COMPUTED_VALUE"""),2452.81)</f>
        <v>2452.81</v>
      </c>
      <c r="G101" s="2">
        <f>IFERROR(__xludf.DUMMYFUNCTION("""COMPUTED_VALUE"""),45435.66666666667)</f>
        <v>45435.66667</v>
      </c>
      <c r="H101" s="1">
        <f>IFERROR(__xludf.DUMMYFUNCTION("""COMPUTED_VALUE"""),2414.87)</f>
        <v>2414.87</v>
      </c>
      <c r="J101" s="2">
        <f>IFERROR(__xludf.DUMMYFUNCTION("""COMPUTED_VALUE"""),45435.66666666667)</f>
        <v>45435.66667</v>
      </c>
      <c r="K101" s="1">
        <f>IFERROR(__xludf.DUMMYFUNCTION("""COMPUTED_VALUE"""),2422.6)</f>
        <v>2422.6</v>
      </c>
      <c r="M101" s="2">
        <f>IFERROR(__xludf.DUMMYFUNCTION("""COMPUTED_VALUE"""),45435.66666666667)</f>
        <v>45435.66667</v>
      </c>
      <c r="N101" s="1">
        <f>IFERROR(__xludf.DUMMYFUNCTION("""COMPUTED_VALUE"""),2.19133217E8)</f>
        <v>219133217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IFERROR(__xludf.DUMMYFUNCTION("""COMPUTED_VALUE"""),2432.85)</f>
        <v>2432.85</v>
      </c>
      <c r="D102" s="2">
        <f>IFERROR(__xludf.DUMMYFUNCTION("""COMPUTED_VALUE"""),45436.66666666667)</f>
        <v>45436.66667</v>
      </c>
      <c r="E102" s="1">
        <f>IFERROR(__xludf.DUMMYFUNCTION("""COMPUTED_VALUE"""),2448.69)</f>
        <v>2448.69</v>
      </c>
      <c r="G102" s="2">
        <f>IFERROR(__xludf.DUMMYFUNCTION("""COMPUTED_VALUE"""),45436.66666666667)</f>
        <v>45436.66667</v>
      </c>
      <c r="H102" s="1">
        <f>IFERROR(__xludf.DUMMYFUNCTION("""COMPUTED_VALUE"""),2429.42)</f>
        <v>2429.42</v>
      </c>
      <c r="J102" s="2">
        <f>IFERROR(__xludf.DUMMYFUNCTION("""COMPUTED_VALUE"""),45436.66666666667)</f>
        <v>45436.66667</v>
      </c>
      <c r="K102" s="1">
        <f>IFERROR(__xludf.DUMMYFUNCTION("""COMPUTED_VALUE"""),2435.34)</f>
        <v>2435.34</v>
      </c>
      <c r="M102" s="2">
        <f>IFERROR(__xludf.DUMMYFUNCTION("""COMPUTED_VALUE"""),45436.66666666667)</f>
        <v>45436.66667</v>
      </c>
      <c r="N102" s="1">
        <f>IFERROR(__xludf.DUMMYFUNCTION("""COMPUTED_VALUE"""),2.04661714E8)</f>
        <v>204661714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IFERROR(__xludf.DUMMYFUNCTION("""COMPUTED_VALUE"""),2428.26)</f>
        <v>2428.26</v>
      </c>
      <c r="D103" s="2">
        <f>IFERROR(__xludf.DUMMYFUNCTION("""COMPUTED_VALUE"""),45440.66666666667)</f>
        <v>45440.66667</v>
      </c>
      <c r="E103" s="1">
        <f>IFERROR(__xludf.DUMMYFUNCTION("""COMPUTED_VALUE"""),2441.12)</f>
        <v>2441.12</v>
      </c>
      <c r="G103" s="2">
        <f>IFERROR(__xludf.DUMMYFUNCTION("""COMPUTED_VALUE"""),45440.66666666667)</f>
        <v>45440.66667</v>
      </c>
      <c r="H103" s="1">
        <f>IFERROR(__xludf.DUMMYFUNCTION("""COMPUTED_VALUE"""),2426.88)</f>
        <v>2426.88</v>
      </c>
      <c r="J103" s="2">
        <f>IFERROR(__xludf.DUMMYFUNCTION("""COMPUTED_VALUE"""),45440.66666666667)</f>
        <v>45440.66667</v>
      </c>
      <c r="K103" s="1">
        <f>IFERROR(__xludf.DUMMYFUNCTION("""COMPUTED_VALUE"""),2440.89)</f>
        <v>2440.89</v>
      </c>
      <c r="M103" s="2">
        <f>IFERROR(__xludf.DUMMYFUNCTION("""COMPUTED_VALUE"""),45440.66666666667)</f>
        <v>45440.66667</v>
      </c>
      <c r="N103" s="1">
        <f>IFERROR(__xludf.DUMMYFUNCTION("""COMPUTED_VALUE"""),2.98813782E8)</f>
        <v>298813782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IFERROR(__xludf.DUMMYFUNCTION("""COMPUTED_VALUE"""),2431.03)</f>
        <v>2431.03</v>
      </c>
      <c r="D104" s="2">
        <f>IFERROR(__xludf.DUMMYFUNCTION("""COMPUTED_VALUE"""),45441.66666666667)</f>
        <v>45441.66667</v>
      </c>
      <c r="E104" s="1">
        <f>IFERROR(__xludf.DUMMYFUNCTION("""COMPUTED_VALUE"""),2450.85)</f>
        <v>2450.85</v>
      </c>
      <c r="G104" s="2">
        <f>IFERROR(__xludf.DUMMYFUNCTION("""COMPUTED_VALUE"""),45441.66666666667)</f>
        <v>45441.66667</v>
      </c>
      <c r="H104" s="1">
        <f>IFERROR(__xludf.DUMMYFUNCTION("""COMPUTED_VALUE"""),2430.95)</f>
        <v>2430.95</v>
      </c>
      <c r="J104" s="2">
        <f>IFERROR(__xludf.DUMMYFUNCTION("""COMPUTED_VALUE"""),45441.66666666667)</f>
        <v>45441.66667</v>
      </c>
      <c r="K104" s="1">
        <f>IFERROR(__xludf.DUMMYFUNCTION("""COMPUTED_VALUE"""),2434.99)</f>
        <v>2434.99</v>
      </c>
      <c r="M104" s="2">
        <f>IFERROR(__xludf.DUMMYFUNCTION("""COMPUTED_VALUE"""),45441.66666666667)</f>
        <v>45441.66667</v>
      </c>
      <c r="N104" s="1">
        <f>IFERROR(__xludf.DUMMYFUNCTION("""COMPUTED_VALUE"""),2.9043274E8)</f>
        <v>290432740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IFERROR(__xludf.DUMMYFUNCTION("""COMPUTED_VALUE"""),2434.61)</f>
        <v>2434.61</v>
      </c>
      <c r="D105" s="2">
        <f>IFERROR(__xludf.DUMMYFUNCTION("""COMPUTED_VALUE"""),45442.66666666667)</f>
        <v>45442.66667</v>
      </c>
      <c r="E105" s="1">
        <f>IFERROR(__xludf.DUMMYFUNCTION("""COMPUTED_VALUE"""),2440.57)</f>
        <v>2440.57</v>
      </c>
      <c r="G105" s="2">
        <f>IFERROR(__xludf.DUMMYFUNCTION("""COMPUTED_VALUE"""),45442.66666666667)</f>
        <v>45442.66667</v>
      </c>
      <c r="H105" s="1">
        <f>IFERROR(__xludf.DUMMYFUNCTION("""COMPUTED_VALUE"""),2422.85)</f>
        <v>2422.85</v>
      </c>
      <c r="J105" s="2">
        <f>IFERROR(__xludf.DUMMYFUNCTION("""COMPUTED_VALUE"""),45442.66666666667)</f>
        <v>45442.66667</v>
      </c>
      <c r="K105" s="1">
        <f>IFERROR(__xludf.DUMMYFUNCTION("""COMPUTED_VALUE"""),2429.82)</f>
        <v>2429.82</v>
      </c>
      <c r="M105" s="2">
        <f>IFERROR(__xludf.DUMMYFUNCTION("""COMPUTED_VALUE"""),45442.66666666667)</f>
        <v>45442.66667</v>
      </c>
      <c r="N105" s="1">
        <f>IFERROR(__xludf.DUMMYFUNCTION("""COMPUTED_VALUE"""),2.8375437E8)</f>
        <v>283754370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IFERROR(__xludf.DUMMYFUNCTION("""COMPUTED_VALUE"""),2422.89)</f>
        <v>2422.89</v>
      </c>
      <c r="D106" s="2">
        <f>IFERROR(__xludf.DUMMYFUNCTION("""COMPUTED_VALUE"""),45443.66666666667)</f>
        <v>45443.66667</v>
      </c>
      <c r="E106" s="1">
        <f>IFERROR(__xludf.DUMMYFUNCTION("""COMPUTED_VALUE"""),2429.03)</f>
        <v>2429.03</v>
      </c>
      <c r="G106" s="2">
        <f>IFERROR(__xludf.DUMMYFUNCTION("""COMPUTED_VALUE"""),45443.66666666667)</f>
        <v>45443.66667</v>
      </c>
      <c r="H106" s="1">
        <f>IFERROR(__xludf.DUMMYFUNCTION("""COMPUTED_VALUE"""),2390.42)</f>
        <v>2390.42</v>
      </c>
      <c r="J106" s="2">
        <f>IFERROR(__xludf.DUMMYFUNCTION("""COMPUTED_VALUE"""),45443.66666666667)</f>
        <v>45443.66667</v>
      </c>
      <c r="K106" s="1">
        <f>IFERROR(__xludf.DUMMYFUNCTION("""COMPUTED_VALUE"""),2428.0)</f>
        <v>2428</v>
      </c>
      <c r="M106" s="2">
        <f>IFERROR(__xludf.DUMMYFUNCTION("""COMPUTED_VALUE"""),45443.66666666667)</f>
        <v>45443.66667</v>
      </c>
      <c r="N106" s="1">
        <f>IFERROR(__xludf.DUMMYFUNCTION("""COMPUTED_VALUE"""),4.00209242E8)</f>
        <v>400209242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IFERROR(__xludf.DUMMYFUNCTION("""COMPUTED_VALUE"""),2435.03)</f>
        <v>2435.03</v>
      </c>
      <c r="D107" s="2">
        <f>IFERROR(__xludf.DUMMYFUNCTION("""COMPUTED_VALUE"""),45446.66666666667)</f>
        <v>45446.66667</v>
      </c>
      <c r="E107" s="1">
        <f>IFERROR(__xludf.DUMMYFUNCTION("""COMPUTED_VALUE"""),2441.11)</f>
        <v>2441.11</v>
      </c>
      <c r="G107" s="2">
        <f>IFERROR(__xludf.DUMMYFUNCTION("""COMPUTED_VALUE"""),45446.66666666667)</f>
        <v>45446.66667</v>
      </c>
      <c r="H107" s="1">
        <f>IFERROR(__xludf.DUMMYFUNCTION("""COMPUTED_VALUE"""),2411.2)</f>
        <v>2411.2</v>
      </c>
      <c r="J107" s="2">
        <f>IFERROR(__xludf.DUMMYFUNCTION("""COMPUTED_VALUE"""),45446.66666666667)</f>
        <v>45446.66667</v>
      </c>
      <c r="K107" s="1">
        <f>IFERROR(__xludf.DUMMYFUNCTION("""COMPUTED_VALUE"""),2434.34)</f>
        <v>2434.34</v>
      </c>
      <c r="M107" s="2">
        <f>IFERROR(__xludf.DUMMYFUNCTION("""COMPUTED_VALUE"""),45446.66666666667)</f>
        <v>45446.66667</v>
      </c>
      <c r="N107" s="1">
        <f>IFERROR(__xludf.DUMMYFUNCTION("""COMPUTED_VALUE"""),3.81593547E8)</f>
        <v>381593547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IFERROR(__xludf.DUMMYFUNCTION("""COMPUTED_VALUE"""),2426.8)</f>
        <v>2426.8</v>
      </c>
      <c r="D108" s="2">
        <f>IFERROR(__xludf.DUMMYFUNCTION("""COMPUTED_VALUE"""),45447.66666666667)</f>
        <v>45447.66667</v>
      </c>
      <c r="E108" s="1">
        <f>IFERROR(__xludf.DUMMYFUNCTION("""COMPUTED_VALUE"""),2447.69)</f>
        <v>2447.69</v>
      </c>
      <c r="G108" s="2">
        <f>IFERROR(__xludf.DUMMYFUNCTION("""COMPUTED_VALUE"""),45447.66666666667)</f>
        <v>45447.66667</v>
      </c>
      <c r="H108" s="1">
        <f>IFERROR(__xludf.DUMMYFUNCTION("""COMPUTED_VALUE"""),2420.59)</f>
        <v>2420.59</v>
      </c>
      <c r="J108" s="2">
        <f>IFERROR(__xludf.DUMMYFUNCTION("""COMPUTED_VALUE"""),45447.66666666667)</f>
        <v>45447.66667</v>
      </c>
      <c r="K108" s="1">
        <f>IFERROR(__xludf.DUMMYFUNCTION("""COMPUTED_VALUE"""),2440.74)</f>
        <v>2440.74</v>
      </c>
      <c r="M108" s="2">
        <f>IFERROR(__xludf.DUMMYFUNCTION("""COMPUTED_VALUE"""),45447.66666666667)</f>
        <v>45447.66667</v>
      </c>
      <c r="N108" s="1">
        <f>IFERROR(__xludf.DUMMYFUNCTION("""COMPUTED_VALUE"""),2.36881156E8)</f>
        <v>236881156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IFERROR(__xludf.DUMMYFUNCTION("""COMPUTED_VALUE"""),2446.88)</f>
        <v>2446.88</v>
      </c>
      <c r="D109" s="2">
        <f>IFERROR(__xludf.DUMMYFUNCTION("""COMPUTED_VALUE"""),45448.66666666667)</f>
        <v>45448.66667</v>
      </c>
      <c r="E109" s="1">
        <f>IFERROR(__xludf.DUMMYFUNCTION("""COMPUTED_VALUE"""),2466.74)</f>
        <v>2466.74</v>
      </c>
      <c r="G109" s="2">
        <f>IFERROR(__xludf.DUMMYFUNCTION("""COMPUTED_VALUE"""),45448.66666666667)</f>
        <v>45448.66667</v>
      </c>
      <c r="H109" s="1">
        <f>IFERROR(__xludf.DUMMYFUNCTION("""COMPUTED_VALUE"""),2435.96)</f>
        <v>2435.96</v>
      </c>
      <c r="J109" s="2">
        <f>IFERROR(__xludf.DUMMYFUNCTION("""COMPUTED_VALUE"""),45448.66666666667)</f>
        <v>45448.66667</v>
      </c>
      <c r="K109" s="1">
        <f>IFERROR(__xludf.DUMMYFUNCTION("""COMPUTED_VALUE"""),2466.06)</f>
        <v>2466.06</v>
      </c>
      <c r="M109" s="2">
        <f>IFERROR(__xludf.DUMMYFUNCTION("""COMPUTED_VALUE"""),45448.66666666667)</f>
        <v>45448.66667</v>
      </c>
      <c r="N109" s="1">
        <f>IFERROR(__xludf.DUMMYFUNCTION("""COMPUTED_VALUE"""),2.6395783E8)</f>
        <v>263957830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IFERROR(__xludf.DUMMYFUNCTION("""COMPUTED_VALUE"""),2465.33)</f>
        <v>2465.33</v>
      </c>
      <c r="D110" s="2">
        <f>IFERROR(__xludf.DUMMYFUNCTION("""COMPUTED_VALUE"""),45449.66666666667)</f>
        <v>45449.66667</v>
      </c>
      <c r="E110" s="1">
        <f>IFERROR(__xludf.DUMMYFUNCTION("""COMPUTED_VALUE"""),2488.7)</f>
        <v>2488.7</v>
      </c>
      <c r="G110" s="2">
        <f>IFERROR(__xludf.DUMMYFUNCTION("""COMPUTED_VALUE"""),45449.66666666667)</f>
        <v>45449.66667</v>
      </c>
      <c r="H110" s="1">
        <f>IFERROR(__xludf.DUMMYFUNCTION("""COMPUTED_VALUE"""),2465.3)</f>
        <v>2465.3</v>
      </c>
      <c r="J110" s="2">
        <f>IFERROR(__xludf.DUMMYFUNCTION("""COMPUTED_VALUE"""),45449.66666666667)</f>
        <v>45449.66667</v>
      </c>
      <c r="K110" s="1">
        <f>IFERROR(__xludf.DUMMYFUNCTION("""COMPUTED_VALUE"""),2488.68)</f>
        <v>2488.68</v>
      </c>
      <c r="M110" s="2">
        <f>IFERROR(__xludf.DUMMYFUNCTION("""COMPUTED_VALUE"""),45449.66666666667)</f>
        <v>45449.66667</v>
      </c>
      <c r="N110" s="1">
        <f>IFERROR(__xludf.DUMMYFUNCTION("""COMPUTED_VALUE"""),3.67958168E8)</f>
        <v>367958168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IFERROR(__xludf.DUMMYFUNCTION("""COMPUTED_VALUE"""),2482.13)</f>
        <v>2482.13</v>
      </c>
      <c r="D111" s="2">
        <f>IFERROR(__xludf.DUMMYFUNCTION("""COMPUTED_VALUE"""),45450.66666666667)</f>
        <v>45450.66667</v>
      </c>
      <c r="E111" s="1">
        <f>IFERROR(__xludf.DUMMYFUNCTION("""COMPUTED_VALUE"""),2490.88)</f>
        <v>2490.88</v>
      </c>
      <c r="G111" s="2">
        <f>IFERROR(__xludf.DUMMYFUNCTION("""COMPUTED_VALUE"""),45450.66666666667)</f>
        <v>45450.66667</v>
      </c>
      <c r="H111" s="1">
        <f>IFERROR(__xludf.DUMMYFUNCTION("""COMPUTED_VALUE"""),2471.38)</f>
        <v>2471.38</v>
      </c>
      <c r="J111" s="2">
        <f>IFERROR(__xludf.DUMMYFUNCTION("""COMPUTED_VALUE"""),45450.66666666667)</f>
        <v>45450.66667</v>
      </c>
      <c r="K111" s="1">
        <f>IFERROR(__xludf.DUMMYFUNCTION("""COMPUTED_VALUE"""),2472.96)</f>
        <v>2472.96</v>
      </c>
      <c r="M111" s="2">
        <f>IFERROR(__xludf.DUMMYFUNCTION("""COMPUTED_VALUE"""),45450.66666666667)</f>
        <v>45450.66667</v>
      </c>
      <c r="N111" s="1">
        <f>IFERROR(__xludf.DUMMYFUNCTION("""COMPUTED_VALUE"""),4.43539365E8)</f>
        <v>443539365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IFERROR(__xludf.DUMMYFUNCTION("""COMPUTED_VALUE"""),2473.24)</f>
        <v>2473.24</v>
      </c>
      <c r="D112" s="2">
        <f>IFERROR(__xludf.DUMMYFUNCTION("""COMPUTED_VALUE"""),45453.66666666667)</f>
        <v>45453.66667</v>
      </c>
      <c r="E112" s="1">
        <f>IFERROR(__xludf.DUMMYFUNCTION("""COMPUTED_VALUE"""),2497.38)</f>
        <v>2497.38</v>
      </c>
      <c r="G112" s="2">
        <f>IFERROR(__xludf.DUMMYFUNCTION("""COMPUTED_VALUE"""),45453.66666666667)</f>
        <v>45453.66667</v>
      </c>
      <c r="H112" s="1">
        <f>IFERROR(__xludf.DUMMYFUNCTION("""COMPUTED_VALUE"""),2470.28)</f>
        <v>2470.28</v>
      </c>
      <c r="J112" s="2">
        <f>IFERROR(__xludf.DUMMYFUNCTION("""COMPUTED_VALUE"""),45453.66666666667)</f>
        <v>45453.66667</v>
      </c>
      <c r="K112" s="1">
        <f>IFERROR(__xludf.DUMMYFUNCTION("""COMPUTED_VALUE"""),2496.47)</f>
        <v>2496.47</v>
      </c>
      <c r="M112" s="2">
        <f>IFERROR(__xludf.DUMMYFUNCTION("""COMPUTED_VALUE"""),45453.66666666667)</f>
        <v>45453.66667</v>
      </c>
      <c r="N112" s="1">
        <f>IFERROR(__xludf.DUMMYFUNCTION("""COMPUTED_VALUE"""),3.02311545E8)</f>
        <v>302311545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IFERROR(__xludf.DUMMYFUNCTION("""COMPUTED_VALUE"""),2494.98)</f>
        <v>2494.98</v>
      </c>
      <c r="D113" s="2">
        <f>IFERROR(__xludf.DUMMYFUNCTION("""COMPUTED_VALUE"""),45454.66666666667)</f>
        <v>45454.66667</v>
      </c>
      <c r="E113" s="1">
        <f>IFERROR(__xludf.DUMMYFUNCTION("""COMPUTED_VALUE"""),2501.08)</f>
        <v>2501.08</v>
      </c>
      <c r="G113" s="2">
        <f>IFERROR(__xludf.DUMMYFUNCTION("""COMPUTED_VALUE"""),45454.66666666667)</f>
        <v>45454.66667</v>
      </c>
      <c r="H113" s="1">
        <f>IFERROR(__xludf.DUMMYFUNCTION("""COMPUTED_VALUE"""),2475.73)</f>
        <v>2475.73</v>
      </c>
      <c r="J113" s="2">
        <f>IFERROR(__xludf.DUMMYFUNCTION("""COMPUTED_VALUE"""),45454.66666666667)</f>
        <v>45454.66667</v>
      </c>
      <c r="K113" s="1">
        <f>IFERROR(__xludf.DUMMYFUNCTION("""COMPUTED_VALUE"""),2500.94)</f>
        <v>2500.94</v>
      </c>
      <c r="M113" s="2">
        <f>IFERROR(__xludf.DUMMYFUNCTION("""COMPUTED_VALUE"""),45454.66666666667)</f>
        <v>45454.66667</v>
      </c>
      <c r="N113" s="1">
        <f>IFERROR(__xludf.DUMMYFUNCTION("""COMPUTED_VALUE"""),2.94183287E8)</f>
        <v>294183287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IFERROR(__xludf.DUMMYFUNCTION("""COMPUTED_VALUE"""),2517.24)</f>
        <v>2517.24</v>
      </c>
      <c r="D114" s="2">
        <f>IFERROR(__xludf.DUMMYFUNCTION("""COMPUTED_VALUE"""),45455.66666666667)</f>
        <v>45455.66667</v>
      </c>
      <c r="E114" s="1">
        <f>IFERROR(__xludf.DUMMYFUNCTION("""COMPUTED_VALUE"""),2526.06)</f>
        <v>2526.06</v>
      </c>
      <c r="G114" s="2">
        <f>IFERROR(__xludf.DUMMYFUNCTION("""COMPUTED_VALUE"""),45455.66666666667)</f>
        <v>45455.66667</v>
      </c>
      <c r="H114" s="1">
        <f>IFERROR(__xludf.DUMMYFUNCTION("""COMPUTED_VALUE"""),2499.04)</f>
        <v>2499.04</v>
      </c>
      <c r="J114" s="2">
        <f>IFERROR(__xludf.DUMMYFUNCTION("""COMPUTED_VALUE"""),45455.66666666667)</f>
        <v>45455.66667</v>
      </c>
      <c r="K114" s="1">
        <f>IFERROR(__xludf.DUMMYFUNCTION("""COMPUTED_VALUE"""),2507.52)</f>
        <v>2507.52</v>
      </c>
      <c r="M114" s="2">
        <f>IFERROR(__xludf.DUMMYFUNCTION("""COMPUTED_VALUE"""),45455.66666666667)</f>
        <v>45455.66667</v>
      </c>
      <c r="N114" s="1">
        <f>IFERROR(__xludf.DUMMYFUNCTION("""COMPUTED_VALUE"""),3.24247624E8)</f>
        <v>324247624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IFERROR(__xludf.DUMMYFUNCTION("""COMPUTED_VALUE"""),2502.83)</f>
        <v>2502.83</v>
      </c>
      <c r="D115" s="2">
        <f>IFERROR(__xludf.DUMMYFUNCTION("""COMPUTED_VALUE"""),45456.66666666667)</f>
        <v>45456.66667</v>
      </c>
      <c r="E115" s="1">
        <f>IFERROR(__xludf.DUMMYFUNCTION("""COMPUTED_VALUE"""),2507.46)</f>
        <v>2507.46</v>
      </c>
      <c r="G115" s="2">
        <f>IFERROR(__xludf.DUMMYFUNCTION("""COMPUTED_VALUE"""),45456.66666666667)</f>
        <v>45456.66667</v>
      </c>
      <c r="H115" s="1">
        <f>IFERROR(__xludf.DUMMYFUNCTION("""COMPUTED_VALUE"""),2479.98)</f>
        <v>2479.98</v>
      </c>
      <c r="J115" s="2">
        <f>IFERROR(__xludf.DUMMYFUNCTION("""COMPUTED_VALUE"""),45456.66666666667)</f>
        <v>45456.66667</v>
      </c>
      <c r="K115" s="1">
        <f>IFERROR(__xludf.DUMMYFUNCTION("""COMPUTED_VALUE"""),2494.53)</f>
        <v>2494.53</v>
      </c>
      <c r="M115" s="2">
        <f>IFERROR(__xludf.DUMMYFUNCTION("""COMPUTED_VALUE"""),45456.66666666667)</f>
        <v>45456.66667</v>
      </c>
      <c r="N115" s="1">
        <f>IFERROR(__xludf.DUMMYFUNCTION("""COMPUTED_VALUE"""),2.73596516E8)</f>
        <v>273596516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IFERROR(__xludf.DUMMYFUNCTION("""COMPUTED_VALUE"""),2485.59)</f>
        <v>2485.59</v>
      </c>
      <c r="D116" s="2">
        <f>IFERROR(__xludf.DUMMYFUNCTION("""COMPUTED_VALUE"""),45457.66666666667)</f>
        <v>45457.66667</v>
      </c>
      <c r="E116" s="1">
        <f>IFERROR(__xludf.DUMMYFUNCTION("""COMPUTED_VALUE"""),2495.72)</f>
        <v>2495.72</v>
      </c>
      <c r="G116" s="2">
        <f>IFERROR(__xludf.DUMMYFUNCTION("""COMPUTED_VALUE"""),45457.66666666667)</f>
        <v>45457.66667</v>
      </c>
      <c r="H116" s="1">
        <f>IFERROR(__xludf.DUMMYFUNCTION("""COMPUTED_VALUE"""),2480.03)</f>
        <v>2480.03</v>
      </c>
      <c r="J116" s="2">
        <f>IFERROR(__xludf.DUMMYFUNCTION("""COMPUTED_VALUE"""),45457.66666666667)</f>
        <v>45457.66667</v>
      </c>
      <c r="K116" s="1">
        <f>IFERROR(__xludf.DUMMYFUNCTION("""COMPUTED_VALUE"""),2495.22)</f>
        <v>2495.22</v>
      </c>
      <c r="M116" s="2">
        <f>IFERROR(__xludf.DUMMYFUNCTION("""COMPUTED_VALUE"""),45457.66666666667)</f>
        <v>45457.66667</v>
      </c>
      <c r="N116" s="1">
        <f>IFERROR(__xludf.DUMMYFUNCTION("""COMPUTED_VALUE"""),2.49199123E8)</f>
        <v>249199123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IFERROR(__xludf.DUMMYFUNCTION("""COMPUTED_VALUE"""),2485.84)</f>
        <v>2485.84</v>
      </c>
      <c r="D117" s="2">
        <f>IFERROR(__xludf.DUMMYFUNCTION("""COMPUTED_VALUE"""),45460.66666666667)</f>
        <v>45460.66667</v>
      </c>
      <c r="E117" s="1">
        <f>IFERROR(__xludf.DUMMYFUNCTION("""COMPUTED_VALUE"""),2525.82)</f>
        <v>2525.82</v>
      </c>
      <c r="G117" s="2">
        <f>IFERROR(__xludf.DUMMYFUNCTION("""COMPUTED_VALUE"""),45460.66666666667)</f>
        <v>45460.66667</v>
      </c>
      <c r="H117" s="1">
        <f>IFERROR(__xludf.DUMMYFUNCTION("""COMPUTED_VALUE"""),2481.21)</f>
        <v>2481.21</v>
      </c>
      <c r="J117" s="2">
        <f>IFERROR(__xludf.DUMMYFUNCTION("""COMPUTED_VALUE"""),45460.66666666667)</f>
        <v>45460.66667</v>
      </c>
      <c r="K117" s="1">
        <f>IFERROR(__xludf.DUMMYFUNCTION("""COMPUTED_VALUE"""),2518.41)</f>
        <v>2518.41</v>
      </c>
      <c r="M117" s="2">
        <f>IFERROR(__xludf.DUMMYFUNCTION("""COMPUTED_VALUE"""),45460.66666666667)</f>
        <v>45460.66667</v>
      </c>
      <c r="N117" s="1">
        <f>IFERROR(__xludf.DUMMYFUNCTION("""COMPUTED_VALUE"""),2.73889489E8)</f>
        <v>273889489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IFERROR(__xludf.DUMMYFUNCTION("""COMPUTED_VALUE"""),2519.22)</f>
        <v>2519.22</v>
      </c>
      <c r="D118" s="2">
        <f>IFERROR(__xludf.DUMMYFUNCTION("""COMPUTED_VALUE"""),45461.66666666667)</f>
        <v>45461.66667</v>
      </c>
      <c r="E118" s="1">
        <f>IFERROR(__xludf.DUMMYFUNCTION("""COMPUTED_VALUE"""),2522.8)</f>
        <v>2522.8</v>
      </c>
      <c r="G118" s="2">
        <f>IFERROR(__xludf.DUMMYFUNCTION("""COMPUTED_VALUE"""),45461.66666666667)</f>
        <v>45461.66667</v>
      </c>
      <c r="H118" s="1">
        <f>IFERROR(__xludf.DUMMYFUNCTION("""COMPUTED_VALUE"""),2509.7)</f>
        <v>2509.7</v>
      </c>
      <c r="J118" s="2">
        <f>IFERROR(__xludf.DUMMYFUNCTION("""COMPUTED_VALUE"""),45461.66666666667)</f>
        <v>45461.66667</v>
      </c>
      <c r="K118" s="1">
        <f>IFERROR(__xludf.DUMMYFUNCTION("""COMPUTED_VALUE"""),2520.68)</f>
        <v>2520.68</v>
      </c>
      <c r="M118" s="2">
        <f>IFERROR(__xludf.DUMMYFUNCTION("""COMPUTED_VALUE"""),45461.66666666667)</f>
        <v>45461.66667</v>
      </c>
      <c r="N118" s="1">
        <f>IFERROR(__xludf.DUMMYFUNCTION("""COMPUTED_VALUE"""),2.510076E8)</f>
        <v>251007600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IFERROR(__xludf.DUMMYFUNCTION("""COMPUTED_VALUE"""),2519.43)</f>
        <v>2519.43</v>
      </c>
      <c r="D119" s="2">
        <f>IFERROR(__xludf.DUMMYFUNCTION("""COMPUTED_VALUE"""),45463.66666666667)</f>
        <v>45463.66667</v>
      </c>
      <c r="E119" s="1">
        <f>IFERROR(__xludf.DUMMYFUNCTION("""COMPUTED_VALUE"""),2537.49)</f>
        <v>2537.49</v>
      </c>
      <c r="G119" s="2">
        <f>IFERROR(__xludf.DUMMYFUNCTION("""COMPUTED_VALUE"""),45463.66666666667)</f>
        <v>45463.66667</v>
      </c>
      <c r="H119" s="1">
        <f>IFERROR(__xludf.DUMMYFUNCTION("""COMPUTED_VALUE"""),2515.88)</f>
        <v>2515.88</v>
      </c>
      <c r="J119" s="2">
        <f>IFERROR(__xludf.DUMMYFUNCTION("""COMPUTED_VALUE"""),45463.66666666667)</f>
        <v>45463.66667</v>
      </c>
      <c r="K119" s="1">
        <f>IFERROR(__xludf.DUMMYFUNCTION("""COMPUTED_VALUE"""),2533.41)</f>
        <v>2533.41</v>
      </c>
      <c r="M119" s="2">
        <f>IFERROR(__xludf.DUMMYFUNCTION("""COMPUTED_VALUE"""),45463.66666666667)</f>
        <v>45463.66667</v>
      </c>
      <c r="N119" s="1">
        <f>IFERROR(__xludf.DUMMYFUNCTION("""COMPUTED_VALUE"""),2.51566487E8)</f>
        <v>251566487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IFERROR(__xludf.DUMMYFUNCTION("""COMPUTED_VALUE"""),2544.95)</f>
        <v>2544.95</v>
      </c>
      <c r="D120" s="2">
        <f>IFERROR(__xludf.DUMMYFUNCTION("""COMPUTED_VALUE"""),45464.66666666667)</f>
        <v>45464.66667</v>
      </c>
      <c r="E120" s="1">
        <f>IFERROR(__xludf.DUMMYFUNCTION("""COMPUTED_VALUE"""),2554.21)</f>
        <v>2554.21</v>
      </c>
      <c r="G120" s="2">
        <f>IFERROR(__xludf.DUMMYFUNCTION("""COMPUTED_VALUE"""),45464.66666666667)</f>
        <v>45464.66667</v>
      </c>
      <c r="H120" s="1">
        <f>IFERROR(__xludf.DUMMYFUNCTION("""COMPUTED_VALUE"""),2534.32)</f>
        <v>2534.32</v>
      </c>
      <c r="J120" s="2">
        <f>IFERROR(__xludf.DUMMYFUNCTION("""COMPUTED_VALUE"""),45464.66666666667)</f>
        <v>45464.66667</v>
      </c>
      <c r="K120" s="1">
        <f>IFERROR(__xludf.DUMMYFUNCTION("""COMPUTED_VALUE"""),2552.39)</f>
        <v>2552.39</v>
      </c>
      <c r="M120" s="2">
        <f>IFERROR(__xludf.DUMMYFUNCTION("""COMPUTED_VALUE"""),45464.66666666667)</f>
        <v>45464.66667</v>
      </c>
      <c r="N120" s="1">
        <f>IFERROR(__xludf.DUMMYFUNCTION("""COMPUTED_VALUE"""),4.15448328E8)</f>
        <v>415448328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IFERROR(__xludf.DUMMYFUNCTION("""COMPUTED_VALUE"""),2556.21)</f>
        <v>2556.21</v>
      </c>
      <c r="D121" s="2">
        <f>IFERROR(__xludf.DUMMYFUNCTION("""COMPUTED_VALUE"""),45467.66666666667)</f>
        <v>45467.66667</v>
      </c>
      <c r="E121" s="1">
        <f>IFERROR(__xludf.DUMMYFUNCTION("""COMPUTED_VALUE"""),2567.33)</f>
        <v>2567.33</v>
      </c>
      <c r="G121" s="2">
        <f>IFERROR(__xludf.DUMMYFUNCTION("""COMPUTED_VALUE"""),45467.66666666667)</f>
        <v>45467.66667</v>
      </c>
      <c r="H121" s="1">
        <f>IFERROR(__xludf.DUMMYFUNCTION("""COMPUTED_VALUE"""),2530.32)</f>
        <v>2530.32</v>
      </c>
      <c r="J121" s="2">
        <f>IFERROR(__xludf.DUMMYFUNCTION("""COMPUTED_VALUE"""),45467.66666666667)</f>
        <v>45467.66667</v>
      </c>
      <c r="K121" s="1">
        <f>IFERROR(__xludf.DUMMYFUNCTION("""COMPUTED_VALUE"""),2531.7)</f>
        <v>2531.7</v>
      </c>
      <c r="M121" s="2">
        <f>IFERROR(__xludf.DUMMYFUNCTION("""COMPUTED_VALUE"""),45467.66666666667)</f>
        <v>45467.66667</v>
      </c>
      <c r="N121" s="1">
        <f>IFERROR(__xludf.DUMMYFUNCTION("""COMPUTED_VALUE"""),2.52764336E8)</f>
        <v>252764336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IFERROR(__xludf.DUMMYFUNCTION("""COMPUTED_VALUE"""),2532.35)</f>
        <v>2532.35</v>
      </c>
      <c r="D122" s="2">
        <f>IFERROR(__xludf.DUMMYFUNCTION("""COMPUTED_VALUE"""),45468.66666666667)</f>
        <v>45468.66667</v>
      </c>
      <c r="E122" s="1">
        <f>IFERROR(__xludf.DUMMYFUNCTION("""COMPUTED_VALUE"""),2532.35)</f>
        <v>2532.35</v>
      </c>
      <c r="G122" s="2">
        <f>IFERROR(__xludf.DUMMYFUNCTION("""COMPUTED_VALUE"""),45468.66666666667)</f>
        <v>45468.66667</v>
      </c>
      <c r="H122" s="1">
        <f>IFERROR(__xludf.DUMMYFUNCTION("""COMPUTED_VALUE"""),2511.7)</f>
        <v>2511.7</v>
      </c>
      <c r="J122" s="2">
        <f>IFERROR(__xludf.DUMMYFUNCTION("""COMPUTED_VALUE"""),45468.66666666667)</f>
        <v>45468.66667</v>
      </c>
      <c r="K122" s="1">
        <f>IFERROR(__xludf.DUMMYFUNCTION("""COMPUTED_VALUE"""),2517.77)</f>
        <v>2517.77</v>
      </c>
      <c r="M122" s="2">
        <f>IFERROR(__xludf.DUMMYFUNCTION("""COMPUTED_VALUE"""),45468.66666666667)</f>
        <v>45468.66667</v>
      </c>
      <c r="N122" s="1">
        <f>IFERROR(__xludf.DUMMYFUNCTION("""COMPUTED_VALUE"""),2.46156698E8)</f>
        <v>246156698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IFERROR(__xludf.DUMMYFUNCTION("""COMPUTED_VALUE"""),2517.11)</f>
        <v>2517.11</v>
      </c>
      <c r="D123" s="2">
        <f>IFERROR(__xludf.DUMMYFUNCTION("""COMPUTED_VALUE"""),45469.66666666667)</f>
        <v>45469.66667</v>
      </c>
      <c r="E123" s="1">
        <f>IFERROR(__xludf.DUMMYFUNCTION("""COMPUTED_VALUE"""),2569.49)</f>
        <v>2569.49</v>
      </c>
      <c r="G123" s="2">
        <f>IFERROR(__xludf.DUMMYFUNCTION("""COMPUTED_VALUE"""),45469.66666666667)</f>
        <v>45469.66667</v>
      </c>
      <c r="H123" s="1">
        <f>IFERROR(__xludf.DUMMYFUNCTION("""COMPUTED_VALUE"""),2513.43)</f>
        <v>2513.43</v>
      </c>
      <c r="J123" s="2">
        <f>IFERROR(__xludf.DUMMYFUNCTION("""COMPUTED_VALUE"""),45469.66666666667)</f>
        <v>45469.66667</v>
      </c>
      <c r="K123" s="1">
        <f>IFERROR(__xludf.DUMMYFUNCTION("""COMPUTED_VALUE"""),2562.06)</f>
        <v>2562.06</v>
      </c>
      <c r="M123" s="2">
        <f>IFERROR(__xludf.DUMMYFUNCTION("""COMPUTED_VALUE"""),45469.66666666667)</f>
        <v>45469.66667</v>
      </c>
      <c r="N123" s="1">
        <f>IFERROR(__xludf.DUMMYFUNCTION("""COMPUTED_VALUE"""),2.45607056E8)</f>
        <v>245607056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IFERROR(__xludf.DUMMYFUNCTION("""COMPUTED_VALUE"""),2567.82)</f>
        <v>2567.82</v>
      </c>
      <c r="D124" s="2">
        <f>IFERROR(__xludf.DUMMYFUNCTION("""COMPUTED_VALUE"""),45470.66666666667)</f>
        <v>45470.66667</v>
      </c>
      <c r="E124" s="1">
        <f>IFERROR(__xludf.DUMMYFUNCTION("""COMPUTED_VALUE"""),2592.51)</f>
        <v>2592.51</v>
      </c>
      <c r="G124" s="2">
        <f>IFERROR(__xludf.DUMMYFUNCTION("""COMPUTED_VALUE"""),45470.66666666667)</f>
        <v>45470.66667</v>
      </c>
      <c r="H124" s="1">
        <f>IFERROR(__xludf.DUMMYFUNCTION("""COMPUTED_VALUE"""),2562.89)</f>
        <v>2562.89</v>
      </c>
      <c r="J124" s="2">
        <f>IFERROR(__xludf.DUMMYFUNCTION("""COMPUTED_VALUE"""),45470.66666666667)</f>
        <v>45470.66667</v>
      </c>
      <c r="K124" s="1">
        <f>IFERROR(__xludf.DUMMYFUNCTION("""COMPUTED_VALUE"""),2582.07)</f>
        <v>2582.07</v>
      </c>
      <c r="M124" s="2">
        <f>IFERROR(__xludf.DUMMYFUNCTION("""COMPUTED_VALUE"""),45470.66666666667)</f>
        <v>45470.66667</v>
      </c>
      <c r="N124" s="1">
        <f>IFERROR(__xludf.DUMMYFUNCTION("""COMPUTED_VALUE"""),4.28670466E8)</f>
        <v>428670466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IFERROR(__xludf.DUMMYFUNCTION("""COMPUTED_VALUE"""),2579.33)</f>
        <v>2579.33</v>
      </c>
      <c r="D125" s="2">
        <f>IFERROR(__xludf.DUMMYFUNCTION("""COMPUTED_VALUE"""),45471.66666666667)</f>
        <v>45471.66667</v>
      </c>
      <c r="E125" s="1">
        <f>IFERROR(__xludf.DUMMYFUNCTION("""COMPUTED_VALUE"""),2593.0)</f>
        <v>2593</v>
      </c>
      <c r="G125" s="2">
        <f>IFERROR(__xludf.DUMMYFUNCTION("""COMPUTED_VALUE"""),45471.66666666667)</f>
        <v>45471.66667</v>
      </c>
      <c r="H125" s="1">
        <f>IFERROR(__xludf.DUMMYFUNCTION("""COMPUTED_VALUE"""),2547.16)</f>
        <v>2547.16</v>
      </c>
      <c r="J125" s="2">
        <f>IFERROR(__xludf.DUMMYFUNCTION("""COMPUTED_VALUE"""),45471.66666666667)</f>
        <v>45471.66667</v>
      </c>
      <c r="K125" s="1">
        <f>IFERROR(__xludf.DUMMYFUNCTION("""COMPUTED_VALUE"""),2554.22)</f>
        <v>2554.22</v>
      </c>
      <c r="M125" s="2">
        <f>IFERROR(__xludf.DUMMYFUNCTION("""COMPUTED_VALUE"""),45471.66666666667)</f>
        <v>45471.66667</v>
      </c>
      <c r="N125" s="1">
        <f>IFERROR(__xludf.DUMMYFUNCTION("""COMPUTED_VALUE"""),4.373643E8)</f>
        <v>437364300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IFERROR(__xludf.DUMMYFUNCTION("""COMPUTED_VALUE"""),2559.32)</f>
        <v>2559.32</v>
      </c>
      <c r="D126" s="2">
        <f>IFERROR(__xludf.DUMMYFUNCTION("""COMPUTED_VALUE"""),45474.66666666667)</f>
        <v>45474.66667</v>
      </c>
      <c r="E126" s="1">
        <f>IFERROR(__xludf.DUMMYFUNCTION("""COMPUTED_VALUE"""),2566.13)</f>
        <v>2566.13</v>
      </c>
      <c r="G126" s="2">
        <f>IFERROR(__xludf.DUMMYFUNCTION("""COMPUTED_VALUE"""),45474.66666666667)</f>
        <v>45474.66667</v>
      </c>
      <c r="H126" s="1">
        <f>IFERROR(__xludf.DUMMYFUNCTION("""COMPUTED_VALUE"""),2543.95)</f>
        <v>2543.95</v>
      </c>
      <c r="J126" s="2">
        <f>IFERROR(__xludf.DUMMYFUNCTION("""COMPUTED_VALUE"""),45474.66666666667)</f>
        <v>45474.66667</v>
      </c>
      <c r="K126" s="1">
        <f>IFERROR(__xludf.DUMMYFUNCTION("""COMPUTED_VALUE"""),2558.04)</f>
        <v>2558.04</v>
      </c>
      <c r="M126" s="2">
        <f>IFERROR(__xludf.DUMMYFUNCTION("""COMPUTED_VALUE"""),45474.66666666667)</f>
        <v>45474.66667</v>
      </c>
      <c r="N126" s="1">
        <f>IFERROR(__xludf.DUMMYFUNCTION("""COMPUTED_VALUE"""),2.87150747E8)</f>
        <v>287150747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IFERROR(__xludf.DUMMYFUNCTION("""COMPUTED_VALUE"""),2556.38)</f>
        <v>2556.38</v>
      </c>
      <c r="D127" s="2">
        <f>IFERROR(__xludf.DUMMYFUNCTION("""COMPUTED_VALUE"""),45475.66666666667)</f>
        <v>45475.66667</v>
      </c>
      <c r="E127" s="1">
        <f>IFERROR(__xludf.DUMMYFUNCTION("""COMPUTED_VALUE"""),2582.26)</f>
        <v>2582.26</v>
      </c>
      <c r="G127" s="2">
        <f>IFERROR(__xludf.DUMMYFUNCTION("""COMPUTED_VALUE"""),45475.66666666667)</f>
        <v>45475.66667</v>
      </c>
      <c r="H127" s="1">
        <f>IFERROR(__xludf.DUMMYFUNCTION("""COMPUTED_VALUE"""),2548.06)</f>
        <v>2548.06</v>
      </c>
      <c r="J127" s="2">
        <f>IFERROR(__xludf.DUMMYFUNCTION("""COMPUTED_VALUE"""),45475.66666666667)</f>
        <v>45475.66667</v>
      </c>
      <c r="K127" s="1">
        <f>IFERROR(__xludf.DUMMYFUNCTION("""COMPUTED_VALUE"""),2581.83)</f>
        <v>2581.83</v>
      </c>
      <c r="M127" s="2">
        <f>IFERROR(__xludf.DUMMYFUNCTION("""COMPUTED_VALUE"""),45475.66666666667)</f>
        <v>45475.66667</v>
      </c>
      <c r="N127" s="1">
        <f>IFERROR(__xludf.DUMMYFUNCTION("""COMPUTED_VALUE"""),2.12818144E8)</f>
        <v>212818144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IFERROR(__xludf.DUMMYFUNCTION("""COMPUTED_VALUE"""),2580.35)</f>
        <v>2580.35</v>
      </c>
      <c r="D128" s="2">
        <f>IFERROR(__xludf.DUMMYFUNCTION("""COMPUTED_VALUE"""),45476.54166666667)</f>
        <v>45476.54167</v>
      </c>
      <c r="E128" s="1">
        <f>IFERROR(__xludf.DUMMYFUNCTION("""COMPUTED_VALUE"""),2583.55)</f>
        <v>2583.55</v>
      </c>
      <c r="G128" s="2">
        <f>IFERROR(__xludf.DUMMYFUNCTION("""COMPUTED_VALUE"""),45476.54166666667)</f>
        <v>45476.54167</v>
      </c>
      <c r="H128" s="1">
        <f>IFERROR(__xludf.DUMMYFUNCTION("""COMPUTED_VALUE"""),2559.49)</f>
        <v>2559.49</v>
      </c>
      <c r="J128" s="2">
        <f>IFERROR(__xludf.DUMMYFUNCTION("""COMPUTED_VALUE"""),45476.54166666667)</f>
        <v>45476.54167</v>
      </c>
      <c r="K128" s="1">
        <f>IFERROR(__xludf.DUMMYFUNCTION("""COMPUTED_VALUE"""),2566.67)</f>
        <v>2566.67</v>
      </c>
      <c r="M128" s="2">
        <f>IFERROR(__xludf.DUMMYFUNCTION("""COMPUTED_VALUE"""),45476.54166666667)</f>
        <v>45476.54167</v>
      </c>
      <c r="N128" s="1">
        <f>IFERROR(__xludf.DUMMYFUNCTION("""COMPUTED_VALUE"""),1.44257916E8)</f>
        <v>144257916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IFERROR(__xludf.DUMMYFUNCTION("""COMPUTED_VALUE"""),2571.94)</f>
        <v>2571.94</v>
      </c>
      <c r="D129" s="2">
        <f>IFERROR(__xludf.DUMMYFUNCTION("""COMPUTED_VALUE"""),45478.66666666667)</f>
        <v>45478.66667</v>
      </c>
      <c r="E129" s="1">
        <f>IFERROR(__xludf.DUMMYFUNCTION("""COMPUTED_VALUE"""),2597.68)</f>
        <v>2597.68</v>
      </c>
      <c r="G129" s="2">
        <f>IFERROR(__xludf.DUMMYFUNCTION("""COMPUTED_VALUE"""),45478.66666666667)</f>
        <v>45478.66667</v>
      </c>
      <c r="H129" s="1">
        <f>IFERROR(__xludf.DUMMYFUNCTION("""COMPUTED_VALUE"""),2568.29)</f>
        <v>2568.29</v>
      </c>
      <c r="J129" s="2">
        <f>IFERROR(__xludf.DUMMYFUNCTION("""COMPUTED_VALUE"""),45478.66666666667)</f>
        <v>45478.66667</v>
      </c>
      <c r="K129" s="1">
        <f>IFERROR(__xludf.DUMMYFUNCTION("""COMPUTED_VALUE"""),2595.83)</f>
        <v>2595.83</v>
      </c>
      <c r="M129" s="2">
        <f>IFERROR(__xludf.DUMMYFUNCTION("""COMPUTED_VALUE"""),45478.66666666667)</f>
        <v>45478.66667</v>
      </c>
      <c r="N129" s="1">
        <f>IFERROR(__xludf.DUMMYFUNCTION("""COMPUTED_VALUE"""),2.16691101E8)</f>
        <v>216691101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IFERROR(__xludf.DUMMYFUNCTION("""COMPUTED_VALUE"""),2599.28)</f>
        <v>2599.28</v>
      </c>
      <c r="D130" s="2">
        <f>IFERROR(__xludf.DUMMYFUNCTION("""COMPUTED_VALUE"""),45481.66666666667)</f>
        <v>45481.66667</v>
      </c>
      <c r="E130" s="1">
        <f>IFERROR(__xludf.DUMMYFUNCTION("""COMPUTED_VALUE"""),2604.21)</f>
        <v>2604.21</v>
      </c>
      <c r="G130" s="2">
        <f>IFERROR(__xludf.DUMMYFUNCTION("""COMPUTED_VALUE"""),45481.66666666667)</f>
        <v>45481.66667</v>
      </c>
      <c r="H130" s="1">
        <f>IFERROR(__xludf.DUMMYFUNCTION("""COMPUTED_VALUE"""),2584.94)</f>
        <v>2584.94</v>
      </c>
      <c r="J130" s="2">
        <f>IFERROR(__xludf.DUMMYFUNCTION("""COMPUTED_VALUE"""),45481.66666666667)</f>
        <v>45481.66667</v>
      </c>
      <c r="K130" s="1">
        <f>IFERROR(__xludf.DUMMYFUNCTION("""COMPUTED_VALUE"""),2595.16)</f>
        <v>2595.16</v>
      </c>
      <c r="M130" s="2">
        <f>IFERROR(__xludf.DUMMYFUNCTION("""COMPUTED_VALUE"""),45481.66666666667)</f>
        <v>45481.66667</v>
      </c>
      <c r="N130" s="1">
        <f>IFERROR(__xludf.DUMMYFUNCTION("""COMPUTED_VALUE"""),1.94670071E8)</f>
        <v>194670071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IFERROR(__xludf.DUMMYFUNCTION("""COMPUTED_VALUE"""),2599.54)</f>
        <v>2599.54</v>
      </c>
      <c r="D131" s="2">
        <f>IFERROR(__xludf.DUMMYFUNCTION("""COMPUTED_VALUE"""),45482.66666666667)</f>
        <v>45482.66667</v>
      </c>
      <c r="E131" s="1">
        <f>IFERROR(__xludf.DUMMYFUNCTION("""COMPUTED_VALUE"""),2604.45)</f>
        <v>2604.45</v>
      </c>
      <c r="G131" s="2">
        <f>IFERROR(__xludf.DUMMYFUNCTION("""COMPUTED_VALUE"""),45482.66666666667)</f>
        <v>45482.66667</v>
      </c>
      <c r="H131" s="1">
        <f>IFERROR(__xludf.DUMMYFUNCTION("""COMPUTED_VALUE"""),2591.36)</f>
        <v>2591.36</v>
      </c>
      <c r="J131" s="2">
        <f>IFERROR(__xludf.DUMMYFUNCTION("""COMPUTED_VALUE"""),45482.66666666667)</f>
        <v>45482.66667</v>
      </c>
      <c r="K131" s="1">
        <f>IFERROR(__xludf.DUMMYFUNCTION("""COMPUTED_VALUE"""),2592.08)</f>
        <v>2592.08</v>
      </c>
      <c r="M131" s="2">
        <f>IFERROR(__xludf.DUMMYFUNCTION("""COMPUTED_VALUE"""),45482.66666666667)</f>
        <v>45482.66667</v>
      </c>
      <c r="N131" s="1">
        <f>IFERROR(__xludf.DUMMYFUNCTION("""COMPUTED_VALUE"""),1.74738388E8)</f>
        <v>174738388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IFERROR(__xludf.DUMMYFUNCTION("""COMPUTED_VALUE"""),2599.5)</f>
        <v>2599.5</v>
      </c>
      <c r="D132" s="2">
        <f>IFERROR(__xludf.DUMMYFUNCTION("""COMPUTED_VALUE"""),45483.66666666667)</f>
        <v>45483.66667</v>
      </c>
      <c r="E132" s="1">
        <f>IFERROR(__xludf.DUMMYFUNCTION("""COMPUTED_VALUE"""),2603.35)</f>
        <v>2603.35</v>
      </c>
      <c r="G132" s="2">
        <f>IFERROR(__xludf.DUMMYFUNCTION("""COMPUTED_VALUE"""),45483.66666666667)</f>
        <v>45483.66667</v>
      </c>
      <c r="H132" s="1">
        <f>IFERROR(__xludf.DUMMYFUNCTION("""COMPUTED_VALUE"""),2580.67)</f>
        <v>2580.67</v>
      </c>
      <c r="J132" s="2">
        <f>IFERROR(__xludf.DUMMYFUNCTION("""COMPUTED_VALUE"""),45483.66666666667)</f>
        <v>45483.66667</v>
      </c>
      <c r="K132" s="1">
        <f>IFERROR(__xludf.DUMMYFUNCTION("""COMPUTED_VALUE"""),2602.51)</f>
        <v>2602.51</v>
      </c>
      <c r="M132" s="2">
        <f>IFERROR(__xludf.DUMMYFUNCTION("""COMPUTED_VALUE"""),45483.66666666667)</f>
        <v>45483.66667</v>
      </c>
      <c r="N132" s="1">
        <f>IFERROR(__xludf.DUMMYFUNCTION("""COMPUTED_VALUE"""),2.05088107E8)</f>
        <v>205088107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IFERROR(__xludf.DUMMYFUNCTION("""COMPUTED_VALUE"""),2610.8)</f>
        <v>2610.8</v>
      </c>
      <c r="D133" s="2">
        <f>IFERROR(__xludf.DUMMYFUNCTION("""COMPUTED_VALUE"""),45484.66666666667)</f>
        <v>45484.66667</v>
      </c>
      <c r="E133" s="1">
        <f>IFERROR(__xludf.DUMMYFUNCTION("""COMPUTED_VALUE"""),2612.51)</f>
        <v>2612.51</v>
      </c>
      <c r="G133" s="2">
        <f>IFERROR(__xludf.DUMMYFUNCTION("""COMPUTED_VALUE"""),45484.66666666667)</f>
        <v>45484.66667</v>
      </c>
      <c r="H133" s="1">
        <f>IFERROR(__xludf.DUMMYFUNCTION("""COMPUTED_VALUE"""),2561.53)</f>
        <v>2561.53</v>
      </c>
      <c r="J133" s="2">
        <f>IFERROR(__xludf.DUMMYFUNCTION("""COMPUTED_VALUE"""),45484.66666666667)</f>
        <v>45484.66667</v>
      </c>
      <c r="K133" s="1">
        <f>IFERROR(__xludf.DUMMYFUNCTION("""COMPUTED_VALUE"""),2577.61)</f>
        <v>2577.61</v>
      </c>
      <c r="M133" s="2">
        <f>IFERROR(__xludf.DUMMYFUNCTION("""COMPUTED_VALUE"""),45484.66666666667)</f>
        <v>45484.66667</v>
      </c>
      <c r="N133" s="1">
        <f>IFERROR(__xludf.DUMMYFUNCTION("""COMPUTED_VALUE"""),2.23742221E8)</f>
        <v>223742221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IFERROR(__xludf.DUMMYFUNCTION("""COMPUTED_VALUE"""),2579.83)</f>
        <v>2579.83</v>
      </c>
      <c r="D134" s="2">
        <f>IFERROR(__xludf.DUMMYFUNCTION("""COMPUTED_VALUE"""),45485.66666666667)</f>
        <v>45485.66667</v>
      </c>
      <c r="E134" s="1">
        <f>IFERROR(__xludf.DUMMYFUNCTION("""COMPUTED_VALUE"""),2603.77)</f>
        <v>2603.77</v>
      </c>
      <c r="G134" s="2">
        <f>IFERROR(__xludf.DUMMYFUNCTION("""COMPUTED_VALUE"""),45485.66666666667)</f>
        <v>45485.66667</v>
      </c>
      <c r="H134" s="1">
        <f>IFERROR(__xludf.DUMMYFUNCTION("""COMPUTED_VALUE"""),2576.51)</f>
        <v>2576.51</v>
      </c>
      <c r="J134" s="2">
        <f>IFERROR(__xludf.DUMMYFUNCTION("""COMPUTED_VALUE"""),45485.66666666667)</f>
        <v>45485.66667</v>
      </c>
      <c r="K134" s="1">
        <f>IFERROR(__xludf.DUMMYFUNCTION("""COMPUTED_VALUE"""),2581.13)</f>
        <v>2581.13</v>
      </c>
      <c r="M134" s="2">
        <f>IFERROR(__xludf.DUMMYFUNCTION("""COMPUTED_VALUE"""),45485.66666666667)</f>
        <v>45485.66667</v>
      </c>
      <c r="N134" s="1">
        <f>IFERROR(__xludf.DUMMYFUNCTION("""COMPUTED_VALUE"""),1.89344376E8)</f>
        <v>189344376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IFERROR(__xludf.DUMMYFUNCTION("""COMPUTED_VALUE"""),2580.62)</f>
        <v>2580.62</v>
      </c>
      <c r="D135" s="2">
        <f>IFERROR(__xludf.DUMMYFUNCTION("""COMPUTED_VALUE"""),45488.66666666667)</f>
        <v>45488.66667</v>
      </c>
      <c r="E135" s="1">
        <f>IFERROR(__xludf.DUMMYFUNCTION("""COMPUTED_VALUE"""),2595.42)</f>
        <v>2595.42</v>
      </c>
      <c r="G135" s="2">
        <f>IFERROR(__xludf.DUMMYFUNCTION("""COMPUTED_VALUE"""),45488.66666666667)</f>
        <v>45488.66667</v>
      </c>
      <c r="H135" s="1">
        <f>IFERROR(__xludf.DUMMYFUNCTION("""COMPUTED_VALUE"""),2562.46)</f>
        <v>2562.46</v>
      </c>
      <c r="J135" s="2">
        <f>IFERROR(__xludf.DUMMYFUNCTION("""COMPUTED_VALUE"""),45488.66666666667)</f>
        <v>45488.66667</v>
      </c>
      <c r="K135" s="1">
        <f>IFERROR(__xludf.DUMMYFUNCTION("""COMPUTED_VALUE"""),2570.4)</f>
        <v>2570.4</v>
      </c>
      <c r="M135" s="2">
        <f>IFERROR(__xludf.DUMMYFUNCTION("""COMPUTED_VALUE"""),45488.66666666667)</f>
        <v>45488.66667</v>
      </c>
      <c r="N135" s="1">
        <f>IFERROR(__xludf.DUMMYFUNCTION("""COMPUTED_VALUE"""),2.07291682E8)</f>
        <v>207291682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IFERROR(__xludf.DUMMYFUNCTION("""COMPUTED_VALUE"""),2591.06)</f>
        <v>2591.06</v>
      </c>
      <c r="D136" s="2">
        <f>IFERROR(__xludf.DUMMYFUNCTION("""COMPUTED_VALUE"""),45489.66666666667)</f>
        <v>45489.66667</v>
      </c>
      <c r="E136" s="1">
        <f>IFERROR(__xludf.DUMMYFUNCTION("""COMPUTED_VALUE"""),2599.03)</f>
        <v>2599.03</v>
      </c>
      <c r="G136" s="2">
        <f>IFERROR(__xludf.DUMMYFUNCTION("""COMPUTED_VALUE"""),45489.66666666667)</f>
        <v>45489.66667</v>
      </c>
      <c r="H136" s="1">
        <f>IFERROR(__xludf.DUMMYFUNCTION("""COMPUTED_VALUE"""),2584.04)</f>
        <v>2584.04</v>
      </c>
      <c r="J136" s="2">
        <f>IFERROR(__xludf.DUMMYFUNCTION("""COMPUTED_VALUE"""),45489.66666666667)</f>
        <v>45489.66667</v>
      </c>
      <c r="K136" s="1">
        <f>IFERROR(__xludf.DUMMYFUNCTION("""COMPUTED_VALUE"""),2594.72)</f>
        <v>2594.72</v>
      </c>
      <c r="M136" s="2">
        <f>IFERROR(__xludf.DUMMYFUNCTION("""COMPUTED_VALUE"""),45489.66666666667)</f>
        <v>45489.66667</v>
      </c>
      <c r="N136" s="1">
        <f>IFERROR(__xludf.DUMMYFUNCTION("""COMPUTED_VALUE"""),2.10062445E8)</f>
        <v>210062445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IFERROR(__xludf.DUMMYFUNCTION("""COMPUTED_VALUE"""),2579.31)</f>
        <v>2579.31</v>
      </c>
      <c r="D137" s="2">
        <f>IFERROR(__xludf.DUMMYFUNCTION("""COMPUTED_VALUE"""),45490.66666666667)</f>
        <v>45490.66667</v>
      </c>
      <c r="E137" s="1">
        <f>IFERROR(__xludf.DUMMYFUNCTION("""COMPUTED_VALUE"""),2579.53)</f>
        <v>2579.53</v>
      </c>
      <c r="G137" s="2">
        <f>IFERROR(__xludf.DUMMYFUNCTION("""COMPUTED_VALUE"""),45490.66666666667)</f>
        <v>45490.66667</v>
      </c>
      <c r="H137" s="1">
        <f>IFERROR(__xludf.DUMMYFUNCTION("""COMPUTED_VALUE"""),2547.85)</f>
        <v>2547.85</v>
      </c>
      <c r="J137" s="2">
        <f>IFERROR(__xludf.DUMMYFUNCTION("""COMPUTED_VALUE"""),45490.66666666667)</f>
        <v>45490.66667</v>
      </c>
      <c r="K137" s="1">
        <f>IFERROR(__xludf.DUMMYFUNCTION("""COMPUTED_VALUE"""),2562.35)</f>
        <v>2562.35</v>
      </c>
      <c r="M137" s="2">
        <f>IFERROR(__xludf.DUMMYFUNCTION("""COMPUTED_VALUE"""),45490.66666666667)</f>
        <v>45490.66667</v>
      </c>
      <c r="N137" s="1">
        <f>IFERROR(__xludf.DUMMYFUNCTION("""COMPUTED_VALUE"""),2.43231773E8)</f>
        <v>243231773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IFERROR(__xludf.DUMMYFUNCTION("""COMPUTED_VALUE"""),2571.61)</f>
        <v>2571.61</v>
      </c>
      <c r="D138" s="2">
        <f>IFERROR(__xludf.DUMMYFUNCTION("""COMPUTED_VALUE"""),45491.66666666667)</f>
        <v>45491.66667</v>
      </c>
      <c r="E138" s="1">
        <f>IFERROR(__xludf.DUMMYFUNCTION("""COMPUTED_VALUE"""),2572.23)</f>
        <v>2572.23</v>
      </c>
      <c r="G138" s="2">
        <f>IFERROR(__xludf.DUMMYFUNCTION("""COMPUTED_VALUE"""),45491.66666666667)</f>
        <v>45491.66667</v>
      </c>
      <c r="H138" s="1">
        <f>IFERROR(__xludf.DUMMYFUNCTION("""COMPUTED_VALUE"""),2509.69)</f>
        <v>2509.69</v>
      </c>
      <c r="J138" s="2">
        <f>IFERROR(__xludf.DUMMYFUNCTION("""COMPUTED_VALUE"""),45491.66666666667)</f>
        <v>45491.66667</v>
      </c>
      <c r="K138" s="1">
        <f>IFERROR(__xludf.DUMMYFUNCTION("""COMPUTED_VALUE"""),2522.07)</f>
        <v>2522.07</v>
      </c>
      <c r="M138" s="2">
        <f>IFERROR(__xludf.DUMMYFUNCTION("""COMPUTED_VALUE"""),45491.66666666667)</f>
        <v>45491.66667</v>
      </c>
      <c r="N138" s="1">
        <f>IFERROR(__xludf.DUMMYFUNCTION("""COMPUTED_VALUE"""),2.28805438E8)</f>
        <v>228805438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IFERROR(__xludf.DUMMYFUNCTION("""COMPUTED_VALUE"""),2514.36)</f>
        <v>2514.36</v>
      </c>
      <c r="D139" s="2">
        <f>IFERROR(__xludf.DUMMYFUNCTION("""COMPUTED_VALUE"""),45492.66666666667)</f>
        <v>45492.66667</v>
      </c>
      <c r="E139" s="1">
        <f>IFERROR(__xludf.DUMMYFUNCTION("""COMPUTED_VALUE"""),2531.43)</f>
        <v>2531.43</v>
      </c>
      <c r="G139" s="2">
        <f>IFERROR(__xludf.DUMMYFUNCTION("""COMPUTED_VALUE"""),45492.66666666667)</f>
        <v>45492.66667</v>
      </c>
      <c r="H139" s="1">
        <f>IFERROR(__xludf.DUMMYFUNCTION("""COMPUTED_VALUE"""),2504.86)</f>
        <v>2504.86</v>
      </c>
      <c r="J139" s="2">
        <f>IFERROR(__xludf.DUMMYFUNCTION("""COMPUTED_VALUE"""),45492.66666666667)</f>
        <v>45492.66667</v>
      </c>
      <c r="K139" s="1">
        <f>IFERROR(__xludf.DUMMYFUNCTION("""COMPUTED_VALUE"""),2510.3)</f>
        <v>2510.3</v>
      </c>
      <c r="M139" s="2">
        <f>IFERROR(__xludf.DUMMYFUNCTION("""COMPUTED_VALUE"""),45492.66666666667)</f>
        <v>45492.66667</v>
      </c>
      <c r="N139" s="1">
        <f>IFERROR(__xludf.DUMMYFUNCTION("""COMPUTED_VALUE"""),2.58593934E8)</f>
        <v>258593934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IFERROR(__xludf.DUMMYFUNCTION("""COMPUTED_VALUE"""),2526.9)</f>
        <v>2526.9</v>
      </c>
      <c r="D140" s="2">
        <f>IFERROR(__xludf.DUMMYFUNCTION("""COMPUTED_VALUE"""),45495.66666666667)</f>
        <v>45495.66667</v>
      </c>
      <c r="E140" s="1">
        <f>IFERROR(__xludf.DUMMYFUNCTION("""COMPUTED_VALUE"""),2531.91)</f>
        <v>2531.91</v>
      </c>
      <c r="G140" s="2">
        <f>IFERROR(__xludf.DUMMYFUNCTION("""COMPUTED_VALUE"""),45495.66666666667)</f>
        <v>45495.66667</v>
      </c>
      <c r="H140" s="1">
        <f>IFERROR(__xludf.DUMMYFUNCTION("""COMPUTED_VALUE"""),2511.49)</f>
        <v>2511.49</v>
      </c>
      <c r="J140" s="2">
        <f>IFERROR(__xludf.DUMMYFUNCTION("""COMPUTED_VALUE"""),45495.66666666667)</f>
        <v>45495.66667</v>
      </c>
      <c r="K140" s="1">
        <f>IFERROR(__xludf.DUMMYFUNCTION("""COMPUTED_VALUE"""),2517.84)</f>
        <v>2517.84</v>
      </c>
      <c r="M140" s="2">
        <f>IFERROR(__xludf.DUMMYFUNCTION("""COMPUTED_VALUE"""),45495.66666666667)</f>
        <v>45495.66667</v>
      </c>
      <c r="N140" s="1">
        <f>IFERROR(__xludf.DUMMYFUNCTION("""COMPUTED_VALUE"""),2.00046844E8)</f>
        <v>200046844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IFERROR(__xludf.DUMMYFUNCTION("""COMPUTED_VALUE"""),2526.17)</f>
        <v>2526.17</v>
      </c>
      <c r="D141" s="2">
        <f>IFERROR(__xludf.DUMMYFUNCTION("""COMPUTED_VALUE"""),45496.66666666667)</f>
        <v>45496.66667</v>
      </c>
      <c r="E141" s="1">
        <f>IFERROR(__xludf.DUMMYFUNCTION("""COMPUTED_VALUE"""),2555.75)</f>
        <v>2555.75</v>
      </c>
      <c r="G141" s="2">
        <f>IFERROR(__xludf.DUMMYFUNCTION("""COMPUTED_VALUE"""),45496.66666666667)</f>
        <v>45496.66667</v>
      </c>
      <c r="H141" s="1">
        <f>IFERROR(__xludf.DUMMYFUNCTION("""COMPUTED_VALUE"""),2521.6)</f>
        <v>2521.6</v>
      </c>
      <c r="J141" s="2">
        <f>IFERROR(__xludf.DUMMYFUNCTION("""COMPUTED_VALUE"""),45496.66666666667)</f>
        <v>45496.66667</v>
      </c>
      <c r="K141" s="1">
        <f>IFERROR(__xludf.DUMMYFUNCTION("""COMPUTED_VALUE"""),2534.98)</f>
        <v>2534.98</v>
      </c>
      <c r="M141" s="2">
        <f>IFERROR(__xludf.DUMMYFUNCTION("""COMPUTED_VALUE"""),45496.66666666667)</f>
        <v>45496.66667</v>
      </c>
      <c r="N141" s="1">
        <f>IFERROR(__xludf.DUMMYFUNCTION("""COMPUTED_VALUE"""),1.73005411E8)</f>
        <v>173005411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IFERROR(__xludf.DUMMYFUNCTION("""COMPUTED_VALUE"""),2509.47)</f>
        <v>2509.47</v>
      </c>
      <c r="D142" s="2">
        <f>IFERROR(__xludf.DUMMYFUNCTION("""COMPUTED_VALUE"""),45497.66666666667)</f>
        <v>45497.66667</v>
      </c>
      <c r="E142" s="1">
        <f>IFERROR(__xludf.DUMMYFUNCTION("""COMPUTED_VALUE"""),2521.75)</f>
        <v>2521.75</v>
      </c>
      <c r="G142" s="2">
        <f>IFERROR(__xludf.DUMMYFUNCTION("""COMPUTED_VALUE"""),45497.66666666667)</f>
        <v>45497.66667</v>
      </c>
      <c r="H142" s="1">
        <f>IFERROR(__xludf.DUMMYFUNCTION("""COMPUTED_VALUE"""),2475.95)</f>
        <v>2475.95</v>
      </c>
      <c r="J142" s="2">
        <f>IFERROR(__xludf.DUMMYFUNCTION("""COMPUTED_VALUE"""),45497.66666666667)</f>
        <v>45497.66667</v>
      </c>
      <c r="K142" s="1">
        <f>IFERROR(__xludf.DUMMYFUNCTION("""COMPUTED_VALUE"""),2477.88)</f>
        <v>2477.88</v>
      </c>
      <c r="M142" s="2">
        <f>IFERROR(__xludf.DUMMYFUNCTION("""COMPUTED_VALUE"""),45497.66666666667)</f>
        <v>45497.66667</v>
      </c>
      <c r="N142" s="1">
        <f>IFERROR(__xludf.DUMMYFUNCTION("""COMPUTED_VALUE"""),2.03997873E8)</f>
        <v>203997873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IFERROR(__xludf.DUMMYFUNCTION("""COMPUTED_VALUE"""),2489.02)</f>
        <v>2489.02</v>
      </c>
      <c r="D143" s="2">
        <f>IFERROR(__xludf.DUMMYFUNCTION("""COMPUTED_VALUE"""),45498.66666666667)</f>
        <v>45498.66667</v>
      </c>
      <c r="E143" s="1">
        <f>IFERROR(__xludf.DUMMYFUNCTION("""COMPUTED_VALUE"""),2512.62)</f>
        <v>2512.62</v>
      </c>
      <c r="G143" s="2">
        <f>IFERROR(__xludf.DUMMYFUNCTION("""COMPUTED_VALUE"""),45498.66666666667)</f>
        <v>45498.66667</v>
      </c>
      <c r="H143" s="1">
        <f>IFERROR(__xludf.DUMMYFUNCTION("""COMPUTED_VALUE"""),2458.85)</f>
        <v>2458.85</v>
      </c>
      <c r="J143" s="2">
        <f>IFERROR(__xludf.DUMMYFUNCTION("""COMPUTED_VALUE"""),45498.66666666667)</f>
        <v>45498.66667</v>
      </c>
      <c r="K143" s="1">
        <f>IFERROR(__xludf.DUMMYFUNCTION("""COMPUTED_VALUE"""),2470.28)</f>
        <v>2470.28</v>
      </c>
      <c r="M143" s="2">
        <f>IFERROR(__xludf.DUMMYFUNCTION("""COMPUTED_VALUE"""),45498.66666666667)</f>
        <v>45498.66667</v>
      </c>
      <c r="N143" s="1">
        <f>IFERROR(__xludf.DUMMYFUNCTION("""COMPUTED_VALUE"""),2.14340117E8)</f>
        <v>214340117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IFERROR(__xludf.DUMMYFUNCTION("""COMPUTED_VALUE"""),2483.88)</f>
        <v>2483.88</v>
      </c>
      <c r="D144" s="2">
        <f>IFERROR(__xludf.DUMMYFUNCTION("""COMPUTED_VALUE"""),45499.66666666667)</f>
        <v>45499.66667</v>
      </c>
      <c r="E144" s="1">
        <f>IFERROR(__xludf.DUMMYFUNCTION("""COMPUTED_VALUE"""),2508.55)</f>
        <v>2508.55</v>
      </c>
      <c r="G144" s="2">
        <f>IFERROR(__xludf.DUMMYFUNCTION("""COMPUTED_VALUE"""),45499.66666666667)</f>
        <v>45499.66667</v>
      </c>
      <c r="H144" s="1">
        <f>IFERROR(__xludf.DUMMYFUNCTION("""COMPUTED_VALUE"""),2483.49)</f>
        <v>2483.49</v>
      </c>
      <c r="J144" s="2">
        <f>IFERROR(__xludf.DUMMYFUNCTION("""COMPUTED_VALUE"""),45499.66666666667)</f>
        <v>45499.66667</v>
      </c>
      <c r="K144" s="1">
        <f>IFERROR(__xludf.DUMMYFUNCTION("""COMPUTED_VALUE"""),2498.35)</f>
        <v>2498.35</v>
      </c>
      <c r="M144" s="2">
        <f>IFERROR(__xludf.DUMMYFUNCTION("""COMPUTED_VALUE"""),45499.66666666667)</f>
        <v>45499.66667</v>
      </c>
      <c r="N144" s="1">
        <f>IFERROR(__xludf.DUMMYFUNCTION("""COMPUTED_VALUE"""),1.7492021E8)</f>
        <v>174920210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IFERROR(__xludf.DUMMYFUNCTION("""COMPUTED_VALUE"""),2508.23)</f>
        <v>2508.23</v>
      </c>
      <c r="D145" s="2">
        <f>IFERROR(__xludf.DUMMYFUNCTION("""COMPUTED_VALUE"""),45502.66666666667)</f>
        <v>45502.66667</v>
      </c>
      <c r="E145" s="1">
        <f>IFERROR(__xludf.DUMMYFUNCTION("""COMPUTED_VALUE"""),2512.5)</f>
        <v>2512.5</v>
      </c>
      <c r="G145" s="2">
        <f>IFERROR(__xludf.DUMMYFUNCTION("""COMPUTED_VALUE"""),45502.66666666667)</f>
        <v>45502.66667</v>
      </c>
      <c r="H145" s="1">
        <f>IFERROR(__xludf.DUMMYFUNCTION("""COMPUTED_VALUE"""),2492.45)</f>
        <v>2492.45</v>
      </c>
      <c r="J145" s="2">
        <f>IFERROR(__xludf.DUMMYFUNCTION("""COMPUTED_VALUE"""),45502.66666666667)</f>
        <v>45502.66667</v>
      </c>
      <c r="K145" s="1">
        <f>IFERROR(__xludf.DUMMYFUNCTION("""COMPUTED_VALUE"""),2502.2)</f>
        <v>2502.2</v>
      </c>
      <c r="M145" s="2">
        <f>IFERROR(__xludf.DUMMYFUNCTION("""COMPUTED_VALUE"""),45502.66666666667)</f>
        <v>45502.66667</v>
      </c>
      <c r="N145" s="1">
        <f>IFERROR(__xludf.DUMMYFUNCTION("""COMPUTED_VALUE"""),1.75942118E8)</f>
        <v>175942118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IFERROR(__xludf.DUMMYFUNCTION("""COMPUTED_VALUE"""),2515.43)</f>
        <v>2515.43</v>
      </c>
      <c r="D146" s="2">
        <f>IFERROR(__xludf.DUMMYFUNCTION("""COMPUTED_VALUE"""),45503.66666666667)</f>
        <v>45503.66667</v>
      </c>
      <c r="E146" s="1">
        <f>IFERROR(__xludf.DUMMYFUNCTION("""COMPUTED_VALUE"""),2520.81)</f>
        <v>2520.81</v>
      </c>
      <c r="G146" s="2">
        <f>IFERROR(__xludf.DUMMYFUNCTION("""COMPUTED_VALUE"""),45503.66666666667)</f>
        <v>45503.66667</v>
      </c>
      <c r="H146" s="1">
        <f>IFERROR(__xludf.DUMMYFUNCTION("""COMPUTED_VALUE"""),2478.18)</f>
        <v>2478.18</v>
      </c>
      <c r="J146" s="2">
        <f>IFERROR(__xludf.DUMMYFUNCTION("""COMPUTED_VALUE"""),45503.66666666667)</f>
        <v>45503.66667</v>
      </c>
      <c r="K146" s="1">
        <f>IFERROR(__xludf.DUMMYFUNCTION("""COMPUTED_VALUE"""),2498.54)</f>
        <v>2498.54</v>
      </c>
      <c r="M146" s="2">
        <f>IFERROR(__xludf.DUMMYFUNCTION("""COMPUTED_VALUE"""),45503.66666666667)</f>
        <v>45503.66667</v>
      </c>
      <c r="N146" s="1">
        <f>IFERROR(__xludf.DUMMYFUNCTION("""COMPUTED_VALUE"""),1.97440793E8)</f>
        <v>197440793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IFERROR(__xludf.DUMMYFUNCTION("""COMPUTED_VALUE"""),2527.39)</f>
        <v>2527.39</v>
      </c>
      <c r="D147" s="2">
        <f>IFERROR(__xludf.DUMMYFUNCTION("""COMPUTED_VALUE"""),45504.66666666667)</f>
        <v>45504.66667</v>
      </c>
      <c r="E147" s="1">
        <f>IFERROR(__xludf.DUMMYFUNCTION("""COMPUTED_VALUE"""),2552.07)</f>
        <v>2552.07</v>
      </c>
      <c r="G147" s="2">
        <f>IFERROR(__xludf.DUMMYFUNCTION("""COMPUTED_VALUE"""),45504.66666666667)</f>
        <v>45504.66667</v>
      </c>
      <c r="H147" s="1">
        <f>IFERROR(__xludf.DUMMYFUNCTION("""COMPUTED_VALUE"""),2517.9)</f>
        <v>2517.9</v>
      </c>
      <c r="J147" s="2">
        <f>IFERROR(__xludf.DUMMYFUNCTION("""COMPUTED_VALUE"""),45504.66666666667)</f>
        <v>45504.66667</v>
      </c>
      <c r="K147" s="1">
        <f>IFERROR(__xludf.DUMMYFUNCTION("""COMPUTED_VALUE"""),2539.57)</f>
        <v>2539.57</v>
      </c>
      <c r="M147" s="2">
        <f>IFERROR(__xludf.DUMMYFUNCTION("""COMPUTED_VALUE"""),45504.66666666667)</f>
        <v>45504.66667</v>
      </c>
      <c r="N147" s="1">
        <f>IFERROR(__xludf.DUMMYFUNCTION("""COMPUTED_VALUE"""),2.4406737E8)</f>
        <v>244067370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IFERROR(__xludf.DUMMYFUNCTION("""COMPUTED_VALUE"""),2555.49)</f>
        <v>2555.49</v>
      </c>
      <c r="D148" s="2">
        <f>IFERROR(__xludf.DUMMYFUNCTION("""COMPUTED_VALUE"""),45505.66666666667)</f>
        <v>45505.66667</v>
      </c>
      <c r="E148" s="1">
        <f>IFERROR(__xludf.DUMMYFUNCTION("""COMPUTED_VALUE"""),2566.52)</f>
        <v>2566.52</v>
      </c>
      <c r="G148" s="2">
        <f>IFERROR(__xludf.DUMMYFUNCTION("""COMPUTED_VALUE"""),45505.66666666667)</f>
        <v>45505.66667</v>
      </c>
      <c r="H148" s="1">
        <f>IFERROR(__xludf.DUMMYFUNCTION("""COMPUTED_VALUE"""),2489.99)</f>
        <v>2489.99</v>
      </c>
      <c r="J148" s="2">
        <f>IFERROR(__xludf.DUMMYFUNCTION("""COMPUTED_VALUE"""),45505.66666666667)</f>
        <v>45505.66667</v>
      </c>
      <c r="K148" s="1">
        <f>IFERROR(__xludf.DUMMYFUNCTION("""COMPUTED_VALUE"""),2512.49)</f>
        <v>2512.49</v>
      </c>
      <c r="M148" s="2">
        <f>IFERROR(__xludf.DUMMYFUNCTION("""COMPUTED_VALUE"""),45505.66666666667)</f>
        <v>45505.66667</v>
      </c>
      <c r="N148" s="1">
        <f>IFERROR(__xludf.DUMMYFUNCTION("""COMPUTED_VALUE"""),2.55634546E8)</f>
        <v>255634546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IFERROR(__xludf.DUMMYFUNCTION("""COMPUTED_VALUE"""),2400.39)</f>
        <v>2400.39</v>
      </c>
      <c r="D149" s="2">
        <f>IFERROR(__xludf.DUMMYFUNCTION("""COMPUTED_VALUE"""),45506.66666666667)</f>
        <v>45506.66667</v>
      </c>
      <c r="E149" s="1">
        <f>IFERROR(__xludf.DUMMYFUNCTION("""COMPUTED_VALUE"""),2408.07)</f>
        <v>2408.07</v>
      </c>
      <c r="G149" s="2">
        <f>IFERROR(__xludf.DUMMYFUNCTION("""COMPUTED_VALUE"""),45506.66666666667)</f>
        <v>45506.66667</v>
      </c>
      <c r="H149" s="1">
        <f>IFERROR(__xludf.DUMMYFUNCTION("""COMPUTED_VALUE"""),2355.92)</f>
        <v>2355.92</v>
      </c>
      <c r="J149" s="2">
        <f>IFERROR(__xludf.DUMMYFUNCTION("""COMPUTED_VALUE"""),45506.66666666667)</f>
        <v>45506.66667</v>
      </c>
      <c r="K149" s="1">
        <f>IFERROR(__xludf.DUMMYFUNCTION("""COMPUTED_VALUE"""),2407.36)</f>
        <v>2407.36</v>
      </c>
      <c r="M149" s="2">
        <f>IFERROR(__xludf.DUMMYFUNCTION("""COMPUTED_VALUE"""),45506.66666666667)</f>
        <v>45506.66667</v>
      </c>
      <c r="N149" s="1">
        <f>IFERROR(__xludf.DUMMYFUNCTION("""COMPUTED_VALUE"""),3.25618999E8)</f>
        <v>325618999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IFERROR(__xludf.DUMMYFUNCTION("""COMPUTED_VALUE"""),2301.07)</f>
        <v>2301.07</v>
      </c>
      <c r="D150" s="2">
        <f>IFERROR(__xludf.DUMMYFUNCTION("""COMPUTED_VALUE"""),45509.66666666667)</f>
        <v>45509.66667</v>
      </c>
      <c r="E150" s="1">
        <f>IFERROR(__xludf.DUMMYFUNCTION("""COMPUTED_VALUE"""),2354.13)</f>
        <v>2354.13</v>
      </c>
      <c r="G150" s="2">
        <f>IFERROR(__xludf.DUMMYFUNCTION("""COMPUTED_VALUE"""),45509.66666666667)</f>
        <v>45509.66667</v>
      </c>
      <c r="H150" s="1">
        <f>IFERROR(__xludf.DUMMYFUNCTION("""COMPUTED_VALUE"""),2288.09)</f>
        <v>2288.09</v>
      </c>
      <c r="J150" s="2">
        <f>IFERROR(__xludf.DUMMYFUNCTION("""COMPUTED_VALUE"""),45509.66666666667)</f>
        <v>45509.66667</v>
      </c>
      <c r="K150" s="1">
        <f>IFERROR(__xludf.DUMMYFUNCTION("""COMPUTED_VALUE"""),2336.62)</f>
        <v>2336.62</v>
      </c>
      <c r="M150" s="2">
        <f>IFERROR(__xludf.DUMMYFUNCTION("""COMPUTED_VALUE"""),45509.66666666667)</f>
        <v>45509.66667</v>
      </c>
      <c r="N150" s="1">
        <f>IFERROR(__xludf.DUMMYFUNCTION("""COMPUTED_VALUE"""),2.95921065E8)</f>
        <v>295921065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IFERROR(__xludf.DUMMYFUNCTION("""COMPUTED_VALUE"""),2343.87)</f>
        <v>2343.87</v>
      </c>
      <c r="D151" s="2">
        <f>IFERROR(__xludf.DUMMYFUNCTION("""COMPUTED_VALUE"""),45510.66666666667)</f>
        <v>45510.66667</v>
      </c>
      <c r="E151" s="1">
        <f>IFERROR(__xludf.DUMMYFUNCTION("""COMPUTED_VALUE"""),2392.1)</f>
        <v>2392.1</v>
      </c>
      <c r="G151" s="2">
        <f>IFERROR(__xludf.DUMMYFUNCTION("""COMPUTED_VALUE"""),45510.66666666667)</f>
        <v>45510.66667</v>
      </c>
      <c r="H151" s="1">
        <f>IFERROR(__xludf.DUMMYFUNCTION("""COMPUTED_VALUE"""),2328.54)</f>
        <v>2328.54</v>
      </c>
      <c r="J151" s="2">
        <f>IFERROR(__xludf.DUMMYFUNCTION("""COMPUTED_VALUE"""),45510.66666666667)</f>
        <v>45510.66667</v>
      </c>
      <c r="K151" s="1">
        <f>IFERROR(__xludf.DUMMYFUNCTION("""COMPUTED_VALUE"""),2355.84)</f>
        <v>2355.84</v>
      </c>
      <c r="M151" s="2">
        <f>IFERROR(__xludf.DUMMYFUNCTION("""COMPUTED_VALUE"""),45510.66666666667)</f>
        <v>45510.66667</v>
      </c>
      <c r="N151" s="1">
        <f>IFERROR(__xludf.DUMMYFUNCTION("""COMPUTED_VALUE"""),2.21066624E8)</f>
        <v>221066624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IFERROR(__xludf.DUMMYFUNCTION("""COMPUTED_VALUE"""),2388.36)</f>
        <v>2388.36</v>
      </c>
      <c r="D152" s="2">
        <f>IFERROR(__xludf.DUMMYFUNCTION("""COMPUTED_VALUE"""),45511.66666666667)</f>
        <v>45511.66667</v>
      </c>
      <c r="E152" s="1">
        <f>IFERROR(__xludf.DUMMYFUNCTION("""COMPUTED_VALUE"""),2402.07)</f>
        <v>2402.07</v>
      </c>
      <c r="G152" s="2">
        <f>IFERROR(__xludf.DUMMYFUNCTION("""COMPUTED_VALUE"""),45511.66666666667)</f>
        <v>45511.66667</v>
      </c>
      <c r="H152" s="1">
        <f>IFERROR(__xludf.DUMMYFUNCTION("""COMPUTED_VALUE"""),2335.04)</f>
        <v>2335.04</v>
      </c>
      <c r="J152" s="2">
        <f>IFERROR(__xludf.DUMMYFUNCTION("""COMPUTED_VALUE"""),45511.66666666667)</f>
        <v>45511.66667</v>
      </c>
      <c r="K152" s="1">
        <f>IFERROR(__xludf.DUMMYFUNCTION("""COMPUTED_VALUE"""),2339.56)</f>
        <v>2339.56</v>
      </c>
      <c r="M152" s="2">
        <f>IFERROR(__xludf.DUMMYFUNCTION("""COMPUTED_VALUE"""),45511.66666666667)</f>
        <v>45511.66667</v>
      </c>
      <c r="N152" s="1">
        <f>IFERROR(__xludf.DUMMYFUNCTION("""COMPUTED_VALUE"""),2.05051655E8)</f>
        <v>205051655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IFERROR(__xludf.DUMMYFUNCTION("""COMPUTED_VALUE"""),2360.86)</f>
        <v>2360.86</v>
      </c>
      <c r="D153" s="2">
        <f>IFERROR(__xludf.DUMMYFUNCTION("""COMPUTED_VALUE"""),45512.66666666667)</f>
        <v>45512.66667</v>
      </c>
      <c r="E153" s="1">
        <f>IFERROR(__xludf.DUMMYFUNCTION("""COMPUTED_VALUE"""),2389.99)</f>
        <v>2389.99</v>
      </c>
      <c r="G153" s="2">
        <f>IFERROR(__xludf.DUMMYFUNCTION("""COMPUTED_VALUE"""),45512.66666666667)</f>
        <v>45512.66667</v>
      </c>
      <c r="H153" s="1">
        <f>IFERROR(__xludf.DUMMYFUNCTION("""COMPUTED_VALUE"""),2349.56)</f>
        <v>2349.56</v>
      </c>
      <c r="J153" s="2">
        <f>IFERROR(__xludf.DUMMYFUNCTION("""COMPUTED_VALUE"""),45512.66666666667)</f>
        <v>45512.66667</v>
      </c>
      <c r="K153" s="1">
        <f>IFERROR(__xludf.DUMMYFUNCTION("""COMPUTED_VALUE"""),2385.63)</f>
        <v>2385.63</v>
      </c>
      <c r="M153" s="2">
        <f>IFERROR(__xludf.DUMMYFUNCTION("""COMPUTED_VALUE"""),45512.66666666667)</f>
        <v>45512.66667</v>
      </c>
      <c r="N153" s="1">
        <f>IFERROR(__xludf.DUMMYFUNCTION("""COMPUTED_VALUE"""),1.7936591E8)</f>
        <v>179365910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IFERROR(__xludf.DUMMYFUNCTION("""COMPUTED_VALUE"""),2385.77)</f>
        <v>2385.77</v>
      </c>
      <c r="D154" s="2">
        <f>IFERROR(__xludf.DUMMYFUNCTION("""COMPUTED_VALUE"""),45513.66666666667)</f>
        <v>45513.66667</v>
      </c>
      <c r="E154" s="1">
        <f>IFERROR(__xludf.DUMMYFUNCTION("""COMPUTED_VALUE"""),2410.3)</f>
        <v>2410.3</v>
      </c>
      <c r="G154" s="2">
        <f>IFERROR(__xludf.DUMMYFUNCTION("""COMPUTED_VALUE"""),45513.66666666667)</f>
        <v>45513.66667</v>
      </c>
      <c r="H154" s="1">
        <f>IFERROR(__xludf.DUMMYFUNCTION("""COMPUTED_VALUE"""),2384.48)</f>
        <v>2384.48</v>
      </c>
      <c r="J154" s="2">
        <f>IFERROR(__xludf.DUMMYFUNCTION("""COMPUTED_VALUE"""),45513.66666666667)</f>
        <v>45513.66667</v>
      </c>
      <c r="K154" s="1">
        <f>IFERROR(__xludf.DUMMYFUNCTION("""COMPUTED_VALUE"""),2400.12)</f>
        <v>2400.12</v>
      </c>
      <c r="M154" s="2">
        <f>IFERROR(__xludf.DUMMYFUNCTION("""COMPUTED_VALUE"""),45513.66666666667)</f>
        <v>45513.66667</v>
      </c>
      <c r="N154" s="1">
        <f>IFERROR(__xludf.DUMMYFUNCTION("""COMPUTED_VALUE"""),1.60024118E8)</f>
        <v>160024118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IFERROR(__xludf.DUMMYFUNCTION("""COMPUTED_VALUE"""),2406.84)</f>
        <v>2406.84</v>
      </c>
      <c r="D155" s="2">
        <f>IFERROR(__xludf.DUMMYFUNCTION("""COMPUTED_VALUE"""),45516.66666666667)</f>
        <v>45516.66667</v>
      </c>
      <c r="E155" s="1">
        <f>IFERROR(__xludf.DUMMYFUNCTION("""COMPUTED_VALUE"""),2414.46)</f>
        <v>2414.46</v>
      </c>
      <c r="G155" s="2">
        <f>IFERROR(__xludf.DUMMYFUNCTION("""COMPUTED_VALUE"""),45516.66666666667)</f>
        <v>45516.66667</v>
      </c>
      <c r="H155" s="1">
        <f>IFERROR(__xludf.DUMMYFUNCTION("""COMPUTED_VALUE"""),2383.85)</f>
        <v>2383.85</v>
      </c>
      <c r="J155" s="2">
        <f>IFERROR(__xludf.DUMMYFUNCTION("""COMPUTED_VALUE"""),45516.66666666667)</f>
        <v>45516.66667</v>
      </c>
      <c r="K155" s="1">
        <f>IFERROR(__xludf.DUMMYFUNCTION("""COMPUTED_VALUE"""),2397.52)</f>
        <v>2397.52</v>
      </c>
      <c r="M155" s="2">
        <f>IFERROR(__xludf.DUMMYFUNCTION("""COMPUTED_VALUE"""),45516.66666666667)</f>
        <v>45516.66667</v>
      </c>
      <c r="N155" s="1">
        <f>IFERROR(__xludf.DUMMYFUNCTION("""COMPUTED_VALUE"""),1.62233844E8)</f>
        <v>162233844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IFERROR(__xludf.DUMMYFUNCTION("""COMPUTED_VALUE"""),2401.39)</f>
        <v>2401.39</v>
      </c>
      <c r="D156" s="2">
        <f>IFERROR(__xludf.DUMMYFUNCTION("""COMPUTED_VALUE"""),45517.66666666667)</f>
        <v>45517.66667</v>
      </c>
      <c r="E156" s="1">
        <f>IFERROR(__xludf.DUMMYFUNCTION("""COMPUTED_VALUE"""),2431.34)</f>
        <v>2431.34</v>
      </c>
      <c r="G156" s="2">
        <f>IFERROR(__xludf.DUMMYFUNCTION("""COMPUTED_VALUE"""),45517.66666666667)</f>
        <v>45517.66667</v>
      </c>
      <c r="H156" s="1">
        <f>IFERROR(__xludf.DUMMYFUNCTION("""COMPUTED_VALUE"""),2395.26)</f>
        <v>2395.26</v>
      </c>
      <c r="J156" s="2">
        <f>IFERROR(__xludf.DUMMYFUNCTION("""COMPUTED_VALUE"""),45517.66666666667)</f>
        <v>45517.66667</v>
      </c>
      <c r="K156" s="1">
        <f>IFERROR(__xludf.DUMMYFUNCTION("""COMPUTED_VALUE"""),2428.72)</f>
        <v>2428.72</v>
      </c>
      <c r="M156" s="2">
        <f>IFERROR(__xludf.DUMMYFUNCTION("""COMPUTED_VALUE"""),45517.66666666667)</f>
        <v>45517.66667</v>
      </c>
      <c r="N156" s="1">
        <f>IFERROR(__xludf.DUMMYFUNCTION("""COMPUTED_VALUE"""),1.93733168E8)</f>
        <v>193733168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IFERROR(__xludf.DUMMYFUNCTION("""COMPUTED_VALUE"""),2437.11)</f>
        <v>2437.11</v>
      </c>
      <c r="D157" s="2">
        <f>IFERROR(__xludf.DUMMYFUNCTION("""COMPUTED_VALUE"""),45518.66666666667)</f>
        <v>45518.66667</v>
      </c>
      <c r="E157" s="1">
        <f>IFERROR(__xludf.DUMMYFUNCTION("""COMPUTED_VALUE"""),2445.27)</f>
        <v>2445.27</v>
      </c>
      <c r="G157" s="2">
        <f>IFERROR(__xludf.DUMMYFUNCTION("""COMPUTED_VALUE"""),45518.66666666667)</f>
        <v>45518.66667</v>
      </c>
      <c r="H157" s="1">
        <f>IFERROR(__xludf.DUMMYFUNCTION("""COMPUTED_VALUE"""),2427.19)</f>
        <v>2427.19</v>
      </c>
      <c r="J157" s="2">
        <f>IFERROR(__xludf.DUMMYFUNCTION("""COMPUTED_VALUE"""),45518.66666666667)</f>
        <v>45518.66667</v>
      </c>
      <c r="K157" s="1">
        <f>IFERROR(__xludf.DUMMYFUNCTION("""COMPUTED_VALUE"""),2436.38)</f>
        <v>2436.38</v>
      </c>
      <c r="M157" s="2">
        <f>IFERROR(__xludf.DUMMYFUNCTION("""COMPUTED_VALUE"""),45518.66666666667)</f>
        <v>45518.66667</v>
      </c>
      <c r="N157" s="1">
        <f>IFERROR(__xludf.DUMMYFUNCTION("""COMPUTED_VALUE"""),1.7897612E8)</f>
        <v>178976120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IFERROR(__xludf.DUMMYFUNCTION("""COMPUTED_VALUE"""),2500.13)</f>
        <v>2500.13</v>
      </c>
      <c r="D158" s="2">
        <f>IFERROR(__xludf.DUMMYFUNCTION("""COMPUTED_VALUE"""),45519.66666666667)</f>
        <v>45519.66667</v>
      </c>
      <c r="E158" s="1">
        <f>IFERROR(__xludf.DUMMYFUNCTION("""COMPUTED_VALUE"""),2514.4)</f>
        <v>2514.4</v>
      </c>
      <c r="G158" s="2">
        <f>IFERROR(__xludf.DUMMYFUNCTION("""COMPUTED_VALUE"""),45519.66666666667)</f>
        <v>45519.66667</v>
      </c>
      <c r="H158" s="1">
        <f>IFERROR(__xludf.DUMMYFUNCTION("""COMPUTED_VALUE"""),2490.93)</f>
        <v>2490.93</v>
      </c>
      <c r="J158" s="2">
        <f>IFERROR(__xludf.DUMMYFUNCTION("""COMPUTED_VALUE"""),45519.66666666667)</f>
        <v>45519.66667</v>
      </c>
      <c r="K158" s="1">
        <f>IFERROR(__xludf.DUMMYFUNCTION("""COMPUTED_VALUE"""),2510.56)</f>
        <v>2510.56</v>
      </c>
      <c r="M158" s="2">
        <f>IFERROR(__xludf.DUMMYFUNCTION("""COMPUTED_VALUE"""),45519.66666666667)</f>
        <v>45519.66667</v>
      </c>
      <c r="N158" s="1">
        <f>IFERROR(__xludf.DUMMYFUNCTION("""COMPUTED_VALUE"""),2.48102041E8)</f>
        <v>248102041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IFERROR(__xludf.DUMMYFUNCTION("""COMPUTED_VALUE"""),2506.63)</f>
        <v>2506.63</v>
      </c>
      <c r="D159" s="2">
        <f>IFERROR(__xludf.DUMMYFUNCTION("""COMPUTED_VALUE"""),45520.66666666667)</f>
        <v>45520.66667</v>
      </c>
      <c r="E159" s="1">
        <f>IFERROR(__xludf.DUMMYFUNCTION("""COMPUTED_VALUE"""),2525.35)</f>
        <v>2525.35</v>
      </c>
      <c r="G159" s="2">
        <f>IFERROR(__xludf.DUMMYFUNCTION("""COMPUTED_VALUE"""),45520.66666666667)</f>
        <v>45520.66667</v>
      </c>
      <c r="H159" s="1">
        <f>IFERROR(__xludf.DUMMYFUNCTION("""COMPUTED_VALUE"""),2503.82)</f>
        <v>2503.82</v>
      </c>
      <c r="J159" s="2">
        <f>IFERROR(__xludf.DUMMYFUNCTION("""COMPUTED_VALUE"""),45520.66666666667)</f>
        <v>45520.66667</v>
      </c>
      <c r="K159" s="1">
        <f>IFERROR(__xludf.DUMMYFUNCTION("""COMPUTED_VALUE"""),2515.02)</f>
        <v>2515.02</v>
      </c>
      <c r="M159" s="2">
        <f>IFERROR(__xludf.DUMMYFUNCTION("""COMPUTED_VALUE"""),45520.66666666667)</f>
        <v>45520.66667</v>
      </c>
      <c r="N159" s="1">
        <f>IFERROR(__xludf.DUMMYFUNCTION("""COMPUTED_VALUE"""),1.77136449E8)</f>
        <v>177136449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IFERROR(__xludf.DUMMYFUNCTION("""COMPUTED_VALUE"""),2518.58)</f>
        <v>2518.58</v>
      </c>
      <c r="D160" s="2">
        <f>IFERROR(__xludf.DUMMYFUNCTION("""COMPUTED_VALUE"""),45523.66666666667)</f>
        <v>45523.66667</v>
      </c>
      <c r="E160" s="1">
        <f>IFERROR(__xludf.DUMMYFUNCTION("""COMPUTED_VALUE"""),2530.0)</f>
        <v>2530</v>
      </c>
      <c r="G160" s="2">
        <f>IFERROR(__xludf.DUMMYFUNCTION("""COMPUTED_VALUE"""),45523.66666666667)</f>
        <v>45523.66667</v>
      </c>
      <c r="H160" s="1">
        <f>IFERROR(__xludf.DUMMYFUNCTION("""COMPUTED_VALUE"""),2514.47)</f>
        <v>2514.47</v>
      </c>
      <c r="J160" s="2">
        <f>IFERROR(__xludf.DUMMYFUNCTION("""COMPUTED_VALUE"""),45523.66666666667)</f>
        <v>45523.66667</v>
      </c>
      <c r="K160" s="1">
        <f>IFERROR(__xludf.DUMMYFUNCTION("""COMPUTED_VALUE"""),2529.98)</f>
        <v>2529.98</v>
      </c>
      <c r="M160" s="2">
        <f>IFERROR(__xludf.DUMMYFUNCTION("""COMPUTED_VALUE"""),45523.66666666667)</f>
        <v>45523.66667</v>
      </c>
      <c r="N160" s="1">
        <f>IFERROR(__xludf.DUMMYFUNCTION("""COMPUTED_VALUE"""),1.67125267E8)</f>
        <v>167125267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IFERROR(__xludf.DUMMYFUNCTION("""COMPUTED_VALUE"""),2527.26)</f>
        <v>2527.26</v>
      </c>
      <c r="D161" s="2">
        <f>IFERROR(__xludf.DUMMYFUNCTION("""COMPUTED_VALUE"""),45524.66666666667)</f>
        <v>45524.66667</v>
      </c>
      <c r="E161" s="1">
        <f>IFERROR(__xludf.DUMMYFUNCTION("""COMPUTED_VALUE"""),2542.29)</f>
        <v>2542.29</v>
      </c>
      <c r="G161" s="2">
        <f>IFERROR(__xludf.DUMMYFUNCTION("""COMPUTED_VALUE"""),45524.66666666667)</f>
        <v>45524.66667</v>
      </c>
      <c r="H161" s="1">
        <f>IFERROR(__xludf.DUMMYFUNCTION("""COMPUTED_VALUE"""),2526.01)</f>
        <v>2526.01</v>
      </c>
      <c r="J161" s="2">
        <f>IFERROR(__xludf.DUMMYFUNCTION("""COMPUTED_VALUE"""),45524.66666666667)</f>
        <v>45524.66667</v>
      </c>
      <c r="K161" s="1">
        <f>IFERROR(__xludf.DUMMYFUNCTION("""COMPUTED_VALUE"""),2539.28)</f>
        <v>2539.28</v>
      </c>
      <c r="M161" s="2">
        <f>IFERROR(__xludf.DUMMYFUNCTION("""COMPUTED_VALUE"""),45524.66666666667)</f>
        <v>45524.66667</v>
      </c>
      <c r="N161" s="1">
        <f>IFERROR(__xludf.DUMMYFUNCTION("""COMPUTED_VALUE"""),1.59938404E8)</f>
        <v>159938404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IFERROR(__xludf.DUMMYFUNCTION("""COMPUTED_VALUE"""),2555.23)</f>
        <v>2555.23</v>
      </c>
      <c r="D162" s="2">
        <f>IFERROR(__xludf.DUMMYFUNCTION("""COMPUTED_VALUE"""),45525.66666666667)</f>
        <v>45525.66667</v>
      </c>
      <c r="E162" s="1">
        <f>IFERROR(__xludf.DUMMYFUNCTION("""COMPUTED_VALUE"""),2580.82)</f>
        <v>2580.82</v>
      </c>
      <c r="G162" s="2">
        <f>IFERROR(__xludf.DUMMYFUNCTION("""COMPUTED_VALUE"""),45525.66666666667)</f>
        <v>45525.66667</v>
      </c>
      <c r="H162" s="1">
        <f>IFERROR(__xludf.DUMMYFUNCTION("""COMPUTED_VALUE"""),2555.23)</f>
        <v>2555.23</v>
      </c>
      <c r="J162" s="2">
        <f>IFERROR(__xludf.DUMMYFUNCTION("""COMPUTED_VALUE"""),45525.66666666667)</f>
        <v>45525.66667</v>
      </c>
      <c r="K162" s="1">
        <f>IFERROR(__xludf.DUMMYFUNCTION("""COMPUTED_VALUE"""),2568.85)</f>
        <v>2568.85</v>
      </c>
      <c r="M162" s="2">
        <f>IFERROR(__xludf.DUMMYFUNCTION("""COMPUTED_VALUE"""),45525.66666666667)</f>
        <v>45525.66667</v>
      </c>
      <c r="N162" s="1">
        <f>IFERROR(__xludf.DUMMYFUNCTION("""COMPUTED_VALUE"""),2.11114454E8)</f>
        <v>211114454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IFERROR(__xludf.DUMMYFUNCTION("""COMPUTED_VALUE"""),2572.05)</f>
        <v>2572.05</v>
      </c>
      <c r="D163" s="2">
        <f>IFERROR(__xludf.DUMMYFUNCTION("""COMPUTED_VALUE"""),45526.66666666667)</f>
        <v>45526.66667</v>
      </c>
      <c r="E163" s="1">
        <f>IFERROR(__xludf.DUMMYFUNCTION("""COMPUTED_VALUE"""),2572.91)</f>
        <v>2572.91</v>
      </c>
      <c r="G163" s="2">
        <f>IFERROR(__xludf.DUMMYFUNCTION("""COMPUTED_VALUE"""),45526.66666666667)</f>
        <v>45526.66667</v>
      </c>
      <c r="H163" s="1">
        <f>IFERROR(__xludf.DUMMYFUNCTION("""COMPUTED_VALUE"""),2529.05)</f>
        <v>2529.05</v>
      </c>
      <c r="J163" s="2">
        <f>IFERROR(__xludf.DUMMYFUNCTION("""COMPUTED_VALUE"""),45526.66666666667)</f>
        <v>45526.66667</v>
      </c>
      <c r="K163" s="1">
        <f>IFERROR(__xludf.DUMMYFUNCTION("""COMPUTED_VALUE"""),2533.35)</f>
        <v>2533.35</v>
      </c>
      <c r="M163" s="2">
        <f>IFERROR(__xludf.DUMMYFUNCTION("""COMPUTED_VALUE"""),45526.66666666667)</f>
        <v>45526.66667</v>
      </c>
      <c r="N163" s="1">
        <f>IFERROR(__xludf.DUMMYFUNCTION("""COMPUTED_VALUE"""),1.90745993E8)</f>
        <v>190745993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IFERROR(__xludf.DUMMYFUNCTION("""COMPUTED_VALUE"""),2548.69)</f>
        <v>2548.69</v>
      </c>
      <c r="D164" s="2">
        <f>IFERROR(__xludf.DUMMYFUNCTION("""COMPUTED_VALUE"""),45527.66666666667)</f>
        <v>45527.66667</v>
      </c>
      <c r="E164" s="1">
        <f>IFERROR(__xludf.DUMMYFUNCTION("""COMPUTED_VALUE"""),2561.46)</f>
        <v>2561.46</v>
      </c>
      <c r="G164" s="2">
        <f>IFERROR(__xludf.DUMMYFUNCTION("""COMPUTED_VALUE"""),45527.66666666667)</f>
        <v>45527.66667</v>
      </c>
      <c r="H164" s="1">
        <f>IFERROR(__xludf.DUMMYFUNCTION("""COMPUTED_VALUE"""),2533.63)</f>
        <v>2533.63</v>
      </c>
      <c r="J164" s="2">
        <f>IFERROR(__xludf.DUMMYFUNCTION("""COMPUTED_VALUE"""),45527.66666666667)</f>
        <v>45527.66667</v>
      </c>
      <c r="K164" s="1">
        <f>IFERROR(__xludf.DUMMYFUNCTION("""COMPUTED_VALUE"""),2553.4)</f>
        <v>2553.4</v>
      </c>
      <c r="M164" s="2">
        <f>IFERROR(__xludf.DUMMYFUNCTION("""COMPUTED_VALUE"""),45527.66666666667)</f>
        <v>45527.66667</v>
      </c>
      <c r="N164" s="1">
        <f>IFERROR(__xludf.DUMMYFUNCTION("""COMPUTED_VALUE"""),1.75141141E8)</f>
        <v>175141141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IFERROR(__xludf.DUMMYFUNCTION("""COMPUTED_VALUE"""),2555.79)</f>
        <v>2555.79</v>
      </c>
      <c r="D165" s="2">
        <f>IFERROR(__xludf.DUMMYFUNCTION("""COMPUTED_VALUE"""),45530.66666666667)</f>
        <v>45530.66667</v>
      </c>
      <c r="E165" s="1">
        <f>IFERROR(__xludf.DUMMYFUNCTION("""COMPUTED_VALUE"""),2560.15)</f>
        <v>2560.15</v>
      </c>
      <c r="G165" s="2">
        <f>IFERROR(__xludf.DUMMYFUNCTION("""COMPUTED_VALUE"""),45530.66666666667)</f>
        <v>45530.66667</v>
      </c>
      <c r="H165" s="1">
        <f>IFERROR(__xludf.DUMMYFUNCTION("""COMPUTED_VALUE"""),2542.92)</f>
        <v>2542.92</v>
      </c>
      <c r="J165" s="2">
        <f>IFERROR(__xludf.DUMMYFUNCTION("""COMPUTED_VALUE"""),45530.66666666667)</f>
        <v>45530.66667</v>
      </c>
      <c r="K165" s="1">
        <f>IFERROR(__xludf.DUMMYFUNCTION("""COMPUTED_VALUE"""),2549.02)</f>
        <v>2549.02</v>
      </c>
      <c r="M165" s="2">
        <f>IFERROR(__xludf.DUMMYFUNCTION("""COMPUTED_VALUE"""),45530.66666666667)</f>
        <v>45530.66667</v>
      </c>
      <c r="N165" s="1">
        <f>IFERROR(__xludf.DUMMYFUNCTION("""COMPUTED_VALUE"""),1.58598564E8)</f>
        <v>158598564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IFERROR(__xludf.DUMMYFUNCTION("""COMPUTED_VALUE"""),2539.56)</f>
        <v>2539.56</v>
      </c>
      <c r="D166" s="2">
        <f>IFERROR(__xludf.DUMMYFUNCTION("""COMPUTED_VALUE"""),45531.66666666667)</f>
        <v>45531.66667</v>
      </c>
      <c r="E166" s="1">
        <f>IFERROR(__xludf.DUMMYFUNCTION("""COMPUTED_VALUE"""),2547.04)</f>
        <v>2547.04</v>
      </c>
      <c r="G166" s="2">
        <f>IFERROR(__xludf.DUMMYFUNCTION("""COMPUTED_VALUE"""),45531.66666666667)</f>
        <v>45531.66667</v>
      </c>
      <c r="H166" s="1">
        <f>IFERROR(__xludf.DUMMYFUNCTION("""COMPUTED_VALUE"""),2530.13)</f>
        <v>2530.13</v>
      </c>
      <c r="J166" s="2">
        <f>IFERROR(__xludf.DUMMYFUNCTION("""COMPUTED_VALUE"""),45531.66666666667)</f>
        <v>45531.66667</v>
      </c>
      <c r="K166" s="1">
        <f>IFERROR(__xludf.DUMMYFUNCTION("""COMPUTED_VALUE"""),2540.2)</f>
        <v>2540.2</v>
      </c>
      <c r="M166" s="2">
        <f>IFERROR(__xludf.DUMMYFUNCTION("""COMPUTED_VALUE"""),45531.66666666667)</f>
        <v>45531.66667</v>
      </c>
      <c r="N166" s="1">
        <f>IFERROR(__xludf.DUMMYFUNCTION("""COMPUTED_VALUE"""),2.03571624E8)</f>
        <v>203571624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IFERROR(__xludf.DUMMYFUNCTION("""COMPUTED_VALUE"""),2542.03)</f>
        <v>2542.03</v>
      </c>
      <c r="D167" s="2">
        <f>IFERROR(__xludf.DUMMYFUNCTION("""COMPUTED_VALUE"""),45532.66666666667)</f>
        <v>45532.66667</v>
      </c>
      <c r="E167" s="1">
        <f>IFERROR(__xludf.DUMMYFUNCTION("""COMPUTED_VALUE"""),2543.48)</f>
        <v>2543.48</v>
      </c>
      <c r="G167" s="2">
        <f>IFERROR(__xludf.DUMMYFUNCTION("""COMPUTED_VALUE"""),45532.66666666667)</f>
        <v>45532.66667</v>
      </c>
      <c r="H167" s="1">
        <f>IFERROR(__xludf.DUMMYFUNCTION("""COMPUTED_VALUE"""),2498.31)</f>
        <v>2498.31</v>
      </c>
      <c r="J167" s="2">
        <f>IFERROR(__xludf.DUMMYFUNCTION("""COMPUTED_VALUE"""),45532.66666666667)</f>
        <v>45532.66667</v>
      </c>
      <c r="K167" s="1">
        <f>IFERROR(__xludf.DUMMYFUNCTION("""COMPUTED_VALUE"""),2515.43)</f>
        <v>2515.43</v>
      </c>
      <c r="M167" s="2">
        <f>IFERROR(__xludf.DUMMYFUNCTION("""COMPUTED_VALUE"""),45532.66666666667)</f>
        <v>45532.66667</v>
      </c>
      <c r="N167" s="1">
        <f>IFERROR(__xludf.DUMMYFUNCTION("""COMPUTED_VALUE"""),2.28475639E8)</f>
        <v>228475639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IFERROR(__xludf.DUMMYFUNCTION("""COMPUTED_VALUE"""),2533.43)</f>
        <v>2533.43</v>
      </c>
      <c r="D168" s="2">
        <f>IFERROR(__xludf.DUMMYFUNCTION("""COMPUTED_VALUE"""),45533.66666666667)</f>
        <v>45533.66667</v>
      </c>
      <c r="E168" s="1">
        <f>IFERROR(__xludf.DUMMYFUNCTION("""COMPUTED_VALUE"""),2535.13)</f>
        <v>2535.13</v>
      </c>
      <c r="G168" s="2">
        <f>IFERROR(__xludf.DUMMYFUNCTION("""COMPUTED_VALUE"""),45533.66666666667)</f>
        <v>45533.66667</v>
      </c>
      <c r="H168" s="1">
        <f>IFERROR(__xludf.DUMMYFUNCTION("""COMPUTED_VALUE"""),2507.19)</f>
        <v>2507.19</v>
      </c>
      <c r="J168" s="2">
        <f>IFERROR(__xludf.DUMMYFUNCTION("""COMPUTED_VALUE"""),45533.66666666667)</f>
        <v>45533.66667</v>
      </c>
      <c r="K168" s="1">
        <f>IFERROR(__xludf.DUMMYFUNCTION("""COMPUTED_VALUE"""),2513.43)</f>
        <v>2513.43</v>
      </c>
      <c r="M168" s="2">
        <f>IFERROR(__xludf.DUMMYFUNCTION("""COMPUTED_VALUE"""),45533.66666666667)</f>
        <v>45533.66667</v>
      </c>
      <c r="N168" s="1">
        <f>IFERROR(__xludf.DUMMYFUNCTION("""COMPUTED_VALUE"""),2.57341542E8)</f>
        <v>257341542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IFERROR(__xludf.DUMMYFUNCTION("""COMPUTED_VALUE"""),2524.71)</f>
        <v>2524.71</v>
      </c>
      <c r="D169" s="2">
        <f>IFERROR(__xludf.DUMMYFUNCTION("""COMPUTED_VALUE"""),45534.66666666667)</f>
        <v>45534.66667</v>
      </c>
      <c r="E169" s="1">
        <f>IFERROR(__xludf.DUMMYFUNCTION("""COMPUTED_VALUE"""),2560.05)</f>
        <v>2560.05</v>
      </c>
      <c r="G169" s="2">
        <f>IFERROR(__xludf.DUMMYFUNCTION("""COMPUTED_VALUE"""),45534.66666666667)</f>
        <v>45534.66667</v>
      </c>
      <c r="H169" s="1">
        <f>IFERROR(__xludf.DUMMYFUNCTION("""COMPUTED_VALUE"""),2517.98)</f>
        <v>2517.98</v>
      </c>
      <c r="J169" s="2">
        <f>IFERROR(__xludf.DUMMYFUNCTION("""COMPUTED_VALUE"""),45534.66666666667)</f>
        <v>45534.66667</v>
      </c>
      <c r="K169" s="1">
        <f>IFERROR(__xludf.DUMMYFUNCTION("""COMPUTED_VALUE"""),2556.75)</f>
        <v>2556.75</v>
      </c>
      <c r="M169" s="2">
        <f>IFERROR(__xludf.DUMMYFUNCTION("""COMPUTED_VALUE"""),45534.66666666667)</f>
        <v>45534.66667</v>
      </c>
      <c r="N169" s="1">
        <f>IFERROR(__xludf.DUMMYFUNCTION("""COMPUTED_VALUE"""),2.70749405E8)</f>
        <v>270749405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IFERROR(__xludf.DUMMYFUNCTION("""COMPUTED_VALUE"""),2553.61)</f>
        <v>2553.61</v>
      </c>
      <c r="D170" s="2">
        <f>IFERROR(__xludf.DUMMYFUNCTION("""COMPUTED_VALUE"""),45538.66666666667)</f>
        <v>45538.66667</v>
      </c>
      <c r="E170" s="1">
        <f>IFERROR(__xludf.DUMMYFUNCTION("""COMPUTED_VALUE"""),2554.42)</f>
        <v>2554.42</v>
      </c>
      <c r="G170" s="2">
        <f>IFERROR(__xludf.DUMMYFUNCTION("""COMPUTED_VALUE"""),45538.66666666667)</f>
        <v>45538.66667</v>
      </c>
      <c r="H170" s="1">
        <f>IFERROR(__xludf.DUMMYFUNCTION("""COMPUTED_VALUE"""),2517.01)</f>
        <v>2517.01</v>
      </c>
      <c r="J170" s="2">
        <f>IFERROR(__xludf.DUMMYFUNCTION("""COMPUTED_VALUE"""),45538.66666666667)</f>
        <v>45538.66667</v>
      </c>
      <c r="K170" s="1">
        <f>IFERROR(__xludf.DUMMYFUNCTION("""COMPUTED_VALUE"""),2527.74)</f>
        <v>2527.74</v>
      </c>
      <c r="M170" s="2">
        <f>IFERROR(__xludf.DUMMYFUNCTION("""COMPUTED_VALUE"""),45538.66666666667)</f>
        <v>45538.66667</v>
      </c>
      <c r="N170" s="1">
        <f>IFERROR(__xludf.DUMMYFUNCTION("""COMPUTED_VALUE"""),2.47635519E8)</f>
        <v>247635519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IFERROR(__xludf.DUMMYFUNCTION("""COMPUTED_VALUE"""),2514.84)</f>
        <v>2514.84</v>
      </c>
      <c r="D171" s="2">
        <f>IFERROR(__xludf.DUMMYFUNCTION("""COMPUTED_VALUE"""),45539.66666666667)</f>
        <v>45539.66667</v>
      </c>
      <c r="E171" s="1">
        <f>IFERROR(__xludf.DUMMYFUNCTION("""COMPUTED_VALUE"""),2525.15)</f>
        <v>2525.15</v>
      </c>
      <c r="G171" s="2">
        <f>IFERROR(__xludf.DUMMYFUNCTION("""COMPUTED_VALUE"""),45539.66666666667)</f>
        <v>45539.66667</v>
      </c>
      <c r="H171" s="1">
        <f>IFERROR(__xludf.DUMMYFUNCTION("""COMPUTED_VALUE"""),2500.08)</f>
        <v>2500.08</v>
      </c>
      <c r="J171" s="2">
        <f>IFERROR(__xludf.DUMMYFUNCTION("""COMPUTED_VALUE"""),45539.66666666667)</f>
        <v>45539.66667</v>
      </c>
      <c r="K171" s="1">
        <f>IFERROR(__xludf.DUMMYFUNCTION("""COMPUTED_VALUE"""),2512.07)</f>
        <v>2512.07</v>
      </c>
      <c r="M171" s="2">
        <f>IFERROR(__xludf.DUMMYFUNCTION("""COMPUTED_VALUE"""),45539.66666666667)</f>
        <v>45539.66667</v>
      </c>
      <c r="N171" s="1">
        <f>IFERROR(__xludf.DUMMYFUNCTION("""COMPUTED_VALUE"""),2.50922529E8)</f>
        <v>250922529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IFERROR(__xludf.DUMMYFUNCTION("""COMPUTED_VALUE"""),2519.87)</f>
        <v>2519.87</v>
      </c>
      <c r="D172" s="2">
        <f>IFERROR(__xludf.DUMMYFUNCTION("""COMPUTED_VALUE"""),45540.66666666667)</f>
        <v>45540.66667</v>
      </c>
      <c r="E172" s="1">
        <f>IFERROR(__xludf.DUMMYFUNCTION("""COMPUTED_VALUE"""),2540.57)</f>
        <v>2540.57</v>
      </c>
      <c r="G172" s="2">
        <f>IFERROR(__xludf.DUMMYFUNCTION("""COMPUTED_VALUE"""),45540.66666666667)</f>
        <v>45540.66667</v>
      </c>
      <c r="H172" s="1">
        <f>IFERROR(__xludf.DUMMYFUNCTION("""COMPUTED_VALUE"""),2510.57)</f>
        <v>2510.57</v>
      </c>
      <c r="J172" s="2">
        <f>IFERROR(__xludf.DUMMYFUNCTION("""COMPUTED_VALUE"""),45540.66666666667)</f>
        <v>45540.66667</v>
      </c>
      <c r="K172" s="1">
        <f>IFERROR(__xludf.DUMMYFUNCTION("""COMPUTED_VALUE"""),2531.92)</f>
        <v>2531.92</v>
      </c>
      <c r="M172" s="2">
        <f>IFERROR(__xludf.DUMMYFUNCTION("""COMPUTED_VALUE"""),45540.66666666667)</f>
        <v>45540.66667</v>
      </c>
      <c r="N172" s="1">
        <f>IFERROR(__xludf.DUMMYFUNCTION("""COMPUTED_VALUE"""),2.50931883E8)</f>
        <v>250931883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IFERROR(__xludf.DUMMYFUNCTION("""COMPUTED_VALUE"""),2529.54)</f>
        <v>2529.54</v>
      </c>
      <c r="D173" s="2">
        <f>IFERROR(__xludf.DUMMYFUNCTION("""COMPUTED_VALUE"""),45541.66666666667)</f>
        <v>45541.66667</v>
      </c>
      <c r="E173" s="1">
        <f>IFERROR(__xludf.DUMMYFUNCTION("""COMPUTED_VALUE"""),2536.48)</f>
        <v>2536.48</v>
      </c>
      <c r="G173" s="2">
        <f>IFERROR(__xludf.DUMMYFUNCTION("""COMPUTED_VALUE"""),45541.66666666667)</f>
        <v>45541.66667</v>
      </c>
      <c r="H173" s="1">
        <f>IFERROR(__xludf.DUMMYFUNCTION("""COMPUTED_VALUE"""),2478.26)</f>
        <v>2478.26</v>
      </c>
      <c r="J173" s="2">
        <f>IFERROR(__xludf.DUMMYFUNCTION("""COMPUTED_VALUE"""),45541.66666666667)</f>
        <v>45541.66667</v>
      </c>
      <c r="K173" s="1">
        <f>IFERROR(__xludf.DUMMYFUNCTION("""COMPUTED_VALUE"""),2479.08)</f>
        <v>2479.08</v>
      </c>
      <c r="M173" s="2">
        <f>IFERROR(__xludf.DUMMYFUNCTION("""COMPUTED_VALUE"""),45541.66666666667)</f>
        <v>45541.66667</v>
      </c>
      <c r="N173" s="1">
        <f>IFERROR(__xludf.DUMMYFUNCTION("""COMPUTED_VALUE"""),2.45586373E8)</f>
        <v>245586373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IFERROR(__xludf.DUMMYFUNCTION("""COMPUTED_VALUE"""),2504.95)</f>
        <v>2504.95</v>
      </c>
      <c r="D174" s="2">
        <f>IFERROR(__xludf.DUMMYFUNCTION("""COMPUTED_VALUE"""),45544.66666666667)</f>
        <v>45544.66667</v>
      </c>
      <c r="E174" s="1">
        <f>IFERROR(__xludf.DUMMYFUNCTION("""COMPUTED_VALUE"""),2524.56)</f>
        <v>2524.56</v>
      </c>
      <c r="G174" s="2">
        <f>IFERROR(__xludf.DUMMYFUNCTION("""COMPUTED_VALUE"""),45544.66666666667)</f>
        <v>45544.66667</v>
      </c>
      <c r="H174" s="1">
        <f>IFERROR(__xludf.DUMMYFUNCTION("""COMPUTED_VALUE"""),2498.52)</f>
        <v>2498.52</v>
      </c>
      <c r="J174" s="2">
        <f>IFERROR(__xludf.DUMMYFUNCTION("""COMPUTED_VALUE"""),45544.66666666667)</f>
        <v>45544.66667</v>
      </c>
      <c r="K174" s="1">
        <f>IFERROR(__xludf.DUMMYFUNCTION("""COMPUTED_VALUE"""),2517.81)</f>
        <v>2517.81</v>
      </c>
      <c r="M174" s="2">
        <f>IFERROR(__xludf.DUMMYFUNCTION("""COMPUTED_VALUE"""),45544.66666666667)</f>
        <v>45544.66667</v>
      </c>
      <c r="N174" s="1">
        <f>IFERROR(__xludf.DUMMYFUNCTION("""COMPUTED_VALUE"""),2.23274689E8)</f>
        <v>223274689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IFERROR(__xludf.DUMMYFUNCTION("""COMPUTED_VALUE"""),2529.39)</f>
        <v>2529.39</v>
      </c>
      <c r="D175" s="2">
        <f>IFERROR(__xludf.DUMMYFUNCTION("""COMPUTED_VALUE"""),45545.66666666667)</f>
        <v>45545.66667</v>
      </c>
      <c r="E175" s="1">
        <f>IFERROR(__xludf.DUMMYFUNCTION("""COMPUTED_VALUE"""),2552.23)</f>
        <v>2552.23</v>
      </c>
      <c r="G175" s="2">
        <f>IFERROR(__xludf.DUMMYFUNCTION("""COMPUTED_VALUE"""),45545.66666666667)</f>
        <v>45545.66667</v>
      </c>
      <c r="H175" s="1">
        <f>IFERROR(__xludf.DUMMYFUNCTION("""COMPUTED_VALUE"""),2523.83)</f>
        <v>2523.83</v>
      </c>
      <c r="J175" s="2">
        <f>IFERROR(__xludf.DUMMYFUNCTION("""COMPUTED_VALUE"""),45545.66666666667)</f>
        <v>45545.66667</v>
      </c>
      <c r="K175" s="1">
        <f>IFERROR(__xludf.DUMMYFUNCTION("""COMPUTED_VALUE"""),2547.49)</f>
        <v>2547.49</v>
      </c>
      <c r="M175" s="2">
        <f>IFERROR(__xludf.DUMMYFUNCTION("""COMPUTED_VALUE"""),45545.66666666667)</f>
        <v>45545.66667</v>
      </c>
      <c r="N175" s="1">
        <f>IFERROR(__xludf.DUMMYFUNCTION("""COMPUTED_VALUE"""),2.17149395E8)</f>
        <v>217149395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IFERROR(__xludf.DUMMYFUNCTION("""COMPUTED_VALUE"""),2547.14)</f>
        <v>2547.14</v>
      </c>
      <c r="D176" s="2">
        <f>IFERROR(__xludf.DUMMYFUNCTION("""COMPUTED_VALUE"""),45546.66666666667)</f>
        <v>45546.66667</v>
      </c>
      <c r="E176" s="1">
        <f>IFERROR(__xludf.DUMMYFUNCTION("""COMPUTED_VALUE"""),2581.18)</f>
        <v>2581.18</v>
      </c>
      <c r="G176" s="2">
        <f>IFERROR(__xludf.DUMMYFUNCTION("""COMPUTED_VALUE"""),45546.66666666667)</f>
        <v>45546.66667</v>
      </c>
      <c r="H176" s="1">
        <f>IFERROR(__xludf.DUMMYFUNCTION("""COMPUTED_VALUE"""),2499.55)</f>
        <v>2499.55</v>
      </c>
      <c r="J176" s="2">
        <f>IFERROR(__xludf.DUMMYFUNCTION("""COMPUTED_VALUE"""),45546.66666666667)</f>
        <v>45546.66667</v>
      </c>
      <c r="K176" s="1">
        <f>IFERROR(__xludf.DUMMYFUNCTION("""COMPUTED_VALUE"""),2577.98)</f>
        <v>2577.98</v>
      </c>
      <c r="M176" s="2">
        <f>IFERROR(__xludf.DUMMYFUNCTION("""COMPUTED_VALUE"""),45546.66666666667)</f>
        <v>45546.66667</v>
      </c>
      <c r="N176" s="1">
        <f>IFERROR(__xludf.DUMMYFUNCTION("""COMPUTED_VALUE"""),2.47346929E8)</f>
        <v>247346929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IFERROR(__xludf.DUMMYFUNCTION("""COMPUTED_VALUE"""),2585.82)</f>
        <v>2585.82</v>
      </c>
      <c r="D177" s="2">
        <f>IFERROR(__xludf.DUMMYFUNCTION("""COMPUTED_VALUE"""),45547.66666666667)</f>
        <v>45547.66667</v>
      </c>
      <c r="E177" s="1">
        <f>IFERROR(__xludf.DUMMYFUNCTION("""COMPUTED_VALUE"""),2612.7)</f>
        <v>2612.7</v>
      </c>
      <c r="G177" s="2">
        <f>IFERROR(__xludf.DUMMYFUNCTION("""COMPUTED_VALUE"""),45547.66666666667)</f>
        <v>45547.66667</v>
      </c>
      <c r="H177" s="1">
        <f>IFERROR(__xludf.DUMMYFUNCTION("""COMPUTED_VALUE"""),2579.42)</f>
        <v>2579.42</v>
      </c>
      <c r="J177" s="2">
        <f>IFERROR(__xludf.DUMMYFUNCTION("""COMPUTED_VALUE"""),45547.66666666667)</f>
        <v>45547.66667</v>
      </c>
      <c r="K177" s="1">
        <f>IFERROR(__xludf.DUMMYFUNCTION("""COMPUTED_VALUE"""),2611.28)</f>
        <v>2611.28</v>
      </c>
      <c r="M177" s="2">
        <f>IFERROR(__xludf.DUMMYFUNCTION("""COMPUTED_VALUE"""),45547.66666666667)</f>
        <v>45547.66667</v>
      </c>
      <c r="N177" s="1">
        <f>IFERROR(__xludf.DUMMYFUNCTION("""COMPUTED_VALUE"""),1.99848724E8)</f>
        <v>199848724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IFERROR(__xludf.DUMMYFUNCTION("""COMPUTED_VALUE"""),2612.96)</f>
        <v>2612.96</v>
      </c>
      <c r="D178" s="2">
        <f>IFERROR(__xludf.DUMMYFUNCTION("""COMPUTED_VALUE"""),45548.66666666667)</f>
        <v>45548.66667</v>
      </c>
      <c r="E178" s="1">
        <f>IFERROR(__xludf.DUMMYFUNCTION("""COMPUTED_VALUE"""),2637.61)</f>
        <v>2637.61</v>
      </c>
      <c r="G178" s="2">
        <f>IFERROR(__xludf.DUMMYFUNCTION("""COMPUTED_VALUE"""),45548.66666666667)</f>
        <v>45548.66667</v>
      </c>
      <c r="H178" s="1">
        <f>IFERROR(__xludf.DUMMYFUNCTION("""COMPUTED_VALUE"""),2610.76)</f>
        <v>2610.76</v>
      </c>
      <c r="J178" s="2">
        <f>IFERROR(__xludf.DUMMYFUNCTION("""COMPUTED_VALUE"""),45548.66666666667)</f>
        <v>45548.66667</v>
      </c>
      <c r="K178" s="1">
        <f>IFERROR(__xludf.DUMMYFUNCTION("""COMPUTED_VALUE"""),2627.28)</f>
        <v>2627.28</v>
      </c>
      <c r="M178" s="2">
        <f>IFERROR(__xludf.DUMMYFUNCTION("""COMPUTED_VALUE"""),45548.66666666667)</f>
        <v>45548.66667</v>
      </c>
      <c r="N178" s="1">
        <f>IFERROR(__xludf.DUMMYFUNCTION("""COMPUTED_VALUE"""),1.90470964E8)</f>
        <v>190470964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IFERROR(__xludf.DUMMYFUNCTION("""COMPUTED_VALUE"""),2625.91)</f>
        <v>2625.91</v>
      </c>
      <c r="D179" s="2">
        <f>IFERROR(__xludf.DUMMYFUNCTION("""COMPUTED_VALUE"""),45551.66666666667)</f>
        <v>45551.66667</v>
      </c>
      <c r="E179" s="1">
        <f>IFERROR(__xludf.DUMMYFUNCTION("""COMPUTED_VALUE"""),2634.54)</f>
        <v>2634.54</v>
      </c>
      <c r="G179" s="2">
        <f>IFERROR(__xludf.DUMMYFUNCTION("""COMPUTED_VALUE"""),45551.66666666667)</f>
        <v>45551.66667</v>
      </c>
      <c r="H179" s="1">
        <f>IFERROR(__xludf.DUMMYFUNCTION("""COMPUTED_VALUE"""),2608.63)</f>
        <v>2608.63</v>
      </c>
      <c r="J179" s="2">
        <f>IFERROR(__xludf.DUMMYFUNCTION("""COMPUTED_VALUE"""),45551.66666666667)</f>
        <v>45551.66667</v>
      </c>
      <c r="K179" s="1">
        <f>IFERROR(__xludf.DUMMYFUNCTION("""COMPUTED_VALUE"""),2620.03)</f>
        <v>2620.03</v>
      </c>
      <c r="M179" s="2">
        <f>IFERROR(__xludf.DUMMYFUNCTION("""COMPUTED_VALUE"""),45551.66666666667)</f>
        <v>45551.66667</v>
      </c>
      <c r="N179" s="1">
        <f>IFERROR(__xludf.DUMMYFUNCTION("""COMPUTED_VALUE"""),1.92509935E8)</f>
        <v>192509935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IFERROR(__xludf.DUMMYFUNCTION("""COMPUTED_VALUE"""),2632.1)</f>
        <v>2632.1</v>
      </c>
      <c r="D180" s="2">
        <f>IFERROR(__xludf.DUMMYFUNCTION("""COMPUTED_VALUE"""),45552.66666666667)</f>
        <v>45552.66667</v>
      </c>
      <c r="E180" s="1">
        <f>IFERROR(__xludf.DUMMYFUNCTION("""COMPUTED_VALUE"""),2651.92)</f>
        <v>2651.92</v>
      </c>
      <c r="G180" s="2">
        <f>IFERROR(__xludf.DUMMYFUNCTION("""COMPUTED_VALUE"""),45552.66666666667)</f>
        <v>45552.66667</v>
      </c>
      <c r="H180" s="1">
        <f>IFERROR(__xludf.DUMMYFUNCTION("""COMPUTED_VALUE"""),2618.12)</f>
        <v>2618.12</v>
      </c>
      <c r="J180" s="2">
        <f>IFERROR(__xludf.DUMMYFUNCTION("""COMPUTED_VALUE"""),45552.66666666667)</f>
        <v>45552.66667</v>
      </c>
      <c r="K180" s="1">
        <f>IFERROR(__xludf.DUMMYFUNCTION("""COMPUTED_VALUE"""),2624.6)</f>
        <v>2624.6</v>
      </c>
      <c r="M180" s="2">
        <f>IFERROR(__xludf.DUMMYFUNCTION("""COMPUTED_VALUE"""),45552.66666666667)</f>
        <v>45552.66667</v>
      </c>
      <c r="N180" s="1">
        <f>IFERROR(__xludf.DUMMYFUNCTION("""COMPUTED_VALUE"""),1.89021602E8)</f>
        <v>189021602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IFERROR(__xludf.DUMMYFUNCTION("""COMPUTED_VALUE"""),2624.88)</f>
        <v>2624.88</v>
      </c>
      <c r="D181" s="2">
        <f>IFERROR(__xludf.DUMMYFUNCTION("""COMPUTED_VALUE"""),45553.66666666667)</f>
        <v>45553.66667</v>
      </c>
      <c r="E181" s="1">
        <f>IFERROR(__xludf.DUMMYFUNCTION("""COMPUTED_VALUE"""),2645.21)</f>
        <v>2645.21</v>
      </c>
      <c r="G181" s="2">
        <f>IFERROR(__xludf.DUMMYFUNCTION("""COMPUTED_VALUE"""),45553.66666666667)</f>
        <v>45553.66667</v>
      </c>
      <c r="H181" s="1">
        <f>IFERROR(__xludf.DUMMYFUNCTION("""COMPUTED_VALUE"""),2611.37)</f>
        <v>2611.37</v>
      </c>
      <c r="J181" s="2">
        <f>IFERROR(__xludf.DUMMYFUNCTION("""COMPUTED_VALUE"""),45553.66666666667)</f>
        <v>45553.66667</v>
      </c>
      <c r="K181" s="1">
        <f>IFERROR(__xludf.DUMMYFUNCTION("""COMPUTED_VALUE"""),2616.09)</f>
        <v>2616.09</v>
      </c>
      <c r="M181" s="2">
        <f>IFERROR(__xludf.DUMMYFUNCTION("""COMPUTED_VALUE"""),45553.66666666667)</f>
        <v>45553.66667</v>
      </c>
      <c r="N181" s="1">
        <f>IFERROR(__xludf.DUMMYFUNCTION("""COMPUTED_VALUE"""),2.04816443E8)</f>
        <v>204816443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IFERROR(__xludf.DUMMYFUNCTION("""COMPUTED_VALUE"""),2655.76)</f>
        <v>2655.76</v>
      </c>
      <c r="D182" s="2">
        <f>IFERROR(__xludf.DUMMYFUNCTION("""COMPUTED_VALUE"""),45554.66666666667)</f>
        <v>45554.66667</v>
      </c>
      <c r="E182" s="1">
        <f>IFERROR(__xludf.DUMMYFUNCTION("""COMPUTED_VALUE"""),2658.93)</f>
        <v>2658.93</v>
      </c>
      <c r="G182" s="2">
        <f>IFERROR(__xludf.DUMMYFUNCTION("""COMPUTED_VALUE"""),45554.66666666667)</f>
        <v>45554.66667</v>
      </c>
      <c r="H182" s="1">
        <f>IFERROR(__xludf.DUMMYFUNCTION("""COMPUTED_VALUE"""),2638.28)</f>
        <v>2638.28</v>
      </c>
      <c r="J182" s="2">
        <f>IFERROR(__xludf.DUMMYFUNCTION("""COMPUTED_VALUE"""),45554.66666666667)</f>
        <v>45554.66667</v>
      </c>
      <c r="K182" s="1">
        <f>IFERROR(__xludf.DUMMYFUNCTION("""COMPUTED_VALUE"""),2647.47)</f>
        <v>2647.47</v>
      </c>
      <c r="M182" s="2">
        <f>IFERROR(__xludf.DUMMYFUNCTION("""COMPUTED_VALUE"""),45554.66666666667)</f>
        <v>45554.66667</v>
      </c>
      <c r="N182" s="1">
        <f>IFERROR(__xludf.DUMMYFUNCTION("""COMPUTED_VALUE"""),2.19972749E8)</f>
        <v>219972749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IFERROR(__xludf.DUMMYFUNCTION("""COMPUTED_VALUE"""),2646.77)</f>
        <v>2646.77</v>
      </c>
      <c r="D183" s="2">
        <f>IFERROR(__xludf.DUMMYFUNCTION("""COMPUTED_VALUE"""),45555.66666666667)</f>
        <v>45555.66667</v>
      </c>
      <c r="E183" s="1">
        <f>IFERROR(__xludf.DUMMYFUNCTION("""COMPUTED_VALUE"""),2659.36)</f>
        <v>2659.36</v>
      </c>
      <c r="G183" s="2">
        <f>IFERROR(__xludf.DUMMYFUNCTION("""COMPUTED_VALUE"""),45555.66666666667)</f>
        <v>45555.66667</v>
      </c>
      <c r="H183" s="1">
        <f>IFERROR(__xludf.DUMMYFUNCTION("""COMPUTED_VALUE"""),2629.84)</f>
        <v>2629.84</v>
      </c>
      <c r="J183" s="2">
        <f>IFERROR(__xludf.DUMMYFUNCTION("""COMPUTED_VALUE"""),45555.66666666667)</f>
        <v>45555.66667</v>
      </c>
      <c r="K183" s="1">
        <f>IFERROR(__xludf.DUMMYFUNCTION("""COMPUTED_VALUE"""),2658.4)</f>
        <v>2658.4</v>
      </c>
      <c r="M183" s="2">
        <f>IFERROR(__xludf.DUMMYFUNCTION("""COMPUTED_VALUE"""),45555.66666666667)</f>
        <v>45555.66667</v>
      </c>
      <c r="N183" s="1">
        <f>IFERROR(__xludf.DUMMYFUNCTION("""COMPUTED_VALUE"""),5.39548404E8)</f>
        <v>539548404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IFERROR(__xludf.DUMMYFUNCTION("""COMPUTED_VALUE"""),2659.8)</f>
        <v>2659.8</v>
      </c>
      <c r="D184" s="2">
        <f>IFERROR(__xludf.DUMMYFUNCTION("""COMPUTED_VALUE"""),45558.66666666667)</f>
        <v>45558.66667</v>
      </c>
      <c r="E184" s="1">
        <f>IFERROR(__xludf.DUMMYFUNCTION("""COMPUTED_VALUE"""),2684.48)</f>
        <v>2684.48</v>
      </c>
      <c r="G184" s="2">
        <f>IFERROR(__xludf.DUMMYFUNCTION("""COMPUTED_VALUE"""),45558.66666666667)</f>
        <v>45558.66667</v>
      </c>
      <c r="H184" s="1">
        <f>IFERROR(__xludf.DUMMYFUNCTION("""COMPUTED_VALUE"""),2654.26)</f>
        <v>2654.26</v>
      </c>
      <c r="J184" s="2">
        <f>IFERROR(__xludf.DUMMYFUNCTION("""COMPUTED_VALUE"""),45558.66666666667)</f>
        <v>45558.66667</v>
      </c>
      <c r="K184" s="1">
        <f>IFERROR(__xludf.DUMMYFUNCTION("""COMPUTED_VALUE"""),2682.41)</f>
        <v>2682.41</v>
      </c>
      <c r="M184" s="2">
        <f>IFERROR(__xludf.DUMMYFUNCTION("""COMPUTED_VALUE"""),45558.66666666667)</f>
        <v>45558.66667</v>
      </c>
      <c r="N184" s="1">
        <f>IFERROR(__xludf.DUMMYFUNCTION("""COMPUTED_VALUE"""),1.96145493E8)</f>
        <v>196145493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IFERROR(__xludf.DUMMYFUNCTION("""COMPUTED_VALUE"""),2688.17)</f>
        <v>2688.17</v>
      </c>
      <c r="D185" s="2">
        <f>IFERROR(__xludf.DUMMYFUNCTION("""COMPUTED_VALUE"""),45559.66666666667)</f>
        <v>45559.66667</v>
      </c>
      <c r="E185" s="1">
        <f>IFERROR(__xludf.DUMMYFUNCTION("""COMPUTED_VALUE"""),2693.92)</f>
        <v>2693.92</v>
      </c>
      <c r="G185" s="2">
        <f>IFERROR(__xludf.DUMMYFUNCTION("""COMPUTED_VALUE"""),45559.66666666667)</f>
        <v>45559.66667</v>
      </c>
      <c r="H185" s="1">
        <f>IFERROR(__xludf.DUMMYFUNCTION("""COMPUTED_VALUE"""),2663.16)</f>
        <v>2663.16</v>
      </c>
      <c r="J185" s="2">
        <f>IFERROR(__xludf.DUMMYFUNCTION("""COMPUTED_VALUE"""),45559.66666666667)</f>
        <v>45559.66667</v>
      </c>
      <c r="K185" s="1">
        <f>IFERROR(__xludf.DUMMYFUNCTION("""COMPUTED_VALUE"""),2692.56)</f>
        <v>2692.56</v>
      </c>
      <c r="M185" s="2">
        <f>IFERROR(__xludf.DUMMYFUNCTION("""COMPUTED_VALUE"""),45559.66666666667)</f>
        <v>45559.66667</v>
      </c>
      <c r="N185" s="1">
        <f>IFERROR(__xludf.DUMMYFUNCTION("""COMPUTED_VALUE"""),1.99107416E8)</f>
        <v>199107416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IFERROR(__xludf.DUMMYFUNCTION("""COMPUTED_VALUE"""),2693.36)</f>
        <v>2693.36</v>
      </c>
      <c r="D186" s="2">
        <f>IFERROR(__xludf.DUMMYFUNCTION("""COMPUTED_VALUE"""),45560.66666666667)</f>
        <v>45560.66667</v>
      </c>
      <c r="E186" s="1">
        <f>IFERROR(__xludf.DUMMYFUNCTION("""COMPUTED_VALUE"""),2693.36)</f>
        <v>2693.36</v>
      </c>
      <c r="G186" s="2">
        <f>IFERROR(__xludf.DUMMYFUNCTION("""COMPUTED_VALUE"""),45560.66666666667)</f>
        <v>45560.66667</v>
      </c>
      <c r="H186" s="1">
        <f>IFERROR(__xludf.DUMMYFUNCTION("""COMPUTED_VALUE"""),2680.89)</f>
        <v>2680.89</v>
      </c>
      <c r="J186" s="2">
        <f>IFERROR(__xludf.DUMMYFUNCTION("""COMPUTED_VALUE"""),45560.66666666667)</f>
        <v>45560.66667</v>
      </c>
      <c r="K186" s="1">
        <f>IFERROR(__xludf.DUMMYFUNCTION("""COMPUTED_VALUE"""),2684.67)</f>
        <v>2684.67</v>
      </c>
      <c r="M186" s="2">
        <f>IFERROR(__xludf.DUMMYFUNCTION("""COMPUTED_VALUE"""),45560.66666666667)</f>
        <v>45560.66667</v>
      </c>
      <c r="N186" s="1">
        <f>IFERROR(__xludf.DUMMYFUNCTION("""COMPUTED_VALUE"""),1.77136303E8)</f>
        <v>177136303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IFERROR(__xludf.DUMMYFUNCTION("""COMPUTED_VALUE"""),2698.91)</f>
        <v>2698.91</v>
      </c>
      <c r="D187" s="2">
        <f>IFERROR(__xludf.DUMMYFUNCTION("""COMPUTED_VALUE"""),45561.66666666667)</f>
        <v>45561.66667</v>
      </c>
      <c r="E187" s="1">
        <f>IFERROR(__xludf.DUMMYFUNCTION("""COMPUTED_VALUE"""),2698.91)</f>
        <v>2698.91</v>
      </c>
      <c r="G187" s="2">
        <f>IFERROR(__xludf.DUMMYFUNCTION("""COMPUTED_VALUE"""),45561.66666666667)</f>
        <v>45561.66667</v>
      </c>
      <c r="H187" s="1">
        <f>IFERROR(__xludf.DUMMYFUNCTION("""COMPUTED_VALUE"""),2661.71)</f>
        <v>2661.71</v>
      </c>
      <c r="J187" s="2">
        <f>IFERROR(__xludf.DUMMYFUNCTION("""COMPUTED_VALUE"""),45561.66666666667)</f>
        <v>45561.66667</v>
      </c>
      <c r="K187" s="1">
        <f>IFERROR(__xludf.DUMMYFUNCTION("""COMPUTED_VALUE"""),2673.27)</f>
        <v>2673.27</v>
      </c>
      <c r="M187" s="2">
        <f>IFERROR(__xludf.DUMMYFUNCTION("""COMPUTED_VALUE"""),45561.66666666667)</f>
        <v>45561.66667</v>
      </c>
      <c r="N187" s="1">
        <f>IFERROR(__xludf.DUMMYFUNCTION("""COMPUTED_VALUE"""),1.94965116E8)</f>
        <v>194965116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IFERROR(__xludf.DUMMYFUNCTION("""COMPUTED_VALUE"""),2669.24)</f>
        <v>2669.24</v>
      </c>
      <c r="D188" s="2">
        <f>IFERROR(__xludf.DUMMYFUNCTION("""COMPUTED_VALUE"""),45562.66666666667)</f>
        <v>45562.66667</v>
      </c>
      <c r="E188" s="1">
        <f>IFERROR(__xludf.DUMMYFUNCTION("""COMPUTED_VALUE"""),2671.47)</f>
        <v>2671.47</v>
      </c>
      <c r="G188" s="2">
        <f>IFERROR(__xludf.DUMMYFUNCTION("""COMPUTED_VALUE"""),45562.66666666667)</f>
        <v>45562.66667</v>
      </c>
      <c r="H188" s="1">
        <f>IFERROR(__xludf.DUMMYFUNCTION("""COMPUTED_VALUE"""),2645.45)</f>
        <v>2645.45</v>
      </c>
      <c r="J188" s="2">
        <f>IFERROR(__xludf.DUMMYFUNCTION("""COMPUTED_VALUE"""),45562.66666666667)</f>
        <v>45562.66667</v>
      </c>
      <c r="K188" s="1">
        <f>IFERROR(__xludf.DUMMYFUNCTION("""COMPUTED_VALUE"""),2651.16)</f>
        <v>2651.16</v>
      </c>
      <c r="M188" s="2">
        <f>IFERROR(__xludf.DUMMYFUNCTION("""COMPUTED_VALUE"""),45562.66666666667)</f>
        <v>45562.66667</v>
      </c>
      <c r="N188" s="1">
        <f>IFERROR(__xludf.DUMMYFUNCTION("""COMPUTED_VALUE"""),1.96894376E8)</f>
        <v>196894376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IFERROR(__xludf.DUMMYFUNCTION("""COMPUTED_VALUE"""),2647.49)</f>
        <v>2647.49</v>
      </c>
      <c r="D189" s="2">
        <f>IFERROR(__xludf.DUMMYFUNCTION("""COMPUTED_VALUE"""),45565.66666666667)</f>
        <v>45565.66667</v>
      </c>
      <c r="E189" s="1">
        <f>IFERROR(__xludf.DUMMYFUNCTION("""COMPUTED_VALUE"""),2659.57)</f>
        <v>2659.57</v>
      </c>
      <c r="G189" s="2">
        <f>IFERROR(__xludf.DUMMYFUNCTION("""COMPUTED_VALUE"""),45565.66666666667)</f>
        <v>45565.66667</v>
      </c>
      <c r="H189" s="1">
        <f>IFERROR(__xludf.DUMMYFUNCTION("""COMPUTED_VALUE"""),2630.93)</f>
        <v>2630.93</v>
      </c>
      <c r="J189" s="2">
        <f>IFERROR(__xludf.DUMMYFUNCTION("""COMPUTED_VALUE"""),45565.66666666667)</f>
        <v>45565.66667</v>
      </c>
      <c r="K189" s="1">
        <f>IFERROR(__xludf.DUMMYFUNCTION("""COMPUTED_VALUE"""),2650.46)</f>
        <v>2650.46</v>
      </c>
      <c r="M189" s="2">
        <f>IFERROR(__xludf.DUMMYFUNCTION("""COMPUTED_VALUE"""),45565.66666666667)</f>
        <v>45565.66667</v>
      </c>
      <c r="N189" s="1">
        <f>IFERROR(__xludf.DUMMYFUNCTION("""COMPUTED_VALUE"""),2.58877587E8)</f>
        <v>258877587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IFERROR(__xludf.DUMMYFUNCTION("""COMPUTED_VALUE"""),2639.97)</f>
        <v>2639.97</v>
      </c>
      <c r="D190" s="2">
        <f>IFERROR(__xludf.DUMMYFUNCTION("""COMPUTED_VALUE"""),45566.66666666667)</f>
        <v>45566.66667</v>
      </c>
      <c r="E190" s="1">
        <f>IFERROR(__xludf.DUMMYFUNCTION("""COMPUTED_VALUE"""),2653.45)</f>
        <v>2653.45</v>
      </c>
      <c r="G190" s="2">
        <f>IFERROR(__xludf.DUMMYFUNCTION("""COMPUTED_VALUE"""),45566.66666666667)</f>
        <v>45566.66667</v>
      </c>
      <c r="H190" s="1">
        <f>IFERROR(__xludf.DUMMYFUNCTION("""COMPUTED_VALUE"""),2618.92)</f>
        <v>2618.92</v>
      </c>
      <c r="J190" s="2">
        <f>IFERROR(__xludf.DUMMYFUNCTION("""COMPUTED_VALUE"""),45566.66666666667)</f>
        <v>45566.66667</v>
      </c>
      <c r="K190" s="1">
        <f>IFERROR(__xludf.DUMMYFUNCTION("""COMPUTED_VALUE"""),2641.12)</f>
        <v>2641.12</v>
      </c>
      <c r="M190" s="2">
        <f>IFERROR(__xludf.DUMMYFUNCTION("""COMPUTED_VALUE"""),45566.66666666667)</f>
        <v>45566.66667</v>
      </c>
      <c r="N190" s="1">
        <f>IFERROR(__xludf.DUMMYFUNCTION("""COMPUTED_VALUE"""),2.0028684E8)</f>
        <v>200286840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IFERROR(__xludf.DUMMYFUNCTION("""COMPUTED_VALUE"""),2631.05)</f>
        <v>2631.05</v>
      </c>
      <c r="D191" s="2">
        <f>IFERROR(__xludf.DUMMYFUNCTION("""COMPUTED_VALUE"""),45567.66666666667)</f>
        <v>45567.66667</v>
      </c>
      <c r="E191" s="1">
        <f>IFERROR(__xludf.DUMMYFUNCTION("""COMPUTED_VALUE"""),2646.59)</f>
        <v>2646.59</v>
      </c>
      <c r="G191" s="2">
        <f>IFERROR(__xludf.DUMMYFUNCTION("""COMPUTED_VALUE"""),45567.66666666667)</f>
        <v>45567.66667</v>
      </c>
      <c r="H191" s="1">
        <f>IFERROR(__xludf.DUMMYFUNCTION("""COMPUTED_VALUE"""),2627.37)</f>
        <v>2627.37</v>
      </c>
      <c r="J191" s="2">
        <f>IFERROR(__xludf.DUMMYFUNCTION("""COMPUTED_VALUE"""),45567.66666666667)</f>
        <v>45567.66667</v>
      </c>
      <c r="K191" s="1">
        <f>IFERROR(__xludf.DUMMYFUNCTION("""COMPUTED_VALUE"""),2634.93)</f>
        <v>2634.93</v>
      </c>
      <c r="M191" s="2">
        <f>IFERROR(__xludf.DUMMYFUNCTION("""COMPUTED_VALUE"""),45567.66666666667)</f>
        <v>45567.66667</v>
      </c>
      <c r="N191" s="1">
        <f>IFERROR(__xludf.DUMMYFUNCTION("""COMPUTED_VALUE"""),1.63346931E8)</f>
        <v>163346931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IFERROR(__xludf.DUMMYFUNCTION("""COMPUTED_VALUE"""),2617.55)</f>
        <v>2617.55</v>
      </c>
      <c r="D192" s="2">
        <f>IFERROR(__xludf.DUMMYFUNCTION("""COMPUTED_VALUE"""),45568.66666666667)</f>
        <v>45568.66667</v>
      </c>
      <c r="E192" s="1">
        <f>IFERROR(__xludf.DUMMYFUNCTION("""COMPUTED_VALUE"""),2622.39)</f>
        <v>2622.39</v>
      </c>
      <c r="G192" s="2">
        <f>IFERROR(__xludf.DUMMYFUNCTION("""COMPUTED_VALUE"""),45568.66666666667)</f>
        <v>45568.66667</v>
      </c>
      <c r="H192" s="1">
        <f>IFERROR(__xludf.DUMMYFUNCTION("""COMPUTED_VALUE"""),2601.22)</f>
        <v>2601.22</v>
      </c>
      <c r="J192" s="2">
        <f>IFERROR(__xludf.DUMMYFUNCTION("""COMPUTED_VALUE"""),45568.66666666667)</f>
        <v>45568.66667</v>
      </c>
      <c r="K192" s="1">
        <f>IFERROR(__xludf.DUMMYFUNCTION("""COMPUTED_VALUE"""),2612.52)</f>
        <v>2612.52</v>
      </c>
      <c r="M192" s="2">
        <f>IFERROR(__xludf.DUMMYFUNCTION("""COMPUTED_VALUE"""),45568.66666666667)</f>
        <v>45568.66667</v>
      </c>
      <c r="N192" s="1">
        <f>IFERROR(__xludf.DUMMYFUNCTION("""COMPUTED_VALUE"""),1.62916764E8)</f>
        <v>162916764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IFERROR(__xludf.DUMMYFUNCTION("""COMPUTED_VALUE"""),2640.03)</f>
        <v>2640.03</v>
      </c>
      <c r="D193" s="2">
        <f>IFERROR(__xludf.DUMMYFUNCTION("""COMPUTED_VALUE"""),45569.66666666667)</f>
        <v>45569.66667</v>
      </c>
      <c r="E193" s="1">
        <f>IFERROR(__xludf.DUMMYFUNCTION("""COMPUTED_VALUE"""),2653.29)</f>
        <v>2653.29</v>
      </c>
      <c r="G193" s="2">
        <f>IFERROR(__xludf.DUMMYFUNCTION("""COMPUTED_VALUE"""),45569.66666666667)</f>
        <v>45569.66667</v>
      </c>
      <c r="H193" s="1">
        <f>IFERROR(__xludf.DUMMYFUNCTION("""COMPUTED_VALUE"""),2618.05)</f>
        <v>2618.05</v>
      </c>
      <c r="J193" s="2">
        <f>IFERROR(__xludf.DUMMYFUNCTION("""COMPUTED_VALUE"""),45569.66666666667)</f>
        <v>45569.66667</v>
      </c>
      <c r="K193" s="1">
        <f>IFERROR(__xludf.DUMMYFUNCTION("""COMPUTED_VALUE"""),2645.8)</f>
        <v>2645.8</v>
      </c>
      <c r="M193" s="2">
        <f>IFERROR(__xludf.DUMMYFUNCTION("""COMPUTED_VALUE"""),45569.66666666667)</f>
        <v>45569.66667</v>
      </c>
      <c r="N193" s="1">
        <f>IFERROR(__xludf.DUMMYFUNCTION("""COMPUTED_VALUE"""),1.80732309E8)</f>
        <v>180732309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IFERROR(__xludf.DUMMYFUNCTION("""COMPUTED_VALUE"""),2620.15)</f>
        <v>2620.15</v>
      </c>
      <c r="D194" s="2">
        <f>IFERROR(__xludf.DUMMYFUNCTION("""COMPUTED_VALUE"""),45572.66666666667)</f>
        <v>45572.66667</v>
      </c>
      <c r="E194" s="1">
        <f>IFERROR(__xludf.DUMMYFUNCTION("""COMPUTED_VALUE"""),2620.89)</f>
        <v>2620.89</v>
      </c>
      <c r="G194" s="2">
        <f>IFERROR(__xludf.DUMMYFUNCTION("""COMPUTED_VALUE"""),45572.66666666667)</f>
        <v>45572.66667</v>
      </c>
      <c r="H194" s="1">
        <f>IFERROR(__xludf.DUMMYFUNCTION("""COMPUTED_VALUE"""),2587.96)</f>
        <v>2587.96</v>
      </c>
      <c r="J194" s="2">
        <f>IFERROR(__xludf.DUMMYFUNCTION("""COMPUTED_VALUE"""),45572.66666666667)</f>
        <v>45572.66667</v>
      </c>
      <c r="K194" s="1">
        <f>IFERROR(__xludf.DUMMYFUNCTION("""COMPUTED_VALUE"""),2594.05)</f>
        <v>2594.05</v>
      </c>
      <c r="M194" s="2">
        <f>IFERROR(__xludf.DUMMYFUNCTION("""COMPUTED_VALUE"""),45572.66666666667)</f>
        <v>45572.66667</v>
      </c>
      <c r="N194" s="1">
        <f>IFERROR(__xludf.DUMMYFUNCTION("""COMPUTED_VALUE"""),1.88110633E8)</f>
        <v>188110633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IFERROR(__xludf.DUMMYFUNCTION("""COMPUTED_VALUE"""),2606.55)</f>
        <v>2606.55</v>
      </c>
      <c r="D195" s="2">
        <f>IFERROR(__xludf.DUMMYFUNCTION("""COMPUTED_VALUE"""),45573.66666666667)</f>
        <v>45573.66667</v>
      </c>
      <c r="E195" s="1">
        <f>IFERROR(__xludf.DUMMYFUNCTION("""COMPUTED_VALUE"""),2631.49)</f>
        <v>2631.49</v>
      </c>
      <c r="G195" s="2">
        <f>IFERROR(__xludf.DUMMYFUNCTION("""COMPUTED_VALUE"""),45573.66666666667)</f>
        <v>45573.66667</v>
      </c>
      <c r="H195" s="1">
        <f>IFERROR(__xludf.DUMMYFUNCTION("""COMPUTED_VALUE"""),2601.65)</f>
        <v>2601.65</v>
      </c>
      <c r="J195" s="2">
        <f>IFERROR(__xludf.DUMMYFUNCTION("""COMPUTED_VALUE"""),45573.66666666667)</f>
        <v>45573.66667</v>
      </c>
      <c r="K195" s="1">
        <f>IFERROR(__xludf.DUMMYFUNCTION("""COMPUTED_VALUE"""),2628.36)</f>
        <v>2628.36</v>
      </c>
      <c r="M195" s="2">
        <f>IFERROR(__xludf.DUMMYFUNCTION("""COMPUTED_VALUE"""),45573.66666666667)</f>
        <v>45573.66667</v>
      </c>
      <c r="N195" s="1">
        <f>IFERROR(__xludf.DUMMYFUNCTION("""COMPUTED_VALUE"""),1.70632947E8)</f>
        <v>170632947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IFERROR(__xludf.DUMMYFUNCTION("""COMPUTED_VALUE"""),2634.44)</f>
        <v>2634.44</v>
      </c>
      <c r="D196" s="2">
        <f>IFERROR(__xludf.DUMMYFUNCTION("""COMPUTED_VALUE"""),45574.66666666667)</f>
        <v>45574.66667</v>
      </c>
      <c r="E196" s="1">
        <f>IFERROR(__xludf.DUMMYFUNCTION("""COMPUTED_VALUE"""),2659.13)</f>
        <v>2659.13</v>
      </c>
      <c r="G196" s="2">
        <f>IFERROR(__xludf.DUMMYFUNCTION("""COMPUTED_VALUE"""),45574.66666666667)</f>
        <v>45574.66667</v>
      </c>
      <c r="H196" s="1">
        <f>IFERROR(__xludf.DUMMYFUNCTION("""COMPUTED_VALUE"""),2627.38)</f>
        <v>2627.38</v>
      </c>
      <c r="J196" s="2">
        <f>IFERROR(__xludf.DUMMYFUNCTION("""COMPUTED_VALUE"""),45574.66666666667)</f>
        <v>45574.66667</v>
      </c>
      <c r="K196" s="1">
        <f>IFERROR(__xludf.DUMMYFUNCTION("""COMPUTED_VALUE"""),2655.35)</f>
        <v>2655.35</v>
      </c>
      <c r="M196" s="2">
        <f>IFERROR(__xludf.DUMMYFUNCTION("""COMPUTED_VALUE"""),45574.66666666667)</f>
        <v>45574.66667</v>
      </c>
      <c r="N196" s="1">
        <f>IFERROR(__xludf.DUMMYFUNCTION("""COMPUTED_VALUE"""),1.71016642E8)</f>
        <v>171016642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IFERROR(__xludf.DUMMYFUNCTION("""COMPUTED_VALUE"""),2659.19)</f>
        <v>2659.19</v>
      </c>
      <c r="D197" s="2">
        <f>IFERROR(__xludf.DUMMYFUNCTION("""COMPUTED_VALUE"""),45575.66666666667)</f>
        <v>45575.66667</v>
      </c>
      <c r="E197" s="1">
        <f>IFERROR(__xludf.DUMMYFUNCTION("""COMPUTED_VALUE"""),2661.72)</f>
        <v>2661.72</v>
      </c>
      <c r="G197" s="2">
        <f>IFERROR(__xludf.DUMMYFUNCTION("""COMPUTED_VALUE"""),45575.66666666667)</f>
        <v>45575.66667</v>
      </c>
      <c r="H197" s="1">
        <f>IFERROR(__xludf.DUMMYFUNCTION("""COMPUTED_VALUE"""),2642.61)</f>
        <v>2642.61</v>
      </c>
      <c r="J197" s="2">
        <f>IFERROR(__xludf.DUMMYFUNCTION("""COMPUTED_VALUE"""),45575.66666666667)</f>
        <v>45575.66667</v>
      </c>
      <c r="K197" s="1">
        <f>IFERROR(__xludf.DUMMYFUNCTION("""COMPUTED_VALUE"""),2648.93)</f>
        <v>2648.93</v>
      </c>
      <c r="M197" s="2">
        <f>IFERROR(__xludf.DUMMYFUNCTION("""COMPUTED_VALUE"""),45575.66666666667)</f>
        <v>45575.66667</v>
      </c>
      <c r="N197" s="1">
        <f>IFERROR(__xludf.DUMMYFUNCTION("""COMPUTED_VALUE"""),1.62742162E8)</f>
        <v>162742162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IFERROR(__xludf.DUMMYFUNCTION("""COMPUTED_VALUE"""),2651.1)</f>
        <v>2651.1</v>
      </c>
      <c r="D198" s="2">
        <f>IFERROR(__xludf.DUMMYFUNCTION("""COMPUTED_VALUE"""),45576.66666666667)</f>
        <v>45576.66667</v>
      </c>
      <c r="E198" s="1">
        <f>IFERROR(__xludf.DUMMYFUNCTION("""COMPUTED_VALUE"""),2673.63)</f>
        <v>2673.63</v>
      </c>
      <c r="G198" s="2">
        <f>IFERROR(__xludf.DUMMYFUNCTION("""COMPUTED_VALUE"""),45576.66666666667)</f>
        <v>45576.66667</v>
      </c>
      <c r="H198" s="1">
        <f>IFERROR(__xludf.DUMMYFUNCTION("""COMPUTED_VALUE"""),2651.1)</f>
        <v>2651.1</v>
      </c>
      <c r="J198" s="2">
        <f>IFERROR(__xludf.DUMMYFUNCTION("""COMPUTED_VALUE"""),45576.66666666667)</f>
        <v>45576.66667</v>
      </c>
      <c r="K198" s="1">
        <f>IFERROR(__xludf.DUMMYFUNCTION("""COMPUTED_VALUE"""),2667.36)</f>
        <v>2667.36</v>
      </c>
      <c r="M198" s="2">
        <f>IFERROR(__xludf.DUMMYFUNCTION("""COMPUTED_VALUE"""),45576.66666666667)</f>
        <v>45576.66667</v>
      </c>
      <c r="N198" s="1">
        <f>IFERROR(__xludf.DUMMYFUNCTION("""COMPUTED_VALUE"""),1.57839095E8)</f>
        <v>157839095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IFERROR(__xludf.DUMMYFUNCTION("""COMPUTED_VALUE"""),2673.34)</f>
        <v>2673.34</v>
      </c>
      <c r="D199" s="2">
        <f>IFERROR(__xludf.DUMMYFUNCTION("""COMPUTED_VALUE"""),45579.66666666667)</f>
        <v>45579.66667</v>
      </c>
      <c r="E199" s="1">
        <f>IFERROR(__xludf.DUMMYFUNCTION("""COMPUTED_VALUE"""),2673.34)</f>
        <v>2673.34</v>
      </c>
      <c r="G199" s="2">
        <f>IFERROR(__xludf.DUMMYFUNCTION("""COMPUTED_VALUE"""),45579.66666666667)</f>
        <v>45579.66667</v>
      </c>
      <c r="H199" s="1">
        <f>IFERROR(__xludf.DUMMYFUNCTION("""COMPUTED_VALUE"""),2661.21)</f>
        <v>2661.21</v>
      </c>
      <c r="J199" s="2">
        <f>IFERROR(__xludf.DUMMYFUNCTION("""COMPUTED_VALUE"""),45579.66666666667)</f>
        <v>45579.66667</v>
      </c>
      <c r="K199" s="1">
        <f>IFERROR(__xludf.DUMMYFUNCTION("""COMPUTED_VALUE"""),2663.28)</f>
        <v>2663.28</v>
      </c>
      <c r="M199" s="2">
        <f>IFERROR(__xludf.DUMMYFUNCTION("""COMPUTED_VALUE"""),45579.66666666667)</f>
        <v>45579.66667</v>
      </c>
      <c r="N199" s="1">
        <f>IFERROR(__xludf.DUMMYFUNCTION("""COMPUTED_VALUE"""),1.71246534E8)</f>
        <v>171246534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IFERROR(__xludf.DUMMYFUNCTION("""COMPUTED_VALUE"""),2665.13)</f>
        <v>2665.13</v>
      </c>
      <c r="D200" s="2">
        <f>IFERROR(__xludf.DUMMYFUNCTION("""COMPUTED_VALUE"""),45580.66666666667)</f>
        <v>45580.66667</v>
      </c>
      <c r="E200" s="1">
        <f>IFERROR(__xludf.DUMMYFUNCTION("""COMPUTED_VALUE"""),2681.59)</f>
        <v>2681.59</v>
      </c>
      <c r="G200" s="2">
        <f>IFERROR(__xludf.DUMMYFUNCTION("""COMPUTED_VALUE"""),45580.66666666667)</f>
        <v>45580.66667</v>
      </c>
      <c r="H200" s="1">
        <f>IFERROR(__xludf.DUMMYFUNCTION("""COMPUTED_VALUE"""),2662.22)</f>
        <v>2662.22</v>
      </c>
      <c r="J200" s="2">
        <f>IFERROR(__xludf.DUMMYFUNCTION("""COMPUTED_VALUE"""),45580.66666666667)</f>
        <v>45580.66667</v>
      </c>
      <c r="K200" s="1">
        <f>IFERROR(__xludf.DUMMYFUNCTION("""COMPUTED_VALUE"""),2672.03)</f>
        <v>2672.03</v>
      </c>
      <c r="M200" s="2">
        <f>IFERROR(__xludf.DUMMYFUNCTION("""COMPUTED_VALUE"""),45580.66666666667)</f>
        <v>45580.66667</v>
      </c>
      <c r="N200" s="1">
        <f>IFERROR(__xludf.DUMMYFUNCTION("""COMPUTED_VALUE"""),2.5542604E8)</f>
        <v>255426040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IFERROR(__xludf.DUMMYFUNCTION("""COMPUTED_VALUE"""),2665.0)</f>
        <v>2665</v>
      </c>
      <c r="D201" s="2">
        <f>IFERROR(__xludf.DUMMYFUNCTION("""COMPUTED_VALUE"""),45581.66666666667)</f>
        <v>45581.66667</v>
      </c>
      <c r="E201" s="1">
        <f>IFERROR(__xludf.DUMMYFUNCTION("""COMPUTED_VALUE"""),2673.09)</f>
        <v>2673.09</v>
      </c>
      <c r="G201" s="2">
        <f>IFERROR(__xludf.DUMMYFUNCTION("""COMPUTED_VALUE"""),45581.66666666667)</f>
        <v>45581.66667</v>
      </c>
      <c r="H201" s="1">
        <f>IFERROR(__xludf.DUMMYFUNCTION("""COMPUTED_VALUE"""),2657.06)</f>
        <v>2657.06</v>
      </c>
      <c r="J201" s="2">
        <f>IFERROR(__xludf.DUMMYFUNCTION("""COMPUTED_VALUE"""),45581.66666666667)</f>
        <v>45581.66667</v>
      </c>
      <c r="K201" s="1">
        <f>IFERROR(__xludf.DUMMYFUNCTION("""COMPUTED_VALUE"""),2669.8)</f>
        <v>2669.8</v>
      </c>
      <c r="M201" s="2">
        <f>IFERROR(__xludf.DUMMYFUNCTION("""COMPUTED_VALUE"""),45581.66666666667)</f>
        <v>45581.66667</v>
      </c>
      <c r="N201" s="1">
        <f>IFERROR(__xludf.DUMMYFUNCTION("""COMPUTED_VALUE"""),1.88452132E8)</f>
        <v>188452132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IFERROR(__xludf.DUMMYFUNCTION("""COMPUTED_VALUE"""),2680.1)</f>
        <v>2680.1</v>
      </c>
      <c r="D202" s="2">
        <f>IFERROR(__xludf.DUMMYFUNCTION("""COMPUTED_VALUE"""),45582.66666666667)</f>
        <v>45582.66667</v>
      </c>
      <c r="E202" s="1">
        <f>IFERROR(__xludf.DUMMYFUNCTION("""COMPUTED_VALUE"""),2681.31)</f>
        <v>2681.31</v>
      </c>
      <c r="G202" s="2">
        <f>IFERROR(__xludf.DUMMYFUNCTION("""COMPUTED_VALUE"""),45582.66666666667)</f>
        <v>45582.66667</v>
      </c>
      <c r="H202" s="1">
        <f>IFERROR(__xludf.DUMMYFUNCTION("""COMPUTED_VALUE"""),2654.5)</f>
        <v>2654.5</v>
      </c>
      <c r="J202" s="2">
        <f>IFERROR(__xludf.DUMMYFUNCTION("""COMPUTED_VALUE"""),45582.66666666667)</f>
        <v>45582.66667</v>
      </c>
      <c r="K202" s="1">
        <f>IFERROR(__xludf.DUMMYFUNCTION("""COMPUTED_VALUE"""),2662.04)</f>
        <v>2662.04</v>
      </c>
      <c r="M202" s="2">
        <f>IFERROR(__xludf.DUMMYFUNCTION("""COMPUTED_VALUE"""),45582.66666666667)</f>
        <v>45582.66667</v>
      </c>
      <c r="N202" s="1">
        <f>IFERROR(__xludf.DUMMYFUNCTION("""COMPUTED_VALUE"""),1.75161694E8)</f>
        <v>175161694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IFERROR(__xludf.DUMMYFUNCTION("""COMPUTED_VALUE"""),2673.46)</f>
        <v>2673.46</v>
      </c>
      <c r="D203" s="2">
        <f>IFERROR(__xludf.DUMMYFUNCTION("""COMPUTED_VALUE"""),45583.66666666667)</f>
        <v>45583.66667</v>
      </c>
      <c r="E203" s="1">
        <f>IFERROR(__xludf.DUMMYFUNCTION("""COMPUTED_VALUE"""),2702.32)</f>
        <v>2702.32</v>
      </c>
      <c r="G203" s="2">
        <f>IFERROR(__xludf.DUMMYFUNCTION("""COMPUTED_VALUE"""),45583.66666666667)</f>
        <v>45583.66667</v>
      </c>
      <c r="H203" s="1">
        <f>IFERROR(__xludf.DUMMYFUNCTION("""COMPUTED_VALUE"""),2670.96)</f>
        <v>2670.96</v>
      </c>
      <c r="J203" s="2">
        <f>IFERROR(__xludf.DUMMYFUNCTION("""COMPUTED_VALUE"""),45583.66666666667)</f>
        <v>45583.66667</v>
      </c>
      <c r="K203" s="1">
        <f>IFERROR(__xludf.DUMMYFUNCTION("""COMPUTED_VALUE"""),2693.86)</f>
        <v>2693.86</v>
      </c>
      <c r="M203" s="2">
        <f>IFERROR(__xludf.DUMMYFUNCTION("""COMPUTED_VALUE"""),45583.66666666667)</f>
        <v>45583.66667</v>
      </c>
      <c r="N203" s="1">
        <f>IFERROR(__xludf.DUMMYFUNCTION("""COMPUTED_VALUE"""),1.91072352E8)</f>
        <v>191072352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IFERROR(__xludf.DUMMYFUNCTION("""COMPUTED_VALUE"""),2688.62)</f>
        <v>2688.62</v>
      </c>
      <c r="D204" s="2">
        <f>IFERROR(__xludf.DUMMYFUNCTION("""COMPUTED_VALUE"""),45586.66666666667)</f>
        <v>45586.66667</v>
      </c>
      <c r="E204" s="1">
        <f>IFERROR(__xludf.DUMMYFUNCTION("""COMPUTED_VALUE"""),2689.36)</f>
        <v>2689.36</v>
      </c>
      <c r="G204" s="2">
        <f>IFERROR(__xludf.DUMMYFUNCTION("""COMPUTED_VALUE"""),45586.66666666667)</f>
        <v>45586.66667</v>
      </c>
      <c r="H204" s="1">
        <f>IFERROR(__xludf.DUMMYFUNCTION("""COMPUTED_VALUE"""),2664.58)</f>
        <v>2664.58</v>
      </c>
      <c r="J204" s="2">
        <f>IFERROR(__xludf.DUMMYFUNCTION("""COMPUTED_VALUE"""),45586.66666666667)</f>
        <v>45586.66667</v>
      </c>
      <c r="K204" s="1">
        <f>IFERROR(__xludf.DUMMYFUNCTION("""COMPUTED_VALUE"""),2679.99)</f>
        <v>2679.99</v>
      </c>
      <c r="M204" s="2">
        <f>IFERROR(__xludf.DUMMYFUNCTION("""COMPUTED_VALUE"""),45586.66666666667)</f>
        <v>45586.66667</v>
      </c>
      <c r="N204" s="1">
        <f>IFERROR(__xludf.DUMMYFUNCTION("""COMPUTED_VALUE"""),1.74713219E8)</f>
        <v>174713219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IFERROR(__xludf.DUMMYFUNCTION("""COMPUTED_VALUE"""),2665.33)</f>
        <v>2665.33</v>
      </c>
      <c r="D205" s="2">
        <f>IFERROR(__xludf.DUMMYFUNCTION("""COMPUTED_VALUE"""),45587.66666666667)</f>
        <v>45587.66667</v>
      </c>
      <c r="E205" s="1">
        <f>IFERROR(__xludf.DUMMYFUNCTION("""COMPUTED_VALUE"""),2689.85)</f>
        <v>2689.85</v>
      </c>
      <c r="G205" s="2">
        <f>IFERROR(__xludf.DUMMYFUNCTION("""COMPUTED_VALUE"""),45587.66666666667)</f>
        <v>45587.66667</v>
      </c>
      <c r="H205" s="1">
        <f>IFERROR(__xludf.DUMMYFUNCTION("""COMPUTED_VALUE"""),2655.55)</f>
        <v>2655.55</v>
      </c>
      <c r="J205" s="2">
        <f>IFERROR(__xludf.DUMMYFUNCTION("""COMPUTED_VALUE"""),45587.66666666667)</f>
        <v>45587.66667</v>
      </c>
      <c r="K205" s="1">
        <f>IFERROR(__xludf.DUMMYFUNCTION("""COMPUTED_VALUE"""),2677.72)</f>
        <v>2677.72</v>
      </c>
      <c r="M205" s="2">
        <f>IFERROR(__xludf.DUMMYFUNCTION("""COMPUTED_VALUE"""),45587.66666666667)</f>
        <v>45587.66667</v>
      </c>
      <c r="N205" s="1">
        <f>IFERROR(__xludf.DUMMYFUNCTION("""COMPUTED_VALUE"""),1.95418584E8)</f>
        <v>195418584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IFERROR(__xludf.DUMMYFUNCTION("""COMPUTED_VALUE"""),2669.1)</f>
        <v>2669.1</v>
      </c>
      <c r="D206" s="2">
        <f>IFERROR(__xludf.DUMMYFUNCTION("""COMPUTED_VALUE"""),45588.66666666667)</f>
        <v>45588.66667</v>
      </c>
      <c r="E206" s="1">
        <f>IFERROR(__xludf.DUMMYFUNCTION("""COMPUTED_VALUE"""),2673.29)</f>
        <v>2673.29</v>
      </c>
      <c r="G206" s="2">
        <f>IFERROR(__xludf.DUMMYFUNCTION("""COMPUTED_VALUE"""),45588.66666666667)</f>
        <v>45588.66667</v>
      </c>
      <c r="H206" s="1">
        <f>IFERROR(__xludf.DUMMYFUNCTION("""COMPUTED_VALUE"""),2633.61)</f>
        <v>2633.61</v>
      </c>
      <c r="J206" s="2">
        <f>IFERROR(__xludf.DUMMYFUNCTION("""COMPUTED_VALUE"""),45588.66666666667)</f>
        <v>45588.66667</v>
      </c>
      <c r="K206" s="1">
        <f>IFERROR(__xludf.DUMMYFUNCTION("""COMPUTED_VALUE"""),2647.16)</f>
        <v>2647.16</v>
      </c>
      <c r="M206" s="2">
        <f>IFERROR(__xludf.DUMMYFUNCTION("""COMPUTED_VALUE"""),45588.66666666667)</f>
        <v>45588.66667</v>
      </c>
      <c r="N206" s="1">
        <f>IFERROR(__xludf.DUMMYFUNCTION("""COMPUTED_VALUE"""),1.7552358E8)</f>
        <v>175523580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IFERROR(__xludf.DUMMYFUNCTION("""COMPUTED_VALUE"""),2652.11)</f>
        <v>2652.11</v>
      </c>
      <c r="D207" s="2">
        <f>IFERROR(__xludf.DUMMYFUNCTION("""COMPUTED_VALUE"""),45589.66666666667)</f>
        <v>45589.66667</v>
      </c>
      <c r="E207" s="1">
        <f>IFERROR(__xludf.DUMMYFUNCTION("""COMPUTED_VALUE"""),2660.91)</f>
        <v>2660.91</v>
      </c>
      <c r="G207" s="2">
        <f>IFERROR(__xludf.DUMMYFUNCTION("""COMPUTED_VALUE"""),45589.66666666667)</f>
        <v>45589.66667</v>
      </c>
      <c r="H207" s="1">
        <f>IFERROR(__xludf.DUMMYFUNCTION("""COMPUTED_VALUE"""),2643.01)</f>
        <v>2643.01</v>
      </c>
      <c r="J207" s="2">
        <f>IFERROR(__xludf.DUMMYFUNCTION("""COMPUTED_VALUE"""),45589.66666666667)</f>
        <v>45589.66667</v>
      </c>
      <c r="K207" s="1">
        <f>IFERROR(__xludf.DUMMYFUNCTION("""COMPUTED_VALUE"""),2655.95)</f>
        <v>2655.95</v>
      </c>
      <c r="M207" s="2">
        <f>IFERROR(__xludf.DUMMYFUNCTION("""COMPUTED_VALUE"""),45589.66666666667)</f>
        <v>45589.66667</v>
      </c>
      <c r="N207" s="1">
        <f>IFERROR(__xludf.DUMMYFUNCTION("""COMPUTED_VALUE"""),1.76462154E8)</f>
        <v>176462154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IFERROR(__xludf.DUMMYFUNCTION("""COMPUTED_VALUE"""),2670.04)</f>
        <v>2670.04</v>
      </c>
      <c r="D208" s="2">
        <f>IFERROR(__xludf.DUMMYFUNCTION("""COMPUTED_VALUE"""),45590.66666666667)</f>
        <v>45590.66667</v>
      </c>
      <c r="E208" s="1">
        <f>IFERROR(__xludf.DUMMYFUNCTION("""COMPUTED_VALUE"""),2686.64)</f>
        <v>2686.64</v>
      </c>
      <c r="G208" s="2">
        <f>IFERROR(__xludf.DUMMYFUNCTION("""COMPUTED_VALUE"""),45590.66666666667)</f>
        <v>45590.66667</v>
      </c>
      <c r="H208" s="1">
        <f>IFERROR(__xludf.DUMMYFUNCTION("""COMPUTED_VALUE"""),2654.9)</f>
        <v>2654.9</v>
      </c>
      <c r="J208" s="2">
        <f>IFERROR(__xludf.DUMMYFUNCTION("""COMPUTED_VALUE"""),45590.66666666667)</f>
        <v>45590.66667</v>
      </c>
      <c r="K208" s="1">
        <f>IFERROR(__xludf.DUMMYFUNCTION("""COMPUTED_VALUE"""),2657.61)</f>
        <v>2657.61</v>
      </c>
      <c r="M208" s="2">
        <f>IFERROR(__xludf.DUMMYFUNCTION("""COMPUTED_VALUE"""),45590.66666666667)</f>
        <v>45590.66667</v>
      </c>
      <c r="N208" s="1">
        <f>IFERROR(__xludf.DUMMYFUNCTION("""COMPUTED_VALUE"""),1.64901784E8)</f>
        <v>164901784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IFERROR(__xludf.DUMMYFUNCTION("""COMPUTED_VALUE"""),2678.77)</f>
        <v>2678.77</v>
      </c>
      <c r="D209" s="2">
        <f>IFERROR(__xludf.DUMMYFUNCTION("""COMPUTED_VALUE"""),45593.66666666667)</f>
        <v>45593.66667</v>
      </c>
      <c r="E209" s="1">
        <f>IFERROR(__xludf.DUMMYFUNCTION("""COMPUTED_VALUE"""),2678.77)</f>
        <v>2678.77</v>
      </c>
      <c r="G209" s="2">
        <f>IFERROR(__xludf.DUMMYFUNCTION("""COMPUTED_VALUE"""),45593.66666666667)</f>
        <v>45593.66667</v>
      </c>
      <c r="H209" s="1">
        <f>IFERROR(__xludf.DUMMYFUNCTION("""COMPUTED_VALUE"""),2662.9)</f>
        <v>2662.9</v>
      </c>
      <c r="J209" s="2">
        <f>IFERROR(__xludf.DUMMYFUNCTION("""COMPUTED_VALUE"""),45593.66666666667)</f>
        <v>45593.66667</v>
      </c>
      <c r="K209" s="1">
        <f>IFERROR(__xludf.DUMMYFUNCTION("""COMPUTED_VALUE"""),2663.45)</f>
        <v>2663.45</v>
      </c>
      <c r="M209" s="2">
        <f>IFERROR(__xludf.DUMMYFUNCTION("""COMPUTED_VALUE"""),45593.66666666667)</f>
        <v>45593.66667</v>
      </c>
      <c r="N209" s="1">
        <f>IFERROR(__xludf.DUMMYFUNCTION("""COMPUTED_VALUE"""),1.99184767E8)</f>
        <v>199184767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IFERROR(__xludf.DUMMYFUNCTION("""COMPUTED_VALUE"""),2653.46)</f>
        <v>2653.46</v>
      </c>
      <c r="D210" s="2">
        <f>IFERROR(__xludf.DUMMYFUNCTION("""COMPUTED_VALUE"""),45594.66666666667)</f>
        <v>45594.66667</v>
      </c>
      <c r="E210" s="1">
        <f>IFERROR(__xludf.DUMMYFUNCTION("""COMPUTED_VALUE"""),2674.29)</f>
        <v>2674.29</v>
      </c>
      <c r="G210" s="2">
        <f>IFERROR(__xludf.DUMMYFUNCTION("""COMPUTED_VALUE"""),45594.66666666667)</f>
        <v>45594.66667</v>
      </c>
      <c r="H210" s="1">
        <f>IFERROR(__xludf.DUMMYFUNCTION("""COMPUTED_VALUE"""),2642.27)</f>
        <v>2642.27</v>
      </c>
      <c r="J210" s="2">
        <f>IFERROR(__xludf.DUMMYFUNCTION("""COMPUTED_VALUE"""),45594.66666666667)</f>
        <v>45594.66667</v>
      </c>
      <c r="K210" s="1">
        <f>IFERROR(__xludf.DUMMYFUNCTION("""COMPUTED_VALUE"""),2665.1)</f>
        <v>2665.1</v>
      </c>
      <c r="M210" s="2">
        <f>IFERROR(__xludf.DUMMYFUNCTION("""COMPUTED_VALUE"""),45594.66666666667)</f>
        <v>45594.66667</v>
      </c>
      <c r="N210" s="1">
        <f>IFERROR(__xludf.DUMMYFUNCTION("""COMPUTED_VALUE"""),2.01201206E8)</f>
        <v>201201206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IFERROR(__xludf.DUMMYFUNCTION("""COMPUTED_VALUE"""),2685.58)</f>
        <v>2685.58</v>
      </c>
      <c r="D211" s="2">
        <f>IFERROR(__xludf.DUMMYFUNCTION("""COMPUTED_VALUE"""),45595.66666666667)</f>
        <v>45595.66667</v>
      </c>
      <c r="E211" s="1">
        <f>IFERROR(__xludf.DUMMYFUNCTION("""COMPUTED_VALUE"""),2688.77)</f>
        <v>2688.77</v>
      </c>
      <c r="G211" s="2">
        <f>IFERROR(__xludf.DUMMYFUNCTION("""COMPUTED_VALUE"""),45595.66666666667)</f>
        <v>45595.66667</v>
      </c>
      <c r="H211" s="1">
        <f>IFERROR(__xludf.DUMMYFUNCTION("""COMPUTED_VALUE"""),2664.89)</f>
        <v>2664.89</v>
      </c>
      <c r="J211" s="2">
        <f>IFERROR(__xludf.DUMMYFUNCTION("""COMPUTED_VALUE"""),45595.66666666667)</f>
        <v>45595.66667</v>
      </c>
      <c r="K211" s="1">
        <f>IFERROR(__xludf.DUMMYFUNCTION("""COMPUTED_VALUE"""),2667.21)</f>
        <v>2667.21</v>
      </c>
      <c r="M211" s="2">
        <f>IFERROR(__xludf.DUMMYFUNCTION("""COMPUTED_VALUE"""),45595.66666666667)</f>
        <v>45595.66667</v>
      </c>
      <c r="N211" s="1">
        <f>IFERROR(__xludf.DUMMYFUNCTION("""COMPUTED_VALUE"""),1.84861755E8)</f>
        <v>184861755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IFERROR(__xludf.DUMMYFUNCTION("""COMPUTED_VALUE"""),2650.63)</f>
        <v>2650.63</v>
      </c>
      <c r="D212" s="2">
        <f>IFERROR(__xludf.DUMMYFUNCTION("""COMPUTED_VALUE"""),45596.66666666667)</f>
        <v>45596.66667</v>
      </c>
      <c r="E212" s="1">
        <f>IFERROR(__xludf.DUMMYFUNCTION("""COMPUTED_VALUE"""),2657.5)</f>
        <v>2657.5</v>
      </c>
      <c r="G212" s="2">
        <f>IFERROR(__xludf.DUMMYFUNCTION("""COMPUTED_VALUE"""),45596.66666666667)</f>
        <v>45596.66667</v>
      </c>
      <c r="H212" s="1">
        <f>IFERROR(__xludf.DUMMYFUNCTION("""COMPUTED_VALUE"""),2628.74)</f>
        <v>2628.74</v>
      </c>
      <c r="J212" s="2">
        <f>IFERROR(__xludf.DUMMYFUNCTION("""COMPUTED_VALUE"""),45596.66666666667)</f>
        <v>45596.66667</v>
      </c>
      <c r="K212" s="1">
        <f>IFERROR(__xludf.DUMMYFUNCTION("""COMPUTED_VALUE"""),2634.17)</f>
        <v>2634.17</v>
      </c>
      <c r="M212" s="2">
        <f>IFERROR(__xludf.DUMMYFUNCTION("""COMPUTED_VALUE"""),45596.66666666667)</f>
        <v>45596.66667</v>
      </c>
      <c r="N212" s="1">
        <f>IFERROR(__xludf.DUMMYFUNCTION("""COMPUTED_VALUE"""),2.58367277E8)</f>
        <v>258367277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IFERROR(__xludf.DUMMYFUNCTION("""COMPUTED_VALUE"""),2709.76)</f>
        <v>2709.76</v>
      </c>
      <c r="D213" s="2">
        <f>IFERROR(__xludf.DUMMYFUNCTION("""COMPUTED_VALUE"""),45597.66666666667)</f>
        <v>45597.66667</v>
      </c>
      <c r="E213" s="1">
        <f>IFERROR(__xludf.DUMMYFUNCTION("""COMPUTED_VALUE"""),2725.83)</f>
        <v>2725.83</v>
      </c>
      <c r="G213" s="2">
        <f>IFERROR(__xludf.DUMMYFUNCTION("""COMPUTED_VALUE"""),45597.66666666667)</f>
        <v>45597.66667</v>
      </c>
      <c r="H213" s="1">
        <f>IFERROR(__xludf.DUMMYFUNCTION("""COMPUTED_VALUE"""),2697.78)</f>
        <v>2697.78</v>
      </c>
      <c r="J213" s="2">
        <f>IFERROR(__xludf.DUMMYFUNCTION("""COMPUTED_VALUE"""),45597.66666666667)</f>
        <v>45597.66667</v>
      </c>
      <c r="K213" s="1">
        <f>IFERROR(__xludf.DUMMYFUNCTION("""COMPUTED_VALUE"""),2701.68)</f>
        <v>2701.68</v>
      </c>
      <c r="M213" s="2">
        <f>IFERROR(__xludf.DUMMYFUNCTION("""COMPUTED_VALUE"""),45597.66666666667)</f>
        <v>45597.66667</v>
      </c>
      <c r="N213" s="1">
        <f>IFERROR(__xludf.DUMMYFUNCTION("""COMPUTED_VALUE"""),2.66832815E8)</f>
        <v>266832815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IFERROR(__xludf.DUMMYFUNCTION("""COMPUTED_VALUE"""),2693.76)</f>
        <v>2693.76</v>
      </c>
      <c r="D214" s="2">
        <f>IFERROR(__xludf.DUMMYFUNCTION("""COMPUTED_VALUE"""),45600.66666666667)</f>
        <v>45600.66667</v>
      </c>
      <c r="E214" s="1">
        <f>IFERROR(__xludf.DUMMYFUNCTION("""COMPUTED_VALUE"""),2712.34)</f>
        <v>2712.34</v>
      </c>
      <c r="G214" s="2">
        <f>IFERROR(__xludf.DUMMYFUNCTION("""COMPUTED_VALUE"""),45600.66666666667)</f>
        <v>45600.66667</v>
      </c>
      <c r="H214" s="1">
        <f>IFERROR(__xludf.DUMMYFUNCTION("""COMPUTED_VALUE"""),2686.4)</f>
        <v>2686.4</v>
      </c>
      <c r="J214" s="2">
        <f>IFERROR(__xludf.DUMMYFUNCTION("""COMPUTED_VALUE"""),45600.66666666667)</f>
        <v>45600.66667</v>
      </c>
      <c r="K214" s="1">
        <f>IFERROR(__xludf.DUMMYFUNCTION("""COMPUTED_VALUE"""),2699.34)</f>
        <v>2699.34</v>
      </c>
      <c r="M214" s="2">
        <f>IFERROR(__xludf.DUMMYFUNCTION("""COMPUTED_VALUE"""),45600.66666666667)</f>
        <v>45600.66667</v>
      </c>
      <c r="N214" s="1">
        <f>IFERROR(__xludf.DUMMYFUNCTION("""COMPUTED_VALUE"""),2.04650251E8)</f>
        <v>204650251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IFERROR(__xludf.DUMMYFUNCTION("""COMPUTED_VALUE"""),2704.12)</f>
        <v>2704.12</v>
      </c>
      <c r="D215" s="2">
        <f>IFERROR(__xludf.DUMMYFUNCTION("""COMPUTED_VALUE"""),45601.66666666667)</f>
        <v>45601.66667</v>
      </c>
      <c r="E215" s="1">
        <f>IFERROR(__xludf.DUMMYFUNCTION("""COMPUTED_VALUE"""),2737.74)</f>
        <v>2737.74</v>
      </c>
      <c r="G215" s="2">
        <f>IFERROR(__xludf.DUMMYFUNCTION("""COMPUTED_VALUE"""),45601.66666666667)</f>
        <v>45601.66667</v>
      </c>
      <c r="H215" s="1">
        <f>IFERROR(__xludf.DUMMYFUNCTION("""COMPUTED_VALUE"""),2703.94)</f>
        <v>2703.94</v>
      </c>
      <c r="J215" s="2">
        <f>IFERROR(__xludf.DUMMYFUNCTION("""COMPUTED_VALUE"""),45601.66666666667)</f>
        <v>45601.66667</v>
      </c>
      <c r="K215" s="1">
        <f>IFERROR(__xludf.DUMMYFUNCTION("""COMPUTED_VALUE"""),2737.54)</f>
        <v>2737.54</v>
      </c>
      <c r="M215" s="2">
        <f>IFERROR(__xludf.DUMMYFUNCTION("""COMPUTED_VALUE"""),45601.66666666667)</f>
        <v>45601.66667</v>
      </c>
      <c r="N215" s="1">
        <f>IFERROR(__xludf.DUMMYFUNCTION("""COMPUTED_VALUE"""),1.96164851E8)</f>
        <v>196164851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IFERROR(__xludf.DUMMYFUNCTION("""COMPUTED_VALUE"""),2758.97)</f>
        <v>2758.97</v>
      </c>
      <c r="D216" s="2">
        <f>IFERROR(__xludf.DUMMYFUNCTION("""COMPUTED_VALUE"""),45602.66666666667)</f>
        <v>45602.66667</v>
      </c>
      <c r="E216" s="1">
        <f>IFERROR(__xludf.DUMMYFUNCTION("""COMPUTED_VALUE"""),2788.07)</f>
        <v>2788.07</v>
      </c>
      <c r="G216" s="2">
        <f>IFERROR(__xludf.DUMMYFUNCTION("""COMPUTED_VALUE"""),45602.66666666667)</f>
        <v>45602.66667</v>
      </c>
      <c r="H216" s="1">
        <f>IFERROR(__xludf.DUMMYFUNCTION("""COMPUTED_VALUE"""),2737.1)</f>
        <v>2737.1</v>
      </c>
      <c r="J216" s="2">
        <f>IFERROR(__xludf.DUMMYFUNCTION("""COMPUTED_VALUE"""),45602.66666666667)</f>
        <v>45602.66667</v>
      </c>
      <c r="K216" s="1">
        <f>IFERROR(__xludf.DUMMYFUNCTION("""COMPUTED_VALUE"""),2786.63)</f>
        <v>2786.63</v>
      </c>
      <c r="M216" s="2">
        <f>IFERROR(__xludf.DUMMYFUNCTION("""COMPUTED_VALUE"""),45602.66666666667)</f>
        <v>45602.66667</v>
      </c>
      <c r="N216" s="1">
        <f>IFERROR(__xludf.DUMMYFUNCTION("""COMPUTED_VALUE"""),3.30126925E8)</f>
        <v>330126925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IFERROR(__xludf.DUMMYFUNCTION("""COMPUTED_VALUE"""),2793.0)</f>
        <v>2793</v>
      </c>
      <c r="D217" s="2">
        <f>IFERROR(__xludf.DUMMYFUNCTION("""COMPUTED_VALUE"""),45603.66666666667)</f>
        <v>45603.66667</v>
      </c>
      <c r="E217" s="1">
        <f>IFERROR(__xludf.DUMMYFUNCTION("""COMPUTED_VALUE"""),2834.73)</f>
        <v>2834.73</v>
      </c>
      <c r="G217" s="2">
        <f>IFERROR(__xludf.DUMMYFUNCTION("""COMPUTED_VALUE"""),45603.66666666667)</f>
        <v>45603.66667</v>
      </c>
      <c r="H217" s="1">
        <f>IFERROR(__xludf.DUMMYFUNCTION("""COMPUTED_VALUE"""),2792.85)</f>
        <v>2792.85</v>
      </c>
      <c r="J217" s="2">
        <f>IFERROR(__xludf.DUMMYFUNCTION("""COMPUTED_VALUE"""),45603.66666666667)</f>
        <v>45603.66667</v>
      </c>
      <c r="K217" s="1">
        <f>IFERROR(__xludf.DUMMYFUNCTION("""COMPUTED_VALUE"""),2825.55)</f>
        <v>2825.55</v>
      </c>
      <c r="M217" s="2">
        <f>IFERROR(__xludf.DUMMYFUNCTION("""COMPUTED_VALUE"""),45603.66666666667)</f>
        <v>45603.66667</v>
      </c>
      <c r="N217" s="1">
        <f>IFERROR(__xludf.DUMMYFUNCTION("""COMPUTED_VALUE"""),2.23005531E8)</f>
        <v>223005531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IFERROR(__xludf.DUMMYFUNCTION("""COMPUTED_VALUE"""),2829.25)</f>
        <v>2829.25</v>
      </c>
      <c r="D218" s="2">
        <f>IFERROR(__xludf.DUMMYFUNCTION("""COMPUTED_VALUE"""),45604.66666666667)</f>
        <v>45604.66667</v>
      </c>
      <c r="E218" s="1">
        <f>IFERROR(__xludf.DUMMYFUNCTION("""COMPUTED_VALUE"""),2844.3)</f>
        <v>2844.3</v>
      </c>
      <c r="G218" s="2">
        <f>IFERROR(__xludf.DUMMYFUNCTION("""COMPUTED_VALUE"""),45604.66666666667)</f>
        <v>45604.66667</v>
      </c>
      <c r="H218" s="1">
        <f>IFERROR(__xludf.DUMMYFUNCTION("""COMPUTED_VALUE"""),2823.74)</f>
        <v>2823.74</v>
      </c>
      <c r="J218" s="2">
        <f>IFERROR(__xludf.DUMMYFUNCTION("""COMPUTED_VALUE"""),45604.66666666667)</f>
        <v>45604.66667</v>
      </c>
      <c r="K218" s="1">
        <f>IFERROR(__xludf.DUMMYFUNCTION("""COMPUTED_VALUE"""),2831.51)</f>
        <v>2831.51</v>
      </c>
      <c r="M218" s="2">
        <f>IFERROR(__xludf.DUMMYFUNCTION("""COMPUTED_VALUE"""),45604.66666666667)</f>
        <v>45604.66667</v>
      </c>
      <c r="N218" s="1">
        <f>IFERROR(__xludf.DUMMYFUNCTION("""COMPUTED_VALUE"""),2.15584851E8)</f>
        <v>215584851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IFERROR(__xludf.DUMMYFUNCTION("""COMPUTED_VALUE"""),2836.24)</f>
        <v>2836.24</v>
      </c>
      <c r="D219" s="2">
        <f>IFERROR(__xludf.DUMMYFUNCTION("""COMPUTED_VALUE"""),45607.66666666667)</f>
        <v>45607.66667</v>
      </c>
      <c r="E219" s="1">
        <f>IFERROR(__xludf.DUMMYFUNCTION("""COMPUTED_VALUE"""),2847.92)</f>
        <v>2847.92</v>
      </c>
      <c r="G219" s="2">
        <f>IFERROR(__xludf.DUMMYFUNCTION("""COMPUTED_VALUE"""),45607.66666666667)</f>
        <v>45607.66667</v>
      </c>
      <c r="H219" s="1">
        <f>IFERROR(__xludf.DUMMYFUNCTION("""COMPUTED_VALUE"""),2822.7)</f>
        <v>2822.7</v>
      </c>
      <c r="J219" s="2">
        <f>IFERROR(__xludf.DUMMYFUNCTION("""COMPUTED_VALUE"""),45607.66666666667)</f>
        <v>45607.66667</v>
      </c>
      <c r="K219" s="1">
        <f>IFERROR(__xludf.DUMMYFUNCTION("""COMPUTED_VALUE"""),2828.9)</f>
        <v>2828.9</v>
      </c>
      <c r="M219" s="2">
        <f>IFERROR(__xludf.DUMMYFUNCTION("""COMPUTED_VALUE"""),45607.66666666667)</f>
        <v>45607.66667</v>
      </c>
      <c r="N219" s="1">
        <f>IFERROR(__xludf.DUMMYFUNCTION("""COMPUTED_VALUE"""),2.23264905E8)</f>
        <v>223264905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IFERROR(__xludf.DUMMYFUNCTION("""COMPUTED_VALUE"""),2841.62)</f>
        <v>2841.62</v>
      </c>
      <c r="D220" s="2">
        <f>IFERROR(__xludf.DUMMYFUNCTION("""COMPUTED_VALUE"""),45608.66666666667)</f>
        <v>45608.66667</v>
      </c>
      <c r="E220" s="1">
        <f>IFERROR(__xludf.DUMMYFUNCTION("""COMPUTED_VALUE"""),2852.45)</f>
        <v>2852.45</v>
      </c>
      <c r="G220" s="2">
        <f>IFERROR(__xludf.DUMMYFUNCTION("""COMPUTED_VALUE"""),45608.66666666667)</f>
        <v>45608.66667</v>
      </c>
      <c r="H220" s="1">
        <f>IFERROR(__xludf.DUMMYFUNCTION("""COMPUTED_VALUE"""),2824.2)</f>
        <v>2824.2</v>
      </c>
      <c r="J220" s="2">
        <f>IFERROR(__xludf.DUMMYFUNCTION("""COMPUTED_VALUE"""),45608.66666666667)</f>
        <v>45608.66667</v>
      </c>
      <c r="K220" s="1">
        <f>IFERROR(__xludf.DUMMYFUNCTION("""COMPUTED_VALUE"""),2841.76)</f>
        <v>2841.76</v>
      </c>
      <c r="M220" s="2">
        <f>IFERROR(__xludf.DUMMYFUNCTION("""COMPUTED_VALUE"""),45608.66666666667)</f>
        <v>45608.66667</v>
      </c>
      <c r="N220" s="1">
        <f>IFERROR(__xludf.DUMMYFUNCTION("""COMPUTED_VALUE"""),2.19106383E8)</f>
        <v>219106383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IFERROR(__xludf.DUMMYFUNCTION("""COMPUTED_VALUE"""),2849.04)</f>
        <v>2849.04</v>
      </c>
      <c r="D221" s="2">
        <f>IFERROR(__xludf.DUMMYFUNCTION("""COMPUTED_VALUE"""),45609.66666666667)</f>
        <v>45609.66667</v>
      </c>
      <c r="E221" s="1">
        <f>IFERROR(__xludf.DUMMYFUNCTION("""COMPUTED_VALUE"""),2890.62)</f>
        <v>2890.62</v>
      </c>
      <c r="G221" s="2">
        <f>IFERROR(__xludf.DUMMYFUNCTION("""COMPUTED_VALUE"""),45609.66666666667)</f>
        <v>45609.66667</v>
      </c>
      <c r="H221" s="1">
        <f>IFERROR(__xludf.DUMMYFUNCTION("""COMPUTED_VALUE"""),2849.04)</f>
        <v>2849.04</v>
      </c>
      <c r="J221" s="2">
        <f>IFERROR(__xludf.DUMMYFUNCTION("""COMPUTED_VALUE"""),45609.66666666667)</f>
        <v>45609.66667</v>
      </c>
      <c r="K221" s="1">
        <f>IFERROR(__xludf.DUMMYFUNCTION("""COMPUTED_VALUE"""),2881.72)</f>
        <v>2881.72</v>
      </c>
      <c r="M221" s="2">
        <f>IFERROR(__xludf.DUMMYFUNCTION("""COMPUTED_VALUE"""),45609.66666666667)</f>
        <v>45609.66667</v>
      </c>
      <c r="N221" s="1">
        <f>IFERROR(__xludf.DUMMYFUNCTION("""COMPUTED_VALUE"""),2.12740487E8)</f>
        <v>212740487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IFERROR(__xludf.DUMMYFUNCTION("""COMPUTED_VALUE"""),2877.96)</f>
        <v>2877.96</v>
      </c>
      <c r="D222" s="2">
        <f>IFERROR(__xludf.DUMMYFUNCTION("""COMPUTED_VALUE"""),45610.66666666667)</f>
        <v>45610.66667</v>
      </c>
      <c r="E222" s="1">
        <f>IFERROR(__xludf.DUMMYFUNCTION("""COMPUTED_VALUE"""),2888.93)</f>
        <v>2888.93</v>
      </c>
      <c r="G222" s="2">
        <f>IFERROR(__xludf.DUMMYFUNCTION("""COMPUTED_VALUE"""),45610.66666666667)</f>
        <v>45610.66667</v>
      </c>
      <c r="H222" s="1">
        <f>IFERROR(__xludf.DUMMYFUNCTION("""COMPUTED_VALUE"""),2853.13)</f>
        <v>2853.13</v>
      </c>
      <c r="J222" s="2">
        <f>IFERROR(__xludf.DUMMYFUNCTION("""COMPUTED_VALUE"""),45610.66666666667)</f>
        <v>45610.66667</v>
      </c>
      <c r="K222" s="1">
        <f>IFERROR(__xludf.DUMMYFUNCTION("""COMPUTED_VALUE"""),2855.39)</f>
        <v>2855.39</v>
      </c>
      <c r="M222" s="2">
        <f>IFERROR(__xludf.DUMMYFUNCTION("""COMPUTED_VALUE"""),45610.66666666667)</f>
        <v>45610.66667</v>
      </c>
      <c r="N222" s="1">
        <f>IFERROR(__xludf.DUMMYFUNCTION("""COMPUTED_VALUE"""),2.21491027E8)</f>
        <v>221491027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IFERROR(__xludf.DUMMYFUNCTION("""COMPUTED_VALUE"""),2822.12)</f>
        <v>2822.12</v>
      </c>
      <c r="D223" s="2">
        <f>IFERROR(__xludf.DUMMYFUNCTION("""COMPUTED_VALUE"""),45611.66666666667)</f>
        <v>45611.66667</v>
      </c>
      <c r="E223" s="1">
        <f>IFERROR(__xludf.DUMMYFUNCTION("""COMPUTED_VALUE"""),2826.1)</f>
        <v>2826.1</v>
      </c>
      <c r="G223" s="2">
        <f>IFERROR(__xludf.DUMMYFUNCTION("""COMPUTED_VALUE"""),45611.66666666667)</f>
        <v>45611.66667</v>
      </c>
      <c r="H223" s="1">
        <f>IFERROR(__xludf.DUMMYFUNCTION("""COMPUTED_VALUE"""),2777.98)</f>
        <v>2777.98</v>
      </c>
      <c r="J223" s="2">
        <f>IFERROR(__xludf.DUMMYFUNCTION("""COMPUTED_VALUE"""),45611.66666666667)</f>
        <v>45611.66667</v>
      </c>
      <c r="K223" s="1">
        <f>IFERROR(__xludf.DUMMYFUNCTION("""COMPUTED_VALUE"""),2791.78)</f>
        <v>2791.78</v>
      </c>
      <c r="M223" s="2">
        <f>IFERROR(__xludf.DUMMYFUNCTION("""COMPUTED_VALUE"""),45611.66666666667)</f>
        <v>45611.66667</v>
      </c>
      <c r="N223" s="1">
        <f>IFERROR(__xludf.DUMMYFUNCTION("""COMPUTED_VALUE"""),2.77928476E8)</f>
        <v>277928476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IFERROR(__xludf.DUMMYFUNCTION("""COMPUTED_VALUE"""),2797.26)</f>
        <v>2797.26</v>
      </c>
      <c r="D224" s="2">
        <f>IFERROR(__xludf.DUMMYFUNCTION("""COMPUTED_VALUE"""),45614.66666666667)</f>
        <v>45614.66667</v>
      </c>
      <c r="E224" s="1">
        <f>IFERROR(__xludf.DUMMYFUNCTION("""COMPUTED_VALUE"""),2817.63)</f>
        <v>2817.63</v>
      </c>
      <c r="G224" s="2">
        <f>IFERROR(__xludf.DUMMYFUNCTION("""COMPUTED_VALUE"""),45614.66666666667)</f>
        <v>45614.66667</v>
      </c>
      <c r="H224" s="1">
        <f>IFERROR(__xludf.DUMMYFUNCTION("""COMPUTED_VALUE"""),2789.88)</f>
        <v>2789.88</v>
      </c>
      <c r="J224" s="2">
        <f>IFERROR(__xludf.DUMMYFUNCTION("""COMPUTED_VALUE"""),45614.66666666667)</f>
        <v>45614.66667</v>
      </c>
      <c r="K224" s="1">
        <f>IFERROR(__xludf.DUMMYFUNCTION("""COMPUTED_VALUE"""),2801.24)</f>
        <v>2801.24</v>
      </c>
      <c r="M224" s="2">
        <f>IFERROR(__xludf.DUMMYFUNCTION("""COMPUTED_VALUE"""),45614.66666666667)</f>
        <v>45614.66667</v>
      </c>
      <c r="N224" s="1">
        <f>IFERROR(__xludf.DUMMYFUNCTION("""COMPUTED_VALUE"""),2.12919029E8)</f>
        <v>212919029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IFERROR(__xludf.DUMMYFUNCTION("""COMPUTED_VALUE"""),2784.58)</f>
        <v>2784.58</v>
      </c>
      <c r="D225" s="2">
        <f>IFERROR(__xludf.DUMMYFUNCTION("""COMPUTED_VALUE"""),45615.66666666667)</f>
        <v>45615.66667</v>
      </c>
      <c r="E225" s="1">
        <f>IFERROR(__xludf.DUMMYFUNCTION("""COMPUTED_VALUE"""),2832.57)</f>
        <v>2832.57</v>
      </c>
      <c r="G225" s="2">
        <f>IFERROR(__xludf.DUMMYFUNCTION("""COMPUTED_VALUE"""),45615.66666666667)</f>
        <v>45615.66667</v>
      </c>
      <c r="H225" s="1">
        <f>IFERROR(__xludf.DUMMYFUNCTION("""COMPUTED_VALUE"""),2783.89)</f>
        <v>2783.89</v>
      </c>
      <c r="J225" s="2">
        <f>IFERROR(__xludf.DUMMYFUNCTION("""COMPUTED_VALUE"""),45615.66666666667)</f>
        <v>45615.66667</v>
      </c>
      <c r="K225" s="1">
        <f>IFERROR(__xludf.DUMMYFUNCTION("""COMPUTED_VALUE"""),2823.33)</f>
        <v>2823.33</v>
      </c>
      <c r="M225" s="2">
        <f>IFERROR(__xludf.DUMMYFUNCTION("""COMPUTED_VALUE"""),45615.66666666667)</f>
        <v>45615.66667</v>
      </c>
      <c r="N225" s="1">
        <f>IFERROR(__xludf.DUMMYFUNCTION("""COMPUTED_VALUE"""),2.28483867E8)</f>
        <v>228483867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IFERROR(__xludf.DUMMYFUNCTION("""COMPUTED_VALUE"""),2807.04)</f>
        <v>2807.04</v>
      </c>
      <c r="D226" s="2">
        <f>IFERROR(__xludf.DUMMYFUNCTION("""COMPUTED_VALUE"""),45616.66666666667)</f>
        <v>45616.66667</v>
      </c>
      <c r="E226" s="1">
        <f>IFERROR(__xludf.DUMMYFUNCTION("""COMPUTED_VALUE"""),2807.56)</f>
        <v>2807.56</v>
      </c>
      <c r="G226" s="2">
        <f>IFERROR(__xludf.DUMMYFUNCTION("""COMPUTED_VALUE"""),45616.66666666667)</f>
        <v>45616.66667</v>
      </c>
      <c r="H226" s="1">
        <f>IFERROR(__xludf.DUMMYFUNCTION("""COMPUTED_VALUE"""),2775.94)</f>
        <v>2775.94</v>
      </c>
      <c r="J226" s="2">
        <f>IFERROR(__xludf.DUMMYFUNCTION("""COMPUTED_VALUE"""),45616.66666666667)</f>
        <v>45616.66667</v>
      </c>
      <c r="K226" s="1">
        <f>IFERROR(__xludf.DUMMYFUNCTION("""COMPUTED_VALUE"""),2806.25)</f>
        <v>2806.25</v>
      </c>
      <c r="M226" s="2">
        <f>IFERROR(__xludf.DUMMYFUNCTION("""COMPUTED_VALUE"""),45616.66666666667)</f>
        <v>45616.66667</v>
      </c>
      <c r="N226" s="1">
        <f>IFERROR(__xludf.DUMMYFUNCTION("""COMPUTED_VALUE"""),3.10418764E8)</f>
        <v>310418764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IFERROR(__xludf.DUMMYFUNCTION("""COMPUTED_VALUE"""),2810.21)</f>
        <v>2810.21</v>
      </c>
      <c r="D227" s="2">
        <f>IFERROR(__xludf.DUMMYFUNCTION("""COMPUTED_VALUE"""),45617.66666666667)</f>
        <v>45617.66667</v>
      </c>
      <c r="E227" s="1">
        <f>IFERROR(__xludf.DUMMYFUNCTION("""COMPUTED_VALUE"""),2814.43)</f>
        <v>2814.43</v>
      </c>
      <c r="G227" s="2">
        <f>IFERROR(__xludf.DUMMYFUNCTION("""COMPUTED_VALUE"""),45617.66666666667)</f>
        <v>45617.66667</v>
      </c>
      <c r="H227" s="1">
        <f>IFERROR(__xludf.DUMMYFUNCTION("""COMPUTED_VALUE"""),2788.02)</f>
        <v>2788.02</v>
      </c>
      <c r="J227" s="2">
        <f>IFERROR(__xludf.DUMMYFUNCTION("""COMPUTED_VALUE"""),45617.66666666667)</f>
        <v>45617.66667</v>
      </c>
      <c r="K227" s="1">
        <f>IFERROR(__xludf.DUMMYFUNCTION("""COMPUTED_VALUE"""),2810.32)</f>
        <v>2810.32</v>
      </c>
      <c r="M227" s="2">
        <f>IFERROR(__xludf.DUMMYFUNCTION("""COMPUTED_VALUE"""),45617.66666666667)</f>
        <v>45617.66667</v>
      </c>
      <c r="N227" s="1">
        <f>IFERROR(__xludf.DUMMYFUNCTION("""COMPUTED_VALUE"""),2.68162566E8)</f>
        <v>268162566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IFERROR(__xludf.DUMMYFUNCTION("""COMPUTED_VALUE"""),2822.58)</f>
        <v>2822.58</v>
      </c>
      <c r="D228" s="2">
        <f>IFERROR(__xludf.DUMMYFUNCTION("""COMPUTED_VALUE"""),45618.66666666667)</f>
        <v>45618.66667</v>
      </c>
      <c r="E228" s="1">
        <f>IFERROR(__xludf.DUMMYFUNCTION("""COMPUTED_VALUE"""),2839.0)</f>
        <v>2839</v>
      </c>
      <c r="G228" s="2">
        <f>IFERROR(__xludf.DUMMYFUNCTION("""COMPUTED_VALUE"""),45618.66666666667)</f>
        <v>45618.66667</v>
      </c>
      <c r="H228" s="1">
        <f>IFERROR(__xludf.DUMMYFUNCTION("""COMPUTED_VALUE"""),2819.2)</f>
        <v>2819.2</v>
      </c>
      <c r="J228" s="2">
        <f>IFERROR(__xludf.DUMMYFUNCTION("""COMPUTED_VALUE"""),45618.66666666667)</f>
        <v>45618.66667</v>
      </c>
      <c r="K228" s="1">
        <f>IFERROR(__xludf.DUMMYFUNCTION("""COMPUTED_VALUE"""),2830.55)</f>
        <v>2830.55</v>
      </c>
      <c r="M228" s="2">
        <f>IFERROR(__xludf.DUMMYFUNCTION("""COMPUTED_VALUE"""),45618.66666666667)</f>
        <v>45618.66667</v>
      </c>
      <c r="N228" s="1">
        <f>IFERROR(__xludf.DUMMYFUNCTION("""COMPUTED_VALUE"""),2.5910579E8)</f>
        <v>259105790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IFERROR(__xludf.DUMMYFUNCTION("""COMPUTED_VALUE"""),2858.29)</f>
        <v>2858.29</v>
      </c>
      <c r="D229" s="2">
        <f>IFERROR(__xludf.DUMMYFUNCTION("""COMPUTED_VALUE"""),45621.66666666667)</f>
        <v>45621.66667</v>
      </c>
      <c r="E229" s="1">
        <f>IFERROR(__xludf.DUMMYFUNCTION("""COMPUTED_VALUE"""),2876.89)</f>
        <v>2876.89</v>
      </c>
      <c r="G229" s="2">
        <f>IFERROR(__xludf.DUMMYFUNCTION("""COMPUTED_VALUE"""),45621.66666666667)</f>
        <v>45621.66667</v>
      </c>
      <c r="H229" s="1">
        <f>IFERROR(__xludf.DUMMYFUNCTION("""COMPUTED_VALUE"""),2847.14)</f>
        <v>2847.14</v>
      </c>
      <c r="J229" s="2">
        <f>IFERROR(__xludf.DUMMYFUNCTION("""COMPUTED_VALUE"""),45621.66666666667)</f>
        <v>45621.66667</v>
      </c>
      <c r="K229" s="1">
        <f>IFERROR(__xludf.DUMMYFUNCTION("""COMPUTED_VALUE"""),2867.13)</f>
        <v>2867.13</v>
      </c>
      <c r="M229" s="2">
        <f>IFERROR(__xludf.DUMMYFUNCTION("""COMPUTED_VALUE"""),45621.66666666667)</f>
        <v>45621.66667</v>
      </c>
      <c r="N229" s="1">
        <f>IFERROR(__xludf.DUMMYFUNCTION("""COMPUTED_VALUE"""),3.47434212E8)</f>
        <v>347434212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IFERROR(__xludf.DUMMYFUNCTION("""COMPUTED_VALUE"""),2872.12)</f>
        <v>2872.12</v>
      </c>
      <c r="D230" s="2">
        <f>IFERROR(__xludf.DUMMYFUNCTION("""COMPUTED_VALUE"""),45622.66666666667)</f>
        <v>45622.66667</v>
      </c>
      <c r="E230" s="1">
        <f>IFERROR(__xludf.DUMMYFUNCTION("""COMPUTED_VALUE"""),2914.79)</f>
        <v>2914.79</v>
      </c>
      <c r="G230" s="2">
        <f>IFERROR(__xludf.DUMMYFUNCTION("""COMPUTED_VALUE"""),45622.66666666667)</f>
        <v>45622.66667</v>
      </c>
      <c r="H230" s="1">
        <f>IFERROR(__xludf.DUMMYFUNCTION("""COMPUTED_VALUE"""),2869.65)</f>
        <v>2869.65</v>
      </c>
      <c r="J230" s="2">
        <f>IFERROR(__xludf.DUMMYFUNCTION("""COMPUTED_VALUE"""),45622.66666666667)</f>
        <v>45622.66667</v>
      </c>
      <c r="K230" s="1">
        <f>IFERROR(__xludf.DUMMYFUNCTION("""COMPUTED_VALUE"""),2911.4)</f>
        <v>2911.4</v>
      </c>
      <c r="M230" s="2">
        <f>IFERROR(__xludf.DUMMYFUNCTION("""COMPUTED_VALUE"""),45622.66666666667)</f>
        <v>45622.66667</v>
      </c>
      <c r="N230" s="1">
        <f>IFERROR(__xludf.DUMMYFUNCTION("""COMPUTED_VALUE"""),2.37608248E8)</f>
        <v>237608248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IFERROR(__xludf.DUMMYFUNCTION("""COMPUTED_VALUE"""),2909.78)</f>
        <v>2909.78</v>
      </c>
      <c r="D231" s="2">
        <f>IFERROR(__xludf.DUMMYFUNCTION("""COMPUTED_VALUE"""),45623.66666666667)</f>
        <v>45623.66667</v>
      </c>
      <c r="E231" s="1">
        <f>IFERROR(__xludf.DUMMYFUNCTION("""COMPUTED_VALUE"""),2912.67)</f>
        <v>2912.67</v>
      </c>
      <c r="G231" s="2">
        <f>IFERROR(__xludf.DUMMYFUNCTION("""COMPUTED_VALUE"""),45623.66666666667)</f>
        <v>45623.66667</v>
      </c>
      <c r="H231" s="1">
        <f>IFERROR(__xludf.DUMMYFUNCTION("""COMPUTED_VALUE"""),2894.34)</f>
        <v>2894.34</v>
      </c>
      <c r="J231" s="2">
        <f>IFERROR(__xludf.DUMMYFUNCTION("""COMPUTED_VALUE"""),45623.66666666667)</f>
        <v>45623.66667</v>
      </c>
      <c r="K231" s="1">
        <f>IFERROR(__xludf.DUMMYFUNCTION("""COMPUTED_VALUE"""),2899.83)</f>
        <v>2899.83</v>
      </c>
      <c r="M231" s="2">
        <f>IFERROR(__xludf.DUMMYFUNCTION("""COMPUTED_VALUE"""),45623.66666666667)</f>
        <v>45623.66667</v>
      </c>
      <c r="N231" s="1">
        <f>IFERROR(__xludf.DUMMYFUNCTION("""COMPUTED_VALUE"""),1.75961526E8)</f>
        <v>175961526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IFERROR(__xludf.DUMMYFUNCTION("""COMPUTED_VALUE"""),2904.16)</f>
        <v>2904.16</v>
      </c>
      <c r="D232" s="2">
        <f>IFERROR(__xludf.DUMMYFUNCTION("""COMPUTED_VALUE"""),45625.54166666667)</f>
        <v>45625.54167</v>
      </c>
      <c r="E232" s="1">
        <f>IFERROR(__xludf.DUMMYFUNCTION("""COMPUTED_VALUE"""),2925.31)</f>
        <v>2925.31</v>
      </c>
      <c r="G232" s="2">
        <f>IFERROR(__xludf.DUMMYFUNCTION("""COMPUTED_VALUE"""),45625.54166666667)</f>
        <v>45625.54167</v>
      </c>
      <c r="H232" s="1">
        <f>IFERROR(__xludf.DUMMYFUNCTION("""COMPUTED_VALUE"""),2900.44)</f>
        <v>2900.44</v>
      </c>
      <c r="J232" s="2">
        <f>IFERROR(__xludf.DUMMYFUNCTION("""COMPUTED_VALUE"""),45625.54166666667)</f>
        <v>45625.54167</v>
      </c>
      <c r="K232" s="1">
        <f>IFERROR(__xludf.DUMMYFUNCTION("""COMPUTED_VALUE"""),2919.85)</f>
        <v>2919.85</v>
      </c>
      <c r="M232" s="2">
        <f>IFERROR(__xludf.DUMMYFUNCTION("""COMPUTED_VALUE"""),45625.54166666667)</f>
        <v>45625.54167</v>
      </c>
      <c r="N232" s="1">
        <f>IFERROR(__xludf.DUMMYFUNCTION("""COMPUTED_VALUE"""),1.31381337E8)</f>
        <v>131381337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IFERROR(__xludf.DUMMYFUNCTION("""COMPUTED_VALUE"""),2933.71)</f>
        <v>2933.71</v>
      </c>
      <c r="D233" s="2">
        <f>IFERROR(__xludf.DUMMYFUNCTION("""COMPUTED_VALUE"""),45628.66666666667)</f>
        <v>45628.66667</v>
      </c>
      <c r="E233" s="1">
        <f>IFERROR(__xludf.DUMMYFUNCTION("""COMPUTED_VALUE"""),2947.35)</f>
        <v>2947.35</v>
      </c>
      <c r="G233" s="2">
        <f>IFERROR(__xludf.DUMMYFUNCTION("""COMPUTED_VALUE"""),45628.66666666667)</f>
        <v>45628.66667</v>
      </c>
      <c r="H233" s="1">
        <f>IFERROR(__xludf.DUMMYFUNCTION("""COMPUTED_VALUE"""),2930.09)</f>
        <v>2930.09</v>
      </c>
      <c r="J233" s="2">
        <f>IFERROR(__xludf.DUMMYFUNCTION("""COMPUTED_VALUE"""),45628.66666666667)</f>
        <v>45628.66667</v>
      </c>
      <c r="K233" s="1">
        <f>IFERROR(__xludf.DUMMYFUNCTION("""COMPUTED_VALUE"""),2938.61)</f>
        <v>2938.61</v>
      </c>
      <c r="M233" s="2">
        <f>IFERROR(__xludf.DUMMYFUNCTION("""COMPUTED_VALUE"""),45628.66666666667)</f>
        <v>45628.66667</v>
      </c>
      <c r="N233" s="1">
        <f>IFERROR(__xludf.DUMMYFUNCTION("""COMPUTED_VALUE"""),2.31504924E8)</f>
        <v>231504924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IFERROR(__xludf.DUMMYFUNCTION("""COMPUTED_VALUE"""),2937.42)</f>
        <v>2937.42</v>
      </c>
      <c r="D234" s="2">
        <f>IFERROR(__xludf.DUMMYFUNCTION("""COMPUTED_VALUE"""),45629.66666666667)</f>
        <v>45629.66667</v>
      </c>
      <c r="E234" s="1">
        <f>IFERROR(__xludf.DUMMYFUNCTION("""COMPUTED_VALUE"""),2962.87)</f>
        <v>2962.87</v>
      </c>
      <c r="G234" s="2">
        <f>IFERROR(__xludf.DUMMYFUNCTION("""COMPUTED_VALUE"""),45629.66666666667)</f>
        <v>45629.66667</v>
      </c>
      <c r="H234" s="1">
        <f>IFERROR(__xludf.DUMMYFUNCTION("""COMPUTED_VALUE"""),2932.81)</f>
        <v>2932.81</v>
      </c>
      <c r="J234" s="2">
        <f>IFERROR(__xludf.DUMMYFUNCTION("""COMPUTED_VALUE"""),45629.66666666667)</f>
        <v>45629.66667</v>
      </c>
      <c r="K234" s="1">
        <f>IFERROR(__xludf.DUMMYFUNCTION("""COMPUTED_VALUE"""),2961.67)</f>
        <v>2961.67</v>
      </c>
      <c r="M234" s="2">
        <f>IFERROR(__xludf.DUMMYFUNCTION("""COMPUTED_VALUE"""),45629.66666666667)</f>
        <v>45629.66667</v>
      </c>
      <c r="N234" s="1">
        <f>IFERROR(__xludf.DUMMYFUNCTION("""COMPUTED_VALUE"""),2.00519802E8)</f>
        <v>200519802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IFERROR(__xludf.DUMMYFUNCTION("""COMPUTED_VALUE"""),2972.03)</f>
        <v>2972.03</v>
      </c>
      <c r="D235" s="2">
        <f>IFERROR(__xludf.DUMMYFUNCTION("""COMPUTED_VALUE"""),45630.66666666667)</f>
        <v>45630.66667</v>
      </c>
      <c r="E235" s="1">
        <f>IFERROR(__xludf.DUMMYFUNCTION("""COMPUTED_VALUE"""),3003.69)</f>
        <v>3003.69</v>
      </c>
      <c r="G235" s="2">
        <f>IFERROR(__xludf.DUMMYFUNCTION("""COMPUTED_VALUE"""),45630.66666666667)</f>
        <v>45630.66667</v>
      </c>
      <c r="H235" s="1">
        <f>IFERROR(__xludf.DUMMYFUNCTION("""COMPUTED_VALUE"""),2972.03)</f>
        <v>2972.03</v>
      </c>
      <c r="J235" s="2">
        <f>IFERROR(__xludf.DUMMYFUNCTION("""COMPUTED_VALUE"""),45630.66666666667)</f>
        <v>45630.66667</v>
      </c>
      <c r="K235" s="1">
        <f>IFERROR(__xludf.DUMMYFUNCTION("""COMPUTED_VALUE"""),2997.46)</f>
        <v>2997.46</v>
      </c>
      <c r="M235" s="2">
        <f>IFERROR(__xludf.DUMMYFUNCTION("""COMPUTED_VALUE"""),45630.66666666667)</f>
        <v>45630.66667</v>
      </c>
      <c r="N235" s="1">
        <f>IFERROR(__xludf.DUMMYFUNCTION("""COMPUTED_VALUE"""),2.25416393E8)</f>
        <v>225416393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IFERROR(__xludf.DUMMYFUNCTION("""COMPUTED_VALUE"""),2997.47)</f>
        <v>2997.47</v>
      </c>
      <c r="D236" s="2">
        <f>IFERROR(__xludf.DUMMYFUNCTION("""COMPUTED_VALUE"""),45631.66666666667)</f>
        <v>45631.66667</v>
      </c>
      <c r="E236" s="1">
        <f>IFERROR(__xludf.DUMMYFUNCTION("""COMPUTED_VALUE"""),3023.26)</f>
        <v>3023.26</v>
      </c>
      <c r="G236" s="2">
        <f>IFERROR(__xludf.DUMMYFUNCTION("""COMPUTED_VALUE"""),45631.66666666667)</f>
        <v>45631.66667</v>
      </c>
      <c r="H236" s="1">
        <f>IFERROR(__xludf.DUMMYFUNCTION("""COMPUTED_VALUE"""),2989.36)</f>
        <v>2989.36</v>
      </c>
      <c r="J236" s="2">
        <f>IFERROR(__xludf.DUMMYFUNCTION("""COMPUTED_VALUE"""),45631.66666666667)</f>
        <v>45631.66667</v>
      </c>
      <c r="K236" s="1">
        <f>IFERROR(__xludf.DUMMYFUNCTION("""COMPUTED_VALUE"""),3008.88)</f>
        <v>3008.88</v>
      </c>
      <c r="M236" s="2">
        <f>IFERROR(__xludf.DUMMYFUNCTION("""COMPUTED_VALUE"""),45631.66666666667)</f>
        <v>45631.66667</v>
      </c>
      <c r="N236" s="1">
        <f>IFERROR(__xludf.DUMMYFUNCTION("""COMPUTED_VALUE"""),2.64768952E8)</f>
        <v>264768952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IFERROR(__xludf.DUMMYFUNCTION("""COMPUTED_VALUE"""),3017.09)</f>
        <v>3017.09</v>
      </c>
      <c r="D237" s="2">
        <f>IFERROR(__xludf.DUMMYFUNCTION("""COMPUTED_VALUE"""),45632.66666666667)</f>
        <v>45632.66667</v>
      </c>
      <c r="E237" s="1">
        <f>IFERROR(__xludf.DUMMYFUNCTION("""COMPUTED_VALUE"""),3062.04)</f>
        <v>3062.04</v>
      </c>
      <c r="G237" s="2">
        <f>IFERROR(__xludf.DUMMYFUNCTION("""COMPUTED_VALUE"""),45632.66666666667)</f>
        <v>45632.66667</v>
      </c>
      <c r="H237" s="1">
        <f>IFERROR(__xludf.DUMMYFUNCTION("""COMPUTED_VALUE"""),3016.75)</f>
        <v>3016.75</v>
      </c>
      <c r="J237" s="2">
        <f>IFERROR(__xludf.DUMMYFUNCTION("""COMPUTED_VALUE"""),45632.66666666667)</f>
        <v>45632.66667</v>
      </c>
      <c r="K237" s="1">
        <f>IFERROR(__xludf.DUMMYFUNCTION("""COMPUTED_VALUE"""),3061.63)</f>
        <v>3061.63</v>
      </c>
      <c r="M237" s="2">
        <f>IFERROR(__xludf.DUMMYFUNCTION("""COMPUTED_VALUE"""),45632.66666666667)</f>
        <v>45632.66667</v>
      </c>
      <c r="N237" s="1">
        <f>IFERROR(__xludf.DUMMYFUNCTION("""COMPUTED_VALUE"""),2.25365868E8)</f>
        <v>225365868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IFERROR(__xludf.DUMMYFUNCTION("""COMPUTED_VALUE"""),3066.64)</f>
        <v>3066.64</v>
      </c>
      <c r="D238" s="2">
        <f>IFERROR(__xludf.DUMMYFUNCTION("""COMPUTED_VALUE"""),45635.66666666667)</f>
        <v>45635.66667</v>
      </c>
      <c r="E238" s="1">
        <f>IFERROR(__xludf.DUMMYFUNCTION("""COMPUTED_VALUE"""),3076.55)</f>
        <v>3076.55</v>
      </c>
      <c r="G238" s="2">
        <f>IFERROR(__xludf.DUMMYFUNCTION("""COMPUTED_VALUE"""),45635.66666666667)</f>
        <v>45635.66667</v>
      </c>
      <c r="H238" s="1">
        <f>IFERROR(__xludf.DUMMYFUNCTION("""COMPUTED_VALUE"""),3039.67)</f>
        <v>3039.67</v>
      </c>
      <c r="J238" s="2">
        <f>IFERROR(__xludf.DUMMYFUNCTION("""COMPUTED_VALUE"""),45635.66666666667)</f>
        <v>45635.66667</v>
      </c>
      <c r="K238" s="1">
        <f>IFERROR(__xludf.DUMMYFUNCTION("""COMPUTED_VALUE"""),3041.66)</f>
        <v>3041.66</v>
      </c>
      <c r="M238" s="2">
        <f>IFERROR(__xludf.DUMMYFUNCTION("""COMPUTED_VALUE"""),45635.66666666667)</f>
        <v>45635.66667</v>
      </c>
      <c r="N238" s="1">
        <f>IFERROR(__xludf.DUMMYFUNCTION("""COMPUTED_VALUE"""),2.41540168E8)</f>
        <v>241540168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IFERROR(__xludf.DUMMYFUNCTION("""COMPUTED_VALUE"""),3040.75)</f>
        <v>3040.75</v>
      </c>
      <c r="D239" s="2">
        <f>IFERROR(__xludf.DUMMYFUNCTION("""COMPUTED_VALUE"""),45636.66666666667)</f>
        <v>45636.66667</v>
      </c>
      <c r="E239" s="1">
        <f>IFERROR(__xludf.DUMMYFUNCTION("""COMPUTED_VALUE"""),3061.13)</f>
        <v>3061.13</v>
      </c>
      <c r="G239" s="2">
        <f>IFERROR(__xludf.DUMMYFUNCTION("""COMPUTED_VALUE"""),45636.66666666667)</f>
        <v>45636.66667</v>
      </c>
      <c r="H239" s="1">
        <f>IFERROR(__xludf.DUMMYFUNCTION("""COMPUTED_VALUE"""),3030.16)</f>
        <v>3030.16</v>
      </c>
      <c r="J239" s="2">
        <f>IFERROR(__xludf.DUMMYFUNCTION("""COMPUTED_VALUE"""),45636.66666666667)</f>
        <v>45636.66667</v>
      </c>
      <c r="K239" s="1">
        <f>IFERROR(__xludf.DUMMYFUNCTION("""COMPUTED_VALUE"""),3035.12)</f>
        <v>3035.12</v>
      </c>
      <c r="M239" s="2">
        <f>IFERROR(__xludf.DUMMYFUNCTION("""COMPUTED_VALUE"""),45636.66666666667)</f>
        <v>45636.66667</v>
      </c>
      <c r="N239" s="1">
        <f>IFERROR(__xludf.DUMMYFUNCTION("""COMPUTED_VALUE"""),3.05595784E8)</f>
        <v>305595784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IFERROR(__xludf.DUMMYFUNCTION("""COMPUTED_VALUE"""),3048.88)</f>
        <v>3048.88</v>
      </c>
      <c r="D240" s="2">
        <f>IFERROR(__xludf.DUMMYFUNCTION("""COMPUTED_VALUE"""),45637.66666666667)</f>
        <v>45637.66667</v>
      </c>
      <c r="E240" s="1">
        <f>IFERROR(__xludf.DUMMYFUNCTION("""COMPUTED_VALUE"""),3087.57)</f>
        <v>3087.57</v>
      </c>
      <c r="G240" s="2">
        <f>IFERROR(__xludf.DUMMYFUNCTION("""COMPUTED_VALUE"""),45637.66666666667)</f>
        <v>45637.66667</v>
      </c>
      <c r="H240" s="1">
        <f>IFERROR(__xludf.DUMMYFUNCTION("""COMPUTED_VALUE"""),3048.88)</f>
        <v>3048.88</v>
      </c>
      <c r="J240" s="2">
        <f>IFERROR(__xludf.DUMMYFUNCTION("""COMPUTED_VALUE"""),45637.66666666667)</f>
        <v>45637.66667</v>
      </c>
      <c r="K240" s="1">
        <f>IFERROR(__xludf.DUMMYFUNCTION("""COMPUTED_VALUE"""),3072.54)</f>
        <v>3072.54</v>
      </c>
      <c r="M240" s="2">
        <f>IFERROR(__xludf.DUMMYFUNCTION("""COMPUTED_VALUE"""),45637.66666666667)</f>
        <v>45637.66667</v>
      </c>
      <c r="N240" s="1">
        <f>IFERROR(__xludf.DUMMYFUNCTION("""COMPUTED_VALUE"""),2.71184645E8)</f>
        <v>271184645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IFERROR(__xludf.DUMMYFUNCTION("""COMPUTED_VALUE"""),3072.03)</f>
        <v>3072.03</v>
      </c>
      <c r="D241" s="2">
        <f>IFERROR(__xludf.DUMMYFUNCTION("""COMPUTED_VALUE"""),45638.66666666667)</f>
        <v>45638.66667</v>
      </c>
      <c r="E241" s="1">
        <f>IFERROR(__xludf.DUMMYFUNCTION("""COMPUTED_VALUE"""),3073.12)</f>
        <v>3073.12</v>
      </c>
      <c r="G241" s="2">
        <f>IFERROR(__xludf.DUMMYFUNCTION("""COMPUTED_VALUE"""),45638.66666666667)</f>
        <v>45638.66667</v>
      </c>
      <c r="H241" s="1">
        <f>IFERROR(__xludf.DUMMYFUNCTION("""COMPUTED_VALUE"""),3049.64)</f>
        <v>3049.64</v>
      </c>
      <c r="J241" s="2">
        <f>IFERROR(__xludf.DUMMYFUNCTION("""COMPUTED_VALUE"""),45638.66666666667)</f>
        <v>45638.66667</v>
      </c>
      <c r="K241" s="1">
        <f>IFERROR(__xludf.DUMMYFUNCTION("""COMPUTED_VALUE"""),3050.55)</f>
        <v>3050.55</v>
      </c>
      <c r="M241" s="2">
        <f>IFERROR(__xludf.DUMMYFUNCTION("""COMPUTED_VALUE"""),45638.66666666667)</f>
        <v>45638.66667</v>
      </c>
      <c r="N241" s="1">
        <f>IFERROR(__xludf.DUMMYFUNCTION("""COMPUTED_VALUE"""),2.0971932E8)</f>
        <v>209719320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IFERROR(__xludf.DUMMYFUNCTION("""COMPUTED_VALUE"""),3042.77)</f>
        <v>3042.77</v>
      </c>
      <c r="D242" s="2">
        <f>IFERROR(__xludf.DUMMYFUNCTION("""COMPUTED_VALUE"""),45639.66666666667)</f>
        <v>45639.66667</v>
      </c>
      <c r="E242" s="1">
        <f>IFERROR(__xludf.DUMMYFUNCTION("""COMPUTED_VALUE"""),3061.97)</f>
        <v>3061.97</v>
      </c>
      <c r="G242" s="2">
        <f>IFERROR(__xludf.DUMMYFUNCTION("""COMPUTED_VALUE"""),45639.66666666667)</f>
        <v>45639.66667</v>
      </c>
      <c r="H242" s="1">
        <f>IFERROR(__xludf.DUMMYFUNCTION("""COMPUTED_VALUE"""),3034.13)</f>
        <v>3034.13</v>
      </c>
      <c r="J242" s="2">
        <f>IFERROR(__xludf.DUMMYFUNCTION("""COMPUTED_VALUE"""),45639.66666666667)</f>
        <v>45639.66667</v>
      </c>
      <c r="K242" s="1">
        <f>IFERROR(__xludf.DUMMYFUNCTION("""COMPUTED_VALUE"""),3040.89)</f>
        <v>3040.89</v>
      </c>
      <c r="M242" s="2">
        <f>IFERROR(__xludf.DUMMYFUNCTION("""COMPUTED_VALUE"""),45639.66666666667)</f>
        <v>45639.66667</v>
      </c>
      <c r="N242" s="1">
        <f>IFERROR(__xludf.DUMMYFUNCTION("""COMPUTED_VALUE"""),1.98401673E8)</f>
        <v>198401673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IFERROR(__xludf.DUMMYFUNCTION("""COMPUTED_VALUE"""),3056.85)</f>
        <v>3056.85</v>
      </c>
      <c r="D243" s="2">
        <f>IFERROR(__xludf.DUMMYFUNCTION("""COMPUTED_VALUE"""),45642.66666666667)</f>
        <v>45642.66667</v>
      </c>
      <c r="E243" s="1">
        <f>IFERROR(__xludf.DUMMYFUNCTION("""COMPUTED_VALUE"""),3071.22)</f>
        <v>3071.22</v>
      </c>
      <c r="G243" s="2">
        <f>IFERROR(__xludf.DUMMYFUNCTION("""COMPUTED_VALUE"""),45642.66666666667)</f>
        <v>45642.66667</v>
      </c>
      <c r="H243" s="1">
        <f>IFERROR(__xludf.DUMMYFUNCTION("""COMPUTED_VALUE"""),3046.46)</f>
        <v>3046.46</v>
      </c>
      <c r="J243" s="2">
        <f>IFERROR(__xludf.DUMMYFUNCTION("""COMPUTED_VALUE"""),45642.66666666667)</f>
        <v>45642.66667</v>
      </c>
      <c r="K243" s="1">
        <f>IFERROR(__xludf.DUMMYFUNCTION("""COMPUTED_VALUE"""),3066.76)</f>
        <v>3066.76</v>
      </c>
      <c r="M243" s="2">
        <f>IFERROR(__xludf.DUMMYFUNCTION("""COMPUTED_VALUE"""),45642.66666666667)</f>
        <v>45642.66667</v>
      </c>
      <c r="N243" s="1">
        <f>IFERROR(__xludf.DUMMYFUNCTION("""COMPUTED_VALUE"""),2.20440133E8)</f>
        <v>220440133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IFERROR(__xludf.DUMMYFUNCTION("""COMPUTED_VALUE"""),3062.89)</f>
        <v>3062.89</v>
      </c>
      <c r="D244" s="2">
        <f>IFERROR(__xludf.DUMMYFUNCTION("""COMPUTED_VALUE"""),45643.66666666667)</f>
        <v>45643.66667</v>
      </c>
      <c r="E244" s="1">
        <f>IFERROR(__xludf.DUMMYFUNCTION("""COMPUTED_VALUE"""),3063.84)</f>
        <v>3063.84</v>
      </c>
      <c r="G244" s="2">
        <f>IFERROR(__xludf.DUMMYFUNCTION("""COMPUTED_VALUE"""),45643.66666666667)</f>
        <v>45643.66667</v>
      </c>
      <c r="H244" s="1">
        <f>IFERROR(__xludf.DUMMYFUNCTION("""COMPUTED_VALUE"""),3033.63)</f>
        <v>3033.63</v>
      </c>
      <c r="J244" s="2">
        <f>IFERROR(__xludf.DUMMYFUNCTION("""COMPUTED_VALUE"""),45643.66666666667)</f>
        <v>45643.66667</v>
      </c>
      <c r="K244" s="1">
        <f>IFERROR(__xludf.DUMMYFUNCTION("""COMPUTED_VALUE"""),3049.06)</f>
        <v>3049.06</v>
      </c>
      <c r="M244" s="2">
        <f>IFERROR(__xludf.DUMMYFUNCTION("""COMPUTED_VALUE"""),45643.66666666667)</f>
        <v>45643.66667</v>
      </c>
      <c r="N244" s="1">
        <f>IFERROR(__xludf.DUMMYFUNCTION("""COMPUTED_VALUE"""),2.3431209E8)</f>
        <v>234312090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IFERROR(__xludf.DUMMYFUNCTION("""COMPUTED_VALUE"""),3041.09)</f>
        <v>3041.09</v>
      </c>
      <c r="D245" s="2">
        <f>IFERROR(__xludf.DUMMYFUNCTION("""COMPUTED_VALUE"""),45644.66666666667)</f>
        <v>45644.66667</v>
      </c>
      <c r="E245" s="1">
        <f>IFERROR(__xludf.DUMMYFUNCTION("""COMPUTED_VALUE"""),3055.49)</f>
        <v>3055.49</v>
      </c>
      <c r="G245" s="2">
        <f>IFERROR(__xludf.DUMMYFUNCTION("""COMPUTED_VALUE"""),45644.66666666667)</f>
        <v>45644.66667</v>
      </c>
      <c r="H245" s="1">
        <f>IFERROR(__xludf.DUMMYFUNCTION("""COMPUTED_VALUE"""),2943.05)</f>
        <v>2943.05</v>
      </c>
      <c r="J245" s="2">
        <f>IFERROR(__xludf.DUMMYFUNCTION("""COMPUTED_VALUE"""),45644.66666666667)</f>
        <v>45644.66667</v>
      </c>
      <c r="K245" s="1">
        <f>IFERROR(__xludf.DUMMYFUNCTION("""COMPUTED_VALUE"""),2945.29)</f>
        <v>2945.29</v>
      </c>
      <c r="M245" s="2">
        <f>IFERROR(__xludf.DUMMYFUNCTION("""COMPUTED_VALUE"""),45644.66666666667)</f>
        <v>45644.66667</v>
      </c>
      <c r="N245" s="1">
        <f>IFERROR(__xludf.DUMMYFUNCTION("""COMPUTED_VALUE"""),2.52784659E8)</f>
        <v>252784659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IFERROR(__xludf.DUMMYFUNCTION("""COMPUTED_VALUE"""),2981.89)</f>
        <v>2981.89</v>
      </c>
      <c r="D246" s="2">
        <f>IFERROR(__xludf.DUMMYFUNCTION("""COMPUTED_VALUE"""),45645.66666666667)</f>
        <v>45645.66667</v>
      </c>
      <c r="E246" s="1">
        <f>IFERROR(__xludf.DUMMYFUNCTION("""COMPUTED_VALUE"""),2984.46)</f>
        <v>2984.46</v>
      </c>
      <c r="G246" s="2">
        <f>IFERROR(__xludf.DUMMYFUNCTION("""COMPUTED_VALUE"""),45645.66666666667)</f>
        <v>45645.66667</v>
      </c>
      <c r="H246" s="1">
        <f>IFERROR(__xludf.DUMMYFUNCTION("""COMPUTED_VALUE"""),2951.48)</f>
        <v>2951.48</v>
      </c>
      <c r="J246" s="2">
        <f>IFERROR(__xludf.DUMMYFUNCTION("""COMPUTED_VALUE"""),45645.66666666667)</f>
        <v>45645.66667</v>
      </c>
      <c r="K246" s="1">
        <f>IFERROR(__xludf.DUMMYFUNCTION("""COMPUTED_VALUE"""),2951.63)</f>
        <v>2951.63</v>
      </c>
      <c r="M246" s="2">
        <f>IFERROR(__xludf.DUMMYFUNCTION("""COMPUTED_VALUE"""),45645.66666666667)</f>
        <v>45645.66667</v>
      </c>
      <c r="N246" s="1">
        <f>IFERROR(__xludf.DUMMYFUNCTION("""COMPUTED_VALUE"""),2.29321948E8)</f>
        <v>229321948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IFERROR(__xludf.DUMMYFUNCTION("""COMPUTED_VALUE"""),2920.47)</f>
        <v>2920.47</v>
      </c>
      <c r="D247" s="2">
        <f>IFERROR(__xludf.DUMMYFUNCTION("""COMPUTED_VALUE"""),45646.66666666667)</f>
        <v>45646.66667</v>
      </c>
      <c r="E247" s="1">
        <f>IFERROR(__xludf.DUMMYFUNCTION("""COMPUTED_VALUE"""),2991.85)</f>
        <v>2991.85</v>
      </c>
      <c r="G247" s="2">
        <f>IFERROR(__xludf.DUMMYFUNCTION("""COMPUTED_VALUE"""),45646.66666666667)</f>
        <v>45646.66667</v>
      </c>
      <c r="H247" s="1">
        <f>IFERROR(__xludf.DUMMYFUNCTION("""COMPUTED_VALUE"""),2919.31)</f>
        <v>2919.31</v>
      </c>
      <c r="J247" s="2">
        <f>IFERROR(__xludf.DUMMYFUNCTION("""COMPUTED_VALUE"""),45646.66666666667)</f>
        <v>45646.66667</v>
      </c>
      <c r="K247" s="1">
        <f>IFERROR(__xludf.DUMMYFUNCTION("""COMPUTED_VALUE"""),2970.77)</f>
        <v>2970.77</v>
      </c>
      <c r="M247" s="2">
        <f>IFERROR(__xludf.DUMMYFUNCTION("""COMPUTED_VALUE"""),45646.66666666667)</f>
        <v>45646.66667</v>
      </c>
      <c r="N247" s="1">
        <f>IFERROR(__xludf.DUMMYFUNCTION("""COMPUTED_VALUE"""),4.91414165E8)</f>
        <v>491414165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IFERROR(__xludf.DUMMYFUNCTION("""COMPUTED_VALUE"""),2966.32)</f>
        <v>2966.32</v>
      </c>
      <c r="D248" s="2">
        <f>IFERROR(__xludf.DUMMYFUNCTION("""COMPUTED_VALUE"""),45649.66666666667)</f>
        <v>45649.66667</v>
      </c>
      <c r="E248" s="1">
        <f>IFERROR(__xludf.DUMMYFUNCTION("""COMPUTED_VALUE"""),2969.38)</f>
        <v>2969.38</v>
      </c>
      <c r="G248" s="2">
        <f>IFERROR(__xludf.DUMMYFUNCTION("""COMPUTED_VALUE"""),45649.66666666667)</f>
        <v>45649.66667</v>
      </c>
      <c r="H248" s="1">
        <f>IFERROR(__xludf.DUMMYFUNCTION("""COMPUTED_VALUE"""),2940.45)</f>
        <v>2940.45</v>
      </c>
      <c r="J248" s="2">
        <f>IFERROR(__xludf.DUMMYFUNCTION("""COMPUTED_VALUE"""),45649.66666666667)</f>
        <v>45649.66667</v>
      </c>
      <c r="K248" s="1">
        <f>IFERROR(__xludf.DUMMYFUNCTION("""COMPUTED_VALUE"""),2964.16)</f>
        <v>2964.16</v>
      </c>
      <c r="M248" s="2">
        <f>IFERROR(__xludf.DUMMYFUNCTION("""COMPUTED_VALUE"""),45649.66666666667)</f>
        <v>45649.66667</v>
      </c>
      <c r="N248" s="1">
        <f>IFERROR(__xludf.DUMMYFUNCTION("""COMPUTED_VALUE"""),1.85994094E8)</f>
        <v>185994094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IFERROR(__xludf.DUMMYFUNCTION("""COMPUTED_VALUE"""),2975.68)</f>
        <v>2975.68</v>
      </c>
      <c r="D249" s="2">
        <f>IFERROR(__xludf.DUMMYFUNCTION("""COMPUTED_VALUE"""),45650.54166666667)</f>
        <v>45650.54167</v>
      </c>
      <c r="E249" s="1">
        <f>IFERROR(__xludf.DUMMYFUNCTION("""COMPUTED_VALUE"""),3009.61)</f>
        <v>3009.61</v>
      </c>
      <c r="G249" s="2">
        <f>IFERROR(__xludf.DUMMYFUNCTION("""COMPUTED_VALUE"""),45650.54166666667)</f>
        <v>45650.54167</v>
      </c>
      <c r="H249" s="1">
        <f>IFERROR(__xludf.DUMMYFUNCTION("""COMPUTED_VALUE"""),2971.64)</f>
        <v>2971.64</v>
      </c>
      <c r="J249" s="2">
        <f>IFERROR(__xludf.DUMMYFUNCTION("""COMPUTED_VALUE"""),45650.54166666667)</f>
        <v>45650.54167</v>
      </c>
      <c r="K249" s="1">
        <f>IFERROR(__xludf.DUMMYFUNCTION("""COMPUTED_VALUE"""),3009.61)</f>
        <v>3009.61</v>
      </c>
      <c r="M249" s="2">
        <f>IFERROR(__xludf.DUMMYFUNCTION("""COMPUTED_VALUE"""),45650.54166666667)</f>
        <v>45650.54167</v>
      </c>
      <c r="N249" s="1">
        <f>IFERROR(__xludf.DUMMYFUNCTION("""COMPUTED_VALUE"""),8.6541774E7)</f>
        <v>86541774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IFERROR(__xludf.DUMMYFUNCTION("""COMPUTED_VALUE"""),2996.28)</f>
        <v>2996.28</v>
      </c>
      <c r="D250" s="2">
        <f>IFERROR(__xludf.DUMMYFUNCTION("""COMPUTED_VALUE"""),45652.66666666667)</f>
        <v>45652.66667</v>
      </c>
      <c r="E250" s="1">
        <f>IFERROR(__xludf.DUMMYFUNCTION("""COMPUTED_VALUE"""),3006.95)</f>
        <v>3006.95</v>
      </c>
      <c r="G250" s="2">
        <f>IFERROR(__xludf.DUMMYFUNCTION("""COMPUTED_VALUE"""),45652.66666666667)</f>
        <v>45652.66667</v>
      </c>
      <c r="H250" s="1">
        <f>IFERROR(__xludf.DUMMYFUNCTION("""COMPUTED_VALUE"""),2988.63)</f>
        <v>2988.63</v>
      </c>
      <c r="J250" s="2">
        <f>IFERROR(__xludf.DUMMYFUNCTION("""COMPUTED_VALUE"""),45652.66666666667)</f>
        <v>45652.66667</v>
      </c>
      <c r="K250" s="1">
        <f>IFERROR(__xludf.DUMMYFUNCTION("""COMPUTED_VALUE"""),2999.87)</f>
        <v>2999.87</v>
      </c>
      <c r="M250" s="2">
        <f>IFERROR(__xludf.DUMMYFUNCTION("""COMPUTED_VALUE"""),45652.66666666667)</f>
        <v>45652.66667</v>
      </c>
      <c r="N250" s="1">
        <f>IFERROR(__xludf.DUMMYFUNCTION("""COMPUTED_VALUE"""),1.46887425E8)</f>
        <v>146887425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IFERROR(__xludf.DUMMYFUNCTION("""COMPUTED_VALUE"""),2978.12)</f>
        <v>2978.12</v>
      </c>
      <c r="D251" s="2">
        <f>IFERROR(__xludf.DUMMYFUNCTION("""COMPUTED_VALUE"""),45653.66666666667)</f>
        <v>45653.66667</v>
      </c>
      <c r="E251" s="1">
        <f>IFERROR(__xludf.DUMMYFUNCTION("""COMPUTED_VALUE"""),2981.68)</f>
        <v>2981.68</v>
      </c>
      <c r="G251" s="2">
        <f>IFERROR(__xludf.DUMMYFUNCTION("""COMPUTED_VALUE"""),45653.66666666667)</f>
        <v>45653.66667</v>
      </c>
      <c r="H251" s="1">
        <f>IFERROR(__xludf.DUMMYFUNCTION("""COMPUTED_VALUE"""),2939.27)</f>
        <v>2939.27</v>
      </c>
      <c r="J251" s="2">
        <f>IFERROR(__xludf.DUMMYFUNCTION("""COMPUTED_VALUE"""),45653.66666666667)</f>
        <v>45653.66667</v>
      </c>
      <c r="K251" s="1">
        <f>IFERROR(__xludf.DUMMYFUNCTION("""COMPUTED_VALUE"""),2961.93)</f>
        <v>2961.93</v>
      </c>
      <c r="M251" s="2">
        <f>IFERROR(__xludf.DUMMYFUNCTION("""COMPUTED_VALUE"""),45653.66666666667)</f>
        <v>45653.66667</v>
      </c>
      <c r="N251" s="1">
        <f>IFERROR(__xludf.DUMMYFUNCTION("""COMPUTED_VALUE"""),1.43775395E8)</f>
        <v>143775395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IFERROR(__xludf.DUMMYFUNCTION("""COMPUTED_VALUE"""),2923.2)</f>
        <v>2923.2</v>
      </c>
      <c r="D252" s="2">
        <f>IFERROR(__xludf.DUMMYFUNCTION("""COMPUTED_VALUE"""),45656.66666666667)</f>
        <v>45656.66667</v>
      </c>
      <c r="E252" s="1">
        <f>IFERROR(__xludf.DUMMYFUNCTION("""COMPUTED_VALUE"""),2942.78)</f>
        <v>2942.78</v>
      </c>
      <c r="G252" s="2">
        <f>IFERROR(__xludf.DUMMYFUNCTION("""COMPUTED_VALUE"""),45656.66666666667)</f>
        <v>45656.66667</v>
      </c>
      <c r="H252" s="1">
        <f>IFERROR(__xludf.DUMMYFUNCTION("""COMPUTED_VALUE"""),2901.48)</f>
        <v>2901.48</v>
      </c>
      <c r="J252" s="2">
        <f>IFERROR(__xludf.DUMMYFUNCTION("""COMPUTED_VALUE"""),45656.66666666667)</f>
        <v>45656.66667</v>
      </c>
      <c r="K252" s="1">
        <f>IFERROR(__xludf.DUMMYFUNCTION("""COMPUTED_VALUE"""),2927.08)</f>
        <v>2927.08</v>
      </c>
      <c r="M252" s="2">
        <f>IFERROR(__xludf.DUMMYFUNCTION("""COMPUTED_VALUE"""),45656.66666666667)</f>
        <v>45656.66667</v>
      </c>
      <c r="N252" s="1">
        <f>IFERROR(__xludf.DUMMYFUNCTION("""COMPUTED_VALUE"""),1.75229656E8)</f>
        <v>175229656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IFERROR(__xludf.DUMMYFUNCTION("""COMPUTED_VALUE"""),2938.35)</f>
        <v>2938.35</v>
      </c>
      <c r="D253" s="2">
        <f>IFERROR(__xludf.DUMMYFUNCTION("""COMPUTED_VALUE"""),45657.66666666667)</f>
        <v>45657.66667</v>
      </c>
      <c r="E253" s="1">
        <f>IFERROR(__xludf.DUMMYFUNCTION("""COMPUTED_VALUE"""),2941.54)</f>
        <v>2941.54</v>
      </c>
      <c r="G253" s="2">
        <f>IFERROR(__xludf.DUMMYFUNCTION("""COMPUTED_VALUE"""),45657.66666666667)</f>
        <v>45657.66667</v>
      </c>
      <c r="H253" s="1">
        <f>IFERROR(__xludf.DUMMYFUNCTION("""COMPUTED_VALUE"""),2905.9)</f>
        <v>2905.9</v>
      </c>
      <c r="J253" s="2">
        <f>IFERROR(__xludf.DUMMYFUNCTION("""COMPUTED_VALUE"""),45657.66666666667)</f>
        <v>45657.66667</v>
      </c>
      <c r="K253" s="1">
        <f>IFERROR(__xludf.DUMMYFUNCTION("""COMPUTED_VALUE"""),2910.46)</f>
        <v>2910.46</v>
      </c>
      <c r="M253" s="2">
        <f>IFERROR(__xludf.DUMMYFUNCTION("""COMPUTED_VALUE"""),45657.66666666667)</f>
        <v>45657.66667</v>
      </c>
      <c r="N253" s="1">
        <f>IFERROR(__xludf.DUMMYFUNCTION("""COMPUTED_VALUE"""),1.51605552E8)</f>
        <v>151605552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IFERROR(__xludf.DUMMYFUNCTION("""COMPUTED_VALUE"""),2931.43)</f>
        <v>2931.43</v>
      </c>
      <c r="D254" s="2">
        <f>IFERROR(__xludf.DUMMYFUNCTION("""COMPUTED_VALUE"""),45659.66666666667)</f>
        <v>45659.66667</v>
      </c>
      <c r="E254" s="1">
        <f>IFERROR(__xludf.DUMMYFUNCTION("""COMPUTED_VALUE"""),2955.22)</f>
        <v>2955.22</v>
      </c>
      <c r="G254" s="2">
        <f>IFERROR(__xludf.DUMMYFUNCTION("""COMPUTED_VALUE"""),45659.66666666667)</f>
        <v>45659.66667</v>
      </c>
      <c r="H254" s="1">
        <f>IFERROR(__xludf.DUMMYFUNCTION("""COMPUTED_VALUE"""),2890.82)</f>
        <v>2890.82</v>
      </c>
      <c r="J254" s="2">
        <f>IFERROR(__xludf.DUMMYFUNCTION("""COMPUTED_VALUE"""),45659.66666666667)</f>
        <v>45659.66667</v>
      </c>
      <c r="K254" s="1">
        <f>IFERROR(__xludf.DUMMYFUNCTION("""COMPUTED_VALUE"""),2911.08)</f>
        <v>2911.08</v>
      </c>
      <c r="M254" s="2">
        <f>IFERROR(__xludf.DUMMYFUNCTION("""COMPUTED_VALUE"""),45659.66666666667)</f>
        <v>45659.66667</v>
      </c>
      <c r="N254" s="1">
        <f>IFERROR(__xludf.DUMMYFUNCTION("""COMPUTED_VALUE"""),1.88923639E8)</f>
        <v>188923639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IFERROR(__xludf.DUMMYFUNCTION("""COMPUTED_VALUE"""),2931.12)</f>
        <v>2931.12</v>
      </c>
      <c r="D255" s="2">
        <f>IFERROR(__xludf.DUMMYFUNCTION("""COMPUTED_VALUE"""),45660.66666666667)</f>
        <v>45660.66667</v>
      </c>
      <c r="E255" s="1">
        <f>IFERROR(__xludf.DUMMYFUNCTION("""COMPUTED_VALUE"""),2945.65)</f>
        <v>2945.65</v>
      </c>
      <c r="G255" s="2">
        <f>IFERROR(__xludf.DUMMYFUNCTION("""COMPUTED_VALUE"""),45660.66666666667)</f>
        <v>45660.66667</v>
      </c>
      <c r="H255" s="1">
        <f>IFERROR(__xludf.DUMMYFUNCTION("""COMPUTED_VALUE"""),2917.84)</f>
        <v>2917.84</v>
      </c>
      <c r="J255" s="2">
        <f>IFERROR(__xludf.DUMMYFUNCTION("""COMPUTED_VALUE"""),45660.66666666667)</f>
        <v>45660.66667</v>
      </c>
      <c r="K255" s="1">
        <f>IFERROR(__xludf.DUMMYFUNCTION("""COMPUTED_VALUE"""),2937.65)</f>
        <v>2937.65</v>
      </c>
      <c r="M255" s="2">
        <f>IFERROR(__xludf.DUMMYFUNCTION("""COMPUTED_VALUE"""),45660.66666666667)</f>
        <v>45660.66667</v>
      </c>
      <c r="N255" s="1">
        <f>IFERROR(__xludf.DUMMYFUNCTION("""COMPUTED_VALUE"""),1.89298306E8)</f>
        <v>189298306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IFERROR(__xludf.DUMMYFUNCTION("""COMPUTED_VALUE"""),2958.95)</f>
        <v>2958.95</v>
      </c>
      <c r="D256" s="2">
        <f>IFERROR(__xludf.DUMMYFUNCTION("""COMPUTED_VALUE"""),45663.66666666667)</f>
        <v>45663.66667</v>
      </c>
      <c r="E256" s="1">
        <f>IFERROR(__xludf.DUMMYFUNCTION("""COMPUTED_VALUE"""),2981.79)</f>
        <v>2981.79</v>
      </c>
      <c r="G256" s="2">
        <f>IFERROR(__xludf.DUMMYFUNCTION("""COMPUTED_VALUE"""),45663.66666666667)</f>
        <v>45663.66667</v>
      </c>
      <c r="H256" s="1">
        <f>IFERROR(__xludf.DUMMYFUNCTION("""COMPUTED_VALUE"""),2952.45)</f>
        <v>2952.45</v>
      </c>
      <c r="J256" s="2">
        <f>IFERROR(__xludf.DUMMYFUNCTION("""COMPUTED_VALUE"""),45663.66666666667)</f>
        <v>45663.66667</v>
      </c>
      <c r="K256" s="1">
        <f>IFERROR(__xludf.DUMMYFUNCTION("""COMPUTED_VALUE"""),2965.87)</f>
        <v>2965.87</v>
      </c>
      <c r="M256" s="2">
        <f>IFERROR(__xludf.DUMMYFUNCTION("""COMPUTED_VALUE"""),45663.66666666667)</f>
        <v>45663.66667</v>
      </c>
      <c r="N256" s="1">
        <f>IFERROR(__xludf.DUMMYFUNCTION("""COMPUTED_VALUE"""),2.17466799E8)</f>
        <v>217466799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IFERROR(__xludf.DUMMYFUNCTION("""COMPUTED_VALUE"""),2973.83)</f>
        <v>2973.83</v>
      </c>
      <c r="D257" s="2">
        <f>IFERROR(__xludf.DUMMYFUNCTION("""COMPUTED_VALUE"""),45664.66666666667)</f>
        <v>45664.66667</v>
      </c>
      <c r="E257" s="1">
        <f>IFERROR(__xludf.DUMMYFUNCTION("""COMPUTED_VALUE"""),2974.52)</f>
        <v>2974.52</v>
      </c>
      <c r="G257" s="2">
        <f>IFERROR(__xludf.DUMMYFUNCTION("""COMPUTED_VALUE"""),45664.66666666667)</f>
        <v>45664.66667</v>
      </c>
      <c r="H257" s="1">
        <f>IFERROR(__xludf.DUMMYFUNCTION("""COMPUTED_VALUE"""),2917.72)</f>
        <v>2917.72</v>
      </c>
      <c r="J257" s="2">
        <f>IFERROR(__xludf.DUMMYFUNCTION("""COMPUTED_VALUE"""),45664.66666666667)</f>
        <v>45664.66667</v>
      </c>
      <c r="K257" s="1">
        <f>IFERROR(__xludf.DUMMYFUNCTION("""COMPUTED_VALUE"""),2924.16)</f>
        <v>2924.16</v>
      </c>
      <c r="M257" s="2">
        <f>IFERROR(__xludf.DUMMYFUNCTION("""COMPUTED_VALUE"""),45664.66666666667)</f>
        <v>45664.66667</v>
      </c>
      <c r="N257" s="1">
        <f>IFERROR(__xludf.DUMMYFUNCTION("""COMPUTED_VALUE"""),2.05091932E8)</f>
        <v>205091932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IFERROR(__xludf.DUMMYFUNCTION("""COMPUTED_VALUE"""),2928.24)</f>
        <v>2928.24</v>
      </c>
      <c r="D258" s="2">
        <f>IFERROR(__xludf.DUMMYFUNCTION("""COMPUTED_VALUE"""),45665.66666666667)</f>
        <v>45665.66667</v>
      </c>
      <c r="E258" s="1">
        <f>IFERROR(__xludf.DUMMYFUNCTION("""COMPUTED_VALUE"""),2941.97)</f>
        <v>2941.97</v>
      </c>
      <c r="G258" s="2">
        <f>IFERROR(__xludf.DUMMYFUNCTION("""COMPUTED_VALUE"""),45665.66666666667)</f>
        <v>45665.66667</v>
      </c>
      <c r="H258" s="1">
        <f>IFERROR(__xludf.DUMMYFUNCTION("""COMPUTED_VALUE"""),2908.73)</f>
        <v>2908.73</v>
      </c>
      <c r="J258" s="2">
        <f>IFERROR(__xludf.DUMMYFUNCTION("""COMPUTED_VALUE"""),45665.66666666667)</f>
        <v>45665.66667</v>
      </c>
      <c r="K258" s="1">
        <f>IFERROR(__xludf.DUMMYFUNCTION("""COMPUTED_VALUE"""),2934.39)</f>
        <v>2934.39</v>
      </c>
      <c r="M258" s="2">
        <f>IFERROR(__xludf.DUMMYFUNCTION("""COMPUTED_VALUE"""),45665.66666666667)</f>
        <v>45665.66667</v>
      </c>
      <c r="N258" s="1">
        <f>IFERROR(__xludf.DUMMYFUNCTION("""COMPUTED_VALUE"""),2.1310156E8)</f>
        <v>213101560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IFERROR(__xludf.DUMMYFUNCTION("""COMPUTED_VALUE"""),2929.2)</f>
        <v>2929.2</v>
      </c>
      <c r="D259" s="2">
        <f>IFERROR(__xludf.DUMMYFUNCTION("""COMPUTED_VALUE"""),45667.66666666667)</f>
        <v>45667.66667</v>
      </c>
      <c r="E259" s="1">
        <f>IFERROR(__xludf.DUMMYFUNCTION("""COMPUTED_VALUE"""),2933.4)</f>
        <v>2933.4</v>
      </c>
      <c r="G259" s="2">
        <f>IFERROR(__xludf.DUMMYFUNCTION("""COMPUTED_VALUE"""),45667.66666666667)</f>
        <v>45667.66667</v>
      </c>
      <c r="H259" s="1">
        <f>IFERROR(__xludf.DUMMYFUNCTION("""COMPUTED_VALUE"""),2890.84)</f>
        <v>2890.84</v>
      </c>
      <c r="J259" s="2">
        <f>IFERROR(__xludf.DUMMYFUNCTION("""COMPUTED_VALUE"""),45667.66666666667)</f>
        <v>45667.66667</v>
      </c>
      <c r="K259" s="1">
        <f>IFERROR(__xludf.DUMMYFUNCTION("""COMPUTED_VALUE"""),2910.21)</f>
        <v>2910.21</v>
      </c>
      <c r="M259" s="2">
        <f>IFERROR(__xludf.DUMMYFUNCTION("""COMPUTED_VALUE"""),45667.66666666667)</f>
        <v>45667.66667</v>
      </c>
      <c r="N259" s="1">
        <f>IFERROR(__xludf.DUMMYFUNCTION("""COMPUTED_VALUE"""),3.0446195E8)</f>
        <v>304461950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IFERROR(__xludf.DUMMYFUNCTION("""COMPUTED_VALUE"""),2896.66)</f>
        <v>2896.66</v>
      </c>
      <c r="D260" s="2">
        <f>IFERROR(__xludf.DUMMYFUNCTION("""COMPUTED_VALUE"""),45670.66666666667)</f>
        <v>45670.66667</v>
      </c>
      <c r="E260" s="1">
        <f>IFERROR(__xludf.DUMMYFUNCTION("""COMPUTED_VALUE"""),2908.37)</f>
        <v>2908.37</v>
      </c>
      <c r="G260" s="2">
        <f>IFERROR(__xludf.DUMMYFUNCTION("""COMPUTED_VALUE"""),45670.66666666667)</f>
        <v>45670.66667</v>
      </c>
      <c r="H260" s="1">
        <f>IFERROR(__xludf.DUMMYFUNCTION("""COMPUTED_VALUE"""),2880.05)</f>
        <v>2880.05</v>
      </c>
      <c r="J260" s="2">
        <f>IFERROR(__xludf.DUMMYFUNCTION("""COMPUTED_VALUE"""),45670.66666666667)</f>
        <v>45670.66667</v>
      </c>
      <c r="K260" s="1">
        <f>IFERROR(__xludf.DUMMYFUNCTION("""COMPUTED_VALUE"""),2899.46)</f>
        <v>2899.46</v>
      </c>
      <c r="M260" s="2">
        <f>IFERROR(__xludf.DUMMYFUNCTION("""COMPUTED_VALUE"""),45670.66666666667)</f>
        <v>45670.66667</v>
      </c>
      <c r="N260" s="1">
        <f>IFERROR(__xludf.DUMMYFUNCTION("""COMPUTED_VALUE"""),2.36700706E8)</f>
        <v>236700706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IFERROR(__xludf.DUMMYFUNCTION("""COMPUTED_VALUE"""),2917.1)</f>
        <v>2917.1</v>
      </c>
      <c r="D261" s="2">
        <f>IFERROR(__xludf.DUMMYFUNCTION("""COMPUTED_VALUE"""),45671.66666666667)</f>
        <v>45671.66667</v>
      </c>
      <c r="E261" s="1">
        <f>IFERROR(__xludf.DUMMYFUNCTION("""COMPUTED_VALUE"""),2926.31)</f>
        <v>2926.31</v>
      </c>
      <c r="G261" s="2">
        <f>IFERROR(__xludf.DUMMYFUNCTION("""COMPUTED_VALUE"""),45671.66666666667)</f>
        <v>45671.66667</v>
      </c>
      <c r="H261" s="1">
        <f>IFERROR(__xludf.DUMMYFUNCTION("""COMPUTED_VALUE"""),2874.09)</f>
        <v>2874.09</v>
      </c>
      <c r="J261" s="2">
        <f>IFERROR(__xludf.DUMMYFUNCTION("""COMPUTED_VALUE"""),45671.66666666667)</f>
        <v>45671.66667</v>
      </c>
      <c r="K261" s="1">
        <f>IFERROR(__xludf.DUMMYFUNCTION("""COMPUTED_VALUE"""),2889.22)</f>
        <v>2889.22</v>
      </c>
      <c r="M261" s="2">
        <f>IFERROR(__xludf.DUMMYFUNCTION("""COMPUTED_VALUE"""),45671.66666666667)</f>
        <v>45671.66667</v>
      </c>
      <c r="N261" s="1">
        <f>IFERROR(__xludf.DUMMYFUNCTION("""COMPUTED_VALUE"""),2.02575112E8)</f>
        <v>202575112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IFERROR(__xludf.DUMMYFUNCTION("""COMPUTED_VALUE"""),2940.72)</f>
        <v>2940.72</v>
      </c>
      <c r="D262" s="2">
        <f>IFERROR(__xludf.DUMMYFUNCTION("""COMPUTED_VALUE"""),45672.66666666667)</f>
        <v>45672.66667</v>
      </c>
      <c r="E262" s="1">
        <f>IFERROR(__xludf.DUMMYFUNCTION("""COMPUTED_VALUE"""),2948.41)</f>
        <v>2948.41</v>
      </c>
      <c r="G262" s="2">
        <f>IFERROR(__xludf.DUMMYFUNCTION("""COMPUTED_VALUE"""),45672.66666666667)</f>
        <v>45672.66667</v>
      </c>
      <c r="H262" s="1">
        <f>IFERROR(__xludf.DUMMYFUNCTION("""COMPUTED_VALUE"""),2919.91)</f>
        <v>2919.91</v>
      </c>
      <c r="J262" s="2">
        <f>IFERROR(__xludf.DUMMYFUNCTION("""COMPUTED_VALUE"""),45672.66666666667)</f>
        <v>45672.66667</v>
      </c>
      <c r="K262" s="1">
        <f>IFERROR(__xludf.DUMMYFUNCTION("""COMPUTED_VALUE"""),2941.02)</f>
        <v>2941.02</v>
      </c>
      <c r="M262" s="2">
        <f>IFERROR(__xludf.DUMMYFUNCTION("""COMPUTED_VALUE"""),45672.66666666667)</f>
        <v>45672.66667</v>
      </c>
      <c r="N262" s="1">
        <f>IFERROR(__xludf.DUMMYFUNCTION("""COMPUTED_VALUE"""),2.05146187E8)</f>
        <v>205146187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IFERROR(__xludf.DUMMYFUNCTION("""COMPUTED_VALUE"""),2949.96)</f>
        <v>2949.96</v>
      </c>
      <c r="D263" s="2">
        <f>IFERROR(__xludf.DUMMYFUNCTION("""COMPUTED_VALUE"""),45673.66666666667)</f>
        <v>45673.66667</v>
      </c>
      <c r="E263" s="1">
        <f>IFERROR(__xludf.DUMMYFUNCTION("""COMPUTED_VALUE"""),2954.72)</f>
        <v>2954.72</v>
      </c>
      <c r="G263" s="2">
        <f>IFERROR(__xludf.DUMMYFUNCTION("""COMPUTED_VALUE"""),45673.66666666667)</f>
        <v>45673.66667</v>
      </c>
      <c r="H263" s="1">
        <f>IFERROR(__xludf.DUMMYFUNCTION("""COMPUTED_VALUE"""),2927.36)</f>
        <v>2927.36</v>
      </c>
      <c r="J263" s="2">
        <f>IFERROR(__xludf.DUMMYFUNCTION("""COMPUTED_VALUE"""),45673.66666666667)</f>
        <v>45673.66667</v>
      </c>
      <c r="K263" s="1">
        <f>IFERROR(__xludf.DUMMYFUNCTION("""COMPUTED_VALUE"""),2930.59)</f>
        <v>2930.59</v>
      </c>
      <c r="M263" s="2">
        <f>IFERROR(__xludf.DUMMYFUNCTION("""COMPUTED_VALUE"""),45673.66666666667)</f>
        <v>45673.66667</v>
      </c>
      <c r="N263" s="1">
        <f>IFERROR(__xludf.DUMMYFUNCTION("""COMPUTED_VALUE"""),1.85826596E8)</f>
        <v>185826596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IFERROR(__xludf.DUMMYFUNCTION("""COMPUTED_VALUE"""),2970.84)</f>
        <v>2970.84</v>
      </c>
      <c r="D264" s="2">
        <f>IFERROR(__xludf.DUMMYFUNCTION("""COMPUTED_VALUE"""),45674.66666666667)</f>
        <v>45674.66667</v>
      </c>
      <c r="E264" s="1">
        <f>IFERROR(__xludf.DUMMYFUNCTION("""COMPUTED_VALUE"""),2979.12)</f>
        <v>2979.12</v>
      </c>
      <c r="G264" s="2">
        <f>IFERROR(__xludf.DUMMYFUNCTION("""COMPUTED_VALUE"""),45674.66666666667)</f>
        <v>45674.66667</v>
      </c>
      <c r="H264" s="1">
        <f>IFERROR(__xludf.DUMMYFUNCTION("""COMPUTED_VALUE"""),2952.68)</f>
        <v>2952.68</v>
      </c>
      <c r="J264" s="2">
        <f>IFERROR(__xludf.DUMMYFUNCTION("""COMPUTED_VALUE"""),45674.66666666667)</f>
        <v>45674.66667</v>
      </c>
      <c r="K264" s="1">
        <f>IFERROR(__xludf.DUMMYFUNCTION("""COMPUTED_VALUE"""),2975.33)</f>
        <v>2975.33</v>
      </c>
      <c r="M264" s="2">
        <f>IFERROR(__xludf.DUMMYFUNCTION("""COMPUTED_VALUE"""),45674.66666666667)</f>
        <v>45674.66667</v>
      </c>
      <c r="N264" s="1">
        <f>IFERROR(__xludf.DUMMYFUNCTION("""COMPUTED_VALUE"""),2.2364884E8)</f>
        <v>223648840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IFERROR(__xludf.DUMMYFUNCTION("""COMPUTED_VALUE"""),3003.34)</f>
        <v>3003.34</v>
      </c>
      <c r="D265" s="2">
        <f>IFERROR(__xludf.DUMMYFUNCTION("""COMPUTED_VALUE"""),45678.66666666667)</f>
        <v>45678.66667</v>
      </c>
      <c r="E265" s="1">
        <f>IFERROR(__xludf.DUMMYFUNCTION("""COMPUTED_VALUE"""),3033.2)</f>
        <v>3033.2</v>
      </c>
      <c r="G265" s="2">
        <f>IFERROR(__xludf.DUMMYFUNCTION("""COMPUTED_VALUE"""),45678.66666666667)</f>
        <v>45678.66667</v>
      </c>
      <c r="H265" s="1">
        <f>IFERROR(__xludf.DUMMYFUNCTION("""COMPUTED_VALUE"""),3000.51)</f>
        <v>3000.51</v>
      </c>
      <c r="J265" s="2">
        <f>IFERROR(__xludf.DUMMYFUNCTION("""COMPUTED_VALUE"""),45678.66666666667)</f>
        <v>45678.66667</v>
      </c>
      <c r="K265" s="1">
        <f>IFERROR(__xludf.DUMMYFUNCTION("""COMPUTED_VALUE"""),3025.83)</f>
        <v>3025.83</v>
      </c>
      <c r="M265" s="2">
        <f>IFERROR(__xludf.DUMMYFUNCTION("""COMPUTED_VALUE"""),45678.66666666667)</f>
        <v>45678.66667</v>
      </c>
      <c r="N265" s="1">
        <f>IFERROR(__xludf.DUMMYFUNCTION("""COMPUTED_VALUE"""),2.61544388E8)</f>
        <v>261544388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IFERROR(__xludf.DUMMYFUNCTION("""COMPUTED_VALUE"""),3068.19)</f>
        <v>3068.19</v>
      </c>
      <c r="D266" s="2">
        <f>IFERROR(__xludf.DUMMYFUNCTION("""COMPUTED_VALUE"""),45679.66666666667)</f>
        <v>45679.66667</v>
      </c>
      <c r="E266" s="1">
        <f>IFERROR(__xludf.DUMMYFUNCTION("""COMPUTED_VALUE"""),3075.48)</f>
        <v>3075.48</v>
      </c>
      <c r="G266" s="2">
        <f>IFERROR(__xludf.DUMMYFUNCTION("""COMPUTED_VALUE"""),45679.66666666667)</f>
        <v>45679.66667</v>
      </c>
      <c r="H266" s="1">
        <f>IFERROR(__xludf.DUMMYFUNCTION("""COMPUTED_VALUE"""),3046.73)</f>
        <v>3046.73</v>
      </c>
      <c r="J266" s="2">
        <f>IFERROR(__xludf.DUMMYFUNCTION("""COMPUTED_VALUE"""),45679.66666666667)</f>
        <v>45679.66667</v>
      </c>
      <c r="K266" s="1">
        <f>IFERROR(__xludf.DUMMYFUNCTION("""COMPUTED_VALUE"""),3062.5)</f>
        <v>3062.5</v>
      </c>
      <c r="M266" s="2">
        <f>IFERROR(__xludf.DUMMYFUNCTION("""COMPUTED_VALUE"""),45679.66666666667)</f>
        <v>45679.66667</v>
      </c>
      <c r="N266" s="1">
        <f>IFERROR(__xludf.DUMMYFUNCTION("""COMPUTED_VALUE"""),1.97451085E8)</f>
        <v>197451085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IFERROR(__xludf.DUMMYFUNCTION("""COMPUTED_VALUE"""),3054.2)</f>
        <v>3054.2</v>
      </c>
      <c r="D267" s="2">
        <f>IFERROR(__xludf.DUMMYFUNCTION("""COMPUTED_VALUE"""),45680.66666666667)</f>
        <v>45680.66667</v>
      </c>
      <c r="E267" s="1">
        <f>IFERROR(__xludf.DUMMYFUNCTION("""COMPUTED_VALUE"""),3081.62)</f>
        <v>3081.62</v>
      </c>
      <c r="G267" s="2">
        <f>IFERROR(__xludf.DUMMYFUNCTION("""COMPUTED_VALUE"""),45680.66666666667)</f>
        <v>45680.66667</v>
      </c>
      <c r="H267" s="1">
        <f>IFERROR(__xludf.DUMMYFUNCTION("""COMPUTED_VALUE"""),3041.18)</f>
        <v>3041.18</v>
      </c>
      <c r="J267" s="2">
        <f>IFERROR(__xludf.DUMMYFUNCTION("""COMPUTED_VALUE"""),45680.66666666667)</f>
        <v>45680.66667</v>
      </c>
      <c r="K267" s="1">
        <f>IFERROR(__xludf.DUMMYFUNCTION("""COMPUTED_VALUE"""),3081.59)</f>
        <v>3081.59</v>
      </c>
      <c r="M267" s="2">
        <f>IFERROR(__xludf.DUMMYFUNCTION("""COMPUTED_VALUE"""),45680.66666666667)</f>
        <v>45680.66667</v>
      </c>
      <c r="N267" s="1">
        <f>IFERROR(__xludf.DUMMYFUNCTION("""COMPUTED_VALUE"""),1.86802595E8)</f>
        <v>186802595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IFERROR(__xludf.DUMMYFUNCTION("""COMPUTED_VALUE"""),3079.11)</f>
        <v>3079.11</v>
      </c>
      <c r="D268" s="2">
        <f>IFERROR(__xludf.DUMMYFUNCTION("""COMPUTED_VALUE"""),45681.66666666667)</f>
        <v>45681.66667</v>
      </c>
      <c r="E268" s="1">
        <f>IFERROR(__xludf.DUMMYFUNCTION("""COMPUTED_VALUE"""),3085.12)</f>
        <v>3085.12</v>
      </c>
      <c r="G268" s="2">
        <f>IFERROR(__xludf.DUMMYFUNCTION("""COMPUTED_VALUE"""),45681.66666666667)</f>
        <v>45681.66667</v>
      </c>
      <c r="H268" s="1">
        <f>IFERROR(__xludf.DUMMYFUNCTION("""COMPUTED_VALUE"""),3062.43)</f>
        <v>3062.43</v>
      </c>
      <c r="J268" s="2">
        <f>IFERROR(__xludf.DUMMYFUNCTION("""COMPUTED_VALUE"""),45681.66666666667)</f>
        <v>45681.66667</v>
      </c>
      <c r="K268" s="1">
        <f>IFERROR(__xludf.DUMMYFUNCTION("""COMPUTED_VALUE"""),3079.38)</f>
        <v>3079.38</v>
      </c>
      <c r="M268" s="2">
        <f>IFERROR(__xludf.DUMMYFUNCTION("""COMPUTED_VALUE"""),45681.66666666667)</f>
        <v>45681.66667</v>
      </c>
      <c r="N268" s="1">
        <f>IFERROR(__xludf.DUMMYFUNCTION("""COMPUTED_VALUE"""),1.63978985E8)</f>
        <v>163978985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IFERROR(__xludf.DUMMYFUNCTION("""COMPUTED_VALUE"""),3027.34)</f>
        <v>3027.34</v>
      </c>
      <c r="D269" s="2">
        <f>IFERROR(__xludf.DUMMYFUNCTION("""COMPUTED_VALUE"""),45684.66666666667)</f>
        <v>45684.66667</v>
      </c>
      <c r="E269" s="1">
        <f>IFERROR(__xludf.DUMMYFUNCTION("""COMPUTED_VALUE"""),3112.92)</f>
        <v>3112.92</v>
      </c>
      <c r="G269" s="2">
        <f>IFERROR(__xludf.DUMMYFUNCTION("""COMPUTED_VALUE"""),45684.66666666667)</f>
        <v>45684.66667</v>
      </c>
      <c r="H269" s="1">
        <f>IFERROR(__xludf.DUMMYFUNCTION("""COMPUTED_VALUE"""),3027.34)</f>
        <v>3027.34</v>
      </c>
      <c r="J269" s="2">
        <f>IFERROR(__xludf.DUMMYFUNCTION("""COMPUTED_VALUE"""),45684.66666666667)</f>
        <v>45684.66667</v>
      </c>
      <c r="K269" s="1">
        <f>IFERROR(__xludf.DUMMYFUNCTION("""COMPUTED_VALUE"""),3111.67)</f>
        <v>3111.67</v>
      </c>
      <c r="M269" s="2">
        <f>IFERROR(__xludf.DUMMYFUNCTION("""COMPUTED_VALUE"""),45684.66666666667)</f>
        <v>45684.66667</v>
      </c>
      <c r="N269" s="1">
        <f>IFERROR(__xludf.DUMMYFUNCTION("""COMPUTED_VALUE"""),2.31898912E8)</f>
        <v>231898912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IFERROR(__xludf.DUMMYFUNCTION("""COMPUTED_VALUE"""),3099.88)</f>
        <v>3099.88</v>
      </c>
      <c r="D270" s="2">
        <f>IFERROR(__xludf.DUMMYFUNCTION("""COMPUTED_VALUE"""),45685.66666666667)</f>
        <v>45685.66667</v>
      </c>
      <c r="E270" s="1">
        <f>IFERROR(__xludf.DUMMYFUNCTION("""COMPUTED_VALUE"""),3138.8)</f>
        <v>3138.8</v>
      </c>
      <c r="G270" s="2">
        <f>IFERROR(__xludf.DUMMYFUNCTION("""COMPUTED_VALUE"""),45685.66666666667)</f>
        <v>45685.66667</v>
      </c>
      <c r="H270" s="1">
        <f>IFERROR(__xludf.DUMMYFUNCTION("""COMPUTED_VALUE"""),3094.28)</f>
        <v>3094.28</v>
      </c>
      <c r="J270" s="2">
        <f>IFERROR(__xludf.DUMMYFUNCTION("""COMPUTED_VALUE"""),45685.66666666667)</f>
        <v>45685.66667</v>
      </c>
      <c r="K270" s="1">
        <f>IFERROR(__xludf.DUMMYFUNCTION("""COMPUTED_VALUE"""),3118.91)</f>
        <v>3118.91</v>
      </c>
      <c r="M270" s="2">
        <f>IFERROR(__xludf.DUMMYFUNCTION("""COMPUTED_VALUE"""),45685.66666666667)</f>
        <v>45685.66667</v>
      </c>
      <c r="N270" s="1">
        <f>IFERROR(__xludf.DUMMYFUNCTION("""COMPUTED_VALUE"""),1.87750836E8)</f>
        <v>187750836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IFERROR(__xludf.DUMMYFUNCTION("""COMPUTED_VALUE"""),3127.89)</f>
        <v>3127.89</v>
      </c>
      <c r="D271" s="2">
        <f>IFERROR(__xludf.DUMMYFUNCTION("""COMPUTED_VALUE"""),45686.66666666667)</f>
        <v>45686.66667</v>
      </c>
      <c r="E271" s="1">
        <f>IFERROR(__xludf.DUMMYFUNCTION("""COMPUTED_VALUE"""),3133.89)</f>
        <v>3133.89</v>
      </c>
      <c r="G271" s="2">
        <f>IFERROR(__xludf.DUMMYFUNCTION("""COMPUTED_VALUE"""),45686.66666666667)</f>
        <v>45686.66667</v>
      </c>
      <c r="H271" s="1">
        <f>IFERROR(__xludf.DUMMYFUNCTION("""COMPUTED_VALUE"""),3102.16)</f>
        <v>3102.16</v>
      </c>
      <c r="J271" s="2">
        <f>IFERROR(__xludf.DUMMYFUNCTION("""COMPUTED_VALUE"""),45686.66666666667)</f>
        <v>45686.66667</v>
      </c>
      <c r="K271" s="1">
        <f>IFERROR(__xludf.DUMMYFUNCTION("""COMPUTED_VALUE"""),3112.66)</f>
        <v>3112.66</v>
      </c>
      <c r="M271" s="2">
        <f>IFERROR(__xludf.DUMMYFUNCTION("""COMPUTED_VALUE"""),45686.66666666667)</f>
        <v>45686.66667</v>
      </c>
      <c r="N271" s="1">
        <f>IFERROR(__xludf.DUMMYFUNCTION("""COMPUTED_VALUE"""),1.60364175E8)</f>
        <v>160364175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IFERROR(__xludf.DUMMYFUNCTION("""COMPUTED_VALUE"""),3119.57)</f>
        <v>3119.57</v>
      </c>
      <c r="D272" s="2">
        <f>IFERROR(__xludf.DUMMYFUNCTION("""COMPUTED_VALUE"""),45687.66666666667)</f>
        <v>45687.66667</v>
      </c>
      <c r="E272" s="1">
        <f>IFERROR(__xludf.DUMMYFUNCTION("""COMPUTED_VALUE"""),3140.71)</f>
        <v>3140.71</v>
      </c>
      <c r="G272" s="2">
        <f>IFERROR(__xludf.DUMMYFUNCTION("""COMPUTED_VALUE"""),45687.66666666667)</f>
        <v>45687.66667</v>
      </c>
      <c r="H272" s="1">
        <f>IFERROR(__xludf.DUMMYFUNCTION("""COMPUTED_VALUE"""),3098.06)</f>
        <v>3098.06</v>
      </c>
      <c r="J272" s="2">
        <f>IFERROR(__xludf.DUMMYFUNCTION("""COMPUTED_VALUE"""),45687.66666666667)</f>
        <v>45687.66667</v>
      </c>
      <c r="K272" s="1">
        <f>IFERROR(__xludf.DUMMYFUNCTION("""COMPUTED_VALUE"""),3112.97)</f>
        <v>3112.97</v>
      </c>
      <c r="M272" s="2">
        <f>IFERROR(__xludf.DUMMYFUNCTION("""COMPUTED_VALUE"""),45687.66666666667)</f>
        <v>45687.66667</v>
      </c>
      <c r="N272" s="1">
        <f>IFERROR(__xludf.DUMMYFUNCTION("""COMPUTED_VALUE"""),1.71238554E8)</f>
        <v>171238554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IFERROR(__xludf.DUMMYFUNCTION("""COMPUTED_VALUE"""),3121.66)</f>
        <v>3121.66</v>
      </c>
      <c r="D273" s="2">
        <f>IFERROR(__xludf.DUMMYFUNCTION("""COMPUTED_VALUE"""),45688.66666666667)</f>
        <v>45688.66667</v>
      </c>
      <c r="E273" s="1">
        <f>IFERROR(__xludf.DUMMYFUNCTION("""COMPUTED_VALUE"""),3149.16)</f>
        <v>3149.16</v>
      </c>
      <c r="G273" s="2">
        <f>IFERROR(__xludf.DUMMYFUNCTION("""COMPUTED_VALUE"""),45688.66666666667)</f>
        <v>45688.66667</v>
      </c>
      <c r="H273" s="1">
        <f>IFERROR(__xludf.DUMMYFUNCTION("""COMPUTED_VALUE"""),3113.62)</f>
        <v>3113.62</v>
      </c>
      <c r="J273" s="2">
        <f>IFERROR(__xludf.DUMMYFUNCTION("""COMPUTED_VALUE"""),45688.66666666667)</f>
        <v>45688.66667</v>
      </c>
      <c r="K273" s="1">
        <f>IFERROR(__xludf.DUMMYFUNCTION("""COMPUTED_VALUE"""),3119.05)</f>
        <v>3119.05</v>
      </c>
      <c r="M273" s="2">
        <f>IFERROR(__xludf.DUMMYFUNCTION("""COMPUTED_VALUE"""),45688.66666666667)</f>
        <v>45688.66667</v>
      </c>
      <c r="N273" s="1">
        <f>IFERROR(__xludf.DUMMYFUNCTION("""COMPUTED_VALUE"""),2.68127048E8)</f>
        <v>268127048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IFERROR(__xludf.DUMMYFUNCTION("""COMPUTED_VALUE"""),3082.12)</f>
        <v>3082.12</v>
      </c>
      <c r="D274" s="2">
        <f>IFERROR(__xludf.DUMMYFUNCTION("""COMPUTED_VALUE"""),45691.66666666667)</f>
        <v>45691.66667</v>
      </c>
      <c r="E274" s="1">
        <f>IFERROR(__xludf.DUMMYFUNCTION("""COMPUTED_VALUE"""),3139.59)</f>
        <v>3139.59</v>
      </c>
      <c r="G274" s="2">
        <f>IFERROR(__xludf.DUMMYFUNCTION("""COMPUTED_VALUE"""),45691.66666666667)</f>
        <v>45691.66667</v>
      </c>
      <c r="H274" s="1">
        <f>IFERROR(__xludf.DUMMYFUNCTION("""COMPUTED_VALUE"""),3070.96)</f>
        <v>3070.96</v>
      </c>
      <c r="J274" s="2">
        <f>IFERROR(__xludf.DUMMYFUNCTION("""COMPUTED_VALUE"""),45691.66666666667)</f>
        <v>45691.66667</v>
      </c>
      <c r="K274" s="1">
        <f>IFERROR(__xludf.DUMMYFUNCTION("""COMPUTED_VALUE"""),3122.63)</f>
        <v>3122.63</v>
      </c>
      <c r="M274" s="2">
        <f>IFERROR(__xludf.DUMMYFUNCTION("""COMPUTED_VALUE"""),45691.66666666667)</f>
        <v>45691.66667</v>
      </c>
      <c r="N274" s="1">
        <f>IFERROR(__xludf.DUMMYFUNCTION("""COMPUTED_VALUE"""),2.39780013E8)</f>
        <v>239780013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IFERROR(__xludf.DUMMYFUNCTION("""COMPUTED_VALUE"""),3132.04)</f>
        <v>3132.04</v>
      </c>
      <c r="D275" s="2">
        <f>IFERROR(__xludf.DUMMYFUNCTION("""COMPUTED_VALUE"""),45692.66666666667)</f>
        <v>45692.66667</v>
      </c>
      <c r="E275" s="1">
        <f>IFERROR(__xludf.DUMMYFUNCTION("""COMPUTED_VALUE"""),3169.92)</f>
        <v>3169.92</v>
      </c>
      <c r="G275" s="2">
        <f>IFERROR(__xludf.DUMMYFUNCTION("""COMPUTED_VALUE"""),45692.66666666667)</f>
        <v>45692.66667</v>
      </c>
      <c r="H275" s="1">
        <f>IFERROR(__xludf.DUMMYFUNCTION("""COMPUTED_VALUE"""),3127.4)</f>
        <v>3127.4</v>
      </c>
      <c r="J275" s="2">
        <f>IFERROR(__xludf.DUMMYFUNCTION("""COMPUTED_VALUE"""),45692.66666666667)</f>
        <v>45692.66667</v>
      </c>
      <c r="K275" s="1">
        <f>IFERROR(__xludf.DUMMYFUNCTION("""COMPUTED_VALUE"""),3167.17)</f>
        <v>3167.17</v>
      </c>
      <c r="M275" s="2">
        <f>IFERROR(__xludf.DUMMYFUNCTION("""COMPUTED_VALUE"""),45692.66666666667)</f>
        <v>45692.66667</v>
      </c>
      <c r="N275" s="1">
        <f>IFERROR(__xludf.DUMMYFUNCTION("""COMPUTED_VALUE"""),1.94236127E8)</f>
        <v>194236127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IFERROR(__xludf.DUMMYFUNCTION("""COMPUTED_VALUE"""),3139.3)</f>
        <v>3139.3</v>
      </c>
      <c r="D276" s="2">
        <f>IFERROR(__xludf.DUMMYFUNCTION("""COMPUTED_VALUE"""),45693.66666666667)</f>
        <v>45693.66667</v>
      </c>
      <c r="E276" s="1">
        <f>IFERROR(__xludf.DUMMYFUNCTION("""COMPUTED_VALUE"""),3157.83)</f>
        <v>3157.83</v>
      </c>
      <c r="G276" s="2">
        <f>IFERROR(__xludf.DUMMYFUNCTION("""COMPUTED_VALUE"""),45693.66666666667)</f>
        <v>45693.66667</v>
      </c>
      <c r="H276" s="1">
        <f>IFERROR(__xludf.DUMMYFUNCTION("""COMPUTED_VALUE"""),3133.37)</f>
        <v>3133.37</v>
      </c>
      <c r="J276" s="2">
        <f>IFERROR(__xludf.DUMMYFUNCTION("""COMPUTED_VALUE"""),45693.66666666667)</f>
        <v>45693.66667</v>
      </c>
      <c r="K276" s="1">
        <f>IFERROR(__xludf.DUMMYFUNCTION("""COMPUTED_VALUE"""),3153.77)</f>
        <v>3153.77</v>
      </c>
      <c r="M276" s="2">
        <f>IFERROR(__xludf.DUMMYFUNCTION("""COMPUTED_VALUE"""),45693.66666666667)</f>
        <v>45693.66667</v>
      </c>
      <c r="N276" s="1">
        <f>IFERROR(__xludf.DUMMYFUNCTION("""COMPUTED_VALUE"""),1.89640073E8)</f>
        <v>189640073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IFERROR(__xludf.DUMMYFUNCTION("""COMPUTED_VALUE"""),3167.39)</f>
        <v>3167.39</v>
      </c>
      <c r="D277" s="2">
        <f>IFERROR(__xludf.DUMMYFUNCTION("""COMPUTED_VALUE"""),45694.66666666667)</f>
        <v>45694.66667</v>
      </c>
      <c r="E277" s="1">
        <f>IFERROR(__xludf.DUMMYFUNCTION("""COMPUTED_VALUE"""),3175.95)</f>
        <v>3175.95</v>
      </c>
      <c r="G277" s="2">
        <f>IFERROR(__xludf.DUMMYFUNCTION("""COMPUTED_VALUE"""),45694.66666666667)</f>
        <v>45694.66667</v>
      </c>
      <c r="H277" s="1">
        <f>IFERROR(__xludf.DUMMYFUNCTION("""COMPUTED_VALUE"""),3151.84)</f>
        <v>3151.84</v>
      </c>
      <c r="J277" s="2">
        <f>IFERROR(__xludf.DUMMYFUNCTION("""COMPUTED_VALUE"""),45694.66666666667)</f>
        <v>45694.66667</v>
      </c>
      <c r="K277" s="1">
        <f>IFERROR(__xludf.DUMMYFUNCTION("""COMPUTED_VALUE"""),3171.69)</f>
        <v>3171.69</v>
      </c>
      <c r="M277" s="2">
        <f>IFERROR(__xludf.DUMMYFUNCTION("""COMPUTED_VALUE"""),45694.66666666667)</f>
        <v>45694.66667</v>
      </c>
      <c r="N277" s="1">
        <f>IFERROR(__xludf.DUMMYFUNCTION("""COMPUTED_VALUE"""),2.00160164E8)</f>
        <v>200160164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IFERROR(__xludf.DUMMYFUNCTION("""COMPUTED_VALUE"""),3132.37)</f>
        <v>3132.37</v>
      </c>
      <c r="D278" s="2">
        <f>IFERROR(__xludf.DUMMYFUNCTION("""COMPUTED_VALUE"""),45695.66666666667)</f>
        <v>45695.66667</v>
      </c>
      <c r="E278" s="1">
        <f>IFERROR(__xludf.DUMMYFUNCTION("""COMPUTED_VALUE"""),3146.65)</f>
        <v>3146.65</v>
      </c>
      <c r="G278" s="2">
        <f>IFERROR(__xludf.DUMMYFUNCTION("""COMPUTED_VALUE"""),45695.66666666667)</f>
        <v>45695.66667</v>
      </c>
      <c r="H278" s="1">
        <f>IFERROR(__xludf.DUMMYFUNCTION("""COMPUTED_VALUE"""),3092.08)</f>
        <v>3092.08</v>
      </c>
      <c r="J278" s="2">
        <f>IFERROR(__xludf.DUMMYFUNCTION("""COMPUTED_VALUE"""),45695.66666666667)</f>
        <v>45695.66667</v>
      </c>
      <c r="K278" s="1">
        <f>IFERROR(__xludf.DUMMYFUNCTION("""COMPUTED_VALUE"""),3095.96)</f>
        <v>3095.96</v>
      </c>
      <c r="M278" s="2">
        <f>IFERROR(__xludf.DUMMYFUNCTION("""COMPUTED_VALUE"""),45695.66666666667)</f>
        <v>45695.66667</v>
      </c>
      <c r="N278" s="1">
        <f>IFERROR(__xludf.DUMMYFUNCTION("""COMPUTED_VALUE"""),2.24851471E8)</f>
        <v>224851471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IFERROR(__xludf.DUMMYFUNCTION("""COMPUTED_VALUE"""),3115.6)</f>
        <v>3115.6</v>
      </c>
      <c r="D279" s="2">
        <f>IFERROR(__xludf.DUMMYFUNCTION("""COMPUTED_VALUE"""),45698.66666666667)</f>
        <v>45698.66667</v>
      </c>
      <c r="E279" s="1">
        <f>IFERROR(__xludf.DUMMYFUNCTION("""COMPUTED_VALUE"""),3143.52)</f>
        <v>3143.52</v>
      </c>
      <c r="G279" s="2">
        <f>IFERROR(__xludf.DUMMYFUNCTION("""COMPUTED_VALUE"""),45698.66666666667)</f>
        <v>45698.66667</v>
      </c>
      <c r="H279" s="1">
        <f>IFERROR(__xludf.DUMMYFUNCTION("""COMPUTED_VALUE"""),3103.39)</f>
        <v>3103.39</v>
      </c>
      <c r="J279" s="2">
        <f>IFERROR(__xludf.DUMMYFUNCTION("""COMPUTED_VALUE"""),45698.66666666667)</f>
        <v>45698.66667</v>
      </c>
      <c r="K279" s="1">
        <f>IFERROR(__xludf.DUMMYFUNCTION("""COMPUTED_VALUE"""),3139.92)</f>
        <v>3139.92</v>
      </c>
      <c r="M279" s="2">
        <f>IFERROR(__xludf.DUMMYFUNCTION("""COMPUTED_VALUE"""),45698.66666666667)</f>
        <v>45698.66667</v>
      </c>
      <c r="N279" s="1">
        <f>IFERROR(__xludf.DUMMYFUNCTION("""COMPUTED_VALUE"""),1.8222127E8)</f>
        <v>182221270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IFERROR(__xludf.DUMMYFUNCTION("""COMPUTED_VALUE"""),3127.24)</f>
        <v>3127.24</v>
      </c>
      <c r="D280" s="2">
        <f>IFERROR(__xludf.DUMMYFUNCTION("""COMPUTED_VALUE"""),45699.66666666667)</f>
        <v>45699.66667</v>
      </c>
      <c r="E280" s="1">
        <f>IFERROR(__xludf.DUMMYFUNCTION("""COMPUTED_VALUE"""),3134.49)</f>
        <v>3134.49</v>
      </c>
      <c r="G280" s="2">
        <f>IFERROR(__xludf.DUMMYFUNCTION("""COMPUTED_VALUE"""),45699.66666666667)</f>
        <v>45699.66667</v>
      </c>
      <c r="H280" s="1">
        <f>IFERROR(__xludf.DUMMYFUNCTION("""COMPUTED_VALUE"""),3107.97)</f>
        <v>3107.97</v>
      </c>
      <c r="J280" s="2">
        <f>IFERROR(__xludf.DUMMYFUNCTION("""COMPUTED_VALUE"""),45699.66666666667)</f>
        <v>45699.66667</v>
      </c>
      <c r="K280" s="1">
        <f>IFERROR(__xludf.DUMMYFUNCTION("""COMPUTED_VALUE"""),3131.98)</f>
        <v>3131.98</v>
      </c>
      <c r="M280" s="2">
        <f>IFERROR(__xludf.DUMMYFUNCTION("""COMPUTED_VALUE"""),45699.66666666667)</f>
        <v>45699.66667</v>
      </c>
      <c r="N280" s="1">
        <f>IFERROR(__xludf.DUMMYFUNCTION("""COMPUTED_VALUE"""),1.71589955E8)</f>
        <v>171589955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IFERROR(__xludf.DUMMYFUNCTION("""COMPUTED_VALUE"""),3104.32)</f>
        <v>3104.32</v>
      </c>
      <c r="D281" s="2">
        <f>IFERROR(__xludf.DUMMYFUNCTION("""COMPUTED_VALUE"""),45700.66666666667)</f>
        <v>45700.66667</v>
      </c>
      <c r="E281" s="1">
        <f>IFERROR(__xludf.DUMMYFUNCTION("""COMPUTED_VALUE"""),3122.32)</f>
        <v>3122.32</v>
      </c>
      <c r="G281" s="2">
        <f>IFERROR(__xludf.DUMMYFUNCTION("""COMPUTED_VALUE"""),45700.66666666667)</f>
        <v>45700.66667</v>
      </c>
      <c r="H281" s="1">
        <f>IFERROR(__xludf.DUMMYFUNCTION("""COMPUTED_VALUE"""),3088.06)</f>
        <v>3088.06</v>
      </c>
      <c r="J281" s="2">
        <f>IFERROR(__xludf.DUMMYFUNCTION("""COMPUTED_VALUE"""),45700.66666666667)</f>
        <v>45700.66667</v>
      </c>
      <c r="K281" s="1">
        <f>IFERROR(__xludf.DUMMYFUNCTION("""COMPUTED_VALUE"""),3109.84)</f>
        <v>3109.84</v>
      </c>
      <c r="M281" s="2">
        <f>IFERROR(__xludf.DUMMYFUNCTION("""COMPUTED_VALUE"""),45700.66666666667)</f>
        <v>45700.66667</v>
      </c>
      <c r="N281" s="1">
        <f>IFERROR(__xludf.DUMMYFUNCTION("""COMPUTED_VALUE"""),1.88355022E8)</f>
        <v>188355022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IFERROR(__xludf.DUMMYFUNCTION("""COMPUTED_VALUE"""),3114.1)</f>
        <v>3114.1</v>
      </c>
      <c r="D282" s="2">
        <f>IFERROR(__xludf.DUMMYFUNCTION("""COMPUTED_VALUE"""),45701.66666666667)</f>
        <v>45701.66667</v>
      </c>
      <c r="E282" s="1">
        <f>IFERROR(__xludf.DUMMYFUNCTION("""COMPUTED_VALUE"""),3142.34)</f>
        <v>3142.34</v>
      </c>
      <c r="G282" s="2">
        <f>IFERROR(__xludf.DUMMYFUNCTION("""COMPUTED_VALUE"""),45701.66666666667)</f>
        <v>45701.66667</v>
      </c>
      <c r="H282" s="1">
        <f>IFERROR(__xludf.DUMMYFUNCTION("""COMPUTED_VALUE"""),3107.48)</f>
        <v>3107.48</v>
      </c>
      <c r="J282" s="2">
        <f>IFERROR(__xludf.DUMMYFUNCTION("""COMPUTED_VALUE"""),45701.66666666667)</f>
        <v>45701.66667</v>
      </c>
      <c r="K282" s="1">
        <f>IFERROR(__xludf.DUMMYFUNCTION("""COMPUTED_VALUE"""),3141.49)</f>
        <v>3141.49</v>
      </c>
      <c r="M282" s="2">
        <f>IFERROR(__xludf.DUMMYFUNCTION("""COMPUTED_VALUE"""),45701.66666666667)</f>
        <v>45701.66667</v>
      </c>
      <c r="N282" s="1">
        <f>IFERROR(__xludf.DUMMYFUNCTION("""COMPUTED_VALUE"""),1.86206413E8)</f>
        <v>186206413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IFERROR(__xludf.DUMMYFUNCTION("""COMPUTED_VALUE"""),3140.24)</f>
        <v>3140.24</v>
      </c>
      <c r="D283" s="2">
        <f>IFERROR(__xludf.DUMMYFUNCTION("""COMPUTED_VALUE"""),45702.66666666667)</f>
        <v>45702.66667</v>
      </c>
      <c r="E283" s="1">
        <f>IFERROR(__xludf.DUMMYFUNCTION("""COMPUTED_VALUE"""),3144.15)</f>
        <v>3144.15</v>
      </c>
      <c r="G283" s="2">
        <f>IFERROR(__xludf.DUMMYFUNCTION("""COMPUTED_VALUE"""),45702.66666666667)</f>
        <v>45702.66667</v>
      </c>
      <c r="H283" s="1">
        <f>IFERROR(__xludf.DUMMYFUNCTION("""COMPUTED_VALUE"""),3122.66)</f>
        <v>3122.66</v>
      </c>
      <c r="J283" s="2">
        <f>IFERROR(__xludf.DUMMYFUNCTION("""COMPUTED_VALUE"""),45702.66666666667)</f>
        <v>45702.66667</v>
      </c>
      <c r="K283" s="1">
        <f>IFERROR(__xludf.DUMMYFUNCTION("""COMPUTED_VALUE"""),3128.06)</f>
        <v>3128.06</v>
      </c>
      <c r="M283" s="2">
        <f>IFERROR(__xludf.DUMMYFUNCTION("""COMPUTED_VALUE"""),45702.66666666667)</f>
        <v>45702.66667</v>
      </c>
      <c r="N283" s="1">
        <f>IFERROR(__xludf.DUMMYFUNCTION("""COMPUTED_VALUE"""),1.79185895E8)</f>
        <v>179185895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IFERROR(__xludf.DUMMYFUNCTION("""COMPUTED_VALUE"""),3125.9)</f>
        <v>3125.9</v>
      </c>
      <c r="D284" s="2">
        <f>IFERROR(__xludf.DUMMYFUNCTION("""COMPUTED_VALUE"""),45706.66666666667)</f>
        <v>45706.66667</v>
      </c>
      <c r="E284" s="1">
        <f>IFERROR(__xludf.DUMMYFUNCTION("""COMPUTED_VALUE"""),3126.64)</f>
        <v>3126.64</v>
      </c>
      <c r="G284" s="2">
        <f>IFERROR(__xludf.DUMMYFUNCTION("""COMPUTED_VALUE"""),45706.66666666667)</f>
        <v>45706.66667</v>
      </c>
      <c r="H284" s="1">
        <f>IFERROR(__xludf.DUMMYFUNCTION("""COMPUTED_VALUE"""),3076.79)</f>
        <v>3076.79</v>
      </c>
      <c r="J284" s="2">
        <f>IFERROR(__xludf.DUMMYFUNCTION("""COMPUTED_VALUE"""),45706.66666666667)</f>
        <v>45706.66667</v>
      </c>
      <c r="K284" s="1">
        <f>IFERROR(__xludf.DUMMYFUNCTION("""COMPUTED_VALUE"""),3101.78)</f>
        <v>3101.78</v>
      </c>
      <c r="M284" s="2">
        <f>IFERROR(__xludf.DUMMYFUNCTION("""COMPUTED_VALUE"""),45706.66666666667)</f>
        <v>45706.66667</v>
      </c>
      <c r="N284" s="1">
        <f>IFERROR(__xludf.DUMMYFUNCTION("""COMPUTED_VALUE"""),2.57542298E8)</f>
        <v>257542298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IFERROR(__xludf.DUMMYFUNCTION("""COMPUTED_VALUE"""),3089.51)</f>
        <v>3089.51</v>
      </c>
      <c r="D285" s="2">
        <f>IFERROR(__xludf.DUMMYFUNCTION("""COMPUTED_VALUE"""),45707.66666666667)</f>
        <v>45707.66667</v>
      </c>
      <c r="E285" s="1">
        <f>IFERROR(__xludf.DUMMYFUNCTION("""COMPUTED_VALUE"""),3099.83)</f>
        <v>3099.83</v>
      </c>
      <c r="G285" s="2">
        <f>IFERROR(__xludf.DUMMYFUNCTION("""COMPUTED_VALUE"""),45707.66666666667)</f>
        <v>45707.66667</v>
      </c>
      <c r="H285" s="1">
        <f>IFERROR(__xludf.DUMMYFUNCTION("""COMPUTED_VALUE"""),3074.8)</f>
        <v>3074.8</v>
      </c>
      <c r="J285" s="2">
        <f>IFERROR(__xludf.DUMMYFUNCTION("""COMPUTED_VALUE"""),45707.66666666667)</f>
        <v>45707.66667</v>
      </c>
      <c r="K285" s="1">
        <f>IFERROR(__xludf.DUMMYFUNCTION("""COMPUTED_VALUE"""),3098.66)</f>
        <v>3098.66</v>
      </c>
      <c r="M285" s="2">
        <f>IFERROR(__xludf.DUMMYFUNCTION("""COMPUTED_VALUE"""),45707.66666666667)</f>
        <v>45707.66667</v>
      </c>
      <c r="N285" s="1">
        <f>IFERROR(__xludf.DUMMYFUNCTION("""COMPUTED_VALUE"""),2.12926619E8)</f>
        <v>212926619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IFERROR(__xludf.DUMMYFUNCTION("""COMPUTED_VALUE"""),3065.6)</f>
        <v>3065.6</v>
      </c>
      <c r="D286" s="2">
        <f>IFERROR(__xludf.DUMMYFUNCTION("""COMPUTED_VALUE"""),45708.66666666667)</f>
        <v>45708.66667</v>
      </c>
      <c r="E286" s="1">
        <f>IFERROR(__xludf.DUMMYFUNCTION("""COMPUTED_VALUE"""),3068.94)</f>
        <v>3068.94</v>
      </c>
      <c r="G286" s="2">
        <f>IFERROR(__xludf.DUMMYFUNCTION("""COMPUTED_VALUE"""),45708.66666666667)</f>
        <v>45708.66667</v>
      </c>
      <c r="H286" s="1">
        <f>IFERROR(__xludf.DUMMYFUNCTION("""COMPUTED_VALUE"""),3029.36)</f>
        <v>3029.36</v>
      </c>
      <c r="J286" s="2">
        <f>IFERROR(__xludf.DUMMYFUNCTION("""COMPUTED_VALUE"""),45708.66666666667)</f>
        <v>45708.66667</v>
      </c>
      <c r="K286" s="1">
        <f>IFERROR(__xludf.DUMMYFUNCTION("""COMPUTED_VALUE"""),3040.89)</f>
        <v>3040.89</v>
      </c>
      <c r="M286" s="2">
        <f>IFERROR(__xludf.DUMMYFUNCTION("""COMPUTED_VALUE"""),45708.66666666667)</f>
        <v>45708.66667</v>
      </c>
      <c r="N286" s="1">
        <f>IFERROR(__xludf.DUMMYFUNCTION("""COMPUTED_VALUE"""),2.72591856E8)</f>
        <v>272591856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IFERROR(__xludf.DUMMYFUNCTION("""COMPUTED_VALUE"""),3043.32)</f>
        <v>3043.32</v>
      </c>
      <c r="D287" s="2">
        <f>IFERROR(__xludf.DUMMYFUNCTION("""COMPUTED_VALUE"""),45709.66666666667)</f>
        <v>45709.66667</v>
      </c>
      <c r="E287" s="1">
        <f>IFERROR(__xludf.DUMMYFUNCTION("""COMPUTED_VALUE"""),3043.32)</f>
        <v>3043.32</v>
      </c>
      <c r="G287" s="2">
        <f>IFERROR(__xludf.DUMMYFUNCTION("""COMPUTED_VALUE"""),45709.66666666667)</f>
        <v>45709.66667</v>
      </c>
      <c r="H287" s="1">
        <f>IFERROR(__xludf.DUMMYFUNCTION("""COMPUTED_VALUE"""),2956.59)</f>
        <v>2956.59</v>
      </c>
      <c r="J287" s="2">
        <f>IFERROR(__xludf.DUMMYFUNCTION("""COMPUTED_VALUE"""),45709.66666666667)</f>
        <v>45709.66667</v>
      </c>
      <c r="K287" s="1">
        <f>IFERROR(__xludf.DUMMYFUNCTION("""COMPUTED_VALUE"""),2970.99)</f>
        <v>2970.99</v>
      </c>
      <c r="M287" s="2">
        <f>IFERROR(__xludf.DUMMYFUNCTION("""COMPUTED_VALUE"""),45709.66666666667)</f>
        <v>45709.66667</v>
      </c>
      <c r="N287" s="1">
        <f>IFERROR(__xludf.DUMMYFUNCTION("""COMPUTED_VALUE"""),2.90611332E8)</f>
        <v>290611332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IFERROR(__xludf.DUMMYFUNCTION("""COMPUTED_VALUE"""),2976.63)</f>
        <v>2976.63</v>
      </c>
      <c r="D288" s="2">
        <f>IFERROR(__xludf.DUMMYFUNCTION("""COMPUTED_VALUE"""),45712.66666666667)</f>
        <v>45712.66667</v>
      </c>
      <c r="E288" s="1">
        <f>IFERROR(__xludf.DUMMYFUNCTION("""COMPUTED_VALUE"""),2976.63)</f>
        <v>2976.63</v>
      </c>
      <c r="G288" s="2">
        <f>IFERROR(__xludf.DUMMYFUNCTION("""COMPUTED_VALUE"""),45712.66666666667)</f>
        <v>45712.66667</v>
      </c>
      <c r="H288" s="1">
        <f>IFERROR(__xludf.DUMMYFUNCTION("""COMPUTED_VALUE"""),2935.26)</f>
        <v>2935.26</v>
      </c>
      <c r="J288" s="2">
        <f>IFERROR(__xludf.DUMMYFUNCTION("""COMPUTED_VALUE"""),45712.66666666667)</f>
        <v>45712.66667</v>
      </c>
      <c r="K288" s="1">
        <f>IFERROR(__xludf.DUMMYFUNCTION("""COMPUTED_VALUE"""),2942.66)</f>
        <v>2942.66</v>
      </c>
      <c r="M288" s="2">
        <f>IFERROR(__xludf.DUMMYFUNCTION("""COMPUTED_VALUE"""),45712.66666666667)</f>
        <v>45712.66667</v>
      </c>
      <c r="N288" s="1">
        <f>IFERROR(__xludf.DUMMYFUNCTION("""COMPUTED_VALUE"""),2.62356608E8)</f>
        <v>262356608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IFERROR(__xludf.DUMMYFUNCTION("""COMPUTED_VALUE"""),2942.26)</f>
        <v>2942.26</v>
      </c>
      <c r="D289" s="2">
        <f>IFERROR(__xludf.DUMMYFUNCTION("""COMPUTED_VALUE"""),45713.66666666667)</f>
        <v>45713.66667</v>
      </c>
      <c r="E289" s="1">
        <f>IFERROR(__xludf.DUMMYFUNCTION("""COMPUTED_VALUE"""),2974.16)</f>
        <v>2974.16</v>
      </c>
      <c r="G289" s="2">
        <f>IFERROR(__xludf.DUMMYFUNCTION("""COMPUTED_VALUE"""),45713.66666666667)</f>
        <v>45713.66667</v>
      </c>
      <c r="H289" s="1">
        <f>IFERROR(__xludf.DUMMYFUNCTION("""COMPUTED_VALUE"""),2914.92)</f>
        <v>2914.92</v>
      </c>
      <c r="J289" s="2">
        <f>IFERROR(__xludf.DUMMYFUNCTION("""COMPUTED_VALUE"""),45713.66666666667)</f>
        <v>45713.66667</v>
      </c>
      <c r="K289" s="1">
        <f>IFERROR(__xludf.DUMMYFUNCTION("""COMPUTED_VALUE"""),2971.34)</f>
        <v>2971.34</v>
      </c>
      <c r="M289" s="2">
        <f>IFERROR(__xludf.DUMMYFUNCTION("""COMPUTED_VALUE"""),45713.66666666667)</f>
        <v>45713.66667</v>
      </c>
      <c r="N289" s="1">
        <f>IFERROR(__xludf.DUMMYFUNCTION("""COMPUTED_VALUE"""),2.81469544E8)</f>
        <v>281469544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IFERROR(__xludf.DUMMYFUNCTION("""COMPUTED_VALUE"""),2984.34)</f>
        <v>2984.34</v>
      </c>
      <c r="D290" s="2">
        <f>IFERROR(__xludf.DUMMYFUNCTION("""COMPUTED_VALUE"""),45714.66666666667)</f>
        <v>45714.66667</v>
      </c>
      <c r="E290" s="1">
        <f>IFERROR(__xludf.DUMMYFUNCTION("""COMPUTED_VALUE"""),3014.66)</f>
        <v>3014.66</v>
      </c>
      <c r="G290" s="2">
        <f>IFERROR(__xludf.DUMMYFUNCTION("""COMPUTED_VALUE"""),45714.66666666667)</f>
        <v>45714.66667</v>
      </c>
      <c r="H290" s="1">
        <f>IFERROR(__xludf.DUMMYFUNCTION("""COMPUTED_VALUE"""),2963.63)</f>
        <v>2963.63</v>
      </c>
      <c r="J290" s="2">
        <f>IFERROR(__xludf.DUMMYFUNCTION("""COMPUTED_VALUE"""),45714.66666666667)</f>
        <v>45714.66667</v>
      </c>
      <c r="K290" s="1">
        <f>IFERROR(__xludf.DUMMYFUNCTION("""COMPUTED_VALUE"""),2971.23)</f>
        <v>2971.23</v>
      </c>
      <c r="M290" s="2">
        <f>IFERROR(__xludf.DUMMYFUNCTION("""COMPUTED_VALUE"""),45714.66666666667)</f>
        <v>45714.66667</v>
      </c>
      <c r="N290" s="1">
        <f>IFERROR(__xludf.DUMMYFUNCTION("""COMPUTED_VALUE"""),2.48908157E8)</f>
        <v>248908157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IFERROR(__xludf.DUMMYFUNCTION("""COMPUTED_VALUE"""),2997.48)</f>
        <v>2997.48</v>
      </c>
      <c r="D291" s="2">
        <f>IFERROR(__xludf.DUMMYFUNCTION("""COMPUTED_VALUE"""),45715.66666666667)</f>
        <v>45715.66667</v>
      </c>
      <c r="E291" s="1">
        <f>IFERROR(__xludf.DUMMYFUNCTION("""COMPUTED_VALUE"""),3003.91)</f>
        <v>3003.91</v>
      </c>
      <c r="G291" s="2">
        <f>IFERROR(__xludf.DUMMYFUNCTION("""COMPUTED_VALUE"""),45715.66666666667)</f>
        <v>45715.66667</v>
      </c>
      <c r="H291" s="1">
        <f>IFERROR(__xludf.DUMMYFUNCTION("""COMPUTED_VALUE"""),2921.28)</f>
        <v>2921.28</v>
      </c>
      <c r="J291" s="2">
        <f>IFERROR(__xludf.DUMMYFUNCTION("""COMPUTED_VALUE"""),45715.66666666667)</f>
        <v>45715.66667</v>
      </c>
      <c r="K291" s="1">
        <f>IFERROR(__xludf.DUMMYFUNCTION("""COMPUTED_VALUE"""),2923.18)</f>
        <v>2923.18</v>
      </c>
      <c r="M291" s="2">
        <f>IFERROR(__xludf.DUMMYFUNCTION("""COMPUTED_VALUE"""),45715.66666666667)</f>
        <v>45715.66667</v>
      </c>
      <c r="N291" s="1">
        <f>IFERROR(__xludf.DUMMYFUNCTION("""COMPUTED_VALUE"""),2.53720204E8)</f>
        <v>253720204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IFERROR(__xludf.DUMMYFUNCTION("""COMPUTED_VALUE"""),2931.33)</f>
        <v>2931.33</v>
      </c>
      <c r="D292" s="2">
        <f>IFERROR(__xludf.DUMMYFUNCTION("""COMPUTED_VALUE"""),45716.66666666667)</f>
        <v>45716.66667</v>
      </c>
      <c r="E292" s="1">
        <f>IFERROR(__xludf.DUMMYFUNCTION("""COMPUTED_VALUE"""),2973.56)</f>
        <v>2973.56</v>
      </c>
      <c r="G292" s="2">
        <f>IFERROR(__xludf.DUMMYFUNCTION("""COMPUTED_VALUE"""),45716.66666666667)</f>
        <v>45716.66667</v>
      </c>
      <c r="H292" s="1">
        <f>IFERROR(__xludf.DUMMYFUNCTION("""COMPUTED_VALUE"""),2916.78)</f>
        <v>2916.78</v>
      </c>
      <c r="J292" s="2">
        <f>IFERROR(__xludf.DUMMYFUNCTION("""COMPUTED_VALUE"""),45716.66666666667)</f>
        <v>45716.66667</v>
      </c>
      <c r="K292" s="1">
        <f>IFERROR(__xludf.DUMMYFUNCTION("""COMPUTED_VALUE"""),2971.32)</f>
        <v>2971.32</v>
      </c>
      <c r="M292" s="2">
        <f>IFERROR(__xludf.DUMMYFUNCTION("""COMPUTED_VALUE"""),45716.66666666667)</f>
        <v>45716.66667</v>
      </c>
      <c r="N292" s="1">
        <f>IFERROR(__xludf.DUMMYFUNCTION("""COMPUTED_VALUE"""),3.27051295E8)</f>
        <v>327051295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IFERROR(__xludf.DUMMYFUNCTION("""COMPUTED_VALUE"""),2977.57)</f>
        <v>2977.57</v>
      </c>
      <c r="D293" s="2">
        <f>IFERROR(__xludf.DUMMYFUNCTION("""COMPUTED_VALUE"""),45719.66666666667)</f>
        <v>45719.66667</v>
      </c>
      <c r="E293" s="1">
        <f>IFERROR(__xludf.DUMMYFUNCTION("""COMPUTED_VALUE"""),2988.41)</f>
        <v>2988.41</v>
      </c>
      <c r="G293" s="2">
        <f>IFERROR(__xludf.DUMMYFUNCTION("""COMPUTED_VALUE"""),45719.66666666667)</f>
        <v>45719.66667</v>
      </c>
      <c r="H293" s="1">
        <f>IFERROR(__xludf.DUMMYFUNCTION("""COMPUTED_VALUE"""),2884.16)</f>
        <v>2884.16</v>
      </c>
      <c r="J293" s="2">
        <f>IFERROR(__xludf.DUMMYFUNCTION("""COMPUTED_VALUE"""),45719.66666666667)</f>
        <v>45719.66667</v>
      </c>
      <c r="K293" s="1">
        <f>IFERROR(__xludf.DUMMYFUNCTION("""COMPUTED_VALUE"""),2908.85)</f>
        <v>2908.85</v>
      </c>
      <c r="M293" s="2">
        <f>IFERROR(__xludf.DUMMYFUNCTION("""COMPUTED_VALUE"""),45719.66666666667)</f>
        <v>45719.66667</v>
      </c>
      <c r="N293" s="1">
        <f>IFERROR(__xludf.DUMMYFUNCTION("""COMPUTED_VALUE"""),3.0828766E8)</f>
        <v>308287660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IFERROR(__xludf.DUMMYFUNCTION("""COMPUTED_VALUE"""),2866.12)</f>
        <v>2866.12</v>
      </c>
      <c r="D294" s="2">
        <f>IFERROR(__xludf.DUMMYFUNCTION("""COMPUTED_VALUE"""),45720.66666666667)</f>
        <v>45720.66667</v>
      </c>
      <c r="E294" s="1">
        <f>IFERROR(__xludf.DUMMYFUNCTION("""COMPUTED_VALUE"""),2914.81)</f>
        <v>2914.81</v>
      </c>
      <c r="G294" s="2">
        <f>IFERROR(__xludf.DUMMYFUNCTION("""COMPUTED_VALUE"""),45720.66666666667)</f>
        <v>45720.66667</v>
      </c>
      <c r="H294" s="1">
        <f>IFERROR(__xludf.DUMMYFUNCTION("""COMPUTED_VALUE"""),2834.39)</f>
        <v>2834.39</v>
      </c>
      <c r="J294" s="2">
        <f>IFERROR(__xludf.DUMMYFUNCTION("""COMPUTED_VALUE"""),45720.66666666667)</f>
        <v>45720.66667</v>
      </c>
      <c r="K294" s="1">
        <f>IFERROR(__xludf.DUMMYFUNCTION("""COMPUTED_VALUE"""),2876.85)</f>
        <v>2876.85</v>
      </c>
      <c r="M294" s="2">
        <f>IFERROR(__xludf.DUMMYFUNCTION("""COMPUTED_VALUE"""),45720.66666666667)</f>
        <v>45720.66667</v>
      </c>
      <c r="N294" s="1">
        <f>IFERROR(__xludf.DUMMYFUNCTION("""COMPUTED_VALUE"""),3.42706088E8)</f>
        <v>342706088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IFERROR(__xludf.DUMMYFUNCTION("""COMPUTED_VALUE"""),2874.15)</f>
        <v>2874.15</v>
      </c>
      <c r="D295" s="2">
        <f>IFERROR(__xludf.DUMMYFUNCTION("""COMPUTED_VALUE"""),45721.66666666667)</f>
        <v>45721.66667</v>
      </c>
      <c r="E295" s="1">
        <f>IFERROR(__xludf.DUMMYFUNCTION("""COMPUTED_VALUE"""),2930.37)</f>
        <v>2930.37</v>
      </c>
      <c r="G295" s="2">
        <f>IFERROR(__xludf.DUMMYFUNCTION("""COMPUTED_VALUE"""),45721.66666666667)</f>
        <v>45721.66667</v>
      </c>
      <c r="H295" s="1">
        <f>IFERROR(__xludf.DUMMYFUNCTION("""COMPUTED_VALUE"""),2871.1)</f>
        <v>2871.1</v>
      </c>
      <c r="J295" s="2">
        <f>IFERROR(__xludf.DUMMYFUNCTION("""COMPUTED_VALUE"""),45721.66666666667)</f>
        <v>45721.66667</v>
      </c>
      <c r="K295" s="1">
        <f>IFERROR(__xludf.DUMMYFUNCTION("""COMPUTED_VALUE"""),2920.3)</f>
        <v>2920.3</v>
      </c>
      <c r="M295" s="2">
        <f>IFERROR(__xludf.DUMMYFUNCTION("""COMPUTED_VALUE"""),45721.66666666667)</f>
        <v>45721.66667</v>
      </c>
      <c r="N295" s="1">
        <f>IFERROR(__xludf.DUMMYFUNCTION("""COMPUTED_VALUE"""),2.70761816E8)</f>
        <v>270761816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IFERROR(__xludf.DUMMYFUNCTION("""COMPUTED_VALUE"""),2878.22)</f>
        <v>2878.22</v>
      </c>
      <c r="D296" s="2">
        <f>IFERROR(__xludf.DUMMYFUNCTION("""COMPUTED_VALUE"""),45722.66666666667)</f>
        <v>45722.66667</v>
      </c>
      <c r="E296" s="1">
        <f>IFERROR(__xludf.DUMMYFUNCTION("""COMPUTED_VALUE"""),2901.05)</f>
        <v>2901.05</v>
      </c>
      <c r="G296" s="2">
        <f>IFERROR(__xludf.DUMMYFUNCTION("""COMPUTED_VALUE"""),45722.66666666667)</f>
        <v>45722.66667</v>
      </c>
      <c r="H296" s="1">
        <f>IFERROR(__xludf.DUMMYFUNCTION("""COMPUTED_VALUE"""),2825.89)</f>
        <v>2825.89</v>
      </c>
      <c r="J296" s="2">
        <f>IFERROR(__xludf.DUMMYFUNCTION("""COMPUTED_VALUE"""),45722.66666666667)</f>
        <v>45722.66667</v>
      </c>
      <c r="K296" s="1">
        <f>IFERROR(__xludf.DUMMYFUNCTION("""COMPUTED_VALUE"""),2838.63)</f>
        <v>2838.63</v>
      </c>
      <c r="M296" s="2">
        <f>IFERROR(__xludf.DUMMYFUNCTION("""COMPUTED_VALUE"""),45722.66666666667)</f>
        <v>45722.66667</v>
      </c>
      <c r="N296" s="1">
        <f>IFERROR(__xludf.DUMMYFUNCTION("""COMPUTED_VALUE"""),2.82591056E8)</f>
        <v>282591056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IFERROR(__xludf.DUMMYFUNCTION("""COMPUTED_VALUE"""),2816.08)</f>
        <v>2816.08</v>
      </c>
      <c r="D297" s="2">
        <f>IFERROR(__xludf.DUMMYFUNCTION("""COMPUTED_VALUE"""),45723.66666666667)</f>
        <v>45723.66667</v>
      </c>
      <c r="E297" s="1">
        <f>IFERROR(__xludf.DUMMYFUNCTION("""COMPUTED_VALUE"""),2825.39)</f>
        <v>2825.39</v>
      </c>
      <c r="G297" s="2">
        <f>IFERROR(__xludf.DUMMYFUNCTION("""COMPUTED_VALUE"""),45723.66666666667)</f>
        <v>45723.66667</v>
      </c>
      <c r="H297" s="1">
        <f>IFERROR(__xludf.DUMMYFUNCTION("""COMPUTED_VALUE"""),2732.69)</f>
        <v>2732.69</v>
      </c>
      <c r="J297" s="2">
        <f>IFERROR(__xludf.DUMMYFUNCTION("""COMPUTED_VALUE"""),45723.66666666667)</f>
        <v>45723.66667</v>
      </c>
      <c r="K297" s="1">
        <f>IFERROR(__xludf.DUMMYFUNCTION("""COMPUTED_VALUE"""),2802.62)</f>
        <v>2802.62</v>
      </c>
      <c r="M297" s="2">
        <f>IFERROR(__xludf.DUMMYFUNCTION("""COMPUTED_VALUE"""),45723.66666666667)</f>
        <v>45723.66667</v>
      </c>
      <c r="N297" s="1">
        <f>IFERROR(__xludf.DUMMYFUNCTION("""COMPUTED_VALUE"""),4.43592825E8)</f>
        <v>443592825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IFERROR(__xludf.DUMMYFUNCTION("""COMPUTED_VALUE"""),2766.44)</f>
        <v>2766.44</v>
      </c>
      <c r="D298" s="2">
        <f>IFERROR(__xludf.DUMMYFUNCTION("""COMPUTED_VALUE"""),45726.66666666667)</f>
        <v>45726.66667</v>
      </c>
      <c r="E298" s="1">
        <f>IFERROR(__xludf.DUMMYFUNCTION("""COMPUTED_VALUE"""),2776.44)</f>
        <v>2776.44</v>
      </c>
      <c r="G298" s="2">
        <f>IFERROR(__xludf.DUMMYFUNCTION("""COMPUTED_VALUE"""),45726.66666666667)</f>
        <v>45726.66667</v>
      </c>
      <c r="H298" s="1">
        <f>IFERROR(__xludf.DUMMYFUNCTION("""COMPUTED_VALUE"""),2710.72)</f>
        <v>2710.72</v>
      </c>
      <c r="J298" s="2">
        <f>IFERROR(__xludf.DUMMYFUNCTION("""COMPUTED_VALUE"""),45726.66666666667)</f>
        <v>45726.66667</v>
      </c>
      <c r="K298" s="1">
        <f>IFERROR(__xludf.DUMMYFUNCTION("""COMPUTED_VALUE"""),2743.95)</f>
        <v>2743.95</v>
      </c>
      <c r="M298" s="2">
        <f>IFERROR(__xludf.DUMMYFUNCTION("""COMPUTED_VALUE"""),45726.66666666667)</f>
        <v>45726.66667</v>
      </c>
      <c r="N298" s="1">
        <f>IFERROR(__xludf.DUMMYFUNCTION("""COMPUTED_VALUE"""),4.30282349E8)</f>
        <v>430282349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IFERROR(__xludf.DUMMYFUNCTION("""COMPUTED_VALUE"""),2738.21)</f>
        <v>2738.21</v>
      </c>
      <c r="D299" s="2">
        <f>IFERROR(__xludf.DUMMYFUNCTION("""COMPUTED_VALUE"""),45727.66666666667)</f>
        <v>45727.66667</v>
      </c>
      <c r="E299" s="1">
        <f>IFERROR(__xludf.DUMMYFUNCTION("""COMPUTED_VALUE"""),2777.33)</f>
        <v>2777.33</v>
      </c>
      <c r="G299" s="2">
        <f>IFERROR(__xludf.DUMMYFUNCTION("""COMPUTED_VALUE"""),45727.66666666667)</f>
        <v>45727.66667</v>
      </c>
      <c r="H299" s="1">
        <f>IFERROR(__xludf.DUMMYFUNCTION("""COMPUTED_VALUE"""),2718.36)</f>
        <v>2718.36</v>
      </c>
      <c r="J299" s="2">
        <f>IFERROR(__xludf.DUMMYFUNCTION("""COMPUTED_VALUE"""),45727.66666666667)</f>
        <v>45727.66667</v>
      </c>
      <c r="K299" s="1">
        <f>IFERROR(__xludf.DUMMYFUNCTION("""COMPUTED_VALUE"""),2742.32)</f>
        <v>2742.32</v>
      </c>
      <c r="M299" s="2">
        <f>IFERROR(__xludf.DUMMYFUNCTION("""COMPUTED_VALUE"""),45727.66666666667)</f>
        <v>45727.66667</v>
      </c>
      <c r="N299" s="1">
        <f>IFERROR(__xludf.DUMMYFUNCTION("""COMPUTED_VALUE"""),3.21867188E8)</f>
        <v>321867188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IFERROR(__xludf.DUMMYFUNCTION("""COMPUTED_VALUE"""),2779.37)</f>
        <v>2779.37</v>
      </c>
      <c r="D300" s="2">
        <f>IFERROR(__xludf.DUMMYFUNCTION("""COMPUTED_VALUE"""),45728.66666666667)</f>
        <v>45728.66667</v>
      </c>
      <c r="E300" s="1">
        <f>IFERROR(__xludf.DUMMYFUNCTION("""COMPUTED_VALUE"""),2789.56)</f>
        <v>2789.56</v>
      </c>
      <c r="G300" s="2">
        <f>IFERROR(__xludf.DUMMYFUNCTION("""COMPUTED_VALUE"""),45728.66666666667)</f>
        <v>45728.66667</v>
      </c>
      <c r="H300" s="1">
        <f>IFERROR(__xludf.DUMMYFUNCTION("""COMPUTED_VALUE"""),2718.11)</f>
        <v>2718.11</v>
      </c>
      <c r="J300" s="2">
        <f>IFERROR(__xludf.DUMMYFUNCTION("""COMPUTED_VALUE"""),45728.66666666667)</f>
        <v>45728.66667</v>
      </c>
      <c r="K300" s="1">
        <f>IFERROR(__xludf.DUMMYFUNCTION("""COMPUTED_VALUE"""),2745.36)</f>
        <v>2745.36</v>
      </c>
      <c r="M300" s="2">
        <f>IFERROR(__xludf.DUMMYFUNCTION("""COMPUTED_VALUE"""),45728.66666666667)</f>
        <v>45728.66667</v>
      </c>
      <c r="N300" s="1">
        <f>IFERROR(__xludf.DUMMYFUNCTION("""COMPUTED_VALUE"""),2.70665412E8)</f>
        <v>270665412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IFERROR(__xludf.DUMMYFUNCTION("""COMPUTED_VALUE"""),2735.71)</f>
        <v>2735.71</v>
      </c>
      <c r="D301" s="2">
        <f>IFERROR(__xludf.DUMMYFUNCTION("""COMPUTED_VALUE"""),45729.66666666667)</f>
        <v>45729.66667</v>
      </c>
      <c r="E301" s="1">
        <f>IFERROR(__xludf.DUMMYFUNCTION("""COMPUTED_VALUE"""),2739.69)</f>
        <v>2739.69</v>
      </c>
      <c r="G301" s="2">
        <f>IFERROR(__xludf.DUMMYFUNCTION("""COMPUTED_VALUE"""),45729.66666666667)</f>
        <v>45729.66667</v>
      </c>
      <c r="H301" s="1">
        <f>IFERROR(__xludf.DUMMYFUNCTION("""COMPUTED_VALUE"""),2658.49)</f>
        <v>2658.49</v>
      </c>
      <c r="J301" s="2">
        <f>IFERROR(__xludf.DUMMYFUNCTION("""COMPUTED_VALUE"""),45729.66666666667)</f>
        <v>45729.66667</v>
      </c>
      <c r="K301" s="1">
        <f>IFERROR(__xludf.DUMMYFUNCTION("""COMPUTED_VALUE"""),2675.15)</f>
        <v>2675.15</v>
      </c>
      <c r="M301" s="2">
        <f>IFERROR(__xludf.DUMMYFUNCTION("""COMPUTED_VALUE"""),45729.66666666667)</f>
        <v>45729.66667</v>
      </c>
      <c r="N301" s="1">
        <f>IFERROR(__xludf.DUMMYFUNCTION("""COMPUTED_VALUE"""),2.63497194E8)</f>
        <v>263497194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IFERROR(__xludf.DUMMYFUNCTION("""COMPUTED_VALUE"""),2704.34)</f>
        <v>2704.34</v>
      </c>
      <c r="D302" s="2">
        <f>IFERROR(__xludf.DUMMYFUNCTION("""COMPUTED_VALUE"""),45730.66666666667)</f>
        <v>45730.66667</v>
      </c>
      <c r="E302" s="1">
        <f>IFERROR(__xludf.DUMMYFUNCTION("""COMPUTED_VALUE"""),2724.55)</f>
        <v>2724.55</v>
      </c>
      <c r="G302" s="2">
        <f>IFERROR(__xludf.DUMMYFUNCTION("""COMPUTED_VALUE"""),45730.66666666667)</f>
        <v>45730.66667</v>
      </c>
      <c r="H302" s="1">
        <f>IFERROR(__xludf.DUMMYFUNCTION("""COMPUTED_VALUE"""),2688.3)</f>
        <v>2688.3</v>
      </c>
      <c r="J302" s="2">
        <f>IFERROR(__xludf.DUMMYFUNCTION("""COMPUTED_VALUE"""),45730.66666666667)</f>
        <v>45730.66667</v>
      </c>
      <c r="K302" s="1">
        <f>IFERROR(__xludf.DUMMYFUNCTION("""COMPUTED_VALUE"""),2722.29)</f>
        <v>2722.29</v>
      </c>
      <c r="M302" s="2">
        <f>IFERROR(__xludf.DUMMYFUNCTION("""COMPUTED_VALUE"""),45730.66666666667)</f>
        <v>45730.66667</v>
      </c>
      <c r="N302" s="1">
        <f>IFERROR(__xludf.DUMMYFUNCTION("""COMPUTED_VALUE"""),2.44110917E8)</f>
        <v>244110917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IFERROR(__xludf.DUMMYFUNCTION("""COMPUTED_VALUE"""),2731.34)</f>
        <v>2731.34</v>
      </c>
      <c r="D303" s="2">
        <f>IFERROR(__xludf.DUMMYFUNCTION("""COMPUTED_VALUE"""),45733.66666666667)</f>
        <v>45733.66667</v>
      </c>
      <c r="E303" s="1">
        <f>IFERROR(__xludf.DUMMYFUNCTION("""COMPUTED_VALUE"""),2763.37)</f>
        <v>2763.37</v>
      </c>
      <c r="G303" s="2">
        <f>IFERROR(__xludf.DUMMYFUNCTION("""COMPUTED_VALUE"""),45733.66666666667)</f>
        <v>45733.66667</v>
      </c>
      <c r="H303" s="1">
        <f>IFERROR(__xludf.DUMMYFUNCTION("""COMPUTED_VALUE"""),2721.63)</f>
        <v>2721.63</v>
      </c>
      <c r="J303" s="2">
        <f>IFERROR(__xludf.DUMMYFUNCTION("""COMPUTED_VALUE"""),45733.66666666667)</f>
        <v>45733.66667</v>
      </c>
      <c r="K303" s="1">
        <f>IFERROR(__xludf.DUMMYFUNCTION("""COMPUTED_VALUE"""),2739.49)</f>
        <v>2739.49</v>
      </c>
      <c r="M303" s="2">
        <f>IFERROR(__xludf.DUMMYFUNCTION("""COMPUTED_VALUE"""),45733.66666666667)</f>
        <v>45733.66667</v>
      </c>
      <c r="N303" s="1">
        <f>IFERROR(__xludf.DUMMYFUNCTION("""COMPUTED_VALUE"""),2.55713161E8)</f>
        <v>255713161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IFERROR(__xludf.DUMMYFUNCTION("""COMPUTED_VALUE"""),2713.68)</f>
        <v>2713.68</v>
      </c>
      <c r="D304" s="2">
        <f>IFERROR(__xludf.DUMMYFUNCTION("""COMPUTED_VALUE"""),45734.66666666667)</f>
        <v>45734.66667</v>
      </c>
      <c r="E304" s="1">
        <f>IFERROR(__xludf.DUMMYFUNCTION("""COMPUTED_VALUE"""),2714.38)</f>
        <v>2714.38</v>
      </c>
      <c r="G304" s="2">
        <f>IFERROR(__xludf.DUMMYFUNCTION("""COMPUTED_VALUE"""),45734.66666666667)</f>
        <v>45734.66667</v>
      </c>
      <c r="H304" s="1">
        <f>IFERROR(__xludf.DUMMYFUNCTION("""COMPUTED_VALUE"""),2683.19)</f>
        <v>2683.19</v>
      </c>
      <c r="J304" s="2">
        <f>IFERROR(__xludf.DUMMYFUNCTION("""COMPUTED_VALUE"""),45734.66666666667)</f>
        <v>45734.66667</v>
      </c>
      <c r="K304" s="1">
        <f>IFERROR(__xludf.DUMMYFUNCTION("""COMPUTED_VALUE"""),2698.19)</f>
        <v>2698.19</v>
      </c>
      <c r="M304" s="2">
        <f>IFERROR(__xludf.DUMMYFUNCTION("""COMPUTED_VALUE"""),45734.66666666667)</f>
        <v>45734.66667</v>
      </c>
      <c r="N304" s="1">
        <f>IFERROR(__xludf.DUMMYFUNCTION("""COMPUTED_VALUE"""),2.11057965E8)</f>
        <v>211057965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IFERROR(__xludf.DUMMYFUNCTION("""COMPUTED_VALUE"""),2707.49)</f>
        <v>2707.49</v>
      </c>
      <c r="D305" s="2">
        <f>IFERROR(__xludf.DUMMYFUNCTION("""COMPUTED_VALUE"""),45735.66666666667)</f>
        <v>45735.66667</v>
      </c>
      <c r="E305" s="1">
        <f>IFERROR(__xludf.DUMMYFUNCTION("""COMPUTED_VALUE"""),2742.55)</f>
        <v>2742.55</v>
      </c>
      <c r="G305" s="2">
        <f>IFERROR(__xludf.DUMMYFUNCTION("""COMPUTED_VALUE"""),45735.66666666667)</f>
        <v>45735.66667</v>
      </c>
      <c r="H305" s="1">
        <f>IFERROR(__xludf.DUMMYFUNCTION("""COMPUTED_VALUE"""),2694.08)</f>
        <v>2694.08</v>
      </c>
      <c r="J305" s="2">
        <f>IFERROR(__xludf.DUMMYFUNCTION("""COMPUTED_VALUE"""),45735.66666666667)</f>
        <v>45735.66667</v>
      </c>
      <c r="K305" s="1">
        <f>IFERROR(__xludf.DUMMYFUNCTION("""COMPUTED_VALUE"""),2733.7)</f>
        <v>2733.7</v>
      </c>
      <c r="M305" s="2">
        <f>IFERROR(__xludf.DUMMYFUNCTION("""COMPUTED_VALUE"""),45735.66666666667)</f>
        <v>45735.66667</v>
      </c>
      <c r="N305" s="1">
        <f>IFERROR(__xludf.DUMMYFUNCTION("""COMPUTED_VALUE"""),2.52643887E8)</f>
        <v>252643887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IFERROR(__xludf.DUMMYFUNCTION("""COMPUTED_VALUE"""),2711.23)</f>
        <v>2711.23</v>
      </c>
      <c r="D306" s="2">
        <f>IFERROR(__xludf.DUMMYFUNCTION("""COMPUTED_VALUE"""),45736.66666666667)</f>
        <v>45736.66667</v>
      </c>
      <c r="E306" s="1">
        <f>IFERROR(__xludf.DUMMYFUNCTION("""COMPUTED_VALUE"""),2768.61)</f>
        <v>2768.61</v>
      </c>
      <c r="G306" s="2">
        <f>IFERROR(__xludf.DUMMYFUNCTION("""COMPUTED_VALUE"""),45736.66666666667)</f>
        <v>45736.66667</v>
      </c>
      <c r="H306" s="1">
        <f>IFERROR(__xludf.DUMMYFUNCTION("""COMPUTED_VALUE"""),2709.22)</f>
        <v>2709.22</v>
      </c>
      <c r="J306" s="2">
        <f>IFERROR(__xludf.DUMMYFUNCTION("""COMPUTED_VALUE"""),45736.66666666667)</f>
        <v>45736.66667</v>
      </c>
      <c r="K306" s="1">
        <f>IFERROR(__xludf.DUMMYFUNCTION("""COMPUTED_VALUE"""),2722.07)</f>
        <v>2722.07</v>
      </c>
      <c r="M306" s="2">
        <f>IFERROR(__xludf.DUMMYFUNCTION("""COMPUTED_VALUE"""),45736.66666666667)</f>
        <v>45736.66667</v>
      </c>
      <c r="N306" s="1">
        <f>IFERROR(__xludf.DUMMYFUNCTION("""COMPUTED_VALUE"""),2.3284137E8)</f>
        <v>232841370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IFERROR(__xludf.DUMMYFUNCTION("""COMPUTED_VALUE"""),2699.37)</f>
        <v>2699.37</v>
      </c>
      <c r="D307" s="2">
        <f>IFERROR(__xludf.DUMMYFUNCTION("""COMPUTED_VALUE"""),45737.66666666667)</f>
        <v>45737.66667</v>
      </c>
      <c r="E307" s="1">
        <f>IFERROR(__xludf.DUMMYFUNCTION("""COMPUTED_VALUE"""),2739.26)</f>
        <v>2739.26</v>
      </c>
      <c r="G307" s="2">
        <f>IFERROR(__xludf.DUMMYFUNCTION("""COMPUTED_VALUE"""),45737.66666666667)</f>
        <v>45737.66667</v>
      </c>
      <c r="H307" s="1">
        <f>IFERROR(__xludf.DUMMYFUNCTION("""COMPUTED_VALUE"""),2689.06)</f>
        <v>2689.06</v>
      </c>
      <c r="J307" s="2">
        <f>IFERROR(__xludf.DUMMYFUNCTION("""COMPUTED_VALUE"""),45737.66666666667)</f>
        <v>45737.66667</v>
      </c>
      <c r="K307" s="1">
        <f>IFERROR(__xludf.DUMMYFUNCTION("""COMPUTED_VALUE"""),2735.64)</f>
        <v>2735.64</v>
      </c>
      <c r="M307" s="2">
        <f>IFERROR(__xludf.DUMMYFUNCTION("""COMPUTED_VALUE"""),45737.66666666667)</f>
        <v>45737.66667</v>
      </c>
      <c r="N307" s="1">
        <f>IFERROR(__xludf.DUMMYFUNCTION("""COMPUTED_VALUE"""),5.43023759E8)</f>
        <v>543023759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IFERROR(__xludf.DUMMYFUNCTION("""COMPUTED_VALUE"""),2773.21)</f>
        <v>2773.21</v>
      </c>
      <c r="D308" s="2">
        <f>IFERROR(__xludf.DUMMYFUNCTION("""COMPUTED_VALUE"""),45740.66666666667)</f>
        <v>45740.66667</v>
      </c>
      <c r="E308" s="1">
        <f>IFERROR(__xludf.DUMMYFUNCTION("""COMPUTED_VALUE"""),2814.75)</f>
        <v>2814.75</v>
      </c>
      <c r="G308" s="2">
        <f>IFERROR(__xludf.DUMMYFUNCTION("""COMPUTED_VALUE"""),45740.66666666667)</f>
        <v>45740.66667</v>
      </c>
      <c r="H308" s="1">
        <f>IFERROR(__xludf.DUMMYFUNCTION("""COMPUTED_VALUE"""),2773.21)</f>
        <v>2773.21</v>
      </c>
      <c r="J308" s="2">
        <f>IFERROR(__xludf.DUMMYFUNCTION("""COMPUTED_VALUE"""),45740.66666666667)</f>
        <v>45740.66667</v>
      </c>
      <c r="K308" s="1">
        <f>IFERROR(__xludf.DUMMYFUNCTION("""COMPUTED_VALUE"""),2812.58)</f>
        <v>2812.58</v>
      </c>
      <c r="M308" s="2">
        <f>IFERROR(__xludf.DUMMYFUNCTION("""COMPUTED_VALUE"""),45740.66666666667)</f>
        <v>45740.66667</v>
      </c>
      <c r="N308" s="1">
        <f>IFERROR(__xludf.DUMMYFUNCTION("""COMPUTED_VALUE"""),2.39519913E8)</f>
        <v>239519913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IFERROR(__xludf.DUMMYFUNCTION("""COMPUTED_VALUE"""),2811.73)</f>
        <v>2811.73</v>
      </c>
      <c r="D309" s="2">
        <f>IFERROR(__xludf.DUMMYFUNCTION("""COMPUTED_VALUE"""),45741.66666666667)</f>
        <v>45741.66667</v>
      </c>
      <c r="E309" s="1">
        <f>IFERROR(__xludf.DUMMYFUNCTION("""COMPUTED_VALUE"""),2832.62)</f>
        <v>2832.62</v>
      </c>
      <c r="G309" s="2">
        <f>IFERROR(__xludf.DUMMYFUNCTION("""COMPUTED_VALUE"""),45741.66666666667)</f>
        <v>45741.66667</v>
      </c>
      <c r="H309" s="1">
        <f>IFERROR(__xludf.DUMMYFUNCTION("""COMPUTED_VALUE"""),2811.73)</f>
        <v>2811.73</v>
      </c>
      <c r="J309" s="2">
        <f>IFERROR(__xludf.DUMMYFUNCTION("""COMPUTED_VALUE"""),45741.66666666667)</f>
        <v>45741.66667</v>
      </c>
      <c r="K309" s="1">
        <f>IFERROR(__xludf.DUMMYFUNCTION("""COMPUTED_VALUE"""),2823.67)</f>
        <v>2823.67</v>
      </c>
      <c r="M309" s="2">
        <f>IFERROR(__xludf.DUMMYFUNCTION("""COMPUTED_VALUE"""),45741.66666666667)</f>
        <v>45741.66667</v>
      </c>
      <c r="N309" s="1">
        <f>IFERROR(__xludf.DUMMYFUNCTION("""COMPUTED_VALUE"""),2.4002852E8)</f>
        <v>240028520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IFERROR(__xludf.DUMMYFUNCTION("""COMPUTED_VALUE"""),2825.96)</f>
        <v>2825.96</v>
      </c>
      <c r="D310" s="2">
        <f>IFERROR(__xludf.DUMMYFUNCTION("""COMPUTED_VALUE"""),45742.66666666667)</f>
        <v>45742.66667</v>
      </c>
      <c r="E310" s="1">
        <f>IFERROR(__xludf.DUMMYFUNCTION("""COMPUTED_VALUE"""),2830.59)</f>
        <v>2830.59</v>
      </c>
      <c r="G310" s="2">
        <f>IFERROR(__xludf.DUMMYFUNCTION("""COMPUTED_VALUE"""),45742.66666666667)</f>
        <v>45742.66667</v>
      </c>
      <c r="H310" s="1">
        <f>IFERROR(__xludf.DUMMYFUNCTION("""COMPUTED_VALUE"""),2781.67)</f>
        <v>2781.67</v>
      </c>
      <c r="J310" s="2">
        <f>IFERROR(__xludf.DUMMYFUNCTION("""COMPUTED_VALUE"""),45742.66666666667)</f>
        <v>45742.66667</v>
      </c>
      <c r="K310" s="1">
        <f>IFERROR(__xludf.DUMMYFUNCTION("""COMPUTED_VALUE"""),2794.74)</f>
        <v>2794.74</v>
      </c>
      <c r="M310" s="2">
        <f>IFERROR(__xludf.DUMMYFUNCTION("""COMPUTED_VALUE"""),45742.66666666667)</f>
        <v>45742.66667</v>
      </c>
      <c r="N310" s="1">
        <f>IFERROR(__xludf.DUMMYFUNCTION("""COMPUTED_VALUE"""),2.75307202E8)</f>
        <v>275307202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IFERROR(__xludf.DUMMYFUNCTION("""COMPUTED_VALUE"""),2792.02)</f>
        <v>2792.02</v>
      </c>
      <c r="D311" s="2">
        <f>IFERROR(__xludf.DUMMYFUNCTION("""COMPUTED_VALUE"""),45743.66666666667)</f>
        <v>45743.66667</v>
      </c>
      <c r="E311" s="1">
        <f>IFERROR(__xludf.DUMMYFUNCTION("""COMPUTED_VALUE"""),2827.69)</f>
        <v>2827.69</v>
      </c>
      <c r="G311" s="2">
        <f>IFERROR(__xludf.DUMMYFUNCTION("""COMPUTED_VALUE"""),45743.66666666667)</f>
        <v>45743.66667</v>
      </c>
      <c r="H311" s="1">
        <f>IFERROR(__xludf.DUMMYFUNCTION("""COMPUTED_VALUE"""),2782.04)</f>
        <v>2782.04</v>
      </c>
      <c r="J311" s="2">
        <f>IFERROR(__xludf.DUMMYFUNCTION("""COMPUTED_VALUE"""),45743.66666666667)</f>
        <v>45743.66667</v>
      </c>
      <c r="K311" s="1">
        <f>IFERROR(__xludf.DUMMYFUNCTION("""COMPUTED_VALUE"""),2807.82)</f>
        <v>2807.82</v>
      </c>
      <c r="M311" s="2">
        <f>IFERROR(__xludf.DUMMYFUNCTION("""COMPUTED_VALUE"""),45743.66666666667)</f>
        <v>45743.66667</v>
      </c>
      <c r="N311" s="1">
        <f>IFERROR(__xludf.DUMMYFUNCTION("""COMPUTED_VALUE"""),3.00064943E8)</f>
        <v>300064943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IFERROR(__xludf.DUMMYFUNCTION("""COMPUTED_VALUE"""),2788.02)</f>
        <v>2788.02</v>
      </c>
      <c r="D312" s="2">
        <f>IFERROR(__xludf.DUMMYFUNCTION("""COMPUTED_VALUE"""),45744.66666666667)</f>
        <v>45744.66667</v>
      </c>
      <c r="E312" s="1">
        <f>IFERROR(__xludf.DUMMYFUNCTION("""COMPUTED_VALUE"""),2788.67)</f>
        <v>2788.67</v>
      </c>
      <c r="G312" s="2">
        <f>IFERROR(__xludf.DUMMYFUNCTION("""COMPUTED_VALUE"""),45744.66666666667)</f>
        <v>45744.66667</v>
      </c>
      <c r="H312" s="1">
        <f>IFERROR(__xludf.DUMMYFUNCTION("""COMPUTED_VALUE"""),2724.16)</f>
        <v>2724.16</v>
      </c>
      <c r="J312" s="2">
        <f>IFERROR(__xludf.DUMMYFUNCTION("""COMPUTED_VALUE"""),45744.66666666667)</f>
        <v>45744.66667</v>
      </c>
      <c r="K312" s="1">
        <f>IFERROR(__xludf.DUMMYFUNCTION("""COMPUTED_VALUE"""),2731.11)</f>
        <v>2731.11</v>
      </c>
      <c r="M312" s="2">
        <f>IFERROR(__xludf.DUMMYFUNCTION("""COMPUTED_VALUE"""),45744.66666666667)</f>
        <v>45744.66667</v>
      </c>
      <c r="N312" s="1">
        <f>IFERROR(__xludf.DUMMYFUNCTION("""COMPUTED_VALUE"""),2.80744071E8)</f>
        <v>280744071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IFERROR(__xludf.DUMMYFUNCTION("""COMPUTED_VALUE"""),2694.4)</f>
        <v>2694.4</v>
      </c>
      <c r="D313" s="2">
        <f>IFERROR(__xludf.DUMMYFUNCTION("""COMPUTED_VALUE"""),45747.66666666667)</f>
        <v>45747.66667</v>
      </c>
      <c r="E313" s="1">
        <f>IFERROR(__xludf.DUMMYFUNCTION("""COMPUTED_VALUE"""),2751.98)</f>
        <v>2751.98</v>
      </c>
      <c r="G313" s="2">
        <f>IFERROR(__xludf.DUMMYFUNCTION("""COMPUTED_VALUE"""),45747.66666666667)</f>
        <v>45747.66667</v>
      </c>
      <c r="H313" s="1">
        <f>IFERROR(__xludf.DUMMYFUNCTION("""COMPUTED_VALUE"""),2675.02)</f>
        <v>2675.02</v>
      </c>
      <c r="J313" s="2">
        <f>IFERROR(__xludf.DUMMYFUNCTION("""COMPUTED_VALUE"""),45747.66666666667)</f>
        <v>45747.66667</v>
      </c>
      <c r="K313" s="1">
        <f>IFERROR(__xludf.DUMMYFUNCTION("""COMPUTED_VALUE"""),2744.53)</f>
        <v>2744.53</v>
      </c>
      <c r="M313" s="2">
        <f>IFERROR(__xludf.DUMMYFUNCTION("""COMPUTED_VALUE"""),45747.66666666667)</f>
        <v>45747.66667</v>
      </c>
      <c r="N313" s="1">
        <f>IFERROR(__xludf.DUMMYFUNCTION("""COMPUTED_VALUE"""),3.03646754E8)</f>
        <v>303646754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IFERROR(__xludf.DUMMYFUNCTION("""COMPUTED_VALUE"""),2722.16)</f>
        <v>2722.16</v>
      </c>
      <c r="D314" s="2">
        <f>IFERROR(__xludf.DUMMYFUNCTION("""COMPUTED_VALUE"""),45748.66666666667)</f>
        <v>45748.66667</v>
      </c>
      <c r="E314" s="1">
        <f>IFERROR(__xludf.DUMMYFUNCTION("""COMPUTED_VALUE"""),2774.65)</f>
        <v>2774.65</v>
      </c>
      <c r="G314" s="2">
        <f>IFERROR(__xludf.DUMMYFUNCTION("""COMPUTED_VALUE"""),45748.66666666667)</f>
        <v>45748.66667</v>
      </c>
      <c r="H314" s="1">
        <f>IFERROR(__xludf.DUMMYFUNCTION("""COMPUTED_VALUE"""),2722.16)</f>
        <v>2722.16</v>
      </c>
      <c r="J314" s="2">
        <f>IFERROR(__xludf.DUMMYFUNCTION("""COMPUTED_VALUE"""),45748.66666666667)</f>
        <v>45748.66667</v>
      </c>
      <c r="K314" s="1">
        <f>IFERROR(__xludf.DUMMYFUNCTION("""COMPUTED_VALUE"""),2763.4)</f>
        <v>2763.4</v>
      </c>
      <c r="M314" s="2">
        <f>IFERROR(__xludf.DUMMYFUNCTION("""COMPUTED_VALUE"""),45748.66666666667)</f>
        <v>45748.66667</v>
      </c>
      <c r="N314" s="1">
        <f>IFERROR(__xludf.DUMMYFUNCTION("""COMPUTED_VALUE"""),2.35631466E8)</f>
        <v>235631466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IFERROR(__xludf.DUMMYFUNCTION("""COMPUTED_VALUE"""),2730.29)</f>
        <v>2730.29</v>
      </c>
      <c r="D315" s="2">
        <f>IFERROR(__xludf.DUMMYFUNCTION("""COMPUTED_VALUE"""),45749.66666666667)</f>
        <v>45749.66667</v>
      </c>
      <c r="E315" s="1">
        <f>IFERROR(__xludf.DUMMYFUNCTION("""COMPUTED_VALUE"""),2825.33)</f>
        <v>2825.33</v>
      </c>
      <c r="G315" s="2">
        <f>IFERROR(__xludf.DUMMYFUNCTION("""COMPUTED_VALUE"""),45749.66666666667)</f>
        <v>45749.66667</v>
      </c>
      <c r="H315" s="1">
        <f>IFERROR(__xludf.DUMMYFUNCTION("""COMPUTED_VALUE"""),2730.29)</f>
        <v>2730.29</v>
      </c>
      <c r="J315" s="2">
        <f>IFERROR(__xludf.DUMMYFUNCTION("""COMPUTED_VALUE"""),45749.66666666667)</f>
        <v>45749.66667</v>
      </c>
      <c r="K315" s="1">
        <f>IFERROR(__xludf.DUMMYFUNCTION("""COMPUTED_VALUE"""),2804.49)</f>
        <v>2804.49</v>
      </c>
      <c r="M315" s="2">
        <f>IFERROR(__xludf.DUMMYFUNCTION("""COMPUTED_VALUE"""),45749.66666666667)</f>
        <v>45749.66667</v>
      </c>
      <c r="N315" s="1">
        <f>IFERROR(__xludf.DUMMYFUNCTION("""COMPUTED_VALUE"""),2.43195153E8)</f>
        <v>243195153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IFERROR(__xludf.DUMMYFUNCTION("""COMPUTED_VALUE"""),2678.53)</f>
        <v>2678.53</v>
      </c>
      <c r="D316" s="2">
        <f>IFERROR(__xludf.DUMMYFUNCTION("""COMPUTED_VALUE"""),45750.66666666667)</f>
        <v>45750.66667</v>
      </c>
      <c r="E316" s="1">
        <f>IFERROR(__xludf.DUMMYFUNCTION("""COMPUTED_VALUE"""),2714.75)</f>
        <v>2714.75</v>
      </c>
      <c r="G316" s="2">
        <f>IFERROR(__xludf.DUMMYFUNCTION("""COMPUTED_VALUE"""),45750.66666666667)</f>
        <v>45750.66667</v>
      </c>
      <c r="H316" s="1">
        <f>IFERROR(__xludf.DUMMYFUNCTION("""COMPUTED_VALUE"""),2657.98)</f>
        <v>2657.98</v>
      </c>
      <c r="J316" s="2">
        <f>IFERROR(__xludf.DUMMYFUNCTION("""COMPUTED_VALUE"""),45750.66666666667)</f>
        <v>45750.66667</v>
      </c>
      <c r="K316" s="1">
        <f>IFERROR(__xludf.DUMMYFUNCTION("""COMPUTED_VALUE"""),2662.46)</f>
        <v>2662.46</v>
      </c>
      <c r="M316" s="2">
        <f>IFERROR(__xludf.DUMMYFUNCTION("""COMPUTED_VALUE"""),45750.66666666667)</f>
        <v>45750.66667</v>
      </c>
      <c r="N316" s="1">
        <f>IFERROR(__xludf.DUMMYFUNCTION("""COMPUTED_VALUE"""),5.02254319E8)</f>
        <v>502254319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IFERROR(__xludf.DUMMYFUNCTION("""COMPUTED_VALUE"""),2571.14)</f>
        <v>2571.14</v>
      </c>
      <c r="D317" s="2">
        <f>IFERROR(__xludf.DUMMYFUNCTION("""COMPUTED_VALUE"""),45751.66666666667)</f>
        <v>45751.66667</v>
      </c>
      <c r="E317" s="1">
        <f>IFERROR(__xludf.DUMMYFUNCTION("""COMPUTED_VALUE"""),2655.49)</f>
        <v>2655.49</v>
      </c>
      <c r="G317" s="2">
        <f>IFERROR(__xludf.DUMMYFUNCTION("""COMPUTED_VALUE"""),45751.66666666667)</f>
        <v>45751.66667</v>
      </c>
      <c r="H317" s="1">
        <f>IFERROR(__xludf.DUMMYFUNCTION("""COMPUTED_VALUE"""),2556.66)</f>
        <v>2556.66</v>
      </c>
      <c r="J317" s="2">
        <f>IFERROR(__xludf.DUMMYFUNCTION("""COMPUTED_VALUE"""),45751.66666666667)</f>
        <v>45751.66667</v>
      </c>
      <c r="K317" s="1">
        <f>IFERROR(__xludf.DUMMYFUNCTION("""COMPUTED_VALUE"""),2558.31)</f>
        <v>2558.31</v>
      </c>
      <c r="M317" s="2">
        <f>IFERROR(__xludf.DUMMYFUNCTION("""COMPUTED_VALUE"""),45751.66666666667)</f>
        <v>45751.66667</v>
      </c>
      <c r="N317" s="1">
        <f>IFERROR(__xludf.DUMMYFUNCTION("""COMPUTED_VALUE"""),5.44276929E8)</f>
        <v>544276929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IFERROR(__xludf.DUMMYFUNCTION("""COMPUTED_VALUE"""),2471.44)</f>
        <v>2471.44</v>
      </c>
      <c r="D318" s="2">
        <f>IFERROR(__xludf.DUMMYFUNCTION("""COMPUTED_VALUE"""),45754.66666666667)</f>
        <v>45754.66667</v>
      </c>
      <c r="E318" s="1">
        <f>IFERROR(__xludf.DUMMYFUNCTION("""COMPUTED_VALUE"""),2664.54)</f>
        <v>2664.54</v>
      </c>
      <c r="G318" s="2">
        <f>IFERROR(__xludf.DUMMYFUNCTION("""COMPUTED_VALUE"""),45754.66666666667)</f>
        <v>45754.66667</v>
      </c>
      <c r="H318" s="1">
        <f>IFERROR(__xludf.DUMMYFUNCTION("""COMPUTED_VALUE"""),2453.37)</f>
        <v>2453.37</v>
      </c>
      <c r="J318" s="2">
        <f>IFERROR(__xludf.DUMMYFUNCTION("""COMPUTED_VALUE"""),45754.66666666667)</f>
        <v>45754.66667</v>
      </c>
      <c r="K318" s="1">
        <f>IFERROR(__xludf.DUMMYFUNCTION("""COMPUTED_VALUE"""),2564.6)</f>
        <v>2564.6</v>
      </c>
      <c r="M318" s="2">
        <f>IFERROR(__xludf.DUMMYFUNCTION("""COMPUTED_VALUE"""),45754.66666666667)</f>
        <v>45754.66667</v>
      </c>
      <c r="N318" s="1">
        <f>IFERROR(__xludf.DUMMYFUNCTION("""COMPUTED_VALUE"""),4.87341476E8)</f>
        <v>487341476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IFERROR(__xludf.DUMMYFUNCTION("""COMPUTED_VALUE"""),2665.63)</f>
        <v>2665.63</v>
      </c>
      <c r="D319" s="2">
        <f>IFERROR(__xludf.DUMMYFUNCTION("""COMPUTED_VALUE"""),45755.66666666667)</f>
        <v>45755.66667</v>
      </c>
      <c r="E319" s="1">
        <f>IFERROR(__xludf.DUMMYFUNCTION("""COMPUTED_VALUE"""),2669.6)</f>
        <v>2669.6</v>
      </c>
      <c r="G319" s="2">
        <f>IFERROR(__xludf.DUMMYFUNCTION("""COMPUTED_VALUE"""),45755.66666666667)</f>
        <v>45755.66667</v>
      </c>
      <c r="H319" s="1">
        <f>IFERROR(__xludf.DUMMYFUNCTION("""COMPUTED_VALUE"""),2490.85)</f>
        <v>2490.85</v>
      </c>
      <c r="J319" s="2">
        <f>IFERROR(__xludf.DUMMYFUNCTION("""COMPUTED_VALUE"""),45755.66666666667)</f>
        <v>45755.66667</v>
      </c>
      <c r="K319" s="1">
        <f>IFERROR(__xludf.DUMMYFUNCTION("""COMPUTED_VALUE"""),2520.04)</f>
        <v>2520.04</v>
      </c>
      <c r="M319" s="2">
        <f>IFERROR(__xludf.DUMMYFUNCTION("""COMPUTED_VALUE"""),45755.66666666667)</f>
        <v>45755.66667</v>
      </c>
      <c r="N319" s="1">
        <f>IFERROR(__xludf.DUMMYFUNCTION("""COMPUTED_VALUE"""),4.14429425E8)</f>
        <v>414429425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IFERROR(__xludf.DUMMYFUNCTION("""COMPUTED_VALUE"""),2518.3)</f>
        <v>2518.3</v>
      </c>
      <c r="D320" s="2">
        <f>IFERROR(__xludf.DUMMYFUNCTION("""COMPUTED_VALUE"""),45756.66666666667)</f>
        <v>45756.66667</v>
      </c>
      <c r="E320" s="1">
        <f>IFERROR(__xludf.DUMMYFUNCTION("""COMPUTED_VALUE"""),2752.35)</f>
        <v>2752.35</v>
      </c>
      <c r="G320" s="2">
        <f>IFERROR(__xludf.DUMMYFUNCTION("""COMPUTED_VALUE"""),45756.66666666667)</f>
        <v>45756.66667</v>
      </c>
      <c r="H320" s="1">
        <f>IFERROR(__xludf.DUMMYFUNCTION("""COMPUTED_VALUE"""),2511.9)</f>
        <v>2511.9</v>
      </c>
      <c r="J320" s="2">
        <f>IFERROR(__xludf.DUMMYFUNCTION("""COMPUTED_VALUE"""),45756.66666666667)</f>
        <v>45756.66667</v>
      </c>
      <c r="K320" s="1">
        <f>IFERROR(__xludf.DUMMYFUNCTION("""COMPUTED_VALUE"""),2742.86)</f>
        <v>2742.86</v>
      </c>
      <c r="M320" s="2">
        <f>IFERROR(__xludf.DUMMYFUNCTION("""COMPUTED_VALUE"""),45756.66666666667)</f>
        <v>45756.66667</v>
      </c>
      <c r="N320" s="1">
        <f>IFERROR(__xludf.DUMMYFUNCTION("""COMPUTED_VALUE"""),5.24048362E8)</f>
        <v>524048362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IFERROR(__xludf.DUMMYFUNCTION("""COMPUTED_VALUE"""),2695.05)</f>
        <v>2695.05</v>
      </c>
      <c r="D321" s="2">
        <f>IFERROR(__xludf.DUMMYFUNCTION("""COMPUTED_VALUE"""),45757.66666666667)</f>
        <v>45757.66667</v>
      </c>
      <c r="E321" s="1">
        <f>IFERROR(__xludf.DUMMYFUNCTION("""COMPUTED_VALUE"""),2723.51)</f>
        <v>2723.51</v>
      </c>
      <c r="G321" s="2">
        <f>IFERROR(__xludf.DUMMYFUNCTION("""COMPUTED_VALUE"""),45757.66666666667)</f>
        <v>45757.66667</v>
      </c>
      <c r="H321" s="1">
        <f>IFERROR(__xludf.DUMMYFUNCTION("""COMPUTED_VALUE"""),2602.71)</f>
        <v>2602.71</v>
      </c>
      <c r="J321" s="2">
        <f>IFERROR(__xludf.DUMMYFUNCTION("""COMPUTED_VALUE"""),45757.66666666667)</f>
        <v>45757.66667</v>
      </c>
      <c r="K321" s="1">
        <f>IFERROR(__xludf.DUMMYFUNCTION("""COMPUTED_VALUE"""),2676.36)</f>
        <v>2676.36</v>
      </c>
      <c r="M321" s="2">
        <f>IFERROR(__xludf.DUMMYFUNCTION("""COMPUTED_VALUE"""),45757.66666666667)</f>
        <v>45757.66667</v>
      </c>
      <c r="N321" s="1">
        <f>IFERROR(__xludf.DUMMYFUNCTION("""COMPUTED_VALUE"""),3.66969086E8)</f>
        <v>366969086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IFERROR(__xludf.DUMMYFUNCTION("""COMPUTED_VALUE"""),2666.98)</f>
        <v>2666.98</v>
      </c>
      <c r="D322" s="2">
        <f>IFERROR(__xludf.DUMMYFUNCTION("""COMPUTED_VALUE"""),45758.66666666667)</f>
        <v>45758.66667</v>
      </c>
      <c r="E322" s="1">
        <f>IFERROR(__xludf.DUMMYFUNCTION("""COMPUTED_VALUE"""),2717.31)</f>
        <v>2717.31</v>
      </c>
      <c r="G322" s="2">
        <f>IFERROR(__xludf.DUMMYFUNCTION("""COMPUTED_VALUE"""),45758.66666666667)</f>
        <v>45758.66667</v>
      </c>
      <c r="H322" s="1">
        <f>IFERROR(__xludf.DUMMYFUNCTION("""COMPUTED_VALUE"""),2637.72)</f>
        <v>2637.72</v>
      </c>
      <c r="J322" s="2">
        <f>IFERROR(__xludf.DUMMYFUNCTION("""COMPUTED_VALUE"""),45758.66666666667)</f>
        <v>45758.66667</v>
      </c>
      <c r="K322" s="1">
        <f>IFERROR(__xludf.DUMMYFUNCTION("""COMPUTED_VALUE"""),2710.1)</f>
        <v>2710.1</v>
      </c>
      <c r="M322" s="2">
        <f>IFERROR(__xludf.DUMMYFUNCTION("""COMPUTED_VALUE"""),45758.66666666667)</f>
        <v>45758.66667</v>
      </c>
      <c r="N322" s="1">
        <f>IFERROR(__xludf.DUMMYFUNCTION("""COMPUTED_VALUE"""),2.96891342E8)</f>
        <v>296891342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IFERROR(__xludf.DUMMYFUNCTION("""COMPUTED_VALUE"""),2737.67)</f>
        <v>2737.67</v>
      </c>
      <c r="D323" s="2">
        <f>IFERROR(__xludf.DUMMYFUNCTION("""COMPUTED_VALUE"""),45761.66666666667)</f>
        <v>45761.66667</v>
      </c>
      <c r="E323" s="1">
        <f>IFERROR(__xludf.DUMMYFUNCTION("""COMPUTED_VALUE"""),2747.35)</f>
        <v>2747.35</v>
      </c>
      <c r="G323" s="2">
        <f>IFERROR(__xludf.DUMMYFUNCTION("""COMPUTED_VALUE"""),45761.66666666667)</f>
        <v>45761.66667</v>
      </c>
      <c r="H323" s="1">
        <f>IFERROR(__xludf.DUMMYFUNCTION("""COMPUTED_VALUE"""),2688.82)</f>
        <v>2688.82</v>
      </c>
      <c r="J323" s="2">
        <f>IFERROR(__xludf.DUMMYFUNCTION("""COMPUTED_VALUE"""),45761.66666666667)</f>
        <v>45761.66667</v>
      </c>
      <c r="K323" s="1">
        <f>IFERROR(__xludf.DUMMYFUNCTION("""COMPUTED_VALUE"""),2717.79)</f>
        <v>2717.79</v>
      </c>
      <c r="M323" s="2">
        <f>IFERROR(__xludf.DUMMYFUNCTION("""COMPUTED_VALUE"""),45761.66666666667)</f>
        <v>45761.66667</v>
      </c>
      <c r="N323" s="1">
        <f>IFERROR(__xludf.DUMMYFUNCTION("""COMPUTED_VALUE"""),2.73606527E8)</f>
        <v>273606527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IFERROR(__xludf.DUMMYFUNCTION("""COMPUTED_VALUE"""),2722.77)</f>
        <v>2722.77</v>
      </c>
      <c r="D324" s="2">
        <f>IFERROR(__xludf.DUMMYFUNCTION("""COMPUTED_VALUE"""),45762.66666666667)</f>
        <v>45762.66667</v>
      </c>
      <c r="E324" s="1">
        <f>IFERROR(__xludf.DUMMYFUNCTION("""COMPUTED_VALUE"""),2744.49)</f>
        <v>2744.49</v>
      </c>
      <c r="G324" s="2">
        <f>IFERROR(__xludf.DUMMYFUNCTION("""COMPUTED_VALUE"""),45762.66666666667)</f>
        <v>45762.66667</v>
      </c>
      <c r="H324" s="1">
        <f>IFERROR(__xludf.DUMMYFUNCTION("""COMPUTED_VALUE"""),2692.93)</f>
        <v>2692.93</v>
      </c>
      <c r="J324" s="2">
        <f>IFERROR(__xludf.DUMMYFUNCTION("""COMPUTED_VALUE"""),45762.66666666667)</f>
        <v>45762.66667</v>
      </c>
      <c r="K324" s="1">
        <f>IFERROR(__xludf.DUMMYFUNCTION("""COMPUTED_VALUE"""),2703.03)</f>
        <v>2703.03</v>
      </c>
      <c r="M324" s="2">
        <f>IFERROR(__xludf.DUMMYFUNCTION("""COMPUTED_VALUE"""),45762.66666666667)</f>
        <v>45762.66667</v>
      </c>
      <c r="N324" s="1">
        <f>IFERROR(__xludf.DUMMYFUNCTION("""COMPUTED_VALUE"""),2.37943214E8)</f>
        <v>237943214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IFERROR(__xludf.DUMMYFUNCTION("""COMPUTED_VALUE"""),2681.46)</f>
        <v>2681.46</v>
      </c>
      <c r="D325" s="2">
        <f>IFERROR(__xludf.DUMMYFUNCTION("""COMPUTED_VALUE"""),45763.66666666667)</f>
        <v>45763.66667</v>
      </c>
      <c r="E325" s="1">
        <f>IFERROR(__xludf.DUMMYFUNCTION("""COMPUTED_VALUE"""),2697.02)</f>
        <v>2697.02</v>
      </c>
      <c r="G325" s="2">
        <f>IFERROR(__xludf.DUMMYFUNCTION("""COMPUTED_VALUE"""),45763.66666666667)</f>
        <v>45763.66667</v>
      </c>
      <c r="H325" s="1">
        <f>IFERROR(__xludf.DUMMYFUNCTION("""COMPUTED_VALUE"""),2616.57)</f>
        <v>2616.57</v>
      </c>
      <c r="J325" s="2">
        <f>IFERROR(__xludf.DUMMYFUNCTION("""COMPUTED_VALUE"""),45763.66666666667)</f>
        <v>45763.66667</v>
      </c>
      <c r="K325" s="1">
        <f>IFERROR(__xludf.DUMMYFUNCTION("""COMPUTED_VALUE"""),2644.1)</f>
        <v>2644.1</v>
      </c>
      <c r="M325" s="2">
        <f>IFERROR(__xludf.DUMMYFUNCTION("""COMPUTED_VALUE"""),45763.66666666667)</f>
        <v>45763.66667</v>
      </c>
      <c r="N325" s="1">
        <f>IFERROR(__xludf.DUMMYFUNCTION("""COMPUTED_VALUE"""),2.52072375E8)</f>
        <v>252072375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IFERROR(__xludf.DUMMYFUNCTION("""COMPUTED_VALUE"""),2662.51)</f>
        <v>2662.51</v>
      </c>
      <c r="D326" s="2">
        <f>IFERROR(__xludf.DUMMYFUNCTION("""COMPUTED_VALUE"""),45764.66666666667)</f>
        <v>45764.66667</v>
      </c>
      <c r="E326" s="1">
        <f>IFERROR(__xludf.DUMMYFUNCTION("""COMPUTED_VALUE"""),2686.0)</f>
        <v>2686</v>
      </c>
      <c r="G326" s="2">
        <f>IFERROR(__xludf.DUMMYFUNCTION("""COMPUTED_VALUE"""),45764.66666666667)</f>
        <v>45764.66667</v>
      </c>
      <c r="H326" s="1">
        <f>IFERROR(__xludf.DUMMYFUNCTION("""COMPUTED_VALUE"""),2646.13)</f>
        <v>2646.13</v>
      </c>
      <c r="J326" s="2">
        <f>IFERROR(__xludf.DUMMYFUNCTION("""COMPUTED_VALUE"""),45764.66666666667)</f>
        <v>45764.66667</v>
      </c>
      <c r="K326" s="1">
        <f>IFERROR(__xludf.DUMMYFUNCTION("""COMPUTED_VALUE"""),2666.44)</f>
        <v>2666.44</v>
      </c>
      <c r="M326" s="2">
        <f>IFERROR(__xludf.DUMMYFUNCTION("""COMPUTED_VALUE"""),45764.66666666667)</f>
        <v>45764.66667</v>
      </c>
      <c r="N326" s="1">
        <f>IFERROR(__xludf.DUMMYFUNCTION("""COMPUTED_VALUE"""),2.50714531E8)</f>
        <v>250714531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IFERROR(__xludf.DUMMYFUNCTION("""COMPUTED_VALUE"""),2649.54)</f>
        <v>2649.54</v>
      </c>
      <c r="D327" s="2">
        <f>IFERROR(__xludf.DUMMYFUNCTION("""COMPUTED_VALUE"""),45768.66666666667)</f>
        <v>45768.66667</v>
      </c>
      <c r="E327" s="1">
        <f>IFERROR(__xludf.DUMMYFUNCTION("""COMPUTED_VALUE"""),2658.1)</f>
        <v>2658.1</v>
      </c>
      <c r="G327" s="2">
        <f>IFERROR(__xludf.DUMMYFUNCTION("""COMPUTED_VALUE"""),45768.66666666667)</f>
        <v>45768.66667</v>
      </c>
      <c r="H327" s="1">
        <f>IFERROR(__xludf.DUMMYFUNCTION("""COMPUTED_VALUE"""),2580.46)</f>
        <v>2580.46</v>
      </c>
      <c r="J327" s="2">
        <f>IFERROR(__xludf.DUMMYFUNCTION("""COMPUTED_VALUE"""),45768.66666666667)</f>
        <v>45768.66667</v>
      </c>
      <c r="K327" s="1">
        <f>IFERROR(__xludf.DUMMYFUNCTION("""COMPUTED_VALUE"""),2610.89)</f>
        <v>2610.89</v>
      </c>
      <c r="M327" s="2">
        <f>IFERROR(__xludf.DUMMYFUNCTION("""COMPUTED_VALUE"""),45768.66666666667)</f>
        <v>45768.66667</v>
      </c>
      <c r="N327" s="1">
        <f>IFERROR(__xludf.DUMMYFUNCTION("""COMPUTED_VALUE"""),2.48165006E8)</f>
        <v>248165006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IFERROR(__xludf.DUMMYFUNCTION("""COMPUTED_VALUE"""),2643.7)</f>
        <v>2643.7</v>
      </c>
      <c r="D328" s="2">
        <f>IFERROR(__xludf.DUMMYFUNCTION("""COMPUTED_VALUE"""),45769.66666666667)</f>
        <v>45769.66667</v>
      </c>
      <c r="E328" s="1">
        <f>IFERROR(__xludf.DUMMYFUNCTION("""COMPUTED_VALUE"""),2719.66)</f>
        <v>2719.66</v>
      </c>
      <c r="G328" s="2">
        <f>IFERROR(__xludf.DUMMYFUNCTION("""COMPUTED_VALUE"""),45769.66666666667)</f>
        <v>45769.66667</v>
      </c>
      <c r="H328" s="1">
        <f>IFERROR(__xludf.DUMMYFUNCTION("""COMPUTED_VALUE"""),2642.96)</f>
        <v>2642.96</v>
      </c>
      <c r="J328" s="2">
        <f>IFERROR(__xludf.DUMMYFUNCTION("""COMPUTED_VALUE"""),45769.66666666667)</f>
        <v>45769.66667</v>
      </c>
      <c r="K328" s="1">
        <f>IFERROR(__xludf.DUMMYFUNCTION("""COMPUTED_VALUE"""),2690.71)</f>
        <v>2690.71</v>
      </c>
      <c r="M328" s="2">
        <f>IFERROR(__xludf.DUMMYFUNCTION("""COMPUTED_VALUE"""),45769.66666666667)</f>
        <v>45769.66667</v>
      </c>
      <c r="N328" s="1">
        <f>IFERROR(__xludf.DUMMYFUNCTION("""COMPUTED_VALUE"""),2.54632618E8)</f>
        <v>254632618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IFERROR(__xludf.DUMMYFUNCTION("""COMPUTED_VALUE"""),2770.79)</f>
        <v>2770.79</v>
      </c>
      <c r="D329" s="2">
        <f>IFERROR(__xludf.DUMMYFUNCTION("""COMPUTED_VALUE"""),45770.66666666667)</f>
        <v>45770.66667</v>
      </c>
      <c r="E329" s="1">
        <f>IFERROR(__xludf.DUMMYFUNCTION("""COMPUTED_VALUE"""),2796.98)</f>
        <v>2796.98</v>
      </c>
      <c r="G329" s="2">
        <f>IFERROR(__xludf.DUMMYFUNCTION("""COMPUTED_VALUE"""),45770.66666666667)</f>
        <v>45770.66667</v>
      </c>
      <c r="H329" s="1">
        <f>IFERROR(__xludf.DUMMYFUNCTION("""COMPUTED_VALUE"""),2727.25)</f>
        <v>2727.25</v>
      </c>
      <c r="J329" s="2">
        <f>IFERROR(__xludf.DUMMYFUNCTION("""COMPUTED_VALUE"""),45770.66666666667)</f>
        <v>45770.66667</v>
      </c>
      <c r="K329" s="1">
        <f>IFERROR(__xludf.DUMMYFUNCTION("""COMPUTED_VALUE"""),2735.92)</f>
        <v>2735.92</v>
      </c>
      <c r="M329" s="2">
        <f>IFERROR(__xludf.DUMMYFUNCTION("""COMPUTED_VALUE"""),45770.66666666667)</f>
        <v>45770.66667</v>
      </c>
      <c r="N329" s="1">
        <f>IFERROR(__xludf.DUMMYFUNCTION("""COMPUTED_VALUE"""),2.96362832E8)</f>
        <v>296362832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IFERROR(__xludf.DUMMYFUNCTION("""COMPUTED_VALUE"""),2732.0)</f>
        <v>2732</v>
      </c>
      <c r="D330" s="2">
        <f>IFERROR(__xludf.DUMMYFUNCTION("""COMPUTED_VALUE"""),45771.66666666667)</f>
        <v>45771.66667</v>
      </c>
      <c r="E330" s="1">
        <f>IFERROR(__xludf.DUMMYFUNCTION("""COMPUTED_VALUE"""),2792.43)</f>
        <v>2792.43</v>
      </c>
      <c r="G330" s="2">
        <f>IFERROR(__xludf.DUMMYFUNCTION("""COMPUTED_VALUE"""),45771.66666666667)</f>
        <v>45771.66667</v>
      </c>
      <c r="H330" s="1">
        <f>IFERROR(__xludf.DUMMYFUNCTION("""COMPUTED_VALUE"""),2727.61)</f>
        <v>2727.61</v>
      </c>
      <c r="J330" s="2">
        <f>IFERROR(__xludf.DUMMYFUNCTION("""COMPUTED_VALUE"""),45771.66666666667)</f>
        <v>45771.66667</v>
      </c>
      <c r="K330" s="1">
        <f>IFERROR(__xludf.DUMMYFUNCTION("""COMPUTED_VALUE"""),2789.39)</f>
        <v>2789.39</v>
      </c>
      <c r="M330" s="2">
        <f>IFERROR(__xludf.DUMMYFUNCTION("""COMPUTED_VALUE"""),45771.66666666667)</f>
        <v>45771.66667</v>
      </c>
      <c r="N330" s="1">
        <f>IFERROR(__xludf.DUMMYFUNCTION("""COMPUTED_VALUE"""),2.45468894E8)</f>
        <v>245468894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IFERROR(__xludf.DUMMYFUNCTION("""COMPUTED_VALUE"""),2793.44)</f>
        <v>2793.44</v>
      </c>
      <c r="D331" s="2">
        <f>IFERROR(__xludf.DUMMYFUNCTION("""COMPUTED_VALUE"""),45772.66666666667)</f>
        <v>45772.66667</v>
      </c>
      <c r="E331" s="1">
        <f>IFERROR(__xludf.DUMMYFUNCTION("""COMPUTED_VALUE"""),2804.36)</f>
        <v>2804.36</v>
      </c>
      <c r="G331" s="2">
        <f>IFERROR(__xludf.DUMMYFUNCTION("""COMPUTED_VALUE"""),45772.66666666667)</f>
        <v>45772.66667</v>
      </c>
      <c r="H331" s="1">
        <f>IFERROR(__xludf.DUMMYFUNCTION("""COMPUTED_VALUE"""),2768.88)</f>
        <v>2768.88</v>
      </c>
      <c r="J331" s="2">
        <f>IFERROR(__xludf.DUMMYFUNCTION("""COMPUTED_VALUE"""),45772.66666666667)</f>
        <v>45772.66667</v>
      </c>
      <c r="K331" s="1">
        <f>IFERROR(__xludf.DUMMYFUNCTION("""COMPUTED_VALUE"""),2801.55)</f>
        <v>2801.55</v>
      </c>
      <c r="M331" s="2">
        <f>IFERROR(__xludf.DUMMYFUNCTION("""COMPUTED_VALUE"""),45772.66666666667)</f>
        <v>45772.66667</v>
      </c>
      <c r="N331" s="1">
        <f>IFERROR(__xludf.DUMMYFUNCTION("""COMPUTED_VALUE"""),2.12429879E8)</f>
        <v>212429879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IFERROR(__xludf.DUMMYFUNCTION("""COMPUTED_VALUE"""),2809.13)</f>
        <v>2809.13</v>
      </c>
      <c r="D332" s="2">
        <f>IFERROR(__xludf.DUMMYFUNCTION("""COMPUTED_VALUE"""),45775.66666666667)</f>
        <v>45775.66667</v>
      </c>
      <c r="E332" s="1">
        <f>IFERROR(__xludf.DUMMYFUNCTION("""COMPUTED_VALUE"""),2818.42)</f>
        <v>2818.42</v>
      </c>
      <c r="G332" s="2">
        <f>IFERROR(__xludf.DUMMYFUNCTION("""COMPUTED_VALUE"""),45775.66666666667)</f>
        <v>45775.66667</v>
      </c>
      <c r="H332" s="1">
        <f>IFERROR(__xludf.DUMMYFUNCTION("""COMPUTED_VALUE"""),2766.76)</f>
        <v>2766.76</v>
      </c>
      <c r="J332" s="2">
        <f>IFERROR(__xludf.DUMMYFUNCTION("""COMPUTED_VALUE"""),45775.66666666667)</f>
        <v>45775.66667</v>
      </c>
      <c r="K332" s="1">
        <f>IFERROR(__xludf.DUMMYFUNCTION("""COMPUTED_VALUE"""),2798.37)</f>
        <v>2798.37</v>
      </c>
      <c r="M332" s="2">
        <f>IFERROR(__xludf.DUMMYFUNCTION("""COMPUTED_VALUE"""),45775.66666666667)</f>
        <v>45775.66667</v>
      </c>
      <c r="N332" s="1">
        <f>IFERROR(__xludf.DUMMYFUNCTION("""COMPUTED_VALUE"""),2.18930259E8)</f>
        <v>218930259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IFERROR(__xludf.DUMMYFUNCTION("""COMPUTED_VALUE"""),2770.84)</f>
        <v>2770.84</v>
      </c>
      <c r="D333" s="2">
        <f>IFERROR(__xludf.DUMMYFUNCTION("""COMPUTED_VALUE"""),45776.66666666667)</f>
        <v>45776.66667</v>
      </c>
      <c r="E333" s="1">
        <f>IFERROR(__xludf.DUMMYFUNCTION("""COMPUTED_VALUE"""),2818.82)</f>
        <v>2818.82</v>
      </c>
      <c r="G333" s="2">
        <f>IFERROR(__xludf.DUMMYFUNCTION("""COMPUTED_VALUE"""),45776.66666666667)</f>
        <v>45776.66667</v>
      </c>
      <c r="H333" s="1">
        <f>IFERROR(__xludf.DUMMYFUNCTION("""COMPUTED_VALUE"""),2768.07)</f>
        <v>2768.07</v>
      </c>
      <c r="J333" s="2">
        <f>IFERROR(__xludf.DUMMYFUNCTION("""COMPUTED_VALUE"""),45776.66666666667)</f>
        <v>45776.66667</v>
      </c>
      <c r="K333" s="1">
        <f>IFERROR(__xludf.DUMMYFUNCTION("""COMPUTED_VALUE"""),2814.6)</f>
        <v>2814.6</v>
      </c>
      <c r="M333" s="2">
        <f>IFERROR(__xludf.DUMMYFUNCTION("""COMPUTED_VALUE"""),45776.66666666667)</f>
        <v>45776.66667</v>
      </c>
      <c r="N333" s="1">
        <f>IFERROR(__xludf.DUMMYFUNCTION("""COMPUTED_VALUE"""),2.21302788E8)</f>
        <v>221302788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IFERROR(__xludf.DUMMYFUNCTION("""COMPUTED_VALUE"""),2771.13)</f>
        <v>2771.13</v>
      </c>
      <c r="D334" s="2">
        <f>IFERROR(__xludf.DUMMYFUNCTION("""COMPUTED_VALUE"""),45777.66666666667)</f>
        <v>45777.66667</v>
      </c>
      <c r="E334" s="1">
        <f>IFERROR(__xludf.DUMMYFUNCTION("""COMPUTED_VALUE"""),2814.08)</f>
        <v>2814.08</v>
      </c>
      <c r="G334" s="2">
        <f>IFERROR(__xludf.DUMMYFUNCTION("""COMPUTED_VALUE"""),45777.66666666667)</f>
        <v>45777.66667</v>
      </c>
      <c r="H334" s="1">
        <f>IFERROR(__xludf.DUMMYFUNCTION("""COMPUTED_VALUE"""),2740.52)</f>
        <v>2740.52</v>
      </c>
      <c r="J334" s="2">
        <f>IFERROR(__xludf.DUMMYFUNCTION("""COMPUTED_VALUE"""),45777.66666666667)</f>
        <v>45777.66667</v>
      </c>
      <c r="K334" s="1">
        <f>IFERROR(__xludf.DUMMYFUNCTION("""COMPUTED_VALUE"""),2807.66)</f>
        <v>2807.66</v>
      </c>
      <c r="M334" s="2">
        <f>IFERROR(__xludf.DUMMYFUNCTION("""COMPUTED_VALUE"""),45777.66666666667)</f>
        <v>45777.66667</v>
      </c>
      <c r="N334" s="1">
        <f>IFERROR(__xludf.DUMMYFUNCTION("""COMPUTED_VALUE"""),2.86470965E8)</f>
        <v>286470965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IFERROR(__xludf.DUMMYFUNCTION("""COMPUTED_VALUE"""),2838.21)</f>
        <v>2838.21</v>
      </c>
      <c r="D335" s="2">
        <f>IFERROR(__xludf.DUMMYFUNCTION("""COMPUTED_VALUE"""),45778.66666666667)</f>
        <v>45778.66667</v>
      </c>
      <c r="E335" s="1">
        <f>IFERROR(__xludf.DUMMYFUNCTION("""COMPUTED_VALUE"""),2855.63)</f>
        <v>2855.63</v>
      </c>
      <c r="G335" s="2">
        <f>IFERROR(__xludf.DUMMYFUNCTION("""COMPUTED_VALUE"""),45778.66666666667)</f>
        <v>45778.66667</v>
      </c>
      <c r="H335" s="1">
        <f>IFERROR(__xludf.DUMMYFUNCTION("""COMPUTED_VALUE"""),2820.86)</f>
        <v>2820.86</v>
      </c>
      <c r="J335" s="2">
        <f>IFERROR(__xludf.DUMMYFUNCTION("""COMPUTED_VALUE"""),45778.66666666667)</f>
        <v>45778.66667</v>
      </c>
      <c r="K335" s="1">
        <f>IFERROR(__xludf.DUMMYFUNCTION("""COMPUTED_VALUE"""),2838.91)</f>
        <v>2838.91</v>
      </c>
      <c r="M335" s="2">
        <f>IFERROR(__xludf.DUMMYFUNCTION("""COMPUTED_VALUE"""),45778.66666666667)</f>
        <v>45778.66667</v>
      </c>
      <c r="N335" s="1">
        <f>IFERROR(__xludf.DUMMYFUNCTION("""COMPUTED_VALUE"""),2.71468363E8)</f>
        <v>271468363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IFERROR(__xludf.DUMMYFUNCTION("""COMPUTED_VALUE"""),2862.0)</f>
        <v>2862</v>
      </c>
      <c r="D336" s="2">
        <f>IFERROR(__xludf.DUMMYFUNCTION("""COMPUTED_VALUE"""),45779.66666666667)</f>
        <v>45779.66667</v>
      </c>
      <c r="E336" s="1">
        <f>IFERROR(__xludf.DUMMYFUNCTION("""COMPUTED_VALUE"""),2879.81)</f>
        <v>2879.81</v>
      </c>
      <c r="G336" s="2">
        <f>IFERROR(__xludf.DUMMYFUNCTION("""COMPUTED_VALUE"""),45779.66666666667)</f>
        <v>45779.66667</v>
      </c>
      <c r="H336" s="1">
        <f>IFERROR(__xludf.DUMMYFUNCTION("""COMPUTED_VALUE"""),2842.37)</f>
        <v>2842.37</v>
      </c>
      <c r="J336" s="2">
        <f>IFERROR(__xludf.DUMMYFUNCTION("""COMPUTED_VALUE"""),45779.66666666667)</f>
        <v>45779.66667</v>
      </c>
      <c r="K336" s="1">
        <f>IFERROR(__xludf.DUMMYFUNCTION("""COMPUTED_VALUE"""),2865.66)</f>
        <v>2865.66</v>
      </c>
      <c r="M336" s="2">
        <f>IFERROR(__xludf.DUMMYFUNCTION("""COMPUTED_VALUE"""),45779.66666666667)</f>
        <v>45779.66667</v>
      </c>
      <c r="N336" s="1">
        <f>IFERROR(__xludf.DUMMYFUNCTION("""COMPUTED_VALUE"""),2.75007609E8)</f>
        <v>275007609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IFERROR(__xludf.DUMMYFUNCTION("""COMPUTED_VALUE"""),2832.87)</f>
        <v>2832.87</v>
      </c>
      <c r="D337" s="2">
        <f>IFERROR(__xludf.DUMMYFUNCTION("""COMPUTED_VALUE"""),45782.66666666667)</f>
        <v>45782.66667</v>
      </c>
      <c r="E337" s="1">
        <f>IFERROR(__xludf.DUMMYFUNCTION("""COMPUTED_VALUE"""),2854.89)</f>
        <v>2854.89</v>
      </c>
      <c r="G337" s="2">
        <f>IFERROR(__xludf.DUMMYFUNCTION("""COMPUTED_VALUE"""),45782.66666666667)</f>
        <v>45782.66667</v>
      </c>
      <c r="H337" s="1">
        <f>IFERROR(__xludf.DUMMYFUNCTION("""COMPUTED_VALUE"""),2827.77)</f>
        <v>2827.77</v>
      </c>
      <c r="J337" s="2">
        <f>IFERROR(__xludf.DUMMYFUNCTION("""COMPUTED_VALUE"""),45782.66666666667)</f>
        <v>45782.66667</v>
      </c>
      <c r="K337" s="1">
        <f>IFERROR(__xludf.DUMMYFUNCTION("""COMPUTED_VALUE"""),2839.92)</f>
        <v>2839.92</v>
      </c>
      <c r="M337" s="2">
        <f>IFERROR(__xludf.DUMMYFUNCTION("""COMPUTED_VALUE"""),45782.66666666667)</f>
        <v>45782.66667</v>
      </c>
      <c r="N337" s="1">
        <f>IFERROR(__xludf.DUMMYFUNCTION("""COMPUTED_VALUE"""),2.1901029E8)</f>
        <v>219010290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IFERROR(__xludf.DUMMYFUNCTION("""COMPUTED_VALUE"""),2819.14)</f>
        <v>2819.14</v>
      </c>
      <c r="D338" s="2">
        <f>IFERROR(__xludf.DUMMYFUNCTION("""COMPUTED_VALUE"""),45783.66666666667)</f>
        <v>45783.66667</v>
      </c>
      <c r="E338" s="1">
        <f>IFERROR(__xludf.DUMMYFUNCTION("""COMPUTED_VALUE"""),2851.47)</f>
        <v>2851.47</v>
      </c>
      <c r="G338" s="2">
        <f>IFERROR(__xludf.DUMMYFUNCTION("""COMPUTED_VALUE"""),45783.66666666667)</f>
        <v>45783.66667</v>
      </c>
      <c r="H338" s="1">
        <f>IFERROR(__xludf.DUMMYFUNCTION("""COMPUTED_VALUE"""),2815.03)</f>
        <v>2815.03</v>
      </c>
      <c r="J338" s="2">
        <f>IFERROR(__xludf.DUMMYFUNCTION("""COMPUTED_VALUE"""),45783.66666666667)</f>
        <v>45783.66667</v>
      </c>
      <c r="K338" s="1">
        <f>IFERROR(__xludf.DUMMYFUNCTION("""COMPUTED_VALUE"""),2824.8)</f>
        <v>2824.8</v>
      </c>
      <c r="M338" s="2">
        <f>IFERROR(__xludf.DUMMYFUNCTION("""COMPUTED_VALUE"""),45783.66666666667)</f>
        <v>45783.66667</v>
      </c>
      <c r="N338" s="1">
        <f>IFERROR(__xludf.DUMMYFUNCTION("""COMPUTED_VALUE"""),1.93079657E8)</f>
        <v>193079657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IFERROR(__xludf.DUMMYFUNCTION("""COMPUTED_VALUE"""),2830.38)</f>
        <v>2830.38</v>
      </c>
      <c r="D339" s="2">
        <f>IFERROR(__xludf.DUMMYFUNCTION("""COMPUTED_VALUE"""),45784.66666666667)</f>
        <v>45784.66667</v>
      </c>
      <c r="E339" s="1">
        <f>IFERROR(__xludf.DUMMYFUNCTION("""COMPUTED_VALUE"""),2874.25)</f>
        <v>2874.25</v>
      </c>
      <c r="G339" s="2">
        <f>IFERROR(__xludf.DUMMYFUNCTION("""COMPUTED_VALUE"""),45784.66666666667)</f>
        <v>45784.66667</v>
      </c>
      <c r="H339" s="1">
        <f>IFERROR(__xludf.DUMMYFUNCTION("""COMPUTED_VALUE"""),2829.68)</f>
        <v>2829.68</v>
      </c>
      <c r="J339" s="2">
        <f>IFERROR(__xludf.DUMMYFUNCTION("""COMPUTED_VALUE"""),45784.66666666667)</f>
        <v>45784.66667</v>
      </c>
      <c r="K339" s="1">
        <f>IFERROR(__xludf.DUMMYFUNCTION("""COMPUTED_VALUE"""),2856.81)</f>
        <v>2856.81</v>
      </c>
      <c r="M339" s="2">
        <f>IFERROR(__xludf.DUMMYFUNCTION("""COMPUTED_VALUE"""),45784.66666666667)</f>
        <v>45784.66667</v>
      </c>
      <c r="N339" s="1">
        <f>IFERROR(__xludf.DUMMYFUNCTION("""COMPUTED_VALUE"""),2.28049431E8)</f>
        <v>228049431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IFERROR(__xludf.DUMMYFUNCTION("""COMPUTED_VALUE"""),2879.1)</f>
        <v>2879.1</v>
      </c>
      <c r="D340" s="2">
        <f>IFERROR(__xludf.DUMMYFUNCTION("""COMPUTED_VALUE"""),45785.66666666667)</f>
        <v>45785.66667</v>
      </c>
      <c r="E340" s="1">
        <f>IFERROR(__xludf.DUMMYFUNCTION("""COMPUTED_VALUE"""),2896.78)</f>
        <v>2896.78</v>
      </c>
      <c r="G340" s="2">
        <f>IFERROR(__xludf.DUMMYFUNCTION("""COMPUTED_VALUE"""),45785.66666666667)</f>
        <v>45785.66667</v>
      </c>
      <c r="H340" s="1">
        <f>IFERROR(__xludf.DUMMYFUNCTION("""COMPUTED_VALUE"""),2844.21)</f>
        <v>2844.21</v>
      </c>
      <c r="J340" s="2">
        <f>IFERROR(__xludf.DUMMYFUNCTION("""COMPUTED_VALUE"""),45785.66666666667)</f>
        <v>45785.66667</v>
      </c>
      <c r="K340" s="1">
        <f>IFERROR(__xludf.DUMMYFUNCTION("""COMPUTED_VALUE"""),2869.48)</f>
        <v>2869.48</v>
      </c>
      <c r="M340" s="2">
        <f>IFERROR(__xludf.DUMMYFUNCTION("""COMPUTED_VALUE"""),45785.66666666667)</f>
        <v>45785.66667</v>
      </c>
      <c r="N340" s="1">
        <f>IFERROR(__xludf.DUMMYFUNCTION("""COMPUTED_VALUE"""),2.51306732E8)</f>
        <v>251306732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IFERROR(__xludf.DUMMYFUNCTION("""COMPUTED_VALUE"""),2875.9)</f>
        <v>2875.9</v>
      </c>
      <c r="D341" s="2">
        <f>IFERROR(__xludf.DUMMYFUNCTION("""COMPUTED_VALUE"""),45786.66666666667)</f>
        <v>45786.66667</v>
      </c>
      <c r="E341" s="1">
        <f>IFERROR(__xludf.DUMMYFUNCTION("""COMPUTED_VALUE"""),2879.67)</f>
        <v>2879.67</v>
      </c>
      <c r="G341" s="2">
        <f>IFERROR(__xludf.DUMMYFUNCTION("""COMPUTED_VALUE"""),45786.66666666667)</f>
        <v>45786.66667</v>
      </c>
      <c r="H341" s="1">
        <f>IFERROR(__xludf.DUMMYFUNCTION("""COMPUTED_VALUE"""),2850.37)</f>
        <v>2850.37</v>
      </c>
      <c r="J341" s="2">
        <f>IFERROR(__xludf.DUMMYFUNCTION("""COMPUTED_VALUE"""),45786.66666666667)</f>
        <v>45786.66667</v>
      </c>
      <c r="K341" s="1">
        <f>IFERROR(__xludf.DUMMYFUNCTION("""COMPUTED_VALUE"""),2867.68)</f>
        <v>2867.68</v>
      </c>
      <c r="M341" s="2">
        <f>IFERROR(__xludf.DUMMYFUNCTION("""COMPUTED_VALUE"""),45786.66666666667)</f>
        <v>45786.66667</v>
      </c>
      <c r="N341" s="1">
        <f>IFERROR(__xludf.DUMMYFUNCTION("""COMPUTED_VALUE"""),1.99814298E8)</f>
        <v>199814298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IFERROR(__xludf.DUMMYFUNCTION("""COMPUTED_VALUE"""),2987.36)</f>
        <v>2987.36</v>
      </c>
      <c r="D342" s="2">
        <f>IFERROR(__xludf.DUMMYFUNCTION("""COMPUTED_VALUE"""),45789.66666666667)</f>
        <v>45789.66667</v>
      </c>
      <c r="E342" s="1">
        <f>IFERROR(__xludf.DUMMYFUNCTION("""COMPUTED_VALUE"""),2988.18)</f>
        <v>2988.18</v>
      </c>
      <c r="G342" s="2">
        <f>IFERROR(__xludf.DUMMYFUNCTION("""COMPUTED_VALUE"""),45789.66666666667)</f>
        <v>45789.66667</v>
      </c>
      <c r="H342" s="1">
        <f>IFERROR(__xludf.DUMMYFUNCTION("""COMPUTED_VALUE"""),2946.44)</f>
        <v>2946.44</v>
      </c>
      <c r="J342" s="2">
        <f>IFERROR(__xludf.DUMMYFUNCTION("""COMPUTED_VALUE"""),45789.66666666667)</f>
        <v>45789.66667</v>
      </c>
      <c r="K342" s="1">
        <f>IFERROR(__xludf.DUMMYFUNCTION("""COMPUTED_VALUE"""),2975.08)</f>
        <v>2975.08</v>
      </c>
      <c r="M342" s="2">
        <f>IFERROR(__xludf.DUMMYFUNCTION("""COMPUTED_VALUE"""),45789.66666666667)</f>
        <v>45789.66667</v>
      </c>
      <c r="N342" s="1">
        <f>IFERROR(__xludf.DUMMYFUNCTION("""COMPUTED_VALUE"""),3.5307995E8)</f>
        <v>353079950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IFERROR(__xludf.DUMMYFUNCTION("""COMPUTED_VALUE"""),2991.08)</f>
        <v>2991.08</v>
      </c>
      <c r="D343" s="2">
        <f>IFERROR(__xludf.DUMMYFUNCTION("""COMPUTED_VALUE"""),45790.66666666667)</f>
        <v>45790.66667</v>
      </c>
      <c r="E343" s="1">
        <f>IFERROR(__xludf.DUMMYFUNCTION("""COMPUTED_VALUE"""),3025.16)</f>
        <v>3025.16</v>
      </c>
      <c r="G343" s="2">
        <f>IFERROR(__xludf.DUMMYFUNCTION("""COMPUTED_VALUE"""),45790.66666666667)</f>
        <v>45790.66667</v>
      </c>
      <c r="H343" s="1">
        <f>IFERROR(__xludf.DUMMYFUNCTION("""COMPUTED_VALUE"""),2981.89)</f>
        <v>2981.89</v>
      </c>
      <c r="J343" s="2">
        <f>IFERROR(__xludf.DUMMYFUNCTION("""COMPUTED_VALUE"""),45790.66666666667)</f>
        <v>45790.66667</v>
      </c>
      <c r="K343" s="1">
        <f>IFERROR(__xludf.DUMMYFUNCTION("""COMPUTED_VALUE"""),2985.84)</f>
        <v>2985.84</v>
      </c>
      <c r="M343" s="2">
        <f>IFERROR(__xludf.DUMMYFUNCTION("""COMPUTED_VALUE"""),45790.66666666667)</f>
        <v>45790.66667</v>
      </c>
      <c r="N343" s="1">
        <f>IFERROR(__xludf.DUMMYFUNCTION("""COMPUTED_VALUE"""),2.80622322E8)</f>
        <v>280622322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IFERROR(__xludf.DUMMYFUNCTION("""COMPUTED_VALUE"""),2981.95)</f>
        <v>2981.95</v>
      </c>
      <c r="D344" s="2">
        <f>IFERROR(__xludf.DUMMYFUNCTION("""COMPUTED_VALUE"""),45791.66666666667)</f>
        <v>45791.66667</v>
      </c>
      <c r="E344" s="1">
        <f>IFERROR(__xludf.DUMMYFUNCTION("""COMPUTED_VALUE"""),2994.39)</f>
        <v>2994.39</v>
      </c>
      <c r="G344" s="2">
        <f>IFERROR(__xludf.DUMMYFUNCTION("""COMPUTED_VALUE"""),45791.66666666667)</f>
        <v>45791.66667</v>
      </c>
      <c r="H344" s="1">
        <f>IFERROR(__xludf.DUMMYFUNCTION("""COMPUTED_VALUE"""),2973.4)</f>
        <v>2973.4</v>
      </c>
      <c r="J344" s="2">
        <f>IFERROR(__xludf.DUMMYFUNCTION("""COMPUTED_VALUE"""),45791.66666666667)</f>
        <v>45791.66667</v>
      </c>
      <c r="K344" s="1">
        <f>IFERROR(__xludf.DUMMYFUNCTION("""COMPUTED_VALUE"""),2982.03)</f>
        <v>2982.03</v>
      </c>
      <c r="M344" s="2">
        <f>IFERROR(__xludf.DUMMYFUNCTION("""COMPUTED_VALUE"""),45791.66666666667)</f>
        <v>45791.66667</v>
      </c>
      <c r="N344" s="1">
        <f>IFERROR(__xludf.DUMMYFUNCTION("""COMPUTED_VALUE"""),2.68988617E8)</f>
        <v>268988617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IFERROR(__xludf.DUMMYFUNCTION("""COMPUTED_VALUE"""),2951.39)</f>
        <v>2951.39</v>
      </c>
      <c r="D345" s="2">
        <f>IFERROR(__xludf.DUMMYFUNCTION("""COMPUTED_VALUE"""),45792.66666666667)</f>
        <v>45792.66667</v>
      </c>
      <c r="E345" s="1">
        <f>IFERROR(__xludf.DUMMYFUNCTION("""COMPUTED_VALUE"""),2979.57)</f>
        <v>2979.57</v>
      </c>
      <c r="G345" s="2">
        <f>IFERROR(__xludf.DUMMYFUNCTION("""COMPUTED_VALUE"""),45792.66666666667)</f>
        <v>45792.66667</v>
      </c>
      <c r="H345" s="1">
        <f>IFERROR(__xludf.DUMMYFUNCTION("""COMPUTED_VALUE"""),2934.57)</f>
        <v>2934.57</v>
      </c>
      <c r="J345" s="2">
        <f>IFERROR(__xludf.DUMMYFUNCTION("""COMPUTED_VALUE"""),45792.66666666667)</f>
        <v>45792.66667</v>
      </c>
      <c r="K345" s="1">
        <f>IFERROR(__xludf.DUMMYFUNCTION("""COMPUTED_VALUE"""),2976.79)</f>
        <v>2976.79</v>
      </c>
      <c r="M345" s="2">
        <f>IFERROR(__xludf.DUMMYFUNCTION("""COMPUTED_VALUE"""),45792.66666666667)</f>
        <v>45792.66667</v>
      </c>
      <c r="N345" s="1">
        <f>IFERROR(__xludf.DUMMYFUNCTION("""COMPUTED_VALUE"""),2.9021355E8)</f>
        <v>290213550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IFERROR(__xludf.DUMMYFUNCTION("""COMPUTED_VALUE"""),2984.81)</f>
        <v>2984.81</v>
      </c>
      <c r="D346" s="2">
        <f>IFERROR(__xludf.DUMMYFUNCTION("""COMPUTED_VALUE"""),45793.66666666667)</f>
        <v>45793.66667</v>
      </c>
      <c r="E346" s="1">
        <f>IFERROR(__xludf.DUMMYFUNCTION("""COMPUTED_VALUE"""),3001.58)</f>
        <v>3001.58</v>
      </c>
      <c r="G346" s="2">
        <f>IFERROR(__xludf.DUMMYFUNCTION("""COMPUTED_VALUE"""),45793.66666666667)</f>
        <v>45793.66667</v>
      </c>
      <c r="H346" s="1">
        <f>IFERROR(__xludf.DUMMYFUNCTION("""COMPUTED_VALUE"""),2979.14)</f>
        <v>2979.14</v>
      </c>
      <c r="J346" s="2">
        <f>IFERROR(__xludf.DUMMYFUNCTION("""COMPUTED_VALUE"""),45793.66666666667)</f>
        <v>45793.66667</v>
      </c>
      <c r="K346" s="1">
        <f>IFERROR(__xludf.DUMMYFUNCTION("""COMPUTED_VALUE"""),3000.91)</f>
        <v>3000.91</v>
      </c>
      <c r="M346" s="2">
        <f>IFERROR(__xludf.DUMMYFUNCTION("""COMPUTED_VALUE"""),45793.66666666667)</f>
        <v>45793.66667</v>
      </c>
      <c r="N346" s="1">
        <f>IFERROR(__xludf.DUMMYFUNCTION("""COMPUTED_VALUE"""),2.47097017E8)</f>
        <v>247097017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IFERROR(__xludf.DUMMYFUNCTION("""COMPUTED_VALUE"""),2960.24)</f>
        <v>2960.24</v>
      </c>
      <c r="D347" s="2">
        <f>IFERROR(__xludf.DUMMYFUNCTION("""COMPUTED_VALUE"""),45796.66666666667)</f>
        <v>45796.66667</v>
      </c>
      <c r="E347" s="1">
        <f>IFERROR(__xludf.DUMMYFUNCTION("""COMPUTED_VALUE"""),3012.49)</f>
        <v>3012.49</v>
      </c>
      <c r="G347" s="2">
        <f>IFERROR(__xludf.DUMMYFUNCTION("""COMPUTED_VALUE"""),45796.66666666667)</f>
        <v>45796.66667</v>
      </c>
      <c r="H347" s="1">
        <f>IFERROR(__xludf.DUMMYFUNCTION("""COMPUTED_VALUE"""),2959.32)</f>
        <v>2959.32</v>
      </c>
      <c r="J347" s="2">
        <f>IFERROR(__xludf.DUMMYFUNCTION("""COMPUTED_VALUE"""),45796.66666666667)</f>
        <v>45796.66667</v>
      </c>
      <c r="K347" s="1">
        <f>IFERROR(__xludf.DUMMYFUNCTION("""COMPUTED_VALUE"""),3009.11)</f>
        <v>3009.11</v>
      </c>
      <c r="M347" s="2">
        <f>IFERROR(__xludf.DUMMYFUNCTION("""COMPUTED_VALUE"""),45796.66666666667)</f>
        <v>45796.66667</v>
      </c>
      <c r="N347" s="1">
        <f>IFERROR(__xludf.DUMMYFUNCTION("""COMPUTED_VALUE"""),2.07151478E8)</f>
        <v>207151478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IFERROR(__xludf.DUMMYFUNCTION("""COMPUTED_VALUE"""),3005.44)</f>
        <v>3005.44</v>
      </c>
      <c r="D348" s="2">
        <f>IFERROR(__xludf.DUMMYFUNCTION("""COMPUTED_VALUE"""),45797.66666666667)</f>
        <v>45797.66667</v>
      </c>
      <c r="E348" s="1">
        <f>IFERROR(__xludf.DUMMYFUNCTION("""COMPUTED_VALUE"""),3011.95)</f>
        <v>3011.95</v>
      </c>
      <c r="G348" s="2">
        <f>IFERROR(__xludf.DUMMYFUNCTION("""COMPUTED_VALUE"""),45797.66666666667)</f>
        <v>45797.66667</v>
      </c>
      <c r="H348" s="1">
        <f>IFERROR(__xludf.DUMMYFUNCTION("""COMPUTED_VALUE"""),2978.84)</f>
        <v>2978.84</v>
      </c>
      <c r="J348" s="2">
        <f>IFERROR(__xludf.DUMMYFUNCTION("""COMPUTED_VALUE"""),45797.66666666667)</f>
        <v>45797.66667</v>
      </c>
      <c r="K348" s="1">
        <f>IFERROR(__xludf.DUMMYFUNCTION("""COMPUTED_VALUE"""),2994.46)</f>
        <v>2994.46</v>
      </c>
      <c r="M348" s="2">
        <f>IFERROR(__xludf.DUMMYFUNCTION("""COMPUTED_VALUE"""),45797.66666666667)</f>
        <v>45797.66667</v>
      </c>
      <c r="N348" s="1">
        <f>IFERROR(__xludf.DUMMYFUNCTION("""COMPUTED_VALUE"""),2.32957921E8)</f>
        <v>232957921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IFERROR(__xludf.DUMMYFUNCTION("""COMPUTED_VALUE"""),2967.4)</f>
        <v>2967.4</v>
      </c>
      <c r="D349" s="2">
        <f>IFERROR(__xludf.DUMMYFUNCTION("""COMPUTED_VALUE"""),45798.66666666667)</f>
        <v>45798.66667</v>
      </c>
      <c r="E349" s="1">
        <f>IFERROR(__xludf.DUMMYFUNCTION("""COMPUTED_VALUE"""),2983.45)</f>
        <v>2983.45</v>
      </c>
      <c r="G349" s="2">
        <f>IFERROR(__xludf.DUMMYFUNCTION("""COMPUTED_VALUE"""),45798.66666666667)</f>
        <v>45798.66667</v>
      </c>
      <c r="H349" s="1">
        <f>IFERROR(__xludf.DUMMYFUNCTION("""COMPUTED_VALUE"""),2944.35)</f>
        <v>2944.35</v>
      </c>
      <c r="J349" s="2">
        <f>IFERROR(__xludf.DUMMYFUNCTION("""COMPUTED_VALUE"""),45798.66666666667)</f>
        <v>45798.66667</v>
      </c>
      <c r="K349" s="1">
        <f>IFERROR(__xludf.DUMMYFUNCTION("""COMPUTED_VALUE"""),2953.12)</f>
        <v>2953.12</v>
      </c>
      <c r="M349" s="2">
        <f>IFERROR(__xludf.DUMMYFUNCTION("""COMPUTED_VALUE"""),45798.66666666667)</f>
        <v>45798.66667</v>
      </c>
      <c r="N349" s="1">
        <f>IFERROR(__xludf.DUMMYFUNCTION("""COMPUTED_VALUE"""),2.56643983E8)</f>
        <v>256643983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IFERROR(__xludf.DUMMYFUNCTION("""COMPUTED_VALUE"""),2951.61)</f>
        <v>2951.61</v>
      </c>
      <c r="D350" s="2">
        <f>IFERROR(__xludf.DUMMYFUNCTION("""COMPUTED_VALUE"""),45799.66666666667)</f>
        <v>45799.66667</v>
      </c>
      <c r="E350" s="1">
        <f>IFERROR(__xludf.DUMMYFUNCTION("""COMPUTED_VALUE"""),2979.18)</f>
        <v>2979.18</v>
      </c>
      <c r="G350" s="2">
        <f>IFERROR(__xludf.DUMMYFUNCTION("""COMPUTED_VALUE"""),45799.66666666667)</f>
        <v>45799.66667</v>
      </c>
      <c r="H350" s="1">
        <f>IFERROR(__xludf.DUMMYFUNCTION("""COMPUTED_VALUE"""),2942.16)</f>
        <v>2942.16</v>
      </c>
      <c r="J350" s="2">
        <f>IFERROR(__xludf.DUMMYFUNCTION("""COMPUTED_VALUE"""),45799.66666666667)</f>
        <v>45799.66667</v>
      </c>
      <c r="K350" s="1">
        <f>IFERROR(__xludf.DUMMYFUNCTION("""COMPUTED_VALUE"""),2955.0)</f>
        <v>2955</v>
      </c>
      <c r="M350" s="2">
        <f>IFERROR(__xludf.DUMMYFUNCTION("""COMPUTED_VALUE"""),45799.66666666667)</f>
        <v>45799.66667</v>
      </c>
      <c r="N350" s="1">
        <f>IFERROR(__xludf.DUMMYFUNCTION("""COMPUTED_VALUE"""),2.67930513E8)</f>
        <v>267930513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IFERROR(__xludf.DUMMYFUNCTION("""COMPUTED_VALUE"""),2910.61)</f>
        <v>2910.61</v>
      </c>
      <c r="D351" s="2">
        <f>IFERROR(__xludf.DUMMYFUNCTION("""COMPUTED_VALUE"""),45800.66666666667)</f>
        <v>45800.66667</v>
      </c>
      <c r="E351" s="1">
        <f>IFERROR(__xludf.DUMMYFUNCTION("""COMPUTED_VALUE"""),2940.17)</f>
        <v>2940.17</v>
      </c>
      <c r="G351" s="2">
        <f>IFERROR(__xludf.DUMMYFUNCTION("""COMPUTED_VALUE"""),45800.66666666667)</f>
        <v>45800.66667</v>
      </c>
      <c r="H351" s="1">
        <f>IFERROR(__xludf.DUMMYFUNCTION("""COMPUTED_VALUE"""),2909.58)</f>
        <v>2909.58</v>
      </c>
      <c r="J351" s="2">
        <f>IFERROR(__xludf.DUMMYFUNCTION("""COMPUTED_VALUE"""),45800.66666666667)</f>
        <v>45800.66667</v>
      </c>
      <c r="K351" s="1">
        <f>IFERROR(__xludf.DUMMYFUNCTION("""COMPUTED_VALUE"""),2927.66)</f>
        <v>2927.66</v>
      </c>
      <c r="M351" s="2">
        <f>IFERROR(__xludf.DUMMYFUNCTION("""COMPUTED_VALUE"""),45800.66666666667)</f>
        <v>45800.66667</v>
      </c>
      <c r="N351" s="1">
        <f>IFERROR(__xludf.DUMMYFUNCTION("""COMPUTED_VALUE"""),2.78806565E8)</f>
        <v>278806565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IFERROR(__xludf.DUMMYFUNCTION("""COMPUTED_VALUE"""),2954.2)</f>
        <v>2954.2</v>
      </c>
      <c r="D352" s="2">
        <f>IFERROR(__xludf.DUMMYFUNCTION("""COMPUTED_VALUE"""),45804.66666666667)</f>
        <v>45804.66667</v>
      </c>
      <c r="E352" s="1">
        <f>IFERROR(__xludf.DUMMYFUNCTION("""COMPUTED_VALUE"""),2982.42)</f>
        <v>2982.42</v>
      </c>
      <c r="G352" s="2">
        <f>IFERROR(__xludf.DUMMYFUNCTION("""COMPUTED_VALUE"""),45804.66666666667)</f>
        <v>45804.66667</v>
      </c>
      <c r="H352" s="1">
        <f>IFERROR(__xludf.DUMMYFUNCTION("""COMPUTED_VALUE"""),2946.68)</f>
        <v>2946.68</v>
      </c>
      <c r="J352" s="2">
        <f>IFERROR(__xludf.DUMMYFUNCTION("""COMPUTED_VALUE"""),45804.66666666667)</f>
        <v>45804.66667</v>
      </c>
      <c r="K352" s="1">
        <f>IFERROR(__xludf.DUMMYFUNCTION("""COMPUTED_VALUE"""),2981.76)</f>
        <v>2981.76</v>
      </c>
      <c r="M352" s="2">
        <f>IFERROR(__xludf.DUMMYFUNCTION("""COMPUTED_VALUE"""),45804.66666666667)</f>
        <v>45804.66667</v>
      </c>
      <c r="N352" s="1">
        <f>IFERROR(__xludf.DUMMYFUNCTION("""COMPUTED_VALUE"""),2.86605705E8)</f>
        <v>286605705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IFERROR(__xludf.DUMMYFUNCTION("""COMPUTED_VALUE"""),2981.79)</f>
        <v>2981.79</v>
      </c>
      <c r="D353" s="2">
        <f>IFERROR(__xludf.DUMMYFUNCTION("""COMPUTED_VALUE"""),45805.66666666667)</f>
        <v>45805.66667</v>
      </c>
      <c r="E353" s="1">
        <f>IFERROR(__xludf.DUMMYFUNCTION("""COMPUTED_VALUE"""),2995.16)</f>
        <v>2995.16</v>
      </c>
      <c r="G353" s="2">
        <f>IFERROR(__xludf.DUMMYFUNCTION("""COMPUTED_VALUE"""),45805.66666666667)</f>
        <v>45805.66667</v>
      </c>
      <c r="H353" s="1">
        <f>IFERROR(__xludf.DUMMYFUNCTION("""COMPUTED_VALUE"""),2962.36)</f>
        <v>2962.36</v>
      </c>
      <c r="J353" s="2">
        <f>IFERROR(__xludf.DUMMYFUNCTION("""COMPUTED_VALUE"""),45805.66666666667)</f>
        <v>45805.66667</v>
      </c>
      <c r="K353" s="1">
        <f>IFERROR(__xludf.DUMMYFUNCTION("""COMPUTED_VALUE"""),2964.7)</f>
        <v>2964.7</v>
      </c>
      <c r="M353" s="2">
        <f>IFERROR(__xludf.DUMMYFUNCTION("""COMPUTED_VALUE"""),45805.66666666667)</f>
        <v>45805.66667</v>
      </c>
      <c r="N353" s="1">
        <f>IFERROR(__xludf.DUMMYFUNCTION("""COMPUTED_VALUE"""),2.69328304E8)</f>
        <v>269328304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IFERROR(__xludf.DUMMYFUNCTION("""COMPUTED_VALUE"""),2987.7)</f>
        <v>2987.7</v>
      </c>
      <c r="D354" s="2">
        <f>IFERROR(__xludf.DUMMYFUNCTION("""COMPUTED_VALUE"""),45806.66666666667)</f>
        <v>45806.66667</v>
      </c>
      <c r="E354" s="1">
        <f>IFERROR(__xludf.DUMMYFUNCTION("""COMPUTED_VALUE"""),2987.7)</f>
        <v>2987.7</v>
      </c>
      <c r="G354" s="2">
        <f>IFERROR(__xludf.DUMMYFUNCTION("""COMPUTED_VALUE"""),45806.66666666667)</f>
        <v>45806.66667</v>
      </c>
      <c r="H354" s="1">
        <f>IFERROR(__xludf.DUMMYFUNCTION("""COMPUTED_VALUE"""),2942.82)</f>
        <v>2942.82</v>
      </c>
      <c r="J354" s="2">
        <f>IFERROR(__xludf.DUMMYFUNCTION("""COMPUTED_VALUE"""),45806.66666666667)</f>
        <v>45806.66667</v>
      </c>
      <c r="K354" s="1">
        <f>IFERROR(__xludf.DUMMYFUNCTION("""COMPUTED_VALUE"""),2960.45)</f>
        <v>2960.45</v>
      </c>
      <c r="M354" s="2">
        <f>IFERROR(__xludf.DUMMYFUNCTION("""COMPUTED_VALUE"""),45806.66666666667)</f>
        <v>45806.66667</v>
      </c>
      <c r="N354" s="1">
        <f>IFERROR(__xludf.DUMMYFUNCTION("""COMPUTED_VALUE"""),2.50681516E8)</f>
        <v>250681516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IFERROR(__xludf.DUMMYFUNCTION("""COMPUTED_VALUE"""),2955.87)</f>
        <v>2955.87</v>
      </c>
      <c r="D355" s="2">
        <f>IFERROR(__xludf.DUMMYFUNCTION("""COMPUTED_VALUE"""),45807.66666666667)</f>
        <v>45807.66667</v>
      </c>
      <c r="E355" s="1">
        <f>IFERROR(__xludf.DUMMYFUNCTION("""COMPUTED_VALUE"""),2987.06)</f>
        <v>2987.06</v>
      </c>
      <c r="G355" s="2">
        <f>IFERROR(__xludf.DUMMYFUNCTION("""COMPUTED_VALUE"""),45807.66666666667)</f>
        <v>45807.66667</v>
      </c>
      <c r="H355" s="1">
        <f>IFERROR(__xludf.DUMMYFUNCTION("""COMPUTED_VALUE"""),2945.79)</f>
        <v>2945.79</v>
      </c>
      <c r="J355" s="2">
        <f>IFERROR(__xludf.DUMMYFUNCTION("""COMPUTED_VALUE"""),45807.66666666667)</f>
        <v>45807.66667</v>
      </c>
      <c r="K355" s="1">
        <f>IFERROR(__xludf.DUMMYFUNCTION("""COMPUTED_VALUE"""),2979.03)</f>
        <v>2979.03</v>
      </c>
      <c r="M355" s="2">
        <f>IFERROR(__xludf.DUMMYFUNCTION("""COMPUTED_VALUE"""),45807.66666666667)</f>
        <v>45807.66667</v>
      </c>
      <c r="N355" s="1">
        <f>IFERROR(__xludf.DUMMYFUNCTION("""COMPUTED_VALUE"""),4.45576682E8)</f>
        <v>445576682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IFERROR(__xludf.DUMMYFUNCTION("""COMPUTED_VALUE"""),2972.09)</f>
        <v>2972.09</v>
      </c>
      <c r="D356" s="2">
        <f>IFERROR(__xludf.DUMMYFUNCTION("""COMPUTED_VALUE"""),45810.66666666667)</f>
        <v>45810.66667</v>
      </c>
      <c r="E356" s="1">
        <f>IFERROR(__xludf.DUMMYFUNCTION("""COMPUTED_VALUE"""),3001.82)</f>
        <v>3001.82</v>
      </c>
      <c r="G356" s="2">
        <f>IFERROR(__xludf.DUMMYFUNCTION("""COMPUTED_VALUE"""),45810.66666666667)</f>
        <v>45810.66667</v>
      </c>
      <c r="H356" s="1">
        <f>IFERROR(__xludf.DUMMYFUNCTION("""COMPUTED_VALUE"""),2953.85)</f>
        <v>2953.85</v>
      </c>
      <c r="J356" s="2">
        <f>IFERROR(__xludf.DUMMYFUNCTION("""COMPUTED_VALUE"""),45810.66666666667)</f>
        <v>45810.66667</v>
      </c>
      <c r="K356" s="1">
        <f>IFERROR(__xludf.DUMMYFUNCTION("""COMPUTED_VALUE"""),3001.59)</f>
        <v>3001.59</v>
      </c>
      <c r="M356" s="2">
        <f>IFERROR(__xludf.DUMMYFUNCTION("""COMPUTED_VALUE"""),45810.66666666667)</f>
        <v>45810.66667</v>
      </c>
      <c r="N356" s="1">
        <f>IFERROR(__xludf.DUMMYFUNCTION("""COMPUTED_VALUE"""),2.58111625E8)</f>
        <v>258111625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IFERROR(__xludf.DUMMYFUNCTION("""COMPUTED_VALUE"""),3005.03)</f>
        <v>3005.03</v>
      </c>
      <c r="D357" s="2">
        <f>IFERROR(__xludf.DUMMYFUNCTION("""COMPUTED_VALUE"""),45811.66666666667)</f>
        <v>45811.66667</v>
      </c>
      <c r="E357" s="1">
        <f>IFERROR(__xludf.DUMMYFUNCTION("""COMPUTED_VALUE"""),3019.54)</f>
        <v>3019.54</v>
      </c>
      <c r="G357" s="2">
        <f>IFERROR(__xludf.DUMMYFUNCTION("""COMPUTED_VALUE"""),45811.66666666667)</f>
        <v>45811.66667</v>
      </c>
      <c r="H357" s="1">
        <f>IFERROR(__xludf.DUMMYFUNCTION("""COMPUTED_VALUE"""),2995.55)</f>
        <v>2995.55</v>
      </c>
      <c r="J357" s="2">
        <f>IFERROR(__xludf.DUMMYFUNCTION("""COMPUTED_VALUE"""),45811.66666666667)</f>
        <v>45811.66667</v>
      </c>
      <c r="K357" s="1">
        <f>IFERROR(__xludf.DUMMYFUNCTION("""COMPUTED_VALUE"""),3005.94)</f>
        <v>3005.94</v>
      </c>
      <c r="M357" s="2">
        <f>IFERROR(__xludf.DUMMYFUNCTION("""COMPUTED_VALUE"""),45811.66666666667)</f>
        <v>45811.66667</v>
      </c>
      <c r="N357" s="1">
        <f>IFERROR(__xludf.DUMMYFUNCTION("""COMPUTED_VALUE"""),2.656318E8)</f>
        <v>265631800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IFERROR(__xludf.DUMMYFUNCTION("""COMPUTED_VALUE"""),3008.49)</f>
        <v>3008.49</v>
      </c>
      <c r="D358" s="2">
        <f>IFERROR(__xludf.DUMMYFUNCTION("""COMPUTED_VALUE"""),45812.66666666667)</f>
        <v>45812.66667</v>
      </c>
      <c r="E358" s="1">
        <f>IFERROR(__xludf.DUMMYFUNCTION("""COMPUTED_VALUE"""),3025.64)</f>
        <v>3025.64</v>
      </c>
      <c r="G358" s="2">
        <f>IFERROR(__xludf.DUMMYFUNCTION("""COMPUTED_VALUE"""),45812.66666666667)</f>
        <v>45812.66667</v>
      </c>
      <c r="H358" s="1">
        <f>IFERROR(__xludf.DUMMYFUNCTION("""COMPUTED_VALUE"""),3001.01)</f>
        <v>3001.01</v>
      </c>
      <c r="J358" s="2">
        <f>IFERROR(__xludf.DUMMYFUNCTION("""COMPUTED_VALUE"""),45812.66666666667)</f>
        <v>45812.66667</v>
      </c>
      <c r="K358" s="1">
        <f>IFERROR(__xludf.DUMMYFUNCTION("""COMPUTED_VALUE"""),3013.2)</f>
        <v>3013.2</v>
      </c>
      <c r="M358" s="2">
        <f>IFERROR(__xludf.DUMMYFUNCTION("""COMPUTED_VALUE"""),45812.66666666667)</f>
        <v>45812.66667</v>
      </c>
      <c r="N358" s="1">
        <f>IFERROR(__xludf.DUMMYFUNCTION("""COMPUTED_VALUE"""),2.44789233E8)</f>
        <v>244789233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IFERROR(__xludf.DUMMYFUNCTION("""COMPUTED_VALUE"""),3022.96)</f>
        <v>3022.96</v>
      </c>
      <c r="D359" s="2">
        <f>IFERROR(__xludf.DUMMYFUNCTION("""COMPUTED_VALUE"""),45813.66666666667)</f>
        <v>45813.66667</v>
      </c>
      <c r="E359" s="1">
        <f>IFERROR(__xludf.DUMMYFUNCTION("""COMPUTED_VALUE"""),3043.36)</f>
        <v>3043.36</v>
      </c>
      <c r="G359" s="2">
        <f>IFERROR(__xludf.DUMMYFUNCTION("""COMPUTED_VALUE"""),45813.66666666667)</f>
        <v>45813.66667</v>
      </c>
      <c r="H359" s="1">
        <f>IFERROR(__xludf.DUMMYFUNCTION("""COMPUTED_VALUE"""),2997.71)</f>
        <v>2997.71</v>
      </c>
      <c r="J359" s="2">
        <f>IFERROR(__xludf.DUMMYFUNCTION("""COMPUTED_VALUE"""),45813.66666666667)</f>
        <v>45813.66667</v>
      </c>
      <c r="K359" s="1">
        <f>IFERROR(__xludf.DUMMYFUNCTION("""COMPUTED_VALUE"""),3004.49)</f>
        <v>3004.49</v>
      </c>
      <c r="M359" s="2">
        <f>IFERROR(__xludf.DUMMYFUNCTION("""COMPUTED_VALUE"""),45813.66666666667)</f>
        <v>45813.66667</v>
      </c>
      <c r="N359" s="1">
        <f>IFERROR(__xludf.DUMMYFUNCTION("""COMPUTED_VALUE"""),2.66928796E8)</f>
        <v>266928796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IFERROR(__xludf.DUMMYFUNCTION("""COMPUTED_VALUE"""),3039.44)</f>
        <v>3039.44</v>
      </c>
      <c r="D360" s="2">
        <f>IFERROR(__xludf.DUMMYFUNCTION("""COMPUTED_VALUE"""),45814.66666666667)</f>
        <v>45814.66667</v>
      </c>
      <c r="E360" s="1">
        <f>IFERROR(__xludf.DUMMYFUNCTION("""COMPUTED_VALUE"""),3045.17)</f>
        <v>3045.17</v>
      </c>
      <c r="G360" s="2">
        <f>IFERROR(__xludf.DUMMYFUNCTION("""COMPUTED_VALUE"""),45814.66666666667)</f>
        <v>45814.66667</v>
      </c>
      <c r="H360" s="1">
        <f>IFERROR(__xludf.DUMMYFUNCTION("""COMPUTED_VALUE"""),3016.03)</f>
        <v>3016.03</v>
      </c>
      <c r="J360" s="2">
        <f>IFERROR(__xludf.DUMMYFUNCTION("""COMPUTED_VALUE"""),45814.66666666667)</f>
        <v>45814.66667</v>
      </c>
      <c r="K360" s="1">
        <f>IFERROR(__xludf.DUMMYFUNCTION("""COMPUTED_VALUE"""),3035.71)</f>
        <v>3035.71</v>
      </c>
      <c r="M360" s="2">
        <f>IFERROR(__xludf.DUMMYFUNCTION("""COMPUTED_VALUE"""),45814.66666666667)</f>
        <v>45814.66667</v>
      </c>
      <c r="N360" s="1">
        <f>IFERROR(__xludf.DUMMYFUNCTION("""COMPUTED_VALUE"""),2.14048474E8)</f>
        <v>214048474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IFERROR(__xludf.DUMMYFUNCTION("""COMPUTED_VALUE"""),3037.69)</f>
        <v>3037.69</v>
      </c>
      <c r="D361" s="2">
        <f>IFERROR(__xludf.DUMMYFUNCTION("""COMPUTED_VALUE"""),45817.66666666667)</f>
        <v>45817.66667</v>
      </c>
      <c r="E361" s="1">
        <f>IFERROR(__xludf.DUMMYFUNCTION("""COMPUTED_VALUE"""),3051.37)</f>
        <v>3051.37</v>
      </c>
      <c r="G361" s="2">
        <f>IFERROR(__xludf.DUMMYFUNCTION("""COMPUTED_VALUE"""),45817.66666666667)</f>
        <v>45817.66667</v>
      </c>
      <c r="H361" s="1">
        <f>IFERROR(__xludf.DUMMYFUNCTION("""COMPUTED_VALUE"""),3017.37)</f>
        <v>3017.37</v>
      </c>
      <c r="J361" s="2">
        <f>IFERROR(__xludf.DUMMYFUNCTION("""COMPUTED_VALUE"""),45817.66666666667)</f>
        <v>45817.66667</v>
      </c>
      <c r="K361" s="1">
        <f>IFERROR(__xludf.DUMMYFUNCTION("""COMPUTED_VALUE"""),3041.75)</f>
        <v>3041.75</v>
      </c>
      <c r="M361" s="2">
        <f>IFERROR(__xludf.DUMMYFUNCTION("""COMPUTED_VALUE"""),45817.66666666667)</f>
        <v>45817.66667</v>
      </c>
      <c r="N361" s="1">
        <f>IFERROR(__xludf.DUMMYFUNCTION("""COMPUTED_VALUE"""),2.31084945E8)</f>
        <v>231084945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IFERROR(__xludf.DUMMYFUNCTION("""COMPUTED_VALUE"""),3042.68)</f>
        <v>3042.68</v>
      </c>
      <c r="D362" s="2">
        <f>IFERROR(__xludf.DUMMYFUNCTION("""COMPUTED_VALUE"""),45818.66666666667)</f>
        <v>45818.66667</v>
      </c>
      <c r="E362" s="1">
        <f>IFERROR(__xludf.DUMMYFUNCTION("""COMPUTED_VALUE"""),3048.85)</f>
        <v>3048.85</v>
      </c>
      <c r="G362" s="2">
        <f>IFERROR(__xludf.DUMMYFUNCTION("""COMPUTED_VALUE"""),45818.66666666667)</f>
        <v>45818.66667</v>
      </c>
      <c r="H362" s="1">
        <f>IFERROR(__xludf.DUMMYFUNCTION("""COMPUTED_VALUE"""),3011.29)</f>
        <v>3011.29</v>
      </c>
      <c r="J362" s="2">
        <f>IFERROR(__xludf.DUMMYFUNCTION("""COMPUTED_VALUE"""),45818.66666666667)</f>
        <v>45818.66667</v>
      </c>
      <c r="K362" s="1">
        <f>IFERROR(__xludf.DUMMYFUNCTION("""COMPUTED_VALUE"""),3043.68)</f>
        <v>3043.68</v>
      </c>
      <c r="M362" s="2">
        <f>IFERROR(__xludf.DUMMYFUNCTION("""COMPUTED_VALUE"""),45818.66666666667)</f>
        <v>45818.66667</v>
      </c>
      <c r="N362" s="1">
        <f>IFERROR(__xludf.DUMMYFUNCTION("""COMPUTED_VALUE"""),2.39161292E8)</f>
        <v>239161292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IFERROR(__xludf.DUMMYFUNCTION("""COMPUTED_VALUE"""),3041.18)</f>
        <v>3041.18</v>
      </c>
      <c r="D363" s="2">
        <f>IFERROR(__xludf.DUMMYFUNCTION("""COMPUTED_VALUE"""),45819.66666666667)</f>
        <v>45819.66667</v>
      </c>
      <c r="E363" s="1">
        <f>IFERROR(__xludf.DUMMYFUNCTION("""COMPUTED_VALUE"""),3044.44)</f>
        <v>3044.44</v>
      </c>
      <c r="G363" s="2">
        <f>IFERROR(__xludf.DUMMYFUNCTION("""COMPUTED_VALUE"""),45819.66666666667)</f>
        <v>45819.66667</v>
      </c>
      <c r="H363" s="1">
        <f>IFERROR(__xludf.DUMMYFUNCTION("""COMPUTED_VALUE"""),2998.11)</f>
        <v>2998.11</v>
      </c>
      <c r="J363" s="2">
        <f>IFERROR(__xludf.DUMMYFUNCTION("""COMPUTED_VALUE"""),45819.66666666667)</f>
        <v>45819.66667</v>
      </c>
      <c r="K363" s="1">
        <f>IFERROR(__xludf.DUMMYFUNCTION("""COMPUTED_VALUE"""),3003.67)</f>
        <v>3003.67</v>
      </c>
      <c r="M363" s="2">
        <f>IFERROR(__xludf.DUMMYFUNCTION("""COMPUTED_VALUE"""),45819.66666666667)</f>
        <v>45819.66667</v>
      </c>
      <c r="N363" s="1">
        <f>IFERROR(__xludf.DUMMYFUNCTION("""COMPUTED_VALUE"""),2.5552987E8)</f>
        <v>255529870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IFERROR(__xludf.DUMMYFUNCTION("""COMPUTED_VALUE"""),2991.79)</f>
        <v>2991.79</v>
      </c>
      <c r="D364" s="2">
        <f>IFERROR(__xludf.DUMMYFUNCTION("""COMPUTED_VALUE"""),45820.66666666667)</f>
        <v>45820.66667</v>
      </c>
      <c r="E364" s="1">
        <f>IFERROR(__xludf.DUMMYFUNCTION("""COMPUTED_VALUE"""),3007.38)</f>
        <v>3007.38</v>
      </c>
      <c r="G364" s="2">
        <f>IFERROR(__xludf.DUMMYFUNCTION("""COMPUTED_VALUE"""),45820.66666666667)</f>
        <v>45820.66667</v>
      </c>
      <c r="H364" s="1">
        <f>IFERROR(__xludf.DUMMYFUNCTION("""COMPUTED_VALUE"""),2987.37)</f>
        <v>2987.37</v>
      </c>
      <c r="J364" s="2">
        <f>IFERROR(__xludf.DUMMYFUNCTION("""COMPUTED_VALUE"""),45820.66666666667)</f>
        <v>45820.66667</v>
      </c>
      <c r="K364" s="1">
        <f>IFERROR(__xludf.DUMMYFUNCTION("""COMPUTED_VALUE"""),3003.98)</f>
        <v>3003.98</v>
      </c>
      <c r="M364" s="2">
        <f>IFERROR(__xludf.DUMMYFUNCTION("""COMPUTED_VALUE"""),45820.66666666667)</f>
        <v>45820.66667</v>
      </c>
      <c r="N364" s="1">
        <f>IFERROR(__xludf.DUMMYFUNCTION("""COMPUTED_VALUE"""),3.80760085E8)</f>
        <v>380760085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IFERROR(__xludf.DUMMYFUNCTION("""COMPUTED_VALUE"""),2973.15)</f>
        <v>2973.15</v>
      </c>
      <c r="D365" s="2">
        <f>IFERROR(__xludf.DUMMYFUNCTION("""COMPUTED_VALUE"""),45821.66666666667)</f>
        <v>45821.66667</v>
      </c>
      <c r="E365" s="1">
        <f>IFERROR(__xludf.DUMMYFUNCTION("""COMPUTED_VALUE"""),3001.38)</f>
        <v>3001.38</v>
      </c>
      <c r="G365" s="2">
        <f>IFERROR(__xludf.DUMMYFUNCTION("""COMPUTED_VALUE"""),45821.66666666667)</f>
        <v>45821.66667</v>
      </c>
      <c r="H365" s="1">
        <f>IFERROR(__xludf.DUMMYFUNCTION("""COMPUTED_VALUE"""),2967.17)</f>
        <v>2967.17</v>
      </c>
      <c r="J365" s="2">
        <f>IFERROR(__xludf.DUMMYFUNCTION("""COMPUTED_VALUE"""),45821.66666666667)</f>
        <v>45821.66667</v>
      </c>
      <c r="K365" s="1">
        <f>IFERROR(__xludf.DUMMYFUNCTION("""COMPUTED_VALUE"""),2976.73)</f>
        <v>2976.73</v>
      </c>
      <c r="M365" s="2">
        <f>IFERROR(__xludf.DUMMYFUNCTION("""COMPUTED_VALUE"""),45821.66666666667)</f>
        <v>45821.66667</v>
      </c>
      <c r="N365" s="1">
        <f>IFERROR(__xludf.DUMMYFUNCTION("""COMPUTED_VALUE"""),2.77682742E8)</f>
        <v>277682742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IFERROR(__xludf.DUMMYFUNCTION("""COMPUTED_VALUE"""),2984.92)</f>
        <v>2984.92</v>
      </c>
      <c r="D366" s="2">
        <f>IFERROR(__xludf.DUMMYFUNCTION("""COMPUTED_VALUE"""),45824.66666666667)</f>
        <v>45824.66667</v>
      </c>
      <c r="E366" s="1">
        <f>IFERROR(__xludf.DUMMYFUNCTION("""COMPUTED_VALUE"""),3008.79)</f>
        <v>3008.79</v>
      </c>
      <c r="G366" s="2">
        <f>IFERROR(__xludf.DUMMYFUNCTION("""COMPUTED_VALUE"""),45824.66666666667)</f>
        <v>45824.66667</v>
      </c>
      <c r="H366" s="1">
        <f>IFERROR(__xludf.DUMMYFUNCTION("""COMPUTED_VALUE"""),2980.73)</f>
        <v>2980.73</v>
      </c>
      <c r="J366" s="2">
        <f>IFERROR(__xludf.DUMMYFUNCTION("""COMPUTED_VALUE"""),45824.66666666667)</f>
        <v>45824.66667</v>
      </c>
      <c r="K366" s="1">
        <f>IFERROR(__xludf.DUMMYFUNCTION("""COMPUTED_VALUE"""),3002.28)</f>
        <v>3002.28</v>
      </c>
      <c r="M366" s="2">
        <f>IFERROR(__xludf.DUMMYFUNCTION("""COMPUTED_VALUE"""),45824.66666666667)</f>
        <v>45824.66667</v>
      </c>
      <c r="N366" s="1">
        <f>IFERROR(__xludf.DUMMYFUNCTION("""COMPUTED_VALUE"""),2.70325413E8)</f>
        <v>270325413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IFERROR(__xludf.DUMMYFUNCTION("""COMPUTED_VALUE"""),2990.34)</f>
        <v>2990.34</v>
      </c>
      <c r="D367" s="2">
        <f>IFERROR(__xludf.DUMMYFUNCTION("""COMPUTED_VALUE"""),45825.66666666667)</f>
        <v>45825.66667</v>
      </c>
      <c r="E367" s="1">
        <f>IFERROR(__xludf.DUMMYFUNCTION("""COMPUTED_VALUE"""),3010.35)</f>
        <v>3010.35</v>
      </c>
      <c r="G367" s="2">
        <f>IFERROR(__xludf.DUMMYFUNCTION("""COMPUTED_VALUE"""),45825.66666666667)</f>
        <v>45825.66667</v>
      </c>
      <c r="H367" s="1">
        <f>IFERROR(__xludf.DUMMYFUNCTION("""COMPUTED_VALUE"""),2980.48)</f>
        <v>2980.48</v>
      </c>
      <c r="J367" s="2">
        <f>IFERROR(__xludf.DUMMYFUNCTION("""COMPUTED_VALUE"""),45825.66666666667)</f>
        <v>45825.66667</v>
      </c>
      <c r="K367" s="1">
        <f>IFERROR(__xludf.DUMMYFUNCTION("""COMPUTED_VALUE"""),2984.14)</f>
        <v>2984.14</v>
      </c>
      <c r="M367" s="2">
        <f>IFERROR(__xludf.DUMMYFUNCTION("""COMPUTED_VALUE"""),45825.66666666667)</f>
        <v>45825.66667</v>
      </c>
      <c r="N367" s="1">
        <f>IFERROR(__xludf.DUMMYFUNCTION("""COMPUTED_VALUE"""),2.47022078E8)</f>
        <v>247022078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IFERROR(__xludf.DUMMYFUNCTION("""COMPUTED_VALUE"""),2993.31)</f>
        <v>2993.31</v>
      </c>
      <c r="D368" s="2">
        <f>IFERROR(__xludf.DUMMYFUNCTION("""COMPUTED_VALUE"""),45826.66666666667)</f>
        <v>45826.66667</v>
      </c>
      <c r="E368" s="1">
        <f>IFERROR(__xludf.DUMMYFUNCTION("""COMPUTED_VALUE"""),3011.91)</f>
        <v>3011.91</v>
      </c>
      <c r="G368" s="2">
        <f>IFERROR(__xludf.DUMMYFUNCTION("""COMPUTED_VALUE"""),45826.66666666667)</f>
        <v>45826.66667</v>
      </c>
      <c r="H368" s="1">
        <f>IFERROR(__xludf.DUMMYFUNCTION("""COMPUTED_VALUE"""),2971.61)</f>
        <v>2971.61</v>
      </c>
      <c r="J368" s="2">
        <f>IFERROR(__xludf.DUMMYFUNCTION("""COMPUTED_VALUE"""),45826.66666666667)</f>
        <v>45826.66667</v>
      </c>
      <c r="K368" s="1">
        <f>IFERROR(__xludf.DUMMYFUNCTION("""COMPUTED_VALUE"""),2972.46)</f>
        <v>2972.46</v>
      </c>
      <c r="M368" s="2">
        <f>IFERROR(__xludf.DUMMYFUNCTION("""COMPUTED_VALUE"""),45826.66666666667)</f>
        <v>45826.66667</v>
      </c>
      <c r="N368" s="1">
        <f>IFERROR(__xludf.DUMMYFUNCTION("""COMPUTED_VALUE"""),2.42656341E8)</f>
        <v>242656341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IFERROR(__xludf.DUMMYFUNCTION("""COMPUTED_VALUE"""),2994.25)</f>
        <v>2994.25</v>
      </c>
      <c r="D369" s="2">
        <f>IFERROR(__xludf.DUMMYFUNCTION("""COMPUTED_VALUE"""),45828.66666666667)</f>
        <v>45828.66667</v>
      </c>
      <c r="E369" s="1">
        <f>IFERROR(__xludf.DUMMYFUNCTION("""COMPUTED_VALUE"""),3007.01)</f>
        <v>3007.01</v>
      </c>
      <c r="G369" s="2">
        <f>IFERROR(__xludf.DUMMYFUNCTION("""COMPUTED_VALUE"""),45828.66666666667)</f>
        <v>45828.66667</v>
      </c>
      <c r="H369" s="1">
        <f>IFERROR(__xludf.DUMMYFUNCTION("""COMPUTED_VALUE"""),2959.56)</f>
        <v>2959.56</v>
      </c>
      <c r="J369" s="2">
        <f>IFERROR(__xludf.DUMMYFUNCTION("""COMPUTED_VALUE"""),45828.66666666667)</f>
        <v>45828.66667</v>
      </c>
      <c r="K369" s="1">
        <f>IFERROR(__xludf.DUMMYFUNCTION("""COMPUTED_VALUE"""),2971.78)</f>
        <v>2971.78</v>
      </c>
      <c r="M369" s="2">
        <f>IFERROR(__xludf.DUMMYFUNCTION("""COMPUTED_VALUE"""),45828.66666666667)</f>
        <v>45828.66667</v>
      </c>
      <c r="N369" s="1">
        <f>IFERROR(__xludf.DUMMYFUNCTION("""COMPUTED_VALUE"""),4.24841761E8)</f>
        <v>424841761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IFERROR(__xludf.DUMMYFUNCTION("""COMPUTED_VALUE"""),2972.27)</f>
        <v>2972.27</v>
      </c>
      <c r="D370" s="2">
        <f>IFERROR(__xludf.DUMMYFUNCTION("""COMPUTED_VALUE"""),45831.66666666667)</f>
        <v>45831.66667</v>
      </c>
      <c r="E370" s="1">
        <f>IFERROR(__xludf.DUMMYFUNCTION("""COMPUTED_VALUE"""),2996.3)</f>
        <v>2996.3</v>
      </c>
      <c r="G370" s="2">
        <f>IFERROR(__xludf.DUMMYFUNCTION("""COMPUTED_VALUE"""),45831.66666666667)</f>
        <v>45831.66667</v>
      </c>
      <c r="H370" s="1">
        <f>IFERROR(__xludf.DUMMYFUNCTION("""COMPUTED_VALUE"""),2955.11)</f>
        <v>2955.11</v>
      </c>
      <c r="J370" s="2">
        <f>IFERROR(__xludf.DUMMYFUNCTION("""COMPUTED_VALUE"""),45831.66666666667)</f>
        <v>45831.66667</v>
      </c>
      <c r="K370" s="1">
        <f>IFERROR(__xludf.DUMMYFUNCTION("""COMPUTED_VALUE"""),2993.59)</f>
        <v>2993.59</v>
      </c>
      <c r="M370" s="2">
        <f>IFERROR(__xludf.DUMMYFUNCTION("""COMPUTED_VALUE"""),45831.66666666667)</f>
        <v>45831.66667</v>
      </c>
      <c r="N370" s="1">
        <f>IFERROR(__xludf.DUMMYFUNCTION("""COMPUTED_VALUE"""),2.52350807E8)</f>
        <v>252350807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IFERROR(__xludf.DUMMYFUNCTION("""COMPUTED_VALUE"""),3017.75)</f>
        <v>3017.75</v>
      </c>
      <c r="D371" s="2">
        <f>IFERROR(__xludf.DUMMYFUNCTION("""COMPUTED_VALUE"""),45832.66666666667)</f>
        <v>45832.66667</v>
      </c>
      <c r="E371" s="1">
        <f>IFERROR(__xludf.DUMMYFUNCTION("""COMPUTED_VALUE"""),3035.74)</f>
        <v>3035.74</v>
      </c>
      <c r="G371" s="2">
        <f>IFERROR(__xludf.DUMMYFUNCTION("""COMPUTED_VALUE"""),45832.66666666667)</f>
        <v>45832.66667</v>
      </c>
      <c r="H371" s="1">
        <f>IFERROR(__xludf.DUMMYFUNCTION("""COMPUTED_VALUE"""),3007.73)</f>
        <v>3007.73</v>
      </c>
      <c r="J371" s="2">
        <f>IFERROR(__xludf.DUMMYFUNCTION("""COMPUTED_VALUE"""),45832.66666666667)</f>
        <v>45832.66667</v>
      </c>
      <c r="K371" s="1">
        <f>IFERROR(__xludf.DUMMYFUNCTION("""COMPUTED_VALUE"""),3024.06)</f>
        <v>3024.06</v>
      </c>
      <c r="M371" s="2">
        <f>IFERROR(__xludf.DUMMYFUNCTION("""COMPUTED_VALUE"""),45832.66666666667)</f>
        <v>45832.66667</v>
      </c>
      <c r="N371" s="1">
        <f>IFERROR(__xludf.DUMMYFUNCTION("""COMPUTED_VALUE"""),2.78351012E8)</f>
        <v>278351012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IFERROR(__xludf.DUMMYFUNCTION("""COMPUTED_VALUE"""),3036.24)</f>
        <v>3036.24</v>
      </c>
      <c r="D372" s="2">
        <f>IFERROR(__xludf.DUMMYFUNCTION("""COMPUTED_VALUE"""),45833.66666666667)</f>
        <v>45833.66667</v>
      </c>
      <c r="E372" s="1">
        <f>IFERROR(__xludf.DUMMYFUNCTION("""COMPUTED_VALUE"""),3045.54)</f>
        <v>3045.54</v>
      </c>
      <c r="G372" s="2">
        <f>IFERROR(__xludf.DUMMYFUNCTION("""COMPUTED_VALUE"""),45833.66666666667)</f>
        <v>45833.66667</v>
      </c>
      <c r="H372" s="1">
        <f>IFERROR(__xludf.DUMMYFUNCTION("""COMPUTED_VALUE"""),3003.89)</f>
        <v>3003.89</v>
      </c>
      <c r="J372" s="2">
        <f>IFERROR(__xludf.DUMMYFUNCTION("""COMPUTED_VALUE"""),45833.66666666667)</f>
        <v>45833.66667</v>
      </c>
      <c r="K372" s="1">
        <f>IFERROR(__xludf.DUMMYFUNCTION("""COMPUTED_VALUE"""),3006.02)</f>
        <v>3006.02</v>
      </c>
      <c r="M372" s="2">
        <f>IFERROR(__xludf.DUMMYFUNCTION("""COMPUTED_VALUE"""),45833.66666666667)</f>
        <v>45833.66667</v>
      </c>
      <c r="N372" s="1">
        <f>IFERROR(__xludf.DUMMYFUNCTION("""COMPUTED_VALUE"""),2.11120178E8)</f>
        <v>211120178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IFERROR(__xludf.DUMMYFUNCTION("""COMPUTED_VALUE"""),3017.28)</f>
        <v>3017.28</v>
      </c>
      <c r="D373" s="2">
        <f>IFERROR(__xludf.DUMMYFUNCTION("""COMPUTED_VALUE"""),45834.66666666667)</f>
        <v>45834.66667</v>
      </c>
      <c r="E373" s="1">
        <f>IFERROR(__xludf.DUMMYFUNCTION("""COMPUTED_VALUE"""),3045.09)</f>
        <v>3045.09</v>
      </c>
      <c r="G373" s="2">
        <f>IFERROR(__xludf.DUMMYFUNCTION("""COMPUTED_VALUE"""),45834.66666666667)</f>
        <v>45834.66667</v>
      </c>
      <c r="H373" s="1">
        <f>IFERROR(__xludf.DUMMYFUNCTION("""COMPUTED_VALUE"""),3008.19)</f>
        <v>3008.19</v>
      </c>
      <c r="J373" s="2">
        <f>IFERROR(__xludf.DUMMYFUNCTION("""COMPUTED_VALUE"""),45834.66666666667)</f>
        <v>45834.66667</v>
      </c>
      <c r="K373" s="1">
        <f>IFERROR(__xludf.DUMMYFUNCTION("""COMPUTED_VALUE"""),3040.81)</f>
        <v>3040.81</v>
      </c>
      <c r="M373" s="2">
        <f>IFERROR(__xludf.DUMMYFUNCTION("""COMPUTED_VALUE"""),45834.66666666667)</f>
        <v>45834.66667</v>
      </c>
      <c r="N373" s="1">
        <f>IFERROR(__xludf.DUMMYFUNCTION("""COMPUTED_VALUE"""),2.42089138E8)</f>
        <v>242089138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IFERROR(__xludf.DUMMYFUNCTION("""COMPUTED_VALUE"""),3058.86)</f>
        <v>3058.86</v>
      </c>
      <c r="D374" s="2">
        <f>IFERROR(__xludf.DUMMYFUNCTION("""COMPUTED_VALUE"""),45835.66666666667)</f>
        <v>45835.66667</v>
      </c>
      <c r="E374" s="1">
        <f>IFERROR(__xludf.DUMMYFUNCTION("""COMPUTED_VALUE"""),3094.51)</f>
        <v>3094.51</v>
      </c>
      <c r="G374" s="2">
        <f>IFERROR(__xludf.DUMMYFUNCTION("""COMPUTED_VALUE"""),45835.66666666667)</f>
        <v>45835.66667</v>
      </c>
      <c r="H374" s="1">
        <f>IFERROR(__xludf.DUMMYFUNCTION("""COMPUTED_VALUE"""),3052.66)</f>
        <v>3052.66</v>
      </c>
      <c r="J374" s="2">
        <f>IFERROR(__xludf.DUMMYFUNCTION("""COMPUTED_VALUE"""),45835.66666666667)</f>
        <v>45835.66667</v>
      </c>
      <c r="K374" s="1">
        <f>IFERROR(__xludf.DUMMYFUNCTION("""COMPUTED_VALUE"""),3094.51)</f>
        <v>3094.51</v>
      </c>
      <c r="M374" s="2">
        <f>IFERROR(__xludf.DUMMYFUNCTION("""COMPUTED_VALUE"""),45835.66666666667)</f>
        <v>45835.66667</v>
      </c>
      <c r="N374" s="1">
        <f>IFERROR(__xludf.DUMMYFUNCTION("""COMPUTED_VALUE"""),4.30533454E8)</f>
        <v>430533454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IFERROR(__xludf.DUMMYFUNCTION("""COMPUTED_VALUE"""),3099.06)</f>
        <v>3099.06</v>
      </c>
      <c r="D375" s="2">
        <f>IFERROR(__xludf.DUMMYFUNCTION("""COMPUTED_VALUE"""),45838.66666666667)</f>
        <v>45838.66667</v>
      </c>
      <c r="E375" s="1">
        <f>IFERROR(__xludf.DUMMYFUNCTION("""COMPUTED_VALUE"""),3102.63)</f>
        <v>3102.63</v>
      </c>
      <c r="G375" s="2">
        <f>IFERROR(__xludf.DUMMYFUNCTION("""COMPUTED_VALUE"""),45838.66666666667)</f>
        <v>45838.66667</v>
      </c>
      <c r="H375" s="1">
        <f>IFERROR(__xludf.DUMMYFUNCTION("""COMPUTED_VALUE"""),3068.15)</f>
        <v>3068.15</v>
      </c>
      <c r="J375" s="2">
        <f>IFERROR(__xludf.DUMMYFUNCTION("""COMPUTED_VALUE"""),45838.66666666667)</f>
        <v>45838.66667</v>
      </c>
      <c r="K375" s="1">
        <f>IFERROR(__xludf.DUMMYFUNCTION("""COMPUTED_VALUE"""),3081.28)</f>
        <v>3081.28</v>
      </c>
      <c r="M375" s="2">
        <f>IFERROR(__xludf.DUMMYFUNCTION("""COMPUTED_VALUE"""),45838.66666666667)</f>
        <v>45838.66667</v>
      </c>
      <c r="N375" s="1">
        <f>IFERROR(__xludf.DUMMYFUNCTION("""COMPUTED_VALUE"""),2.5663072E8)</f>
        <v>256630720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IFERROR(__xludf.DUMMYFUNCTION("""COMPUTED_VALUE"""),3079.18)</f>
        <v>3079.18</v>
      </c>
      <c r="D376" s="2">
        <f>IFERROR(__xludf.DUMMYFUNCTION("""COMPUTED_VALUE"""),45839.66666666667)</f>
        <v>45839.66667</v>
      </c>
      <c r="E376" s="1">
        <f>IFERROR(__xludf.DUMMYFUNCTION("""COMPUTED_VALUE"""),3099.1)</f>
        <v>3099.1</v>
      </c>
      <c r="G376" s="2">
        <f>IFERROR(__xludf.DUMMYFUNCTION("""COMPUTED_VALUE"""),45839.66666666667)</f>
        <v>45839.66667</v>
      </c>
      <c r="H376" s="1">
        <f>IFERROR(__xludf.DUMMYFUNCTION("""COMPUTED_VALUE"""),3075.24)</f>
        <v>3075.24</v>
      </c>
      <c r="J376" s="2">
        <f>IFERROR(__xludf.DUMMYFUNCTION("""COMPUTED_VALUE"""),45839.66666666667)</f>
        <v>45839.66667</v>
      </c>
      <c r="K376" s="1">
        <f>IFERROR(__xludf.DUMMYFUNCTION("""COMPUTED_VALUE"""),3089.43)</f>
        <v>3089.43</v>
      </c>
      <c r="M376" s="2">
        <f>IFERROR(__xludf.DUMMYFUNCTION("""COMPUTED_VALUE"""),45839.66666666667)</f>
        <v>45839.66667</v>
      </c>
      <c r="N376" s="1">
        <f>IFERROR(__xludf.DUMMYFUNCTION("""COMPUTED_VALUE"""),2.58168528E8)</f>
        <v>258168528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IFERROR(__xludf.DUMMYFUNCTION("""COMPUTED_VALUE"""),3083.88)</f>
        <v>3083.88</v>
      </c>
      <c r="D377" s="2">
        <f>IFERROR(__xludf.DUMMYFUNCTION("""COMPUTED_VALUE"""),45840.66666666667)</f>
        <v>45840.66667</v>
      </c>
      <c r="E377" s="1">
        <f>IFERROR(__xludf.DUMMYFUNCTION("""COMPUTED_VALUE"""),3086.63)</f>
        <v>3086.63</v>
      </c>
      <c r="G377" s="2">
        <f>IFERROR(__xludf.DUMMYFUNCTION("""COMPUTED_VALUE"""),45840.66666666667)</f>
        <v>45840.66667</v>
      </c>
      <c r="H377" s="1">
        <f>IFERROR(__xludf.DUMMYFUNCTION("""COMPUTED_VALUE"""),3073.28)</f>
        <v>3073.28</v>
      </c>
      <c r="J377" s="2">
        <f>IFERROR(__xludf.DUMMYFUNCTION("""COMPUTED_VALUE"""),45840.66666666667)</f>
        <v>45840.66667</v>
      </c>
      <c r="K377" s="1">
        <f>IFERROR(__xludf.DUMMYFUNCTION("""COMPUTED_VALUE"""),3080.78)</f>
        <v>3080.78</v>
      </c>
      <c r="M377" s="2">
        <f>IFERROR(__xludf.DUMMYFUNCTION("""COMPUTED_VALUE"""),45840.66666666667)</f>
        <v>45840.66667</v>
      </c>
      <c r="N377" s="1">
        <f>IFERROR(__xludf.DUMMYFUNCTION("""COMPUTED_VALUE"""),2.23177276E8)</f>
        <v>223177276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IFERROR(__xludf.DUMMYFUNCTION("""COMPUTED_VALUE"""),3094.57)</f>
        <v>3094.57</v>
      </c>
      <c r="D378" s="2">
        <f>IFERROR(__xludf.DUMMYFUNCTION("""COMPUTED_VALUE"""),45841.54166666667)</f>
        <v>45841.54167</v>
      </c>
      <c r="E378" s="1">
        <f>IFERROR(__xludf.DUMMYFUNCTION("""COMPUTED_VALUE"""),3112.02)</f>
        <v>3112.02</v>
      </c>
      <c r="G378" s="2">
        <f>IFERROR(__xludf.DUMMYFUNCTION("""COMPUTED_VALUE"""),45841.54166666667)</f>
        <v>45841.54167</v>
      </c>
      <c r="H378" s="1">
        <f>IFERROR(__xludf.DUMMYFUNCTION("""COMPUTED_VALUE"""),3089.86)</f>
        <v>3089.86</v>
      </c>
      <c r="J378" s="2">
        <f>IFERROR(__xludf.DUMMYFUNCTION("""COMPUTED_VALUE"""),45841.54166666667)</f>
        <v>45841.54167</v>
      </c>
      <c r="K378" s="1">
        <f>IFERROR(__xludf.DUMMYFUNCTION("""COMPUTED_VALUE"""),3111.51)</f>
        <v>3111.51</v>
      </c>
      <c r="M378" s="2">
        <f>IFERROR(__xludf.DUMMYFUNCTION("""COMPUTED_VALUE"""),45841.54166666667)</f>
        <v>45841.54167</v>
      </c>
      <c r="N378" s="1">
        <f>IFERROR(__xludf.DUMMYFUNCTION("""COMPUTED_VALUE"""),1.47836095E8)</f>
        <v>147836095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IFERROR(__xludf.DUMMYFUNCTION("""COMPUTED_VALUE"""),3106.12)</f>
        <v>3106.12</v>
      </c>
      <c r="D379" s="2">
        <f>IFERROR(__xludf.DUMMYFUNCTION("""COMPUTED_VALUE"""),45845.66666666667)</f>
        <v>45845.66667</v>
      </c>
      <c r="E379" s="1">
        <f>IFERROR(__xludf.DUMMYFUNCTION("""COMPUTED_VALUE"""),3112.08)</f>
        <v>3112.08</v>
      </c>
      <c r="G379" s="2">
        <f>IFERROR(__xludf.DUMMYFUNCTION("""COMPUTED_VALUE"""),45845.66666666667)</f>
        <v>45845.66667</v>
      </c>
      <c r="H379" s="1">
        <f>IFERROR(__xludf.DUMMYFUNCTION("""COMPUTED_VALUE"""),3095.7)</f>
        <v>3095.7</v>
      </c>
      <c r="J379" s="2">
        <f>IFERROR(__xludf.DUMMYFUNCTION("""COMPUTED_VALUE"""),45845.66666666667)</f>
        <v>45845.66667</v>
      </c>
      <c r="K379" s="1">
        <f>IFERROR(__xludf.DUMMYFUNCTION("""COMPUTED_VALUE"""),3112.08)</f>
        <v>3112.08</v>
      </c>
      <c r="M379" s="2">
        <f>IFERROR(__xludf.DUMMYFUNCTION("""COMPUTED_VALUE"""),45845.66666666667)</f>
        <v>45845.66667</v>
      </c>
      <c r="N379" s="1">
        <f>IFERROR(__xludf.DUMMYFUNCTION("""COMPUTED_VALUE"""),2.29805537E8)</f>
        <v>229805537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IFERROR(__xludf.DUMMYFUNCTION("""COMPUTED_VALUE"""),3107.89)</f>
        <v>3107.89</v>
      </c>
      <c r="D380" s="2">
        <f>IFERROR(__xludf.DUMMYFUNCTION("""COMPUTED_VALUE"""),45846.66666666667)</f>
        <v>45846.66667</v>
      </c>
      <c r="E380" s="1">
        <f>IFERROR(__xludf.DUMMYFUNCTION("""COMPUTED_VALUE"""),3110.05)</f>
        <v>3110.05</v>
      </c>
      <c r="G380" s="2">
        <f>IFERROR(__xludf.DUMMYFUNCTION("""COMPUTED_VALUE"""),45846.66666666667)</f>
        <v>45846.66667</v>
      </c>
      <c r="H380" s="1">
        <f>IFERROR(__xludf.DUMMYFUNCTION("""COMPUTED_VALUE"""),3064.28)</f>
        <v>3064.28</v>
      </c>
      <c r="J380" s="2">
        <f>IFERROR(__xludf.DUMMYFUNCTION("""COMPUTED_VALUE"""),45846.66666666667)</f>
        <v>45846.66667</v>
      </c>
      <c r="K380" s="1">
        <f>IFERROR(__xludf.DUMMYFUNCTION("""COMPUTED_VALUE"""),3071.76)</f>
        <v>3071.76</v>
      </c>
      <c r="M380" s="2">
        <f>IFERROR(__xludf.DUMMYFUNCTION("""COMPUTED_VALUE"""),45846.66666666667)</f>
        <v>45846.66667</v>
      </c>
      <c r="N380" s="1">
        <f>IFERROR(__xludf.DUMMYFUNCTION("""COMPUTED_VALUE"""),2.39252086E8)</f>
        <v>239252086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IFERROR(__xludf.DUMMYFUNCTION("""COMPUTED_VALUE"""),3086.03)</f>
        <v>3086.03</v>
      </c>
      <c r="D381" s="2">
        <f>IFERROR(__xludf.DUMMYFUNCTION("""COMPUTED_VALUE"""),45847.66666666667)</f>
        <v>45847.66667</v>
      </c>
      <c r="E381" s="1">
        <f>IFERROR(__xludf.DUMMYFUNCTION("""COMPUTED_VALUE"""),3098.93)</f>
        <v>3098.93</v>
      </c>
      <c r="G381" s="2">
        <f>IFERROR(__xludf.DUMMYFUNCTION("""COMPUTED_VALUE"""),45847.66666666667)</f>
        <v>45847.66667</v>
      </c>
      <c r="H381" s="1">
        <f>IFERROR(__xludf.DUMMYFUNCTION("""COMPUTED_VALUE"""),3075.36)</f>
        <v>3075.36</v>
      </c>
      <c r="J381" s="2">
        <f>IFERROR(__xludf.DUMMYFUNCTION("""COMPUTED_VALUE"""),45847.66666666667)</f>
        <v>45847.66667</v>
      </c>
      <c r="K381" s="1">
        <f>IFERROR(__xludf.DUMMYFUNCTION("""COMPUTED_VALUE"""),3097.13)</f>
        <v>3097.13</v>
      </c>
      <c r="M381" s="2">
        <f>IFERROR(__xludf.DUMMYFUNCTION("""COMPUTED_VALUE"""),45847.66666666667)</f>
        <v>45847.66667</v>
      </c>
      <c r="N381" s="1">
        <f>IFERROR(__xludf.DUMMYFUNCTION("""COMPUTED_VALUE"""),2.07160069E8)</f>
        <v>207160069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IFERROR(__xludf.DUMMYFUNCTION("""COMPUTED_VALUE"""),3091.75)</f>
        <v>3091.75</v>
      </c>
      <c r="D382" s="2">
        <f>IFERROR(__xludf.DUMMYFUNCTION("""COMPUTED_VALUE"""),45848.66666666667)</f>
        <v>45848.66667</v>
      </c>
      <c r="E382" s="1">
        <f>IFERROR(__xludf.DUMMYFUNCTION("""COMPUTED_VALUE"""),3096.4)</f>
        <v>3096.4</v>
      </c>
      <c r="G382" s="2">
        <f>IFERROR(__xludf.DUMMYFUNCTION("""COMPUTED_VALUE"""),45848.66666666667)</f>
        <v>45848.66667</v>
      </c>
      <c r="H382" s="1">
        <f>IFERROR(__xludf.DUMMYFUNCTION("""COMPUTED_VALUE"""),3076.64)</f>
        <v>3076.64</v>
      </c>
      <c r="J382" s="2">
        <f>IFERROR(__xludf.DUMMYFUNCTION("""COMPUTED_VALUE"""),45848.66666666667)</f>
        <v>45848.66667</v>
      </c>
      <c r="K382" s="1">
        <f>IFERROR(__xludf.DUMMYFUNCTION("""COMPUTED_VALUE"""),3080.72)</f>
        <v>3080.72</v>
      </c>
      <c r="M382" s="2">
        <f>IFERROR(__xludf.DUMMYFUNCTION("""COMPUTED_VALUE"""),45848.66666666667)</f>
        <v>45848.66667</v>
      </c>
      <c r="N382" s="1">
        <f>IFERROR(__xludf.DUMMYFUNCTION("""COMPUTED_VALUE"""),2.14316124E8)</f>
        <v>214316124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IFERROR(__xludf.DUMMYFUNCTION("""COMPUTED_VALUE"""),3086.95)</f>
        <v>3086.95</v>
      </c>
      <c r="D383" s="2">
        <f>IFERROR(__xludf.DUMMYFUNCTION("""COMPUTED_VALUE"""),45849.66666666667)</f>
        <v>45849.66667</v>
      </c>
      <c r="E383" s="1">
        <f>IFERROR(__xludf.DUMMYFUNCTION("""COMPUTED_VALUE"""),3096.2)</f>
        <v>3096.2</v>
      </c>
      <c r="G383" s="2">
        <f>IFERROR(__xludf.DUMMYFUNCTION("""COMPUTED_VALUE"""),45849.66666666667)</f>
        <v>45849.66667</v>
      </c>
      <c r="H383" s="1">
        <f>IFERROR(__xludf.DUMMYFUNCTION("""COMPUTED_VALUE"""),3070.92)</f>
        <v>3070.92</v>
      </c>
      <c r="J383" s="2">
        <f>IFERROR(__xludf.DUMMYFUNCTION("""COMPUTED_VALUE"""),45849.66666666667)</f>
        <v>45849.66667</v>
      </c>
      <c r="K383" s="1">
        <f>IFERROR(__xludf.DUMMYFUNCTION("""COMPUTED_VALUE"""),3086.95)</f>
        <v>3086.95</v>
      </c>
      <c r="M383" s="2">
        <f>IFERROR(__xludf.DUMMYFUNCTION("""COMPUTED_VALUE"""),45849.66666666667)</f>
        <v>45849.66667</v>
      </c>
      <c r="N383" s="1">
        <f>IFERROR(__xludf.DUMMYFUNCTION("""COMPUTED_VALUE"""),2.15446991E8)</f>
        <v>215446991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IFERROR(__xludf.DUMMYFUNCTION("""COMPUTED_VALUE"""),3088.39)</f>
        <v>3088.39</v>
      </c>
      <c r="D384" s="2">
        <f>IFERROR(__xludf.DUMMYFUNCTION("""COMPUTED_VALUE"""),45852.66666666667)</f>
        <v>45852.66667</v>
      </c>
      <c r="E384" s="1">
        <f>IFERROR(__xludf.DUMMYFUNCTION("""COMPUTED_VALUE"""),3105.99)</f>
        <v>3105.99</v>
      </c>
      <c r="G384" s="2">
        <f>IFERROR(__xludf.DUMMYFUNCTION("""COMPUTED_VALUE"""),45852.66666666667)</f>
        <v>45852.66667</v>
      </c>
      <c r="H384" s="1">
        <f>IFERROR(__xludf.DUMMYFUNCTION("""COMPUTED_VALUE"""),3088.21)</f>
        <v>3088.21</v>
      </c>
      <c r="J384" s="2">
        <f>IFERROR(__xludf.DUMMYFUNCTION("""COMPUTED_VALUE"""),45852.66666666667)</f>
        <v>45852.66667</v>
      </c>
      <c r="K384" s="1">
        <f>IFERROR(__xludf.DUMMYFUNCTION("""COMPUTED_VALUE"""),3105.29)</f>
        <v>3105.29</v>
      </c>
      <c r="M384" s="2">
        <f>IFERROR(__xludf.DUMMYFUNCTION("""COMPUTED_VALUE"""),45852.66666666667)</f>
        <v>45852.66667</v>
      </c>
      <c r="N384" s="1">
        <f>IFERROR(__xludf.DUMMYFUNCTION("""COMPUTED_VALUE"""),2.17816818E8)</f>
        <v>217816818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IFERROR(__xludf.DUMMYFUNCTION("""COMPUTED_VALUE"""),3105.4)</f>
        <v>3105.4</v>
      </c>
      <c r="D385" s="2">
        <f>IFERROR(__xludf.DUMMYFUNCTION("""COMPUTED_VALUE"""),45853.66666666667)</f>
        <v>45853.66667</v>
      </c>
      <c r="E385" s="1">
        <f>IFERROR(__xludf.DUMMYFUNCTION("""COMPUTED_VALUE"""),3110.5)</f>
        <v>3110.5</v>
      </c>
      <c r="G385" s="2">
        <f>IFERROR(__xludf.DUMMYFUNCTION("""COMPUTED_VALUE"""),45853.66666666667)</f>
        <v>45853.66667</v>
      </c>
      <c r="H385" s="1">
        <f>IFERROR(__xludf.DUMMYFUNCTION("""COMPUTED_VALUE"""),3082.41)</f>
        <v>3082.41</v>
      </c>
      <c r="J385" s="2">
        <f>IFERROR(__xludf.DUMMYFUNCTION("""COMPUTED_VALUE"""),45853.66666666667)</f>
        <v>45853.66667</v>
      </c>
      <c r="K385" s="1">
        <f>IFERROR(__xludf.DUMMYFUNCTION("""COMPUTED_VALUE"""),3083.28)</f>
        <v>3083.28</v>
      </c>
      <c r="M385" s="2">
        <f>IFERROR(__xludf.DUMMYFUNCTION("""COMPUTED_VALUE"""),45853.66666666667)</f>
        <v>45853.66667</v>
      </c>
      <c r="N385" s="1">
        <f>IFERROR(__xludf.DUMMYFUNCTION("""COMPUTED_VALUE"""),2.27870722E8)</f>
        <v>227870722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IFERROR(__xludf.DUMMYFUNCTION("""COMPUTED_VALUE"""),3085.06)</f>
        <v>3085.06</v>
      </c>
      <c r="D386" s="2">
        <f>IFERROR(__xludf.DUMMYFUNCTION("""COMPUTED_VALUE"""),45854.66666666667)</f>
        <v>45854.66667</v>
      </c>
      <c r="E386" s="1">
        <f>IFERROR(__xludf.DUMMYFUNCTION("""COMPUTED_VALUE"""),3085.35)</f>
        <v>3085.35</v>
      </c>
      <c r="G386" s="2">
        <f>IFERROR(__xludf.DUMMYFUNCTION("""COMPUTED_VALUE"""),45854.66666666667)</f>
        <v>45854.66667</v>
      </c>
      <c r="H386" s="1">
        <f>IFERROR(__xludf.DUMMYFUNCTION("""COMPUTED_VALUE"""),3043.78)</f>
        <v>3043.78</v>
      </c>
      <c r="J386" s="2">
        <f>IFERROR(__xludf.DUMMYFUNCTION("""COMPUTED_VALUE"""),45854.66666666667)</f>
        <v>45854.66667</v>
      </c>
      <c r="K386" s="1">
        <f>IFERROR(__xludf.DUMMYFUNCTION("""COMPUTED_VALUE"""),3058.35)</f>
        <v>3058.35</v>
      </c>
      <c r="M386" s="2">
        <f>IFERROR(__xludf.DUMMYFUNCTION("""COMPUTED_VALUE"""),45854.66666666667)</f>
        <v>45854.66667</v>
      </c>
      <c r="N386" s="1">
        <f>IFERROR(__xludf.DUMMYFUNCTION("""COMPUTED_VALUE"""),2.26412812E8)</f>
        <v>226412812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IFERROR(__xludf.DUMMYFUNCTION("""COMPUTED_VALUE"""),3058.8)</f>
        <v>3058.8</v>
      </c>
      <c r="D387" s="2">
        <f>IFERROR(__xludf.DUMMYFUNCTION("""COMPUTED_VALUE"""),45855.66666666667)</f>
        <v>45855.66667</v>
      </c>
      <c r="E387" s="1">
        <f>IFERROR(__xludf.DUMMYFUNCTION("""COMPUTED_VALUE"""),3076.38)</f>
        <v>3076.38</v>
      </c>
      <c r="G387" s="2">
        <f>IFERROR(__xludf.DUMMYFUNCTION("""COMPUTED_VALUE"""),45855.66666666667)</f>
        <v>45855.66667</v>
      </c>
      <c r="H387" s="1">
        <f>IFERROR(__xludf.DUMMYFUNCTION("""COMPUTED_VALUE"""),3056.7)</f>
        <v>3056.7</v>
      </c>
      <c r="J387" s="2">
        <f>IFERROR(__xludf.DUMMYFUNCTION("""COMPUTED_VALUE"""),45855.66666666667)</f>
        <v>45855.66667</v>
      </c>
      <c r="K387" s="1">
        <f>IFERROR(__xludf.DUMMYFUNCTION("""COMPUTED_VALUE"""),3072.62)</f>
        <v>3072.62</v>
      </c>
      <c r="M387" s="2">
        <f>IFERROR(__xludf.DUMMYFUNCTION("""COMPUTED_VALUE"""),45855.66666666667)</f>
        <v>45855.66667</v>
      </c>
      <c r="N387" s="1">
        <f>IFERROR(__xludf.DUMMYFUNCTION("""COMPUTED_VALUE"""),2.10222019E8)</f>
        <v>210222019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IFERROR(__xludf.DUMMYFUNCTION("""COMPUTED_VALUE"""),3074.18)</f>
        <v>3074.18</v>
      </c>
      <c r="D388" s="2">
        <f>IFERROR(__xludf.DUMMYFUNCTION("""COMPUTED_VALUE"""),45856.66666666667)</f>
        <v>45856.66667</v>
      </c>
      <c r="E388" s="1">
        <f>IFERROR(__xludf.DUMMYFUNCTION("""COMPUTED_VALUE"""),3074.18)</f>
        <v>3074.18</v>
      </c>
      <c r="G388" s="2">
        <f>IFERROR(__xludf.DUMMYFUNCTION("""COMPUTED_VALUE"""),45856.66666666667)</f>
        <v>45856.66667</v>
      </c>
      <c r="H388" s="1">
        <f>IFERROR(__xludf.DUMMYFUNCTION("""COMPUTED_VALUE"""),3051.69)</f>
        <v>3051.69</v>
      </c>
      <c r="J388" s="2">
        <f>IFERROR(__xludf.DUMMYFUNCTION("""COMPUTED_VALUE"""),45856.66666666667)</f>
        <v>45856.66667</v>
      </c>
      <c r="K388" s="1">
        <f>IFERROR(__xludf.DUMMYFUNCTION("""COMPUTED_VALUE"""),3069.81)</f>
        <v>3069.81</v>
      </c>
      <c r="M388" s="2">
        <f>IFERROR(__xludf.DUMMYFUNCTION("""COMPUTED_VALUE"""),45856.66666666667)</f>
        <v>45856.66667</v>
      </c>
      <c r="N388" s="1">
        <f>IFERROR(__xludf.DUMMYFUNCTION("""COMPUTED_VALUE"""),2.11884709E8)</f>
        <v>211884709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IFERROR(__xludf.DUMMYFUNCTION("""COMPUTED_VALUE"""),3069.54)</f>
        <v>3069.54</v>
      </c>
      <c r="D389" s="2">
        <f>IFERROR(__xludf.DUMMYFUNCTION("""COMPUTED_VALUE"""),45859.66666666667)</f>
        <v>45859.66667</v>
      </c>
      <c r="E389" s="1">
        <f>IFERROR(__xludf.DUMMYFUNCTION("""COMPUTED_VALUE"""),3108.1)</f>
        <v>3108.1</v>
      </c>
      <c r="G389" s="2">
        <f>IFERROR(__xludf.DUMMYFUNCTION("""COMPUTED_VALUE"""),45859.66666666667)</f>
        <v>45859.66667</v>
      </c>
      <c r="H389" s="1">
        <f>IFERROR(__xludf.DUMMYFUNCTION("""COMPUTED_VALUE"""),3069.54)</f>
        <v>3069.54</v>
      </c>
      <c r="J389" s="2">
        <f>IFERROR(__xludf.DUMMYFUNCTION("""COMPUTED_VALUE"""),45859.66666666667)</f>
        <v>45859.66667</v>
      </c>
      <c r="K389" s="1">
        <f>IFERROR(__xludf.DUMMYFUNCTION("""COMPUTED_VALUE"""),3102.02)</f>
        <v>3102.02</v>
      </c>
      <c r="M389" s="2">
        <f>IFERROR(__xludf.DUMMYFUNCTION("""COMPUTED_VALUE"""),45859.66666666667)</f>
        <v>45859.66667</v>
      </c>
      <c r="N389" s="1">
        <f>IFERROR(__xludf.DUMMYFUNCTION("""COMPUTED_VALUE"""),2.18578269E8)</f>
        <v>218578269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IFERROR(__xludf.DUMMYFUNCTION("""COMPUTED_VALUE"""),3106.23)</f>
        <v>3106.23</v>
      </c>
      <c r="D390" s="2">
        <f>IFERROR(__xludf.DUMMYFUNCTION("""COMPUTED_VALUE"""),45860.66666666667)</f>
        <v>45860.66667</v>
      </c>
      <c r="E390" s="1">
        <f>IFERROR(__xludf.DUMMYFUNCTION("""COMPUTED_VALUE"""),3117.35)</f>
        <v>3117.35</v>
      </c>
      <c r="G390" s="2">
        <f>IFERROR(__xludf.DUMMYFUNCTION("""COMPUTED_VALUE"""),45860.66666666667)</f>
        <v>45860.66667</v>
      </c>
      <c r="H390" s="1">
        <f>IFERROR(__xludf.DUMMYFUNCTION("""COMPUTED_VALUE"""),3084.46)</f>
        <v>3084.46</v>
      </c>
      <c r="J390" s="2">
        <f>IFERROR(__xludf.DUMMYFUNCTION("""COMPUTED_VALUE"""),45860.66666666667)</f>
        <v>45860.66667</v>
      </c>
      <c r="K390" s="1">
        <f>IFERROR(__xludf.DUMMYFUNCTION("""COMPUTED_VALUE"""),3094.61)</f>
        <v>3094.61</v>
      </c>
      <c r="M390" s="2">
        <f>IFERROR(__xludf.DUMMYFUNCTION("""COMPUTED_VALUE"""),45860.66666666667)</f>
        <v>45860.66667</v>
      </c>
      <c r="N390" s="1">
        <f>IFERROR(__xludf.DUMMYFUNCTION("""COMPUTED_VALUE"""),2.10955914E8)</f>
        <v>210955914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IFERROR(__xludf.DUMMYFUNCTION("""COMPUTED_VALUE"""),3101.45)</f>
        <v>3101.45</v>
      </c>
      <c r="D391" s="2">
        <f>IFERROR(__xludf.DUMMYFUNCTION("""COMPUTED_VALUE"""),45861.66666666667)</f>
        <v>45861.66667</v>
      </c>
      <c r="E391" s="1">
        <f>IFERROR(__xludf.DUMMYFUNCTION("""COMPUTED_VALUE"""),3104.58)</f>
        <v>3104.58</v>
      </c>
      <c r="G391" s="2">
        <f>IFERROR(__xludf.DUMMYFUNCTION("""COMPUTED_VALUE"""),45861.66666666667)</f>
        <v>45861.66667</v>
      </c>
      <c r="H391" s="1">
        <f>IFERROR(__xludf.DUMMYFUNCTION("""COMPUTED_VALUE"""),3091.2)</f>
        <v>3091.2</v>
      </c>
      <c r="J391" s="2">
        <f>IFERROR(__xludf.DUMMYFUNCTION("""COMPUTED_VALUE"""),45861.66666666667)</f>
        <v>45861.66667</v>
      </c>
      <c r="K391" s="1">
        <f>IFERROR(__xludf.DUMMYFUNCTION("""COMPUTED_VALUE"""),3101.69)</f>
        <v>3101.69</v>
      </c>
      <c r="M391" s="2">
        <f>IFERROR(__xludf.DUMMYFUNCTION("""COMPUTED_VALUE"""),45861.66666666667)</f>
        <v>45861.66667</v>
      </c>
      <c r="N391" s="1">
        <f>IFERROR(__xludf.DUMMYFUNCTION("""COMPUTED_VALUE"""),2.0781344E8)</f>
        <v>207813440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IFERROR(__xludf.DUMMYFUNCTION("""COMPUTED_VALUE"""),3105.16)</f>
        <v>3105.16</v>
      </c>
      <c r="D392" s="2">
        <f>IFERROR(__xludf.DUMMYFUNCTION("""COMPUTED_VALUE"""),45862.66666666667)</f>
        <v>45862.66667</v>
      </c>
      <c r="E392" s="1">
        <f>IFERROR(__xludf.DUMMYFUNCTION("""COMPUTED_VALUE"""),3134.12)</f>
        <v>3134.12</v>
      </c>
      <c r="G392" s="2">
        <f>IFERROR(__xludf.DUMMYFUNCTION("""COMPUTED_VALUE"""),45862.66666666667)</f>
        <v>45862.66667</v>
      </c>
      <c r="H392" s="1">
        <f>IFERROR(__xludf.DUMMYFUNCTION("""COMPUTED_VALUE"""),3102.35)</f>
        <v>3102.35</v>
      </c>
      <c r="J392" s="2">
        <f>IFERROR(__xludf.DUMMYFUNCTION("""COMPUTED_VALUE"""),45862.66666666667)</f>
        <v>45862.66667</v>
      </c>
      <c r="K392" s="1">
        <f>IFERROR(__xludf.DUMMYFUNCTION("""COMPUTED_VALUE"""),3118.62)</f>
        <v>3118.62</v>
      </c>
      <c r="M392" s="2">
        <f>IFERROR(__xludf.DUMMYFUNCTION("""COMPUTED_VALUE"""),45862.66666666667)</f>
        <v>45862.66667</v>
      </c>
      <c r="N392" s="1">
        <f>IFERROR(__xludf.DUMMYFUNCTION("""COMPUTED_VALUE"""),2.62741082E8)</f>
        <v>262741082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IFERROR(__xludf.DUMMYFUNCTION("""COMPUTED_VALUE"""),3122.49)</f>
        <v>3122.49</v>
      </c>
      <c r="D393" s="2">
        <f>IFERROR(__xludf.DUMMYFUNCTION("""COMPUTED_VALUE"""),45863.66666666667)</f>
        <v>45863.66667</v>
      </c>
      <c r="E393" s="1">
        <f>IFERROR(__xludf.DUMMYFUNCTION("""COMPUTED_VALUE"""),3126.68)</f>
        <v>3126.68</v>
      </c>
      <c r="G393" s="2">
        <f>IFERROR(__xludf.DUMMYFUNCTION("""COMPUTED_VALUE"""),45863.66666666667)</f>
        <v>45863.66667</v>
      </c>
      <c r="H393" s="1">
        <f>IFERROR(__xludf.DUMMYFUNCTION("""COMPUTED_VALUE"""),3115.18)</f>
        <v>3115.18</v>
      </c>
      <c r="J393" s="2">
        <f>IFERROR(__xludf.DUMMYFUNCTION("""COMPUTED_VALUE"""),45863.66666666667)</f>
        <v>45863.66667</v>
      </c>
      <c r="K393" s="1">
        <f>IFERROR(__xludf.DUMMYFUNCTION("""COMPUTED_VALUE"""),3119.22)</f>
        <v>3119.22</v>
      </c>
      <c r="M393" s="2">
        <f>IFERROR(__xludf.DUMMYFUNCTION("""COMPUTED_VALUE"""),45863.66666666667)</f>
        <v>45863.66667</v>
      </c>
      <c r="N393" s="1">
        <f>IFERROR(__xludf.DUMMYFUNCTION("""COMPUTED_VALUE"""),2.14429732E8)</f>
        <v>214429732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IFERROR(__xludf.DUMMYFUNCTION("""COMPUTED_VALUE"""),3128.4)</f>
        <v>3128.4</v>
      </c>
      <c r="D394" s="2">
        <f>IFERROR(__xludf.DUMMYFUNCTION("""COMPUTED_VALUE"""),45866.66666666667)</f>
        <v>45866.66667</v>
      </c>
      <c r="E394" s="1">
        <f>IFERROR(__xludf.DUMMYFUNCTION("""COMPUTED_VALUE"""),3141.57)</f>
        <v>3141.57</v>
      </c>
      <c r="G394" s="2">
        <f>IFERROR(__xludf.DUMMYFUNCTION("""COMPUTED_VALUE"""),45866.66666666667)</f>
        <v>45866.66667</v>
      </c>
      <c r="H394" s="1">
        <f>IFERROR(__xludf.DUMMYFUNCTION("""COMPUTED_VALUE"""),3118.68)</f>
        <v>3118.68</v>
      </c>
      <c r="J394" s="2">
        <f>IFERROR(__xludf.DUMMYFUNCTION("""COMPUTED_VALUE"""),45866.66666666667)</f>
        <v>45866.66667</v>
      </c>
      <c r="K394" s="1">
        <f>IFERROR(__xludf.DUMMYFUNCTION("""COMPUTED_VALUE"""),3124.46)</f>
        <v>3124.46</v>
      </c>
      <c r="M394" s="2">
        <f>IFERROR(__xludf.DUMMYFUNCTION("""COMPUTED_VALUE"""),45866.66666666667)</f>
        <v>45866.66667</v>
      </c>
      <c r="N394" s="1">
        <f>IFERROR(__xludf.DUMMYFUNCTION("""COMPUTED_VALUE"""),2.23301525E8)</f>
        <v>223301525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IFERROR(__xludf.DUMMYFUNCTION("""COMPUTED_VALUE"""),3135.37)</f>
        <v>3135.37</v>
      </c>
      <c r="D395" s="2">
        <f>IFERROR(__xludf.DUMMYFUNCTION("""COMPUTED_VALUE"""),45867.66666666667)</f>
        <v>45867.66667</v>
      </c>
      <c r="E395" s="1">
        <f>IFERROR(__xludf.DUMMYFUNCTION("""COMPUTED_VALUE"""),3136.76)</f>
        <v>3136.76</v>
      </c>
      <c r="G395" s="2">
        <f>IFERROR(__xludf.DUMMYFUNCTION("""COMPUTED_VALUE"""),45867.66666666667)</f>
        <v>45867.66667</v>
      </c>
      <c r="H395" s="1">
        <f>IFERROR(__xludf.DUMMYFUNCTION("""COMPUTED_VALUE"""),3110.79)</f>
        <v>3110.79</v>
      </c>
      <c r="J395" s="2">
        <f>IFERROR(__xludf.DUMMYFUNCTION("""COMPUTED_VALUE"""),45867.66666666667)</f>
        <v>45867.66667</v>
      </c>
      <c r="K395" s="1">
        <f>IFERROR(__xludf.DUMMYFUNCTION("""COMPUTED_VALUE"""),3113.91)</f>
        <v>3113.91</v>
      </c>
      <c r="M395" s="2">
        <f>IFERROR(__xludf.DUMMYFUNCTION("""COMPUTED_VALUE"""),45867.66666666667)</f>
        <v>45867.66667</v>
      </c>
      <c r="N395" s="1">
        <f>IFERROR(__xludf.DUMMYFUNCTION("""COMPUTED_VALUE"""),2.26335062E8)</f>
        <v>226335062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IFERROR(__xludf.DUMMYFUNCTION("""COMPUTED_VALUE"""),3117.78)</f>
        <v>3117.78</v>
      </c>
      <c r="D396" s="2">
        <f>IFERROR(__xludf.DUMMYFUNCTION("""COMPUTED_VALUE"""),45868.66666666667)</f>
        <v>45868.66667</v>
      </c>
      <c r="E396" s="1">
        <f>IFERROR(__xludf.DUMMYFUNCTION("""COMPUTED_VALUE"""),3122.74)</f>
        <v>3122.74</v>
      </c>
      <c r="G396" s="2">
        <f>IFERROR(__xludf.DUMMYFUNCTION("""COMPUTED_VALUE"""),45868.66666666667)</f>
        <v>45868.66667</v>
      </c>
      <c r="H396" s="1">
        <f>IFERROR(__xludf.DUMMYFUNCTION("""COMPUTED_VALUE"""),3094.05)</f>
        <v>3094.05</v>
      </c>
      <c r="J396" s="2">
        <f>IFERROR(__xludf.DUMMYFUNCTION("""COMPUTED_VALUE"""),45868.66666666667)</f>
        <v>45868.66667</v>
      </c>
      <c r="K396" s="1">
        <f>IFERROR(__xludf.DUMMYFUNCTION("""COMPUTED_VALUE"""),3104.52)</f>
        <v>3104.52</v>
      </c>
      <c r="M396" s="2">
        <f>IFERROR(__xludf.DUMMYFUNCTION("""COMPUTED_VALUE"""),45868.66666666667)</f>
        <v>45868.66667</v>
      </c>
      <c r="N396" s="1">
        <f>IFERROR(__xludf.DUMMYFUNCTION("""COMPUTED_VALUE"""),2.24570404E8)</f>
        <v>224570404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IFERROR(__xludf.DUMMYFUNCTION("""COMPUTED_VALUE"""),3135.82)</f>
        <v>3135.82</v>
      </c>
      <c r="D397" s="2">
        <f>IFERROR(__xludf.DUMMYFUNCTION("""COMPUTED_VALUE"""),45869.66666666667)</f>
        <v>45869.66667</v>
      </c>
      <c r="E397" s="1">
        <f>IFERROR(__xludf.DUMMYFUNCTION("""COMPUTED_VALUE"""),3148.81)</f>
        <v>3148.81</v>
      </c>
      <c r="G397" s="2">
        <f>IFERROR(__xludf.DUMMYFUNCTION("""COMPUTED_VALUE"""),45869.66666666667)</f>
        <v>45869.66667</v>
      </c>
      <c r="H397" s="1">
        <f>IFERROR(__xludf.DUMMYFUNCTION("""COMPUTED_VALUE"""),3115.89)</f>
        <v>3115.89</v>
      </c>
      <c r="J397" s="2">
        <f>IFERROR(__xludf.DUMMYFUNCTION("""COMPUTED_VALUE"""),45869.66666666667)</f>
        <v>45869.66667</v>
      </c>
      <c r="K397" s="1">
        <f>IFERROR(__xludf.DUMMYFUNCTION("""COMPUTED_VALUE"""),3121.12)</f>
        <v>3121.12</v>
      </c>
      <c r="M397" s="2">
        <f>IFERROR(__xludf.DUMMYFUNCTION("""COMPUTED_VALUE"""),45869.66666666667)</f>
        <v>45869.66667</v>
      </c>
      <c r="N397" s="1">
        <f>IFERROR(__xludf.DUMMYFUNCTION("""COMPUTED_VALUE"""),3.23752684E8)</f>
        <v>323752684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IFERROR(__xludf.DUMMYFUNCTION("""COMPUTED_VALUE"""),3016.42)</f>
        <v>3016.42</v>
      </c>
      <c r="D398" s="2">
        <f>IFERROR(__xludf.DUMMYFUNCTION("""COMPUTED_VALUE"""),45870.66666666667)</f>
        <v>45870.66667</v>
      </c>
      <c r="E398" s="1">
        <f>IFERROR(__xludf.DUMMYFUNCTION("""COMPUTED_VALUE"""),3046.28)</f>
        <v>3046.28</v>
      </c>
      <c r="G398" s="2">
        <f>IFERROR(__xludf.DUMMYFUNCTION("""COMPUTED_VALUE"""),45870.66666666667)</f>
        <v>45870.66667</v>
      </c>
      <c r="H398" s="1">
        <f>IFERROR(__xludf.DUMMYFUNCTION("""COMPUTED_VALUE"""),3004.27)</f>
        <v>3004.27</v>
      </c>
      <c r="J398" s="2">
        <f>IFERROR(__xludf.DUMMYFUNCTION("""COMPUTED_VALUE"""),45870.66666666667)</f>
        <v>45870.66667</v>
      </c>
      <c r="K398" s="1">
        <f>IFERROR(__xludf.DUMMYFUNCTION("""COMPUTED_VALUE"""),3022.18)</f>
        <v>3022.18</v>
      </c>
      <c r="M398" s="2">
        <f>IFERROR(__xludf.DUMMYFUNCTION("""COMPUTED_VALUE"""),45870.66666666667)</f>
        <v>45870.66667</v>
      </c>
      <c r="N398" s="1">
        <f>IFERROR(__xludf.DUMMYFUNCTION("""COMPUTED_VALUE"""),3.31758899E8)</f>
        <v>331758899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IFERROR(__xludf.DUMMYFUNCTION("""COMPUTED_VALUE"""),3041.94)</f>
        <v>3041.94</v>
      </c>
      <c r="D399" s="2">
        <f>IFERROR(__xludf.DUMMYFUNCTION("""COMPUTED_VALUE"""),45873.66666666667)</f>
        <v>45873.66667</v>
      </c>
      <c r="E399" s="1">
        <f>IFERROR(__xludf.DUMMYFUNCTION("""COMPUTED_VALUE"""),3045.74)</f>
        <v>3045.74</v>
      </c>
      <c r="G399" s="2">
        <f>IFERROR(__xludf.DUMMYFUNCTION("""COMPUTED_VALUE"""),45873.66666666667)</f>
        <v>45873.66667</v>
      </c>
      <c r="H399" s="1">
        <f>IFERROR(__xludf.DUMMYFUNCTION("""COMPUTED_VALUE"""),3022.03)</f>
        <v>3022.03</v>
      </c>
      <c r="J399" s="2">
        <f>IFERROR(__xludf.DUMMYFUNCTION("""COMPUTED_VALUE"""),45873.66666666667)</f>
        <v>45873.66667</v>
      </c>
      <c r="K399" s="1">
        <f>IFERROR(__xludf.DUMMYFUNCTION("""COMPUTED_VALUE"""),3028.71)</f>
        <v>3028.71</v>
      </c>
      <c r="M399" s="2">
        <f>IFERROR(__xludf.DUMMYFUNCTION("""COMPUTED_VALUE"""),45873.66666666667)</f>
        <v>45873.66667</v>
      </c>
      <c r="N399" s="1">
        <f>IFERROR(__xludf.DUMMYFUNCTION("""COMPUTED_VALUE"""),2.73258834E8)</f>
        <v>273258834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IFERROR(__xludf.DUMMYFUNCTION("""COMPUTED_VALUE"""),3036.92)</f>
        <v>3036.92</v>
      </c>
      <c r="D400" s="2">
        <f>IFERROR(__xludf.DUMMYFUNCTION("""COMPUTED_VALUE"""),45874.66666666667)</f>
        <v>45874.66667</v>
      </c>
      <c r="E400" s="1">
        <f>IFERROR(__xludf.DUMMYFUNCTION("""COMPUTED_VALUE"""),3056.61)</f>
        <v>3056.61</v>
      </c>
      <c r="G400" s="2">
        <f>IFERROR(__xludf.DUMMYFUNCTION("""COMPUTED_VALUE"""),45874.66666666667)</f>
        <v>45874.66667</v>
      </c>
      <c r="H400" s="1">
        <f>IFERROR(__xludf.DUMMYFUNCTION("""COMPUTED_VALUE"""),3033.49)</f>
        <v>3033.49</v>
      </c>
      <c r="J400" s="2">
        <f>IFERROR(__xludf.DUMMYFUNCTION("""COMPUTED_VALUE"""),45874.66666666667)</f>
        <v>45874.66667</v>
      </c>
      <c r="K400" s="1">
        <f>IFERROR(__xludf.DUMMYFUNCTION("""COMPUTED_VALUE"""),3034.5)</f>
        <v>3034.5</v>
      </c>
      <c r="M400" s="2">
        <f>IFERROR(__xludf.DUMMYFUNCTION("""COMPUTED_VALUE"""),45874.66666666667)</f>
        <v>45874.66667</v>
      </c>
      <c r="N400" s="1">
        <f>IFERROR(__xludf.DUMMYFUNCTION("""COMPUTED_VALUE"""),2.3716741E8)</f>
        <v>237167410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IFERROR(__xludf.DUMMYFUNCTION("""COMPUTED_VALUE"""),3038.58)</f>
        <v>3038.58</v>
      </c>
      <c r="D401" s="2">
        <f>IFERROR(__xludf.DUMMYFUNCTION("""COMPUTED_VALUE"""),45875.66666666667)</f>
        <v>45875.66667</v>
      </c>
      <c r="E401" s="1">
        <f>IFERROR(__xludf.DUMMYFUNCTION("""COMPUTED_VALUE"""),3122.05)</f>
        <v>3122.05</v>
      </c>
      <c r="G401" s="2">
        <f>IFERROR(__xludf.DUMMYFUNCTION("""COMPUTED_VALUE"""),45875.66666666667)</f>
        <v>45875.66667</v>
      </c>
      <c r="H401" s="1">
        <f>IFERROR(__xludf.DUMMYFUNCTION("""COMPUTED_VALUE"""),3038.58)</f>
        <v>3038.58</v>
      </c>
      <c r="J401" s="2">
        <f>IFERROR(__xludf.DUMMYFUNCTION("""COMPUTED_VALUE"""),45875.66666666667)</f>
        <v>45875.66667</v>
      </c>
      <c r="K401" s="1">
        <f>IFERROR(__xludf.DUMMYFUNCTION("""COMPUTED_VALUE"""),3119.28)</f>
        <v>3119.28</v>
      </c>
      <c r="M401" s="2">
        <f>IFERROR(__xludf.DUMMYFUNCTION("""COMPUTED_VALUE"""),45875.66666666667)</f>
        <v>45875.66667</v>
      </c>
      <c r="N401" s="1">
        <f>IFERROR(__xludf.DUMMYFUNCTION("""COMPUTED_VALUE"""),2.49144957E8)</f>
        <v>249144957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IFERROR(__xludf.DUMMYFUNCTION("""COMPUTED_VALUE"""),3124.56)</f>
        <v>3124.56</v>
      </c>
      <c r="D402" s="2">
        <f>IFERROR(__xludf.DUMMYFUNCTION("""COMPUTED_VALUE"""),45876.66666666667)</f>
        <v>45876.66667</v>
      </c>
      <c r="E402" s="1">
        <f>IFERROR(__xludf.DUMMYFUNCTION("""COMPUTED_VALUE"""),3148.74)</f>
        <v>3148.74</v>
      </c>
      <c r="G402" s="2">
        <f>IFERROR(__xludf.DUMMYFUNCTION("""COMPUTED_VALUE"""),45876.66666666667)</f>
        <v>45876.66667</v>
      </c>
      <c r="H402" s="1">
        <f>IFERROR(__xludf.DUMMYFUNCTION("""COMPUTED_VALUE"""),3103.65)</f>
        <v>3103.65</v>
      </c>
      <c r="J402" s="2">
        <f>IFERROR(__xludf.DUMMYFUNCTION("""COMPUTED_VALUE"""),45876.66666666667)</f>
        <v>45876.66667</v>
      </c>
      <c r="K402" s="1">
        <f>IFERROR(__xludf.DUMMYFUNCTION("""COMPUTED_VALUE"""),3124.24)</f>
        <v>3124.24</v>
      </c>
      <c r="M402" s="2">
        <f>IFERROR(__xludf.DUMMYFUNCTION("""COMPUTED_VALUE"""),45876.66666666667)</f>
        <v>45876.66667</v>
      </c>
      <c r="N402" s="1">
        <f>IFERROR(__xludf.DUMMYFUNCTION("""COMPUTED_VALUE"""),2.19291483E8)</f>
        <v>219291483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IFERROR(__xludf.DUMMYFUNCTION("""COMPUTED_VALUE"""),3127.6)</f>
        <v>3127.6</v>
      </c>
      <c r="D403" s="2">
        <f>IFERROR(__xludf.DUMMYFUNCTION("""COMPUTED_VALUE"""),45877.66666666667)</f>
        <v>45877.66667</v>
      </c>
      <c r="E403" s="1">
        <f>IFERROR(__xludf.DUMMYFUNCTION("""COMPUTED_VALUE"""),3141.14)</f>
        <v>3141.14</v>
      </c>
      <c r="G403" s="2">
        <f>IFERROR(__xludf.DUMMYFUNCTION("""COMPUTED_VALUE"""),45877.66666666667)</f>
        <v>45877.66667</v>
      </c>
      <c r="H403" s="1">
        <f>IFERROR(__xludf.DUMMYFUNCTION("""COMPUTED_VALUE"""),3125.74)</f>
        <v>3125.74</v>
      </c>
      <c r="J403" s="2">
        <f>IFERROR(__xludf.DUMMYFUNCTION("""COMPUTED_VALUE"""),45877.66666666667)</f>
        <v>45877.66667</v>
      </c>
      <c r="K403" s="1">
        <f>IFERROR(__xludf.DUMMYFUNCTION("""COMPUTED_VALUE"""),3132.71)</f>
        <v>3132.71</v>
      </c>
      <c r="M403" s="2">
        <f>IFERROR(__xludf.DUMMYFUNCTION("""COMPUTED_VALUE"""),45877.66666666667)</f>
        <v>45877.66667</v>
      </c>
      <c r="N403" s="1">
        <f>IFERROR(__xludf.DUMMYFUNCTION("""COMPUTED_VALUE"""),2.00599341E8)</f>
        <v>200599341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IFERROR(__xludf.DUMMYFUNCTION("""COMPUTED_VALUE"""),3135.26)</f>
        <v>3135.26</v>
      </c>
      <c r="D404" s="2">
        <f>IFERROR(__xludf.DUMMYFUNCTION("""COMPUTED_VALUE"""),45880.66666666667)</f>
        <v>45880.66667</v>
      </c>
      <c r="E404" s="1">
        <f>IFERROR(__xludf.DUMMYFUNCTION("""COMPUTED_VALUE"""),3137.55)</f>
        <v>3137.55</v>
      </c>
      <c r="G404" s="2">
        <f>IFERROR(__xludf.DUMMYFUNCTION("""COMPUTED_VALUE"""),45880.66666666667)</f>
        <v>45880.66667</v>
      </c>
      <c r="H404" s="1">
        <f>IFERROR(__xludf.DUMMYFUNCTION("""COMPUTED_VALUE"""),3115.59)</f>
        <v>3115.59</v>
      </c>
      <c r="J404" s="2">
        <f>IFERROR(__xludf.DUMMYFUNCTION("""COMPUTED_VALUE"""),45880.66666666667)</f>
        <v>45880.66667</v>
      </c>
      <c r="K404" s="1">
        <f>IFERROR(__xludf.DUMMYFUNCTION("""COMPUTED_VALUE"""),3128.51)</f>
        <v>3128.51</v>
      </c>
      <c r="M404" s="2">
        <f>IFERROR(__xludf.DUMMYFUNCTION("""COMPUTED_VALUE"""),45880.66666666667)</f>
        <v>45880.66667</v>
      </c>
      <c r="N404" s="1">
        <f>IFERROR(__xludf.DUMMYFUNCTION("""COMPUTED_VALUE"""),2.03745912E8)</f>
        <v>203745912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IFERROR(__xludf.DUMMYFUNCTION("""COMPUTED_VALUE"""),3138.23)</f>
        <v>3138.23</v>
      </c>
      <c r="D405" s="2">
        <f>IFERROR(__xludf.DUMMYFUNCTION("""COMPUTED_VALUE"""),45881.66666666667)</f>
        <v>45881.66667</v>
      </c>
      <c r="E405" s="1">
        <f>IFERROR(__xludf.DUMMYFUNCTION("""COMPUTED_VALUE"""),3145.03)</f>
        <v>3145.03</v>
      </c>
      <c r="G405" s="2">
        <f>IFERROR(__xludf.DUMMYFUNCTION("""COMPUTED_VALUE"""),45881.66666666667)</f>
        <v>45881.66667</v>
      </c>
      <c r="H405" s="1">
        <f>IFERROR(__xludf.DUMMYFUNCTION("""COMPUTED_VALUE"""),3115.75)</f>
        <v>3115.75</v>
      </c>
      <c r="J405" s="2">
        <f>IFERROR(__xludf.DUMMYFUNCTION("""COMPUTED_VALUE"""),45881.66666666667)</f>
        <v>45881.66667</v>
      </c>
      <c r="K405" s="1">
        <f>IFERROR(__xludf.DUMMYFUNCTION("""COMPUTED_VALUE"""),3140.75)</f>
        <v>3140.75</v>
      </c>
      <c r="M405" s="2">
        <f>IFERROR(__xludf.DUMMYFUNCTION("""COMPUTED_VALUE"""),45881.66666666667)</f>
        <v>45881.66667</v>
      </c>
      <c r="N405" s="1">
        <f>IFERROR(__xludf.DUMMYFUNCTION("""COMPUTED_VALUE"""),2.24179027E8)</f>
        <v>224179027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IFERROR(__xludf.DUMMYFUNCTION("""COMPUTED_VALUE"""),3149.61)</f>
        <v>3149.61</v>
      </c>
      <c r="D406" s="2">
        <f>IFERROR(__xludf.DUMMYFUNCTION("""COMPUTED_VALUE"""),45882.66666666667)</f>
        <v>45882.66667</v>
      </c>
      <c r="E406" s="1">
        <f>IFERROR(__xludf.DUMMYFUNCTION("""COMPUTED_VALUE"""),3165.32)</f>
        <v>3165.32</v>
      </c>
      <c r="G406" s="2">
        <f>IFERROR(__xludf.DUMMYFUNCTION("""COMPUTED_VALUE"""),45882.66666666667)</f>
        <v>45882.66667</v>
      </c>
      <c r="H406" s="1">
        <f>IFERROR(__xludf.DUMMYFUNCTION("""COMPUTED_VALUE"""),3140.52)</f>
        <v>3140.52</v>
      </c>
      <c r="J406" s="2">
        <f>IFERROR(__xludf.DUMMYFUNCTION("""COMPUTED_VALUE"""),45882.66666666667)</f>
        <v>45882.66667</v>
      </c>
      <c r="K406" s="1">
        <f>IFERROR(__xludf.DUMMYFUNCTION("""COMPUTED_VALUE"""),3159.81)</f>
        <v>3159.81</v>
      </c>
      <c r="M406" s="2">
        <f>IFERROR(__xludf.DUMMYFUNCTION("""COMPUTED_VALUE"""),45882.66666666667)</f>
        <v>45882.66667</v>
      </c>
      <c r="N406" s="1">
        <f>IFERROR(__xludf.DUMMYFUNCTION("""COMPUTED_VALUE"""),2.90621117E8)</f>
        <v>290621117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IFERROR(__xludf.DUMMYFUNCTION("""COMPUTED_VALUE"""),3171.07)</f>
        <v>3171.07</v>
      </c>
      <c r="D407" s="2">
        <f>IFERROR(__xludf.DUMMYFUNCTION("""COMPUTED_VALUE"""),45883.66666666667)</f>
        <v>45883.66667</v>
      </c>
      <c r="E407" s="1">
        <f>IFERROR(__xludf.DUMMYFUNCTION("""COMPUTED_VALUE"""),3207.29)</f>
        <v>3207.29</v>
      </c>
      <c r="G407" s="2">
        <f>IFERROR(__xludf.DUMMYFUNCTION("""COMPUTED_VALUE"""),45883.66666666667)</f>
        <v>45883.66667</v>
      </c>
      <c r="H407" s="1">
        <f>IFERROR(__xludf.DUMMYFUNCTION("""COMPUTED_VALUE"""),3169.38)</f>
        <v>3169.38</v>
      </c>
      <c r="J407" s="2">
        <f>IFERROR(__xludf.DUMMYFUNCTION("""COMPUTED_VALUE"""),45883.66666666667)</f>
        <v>45883.66667</v>
      </c>
      <c r="K407" s="1">
        <f>IFERROR(__xludf.DUMMYFUNCTION("""COMPUTED_VALUE"""),3188.7)</f>
        <v>3188.7</v>
      </c>
      <c r="M407" s="2">
        <f>IFERROR(__xludf.DUMMYFUNCTION("""COMPUTED_VALUE"""),45883.66666666667)</f>
        <v>45883.66667</v>
      </c>
      <c r="N407" s="1">
        <f>IFERROR(__xludf.DUMMYFUNCTION("""COMPUTED_VALUE"""),2.42847677E8)</f>
        <v>242847677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IFERROR(__xludf.DUMMYFUNCTION("""COMPUTED_VALUE"""),3198.74)</f>
        <v>3198.74</v>
      </c>
      <c r="D408" s="2">
        <f>IFERROR(__xludf.DUMMYFUNCTION("""COMPUTED_VALUE"""),45884.66666666667)</f>
        <v>45884.66667</v>
      </c>
      <c r="E408" s="1">
        <f>IFERROR(__xludf.DUMMYFUNCTION("""COMPUTED_VALUE"""),3206.49)</f>
        <v>3206.49</v>
      </c>
      <c r="G408" s="2">
        <f>IFERROR(__xludf.DUMMYFUNCTION("""COMPUTED_VALUE"""),45884.66666666667)</f>
        <v>45884.66667</v>
      </c>
      <c r="H408" s="1">
        <f>IFERROR(__xludf.DUMMYFUNCTION("""COMPUTED_VALUE"""),3174.45)</f>
        <v>3174.45</v>
      </c>
      <c r="J408" s="2">
        <f>IFERROR(__xludf.DUMMYFUNCTION("""COMPUTED_VALUE"""),45884.66666666667)</f>
        <v>45884.66667</v>
      </c>
      <c r="K408" s="1">
        <f>IFERROR(__xludf.DUMMYFUNCTION("""COMPUTED_VALUE"""),3186.68)</f>
        <v>3186.68</v>
      </c>
      <c r="M408" s="2">
        <f>IFERROR(__xludf.DUMMYFUNCTION("""COMPUTED_VALUE"""),45884.66666666667)</f>
        <v>45884.66667</v>
      </c>
      <c r="N408" s="1">
        <f>IFERROR(__xludf.DUMMYFUNCTION("""COMPUTED_VALUE"""),2.15560559E8)</f>
        <v>215560559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IFERROR(__xludf.DUMMYFUNCTION("""COMPUTED_VALUE"""),3182.61)</f>
        <v>3182.61</v>
      </c>
      <c r="D409" s="2">
        <f>IFERROR(__xludf.DUMMYFUNCTION("""COMPUTED_VALUE"""),45887.66666666667)</f>
        <v>45887.66667</v>
      </c>
      <c r="E409" s="1">
        <f>IFERROR(__xludf.DUMMYFUNCTION("""COMPUTED_VALUE"""),3196.95)</f>
        <v>3196.95</v>
      </c>
      <c r="G409" s="2">
        <f>IFERROR(__xludf.DUMMYFUNCTION("""COMPUTED_VALUE"""),45887.66666666667)</f>
        <v>45887.66667</v>
      </c>
      <c r="H409" s="1">
        <f>IFERROR(__xludf.DUMMYFUNCTION("""COMPUTED_VALUE"""),3173.89)</f>
        <v>3173.89</v>
      </c>
      <c r="J409" s="2">
        <f>IFERROR(__xludf.DUMMYFUNCTION("""COMPUTED_VALUE"""),45887.66666666667)</f>
        <v>45887.66667</v>
      </c>
      <c r="K409" s="1">
        <f>IFERROR(__xludf.DUMMYFUNCTION("""COMPUTED_VALUE"""),3193.88)</f>
        <v>3193.88</v>
      </c>
      <c r="M409" s="2">
        <f>IFERROR(__xludf.DUMMYFUNCTION("""COMPUTED_VALUE"""),45887.66666666667)</f>
        <v>45887.66667</v>
      </c>
      <c r="N409" s="1">
        <f>IFERROR(__xludf.DUMMYFUNCTION("""COMPUTED_VALUE"""),1.97774991E8)</f>
        <v>197774991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IFERROR(__xludf.DUMMYFUNCTION("""COMPUTED_VALUE"""),3192.46)</f>
        <v>3192.46</v>
      </c>
      <c r="D410" s="2">
        <f>IFERROR(__xludf.DUMMYFUNCTION("""COMPUTED_VALUE"""),45888.66666666667)</f>
        <v>45888.66667</v>
      </c>
      <c r="E410" s="1">
        <f>IFERROR(__xludf.DUMMYFUNCTION("""COMPUTED_VALUE"""),3201.37)</f>
        <v>3201.37</v>
      </c>
      <c r="G410" s="2">
        <f>IFERROR(__xludf.DUMMYFUNCTION("""COMPUTED_VALUE"""),45888.66666666667)</f>
        <v>45888.66667</v>
      </c>
      <c r="H410" s="1">
        <f>IFERROR(__xludf.DUMMYFUNCTION("""COMPUTED_VALUE"""),3173.55)</f>
        <v>3173.55</v>
      </c>
      <c r="J410" s="2">
        <f>IFERROR(__xludf.DUMMYFUNCTION("""COMPUTED_VALUE"""),45888.66666666667)</f>
        <v>45888.66667</v>
      </c>
      <c r="K410" s="1">
        <f>IFERROR(__xludf.DUMMYFUNCTION("""COMPUTED_VALUE"""),3182.3)</f>
        <v>3182.3</v>
      </c>
      <c r="M410" s="2">
        <f>IFERROR(__xludf.DUMMYFUNCTION("""COMPUTED_VALUE"""),45888.66666666667)</f>
        <v>45888.66667</v>
      </c>
      <c r="N410" s="1">
        <f>IFERROR(__xludf.DUMMYFUNCTION("""COMPUTED_VALUE"""),2.21250306E8)</f>
        <v>221250306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IFERROR(__xludf.DUMMYFUNCTION("""COMPUTED_VALUE"""),3184.7)</f>
        <v>3184.7</v>
      </c>
      <c r="D411" s="2">
        <f>IFERROR(__xludf.DUMMYFUNCTION("""COMPUTED_VALUE"""),45889.66666666667)</f>
        <v>45889.66667</v>
      </c>
      <c r="E411" s="1">
        <f>IFERROR(__xludf.DUMMYFUNCTION("""COMPUTED_VALUE"""),3187.57)</f>
        <v>3187.57</v>
      </c>
      <c r="G411" s="2">
        <f>IFERROR(__xludf.DUMMYFUNCTION("""COMPUTED_VALUE"""),45889.66666666667)</f>
        <v>45889.66667</v>
      </c>
      <c r="H411" s="1">
        <f>IFERROR(__xludf.DUMMYFUNCTION("""COMPUTED_VALUE"""),3141.29)</f>
        <v>3141.29</v>
      </c>
      <c r="J411" s="2">
        <f>IFERROR(__xludf.DUMMYFUNCTION("""COMPUTED_VALUE"""),45889.66666666667)</f>
        <v>45889.66667</v>
      </c>
      <c r="K411" s="1">
        <f>IFERROR(__xludf.DUMMYFUNCTION("""COMPUTED_VALUE"""),3164.56)</f>
        <v>3164.56</v>
      </c>
      <c r="M411" s="2">
        <f>IFERROR(__xludf.DUMMYFUNCTION("""COMPUTED_VALUE"""),45889.66666666667)</f>
        <v>45889.66667</v>
      </c>
      <c r="N411" s="1">
        <f>IFERROR(__xludf.DUMMYFUNCTION("""COMPUTED_VALUE"""),2.73280841E8)</f>
        <v>273280841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IFERROR(__xludf.DUMMYFUNCTION("""COMPUTED_VALUE"""),3141.66)</f>
        <v>3141.66</v>
      </c>
      <c r="D412" s="2">
        <f>IFERROR(__xludf.DUMMYFUNCTION("""COMPUTED_VALUE"""),45890.66666666667)</f>
        <v>45890.66667</v>
      </c>
      <c r="E412" s="1">
        <f>IFERROR(__xludf.DUMMYFUNCTION("""COMPUTED_VALUE"""),3141.66)</f>
        <v>3141.66</v>
      </c>
      <c r="G412" s="2">
        <f>IFERROR(__xludf.DUMMYFUNCTION("""COMPUTED_VALUE"""),45890.66666666667)</f>
        <v>45890.66667</v>
      </c>
      <c r="H412" s="1">
        <f>IFERROR(__xludf.DUMMYFUNCTION("""COMPUTED_VALUE"""),3110.41)</f>
        <v>3110.41</v>
      </c>
      <c r="J412" s="2">
        <f>IFERROR(__xludf.DUMMYFUNCTION("""COMPUTED_VALUE"""),45890.66666666667)</f>
        <v>45890.66667</v>
      </c>
      <c r="K412" s="1">
        <f>IFERROR(__xludf.DUMMYFUNCTION("""COMPUTED_VALUE"""),3125.75)</f>
        <v>3125.75</v>
      </c>
      <c r="M412" s="2">
        <f>IFERROR(__xludf.DUMMYFUNCTION("""COMPUTED_VALUE"""),45890.66666666667)</f>
        <v>45890.66667</v>
      </c>
      <c r="N412" s="1">
        <f>IFERROR(__xludf.DUMMYFUNCTION("""COMPUTED_VALUE"""),2.46696937E8)</f>
        <v>246696937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IFERROR(__xludf.DUMMYFUNCTION("""COMPUTED_VALUE"""),3138.34)</f>
        <v>3138.34</v>
      </c>
      <c r="D413" s="2">
        <f>IFERROR(__xludf.DUMMYFUNCTION("""COMPUTED_VALUE"""),45891.66666666667)</f>
        <v>45891.66667</v>
      </c>
      <c r="E413" s="1">
        <f>IFERROR(__xludf.DUMMYFUNCTION("""COMPUTED_VALUE"""),3178.17)</f>
        <v>3178.17</v>
      </c>
      <c r="G413" s="2">
        <f>IFERROR(__xludf.DUMMYFUNCTION("""COMPUTED_VALUE"""),45891.66666666667)</f>
        <v>45891.66667</v>
      </c>
      <c r="H413" s="1">
        <f>IFERROR(__xludf.DUMMYFUNCTION("""COMPUTED_VALUE"""),3121.71)</f>
        <v>3121.71</v>
      </c>
      <c r="J413" s="2">
        <f>IFERROR(__xludf.DUMMYFUNCTION("""COMPUTED_VALUE"""),45891.66666666667)</f>
        <v>45891.66667</v>
      </c>
      <c r="K413" s="1">
        <f>IFERROR(__xludf.DUMMYFUNCTION("""COMPUTED_VALUE"""),3173.05)</f>
        <v>3173.05</v>
      </c>
      <c r="M413" s="2">
        <f>IFERROR(__xludf.DUMMYFUNCTION("""COMPUTED_VALUE"""),45891.66666666667)</f>
        <v>45891.66667</v>
      </c>
      <c r="N413" s="1">
        <f>IFERROR(__xludf.DUMMYFUNCTION("""COMPUTED_VALUE"""),2.64725204E8)</f>
        <v>264725204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IFERROR(__xludf.DUMMYFUNCTION("""COMPUTED_VALUE"""),3161.88)</f>
        <v>3161.88</v>
      </c>
      <c r="D414" s="2">
        <f>IFERROR(__xludf.DUMMYFUNCTION("""COMPUTED_VALUE"""),45894.66666666667)</f>
        <v>45894.66667</v>
      </c>
      <c r="E414" s="1">
        <f>IFERROR(__xludf.DUMMYFUNCTION("""COMPUTED_VALUE"""),3174.39)</f>
        <v>3174.39</v>
      </c>
      <c r="G414" s="2">
        <f>IFERROR(__xludf.DUMMYFUNCTION("""COMPUTED_VALUE"""),45894.66666666667)</f>
        <v>45894.66667</v>
      </c>
      <c r="H414" s="1">
        <f>IFERROR(__xludf.DUMMYFUNCTION("""COMPUTED_VALUE"""),3155.3)</f>
        <v>3155.3</v>
      </c>
      <c r="J414" s="2">
        <f>IFERROR(__xludf.DUMMYFUNCTION("""COMPUTED_VALUE"""),45894.66666666667)</f>
        <v>45894.66667</v>
      </c>
      <c r="K414" s="1">
        <f>IFERROR(__xludf.DUMMYFUNCTION("""COMPUTED_VALUE"""),3155.52)</f>
        <v>3155.52</v>
      </c>
      <c r="M414" s="2">
        <f>IFERROR(__xludf.DUMMYFUNCTION("""COMPUTED_VALUE"""),45894.66666666667)</f>
        <v>45894.66667</v>
      </c>
      <c r="N414" s="1">
        <f>IFERROR(__xludf.DUMMYFUNCTION("""COMPUTED_VALUE"""),2.30391361E8)</f>
        <v>230391361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IFERROR(__xludf.DUMMYFUNCTION("""COMPUTED_VALUE"""),3154.19)</f>
        <v>3154.19</v>
      </c>
      <c r="D415" s="2">
        <f>IFERROR(__xludf.DUMMYFUNCTION("""COMPUTED_VALUE"""),45895.66666666667)</f>
        <v>45895.66667</v>
      </c>
      <c r="E415" s="1">
        <f>IFERROR(__xludf.DUMMYFUNCTION("""COMPUTED_VALUE"""),3162.36)</f>
        <v>3162.36</v>
      </c>
      <c r="G415" s="2">
        <f>IFERROR(__xludf.DUMMYFUNCTION("""COMPUTED_VALUE"""),45895.66666666667)</f>
        <v>45895.66667</v>
      </c>
      <c r="H415" s="1">
        <f>IFERROR(__xludf.DUMMYFUNCTION("""COMPUTED_VALUE"""),3139.24)</f>
        <v>3139.24</v>
      </c>
      <c r="J415" s="2">
        <f>IFERROR(__xludf.DUMMYFUNCTION("""COMPUTED_VALUE"""),45895.66666666667)</f>
        <v>45895.66667</v>
      </c>
      <c r="K415" s="1">
        <f>IFERROR(__xludf.DUMMYFUNCTION("""COMPUTED_VALUE"""),3161.49)</f>
        <v>3161.49</v>
      </c>
      <c r="M415" s="2">
        <f>IFERROR(__xludf.DUMMYFUNCTION("""COMPUTED_VALUE"""),45895.66666666667)</f>
        <v>45895.66667</v>
      </c>
      <c r="N415" s="1">
        <f>IFERROR(__xludf.DUMMYFUNCTION("""COMPUTED_VALUE"""),3.54874954E8)</f>
        <v>354874954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IFERROR(__xludf.DUMMYFUNCTION("""COMPUTED_VALUE"""),3162.05)</f>
        <v>3162.05</v>
      </c>
      <c r="D416" s="2">
        <f>IFERROR(__xludf.DUMMYFUNCTION("""COMPUTED_VALUE"""),45896.66666666667)</f>
        <v>45896.66667</v>
      </c>
      <c r="E416" s="1">
        <f>IFERROR(__xludf.DUMMYFUNCTION("""COMPUTED_VALUE"""),3174.65)</f>
        <v>3174.65</v>
      </c>
      <c r="G416" s="2">
        <f>IFERROR(__xludf.DUMMYFUNCTION("""COMPUTED_VALUE"""),45896.66666666667)</f>
        <v>45896.66667</v>
      </c>
      <c r="H416" s="1">
        <f>IFERROR(__xludf.DUMMYFUNCTION("""COMPUTED_VALUE"""),3157.92)</f>
        <v>3157.92</v>
      </c>
      <c r="J416" s="2">
        <f>IFERROR(__xludf.DUMMYFUNCTION("""COMPUTED_VALUE"""),45896.66666666667)</f>
        <v>45896.66667</v>
      </c>
      <c r="K416" s="1">
        <f>IFERROR(__xludf.DUMMYFUNCTION("""COMPUTED_VALUE"""),3169.11)</f>
        <v>3169.11</v>
      </c>
      <c r="M416" s="2">
        <f>IFERROR(__xludf.DUMMYFUNCTION("""COMPUTED_VALUE"""),45896.66666666667)</f>
        <v>45896.66667</v>
      </c>
      <c r="N416" s="1">
        <f>IFERROR(__xludf.DUMMYFUNCTION("""COMPUTED_VALUE"""),6.5295426E8)</f>
        <v>652954260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IFERROR(__xludf.DUMMYFUNCTION("""COMPUTED_VALUE"""),3170.66)</f>
        <v>3170.66</v>
      </c>
      <c r="D417" s="2">
        <f>IFERROR(__xludf.DUMMYFUNCTION("""COMPUTED_VALUE"""),45897.66666666667)</f>
        <v>45897.66667</v>
      </c>
      <c r="E417" s="1">
        <f>IFERROR(__xludf.DUMMYFUNCTION("""COMPUTED_VALUE"""),3187.19)</f>
        <v>3187.19</v>
      </c>
      <c r="G417" s="2">
        <f>IFERROR(__xludf.DUMMYFUNCTION("""COMPUTED_VALUE"""),45897.66666666667)</f>
        <v>45897.66667</v>
      </c>
      <c r="H417" s="1">
        <f>IFERROR(__xludf.DUMMYFUNCTION("""COMPUTED_VALUE"""),3157.05)</f>
        <v>3157.05</v>
      </c>
      <c r="J417" s="2">
        <f>IFERROR(__xludf.DUMMYFUNCTION("""COMPUTED_VALUE"""),45897.66666666667)</f>
        <v>45897.66667</v>
      </c>
      <c r="K417" s="1">
        <f>IFERROR(__xludf.DUMMYFUNCTION("""COMPUTED_VALUE"""),3181.86)</f>
        <v>3181.86</v>
      </c>
      <c r="M417" s="2">
        <f>IFERROR(__xludf.DUMMYFUNCTION("""COMPUTED_VALUE"""),45897.66666666667)</f>
        <v>45897.66667</v>
      </c>
      <c r="N417" s="1">
        <f>IFERROR(__xludf.DUMMYFUNCTION("""COMPUTED_VALUE"""),2.44285817E8)</f>
        <v>244285817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IFERROR(__xludf.DUMMYFUNCTION("""COMPUTED_VALUE"""),3181.6)</f>
        <v>3181.6</v>
      </c>
      <c r="D418" s="2">
        <f>IFERROR(__xludf.DUMMYFUNCTION("""COMPUTED_VALUE"""),45898.66666666667)</f>
        <v>45898.66667</v>
      </c>
      <c r="E418" s="1">
        <f>IFERROR(__xludf.DUMMYFUNCTION("""COMPUTED_VALUE"""),3181.64)</f>
        <v>3181.64</v>
      </c>
      <c r="G418" s="2">
        <f>IFERROR(__xludf.DUMMYFUNCTION("""COMPUTED_VALUE"""),45898.66666666667)</f>
        <v>45898.66667</v>
      </c>
      <c r="H418" s="1">
        <f>IFERROR(__xludf.DUMMYFUNCTION("""COMPUTED_VALUE"""),3147.59)</f>
        <v>3147.59</v>
      </c>
      <c r="J418" s="2">
        <f>IFERROR(__xludf.DUMMYFUNCTION("""COMPUTED_VALUE"""),45898.66666666667)</f>
        <v>45898.66667</v>
      </c>
      <c r="K418" s="1">
        <f>IFERROR(__xludf.DUMMYFUNCTION("""COMPUTED_VALUE"""),3157.48)</f>
        <v>3157.48</v>
      </c>
      <c r="M418" s="2">
        <f>IFERROR(__xludf.DUMMYFUNCTION("""COMPUTED_VALUE"""),45898.66666666667)</f>
        <v>45898.66667</v>
      </c>
      <c r="N418" s="1">
        <f>IFERROR(__xludf.DUMMYFUNCTION("""COMPUTED_VALUE"""),2.14806563E8)</f>
        <v>214806563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IFERROR(__xludf.DUMMYFUNCTION("""COMPUTED_VALUE"""),3118.22)</f>
        <v>3118.22</v>
      </c>
      <c r="D419" s="2">
        <f>IFERROR(__xludf.DUMMYFUNCTION("""COMPUTED_VALUE"""),45902.66666666667)</f>
        <v>45902.66667</v>
      </c>
      <c r="E419" s="1">
        <f>IFERROR(__xludf.DUMMYFUNCTION("""COMPUTED_VALUE"""),3145.33)</f>
        <v>3145.33</v>
      </c>
      <c r="G419" s="2">
        <f>IFERROR(__xludf.DUMMYFUNCTION("""COMPUTED_VALUE"""),45902.66666666667)</f>
        <v>45902.66667</v>
      </c>
      <c r="H419" s="1">
        <f>IFERROR(__xludf.DUMMYFUNCTION("""COMPUTED_VALUE"""),3114.1)</f>
        <v>3114.1</v>
      </c>
      <c r="J419" s="2">
        <f>IFERROR(__xludf.DUMMYFUNCTION("""COMPUTED_VALUE"""),45902.66666666667)</f>
        <v>45902.66667</v>
      </c>
      <c r="K419" s="1">
        <f>IFERROR(__xludf.DUMMYFUNCTION("""COMPUTED_VALUE"""),3141.26)</f>
        <v>3141.26</v>
      </c>
      <c r="M419" s="2">
        <f>IFERROR(__xludf.DUMMYFUNCTION("""COMPUTED_VALUE"""),45902.66666666667)</f>
        <v>45902.66667</v>
      </c>
      <c r="N419" s="1">
        <f>IFERROR(__xludf.DUMMYFUNCTION("""COMPUTED_VALUE"""),2.4101564E8)</f>
        <v>241015640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IFERROR(__xludf.DUMMYFUNCTION("""COMPUTED_VALUE"""),3133.02)</f>
        <v>3133.02</v>
      </c>
      <c r="D420" s="2">
        <f>IFERROR(__xludf.DUMMYFUNCTION("""COMPUTED_VALUE"""),45903.66666666667)</f>
        <v>45903.66667</v>
      </c>
      <c r="E420" s="1">
        <f>IFERROR(__xludf.DUMMYFUNCTION("""COMPUTED_VALUE"""),3155.88)</f>
        <v>3155.88</v>
      </c>
      <c r="G420" s="2">
        <f>IFERROR(__xludf.DUMMYFUNCTION("""COMPUTED_VALUE"""),45903.66666666667)</f>
        <v>45903.66667</v>
      </c>
      <c r="H420" s="1">
        <f>IFERROR(__xludf.DUMMYFUNCTION("""COMPUTED_VALUE"""),3132.66)</f>
        <v>3132.66</v>
      </c>
      <c r="J420" s="2">
        <f>IFERROR(__xludf.DUMMYFUNCTION("""COMPUTED_VALUE"""),45903.66666666667)</f>
        <v>45903.66667</v>
      </c>
      <c r="K420" s="1">
        <f>IFERROR(__xludf.DUMMYFUNCTION("""COMPUTED_VALUE"""),3155.88)</f>
        <v>3155.88</v>
      </c>
      <c r="M420" s="2">
        <f>IFERROR(__xludf.DUMMYFUNCTION("""COMPUTED_VALUE"""),45903.66666666667)</f>
        <v>45903.66667</v>
      </c>
      <c r="N420" s="1">
        <f>IFERROR(__xludf.DUMMYFUNCTION("""COMPUTED_VALUE"""),2.25180958E8)</f>
        <v>225180958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IFERROR(__xludf.DUMMYFUNCTION("""COMPUTED_VALUE"""),3190.45)</f>
        <v>3190.45</v>
      </c>
      <c r="D421" s="2">
        <f>IFERROR(__xludf.DUMMYFUNCTION("""COMPUTED_VALUE"""),45904.66666666667)</f>
        <v>45904.66667</v>
      </c>
      <c r="E421" s="1">
        <f>IFERROR(__xludf.DUMMYFUNCTION("""COMPUTED_VALUE"""),3237.88)</f>
        <v>3237.88</v>
      </c>
      <c r="G421" s="2">
        <f>IFERROR(__xludf.DUMMYFUNCTION("""COMPUTED_VALUE"""),45904.66666666667)</f>
        <v>45904.66667</v>
      </c>
      <c r="H421" s="1">
        <f>IFERROR(__xludf.DUMMYFUNCTION("""COMPUTED_VALUE"""),3190.45)</f>
        <v>3190.45</v>
      </c>
      <c r="J421" s="2">
        <f>IFERROR(__xludf.DUMMYFUNCTION("""COMPUTED_VALUE"""),45904.66666666667)</f>
        <v>45904.66667</v>
      </c>
      <c r="K421" s="1">
        <f>IFERROR(__xludf.DUMMYFUNCTION("""COMPUTED_VALUE"""),3237.02)</f>
        <v>3237.02</v>
      </c>
      <c r="M421" s="2">
        <f>IFERROR(__xludf.DUMMYFUNCTION("""COMPUTED_VALUE"""),45904.66666666667)</f>
        <v>45904.66667</v>
      </c>
      <c r="N421" s="1">
        <f>IFERROR(__xludf.DUMMYFUNCTION("""COMPUTED_VALUE"""),2.5139714E8)</f>
        <v>251397140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IFERROR(__xludf.DUMMYFUNCTION("""COMPUTED_VALUE"""),3238.79)</f>
        <v>3238.79</v>
      </c>
      <c r="D422" s="2">
        <f>IFERROR(__xludf.DUMMYFUNCTION("""COMPUTED_VALUE"""),45905.66666666667)</f>
        <v>45905.66667</v>
      </c>
      <c r="E422" s="1">
        <f>IFERROR(__xludf.DUMMYFUNCTION("""COMPUTED_VALUE"""),3243.58)</f>
        <v>3243.58</v>
      </c>
      <c r="G422" s="2">
        <f>IFERROR(__xludf.DUMMYFUNCTION("""COMPUTED_VALUE"""),45905.66666666667)</f>
        <v>45905.66667</v>
      </c>
      <c r="H422" s="1">
        <f>IFERROR(__xludf.DUMMYFUNCTION("""COMPUTED_VALUE"""),3207.39)</f>
        <v>3207.39</v>
      </c>
      <c r="J422" s="2">
        <f>IFERROR(__xludf.DUMMYFUNCTION("""COMPUTED_VALUE"""),45905.66666666667)</f>
        <v>45905.66667</v>
      </c>
      <c r="K422" s="1">
        <f>IFERROR(__xludf.DUMMYFUNCTION("""COMPUTED_VALUE"""),3219.08)</f>
        <v>3219.08</v>
      </c>
      <c r="M422" s="2">
        <f>IFERROR(__xludf.DUMMYFUNCTION("""COMPUTED_VALUE"""),45905.66666666667)</f>
        <v>45905.66667</v>
      </c>
      <c r="N422" s="1">
        <f>IFERROR(__xludf.DUMMYFUNCTION("""COMPUTED_VALUE"""),2.52140352E8)</f>
        <v>252140352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IFERROR(__xludf.DUMMYFUNCTION("""COMPUTED_VALUE"""),3236.45)</f>
        <v>3236.45</v>
      </c>
      <c r="D423" s="2">
        <f>IFERROR(__xludf.DUMMYFUNCTION("""COMPUTED_VALUE"""),45908.66666666667)</f>
        <v>45908.66667</v>
      </c>
      <c r="E423" s="1">
        <f>IFERROR(__xludf.DUMMYFUNCTION("""COMPUTED_VALUE"""),3253.7)</f>
        <v>3253.7</v>
      </c>
      <c r="G423" s="2">
        <f>IFERROR(__xludf.DUMMYFUNCTION("""COMPUTED_VALUE"""),45908.66666666667)</f>
        <v>45908.66667</v>
      </c>
      <c r="H423" s="1">
        <f>IFERROR(__xludf.DUMMYFUNCTION("""COMPUTED_VALUE"""),3227.04)</f>
        <v>3227.04</v>
      </c>
      <c r="J423" s="2">
        <f>IFERROR(__xludf.DUMMYFUNCTION("""COMPUTED_VALUE"""),45908.66666666667)</f>
        <v>45908.66667</v>
      </c>
      <c r="K423" s="1">
        <f>IFERROR(__xludf.DUMMYFUNCTION("""COMPUTED_VALUE"""),3251.64)</f>
        <v>3251.64</v>
      </c>
      <c r="M423" s="2">
        <f>IFERROR(__xludf.DUMMYFUNCTION("""COMPUTED_VALUE"""),45908.66666666667)</f>
        <v>45908.66667</v>
      </c>
      <c r="N423" s="1">
        <f>IFERROR(__xludf.DUMMYFUNCTION("""COMPUTED_VALUE"""),2.44346945E8)</f>
        <v>244346945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IFERROR(__xludf.DUMMYFUNCTION("""COMPUTED_VALUE"""),3247.14)</f>
        <v>3247.14</v>
      </c>
      <c r="D424" s="2">
        <f>IFERROR(__xludf.DUMMYFUNCTION("""COMPUTED_VALUE"""),45909.66666666667)</f>
        <v>45909.66667</v>
      </c>
      <c r="E424" s="1">
        <f>IFERROR(__xludf.DUMMYFUNCTION("""COMPUTED_VALUE"""),3267.51)</f>
        <v>3267.51</v>
      </c>
      <c r="G424" s="2">
        <f>IFERROR(__xludf.DUMMYFUNCTION("""COMPUTED_VALUE"""),45909.66666666667)</f>
        <v>45909.66667</v>
      </c>
      <c r="H424" s="1">
        <f>IFERROR(__xludf.DUMMYFUNCTION("""COMPUTED_VALUE"""),3231.65)</f>
        <v>3231.65</v>
      </c>
      <c r="J424" s="2">
        <f>IFERROR(__xludf.DUMMYFUNCTION("""COMPUTED_VALUE"""),45909.66666666667)</f>
        <v>45909.66667</v>
      </c>
      <c r="K424" s="1">
        <f>IFERROR(__xludf.DUMMYFUNCTION("""COMPUTED_VALUE"""),3264.3)</f>
        <v>3264.3</v>
      </c>
      <c r="M424" s="2">
        <f>IFERROR(__xludf.DUMMYFUNCTION("""COMPUTED_VALUE"""),45909.66666666667)</f>
        <v>45909.66667</v>
      </c>
      <c r="N424" s="1">
        <f>IFERROR(__xludf.DUMMYFUNCTION("""COMPUTED_VALUE"""),2.1822874E8)</f>
        <v>218228740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IFERROR(__xludf.DUMMYFUNCTION("""COMPUTED_VALUE"""),3255.47)</f>
        <v>3255.47</v>
      </c>
      <c r="D425" s="2">
        <f>IFERROR(__xludf.DUMMYFUNCTION("""COMPUTED_VALUE"""),45910.66666666667)</f>
        <v>45910.66667</v>
      </c>
      <c r="E425" s="1">
        <f>IFERROR(__xludf.DUMMYFUNCTION("""COMPUTED_VALUE"""),3255.47)</f>
        <v>3255.47</v>
      </c>
      <c r="G425" s="2">
        <f>IFERROR(__xludf.DUMMYFUNCTION("""COMPUTED_VALUE"""),45910.66666666667)</f>
        <v>45910.66667</v>
      </c>
      <c r="H425" s="1">
        <f>IFERROR(__xludf.DUMMYFUNCTION("""COMPUTED_VALUE"""),3190.65)</f>
        <v>3190.65</v>
      </c>
      <c r="J425" s="2">
        <f>IFERROR(__xludf.DUMMYFUNCTION("""COMPUTED_VALUE"""),45910.66666666667)</f>
        <v>45910.66667</v>
      </c>
      <c r="K425" s="1">
        <f>IFERROR(__xludf.DUMMYFUNCTION("""COMPUTED_VALUE"""),3197.7)</f>
        <v>3197.7</v>
      </c>
      <c r="M425" s="2">
        <f>IFERROR(__xludf.DUMMYFUNCTION("""COMPUTED_VALUE"""),45910.66666666667)</f>
        <v>45910.66667</v>
      </c>
      <c r="N425" s="1">
        <f>IFERROR(__xludf.DUMMYFUNCTION("""COMPUTED_VALUE"""),3.0368386E8)</f>
        <v>303683860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IFERROR(__xludf.DUMMYFUNCTION("""COMPUTED_VALUE"""),3209.71)</f>
        <v>3209.71</v>
      </c>
      <c r="D426" s="2">
        <f>IFERROR(__xludf.DUMMYFUNCTION("""COMPUTED_VALUE"""),45911.66666666667)</f>
        <v>45911.66667</v>
      </c>
      <c r="E426" s="1">
        <f>IFERROR(__xludf.DUMMYFUNCTION("""COMPUTED_VALUE"""),3218.97)</f>
        <v>3218.97</v>
      </c>
      <c r="G426" s="2">
        <f>IFERROR(__xludf.DUMMYFUNCTION("""COMPUTED_VALUE"""),45911.66666666667)</f>
        <v>45911.66667</v>
      </c>
      <c r="H426" s="1">
        <f>IFERROR(__xludf.DUMMYFUNCTION("""COMPUTED_VALUE"""),3199.26)</f>
        <v>3199.26</v>
      </c>
      <c r="J426" s="2">
        <f>IFERROR(__xludf.DUMMYFUNCTION("""COMPUTED_VALUE"""),45911.66666666667)</f>
        <v>45911.66667</v>
      </c>
      <c r="K426" s="1">
        <f>IFERROR(__xludf.DUMMYFUNCTION("""COMPUTED_VALUE"""),3210.49)</f>
        <v>3210.49</v>
      </c>
      <c r="M426" s="2">
        <f>IFERROR(__xludf.DUMMYFUNCTION("""COMPUTED_VALUE"""),45911.66666666667)</f>
        <v>45911.66667</v>
      </c>
      <c r="N426" s="1">
        <f>IFERROR(__xludf.DUMMYFUNCTION("""COMPUTED_VALUE"""),2.53497572E8)</f>
        <v>253497572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IFERROR(__xludf.DUMMYFUNCTION("""COMPUTED_VALUE"""),3202.62)</f>
        <v>3202.62</v>
      </c>
      <c r="D427" s="2">
        <f>IFERROR(__xludf.DUMMYFUNCTION("""COMPUTED_VALUE"""),45912.66666666667)</f>
        <v>45912.66667</v>
      </c>
      <c r="E427" s="1">
        <f>IFERROR(__xludf.DUMMYFUNCTION("""COMPUTED_VALUE"""),3211.91)</f>
        <v>3211.91</v>
      </c>
      <c r="G427" s="2">
        <f>IFERROR(__xludf.DUMMYFUNCTION("""COMPUTED_VALUE"""),45912.66666666667)</f>
        <v>45912.66667</v>
      </c>
      <c r="H427" s="1">
        <f>IFERROR(__xludf.DUMMYFUNCTION("""COMPUTED_VALUE"""),3180.37)</f>
        <v>3180.37</v>
      </c>
      <c r="J427" s="2">
        <f>IFERROR(__xludf.DUMMYFUNCTION("""COMPUTED_VALUE"""),45912.66666666667)</f>
        <v>45912.66667</v>
      </c>
      <c r="K427" s="1">
        <f>IFERROR(__xludf.DUMMYFUNCTION("""COMPUTED_VALUE"""),3192.47)</f>
        <v>3192.47</v>
      </c>
      <c r="M427" s="2">
        <f>IFERROR(__xludf.DUMMYFUNCTION("""COMPUTED_VALUE"""),45912.66666666667)</f>
        <v>45912.66667</v>
      </c>
      <c r="N427" s="1">
        <f>IFERROR(__xludf.DUMMYFUNCTION("""COMPUTED_VALUE"""),2.15513429E8)</f>
        <v>215513429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IFERROR(__xludf.DUMMYFUNCTION("""COMPUTED_VALUE"""),3209.17)</f>
        <v>3209.17</v>
      </c>
      <c r="D428" s="2">
        <f>IFERROR(__xludf.DUMMYFUNCTION("""COMPUTED_VALUE"""),45915.66666666667)</f>
        <v>45915.66667</v>
      </c>
      <c r="E428" s="1">
        <f>IFERROR(__xludf.DUMMYFUNCTION("""COMPUTED_VALUE"""),3222.56)</f>
        <v>3222.56</v>
      </c>
      <c r="G428" s="2">
        <f>IFERROR(__xludf.DUMMYFUNCTION("""COMPUTED_VALUE"""),45915.66666666667)</f>
        <v>45915.66667</v>
      </c>
      <c r="H428" s="1">
        <f>IFERROR(__xludf.DUMMYFUNCTION("""COMPUTED_VALUE"""),3200.22)</f>
        <v>3200.22</v>
      </c>
      <c r="J428" s="2">
        <f>IFERROR(__xludf.DUMMYFUNCTION("""COMPUTED_VALUE"""),45915.66666666667)</f>
        <v>45915.66667</v>
      </c>
      <c r="K428" s="1">
        <f>IFERROR(__xludf.DUMMYFUNCTION("""COMPUTED_VALUE"""),3209.75)</f>
        <v>3209.75</v>
      </c>
      <c r="M428" s="2">
        <f>IFERROR(__xludf.DUMMYFUNCTION("""COMPUTED_VALUE"""),45915.66666666667)</f>
        <v>45915.66667</v>
      </c>
      <c r="N428" s="1">
        <f>IFERROR(__xludf.DUMMYFUNCTION("""COMPUTED_VALUE"""),2.23651349E8)</f>
        <v>223651349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IFERROR(__xludf.DUMMYFUNCTION("""COMPUTED_VALUE"""),3220.42)</f>
        <v>3220.42</v>
      </c>
      <c r="D429" s="2">
        <f>IFERROR(__xludf.DUMMYFUNCTION("""COMPUTED_VALUE"""),45916.66666666667)</f>
        <v>45916.66667</v>
      </c>
      <c r="E429" s="1">
        <f>IFERROR(__xludf.DUMMYFUNCTION("""COMPUTED_VALUE"""),3228.06)</f>
        <v>3228.06</v>
      </c>
      <c r="G429" s="2">
        <f>IFERROR(__xludf.DUMMYFUNCTION("""COMPUTED_VALUE"""),45916.66666666667)</f>
        <v>45916.66667</v>
      </c>
      <c r="H429" s="1">
        <f>IFERROR(__xludf.DUMMYFUNCTION("""COMPUTED_VALUE"""),3211.2)</f>
        <v>3211.2</v>
      </c>
      <c r="J429" s="2">
        <f>IFERROR(__xludf.DUMMYFUNCTION("""COMPUTED_VALUE"""),45916.66666666667)</f>
        <v>45916.66667</v>
      </c>
      <c r="K429" s="1">
        <f>IFERROR(__xludf.DUMMYFUNCTION("""COMPUTED_VALUE"""),3216.09)</f>
        <v>3216.09</v>
      </c>
      <c r="M429" s="2">
        <f>IFERROR(__xludf.DUMMYFUNCTION("""COMPUTED_VALUE"""),45916.66666666667)</f>
        <v>45916.66667</v>
      </c>
      <c r="N429" s="1">
        <f>IFERROR(__xludf.DUMMYFUNCTION("""COMPUTED_VALUE"""),2.37676454E8)</f>
        <v>237676454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IFERROR(__xludf.DUMMYFUNCTION("""COMPUTED_VALUE"""),3226.66)</f>
        <v>3226.66</v>
      </c>
      <c r="D430" s="2">
        <f>IFERROR(__xludf.DUMMYFUNCTION("""COMPUTED_VALUE"""),45917.66666666667)</f>
        <v>45917.66667</v>
      </c>
      <c r="E430" s="1">
        <f>IFERROR(__xludf.DUMMYFUNCTION("""COMPUTED_VALUE"""),3230.33)</f>
        <v>3230.33</v>
      </c>
      <c r="G430" s="2">
        <f>IFERROR(__xludf.DUMMYFUNCTION("""COMPUTED_VALUE"""),45917.66666666667)</f>
        <v>45917.66667</v>
      </c>
      <c r="H430" s="1">
        <f>IFERROR(__xludf.DUMMYFUNCTION("""COMPUTED_VALUE"""),3192.54)</f>
        <v>3192.54</v>
      </c>
      <c r="J430" s="2">
        <f>IFERROR(__xludf.DUMMYFUNCTION("""COMPUTED_VALUE"""),45917.66666666667)</f>
        <v>45917.66667</v>
      </c>
      <c r="K430" s="1">
        <f>IFERROR(__xludf.DUMMYFUNCTION("""COMPUTED_VALUE"""),3213.02)</f>
        <v>3213.02</v>
      </c>
      <c r="M430" s="2">
        <f>IFERROR(__xludf.DUMMYFUNCTION("""COMPUTED_VALUE"""),45917.66666666667)</f>
        <v>45917.66667</v>
      </c>
      <c r="N430" s="1">
        <f>IFERROR(__xludf.DUMMYFUNCTION("""COMPUTED_VALUE"""),2.48571435E8)</f>
        <v>248571435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IFERROR(__xludf.DUMMYFUNCTION("""COMPUTED_VALUE"""),3211.41)</f>
        <v>3211.41</v>
      </c>
      <c r="D431" s="2">
        <f>IFERROR(__xludf.DUMMYFUNCTION("""COMPUTED_VALUE"""),45918.66666666667)</f>
        <v>45918.66667</v>
      </c>
      <c r="E431" s="1">
        <f>IFERROR(__xludf.DUMMYFUNCTION("""COMPUTED_VALUE"""),3225.21)</f>
        <v>3225.21</v>
      </c>
      <c r="G431" s="2">
        <f>IFERROR(__xludf.DUMMYFUNCTION("""COMPUTED_VALUE"""),45918.66666666667)</f>
        <v>45918.66667</v>
      </c>
      <c r="H431" s="1">
        <f>IFERROR(__xludf.DUMMYFUNCTION("""COMPUTED_VALUE"""),3193.2)</f>
        <v>3193.2</v>
      </c>
      <c r="J431" s="2">
        <f>IFERROR(__xludf.DUMMYFUNCTION("""COMPUTED_VALUE"""),45918.66666666667)</f>
        <v>45918.66667</v>
      </c>
      <c r="K431" s="1">
        <f>IFERROR(__xludf.DUMMYFUNCTION("""COMPUTED_VALUE"""),3199.97)</f>
        <v>3199.97</v>
      </c>
      <c r="M431" s="2">
        <f>IFERROR(__xludf.DUMMYFUNCTION("""COMPUTED_VALUE"""),45918.66666666667)</f>
        <v>45918.66667</v>
      </c>
      <c r="N431" s="1">
        <f>IFERROR(__xludf.DUMMYFUNCTION("""COMPUTED_VALUE"""),2.31732238E8)</f>
        <v>231732238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IFERROR(__xludf.DUMMYFUNCTION("""COMPUTED_VALUE"""),3209.82)</f>
        <v>3209.82</v>
      </c>
      <c r="D432" s="2">
        <f>IFERROR(__xludf.DUMMYFUNCTION("""COMPUTED_VALUE"""),45919.66666666667)</f>
        <v>45919.66667</v>
      </c>
      <c r="E432" s="1">
        <f>IFERROR(__xludf.DUMMYFUNCTION("""COMPUTED_VALUE"""),3215.02)</f>
        <v>3215.02</v>
      </c>
      <c r="G432" s="2">
        <f>IFERROR(__xludf.DUMMYFUNCTION("""COMPUTED_VALUE"""),45919.66666666667)</f>
        <v>45919.66667</v>
      </c>
      <c r="H432" s="1">
        <f>IFERROR(__xludf.DUMMYFUNCTION("""COMPUTED_VALUE"""),3193.84)</f>
        <v>3193.84</v>
      </c>
      <c r="J432" s="2">
        <f>IFERROR(__xludf.DUMMYFUNCTION("""COMPUTED_VALUE"""),45919.66666666667)</f>
        <v>45919.66667</v>
      </c>
      <c r="K432" s="1">
        <f>IFERROR(__xludf.DUMMYFUNCTION("""COMPUTED_VALUE"""),3197.9)</f>
        <v>3197.9</v>
      </c>
      <c r="M432" s="2">
        <f>IFERROR(__xludf.DUMMYFUNCTION("""COMPUTED_VALUE"""),45919.66666666667)</f>
        <v>45919.66667</v>
      </c>
      <c r="N432" s="1">
        <f>IFERROR(__xludf.DUMMYFUNCTION("""COMPUTED_VALUE"""),4.51567634E8)</f>
        <v>451567634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IFERROR(__xludf.DUMMYFUNCTION("""COMPUTED_VALUE"""),3187.88)</f>
        <v>3187.88</v>
      </c>
      <c r="D433" s="2">
        <f>IFERROR(__xludf.DUMMYFUNCTION("""COMPUTED_VALUE"""),45922.66666666667)</f>
        <v>45922.66667</v>
      </c>
      <c r="E433" s="1">
        <f>IFERROR(__xludf.DUMMYFUNCTION("""COMPUTED_VALUE"""),3188.45)</f>
        <v>3188.45</v>
      </c>
      <c r="G433" s="2">
        <f>IFERROR(__xludf.DUMMYFUNCTION("""COMPUTED_VALUE"""),45922.66666666667)</f>
        <v>45922.66667</v>
      </c>
      <c r="H433" s="1">
        <f>IFERROR(__xludf.DUMMYFUNCTION("""COMPUTED_VALUE"""),3166.35)</f>
        <v>3166.35</v>
      </c>
      <c r="J433" s="2">
        <f>IFERROR(__xludf.DUMMYFUNCTION("""COMPUTED_VALUE"""),45922.66666666667)</f>
        <v>45922.66667</v>
      </c>
      <c r="K433" s="1">
        <f>IFERROR(__xludf.DUMMYFUNCTION("""COMPUTED_VALUE"""),3166.45)</f>
        <v>3166.45</v>
      </c>
      <c r="M433" s="2">
        <f>IFERROR(__xludf.DUMMYFUNCTION("""COMPUTED_VALUE"""),45922.66666666667)</f>
        <v>45922.66667</v>
      </c>
      <c r="N433" s="1">
        <f>IFERROR(__xludf.DUMMYFUNCTION("""COMPUTED_VALUE"""),2.49225442E8)</f>
        <v>249225442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IFERROR(__xludf.DUMMYFUNCTION("""COMPUTED_VALUE"""),3166.49)</f>
        <v>3166.49</v>
      </c>
      <c r="D434" s="2">
        <f>IFERROR(__xludf.DUMMYFUNCTION("""COMPUTED_VALUE"""),45923.66666666667)</f>
        <v>45923.66667</v>
      </c>
      <c r="E434" s="1">
        <f>IFERROR(__xludf.DUMMYFUNCTION("""COMPUTED_VALUE"""),3166.49)</f>
        <v>3166.49</v>
      </c>
      <c r="G434" s="2">
        <f>IFERROR(__xludf.DUMMYFUNCTION("""COMPUTED_VALUE"""),45923.66666666667)</f>
        <v>45923.66667</v>
      </c>
      <c r="H434" s="1">
        <f>IFERROR(__xludf.DUMMYFUNCTION("""COMPUTED_VALUE"""),3121.66)</f>
        <v>3121.66</v>
      </c>
      <c r="J434" s="2">
        <f>IFERROR(__xludf.DUMMYFUNCTION("""COMPUTED_VALUE"""),45923.66666666667)</f>
        <v>45923.66667</v>
      </c>
      <c r="K434" s="1">
        <f>IFERROR(__xludf.DUMMYFUNCTION("""COMPUTED_VALUE"""),3127.04)</f>
        <v>3127.04</v>
      </c>
      <c r="M434" s="2">
        <f>IFERROR(__xludf.DUMMYFUNCTION("""COMPUTED_VALUE"""),45923.66666666667)</f>
        <v>45923.66667</v>
      </c>
      <c r="N434" s="1">
        <f>IFERROR(__xludf.DUMMYFUNCTION("""COMPUTED_VALUE"""),2.52068214E8)</f>
        <v>252068214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IFERROR(__xludf.DUMMYFUNCTION("""COMPUTED_VALUE"""),3147.37)</f>
        <v>3147.37</v>
      </c>
      <c r="D435" s="2">
        <f>IFERROR(__xludf.DUMMYFUNCTION("""COMPUTED_VALUE"""),45924.66666666667)</f>
        <v>45924.66667</v>
      </c>
      <c r="E435" s="1">
        <f>IFERROR(__xludf.DUMMYFUNCTION("""COMPUTED_VALUE"""),3147.37)</f>
        <v>3147.37</v>
      </c>
      <c r="G435" s="2">
        <f>IFERROR(__xludf.DUMMYFUNCTION("""COMPUTED_VALUE"""),45924.66666666667)</f>
        <v>45924.66667</v>
      </c>
      <c r="H435" s="1">
        <f>IFERROR(__xludf.DUMMYFUNCTION("""COMPUTED_VALUE"""),3118.1)</f>
        <v>3118.1</v>
      </c>
      <c r="J435" s="2">
        <f>IFERROR(__xludf.DUMMYFUNCTION("""COMPUTED_VALUE"""),45924.66666666667)</f>
        <v>45924.66667</v>
      </c>
      <c r="K435" s="1">
        <f>IFERROR(__xludf.DUMMYFUNCTION("""COMPUTED_VALUE"""),3122.78)</f>
        <v>3122.78</v>
      </c>
      <c r="M435" s="2">
        <f>IFERROR(__xludf.DUMMYFUNCTION("""COMPUTED_VALUE"""),45924.66666666667)</f>
        <v>45924.66667</v>
      </c>
      <c r="N435" s="1">
        <f>IFERROR(__xludf.DUMMYFUNCTION("""COMPUTED_VALUE"""),2.22661715E8)</f>
        <v>222661715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IFERROR(__xludf.DUMMYFUNCTION("""COMPUTED_VALUE"""),3120.25)</f>
        <v>3120.25</v>
      </c>
      <c r="D436" s="2">
        <f>IFERROR(__xludf.DUMMYFUNCTION("""COMPUTED_VALUE"""),45925.66666666667)</f>
        <v>45925.66667</v>
      </c>
      <c r="E436" s="1">
        <f>IFERROR(__xludf.DUMMYFUNCTION("""COMPUTED_VALUE"""),3123.34)</f>
        <v>3123.34</v>
      </c>
      <c r="G436" s="2">
        <f>IFERROR(__xludf.DUMMYFUNCTION("""COMPUTED_VALUE"""),45925.66666666667)</f>
        <v>45925.66667</v>
      </c>
      <c r="H436" s="1">
        <f>IFERROR(__xludf.DUMMYFUNCTION("""COMPUTED_VALUE"""),3097.02)</f>
        <v>3097.02</v>
      </c>
      <c r="J436" s="2">
        <f>IFERROR(__xludf.DUMMYFUNCTION("""COMPUTED_VALUE"""),45925.66666666667)</f>
        <v>45925.66667</v>
      </c>
      <c r="K436" s="1">
        <f>IFERROR(__xludf.DUMMYFUNCTION("""COMPUTED_VALUE"""),3104.66)</f>
        <v>3104.66</v>
      </c>
      <c r="M436" s="2">
        <f>IFERROR(__xludf.DUMMYFUNCTION("""COMPUTED_VALUE"""),45925.66666666667)</f>
        <v>45925.66667</v>
      </c>
      <c r="N436" s="1">
        <f>IFERROR(__xludf.DUMMYFUNCTION("""COMPUTED_VALUE"""),2.56887504E8)</f>
        <v>256887504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IFERROR(__xludf.DUMMYFUNCTION("""COMPUTED_VALUE"""),3101.87)</f>
        <v>3101.87</v>
      </c>
      <c r="D437" s="2">
        <f>IFERROR(__xludf.DUMMYFUNCTION("""COMPUTED_VALUE"""),45926.66666666667)</f>
        <v>45926.66667</v>
      </c>
      <c r="E437" s="1">
        <f>IFERROR(__xludf.DUMMYFUNCTION("""COMPUTED_VALUE"""),3122.17)</f>
        <v>3122.17</v>
      </c>
      <c r="G437" s="2">
        <f>IFERROR(__xludf.DUMMYFUNCTION("""COMPUTED_VALUE"""),45926.66666666667)</f>
        <v>45926.66667</v>
      </c>
      <c r="H437" s="1">
        <f>IFERROR(__xludf.DUMMYFUNCTION("""COMPUTED_VALUE"""),3094.55)</f>
        <v>3094.55</v>
      </c>
      <c r="J437" s="2">
        <f>IFERROR(__xludf.DUMMYFUNCTION("""COMPUTED_VALUE"""),45926.66666666667)</f>
        <v>45926.66667</v>
      </c>
      <c r="K437" s="1">
        <f>IFERROR(__xludf.DUMMYFUNCTION("""COMPUTED_VALUE"""),3116.97)</f>
        <v>3116.97</v>
      </c>
      <c r="M437" s="2">
        <f>IFERROR(__xludf.DUMMYFUNCTION("""COMPUTED_VALUE"""),45926.66666666667)</f>
        <v>45926.66667</v>
      </c>
      <c r="N437" s="1">
        <f>IFERROR(__xludf.DUMMYFUNCTION("""COMPUTED_VALUE"""),2.19714249E8)</f>
        <v>219714249</v>
      </c>
    </row>
  </sheetData>
  <drawing r:id="rId1"/>
</worksheet>
</file>