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IFERROR(__xludf.DUMMYFUNCTION("GOOGLEFINANCE(""DJUSRU"",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IFERROR(__xludf.DUMMYFUNCTION("GOOGLEFINANCE(""DJUSRU"",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IFERROR(__xludf.DUMMYFUNCTION("GOOGLEFINANCE(""DJUSRU"",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IFERROR(__xludf.DUMMYFUNCTION("GOOGLEFINANCE(""DJUSRU"",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IFERROR(__xludf.DUMMYFUNCTION("GOOGLEFINANCE(""DJUSRU"",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IFERROR(__xludf.DUMMYFUNCTION("""COMPUTED_VALUE"""),2732.12)</f>
        <v>2732.12</v>
      </c>
      <c r="D2" s="2">
        <f>IFERROR(__xludf.DUMMYFUNCTION("""COMPUTED_VALUE"""),45293.66666666667)</f>
        <v>45293.66667</v>
      </c>
      <c r="E2" s="1">
        <f>IFERROR(__xludf.DUMMYFUNCTION("""COMPUTED_VALUE"""),2738.42)</f>
        <v>2738.42</v>
      </c>
      <c r="G2" s="2">
        <f>IFERROR(__xludf.DUMMYFUNCTION("""COMPUTED_VALUE"""),45293.66666666667)</f>
        <v>45293.66667</v>
      </c>
      <c r="H2" s="1">
        <f>IFERROR(__xludf.DUMMYFUNCTION("""COMPUTED_VALUE"""),2710.46)</f>
        <v>2710.46</v>
      </c>
      <c r="J2" s="2">
        <f>IFERROR(__xludf.DUMMYFUNCTION("""COMPUTED_VALUE"""),45293.66666666667)</f>
        <v>45293.66667</v>
      </c>
      <c r="K2" s="1">
        <f>IFERROR(__xludf.DUMMYFUNCTION("""COMPUTED_VALUE"""),2714.36)</f>
        <v>2714.36</v>
      </c>
      <c r="M2" s="2">
        <f>IFERROR(__xludf.DUMMYFUNCTION("""COMPUTED_VALUE"""),45293.66666666667)</f>
        <v>45293.66667</v>
      </c>
      <c r="N2" s="1">
        <f>IFERROR(__xludf.DUMMYFUNCTION("""COMPUTED_VALUE"""),2.8309679E7)</f>
        <v>28309679</v>
      </c>
    </row>
    <row r="3">
      <c r="A3" s="2">
        <f>IFERROR(__xludf.DUMMYFUNCTION("""COMPUTED_VALUE"""),45294.66666666667)</f>
        <v>45294.66667</v>
      </c>
      <c r="B3" s="1">
        <f>IFERROR(__xludf.DUMMYFUNCTION("""COMPUTED_VALUE"""),2714.76)</f>
        <v>2714.76</v>
      </c>
      <c r="D3" s="2">
        <f>IFERROR(__xludf.DUMMYFUNCTION("""COMPUTED_VALUE"""),45294.66666666667)</f>
        <v>45294.66667</v>
      </c>
      <c r="E3" s="1">
        <f>IFERROR(__xludf.DUMMYFUNCTION("""COMPUTED_VALUE"""),2721.68)</f>
        <v>2721.68</v>
      </c>
      <c r="G3" s="2">
        <f>IFERROR(__xludf.DUMMYFUNCTION("""COMPUTED_VALUE"""),45294.66666666667)</f>
        <v>45294.66667</v>
      </c>
      <c r="H3" s="1">
        <f>IFERROR(__xludf.DUMMYFUNCTION("""COMPUTED_VALUE"""),2689.52)</f>
        <v>2689.52</v>
      </c>
      <c r="J3" s="2">
        <f>IFERROR(__xludf.DUMMYFUNCTION("""COMPUTED_VALUE"""),45294.66666666667)</f>
        <v>45294.66667</v>
      </c>
      <c r="K3" s="1">
        <f>IFERROR(__xludf.DUMMYFUNCTION("""COMPUTED_VALUE"""),2690.13)</f>
        <v>2690.13</v>
      </c>
      <c r="M3" s="2">
        <f>IFERROR(__xludf.DUMMYFUNCTION("""COMPUTED_VALUE"""),45294.66666666667)</f>
        <v>45294.66667</v>
      </c>
      <c r="N3" s="1">
        <f>IFERROR(__xludf.DUMMYFUNCTION("""COMPUTED_VALUE"""),2.5335257E7)</f>
        <v>25335257</v>
      </c>
    </row>
    <row r="4">
      <c r="A4" s="2">
        <f>IFERROR(__xludf.DUMMYFUNCTION("""COMPUTED_VALUE"""),45295.66666666667)</f>
        <v>45295.66667</v>
      </c>
      <c r="B4" s="1">
        <f>IFERROR(__xludf.DUMMYFUNCTION("""COMPUTED_VALUE"""),2690.42)</f>
        <v>2690.42</v>
      </c>
      <c r="D4" s="2">
        <f>IFERROR(__xludf.DUMMYFUNCTION("""COMPUTED_VALUE"""),45295.66666666667)</f>
        <v>45295.66667</v>
      </c>
      <c r="E4" s="1">
        <f>IFERROR(__xludf.DUMMYFUNCTION("""COMPUTED_VALUE"""),2713.64)</f>
        <v>2713.64</v>
      </c>
      <c r="G4" s="2">
        <f>IFERROR(__xludf.DUMMYFUNCTION("""COMPUTED_VALUE"""),45295.66666666667)</f>
        <v>45295.66667</v>
      </c>
      <c r="H4" s="1">
        <f>IFERROR(__xludf.DUMMYFUNCTION("""COMPUTED_VALUE"""),2679.76)</f>
        <v>2679.76</v>
      </c>
      <c r="J4" s="2">
        <f>IFERROR(__xludf.DUMMYFUNCTION("""COMPUTED_VALUE"""),45295.66666666667)</f>
        <v>45295.66667</v>
      </c>
      <c r="K4" s="1">
        <f>IFERROR(__xludf.DUMMYFUNCTION("""COMPUTED_VALUE"""),2680.42)</f>
        <v>2680.42</v>
      </c>
      <c r="M4" s="2">
        <f>IFERROR(__xludf.DUMMYFUNCTION("""COMPUTED_VALUE"""),45295.66666666667)</f>
        <v>45295.66667</v>
      </c>
      <c r="N4" s="1">
        <f>IFERROR(__xludf.DUMMYFUNCTION("""COMPUTED_VALUE"""),2.7246776E7)</f>
        <v>27246776</v>
      </c>
    </row>
    <row r="5">
      <c r="A5" s="2">
        <f>IFERROR(__xludf.DUMMYFUNCTION("""COMPUTED_VALUE"""),45296.66666666667)</f>
        <v>45296.66667</v>
      </c>
      <c r="B5" s="1">
        <f>IFERROR(__xludf.DUMMYFUNCTION("""COMPUTED_VALUE"""),2665.59)</f>
        <v>2665.59</v>
      </c>
      <c r="D5" s="2">
        <f>IFERROR(__xludf.DUMMYFUNCTION("""COMPUTED_VALUE"""),45296.66666666667)</f>
        <v>45296.66667</v>
      </c>
      <c r="E5" s="1">
        <f>IFERROR(__xludf.DUMMYFUNCTION("""COMPUTED_VALUE"""),2677.29)</f>
        <v>2677.29</v>
      </c>
      <c r="G5" s="2">
        <f>IFERROR(__xludf.DUMMYFUNCTION("""COMPUTED_VALUE"""),45296.66666666667)</f>
        <v>45296.66667</v>
      </c>
      <c r="H5" s="1">
        <f>IFERROR(__xludf.DUMMYFUNCTION("""COMPUTED_VALUE"""),2656.6)</f>
        <v>2656.6</v>
      </c>
      <c r="J5" s="2">
        <f>IFERROR(__xludf.DUMMYFUNCTION("""COMPUTED_VALUE"""),45296.66666666667)</f>
        <v>45296.66667</v>
      </c>
      <c r="K5" s="1">
        <f>IFERROR(__xludf.DUMMYFUNCTION("""COMPUTED_VALUE"""),2667.37)</f>
        <v>2667.37</v>
      </c>
      <c r="M5" s="2">
        <f>IFERROR(__xludf.DUMMYFUNCTION("""COMPUTED_VALUE"""),45296.66666666667)</f>
        <v>45296.66667</v>
      </c>
      <c r="N5" s="1">
        <f>IFERROR(__xludf.DUMMYFUNCTION("""COMPUTED_VALUE"""),2.4496827E7)</f>
        <v>24496827</v>
      </c>
    </row>
    <row r="6">
      <c r="A6" s="2">
        <f>IFERROR(__xludf.DUMMYFUNCTION("""COMPUTED_VALUE"""),45299.66666666667)</f>
        <v>45299.66667</v>
      </c>
      <c r="B6" s="1">
        <f>IFERROR(__xludf.DUMMYFUNCTION("""COMPUTED_VALUE"""),2673.08)</f>
        <v>2673.08</v>
      </c>
      <c r="D6" s="2">
        <f>IFERROR(__xludf.DUMMYFUNCTION("""COMPUTED_VALUE"""),45299.66666666667)</f>
        <v>45299.66667</v>
      </c>
      <c r="E6" s="1">
        <f>IFERROR(__xludf.DUMMYFUNCTION("""COMPUTED_VALUE"""),2701.02)</f>
        <v>2701.02</v>
      </c>
      <c r="G6" s="2">
        <f>IFERROR(__xludf.DUMMYFUNCTION("""COMPUTED_VALUE"""),45299.66666666667)</f>
        <v>45299.66667</v>
      </c>
      <c r="H6" s="1">
        <f>IFERROR(__xludf.DUMMYFUNCTION("""COMPUTED_VALUE"""),2664.01)</f>
        <v>2664.01</v>
      </c>
      <c r="J6" s="2">
        <f>IFERROR(__xludf.DUMMYFUNCTION("""COMPUTED_VALUE"""),45299.66666666667)</f>
        <v>45299.66667</v>
      </c>
      <c r="K6" s="1">
        <f>IFERROR(__xludf.DUMMYFUNCTION("""COMPUTED_VALUE"""),2699.59)</f>
        <v>2699.59</v>
      </c>
      <c r="M6" s="2">
        <f>IFERROR(__xludf.DUMMYFUNCTION("""COMPUTED_VALUE"""),45299.66666666667)</f>
        <v>45299.66667</v>
      </c>
      <c r="N6" s="1">
        <f>IFERROR(__xludf.DUMMYFUNCTION("""COMPUTED_VALUE"""),2.9021257E7)</f>
        <v>29021257</v>
      </c>
    </row>
    <row r="7">
      <c r="A7" s="2">
        <f>IFERROR(__xludf.DUMMYFUNCTION("""COMPUTED_VALUE"""),45300.66666666667)</f>
        <v>45300.66667</v>
      </c>
      <c r="B7" s="1">
        <f>IFERROR(__xludf.DUMMYFUNCTION("""COMPUTED_VALUE"""),2681.98)</f>
        <v>2681.98</v>
      </c>
      <c r="D7" s="2">
        <f>IFERROR(__xludf.DUMMYFUNCTION("""COMPUTED_VALUE"""),45300.66666666667)</f>
        <v>45300.66667</v>
      </c>
      <c r="E7" s="1">
        <f>IFERROR(__xludf.DUMMYFUNCTION("""COMPUTED_VALUE"""),2695.31)</f>
        <v>2695.31</v>
      </c>
      <c r="G7" s="2">
        <f>IFERROR(__xludf.DUMMYFUNCTION("""COMPUTED_VALUE"""),45300.66666666667)</f>
        <v>45300.66667</v>
      </c>
      <c r="H7" s="1">
        <f>IFERROR(__xludf.DUMMYFUNCTION("""COMPUTED_VALUE"""),2670.33)</f>
        <v>2670.33</v>
      </c>
      <c r="J7" s="2">
        <f>IFERROR(__xludf.DUMMYFUNCTION("""COMPUTED_VALUE"""),45300.66666666667)</f>
        <v>45300.66667</v>
      </c>
      <c r="K7" s="1">
        <f>IFERROR(__xludf.DUMMYFUNCTION("""COMPUTED_VALUE"""),2694.3)</f>
        <v>2694.3</v>
      </c>
      <c r="M7" s="2">
        <f>IFERROR(__xludf.DUMMYFUNCTION("""COMPUTED_VALUE"""),45300.66666666667)</f>
        <v>45300.66667</v>
      </c>
      <c r="N7" s="1">
        <f>IFERROR(__xludf.DUMMYFUNCTION("""COMPUTED_VALUE"""),2.408457E7)</f>
        <v>24084570</v>
      </c>
    </row>
    <row r="8">
      <c r="A8" s="2">
        <f>IFERROR(__xludf.DUMMYFUNCTION("""COMPUTED_VALUE"""),45301.66666666667)</f>
        <v>45301.66667</v>
      </c>
      <c r="B8" s="1">
        <f>IFERROR(__xludf.DUMMYFUNCTION("""COMPUTED_VALUE"""),2694.96)</f>
        <v>2694.96</v>
      </c>
      <c r="D8" s="2">
        <f>IFERROR(__xludf.DUMMYFUNCTION("""COMPUTED_VALUE"""),45301.66666666667)</f>
        <v>45301.66667</v>
      </c>
      <c r="E8" s="1">
        <f>IFERROR(__xludf.DUMMYFUNCTION("""COMPUTED_VALUE"""),2720.3)</f>
        <v>2720.3</v>
      </c>
      <c r="G8" s="2">
        <f>IFERROR(__xludf.DUMMYFUNCTION("""COMPUTED_VALUE"""),45301.66666666667)</f>
        <v>45301.66667</v>
      </c>
      <c r="H8" s="1">
        <f>IFERROR(__xludf.DUMMYFUNCTION("""COMPUTED_VALUE"""),2693.73)</f>
        <v>2693.73</v>
      </c>
      <c r="J8" s="2">
        <f>IFERROR(__xludf.DUMMYFUNCTION("""COMPUTED_VALUE"""),45301.66666666667)</f>
        <v>45301.66667</v>
      </c>
      <c r="K8" s="1">
        <f>IFERROR(__xludf.DUMMYFUNCTION("""COMPUTED_VALUE"""),2717.83)</f>
        <v>2717.83</v>
      </c>
      <c r="M8" s="2">
        <f>IFERROR(__xludf.DUMMYFUNCTION("""COMPUTED_VALUE"""),45301.66666666667)</f>
        <v>45301.66667</v>
      </c>
      <c r="N8" s="1">
        <f>IFERROR(__xludf.DUMMYFUNCTION("""COMPUTED_VALUE"""),2.3651436E7)</f>
        <v>23651436</v>
      </c>
    </row>
    <row r="9">
      <c r="A9" s="2">
        <f>IFERROR(__xludf.DUMMYFUNCTION("""COMPUTED_VALUE"""),45302.66666666667)</f>
        <v>45302.66667</v>
      </c>
      <c r="B9" s="1">
        <f>IFERROR(__xludf.DUMMYFUNCTION("""COMPUTED_VALUE"""),2715.96)</f>
        <v>2715.96</v>
      </c>
      <c r="D9" s="2">
        <f>IFERROR(__xludf.DUMMYFUNCTION("""COMPUTED_VALUE"""),45302.66666666667)</f>
        <v>45302.66667</v>
      </c>
      <c r="E9" s="1">
        <f>IFERROR(__xludf.DUMMYFUNCTION("""COMPUTED_VALUE"""),2721.28)</f>
        <v>2721.28</v>
      </c>
      <c r="G9" s="2">
        <f>IFERROR(__xludf.DUMMYFUNCTION("""COMPUTED_VALUE"""),45302.66666666667)</f>
        <v>45302.66667</v>
      </c>
      <c r="H9" s="1">
        <f>IFERROR(__xludf.DUMMYFUNCTION("""COMPUTED_VALUE"""),2679.99)</f>
        <v>2679.99</v>
      </c>
      <c r="J9" s="2">
        <f>IFERROR(__xludf.DUMMYFUNCTION("""COMPUTED_VALUE"""),45302.66666666667)</f>
        <v>45302.66667</v>
      </c>
      <c r="K9" s="1">
        <f>IFERROR(__xludf.DUMMYFUNCTION("""COMPUTED_VALUE"""),2714.19)</f>
        <v>2714.19</v>
      </c>
      <c r="M9" s="2">
        <f>IFERROR(__xludf.DUMMYFUNCTION("""COMPUTED_VALUE"""),45302.66666666667)</f>
        <v>45302.66667</v>
      </c>
      <c r="N9" s="1">
        <f>IFERROR(__xludf.DUMMYFUNCTION("""COMPUTED_VALUE"""),2.0235148E7)</f>
        <v>20235148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IFERROR(__xludf.DUMMYFUNCTION("""COMPUTED_VALUE"""),2724.21)</f>
        <v>2724.21</v>
      </c>
      <c r="D10" s="2">
        <f>IFERROR(__xludf.DUMMYFUNCTION("""COMPUTED_VALUE"""),45303.66666666667)</f>
        <v>45303.66667</v>
      </c>
      <c r="E10" s="1">
        <f>IFERROR(__xludf.DUMMYFUNCTION("""COMPUTED_VALUE"""),2724.21)</f>
        <v>2724.21</v>
      </c>
      <c r="G10" s="2">
        <f>IFERROR(__xludf.DUMMYFUNCTION("""COMPUTED_VALUE"""),45303.66666666667)</f>
        <v>45303.66667</v>
      </c>
      <c r="H10" s="1">
        <f>IFERROR(__xludf.DUMMYFUNCTION("""COMPUTED_VALUE"""),2698.41)</f>
        <v>2698.41</v>
      </c>
      <c r="J10" s="2">
        <f>IFERROR(__xludf.DUMMYFUNCTION("""COMPUTED_VALUE"""),45303.66666666667)</f>
        <v>45303.66667</v>
      </c>
      <c r="K10" s="1">
        <f>IFERROR(__xludf.DUMMYFUNCTION("""COMPUTED_VALUE"""),2702.48)</f>
        <v>2702.48</v>
      </c>
      <c r="M10" s="2">
        <f>IFERROR(__xludf.DUMMYFUNCTION("""COMPUTED_VALUE"""),45303.66666666667)</f>
        <v>45303.66667</v>
      </c>
      <c r="N10" s="1">
        <f>IFERROR(__xludf.DUMMYFUNCTION("""COMPUTED_VALUE"""),1.8033527E7)</f>
        <v>18033527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IFERROR(__xludf.DUMMYFUNCTION("""COMPUTED_VALUE"""),2705.03)</f>
        <v>2705.03</v>
      </c>
      <c r="D11" s="2">
        <f>IFERROR(__xludf.DUMMYFUNCTION("""COMPUTED_VALUE"""),45307.66666666667)</f>
        <v>45307.66667</v>
      </c>
      <c r="E11" s="1">
        <f>IFERROR(__xludf.DUMMYFUNCTION("""COMPUTED_VALUE"""),2712.49)</f>
        <v>2712.49</v>
      </c>
      <c r="G11" s="2">
        <f>IFERROR(__xludf.DUMMYFUNCTION("""COMPUTED_VALUE"""),45307.66666666667)</f>
        <v>45307.66667</v>
      </c>
      <c r="H11" s="1">
        <f>IFERROR(__xludf.DUMMYFUNCTION("""COMPUTED_VALUE"""),2690.49)</f>
        <v>2690.49</v>
      </c>
      <c r="J11" s="2">
        <f>IFERROR(__xludf.DUMMYFUNCTION("""COMPUTED_VALUE"""),45307.66666666667)</f>
        <v>45307.66667</v>
      </c>
      <c r="K11" s="1">
        <f>IFERROR(__xludf.DUMMYFUNCTION("""COMPUTED_VALUE"""),2704.24)</f>
        <v>2704.24</v>
      </c>
      <c r="M11" s="2">
        <f>IFERROR(__xludf.DUMMYFUNCTION("""COMPUTED_VALUE"""),45307.66666666667)</f>
        <v>45307.66667</v>
      </c>
      <c r="N11" s="1">
        <f>IFERROR(__xludf.DUMMYFUNCTION("""COMPUTED_VALUE"""),2.4416601E7)</f>
        <v>24416601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IFERROR(__xludf.DUMMYFUNCTION("""COMPUTED_VALUE"""),2690.12)</f>
        <v>2690.12</v>
      </c>
      <c r="D12" s="2">
        <f>IFERROR(__xludf.DUMMYFUNCTION("""COMPUTED_VALUE"""),45308.66666666667)</f>
        <v>45308.66667</v>
      </c>
      <c r="E12" s="1">
        <f>IFERROR(__xludf.DUMMYFUNCTION("""COMPUTED_VALUE"""),2704.1)</f>
        <v>2704.1</v>
      </c>
      <c r="G12" s="2">
        <f>IFERROR(__xludf.DUMMYFUNCTION("""COMPUTED_VALUE"""),45308.66666666667)</f>
        <v>45308.66667</v>
      </c>
      <c r="H12" s="1">
        <f>IFERROR(__xludf.DUMMYFUNCTION("""COMPUTED_VALUE"""),2685.3)</f>
        <v>2685.3</v>
      </c>
      <c r="J12" s="2">
        <f>IFERROR(__xludf.DUMMYFUNCTION("""COMPUTED_VALUE"""),45308.66666666667)</f>
        <v>45308.66667</v>
      </c>
      <c r="K12" s="1">
        <f>IFERROR(__xludf.DUMMYFUNCTION("""COMPUTED_VALUE"""),2698.59)</f>
        <v>2698.59</v>
      </c>
      <c r="M12" s="2">
        <f>IFERROR(__xludf.DUMMYFUNCTION("""COMPUTED_VALUE"""),45308.66666666667)</f>
        <v>45308.66667</v>
      </c>
      <c r="N12" s="1">
        <f>IFERROR(__xludf.DUMMYFUNCTION("""COMPUTED_VALUE"""),2.162188E7)</f>
        <v>21621880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IFERROR(__xludf.DUMMYFUNCTION("""COMPUTED_VALUE"""),2705.68)</f>
        <v>2705.68</v>
      </c>
      <c r="D13" s="2">
        <f>IFERROR(__xludf.DUMMYFUNCTION("""COMPUTED_VALUE"""),45309.66666666667)</f>
        <v>45309.66667</v>
      </c>
      <c r="E13" s="1">
        <f>IFERROR(__xludf.DUMMYFUNCTION("""COMPUTED_VALUE"""),2732.4)</f>
        <v>2732.4</v>
      </c>
      <c r="G13" s="2">
        <f>IFERROR(__xludf.DUMMYFUNCTION("""COMPUTED_VALUE"""),45309.66666666667)</f>
        <v>45309.66667</v>
      </c>
      <c r="H13" s="1">
        <f>IFERROR(__xludf.DUMMYFUNCTION("""COMPUTED_VALUE"""),2704.29)</f>
        <v>2704.29</v>
      </c>
      <c r="J13" s="2">
        <f>IFERROR(__xludf.DUMMYFUNCTION("""COMPUTED_VALUE"""),45309.66666666667)</f>
        <v>45309.66667</v>
      </c>
      <c r="K13" s="1">
        <f>IFERROR(__xludf.DUMMYFUNCTION("""COMPUTED_VALUE"""),2730.35)</f>
        <v>2730.35</v>
      </c>
      <c r="M13" s="2">
        <f>IFERROR(__xludf.DUMMYFUNCTION("""COMPUTED_VALUE"""),45309.66666666667)</f>
        <v>45309.66667</v>
      </c>
      <c r="N13" s="1">
        <f>IFERROR(__xludf.DUMMYFUNCTION("""COMPUTED_VALUE"""),2.3203778E7)</f>
        <v>23203778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IFERROR(__xludf.DUMMYFUNCTION("""COMPUTED_VALUE"""),2745.19)</f>
        <v>2745.19</v>
      </c>
      <c r="D14" s="2">
        <f>IFERROR(__xludf.DUMMYFUNCTION("""COMPUTED_VALUE"""),45310.66666666667)</f>
        <v>45310.66667</v>
      </c>
      <c r="E14" s="1">
        <f>IFERROR(__xludf.DUMMYFUNCTION("""COMPUTED_VALUE"""),2771.98)</f>
        <v>2771.98</v>
      </c>
      <c r="G14" s="2">
        <f>IFERROR(__xludf.DUMMYFUNCTION("""COMPUTED_VALUE"""),45310.66666666667)</f>
        <v>45310.66667</v>
      </c>
      <c r="H14" s="1">
        <f>IFERROR(__xludf.DUMMYFUNCTION("""COMPUTED_VALUE"""),2734.06)</f>
        <v>2734.06</v>
      </c>
      <c r="J14" s="2">
        <f>IFERROR(__xludf.DUMMYFUNCTION("""COMPUTED_VALUE"""),45310.66666666667)</f>
        <v>45310.66667</v>
      </c>
      <c r="K14" s="1">
        <f>IFERROR(__xludf.DUMMYFUNCTION("""COMPUTED_VALUE"""),2764.02)</f>
        <v>2764.02</v>
      </c>
      <c r="M14" s="2">
        <f>IFERROR(__xludf.DUMMYFUNCTION("""COMPUTED_VALUE"""),45310.66666666667)</f>
        <v>45310.66667</v>
      </c>
      <c r="N14" s="1">
        <f>IFERROR(__xludf.DUMMYFUNCTION("""COMPUTED_VALUE"""),2.7634627E7)</f>
        <v>27634627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IFERROR(__xludf.DUMMYFUNCTION("""COMPUTED_VALUE"""),2767.0)</f>
        <v>2767</v>
      </c>
      <c r="D15" s="2">
        <f>IFERROR(__xludf.DUMMYFUNCTION("""COMPUTED_VALUE"""),45313.66666666667)</f>
        <v>45313.66667</v>
      </c>
      <c r="E15" s="1">
        <f>IFERROR(__xludf.DUMMYFUNCTION("""COMPUTED_VALUE"""),2772.81)</f>
        <v>2772.81</v>
      </c>
      <c r="G15" s="2">
        <f>IFERROR(__xludf.DUMMYFUNCTION("""COMPUTED_VALUE"""),45313.66666666667)</f>
        <v>45313.66667</v>
      </c>
      <c r="H15" s="1">
        <f>IFERROR(__xludf.DUMMYFUNCTION("""COMPUTED_VALUE"""),2745.48)</f>
        <v>2745.48</v>
      </c>
      <c r="J15" s="2">
        <f>IFERROR(__xludf.DUMMYFUNCTION("""COMPUTED_VALUE"""),45313.66666666667)</f>
        <v>45313.66667</v>
      </c>
      <c r="K15" s="1">
        <f>IFERROR(__xludf.DUMMYFUNCTION("""COMPUTED_VALUE"""),2747.06)</f>
        <v>2747.06</v>
      </c>
      <c r="M15" s="2">
        <f>IFERROR(__xludf.DUMMYFUNCTION("""COMPUTED_VALUE"""),45313.66666666667)</f>
        <v>45313.66667</v>
      </c>
      <c r="N15" s="1">
        <f>IFERROR(__xludf.DUMMYFUNCTION("""COMPUTED_VALUE"""),2.6755412E7)</f>
        <v>26755412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IFERROR(__xludf.DUMMYFUNCTION("""COMPUTED_VALUE"""),2746.61)</f>
        <v>2746.61</v>
      </c>
      <c r="D16" s="2">
        <f>IFERROR(__xludf.DUMMYFUNCTION("""COMPUTED_VALUE"""),45314.66666666667)</f>
        <v>45314.66667</v>
      </c>
      <c r="E16" s="1">
        <f>IFERROR(__xludf.DUMMYFUNCTION("""COMPUTED_VALUE"""),2753.35)</f>
        <v>2753.35</v>
      </c>
      <c r="G16" s="2">
        <f>IFERROR(__xludf.DUMMYFUNCTION("""COMPUTED_VALUE"""),45314.66666666667)</f>
        <v>45314.66667</v>
      </c>
      <c r="H16" s="1">
        <f>IFERROR(__xludf.DUMMYFUNCTION("""COMPUTED_VALUE"""),2734.9)</f>
        <v>2734.9</v>
      </c>
      <c r="J16" s="2">
        <f>IFERROR(__xludf.DUMMYFUNCTION("""COMPUTED_VALUE"""),45314.66666666667)</f>
        <v>45314.66667</v>
      </c>
      <c r="K16" s="1">
        <f>IFERROR(__xludf.DUMMYFUNCTION("""COMPUTED_VALUE"""),2749.01)</f>
        <v>2749.01</v>
      </c>
      <c r="M16" s="2">
        <f>IFERROR(__xludf.DUMMYFUNCTION("""COMPUTED_VALUE"""),45314.66666666667)</f>
        <v>45314.66667</v>
      </c>
      <c r="N16" s="1">
        <f>IFERROR(__xludf.DUMMYFUNCTION("""COMPUTED_VALUE"""),2.3635685E7)</f>
        <v>23635685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IFERROR(__xludf.DUMMYFUNCTION("""COMPUTED_VALUE"""),2755.78)</f>
        <v>2755.78</v>
      </c>
      <c r="D17" s="2">
        <f>IFERROR(__xludf.DUMMYFUNCTION("""COMPUTED_VALUE"""),45315.66666666667)</f>
        <v>45315.66667</v>
      </c>
      <c r="E17" s="1">
        <f>IFERROR(__xludf.DUMMYFUNCTION("""COMPUTED_VALUE"""),2764.81)</f>
        <v>2764.81</v>
      </c>
      <c r="G17" s="2">
        <f>IFERROR(__xludf.DUMMYFUNCTION("""COMPUTED_VALUE"""),45315.66666666667)</f>
        <v>45315.66667</v>
      </c>
      <c r="H17" s="1">
        <f>IFERROR(__xludf.DUMMYFUNCTION("""COMPUTED_VALUE"""),2748.14)</f>
        <v>2748.14</v>
      </c>
      <c r="J17" s="2">
        <f>IFERROR(__xludf.DUMMYFUNCTION("""COMPUTED_VALUE"""),45315.66666666667)</f>
        <v>45315.66667</v>
      </c>
      <c r="K17" s="1">
        <f>IFERROR(__xludf.DUMMYFUNCTION("""COMPUTED_VALUE"""),2750.79)</f>
        <v>2750.79</v>
      </c>
      <c r="M17" s="2">
        <f>IFERROR(__xludf.DUMMYFUNCTION("""COMPUTED_VALUE"""),45315.66666666667)</f>
        <v>45315.66667</v>
      </c>
      <c r="N17" s="1">
        <f>IFERROR(__xludf.DUMMYFUNCTION("""COMPUTED_VALUE"""),2.3952513E7)</f>
        <v>23952513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IFERROR(__xludf.DUMMYFUNCTION("""COMPUTED_VALUE"""),2758.45)</f>
        <v>2758.45</v>
      </c>
      <c r="D18" s="2">
        <f>IFERROR(__xludf.DUMMYFUNCTION("""COMPUTED_VALUE"""),45316.66666666667)</f>
        <v>45316.66667</v>
      </c>
      <c r="E18" s="1">
        <f>IFERROR(__xludf.DUMMYFUNCTION("""COMPUTED_VALUE"""),2759.08)</f>
        <v>2759.08</v>
      </c>
      <c r="G18" s="2">
        <f>IFERROR(__xludf.DUMMYFUNCTION("""COMPUTED_VALUE"""),45316.66666666667)</f>
        <v>45316.66667</v>
      </c>
      <c r="H18" s="1">
        <f>IFERROR(__xludf.DUMMYFUNCTION("""COMPUTED_VALUE"""),2728.82)</f>
        <v>2728.82</v>
      </c>
      <c r="J18" s="2">
        <f>IFERROR(__xludf.DUMMYFUNCTION("""COMPUTED_VALUE"""),45316.66666666667)</f>
        <v>45316.66667</v>
      </c>
      <c r="K18" s="1">
        <f>IFERROR(__xludf.DUMMYFUNCTION("""COMPUTED_VALUE"""),2740.3)</f>
        <v>2740.3</v>
      </c>
      <c r="M18" s="2">
        <f>IFERROR(__xludf.DUMMYFUNCTION("""COMPUTED_VALUE"""),45316.66666666667)</f>
        <v>45316.66667</v>
      </c>
      <c r="N18" s="1">
        <f>IFERROR(__xludf.DUMMYFUNCTION("""COMPUTED_VALUE"""),2.8467334E7)</f>
        <v>28467334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IFERROR(__xludf.DUMMYFUNCTION("""COMPUTED_VALUE"""),2735.5)</f>
        <v>2735.5</v>
      </c>
      <c r="D19" s="2">
        <f>IFERROR(__xludf.DUMMYFUNCTION("""COMPUTED_VALUE"""),45317.66666666667)</f>
        <v>45317.66667</v>
      </c>
      <c r="E19" s="1">
        <f>IFERROR(__xludf.DUMMYFUNCTION("""COMPUTED_VALUE"""),2741.18)</f>
        <v>2741.18</v>
      </c>
      <c r="G19" s="2">
        <f>IFERROR(__xludf.DUMMYFUNCTION("""COMPUTED_VALUE"""),45317.66666666667)</f>
        <v>45317.66667</v>
      </c>
      <c r="H19" s="1">
        <f>IFERROR(__xludf.DUMMYFUNCTION("""COMPUTED_VALUE"""),2718.43)</f>
        <v>2718.43</v>
      </c>
      <c r="J19" s="2">
        <f>IFERROR(__xludf.DUMMYFUNCTION("""COMPUTED_VALUE"""),45317.66666666667)</f>
        <v>45317.66667</v>
      </c>
      <c r="K19" s="1">
        <f>IFERROR(__xludf.DUMMYFUNCTION("""COMPUTED_VALUE"""),2723.04)</f>
        <v>2723.04</v>
      </c>
      <c r="M19" s="2">
        <f>IFERROR(__xludf.DUMMYFUNCTION("""COMPUTED_VALUE"""),45317.66666666667)</f>
        <v>45317.66667</v>
      </c>
      <c r="N19" s="1">
        <f>IFERROR(__xludf.DUMMYFUNCTION("""COMPUTED_VALUE"""),2.2626538E7)</f>
        <v>22626538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IFERROR(__xludf.DUMMYFUNCTION("""COMPUTED_VALUE"""),2722.27)</f>
        <v>2722.27</v>
      </c>
      <c r="D20" s="2">
        <f>IFERROR(__xludf.DUMMYFUNCTION("""COMPUTED_VALUE"""),45320.66666666667)</f>
        <v>45320.66667</v>
      </c>
      <c r="E20" s="1">
        <f>IFERROR(__xludf.DUMMYFUNCTION("""COMPUTED_VALUE"""),2754.32)</f>
        <v>2754.32</v>
      </c>
      <c r="G20" s="2">
        <f>IFERROR(__xludf.DUMMYFUNCTION("""COMPUTED_VALUE"""),45320.66666666667)</f>
        <v>45320.66667</v>
      </c>
      <c r="H20" s="1">
        <f>IFERROR(__xludf.DUMMYFUNCTION("""COMPUTED_VALUE"""),2713.31)</f>
        <v>2713.31</v>
      </c>
      <c r="J20" s="2">
        <f>IFERROR(__xludf.DUMMYFUNCTION("""COMPUTED_VALUE"""),45320.66666666667)</f>
        <v>45320.66667</v>
      </c>
      <c r="K20" s="1">
        <f>IFERROR(__xludf.DUMMYFUNCTION("""COMPUTED_VALUE"""),2753.18)</f>
        <v>2753.18</v>
      </c>
      <c r="M20" s="2">
        <f>IFERROR(__xludf.DUMMYFUNCTION("""COMPUTED_VALUE"""),45320.66666666667)</f>
        <v>45320.66667</v>
      </c>
      <c r="N20" s="1">
        <f>IFERROR(__xludf.DUMMYFUNCTION("""COMPUTED_VALUE"""),2.8681108E7)</f>
        <v>28681108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IFERROR(__xludf.DUMMYFUNCTION("""COMPUTED_VALUE"""),2745.63)</f>
        <v>2745.63</v>
      </c>
      <c r="D21" s="2">
        <f>IFERROR(__xludf.DUMMYFUNCTION("""COMPUTED_VALUE"""),45321.66666666667)</f>
        <v>45321.66667</v>
      </c>
      <c r="E21" s="1">
        <f>IFERROR(__xludf.DUMMYFUNCTION("""COMPUTED_VALUE"""),2763.46)</f>
        <v>2763.46</v>
      </c>
      <c r="G21" s="2">
        <f>IFERROR(__xludf.DUMMYFUNCTION("""COMPUTED_VALUE"""),45321.66666666667)</f>
        <v>45321.66667</v>
      </c>
      <c r="H21" s="1">
        <f>IFERROR(__xludf.DUMMYFUNCTION("""COMPUTED_VALUE"""),2739.15)</f>
        <v>2739.15</v>
      </c>
      <c r="J21" s="2">
        <f>IFERROR(__xludf.DUMMYFUNCTION("""COMPUTED_VALUE"""),45321.66666666667)</f>
        <v>45321.66667</v>
      </c>
      <c r="K21" s="1">
        <f>IFERROR(__xludf.DUMMYFUNCTION("""COMPUTED_VALUE"""),2758.99)</f>
        <v>2758.99</v>
      </c>
      <c r="M21" s="2">
        <f>IFERROR(__xludf.DUMMYFUNCTION("""COMPUTED_VALUE"""),45321.66666666667)</f>
        <v>45321.66667</v>
      </c>
      <c r="N21" s="1">
        <f>IFERROR(__xludf.DUMMYFUNCTION("""COMPUTED_VALUE"""),3.235398E7)</f>
        <v>32353980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IFERROR(__xludf.DUMMYFUNCTION("""COMPUTED_VALUE"""),2789.08)</f>
        <v>2789.08</v>
      </c>
      <c r="D22" s="2">
        <f>IFERROR(__xludf.DUMMYFUNCTION("""COMPUTED_VALUE"""),45322.66666666667)</f>
        <v>45322.66667</v>
      </c>
      <c r="E22" s="1">
        <f>IFERROR(__xludf.DUMMYFUNCTION("""COMPUTED_VALUE"""),2789.23)</f>
        <v>2789.23</v>
      </c>
      <c r="G22" s="2">
        <f>IFERROR(__xludf.DUMMYFUNCTION("""COMPUTED_VALUE"""),45322.66666666667)</f>
        <v>45322.66667</v>
      </c>
      <c r="H22" s="1">
        <f>IFERROR(__xludf.DUMMYFUNCTION("""COMPUTED_VALUE"""),2734.24)</f>
        <v>2734.24</v>
      </c>
      <c r="J22" s="2">
        <f>IFERROR(__xludf.DUMMYFUNCTION("""COMPUTED_VALUE"""),45322.66666666667)</f>
        <v>45322.66667</v>
      </c>
      <c r="K22" s="1">
        <f>IFERROR(__xludf.DUMMYFUNCTION("""COMPUTED_VALUE"""),2736.28)</f>
        <v>2736.28</v>
      </c>
      <c r="M22" s="2">
        <f>IFERROR(__xludf.DUMMYFUNCTION("""COMPUTED_VALUE"""),45322.66666666667)</f>
        <v>45322.66667</v>
      </c>
      <c r="N22" s="1">
        <f>IFERROR(__xludf.DUMMYFUNCTION("""COMPUTED_VALUE"""),4.3926951E7)</f>
        <v>43926951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IFERROR(__xludf.DUMMYFUNCTION("""COMPUTED_VALUE"""),2734.75)</f>
        <v>2734.75</v>
      </c>
      <c r="D23" s="2">
        <f>IFERROR(__xludf.DUMMYFUNCTION("""COMPUTED_VALUE"""),45323.66666666667)</f>
        <v>45323.66667</v>
      </c>
      <c r="E23" s="1">
        <f>IFERROR(__xludf.DUMMYFUNCTION("""COMPUTED_VALUE"""),2777.39)</f>
        <v>2777.39</v>
      </c>
      <c r="G23" s="2">
        <f>IFERROR(__xludf.DUMMYFUNCTION("""COMPUTED_VALUE"""),45323.66666666667)</f>
        <v>45323.66667</v>
      </c>
      <c r="H23" s="1">
        <f>IFERROR(__xludf.DUMMYFUNCTION("""COMPUTED_VALUE"""),2728.11)</f>
        <v>2728.11</v>
      </c>
      <c r="J23" s="2">
        <f>IFERROR(__xludf.DUMMYFUNCTION("""COMPUTED_VALUE"""),45323.66666666667)</f>
        <v>45323.66667</v>
      </c>
      <c r="K23" s="1">
        <f>IFERROR(__xludf.DUMMYFUNCTION("""COMPUTED_VALUE"""),2777.39)</f>
        <v>2777.39</v>
      </c>
      <c r="M23" s="2">
        <f>IFERROR(__xludf.DUMMYFUNCTION("""COMPUTED_VALUE"""),45323.66666666667)</f>
        <v>45323.66667</v>
      </c>
      <c r="N23" s="1">
        <f>IFERROR(__xludf.DUMMYFUNCTION("""COMPUTED_VALUE"""),3.117308E7)</f>
        <v>31173080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IFERROR(__xludf.DUMMYFUNCTION("""COMPUTED_VALUE"""),2762.11)</f>
        <v>2762.11</v>
      </c>
      <c r="D24" s="2">
        <f>IFERROR(__xludf.DUMMYFUNCTION("""COMPUTED_VALUE"""),45324.66666666667)</f>
        <v>45324.66667</v>
      </c>
      <c r="E24" s="1">
        <f>IFERROR(__xludf.DUMMYFUNCTION("""COMPUTED_VALUE"""),2786.83)</f>
        <v>2786.83</v>
      </c>
      <c r="G24" s="2">
        <f>IFERROR(__xludf.DUMMYFUNCTION("""COMPUTED_VALUE"""),45324.66666666667)</f>
        <v>45324.66667</v>
      </c>
      <c r="H24" s="1">
        <f>IFERROR(__xludf.DUMMYFUNCTION("""COMPUTED_VALUE"""),2737.66)</f>
        <v>2737.66</v>
      </c>
      <c r="J24" s="2">
        <f>IFERROR(__xludf.DUMMYFUNCTION("""COMPUTED_VALUE"""),45324.66666666667)</f>
        <v>45324.66667</v>
      </c>
      <c r="K24" s="1">
        <f>IFERROR(__xludf.DUMMYFUNCTION("""COMPUTED_VALUE"""),2775.69)</f>
        <v>2775.69</v>
      </c>
      <c r="M24" s="2">
        <f>IFERROR(__xludf.DUMMYFUNCTION("""COMPUTED_VALUE"""),45324.66666666667)</f>
        <v>45324.66667</v>
      </c>
      <c r="N24" s="1">
        <f>IFERROR(__xludf.DUMMYFUNCTION("""COMPUTED_VALUE"""),2.9093128E7)</f>
        <v>29093128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IFERROR(__xludf.DUMMYFUNCTION("""COMPUTED_VALUE"""),2729.0)</f>
        <v>2729</v>
      </c>
      <c r="D25" s="2">
        <f>IFERROR(__xludf.DUMMYFUNCTION("""COMPUTED_VALUE"""),45327.66666666667)</f>
        <v>45327.66667</v>
      </c>
      <c r="E25" s="1">
        <f>IFERROR(__xludf.DUMMYFUNCTION("""COMPUTED_VALUE"""),2739.93)</f>
        <v>2739.93</v>
      </c>
      <c r="G25" s="2">
        <f>IFERROR(__xludf.DUMMYFUNCTION("""COMPUTED_VALUE"""),45327.66666666667)</f>
        <v>45327.66667</v>
      </c>
      <c r="H25" s="1">
        <f>IFERROR(__xludf.DUMMYFUNCTION("""COMPUTED_VALUE"""),2708.16)</f>
        <v>2708.16</v>
      </c>
      <c r="J25" s="2">
        <f>IFERROR(__xludf.DUMMYFUNCTION("""COMPUTED_VALUE"""),45327.66666666667)</f>
        <v>45327.66667</v>
      </c>
      <c r="K25" s="1">
        <f>IFERROR(__xludf.DUMMYFUNCTION("""COMPUTED_VALUE"""),2718.24)</f>
        <v>2718.24</v>
      </c>
      <c r="M25" s="2">
        <f>IFERROR(__xludf.DUMMYFUNCTION("""COMPUTED_VALUE"""),45327.66666666667)</f>
        <v>45327.66667</v>
      </c>
      <c r="N25" s="1">
        <f>IFERROR(__xludf.DUMMYFUNCTION("""COMPUTED_VALUE"""),3.0539614E7)</f>
        <v>30539614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IFERROR(__xludf.DUMMYFUNCTION("""COMPUTED_VALUE"""),2709.36)</f>
        <v>2709.36</v>
      </c>
      <c r="D26" s="2">
        <f>IFERROR(__xludf.DUMMYFUNCTION("""COMPUTED_VALUE"""),45328.66666666667)</f>
        <v>45328.66667</v>
      </c>
      <c r="E26" s="1">
        <f>IFERROR(__xludf.DUMMYFUNCTION("""COMPUTED_VALUE"""),2745.71)</f>
        <v>2745.71</v>
      </c>
      <c r="G26" s="2">
        <f>IFERROR(__xludf.DUMMYFUNCTION("""COMPUTED_VALUE"""),45328.66666666667)</f>
        <v>45328.66667</v>
      </c>
      <c r="H26" s="1">
        <f>IFERROR(__xludf.DUMMYFUNCTION("""COMPUTED_VALUE"""),2704.52)</f>
        <v>2704.52</v>
      </c>
      <c r="J26" s="2">
        <f>IFERROR(__xludf.DUMMYFUNCTION("""COMPUTED_VALUE"""),45328.66666666667)</f>
        <v>45328.66667</v>
      </c>
      <c r="K26" s="1">
        <f>IFERROR(__xludf.DUMMYFUNCTION("""COMPUTED_VALUE"""),2745.11)</f>
        <v>2745.11</v>
      </c>
      <c r="M26" s="2">
        <f>IFERROR(__xludf.DUMMYFUNCTION("""COMPUTED_VALUE"""),45328.66666666667)</f>
        <v>45328.66667</v>
      </c>
      <c r="N26" s="1">
        <f>IFERROR(__xludf.DUMMYFUNCTION("""COMPUTED_VALUE"""),3.5503246E7)</f>
        <v>35503246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IFERROR(__xludf.DUMMYFUNCTION("""COMPUTED_VALUE"""),2762.35)</f>
        <v>2762.35</v>
      </c>
      <c r="D27" s="2">
        <f>IFERROR(__xludf.DUMMYFUNCTION("""COMPUTED_VALUE"""),45329.66666666667)</f>
        <v>45329.66667</v>
      </c>
      <c r="E27" s="1">
        <f>IFERROR(__xludf.DUMMYFUNCTION("""COMPUTED_VALUE"""),2813.41)</f>
        <v>2813.41</v>
      </c>
      <c r="G27" s="2">
        <f>IFERROR(__xludf.DUMMYFUNCTION("""COMPUTED_VALUE"""),45329.66666666667)</f>
        <v>45329.66667</v>
      </c>
      <c r="H27" s="1">
        <f>IFERROR(__xludf.DUMMYFUNCTION("""COMPUTED_VALUE"""),2757.62)</f>
        <v>2757.62</v>
      </c>
      <c r="J27" s="2">
        <f>IFERROR(__xludf.DUMMYFUNCTION("""COMPUTED_VALUE"""),45329.66666666667)</f>
        <v>45329.66667</v>
      </c>
      <c r="K27" s="1">
        <f>IFERROR(__xludf.DUMMYFUNCTION("""COMPUTED_VALUE"""),2787.45)</f>
        <v>2787.45</v>
      </c>
      <c r="M27" s="2">
        <f>IFERROR(__xludf.DUMMYFUNCTION("""COMPUTED_VALUE"""),45329.66666666667)</f>
        <v>45329.66667</v>
      </c>
      <c r="N27" s="1">
        <f>IFERROR(__xludf.DUMMYFUNCTION("""COMPUTED_VALUE"""),3.2142947E7)</f>
        <v>32142947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IFERROR(__xludf.DUMMYFUNCTION("""COMPUTED_VALUE"""),2785.46)</f>
        <v>2785.46</v>
      </c>
      <c r="D28" s="2">
        <f>IFERROR(__xludf.DUMMYFUNCTION("""COMPUTED_VALUE"""),45330.66666666667)</f>
        <v>45330.66667</v>
      </c>
      <c r="E28" s="1">
        <f>IFERROR(__xludf.DUMMYFUNCTION("""COMPUTED_VALUE"""),2823.41)</f>
        <v>2823.41</v>
      </c>
      <c r="G28" s="2">
        <f>IFERROR(__xludf.DUMMYFUNCTION("""COMPUTED_VALUE"""),45330.66666666667)</f>
        <v>45330.66667</v>
      </c>
      <c r="H28" s="1">
        <f>IFERROR(__xludf.DUMMYFUNCTION("""COMPUTED_VALUE"""),2775.52)</f>
        <v>2775.52</v>
      </c>
      <c r="J28" s="2">
        <f>IFERROR(__xludf.DUMMYFUNCTION("""COMPUTED_VALUE"""),45330.66666666667)</f>
        <v>45330.66667</v>
      </c>
      <c r="K28" s="1">
        <f>IFERROR(__xludf.DUMMYFUNCTION("""COMPUTED_VALUE"""),2818.45)</f>
        <v>2818.45</v>
      </c>
      <c r="M28" s="2">
        <f>IFERROR(__xludf.DUMMYFUNCTION("""COMPUTED_VALUE"""),45330.66666666667)</f>
        <v>45330.66667</v>
      </c>
      <c r="N28" s="1">
        <f>IFERROR(__xludf.DUMMYFUNCTION("""COMPUTED_VALUE"""),2.8838674E7)</f>
        <v>28838674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IFERROR(__xludf.DUMMYFUNCTION("""COMPUTED_VALUE"""),2819.91)</f>
        <v>2819.91</v>
      </c>
      <c r="D29" s="2">
        <f>IFERROR(__xludf.DUMMYFUNCTION("""COMPUTED_VALUE"""),45331.66666666667)</f>
        <v>45331.66667</v>
      </c>
      <c r="E29" s="1">
        <f>IFERROR(__xludf.DUMMYFUNCTION("""COMPUTED_VALUE"""),2830.5)</f>
        <v>2830.5</v>
      </c>
      <c r="G29" s="2">
        <f>IFERROR(__xludf.DUMMYFUNCTION("""COMPUTED_VALUE"""),45331.66666666667)</f>
        <v>45331.66667</v>
      </c>
      <c r="H29" s="1">
        <f>IFERROR(__xludf.DUMMYFUNCTION("""COMPUTED_VALUE"""),2814.84)</f>
        <v>2814.84</v>
      </c>
      <c r="J29" s="2">
        <f>IFERROR(__xludf.DUMMYFUNCTION("""COMPUTED_VALUE"""),45331.66666666667)</f>
        <v>45331.66667</v>
      </c>
      <c r="K29" s="1">
        <f>IFERROR(__xludf.DUMMYFUNCTION("""COMPUTED_VALUE"""),2818.36)</f>
        <v>2818.36</v>
      </c>
      <c r="M29" s="2">
        <f>IFERROR(__xludf.DUMMYFUNCTION("""COMPUTED_VALUE"""),45331.66666666667)</f>
        <v>45331.66667</v>
      </c>
      <c r="N29" s="1">
        <f>IFERROR(__xludf.DUMMYFUNCTION("""COMPUTED_VALUE"""),2.6361265E7)</f>
        <v>26361265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IFERROR(__xludf.DUMMYFUNCTION("""COMPUTED_VALUE"""),2814.78)</f>
        <v>2814.78</v>
      </c>
      <c r="D30" s="2">
        <f>IFERROR(__xludf.DUMMYFUNCTION("""COMPUTED_VALUE"""),45334.66666666667)</f>
        <v>45334.66667</v>
      </c>
      <c r="E30" s="1">
        <f>IFERROR(__xludf.DUMMYFUNCTION("""COMPUTED_VALUE"""),2822.94)</f>
        <v>2822.94</v>
      </c>
      <c r="G30" s="2">
        <f>IFERROR(__xludf.DUMMYFUNCTION("""COMPUTED_VALUE"""),45334.66666666667)</f>
        <v>45334.66667</v>
      </c>
      <c r="H30" s="1">
        <f>IFERROR(__xludf.DUMMYFUNCTION("""COMPUTED_VALUE"""),2798.66)</f>
        <v>2798.66</v>
      </c>
      <c r="J30" s="2">
        <f>IFERROR(__xludf.DUMMYFUNCTION("""COMPUTED_VALUE"""),45334.66666666667)</f>
        <v>45334.66667</v>
      </c>
      <c r="K30" s="1">
        <f>IFERROR(__xludf.DUMMYFUNCTION("""COMPUTED_VALUE"""),2802.46)</f>
        <v>2802.46</v>
      </c>
      <c r="M30" s="2">
        <f>IFERROR(__xludf.DUMMYFUNCTION("""COMPUTED_VALUE"""),45334.66666666667)</f>
        <v>45334.66667</v>
      </c>
      <c r="N30" s="1">
        <f>IFERROR(__xludf.DUMMYFUNCTION("""COMPUTED_VALUE"""),2.7632652E7)</f>
        <v>27632652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IFERROR(__xludf.DUMMYFUNCTION("""COMPUTED_VALUE"""),2783.97)</f>
        <v>2783.97</v>
      </c>
      <c r="D31" s="2">
        <f>IFERROR(__xludf.DUMMYFUNCTION("""COMPUTED_VALUE"""),45335.66666666667)</f>
        <v>45335.66667</v>
      </c>
      <c r="E31" s="1">
        <f>IFERROR(__xludf.DUMMYFUNCTION("""COMPUTED_VALUE"""),2791.68)</f>
        <v>2791.68</v>
      </c>
      <c r="G31" s="2">
        <f>IFERROR(__xludf.DUMMYFUNCTION("""COMPUTED_VALUE"""),45335.66666666667)</f>
        <v>45335.66667</v>
      </c>
      <c r="H31" s="1">
        <f>IFERROR(__xludf.DUMMYFUNCTION("""COMPUTED_VALUE"""),2761.79)</f>
        <v>2761.79</v>
      </c>
      <c r="J31" s="2">
        <f>IFERROR(__xludf.DUMMYFUNCTION("""COMPUTED_VALUE"""),45335.66666666667)</f>
        <v>45335.66667</v>
      </c>
      <c r="K31" s="1">
        <f>IFERROR(__xludf.DUMMYFUNCTION("""COMPUTED_VALUE"""),2773.37)</f>
        <v>2773.37</v>
      </c>
      <c r="M31" s="2">
        <f>IFERROR(__xludf.DUMMYFUNCTION("""COMPUTED_VALUE"""),45335.66666666667)</f>
        <v>45335.66667</v>
      </c>
      <c r="N31" s="1">
        <f>IFERROR(__xludf.DUMMYFUNCTION("""COMPUTED_VALUE"""),2.4626473E7)</f>
        <v>24626473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IFERROR(__xludf.DUMMYFUNCTION("""COMPUTED_VALUE"""),2782.16)</f>
        <v>2782.16</v>
      </c>
      <c r="D32" s="2">
        <f>IFERROR(__xludf.DUMMYFUNCTION("""COMPUTED_VALUE"""),45336.66666666667)</f>
        <v>45336.66667</v>
      </c>
      <c r="E32" s="1">
        <f>IFERROR(__xludf.DUMMYFUNCTION("""COMPUTED_VALUE"""),2794.29)</f>
        <v>2794.29</v>
      </c>
      <c r="G32" s="2">
        <f>IFERROR(__xludf.DUMMYFUNCTION("""COMPUTED_VALUE"""),45336.66666666667)</f>
        <v>45336.66667</v>
      </c>
      <c r="H32" s="1">
        <f>IFERROR(__xludf.DUMMYFUNCTION("""COMPUTED_VALUE"""),2774.66)</f>
        <v>2774.66</v>
      </c>
      <c r="J32" s="2">
        <f>IFERROR(__xludf.DUMMYFUNCTION("""COMPUTED_VALUE"""),45336.66666666667)</f>
        <v>45336.66667</v>
      </c>
      <c r="K32" s="1">
        <f>IFERROR(__xludf.DUMMYFUNCTION("""COMPUTED_VALUE"""),2792.88)</f>
        <v>2792.88</v>
      </c>
      <c r="M32" s="2">
        <f>IFERROR(__xludf.DUMMYFUNCTION("""COMPUTED_VALUE"""),45336.66666666667)</f>
        <v>45336.66667</v>
      </c>
      <c r="N32" s="1">
        <f>IFERROR(__xludf.DUMMYFUNCTION("""COMPUTED_VALUE"""),2.4410634E7)</f>
        <v>24410634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IFERROR(__xludf.DUMMYFUNCTION("""COMPUTED_VALUE"""),2787.66)</f>
        <v>2787.66</v>
      </c>
      <c r="D33" s="2">
        <f>IFERROR(__xludf.DUMMYFUNCTION("""COMPUTED_VALUE"""),45337.66666666667)</f>
        <v>45337.66667</v>
      </c>
      <c r="E33" s="1">
        <f>IFERROR(__xludf.DUMMYFUNCTION("""COMPUTED_VALUE"""),2817.22)</f>
        <v>2817.22</v>
      </c>
      <c r="G33" s="2">
        <f>IFERROR(__xludf.DUMMYFUNCTION("""COMPUTED_VALUE"""),45337.66666666667)</f>
        <v>45337.66667</v>
      </c>
      <c r="H33" s="1">
        <f>IFERROR(__xludf.DUMMYFUNCTION("""COMPUTED_VALUE"""),2784.95)</f>
        <v>2784.95</v>
      </c>
      <c r="J33" s="2">
        <f>IFERROR(__xludf.DUMMYFUNCTION("""COMPUTED_VALUE"""),45337.66666666667)</f>
        <v>45337.66667</v>
      </c>
      <c r="K33" s="1">
        <f>IFERROR(__xludf.DUMMYFUNCTION("""COMPUTED_VALUE"""),2815.22)</f>
        <v>2815.22</v>
      </c>
      <c r="M33" s="2">
        <f>IFERROR(__xludf.DUMMYFUNCTION("""COMPUTED_VALUE"""),45337.66666666667)</f>
        <v>45337.66667</v>
      </c>
      <c r="N33" s="1">
        <f>IFERROR(__xludf.DUMMYFUNCTION("""COMPUTED_VALUE"""),3.4387098E7)</f>
        <v>34387098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IFERROR(__xludf.DUMMYFUNCTION("""COMPUTED_VALUE"""),2796.09)</f>
        <v>2796.09</v>
      </c>
      <c r="D34" s="2">
        <f>IFERROR(__xludf.DUMMYFUNCTION("""COMPUTED_VALUE"""),45338.66666666667)</f>
        <v>45338.66667</v>
      </c>
      <c r="E34" s="1">
        <f>IFERROR(__xludf.DUMMYFUNCTION("""COMPUTED_VALUE"""),2816.57)</f>
        <v>2816.57</v>
      </c>
      <c r="G34" s="2">
        <f>IFERROR(__xludf.DUMMYFUNCTION("""COMPUTED_VALUE"""),45338.66666666667)</f>
        <v>45338.66667</v>
      </c>
      <c r="H34" s="1">
        <f>IFERROR(__xludf.DUMMYFUNCTION("""COMPUTED_VALUE"""),2780.76)</f>
        <v>2780.76</v>
      </c>
      <c r="J34" s="2">
        <f>IFERROR(__xludf.DUMMYFUNCTION("""COMPUTED_VALUE"""),45338.66666666667)</f>
        <v>45338.66667</v>
      </c>
      <c r="K34" s="1">
        <f>IFERROR(__xludf.DUMMYFUNCTION("""COMPUTED_VALUE"""),2798.87)</f>
        <v>2798.87</v>
      </c>
      <c r="M34" s="2">
        <f>IFERROR(__xludf.DUMMYFUNCTION("""COMPUTED_VALUE"""),45338.66666666667)</f>
        <v>45338.66667</v>
      </c>
      <c r="N34" s="1">
        <f>IFERROR(__xludf.DUMMYFUNCTION("""COMPUTED_VALUE"""),4.197431E7)</f>
        <v>41974310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IFERROR(__xludf.DUMMYFUNCTION("""COMPUTED_VALUE"""),2795.13)</f>
        <v>2795.13</v>
      </c>
      <c r="D35" s="2">
        <f>IFERROR(__xludf.DUMMYFUNCTION("""COMPUTED_VALUE"""),45342.66666666667)</f>
        <v>45342.66667</v>
      </c>
      <c r="E35" s="1">
        <f>IFERROR(__xludf.DUMMYFUNCTION("""COMPUTED_VALUE"""),2810.69)</f>
        <v>2810.69</v>
      </c>
      <c r="G35" s="2">
        <f>IFERROR(__xludf.DUMMYFUNCTION("""COMPUTED_VALUE"""),45342.66666666667)</f>
        <v>45342.66667</v>
      </c>
      <c r="H35" s="1">
        <f>IFERROR(__xludf.DUMMYFUNCTION("""COMPUTED_VALUE"""),2792.0)</f>
        <v>2792</v>
      </c>
      <c r="J35" s="2">
        <f>IFERROR(__xludf.DUMMYFUNCTION("""COMPUTED_VALUE"""),45342.66666666667)</f>
        <v>45342.66667</v>
      </c>
      <c r="K35" s="1">
        <f>IFERROR(__xludf.DUMMYFUNCTION("""COMPUTED_VALUE"""),2798.62)</f>
        <v>2798.62</v>
      </c>
      <c r="M35" s="2">
        <f>IFERROR(__xludf.DUMMYFUNCTION("""COMPUTED_VALUE"""),45342.66666666667)</f>
        <v>45342.66667</v>
      </c>
      <c r="N35" s="1">
        <f>IFERROR(__xludf.DUMMYFUNCTION("""COMPUTED_VALUE"""),3.4317173E7)</f>
        <v>34317173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IFERROR(__xludf.DUMMYFUNCTION("""COMPUTED_VALUE"""),2801.32)</f>
        <v>2801.32</v>
      </c>
      <c r="D36" s="2">
        <f>IFERROR(__xludf.DUMMYFUNCTION("""COMPUTED_VALUE"""),45343.66666666667)</f>
        <v>45343.66667</v>
      </c>
      <c r="E36" s="1">
        <f>IFERROR(__xludf.DUMMYFUNCTION("""COMPUTED_VALUE"""),2821.61)</f>
        <v>2821.61</v>
      </c>
      <c r="G36" s="2">
        <f>IFERROR(__xludf.DUMMYFUNCTION("""COMPUTED_VALUE"""),45343.66666666667)</f>
        <v>45343.66667</v>
      </c>
      <c r="H36" s="1">
        <f>IFERROR(__xludf.DUMMYFUNCTION("""COMPUTED_VALUE"""),2800.29)</f>
        <v>2800.29</v>
      </c>
      <c r="J36" s="2">
        <f>IFERROR(__xludf.DUMMYFUNCTION("""COMPUTED_VALUE"""),45343.66666666667)</f>
        <v>45343.66667</v>
      </c>
      <c r="K36" s="1">
        <f>IFERROR(__xludf.DUMMYFUNCTION("""COMPUTED_VALUE"""),2812.4)</f>
        <v>2812.4</v>
      </c>
      <c r="M36" s="2">
        <f>IFERROR(__xludf.DUMMYFUNCTION("""COMPUTED_VALUE"""),45343.66666666667)</f>
        <v>45343.66667</v>
      </c>
      <c r="N36" s="1">
        <f>IFERROR(__xludf.DUMMYFUNCTION("""COMPUTED_VALUE"""),2.9578615E7)</f>
        <v>29578615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IFERROR(__xludf.DUMMYFUNCTION("""COMPUTED_VALUE"""),2825.57)</f>
        <v>2825.57</v>
      </c>
      <c r="D37" s="2">
        <f>IFERROR(__xludf.DUMMYFUNCTION("""COMPUTED_VALUE"""),45344.66666666667)</f>
        <v>45344.66667</v>
      </c>
      <c r="E37" s="1">
        <f>IFERROR(__xludf.DUMMYFUNCTION("""COMPUTED_VALUE"""),2859.2)</f>
        <v>2859.2</v>
      </c>
      <c r="G37" s="2">
        <f>IFERROR(__xludf.DUMMYFUNCTION("""COMPUTED_VALUE"""),45344.66666666667)</f>
        <v>45344.66667</v>
      </c>
      <c r="H37" s="1">
        <f>IFERROR(__xludf.DUMMYFUNCTION("""COMPUTED_VALUE"""),2821.4)</f>
        <v>2821.4</v>
      </c>
      <c r="J37" s="2">
        <f>IFERROR(__xludf.DUMMYFUNCTION("""COMPUTED_VALUE"""),45344.66666666667)</f>
        <v>45344.66667</v>
      </c>
      <c r="K37" s="1">
        <f>IFERROR(__xludf.DUMMYFUNCTION("""COMPUTED_VALUE"""),2852.46)</f>
        <v>2852.46</v>
      </c>
      <c r="M37" s="2">
        <f>IFERROR(__xludf.DUMMYFUNCTION("""COMPUTED_VALUE"""),45344.66666666667)</f>
        <v>45344.66667</v>
      </c>
      <c r="N37" s="1">
        <f>IFERROR(__xludf.DUMMYFUNCTION("""COMPUTED_VALUE"""),3.4597869E7)</f>
        <v>34597869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IFERROR(__xludf.DUMMYFUNCTION("""COMPUTED_VALUE"""),2854.35)</f>
        <v>2854.35</v>
      </c>
      <c r="D38" s="2">
        <f>IFERROR(__xludf.DUMMYFUNCTION("""COMPUTED_VALUE"""),45345.66666666667)</f>
        <v>45345.66667</v>
      </c>
      <c r="E38" s="1">
        <f>IFERROR(__xludf.DUMMYFUNCTION("""COMPUTED_VALUE"""),2877.01)</f>
        <v>2877.01</v>
      </c>
      <c r="G38" s="2">
        <f>IFERROR(__xludf.DUMMYFUNCTION("""COMPUTED_VALUE"""),45345.66666666667)</f>
        <v>45345.66667</v>
      </c>
      <c r="H38" s="1">
        <f>IFERROR(__xludf.DUMMYFUNCTION("""COMPUTED_VALUE"""),2853.16)</f>
        <v>2853.16</v>
      </c>
      <c r="J38" s="2">
        <f>IFERROR(__xludf.DUMMYFUNCTION("""COMPUTED_VALUE"""),45345.66666666667)</f>
        <v>45345.66667</v>
      </c>
      <c r="K38" s="1">
        <f>IFERROR(__xludf.DUMMYFUNCTION("""COMPUTED_VALUE"""),2866.45)</f>
        <v>2866.45</v>
      </c>
      <c r="M38" s="2">
        <f>IFERROR(__xludf.DUMMYFUNCTION("""COMPUTED_VALUE"""),45345.66666666667)</f>
        <v>45345.66667</v>
      </c>
      <c r="N38" s="1">
        <f>IFERROR(__xludf.DUMMYFUNCTION("""COMPUTED_VALUE"""),2.3977969E7)</f>
        <v>23977969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IFERROR(__xludf.DUMMYFUNCTION("""COMPUTED_VALUE"""),2870.32)</f>
        <v>2870.32</v>
      </c>
      <c r="D39" s="2">
        <f>IFERROR(__xludf.DUMMYFUNCTION("""COMPUTED_VALUE"""),45348.66666666667)</f>
        <v>45348.66667</v>
      </c>
      <c r="E39" s="1">
        <f>IFERROR(__xludf.DUMMYFUNCTION("""COMPUTED_VALUE"""),2876.91)</f>
        <v>2876.91</v>
      </c>
      <c r="G39" s="2">
        <f>IFERROR(__xludf.DUMMYFUNCTION("""COMPUTED_VALUE"""),45348.66666666667)</f>
        <v>45348.66667</v>
      </c>
      <c r="H39" s="1">
        <f>IFERROR(__xludf.DUMMYFUNCTION("""COMPUTED_VALUE"""),2856.18)</f>
        <v>2856.18</v>
      </c>
      <c r="J39" s="2">
        <f>IFERROR(__xludf.DUMMYFUNCTION("""COMPUTED_VALUE"""),45348.66666666667)</f>
        <v>45348.66667</v>
      </c>
      <c r="K39" s="1">
        <f>IFERROR(__xludf.DUMMYFUNCTION("""COMPUTED_VALUE"""),2858.58)</f>
        <v>2858.58</v>
      </c>
      <c r="M39" s="2">
        <f>IFERROR(__xludf.DUMMYFUNCTION("""COMPUTED_VALUE"""),45348.66666666667)</f>
        <v>45348.66667</v>
      </c>
      <c r="N39" s="1">
        <f>IFERROR(__xludf.DUMMYFUNCTION("""COMPUTED_VALUE"""),2.599586E7)</f>
        <v>25995860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IFERROR(__xludf.DUMMYFUNCTION("""COMPUTED_VALUE"""),2858.67)</f>
        <v>2858.67</v>
      </c>
      <c r="D40" s="2">
        <f>IFERROR(__xludf.DUMMYFUNCTION("""COMPUTED_VALUE"""),45349.66666666667)</f>
        <v>45349.66667</v>
      </c>
      <c r="E40" s="1">
        <f>IFERROR(__xludf.DUMMYFUNCTION("""COMPUTED_VALUE"""),2858.67)</f>
        <v>2858.67</v>
      </c>
      <c r="G40" s="2">
        <f>IFERROR(__xludf.DUMMYFUNCTION("""COMPUTED_VALUE"""),45349.66666666667)</f>
        <v>45349.66667</v>
      </c>
      <c r="H40" s="1">
        <f>IFERROR(__xludf.DUMMYFUNCTION("""COMPUTED_VALUE"""),2835.04)</f>
        <v>2835.04</v>
      </c>
      <c r="J40" s="2">
        <f>IFERROR(__xludf.DUMMYFUNCTION("""COMPUTED_VALUE"""),45349.66666666667)</f>
        <v>45349.66667</v>
      </c>
      <c r="K40" s="1">
        <f>IFERROR(__xludf.DUMMYFUNCTION("""COMPUTED_VALUE"""),2843.88)</f>
        <v>2843.88</v>
      </c>
      <c r="M40" s="2">
        <f>IFERROR(__xludf.DUMMYFUNCTION("""COMPUTED_VALUE"""),45349.66666666667)</f>
        <v>45349.66667</v>
      </c>
      <c r="N40" s="1">
        <f>IFERROR(__xludf.DUMMYFUNCTION("""COMPUTED_VALUE"""),2.2962753E7)</f>
        <v>22962753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IFERROR(__xludf.DUMMYFUNCTION("""COMPUTED_VALUE"""),2841.02)</f>
        <v>2841.02</v>
      </c>
      <c r="D41" s="2">
        <f>IFERROR(__xludf.DUMMYFUNCTION("""COMPUTED_VALUE"""),45350.66666666667)</f>
        <v>45350.66667</v>
      </c>
      <c r="E41" s="1">
        <f>IFERROR(__xludf.DUMMYFUNCTION("""COMPUTED_VALUE"""),2854.98)</f>
        <v>2854.98</v>
      </c>
      <c r="G41" s="2">
        <f>IFERROR(__xludf.DUMMYFUNCTION("""COMPUTED_VALUE"""),45350.66666666667)</f>
        <v>45350.66667</v>
      </c>
      <c r="H41" s="1">
        <f>IFERROR(__xludf.DUMMYFUNCTION("""COMPUTED_VALUE"""),2833.27)</f>
        <v>2833.27</v>
      </c>
      <c r="J41" s="2">
        <f>IFERROR(__xludf.DUMMYFUNCTION("""COMPUTED_VALUE"""),45350.66666666667)</f>
        <v>45350.66667</v>
      </c>
      <c r="K41" s="1">
        <f>IFERROR(__xludf.DUMMYFUNCTION("""COMPUTED_VALUE"""),2847.26)</f>
        <v>2847.26</v>
      </c>
      <c r="M41" s="2">
        <f>IFERROR(__xludf.DUMMYFUNCTION("""COMPUTED_VALUE"""),45350.66666666667)</f>
        <v>45350.66667</v>
      </c>
      <c r="N41" s="1">
        <f>IFERROR(__xludf.DUMMYFUNCTION("""COMPUTED_VALUE"""),2.7691279E7)</f>
        <v>27691279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IFERROR(__xludf.DUMMYFUNCTION("""COMPUTED_VALUE"""),2860.49)</f>
        <v>2860.49</v>
      </c>
      <c r="D42" s="2">
        <f>IFERROR(__xludf.DUMMYFUNCTION("""COMPUTED_VALUE"""),45351.66666666667)</f>
        <v>45351.66667</v>
      </c>
      <c r="E42" s="1">
        <f>IFERROR(__xludf.DUMMYFUNCTION("""COMPUTED_VALUE"""),2860.49)</f>
        <v>2860.49</v>
      </c>
      <c r="G42" s="2">
        <f>IFERROR(__xludf.DUMMYFUNCTION("""COMPUTED_VALUE"""),45351.66666666667)</f>
        <v>45351.66667</v>
      </c>
      <c r="H42" s="1">
        <f>IFERROR(__xludf.DUMMYFUNCTION("""COMPUTED_VALUE"""),2843.86)</f>
        <v>2843.86</v>
      </c>
      <c r="J42" s="2">
        <f>IFERROR(__xludf.DUMMYFUNCTION("""COMPUTED_VALUE"""),45351.66666666667)</f>
        <v>45351.66667</v>
      </c>
      <c r="K42" s="1">
        <f>IFERROR(__xludf.DUMMYFUNCTION("""COMPUTED_VALUE"""),2853.84)</f>
        <v>2853.84</v>
      </c>
      <c r="M42" s="2">
        <f>IFERROR(__xludf.DUMMYFUNCTION("""COMPUTED_VALUE"""),45351.66666666667)</f>
        <v>45351.66667</v>
      </c>
      <c r="N42" s="1">
        <f>IFERROR(__xludf.DUMMYFUNCTION("""COMPUTED_VALUE"""),3.546556E7)</f>
        <v>35465560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IFERROR(__xludf.DUMMYFUNCTION("""COMPUTED_VALUE"""),2845.73)</f>
        <v>2845.73</v>
      </c>
      <c r="D43" s="2">
        <f>IFERROR(__xludf.DUMMYFUNCTION("""COMPUTED_VALUE"""),45352.66666666667)</f>
        <v>45352.66667</v>
      </c>
      <c r="E43" s="1">
        <f>IFERROR(__xludf.DUMMYFUNCTION("""COMPUTED_VALUE"""),2854.99)</f>
        <v>2854.99</v>
      </c>
      <c r="G43" s="2">
        <f>IFERROR(__xludf.DUMMYFUNCTION("""COMPUTED_VALUE"""),45352.66666666667)</f>
        <v>45352.66667</v>
      </c>
      <c r="H43" s="1">
        <f>IFERROR(__xludf.DUMMYFUNCTION("""COMPUTED_VALUE"""),2836.45)</f>
        <v>2836.45</v>
      </c>
      <c r="J43" s="2">
        <f>IFERROR(__xludf.DUMMYFUNCTION("""COMPUTED_VALUE"""),45352.66666666667)</f>
        <v>45352.66667</v>
      </c>
      <c r="K43" s="1">
        <f>IFERROR(__xludf.DUMMYFUNCTION("""COMPUTED_VALUE"""),2841.17)</f>
        <v>2841.17</v>
      </c>
      <c r="M43" s="2">
        <f>IFERROR(__xludf.DUMMYFUNCTION("""COMPUTED_VALUE"""),45352.66666666667)</f>
        <v>45352.66667</v>
      </c>
      <c r="N43" s="1">
        <f>IFERROR(__xludf.DUMMYFUNCTION("""COMPUTED_VALUE"""),2.6161629E7)</f>
        <v>26161629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IFERROR(__xludf.DUMMYFUNCTION("""COMPUTED_VALUE"""),2842.43)</f>
        <v>2842.43</v>
      </c>
      <c r="D44" s="2">
        <f>IFERROR(__xludf.DUMMYFUNCTION("""COMPUTED_VALUE"""),45355.66666666667)</f>
        <v>45355.66667</v>
      </c>
      <c r="E44" s="1">
        <f>IFERROR(__xludf.DUMMYFUNCTION("""COMPUTED_VALUE"""),2859.95)</f>
        <v>2859.95</v>
      </c>
      <c r="G44" s="2">
        <f>IFERROR(__xludf.DUMMYFUNCTION("""COMPUTED_VALUE"""),45355.66666666667)</f>
        <v>45355.66667</v>
      </c>
      <c r="H44" s="1">
        <f>IFERROR(__xludf.DUMMYFUNCTION("""COMPUTED_VALUE"""),2839.42)</f>
        <v>2839.42</v>
      </c>
      <c r="J44" s="2">
        <f>IFERROR(__xludf.DUMMYFUNCTION("""COMPUTED_VALUE"""),45355.66666666667)</f>
        <v>45355.66667</v>
      </c>
      <c r="K44" s="1">
        <f>IFERROR(__xludf.DUMMYFUNCTION("""COMPUTED_VALUE"""),2855.43)</f>
        <v>2855.43</v>
      </c>
      <c r="M44" s="2">
        <f>IFERROR(__xludf.DUMMYFUNCTION("""COMPUTED_VALUE"""),45355.66666666667)</f>
        <v>45355.66667</v>
      </c>
      <c r="N44" s="1">
        <f>IFERROR(__xludf.DUMMYFUNCTION("""COMPUTED_VALUE"""),3.0948949E7)</f>
        <v>30948949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IFERROR(__xludf.DUMMYFUNCTION("""COMPUTED_VALUE"""),2854.11)</f>
        <v>2854.11</v>
      </c>
      <c r="D45" s="2">
        <f>IFERROR(__xludf.DUMMYFUNCTION("""COMPUTED_VALUE"""),45356.66666666667)</f>
        <v>45356.66667</v>
      </c>
      <c r="E45" s="1">
        <f>IFERROR(__xludf.DUMMYFUNCTION("""COMPUTED_VALUE"""),2860.71)</f>
        <v>2860.71</v>
      </c>
      <c r="G45" s="2">
        <f>IFERROR(__xludf.DUMMYFUNCTION("""COMPUTED_VALUE"""),45356.66666666667)</f>
        <v>45356.66667</v>
      </c>
      <c r="H45" s="1">
        <f>IFERROR(__xludf.DUMMYFUNCTION("""COMPUTED_VALUE"""),2833.66)</f>
        <v>2833.66</v>
      </c>
      <c r="J45" s="2">
        <f>IFERROR(__xludf.DUMMYFUNCTION("""COMPUTED_VALUE"""),45356.66666666667)</f>
        <v>45356.66667</v>
      </c>
      <c r="K45" s="1">
        <f>IFERROR(__xludf.DUMMYFUNCTION("""COMPUTED_VALUE"""),2851.44)</f>
        <v>2851.44</v>
      </c>
      <c r="M45" s="2">
        <f>IFERROR(__xludf.DUMMYFUNCTION("""COMPUTED_VALUE"""),45356.66666666667)</f>
        <v>45356.66667</v>
      </c>
      <c r="N45" s="1">
        <f>IFERROR(__xludf.DUMMYFUNCTION("""COMPUTED_VALUE"""),2.531712E7)</f>
        <v>25317120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IFERROR(__xludf.DUMMYFUNCTION("""COMPUTED_VALUE"""),2861.0)</f>
        <v>2861</v>
      </c>
      <c r="D46" s="2">
        <f>IFERROR(__xludf.DUMMYFUNCTION("""COMPUTED_VALUE"""),45357.66666666667)</f>
        <v>45357.66667</v>
      </c>
      <c r="E46" s="1">
        <f>IFERROR(__xludf.DUMMYFUNCTION("""COMPUTED_VALUE"""),2869.15)</f>
        <v>2869.15</v>
      </c>
      <c r="G46" s="2">
        <f>IFERROR(__xludf.DUMMYFUNCTION("""COMPUTED_VALUE"""),45357.66666666667)</f>
        <v>45357.66667</v>
      </c>
      <c r="H46" s="1">
        <f>IFERROR(__xludf.DUMMYFUNCTION("""COMPUTED_VALUE"""),2847.58)</f>
        <v>2847.58</v>
      </c>
      <c r="J46" s="2">
        <f>IFERROR(__xludf.DUMMYFUNCTION("""COMPUTED_VALUE"""),45357.66666666667)</f>
        <v>45357.66667</v>
      </c>
      <c r="K46" s="1">
        <f>IFERROR(__xludf.DUMMYFUNCTION("""COMPUTED_VALUE"""),2856.39)</f>
        <v>2856.39</v>
      </c>
      <c r="M46" s="2">
        <f>IFERROR(__xludf.DUMMYFUNCTION("""COMPUTED_VALUE"""),45357.66666666667)</f>
        <v>45357.66667</v>
      </c>
      <c r="N46" s="1">
        <f>IFERROR(__xludf.DUMMYFUNCTION("""COMPUTED_VALUE"""),2.0400475E7)</f>
        <v>20400475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IFERROR(__xludf.DUMMYFUNCTION("""COMPUTED_VALUE"""),2867.17)</f>
        <v>2867.17</v>
      </c>
      <c r="D47" s="2">
        <f>IFERROR(__xludf.DUMMYFUNCTION("""COMPUTED_VALUE"""),45358.66666666667)</f>
        <v>45358.66667</v>
      </c>
      <c r="E47" s="1">
        <f>IFERROR(__xludf.DUMMYFUNCTION("""COMPUTED_VALUE"""),2867.17)</f>
        <v>2867.17</v>
      </c>
      <c r="G47" s="2">
        <f>IFERROR(__xludf.DUMMYFUNCTION("""COMPUTED_VALUE"""),45358.66666666667)</f>
        <v>45358.66667</v>
      </c>
      <c r="H47" s="1">
        <f>IFERROR(__xludf.DUMMYFUNCTION("""COMPUTED_VALUE"""),2845.3)</f>
        <v>2845.3</v>
      </c>
      <c r="J47" s="2">
        <f>IFERROR(__xludf.DUMMYFUNCTION("""COMPUTED_VALUE"""),45358.66666666667)</f>
        <v>45358.66667</v>
      </c>
      <c r="K47" s="1">
        <f>IFERROR(__xludf.DUMMYFUNCTION("""COMPUTED_VALUE"""),2846.33)</f>
        <v>2846.33</v>
      </c>
      <c r="M47" s="2">
        <f>IFERROR(__xludf.DUMMYFUNCTION("""COMPUTED_VALUE"""),45358.66666666667)</f>
        <v>45358.66667</v>
      </c>
      <c r="N47" s="1">
        <f>IFERROR(__xludf.DUMMYFUNCTION("""COMPUTED_VALUE"""),2.4858667E7)</f>
        <v>24858667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IFERROR(__xludf.DUMMYFUNCTION("""COMPUTED_VALUE"""),2841.26)</f>
        <v>2841.26</v>
      </c>
      <c r="D48" s="2">
        <f>IFERROR(__xludf.DUMMYFUNCTION("""COMPUTED_VALUE"""),45359.66666666667)</f>
        <v>45359.66667</v>
      </c>
      <c r="E48" s="1">
        <f>IFERROR(__xludf.DUMMYFUNCTION("""COMPUTED_VALUE"""),2854.06)</f>
        <v>2854.06</v>
      </c>
      <c r="G48" s="2">
        <f>IFERROR(__xludf.DUMMYFUNCTION("""COMPUTED_VALUE"""),45359.66666666667)</f>
        <v>45359.66667</v>
      </c>
      <c r="H48" s="1">
        <f>IFERROR(__xludf.DUMMYFUNCTION("""COMPUTED_VALUE"""),2831.29)</f>
        <v>2831.29</v>
      </c>
      <c r="J48" s="2">
        <f>IFERROR(__xludf.DUMMYFUNCTION("""COMPUTED_VALUE"""),45359.66666666667)</f>
        <v>45359.66667</v>
      </c>
      <c r="K48" s="1">
        <f>IFERROR(__xludf.DUMMYFUNCTION("""COMPUTED_VALUE"""),2846.52)</f>
        <v>2846.52</v>
      </c>
      <c r="M48" s="2">
        <f>IFERROR(__xludf.DUMMYFUNCTION("""COMPUTED_VALUE"""),45359.66666666667)</f>
        <v>45359.66667</v>
      </c>
      <c r="N48" s="1">
        <f>IFERROR(__xludf.DUMMYFUNCTION("""COMPUTED_VALUE"""),2.5105856E7)</f>
        <v>25105856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IFERROR(__xludf.DUMMYFUNCTION("""COMPUTED_VALUE"""),2844.83)</f>
        <v>2844.83</v>
      </c>
      <c r="D49" s="2">
        <f>IFERROR(__xludf.DUMMYFUNCTION("""COMPUTED_VALUE"""),45362.66666666667)</f>
        <v>45362.66667</v>
      </c>
      <c r="E49" s="1">
        <f>IFERROR(__xludf.DUMMYFUNCTION("""COMPUTED_VALUE"""),2863.97)</f>
        <v>2863.97</v>
      </c>
      <c r="G49" s="2">
        <f>IFERROR(__xludf.DUMMYFUNCTION("""COMPUTED_VALUE"""),45362.66666666667)</f>
        <v>45362.66667</v>
      </c>
      <c r="H49" s="1">
        <f>IFERROR(__xludf.DUMMYFUNCTION("""COMPUTED_VALUE"""),2830.09)</f>
        <v>2830.09</v>
      </c>
      <c r="J49" s="2">
        <f>IFERROR(__xludf.DUMMYFUNCTION("""COMPUTED_VALUE"""),45362.66666666667)</f>
        <v>45362.66667</v>
      </c>
      <c r="K49" s="1">
        <f>IFERROR(__xludf.DUMMYFUNCTION("""COMPUTED_VALUE"""),2854.59)</f>
        <v>2854.59</v>
      </c>
      <c r="M49" s="2">
        <f>IFERROR(__xludf.DUMMYFUNCTION("""COMPUTED_VALUE"""),45362.66666666667)</f>
        <v>45362.66667</v>
      </c>
      <c r="N49" s="1">
        <f>IFERROR(__xludf.DUMMYFUNCTION("""COMPUTED_VALUE"""),2.457029E7)</f>
        <v>24570290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IFERROR(__xludf.DUMMYFUNCTION("""COMPUTED_VALUE"""),2856.7)</f>
        <v>2856.7</v>
      </c>
      <c r="D50" s="2">
        <f>IFERROR(__xludf.DUMMYFUNCTION("""COMPUTED_VALUE"""),45363.66666666667)</f>
        <v>45363.66667</v>
      </c>
      <c r="E50" s="1">
        <f>IFERROR(__xludf.DUMMYFUNCTION("""COMPUTED_VALUE"""),2876.62)</f>
        <v>2876.62</v>
      </c>
      <c r="G50" s="2">
        <f>IFERROR(__xludf.DUMMYFUNCTION("""COMPUTED_VALUE"""),45363.66666666667)</f>
        <v>45363.66667</v>
      </c>
      <c r="H50" s="1">
        <f>IFERROR(__xludf.DUMMYFUNCTION("""COMPUTED_VALUE"""),2852.66)</f>
        <v>2852.66</v>
      </c>
      <c r="J50" s="2">
        <f>IFERROR(__xludf.DUMMYFUNCTION("""COMPUTED_VALUE"""),45363.66666666667)</f>
        <v>45363.66667</v>
      </c>
      <c r="K50" s="1">
        <f>IFERROR(__xludf.DUMMYFUNCTION("""COMPUTED_VALUE"""),2871.41)</f>
        <v>2871.41</v>
      </c>
      <c r="M50" s="2">
        <f>IFERROR(__xludf.DUMMYFUNCTION("""COMPUTED_VALUE"""),45363.66666666667)</f>
        <v>45363.66667</v>
      </c>
      <c r="N50" s="1">
        <f>IFERROR(__xludf.DUMMYFUNCTION("""COMPUTED_VALUE"""),2.7633333E7)</f>
        <v>27633333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IFERROR(__xludf.DUMMYFUNCTION("""COMPUTED_VALUE"""),2866.59)</f>
        <v>2866.59</v>
      </c>
      <c r="D51" s="2">
        <f>IFERROR(__xludf.DUMMYFUNCTION("""COMPUTED_VALUE"""),45364.66666666667)</f>
        <v>45364.66667</v>
      </c>
      <c r="E51" s="1">
        <f>IFERROR(__xludf.DUMMYFUNCTION("""COMPUTED_VALUE"""),2869.13)</f>
        <v>2869.13</v>
      </c>
      <c r="G51" s="2">
        <f>IFERROR(__xludf.DUMMYFUNCTION("""COMPUTED_VALUE"""),45364.66666666667)</f>
        <v>45364.66667</v>
      </c>
      <c r="H51" s="1">
        <f>IFERROR(__xludf.DUMMYFUNCTION("""COMPUTED_VALUE"""),2823.61)</f>
        <v>2823.61</v>
      </c>
      <c r="J51" s="2">
        <f>IFERROR(__xludf.DUMMYFUNCTION("""COMPUTED_VALUE"""),45364.66666666667)</f>
        <v>45364.66667</v>
      </c>
      <c r="K51" s="1">
        <f>IFERROR(__xludf.DUMMYFUNCTION("""COMPUTED_VALUE"""),2825.1)</f>
        <v>2825.1</v>
      </c>
      <c r="M51" s="2">
        <f>IFERROR(__xludf.DUMMYFUNCTION("""COMPUTED_VALUE"""),45364.66666666667)</f>
        <v>45364.66667</v>
      </c>
      <c r="N51" s="1">
        <f>IFERROR(__xludf.DUMMYFUNCTION("""COMPUTED_VALUE"""),3.0276875E7)</f>
        <v>30276875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IFERROR(__xludf.DUMMYFUNCTION("""COMPUTED_VALUE"""),2816.12)</f>
        <v>2816.12</v>
      </c>
      <c r="D52" s="2">
        <f>IFERROR(__xludf.DUMMYFUNCTION("""COMPUTED_VALUE"""),45365.66666666667)</f>
        <v>45365.66667</v>
      </c>
      <c r="E52" s="1">
        <f>IFERROR(__xludf.DUMMYFUNCTION("""COMPUTED_VALUE"""),2825.9)</f>
        <v>2825.9</v>
      </c>
      <c r="G52" s="2">
        <f>IFERROR(__xludf.DUMMYFUNCTION("""COMPUTED_VALUE"""),45365.66666666667)</f>
        <v>45365.66667</v>
      </c>
      <c r="H52" s="1">
        <f>IFERROR(__xludf.DUMMYFUNCTION("""COMPUTED_VALUE"""),2794.13)</f>
        <v>2794.13</v>
      </c>
      <c r="J52" s="2">
        <f>IFERROR(__xludf.DUMMYFUNCTION("""COMPUTED_VALUE"""),45365.66666666667)</f>
        <v>45365.66667</v>
      </c>
      <c r="K52" s="1">
        <f>IFERROR(__xludf.DUMMYFUNCTION("""COMPUTED_VALUE"""),2817.46)</f>
        <v>2817.46</v>
      </c>
      <c r="M52" s="2">
        <f>IFERROR(__xludf.DUMMYFUNCTION("""COMPUTED_VALUE"""),45365.66666666667)</f>
        <v>45365.66667</v>
      </c>
      <c r="N52" s="1">
        <f>IFERROR(__xludf.DUMMYFUNCTION("""COMPUTED_VALUE"""),2.959245E7)</f>
        <v>29592450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IFERROR(__xludf.DUMMYFUNCTION("""COMPUTED_VALUE"""),2817.12)</f>
        <v>2817.12</v>
      </c>
      <c r="D53" s="2">
        <f>IFERROR(__xludf.DUMMYFUNCTION("""COMPUTED_VALUE"""),45366.66666666667)</f>
        <v>45366.66667</v>
      </c>
      <c r="E53" s="1">
        <f>IFERROR(__xludf.DUMMYFUNCTION("""COMPUTED_VALUE"""),2828.6)</f>
        <v>2828.6</v>
      </c>
      <c r="G53" s="2">
        <f>IFERROR(__xludf.DUMMYFUNCTION("""COMPUTED_VALUE"""),45366.66666666667)</f>
        <v>45366.66667</v>
      </c>
      <c r="H53" s="1">
        <f>IFERROR(__xludf.DUMMYFUNCTION("""COMPUTED_VALUE"""),2789.37)</f>
        <v>2789.37</v>
      </c>
      <c r="J53" s="2">
        <f>IFERROR(__xludf.DUMMYFUNCTION("""COMPUTED_VALUE"""),45366.66666666667)</f>
        <v>45366.66667</v>
      </c>
      <c r="K53" s="1">
        <f>IFERROR(__xludf.DUMMYFUNCTION("""COMPUTED_VALUE"""),2793.89)</f>
        <v>2793.89</v>
      </c>
      <c r="M53" s="2">
        <f>IFERROR(__xludf.DUMMYFUNCTION("""COMPUTED_VALUE"""),45366.66666666667)</f>
        <v>45366.66667</v>
      </c>
      <c r="N53" s="1">
        <f>IFERROR(__xludf.DUMMYFUNCTION("""COMPUTED_VALUE"""),4.8281274E7)</f>
        <v>48281274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IFERROR(__xludf.DUMMYFUNCTION("""COMPUTED_VALUE"""),2802.69)</f>
        <v>2802.69</v>
      </c>
      <c r="D54" s="2">
        <f>IFERROR(__xludf.DUMMYFUNCTION("""COMPUTED_VALUE"""),45369.66666666667)</f>
        <v>45369.66667</v>
      </c>
      <c r="E54" s="1">
        <f>IFERROR(__xludf.DUMMYFUNCTION("""COMPUTED_VALUE"""),2811.0)</f>
        <v>2811</v>
      </c>
      <c r="G54" s="2">
        <f>IFERROR(__xludf.DUMMYFUNCTION("""COMPUTED_VALUE"""),45369.66666666667)</f>
        <v>45369.66667</v>
      </c>
      <c r="H54" s="1">
        <f>IFERROR(__xludf.DUMMYFUNCTION("""COMPUTED_VALUE"""),2795.96)</f>
        <v>2795.96</v>
      </c>
      <c r="J54" s="2">
        <f>IFERROR(__xludf.DUMMYFUNCTION("""COMPUTED_VALUE"""),45369.66666666667)</f>
        <v>45369.66667</v>
      </c>
      <c r="K54" s="1">
        <f>IFERROR(__xludf.DUMMYFUNCTION("""COMPUTED_VALUE"""),2798.39)</f>
        <v>2798.39</v>
      </c>
      <c r="M54" s="2">
        <f>IFERROR(__xludf.DUMMYFUNCTION("""COMPUTED_VALUE"""),45369.66666666667)</f>
        <v>45369.66667</v>
      </c>
      <c r="N54" s="1">
        <f>IFERROR(__xludf.DUMMYFUNCTION("""COMPUTED_VALUE"""),2.5187347E7)</f>
        <v>25187347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IFERROR(__xludf.DUMMYFUNCTION("""COMPUTED_VALUE"""),2800.45)</f>
        <v>2800.45</v>
      </c>
      <c r="D55" s="2">
        <f>IFERROR(__xludf.DUMMYFUNCTION("""COMPUTED_VALUE"""),45370.66666666667)</f>
        <v>45370.66667</v>
      </c>
      <c r="E55" s="1">
        <f>IFERROR(__xludf.DUMMYFUNCTION("""COMPUTED_VALUE"""),2829.06)</f>
        <v>2829.06</v>
      </c>
      <c r="G55" s="2">
        <f>IFERROR(__xludf.DUMMYFUNCTION("""COMPUTED_VALUE"""),45370.66666666667)</f>
        <v>45370.66667</v>
      </c>
      <c r="H55" s="1">
        <f>IFERROR(__xludf.DUMMYFUNCTION("""COMPUTED_VALUE"""),2799.0)</f>
        <v>2799</v>
      </c>
      <c r="J55" s="2">
        <f>IFERROR(__xludf.DUMMYFUNCTION("""COMPUTED_VALUE"""),45370.66666666667)</f>
        <v>45370.66667</v>
      </c>
      <c r="K55" s="1">
        <f>IFERROR(__xludf.DUMMYFUNCTION("""COMPUTED_VALUE"""),2827.81)</f>
        <v>2827.81</v>
      </c>
      <c r="M55" s="2">
        <f>IFERROR(__xludf.DUMMYFUNCTION("""COMPUTED_VALUE"""),45370.66666666667)</f>
        <v>45370.66667</v>
      </c>
      <c r="N55" s="1">
        <f>IFERROR(__xludf.DUMMYFUNCTION("""COMPUTED_VALUE"""),2.388437E7)</f>
        <v>23884370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IFERROR(__xludf.DUMMYFUNCTION("""COMPUTED_VALUE"""),2832.14)</f>
        <v>2832.14</v>
      </c>
      <c r="D56" s="2">
        <f>IFERROR(__xludf.DUMMYFUNCTION("""COMPUTED_VALUE"""),45371.66666666667)</f>
        <v>45371.66667</v>
      </c>
      <c r="E56" s="1">
        <f>IFERROR(__xludf.DUMMYFUNCTION("""COMPUTED_VALUE"""),2871.59)</f>
        <v>2871.59</v>
      </c>
      <c r="G56" s="2">
        <f>IFERROR(__xludf.DUMMYFUNCTION("""COMPUTED_VALUE"""),45371.66666666667)</f>
        <v>45371.66667</v>
      </c>
      <c r="H56" s="1">
        <f>IFERROR(__xludf.DUMMYFUNCTION("""COMPUTED_VALUE"""),2832.14)</f>
        <v>2832.14</v>
      </c>
      <c r="J56" s="2">
        <f>IFERROR(__xludf.DUMMYFUNCTION("""COMPUTED_VALUE"""),45371.66666666667)</f>
        <v>45371.66667</v>
      </c>
      <c r="K56" s="1">
        <f>IFERROR(__xludf.DUMMYFUNCTION("""COMPUTED_VALUE"""),2867.38)</f>
        <v>2867.38</v>
      </c>
      <c r="M56" s="2">
        <f>IFERROR(__xludf.DUMMYFUNCTION("""COMPUTED_VALUE"""),45371.66666666667)</f>
        <v>45371.66667</v>
      </c>
      <c r="N56" s="1">
        <f>IFERROR(__xludf.DUMMYFUNCTION("""COMPUTED_VALUE"""),2.1628869E7)</f>
        <v>21628869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IFERROR(__xludf.DUMMYFUNCTION("""COMPUTED_VALUE"""),2870.88)</f>
        <v>2870.88</v>
      </c>
      <c r="D57" s="2">
        <f>IFERROR(__xludf.DUMMYFUNCTION("""COMPUTED_VALUE"""),45372.66666666667)</f>
        <v>45372.66667</v>
      </c>
      <c r="E57" s="1">
        <f>IFERROR(__xludf.DUMMYFUNCTION("""COMPUTED_VALUE"""),2870.88)</f>
        <v>2870.88</v>
      </c>
      <c r="G57" s="2">
        <f>IFERROR(__xludf.DUMMYFUNCTION("""COMPUTED_VALUE"""),45372.66666666667)</f>
        <v>45372.66667</v>
      </c>
      <c r="H57" s="1">
        <f>IFERROR(__xludf.DUMMYFUNCTION("""COMPUTED_VALUE"""),2850.31)</f>
        <v>2850.31</v>
      </c>
      <c r="J57" s="2">
        <f>IFERROR(__xludf.DUMMYFUNCTION("""COMPUTED_VALUE"""),45372.66666666667)</f>
        <v>45372.66667</v>
      </c>
      <c r="K57" s="1">
        <f>IFERROR(__xludf.DUMMYFUNCTION("""COMPUTED_VALUE"""),2851.38)</f>
        <v>2851.38</v>
      </c>
      <c r="M57" s="2">
        <f>IFERROR(__xludf.DUMMYFUNCTION("""COMPUTED_VALUE"""),45372.66666666667)</f>
        <v>45372.66667</v>
      </c>
      <c r="N57" s="1">
        <f>IFERROR(__xludf.DUMMYFUNCTION("""COMPUTED_VALUE"""),2.9188112E7)</f>
        <v>29188112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IFERROR(__xludf.DUMMYFUNCTION("""COMPUTED_VALUE"""),2855.0)</f>
        <v>2855</v>
      </c>
      <c r="D58" s="2">
        <f>IFERROR(__xludf.DUMMYFUNCTION("""COMPUTED_VALUE"""),45373.66666666667)</f>
        <v>45373.66667</v>
      </c>
      <c r="E58" s="1">
        <f>IFERROR(__xludf.DUMMYFUNCTION("""COMPUTED_VALUE"""),2855.0)</f>
        <v>2855</v>
      </c>
      <c r="G58" s="2">
        <f>IFERROR(__xludf.DUMMYFUNCTION("""COMPUTED_VALUE"""),45373.66666666667)</f>
        <v>45373.66667</v>
      </c>
      <c r="H58" s="1">
        <f>IFERROR(__xludf.DUMMYFUNCTION("""COMPUTED_VALUE"""),2831.72)</f>
        <v>2831.72</v>
      </c>
      <c r="J58" s="2">
        <f>IFERROR(__xludf.DUMMYFUNCTION("""COMPUTED_VALUE"""),45373.66666666667)</f>
        <v>45373.66667</v>
      </c>
      <c r="K58" s="1">
        <f>IFERROR(__xludf.DUMMYFUNCTION("""COMPUTED_VALUE"""),2838.67)</f>
        <v>2838.67</v>
      </c>
      <c r="M58" s="2">
        <f>IFERROR(__xludf.DUMMYFUNCTION("""COMPUTED_VALUE"""),45373.66666666667)</f>
        <v>45373.66667</v>
      </c>
      <c r="N58" s="1">
        <f>IFERROR(__xludf.DUMMYFUNCTION("""COMPUTED_VALUE"""),2.9697871E7)</f>
        <v>29697871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IFERROR(__xludf.DUMMYFUNCTION("""COMPUTED_VALUE"""),2826.8)</f>
        <v>2826.8</v>
      </c>
      <c r="D59" s="2">
        <f>IFERROR(__xludf.DUMMYFUNCTION("""COMPUTED_VALUE"""),45376.66666666667)</f>
        <v>45376.66667</v>
      </c>
      <c r="E59" s="1">
        <f>IFERROR(__xludf.DUMMYFUNCTION("""COMPUTED_VALUE"""),2830.0)</f>
        <v>2830</v>
      </c>
      <c r="G59" s="2">
        <f>IFERROR(__xludf.DUMMYFUNCTION("""COMPUTED_VALUE"""),45376.66666666667)</f>
        <v>45376.66667</v>
      </c>
      <c r="H59" s="1">
        <f>IFERROR(__xludf.DUMMYFUNCTION("""COMPUTED_VALUE"""),2817.8)</f>
        <v>2817.8</v>
      </c>
      <c r="J59" s="2">
        <f>IFERROR(__xludf.DUMMYFUNCTION("""COMPUTED_VALUE"""),45376.66666666667)</f>
        <v>45376.66667</v>
      </c>
      <c r="K59" s="1">
        <f>IFERROR(__xludf.DUMMYFUNCTION("""COMPUTED_VALUE"""),2823.26)</f>
        <v>2823.26</v>
      </c>
      <c r="M59" s="2">
        <f>IFERROR(__xludf.DUMMYFUNCTION("""COMPUTED_VALUE"""),45376.66666666667)</f>
        <v>45376.66667</v>
      </c>
      <c r="N59" s="1">
        <f>IFERROR(__xludf.DUMMYFUNCTION("""COMPUTED_VALUE"""),2.7508233E7)</f>
        <v>27508233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IFERROR(__xludf.DUMMYFUNCTION("""COMPUTED_VALUE"""),2831.68)</f>
        <v>2831.68</v>
      </c>
      <c r="D60" s="2">
        <f>IFERROR(__xludf.DUMMYFUNCTION("""COMPUTED_VALUE"""),45377.66666666667)</f>
        <v>45377.66667</v>
      </c>
      <c r="E60" s="1">
        <f>IFERROR(__xludf.DUMMYFUNCTION("""COMPUTED_VALUE"""),2847.45)</f>
        <v>2847.45</v>
      </c>
      <c r="G60" s="2">
        <f>IFERROR(__xludf.DUMMYFUNCTION("""COMPUTED_VALUE"""),45377.66666666667)</f>
        <v>45377.66667</v>
      </c>
      <c r="H60" s="1">
        <f>IFERROR(__xludf.DUMMYFUNCTION("""COMPUTED_VALUE"""),2821.82)</f>
        <v>2821.82</v>
      </c>
      <c r="J60" s="2">
        <f>IFERROR(__xludf.DUMMYFUNCTION("""COMPUTED_VALUE"""),45377.66666666667)</f>
        <v>45377.66667</v>
      </c>
      <c r="K60" s="1">
        <f>IFERROR(__xludf.DUMMYFUNCTION("""COMPUTED_VALUE"""),2837.56)</f>
        <v>2837.56</v>
      </c>
      <c r="M60" s="2">
        <f>IFERROR(__xludf.DUMMYFUNCTION("""COMPUTED_VALUE"""),45377.66666666667)</f>
        <v>45377.66667</v>
      </c>
      <c r="N60" s="1">
        <f>IFERROR(__xludf.DUMMYFUNCTION("""COMPUTED_VALUE"""),2.5796001E7)</f>
        <v>25796001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IFERROR(__xludf.DUMMYFUNCTION("""COMPUTED_VALUE"""),2844.02)</f>
        <v>2844.02</v>
      </c>
      <c r="D61" s="2">
        <f>IFERROR(__xludf.DUMMYFUNCTION("""COMPUTED_VALUE"""),45378.66666666667)</f>
        <v>45378.66667</v>
      </c>
      <c r="E61" s="1">
        <f>IFERROR(__xludf.DUMMYFUNCTION("""COMPUTED_VALUE"""),2867.2)</f>
        <v>2867.2</v>
      </c>
      <c r="G61" s="2">
        <f>IFERROR(__xludf.DUMMYFUNCTION("""COMPUTED_VALUE"""),45378.66666666667)</f>
        <v>45378.66667</v>
      </c>
      <c r="H61" s="1">
        <f>IFERROR(__xludf.DUMMYFUNCTION("""COMPUTED_VALUE"""),2843.67)</f>
        <v>2843.67</v>
      </c>
      <c r="J61" s="2">
        <f>IFERROR(__xludf.DUMMYFUNCTION("""COMPUTED_VALUE"""),45378.66666666667)</f>
        <v>45378.66667</v>
      </c>
      <c r="K61" s="1">
        <f>IFERROR(__xludf.DUMMYFUNCTION("""COMPUTED_VALUE"""),2861.37)</f>
        <v>2861.37</v>
      </c>
      <c r="M61" s="2">
        <f>IFERROR(__xludf.DUMMYFUNCTION("""COMPUTED_VALUE"""),45378.66666666667)</f>
        <v>45378.66667</v>
      </c>
      <c r="N61" s="1">
        <f>IFERROR(__xludf.DUMMYFUNCTION("""COMPUTED_VALUE"""),2.3493641E7)</f>
        <v>23493641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IFERROR(__xludf.DUMMYFUNCTION("""COMPUTED_VALUE"""),2865.38)</f>
        <v>2865.38</v>
      </c>
      <c r="D62" s="2">
        <f>IFERROR(__xludf.DUMMYFUNCTION("""COMPUTED_VALUE"""),45379.66666666667)</f>
        <v>45379.66667</v>
      </c>
      <c r="E62" s="1">
        <f>IFERROR(__xludf.DUMMYFUNCTION("""COMPUTED_VALUE"""),2873.33)</f>
        <v>2873.33</v>
      </c>
      <c r="G62" s="2">
        <f>IFERROR(__xludf.DUMMYFUNCTION("""COMPUTED_VALUE"""),45379.66666666667)</f>
        <v>45379.66667</v>
      </c>
      <c r="H62" s="1">
        <f>IFERROR(__xludf.DUMMYFUNCTION("""COMPUTED_VALUE"""),2856.83)</f>
        <v>2856.83</v>
      </c>
      <c r="J62" s="2">
        <f>IFERROR(__xludf.DUMMYFUNCTION("""COMPUTED_VALUE"""),45379.66666666667)</f>
        <v>45379.66667</v>
      </c>
      <c r="K62" s="1">
        <f>IFERROR(__xludf.DUMMYFUNCTION("""COMPUTED_VALUE"""),2859.7)</f>
        <v>2859.7</v>
      </c>
      <c r="M62" s="2">
        <f>IFERROR(__xludf.DUMMYFUNCTION("""COMPUTED_VALUE"""),45379.66666666667)</f>
        <v>45379.66667</v>
      </c>
      <c r="N62" s="1">
        <f>IFERROR(__xludf.DUMMYFUNCTION("""COMPUTED_VALUE"""),2.5070965E7)</f>
        <v>25070965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IFERROR(__xludf.DUMMYFUNCTION("""COMPUTED_VALUE"""),2859.22)</f>
        <v>2859.22</v>
      </c>
      <c r="D63" s="2">
        <f>IFERROR(__xludf.DUMMYFUNCTION("""COMPUTED_VALUE"""),45383.66666666667)</f>
        <v>45383.66667</v>
      </c>
      <c r="E63" s="1">
        <f>IFERROR(__xludf.DUMMYFUNCTION("""COMPUTED_VALUE"""),2861.91)</f>
        <v>2861.91</v>
      </c>
      <c r="G63" s="2">
        <f>IFERROR(__xludf.DUMMYFUNCTION("""COMPUTED_VALUE"""),45383.66666666667)</f>
        <v>45383.66667</v>
      </c>
      <c r="H63" s="1">
        <f>IFERROR(__xludf.DUMMYFUNCTION("""COMPUTED_VALUE"""),2841.92)</f>
        <v>2841.92</v>
      </c>
      <c r="J63" s="2">
        <f>IFERROR(__xludf.DUMMYFUNCTION("""COMPUTED_VALUE"""),45383.66666666667)</f>
        <v>45383.66667</v>
      </c>
      <c r="K63" s="1">
        <f>IFERROR(__xludf.DUMMYFUNCTION("""COMPUTED_VALUE"""),2852.15)</f>
        <v>2852.15</v>
      </c>
      <c r="M63" s="2">
        <f>IFERROR(__xludf.DUMMYFUNCTION("""COMPUTED_VALUE"""),45383.66666666667)</f>
        <v>45383.66667</v>
      </c>
      <c r="N63" s="1">
        <f>IFERROR(__xludf.DUMMYFUNCTION("""COMPUTED_VALUE"""),2.2040614E7)</f>
        <v>22040614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IFERROR(__xludf.DUMMYFUNCTION("""COMPUTED_VALUE"""),2846.49)</f>
        <v>2846.49</v>
      </c>
      <c r="D64" s="2">
        <f>IFERROR(__xludf.DUMMYFUNCTION("""COMPUTED_VALUE"""),45384.66666666667)</f>
        <v>45384.66667</v>
      </c>
      <c r="E64" s="1">
        <f>IFERROR(__xludf.DUMMYFUNCTION("""COMPUTED_VALUE"""),2846.49)</f>
        <v>2846.49</v>
      </c>
      <c r="G64" s="2">
        <f>IFERROR(__xludf.DUMMYFUNCTION("""COMPUTED_VALUE"""),45384.66666666667)</f>
        <v>45384.66667</v>
      </c>
      <c r="H64" s="1">
        <f>IFERROR(__xludf.DUMMYFUNCTION("""COMPUTED_VALUE"""),2821.08)</f>
        <v>2821.08</v>
      </c>
      <c r="J64" s="2">
        <f>IFERROR(__xludf.DUMMYFUNCTION("""COMPUTED_VALUE"""),45384.66666666667)</f>
        <v>45384.66667</v>
      </c>
      <c r="K64" s="1">
        <f>IFERROR(__xludf.DUMMYFUNCTION("""COMPUTED_VALUE"""),2828.14)</f>
        <v>2828.14</v>
      </c>
      <c r="M64" s="2">
        <f>IFERROR(__xludf.DUMMYFUNCTION("""COMPUTED_VALUE"""),45384.66666666667)</f>
        <v>45384.66667</v>
      </c>
      <c r="N64" s="1">
        <f>IFERROR(__xludf.DUMMYFUNCTION("""COMPUTED_VALUE"""),2.3955322E7)</f>
        <v>23955322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IFERROR(__xludf.DUMMYFUNCTION("""COMPUTED_VALUE"""),2822.87)</f>
        <v>2822.87</v>
      </c>
      <c r="D65" s="2">
        <f>IFERROR(__xludf.DUMMYFUNCTION("""COMPUTED_VALUE"""),45385.66666666667)</f>
        <v>45385.66667</v>
      </c>
      <c r="E65" s="1">
        <f>IFERROR(__xludf.DUMMYFUNCTION("""COMPUTED_VALUE"""),2837.91)</f>
        <v>2837.91</v>
      </c>
      <c r="G65" s="2">
        <f>IFERROR(__xludf.DUMMYFUNCTION("""COMPUTED_VALUE"""),45385.66666666667)</f>
        <v>45385.66667</v>
      </c>
      <c r="H65" s="1">
        <f>IFERROR(__xludf.DUMMYFUNCTION("""COMPUTED_VALUE"""),2810.99)</f>
        <v>2810.99</v>
      </c>
      <c r="J65" s="2">
        <f>IFERROR(__xludf.DUMMYFUNCTION("""COMPUTED_VALUE"""),45385.66666666667)</f>
        <v>45385.66667</v>
      </c>
      <c r="K65" s="1">
        <f>IFERROR(__xludf.DUMMYFUNCTION("""COMPUTED_VALUE"""),2816.2)</f>
        <v>2816.2</v>
      </c>
      <c r="M65" s="2">
        <f>IFERROR(__xludf.DUMMYFUNCTION("""COMPUTED_VALUE"""),45385.66666666667)</f>
        <v>45385.66667</v>
      </c>
      <c r="N65" s="1">
        <f>IFERROR(__xludf.DUMMYFUNCTION("""COMPUTED_VALUE"""),2.2511571E7)</f>
        <v>22511571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IFERROR(__xludf.DUMMYFUNCTION("""COMPUTED_VALUE"""),2822.44)</f>
        <v>2822.44</v>
      </c>
      <c r="D66" s="2">
        <f>IFERROR(__xludf.DUMMYFUNCTION("""COMPUTED_VALUE"""),45386.66666666667)</f>
        <v>45386.66667</v>
      </c>
      <c r="E66" s="1">
        <f>IFERROR(__xludf.DUMMYFUNCTION("""COMPUTED_VALUE"""),2830.1)</f>
        <v>2830.1</v>
      </c>
      <c r="G66" s="2">
        <f>IFERROR(__xludf.DUMMYFUNCTION("""COMPUTED_VALUE"""),45386.66666666667)</f>
        <v>45386.66667</v>
      </c>
      <c r="H66" s="1">
        <f>IFERROR(__xludf.DUMMYFUNCTION("""COMPUTED_VALUE"""),2760.78)</f>
        <v>2760.78</v>
      </c>
      <c r="J66" s="2">
        <f>IFERROR(__xludf.DUMMYFUNCTION("""COMPUTED_VALUE"""),45386.66666666667)</f>
        <v>45386.66667</v>
      </c>
      <c r="K66" s="1">
        <f>IFERROR(__xludf.DUMMYFUNCTION("""COMPUTED_VALUE"""),2761.46)</f>
        <v>2761.46</v>
      </c>
      <c r="M66" s="2">
        <f>IFERROR(__xludf.DUMMYFUNCTION("""COMPUTED_VALUE"""),45386.66666666667)</f>
        <v>45386.66667</v>
      </c>
      <c r="N66" s="1">
        <f>IFERROR(__xludf.DUMMYFUNCTION("""COMPUTED_VALUE"""),2.8587261E7)</f>
        <v>28587261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IFERROR(__xludf.DUMMYFUNCTION("""COMPUTED_VALUE"""),2761.14)</f>
        <v>2761.14</v>
      </c>
      <c r="D67" s="2">
        <f>IFERROR(__xludf.DUMMYFUNCTION("""COMPUTED_VALUE"""),45387.66666666667)</f>
        <v>45387.66667</v>
      </c>
      <c r="E67" s="1">
        <f>IFERROR(__xludf.DUMMYFUNCTION("""COMPUTED_VALUE"""),2772.84)</f>
        <v>2772.84</v>
      </c>
      <c r="G67" s="2">
        <f>IFERROR(__xludf.DUMMYFUNCTION("""COMPUTED_VALUE"""),45387.66666666667)</f>
        <v>45387.66667</v>
      </c>
      <c r="H67" s="1">
        <f>IFERROR(__xludf.DUMMYFUNCTION("""COMPUTED_VALUE"""),2754.68)</f>
        <v>2754.68</v>
      </c>
      <c r="J67" s="2">
        <f>IFERROR(__xludf.DUMMYFUNCTION("""COMPUTED_VALUE"""),45387.66666666667)</f>
        <v>45387.66667</v>
      </c>
      <c r="K67" s="1">
        <f>IFERROR(__xludf.DUMMYFUNCTION("""COMPUTED_VALUE"""),2761.11)</f>
        <v>2761.11</v>
      </c>
      <c r="M67" s="2">
        <f>IFERROR(__xludf.DUMMYFUNCTION("""COMPUTED_VALUE"""),45387.66666666667)</f>
        <v>45387.66667</v>
      </c>
      <c r="N67" s="1">
        <f>IFERROR(__xludf.DUMMYFUNCTION("""COMPUTED_VALUE"""),2.9193964E7)</f>
        <v>29193964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IFERROR(__xludf.DUMMYFUNCTION("""COMPUTED_VALUE"""),2762.48)</f>
        <v>2762.48</v>
      </c>
      <c r="D68" s="2">
        <f>IFERROR(__xludf.DUMMYFUNCTION("""COMPUTED_VALUE"""),45390.66666666667)</f>
        <v>45390.66667</v>
      </c>
      <c r="E68" s="1">
        <f>IFERROR(__xludf.DUMMYFUNCTION("""COMPUTED_VALUE"""),2771.3)</f>
        <v>2771.3</v>
      </c>
      <c r="G68" s="2">
        <f>IFERROR(__xludf.DUMMYFUNCTION("""COMPUTED_VALUE"""),45390.66666666667)</f>
        <v>45390.66667</v>
      </c>
      <c r="H68" s="1">
        <f>IFERROR(__xludf.DUMMYFUNCTION("""COMPUTED_VALUE"""),2754.42)</f>
        <v>2754.42</v>
      </c>
      <c r="J68" s="2">
        <f>IFERROR(__xludf.DUMMYFUNCTION("""COMPUTED_VALUE"""),45390.66666666667)</f>
        <v>45390.66667</v>
      </c>
      <c r="K68" s="1">
        <f>IFERROR(__xludf.DUMMYFUNCTION("""COMPUTED_VALUE"""),2768.74)</f>
        <v>2768.74</v>
      </c>
      <c r="M68" s="2">
        <f>IFERROR(__xludf.DUMMYFUNCTION("""COMPUTED_VALUE"""),45390.66666666667)</f>
        <v>45390.66667</v>
      </c>
      <c r="N68" s="1">
        <f>IFERROR(__xludf.DUMMYFUNCTION("""COMPUTED_VALUE"""),2.5321479E7)</f>
        <v>25321479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IFERROR(__xludf.DUMMYFUNCTION("""COMPUTED_VALUE"""),2767.2)</f>
        <v>2767.2</v>
      </c>
      <c r="D69" s="2">
        <f>IFERROR(__xludf.DUMMYFUNCTION("""COMPUTED_VALUE"""),45391.66666666667)</f>
        <v>45391.66667</v>
      </c>
      <c r="E69" s="1">
        <f>IFERROR(__xludf.DUMMYFUNCTION("""COMPUTED_VALUE"""),2776.89)</f>
        <v>2776.89</v>
      </c>
      <c r="G69" s="2">
        <f>IFERROR(__xludf.DUMMYFUNCTION("""COMPUTED_VALUE"""),45391.66666666667)</f>
        <v>45391.66667</v>
      </c>
      <c r="H69" s="1">
        <f>IFERROR(__xludf.DUMMYFUNCTION("""COMPUTED_VALUE"""),2738.63)</f>
        <v>2738.63</v>
      </c>
      <c r="J69" s="2">
        <f>IFERROR(__xludf.DUMMYFUNCTION("""COMPUTED_VALUE"""),45391.66666666667)</f>
        <v>45391.66667</v>
      </c>
      <c r="K69" s="1">
        <f>IFERROR(__xludf.DUMMYFUNCTION("""COMPUTED_VALUE"""),2775.64)</f>
        <v>2775.64</v>
      </c>
      <c r="M69" s="2">
        <f>IFERROR(__xludf.DUMMYFUNCTION("""COMPUTED_VALUE"""),45391.66666666667)</f>
        <v>45391.66667</v>
      </c>
      <c r="N69" s="1">
        <f>IFERROR(__xludf.DUMMYFUNCTION("""COMPUTED_VALUE"""),2.4657507E7)</f>
        <v>24657507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IFERROR(__xludf.DUMMYFUNCTION("""COMPUTED_VALUE"""),2751.07)</f>
        <v>2751.07</v>
      </c>
      <c r="D70" s="2">
        <f>IFERROR(__xludf.DUMMYFUNCTION("""COMPUTED_VALUE"""),45392.66666666667)</f>
        <v>45392.66667</v>
      </c>
      <c r="E70" s="1">
        <f>IFERROR(__xludf.DUMMYFUNCTION("""COMPUTED_VALUE"""),2776.35)</f>
        <v>2776.35</v>
      </c>
      <c r="G70" s="2">
        <f>IFERROR(__xludf.DUMMYFUNCTION("""COMPUTED_VALUE"""),45392.66666666667)</f>
        <v>45392.66667</v>
      </c>
      <c r="H70" s="1">
        <f>IFERROR(__xludf.DUMMYFUNCTION("""COMPUTED_VALUE"""),2737.84)</f>
        <v>2737.84</v>
      </c>
      <c r="J70" s="2">
        <f>IFERROR(__xludf.DUMMYFUNCTION("""COMPUTED_VALUE"""),45392.66666666667)</f>
        <v>45392.66667</v>
      </c>
      <c r="K70" s="1">
        <f>IFERROR(__xludf.DUMMYFUNCTION("""COMPUTED_VALUE"""),2773.11)</f>
        <v>2773.11</v>
      </c>
      <c r="M70" s="2">
        <f>IFERROR(__xludf.DUMMYFUNCTION("""COMPUTED_VALUE"""),45392.66666666667)</f>
        <v>45392.66667</v>
      </c>
      <c r="N70" s="1">
        <f>IFERROR(__xludf.DUMMYFUNCTION("""COMPUTED_VALUE"""),2.5525189E7)</f>
        <v>25525189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IFERROR(__xludf.DUMMYFUNCTION("""COMPUTED_VALUE"""),2781.08)</f>
        <v>2781.08</v>
      </c>
      <c r="D71" s="2">
        <f>IFERROR(__xludf.DUMMYFUNCTION("""COMPUTED_VALUE"""),45393.66666666667)</f>
        <v>45393.66667</v>
      </c>
      <c r="E71" s="1">
        <f>IFERROR(__xludf.DUMMYFUNCTION("""COMPUTED_VALUE"""),2791.31)</f>
        <v>2791.31</v>
      </c>
      <c r="G71" s="2">
        <f>IFERROR(__xludf.DUMMYFUNCTION("""COMPUTED_VALUE"""),45393.66666666667)</f>
        <v>45393.66667</v>
      </c>
      <c r="H71" s="1">
        <f>IFERROR(__xludf.DUMMYFUNCTION("""COMPUTED_VALUE"""),2764.72)</f>
        <v>2764.72</v>
      </c>
      <c r="J71" s="2">
        <f>IFERROR(__xludf.DUMMYFUNCTION("""COMPUTED_VALUE"""),45393.66666666667)</f>
        <v>45393.66667</v>
      </c>
      <c r="K71" s="1">
        <f>IFERROR(__xludf.DUMMYFUNCTION("""COMPUTED_VALUE"""),2781.89)</f>
        <v>2781.89</v>
      </c>
      <c r="M71" s="2">
        <f>IFERROR(__xludf.DUMMYFUNCTION("""COMPUTED_VALUE"""),45393.66666666667)</f>
        <v>45393.66667</v>
      </c>
      <c r="N71" s="1">
        <f>IFERROR(__xludf.DUMMYFUNCTION("""COMPUTED_VALUE"""),2.1834203E7)</f>
        <v>21834203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IFERROR(__xludf.DUMMYFUNCTION("""COMPUTED_VALUE"""),2774.45)</f>
        <v>2774.45</v>
      </c>
      <c r="D72" s="2">
        <f>IFERROR(__xludf.DUMMYFUNCTION("""COMPUTED_VALUE"""),45394.66666666667)</f>
        <v>45394.66667</v>
      </c>
      <c r="E72" s="1">
        <f>IFERROR(__xludf.DUMMYFUNCTION("""COMPUTED_VALUE"""),2774.45)</f>
        <v>2774.45</v>
      </c>
      <c r="G72" s="2">
        <f>IFERROR(__xludf.DUMMYFUNCTION("""COMPUTED_VALUE"""),45394.66666666667)</f>
        <v>45394.66667</v>
      </c>
      <c r="H72" s="1">
        <f>IFERROR(__xludf.DUMMYFUNCTION("""COMPUTED_VALUE"""),2745.05)</f>
        <v>2745.05</v>
      </c>
      <c r="J72" s="2">
        <f>IFERROR(__xludf.DUMMYFUNCTION("""COMPUTED_VALUE"""),45394.66666666667)</f>
        <v>45394.66667</v>
      </c>
      <c r="K72" s="1">
        <f>IFERROR(__xludf.DUMMYFUNCTION("""COMPUTED_VALUE"""),2757.11)</f>
        <v>2757.11</v>
      </c>
      <c r="M72" s="2">
        <f>IFERROR(__xludf.DUMMYFUNCTION("""COMPUTED_VALUE"""),45394.66666666667)</f>
        <v>45394.66667</v>
      </c>
      <c r="N72" s="1">
        <f>IFERROR(__xludf.DUMMYFUNCTION("""COMPUTED_VALUE"""),2.496273E7)</f>
        <v>24962730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IFERROR(__xludf.DUMMYFUNCTION("""COMPUTED_VALUE"""),2765.27)</f>
        <v>2765.27</v>
      </c>
      <c r="D73" s="2">
        <f>IFERROR(__xludf.DUMMYFUNCTION("""COMPUTED_VALUE"""),45397.66666666667)</f>
        <v>45397.66667</v>
      </c>
      <c r="E73" s="1">
        <f>IFERROR(__xludf.DUMMYFUNCTION("""COMPUTED_VALUE"""),2777.88)</f>
        <v>2777.88</v>
      </c>
      <c r="G73" s="2">
        <f>IFERROR(__xludf.DUMMYFUNCTION("""COMPUTED_VALUE"""),45397.66666666667)</f>
        <v>45397.66667</v>
      </c>
      <c r="H73" s="1">
        <f>IFERROR(__xludf.DUMMYFUNCTION("""COMPUTED_VALUE"""),2737.25)</f>
        <v>2737.25</v>
      </c>
      <c r="J73" s="2">
        <f>IFERROR(__xludf.DUMMYFUNCTION("""COMPUTED_VALUE"""),45397.66666666667)</f>
        <v>45397.66667</v>
      </c>
      <c r="K73" s="1">
        <f>IFERROR(__xludf.DUMMYFUNCTION("""COMPUTED_VALUE"""),2741.06)</f>
        <v>2741.06</v>
      </c>
      <c r="M73" s="2">
        <f>IFERROR(__xludf.DUMMYFUNCTION("""COMPUTED_VALUE"""),45397.66666666667)</f>
        <v>45397.66667</v>
      </c>
      <c r="N73" s="1">
        <f>IFERROR(__xludf.DUMMYFUNCTION("""COMPUTED_VALUE"""),2.9114515E7)</f>
        <v>29114515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IFERROR(__xludf.DUMMYFUNCTION("""COMPUTED_VALUE"""),2737.68)</f>
        <v>2737.68</v>
      </c>
      <c r="D74" s="2">
        <f>IFERROR(__xludf.DUMMYFUNCTION("""COMPUTED_VALUE"""),45398.66666666667)</f>
        <v>45398.66667</v>
      </c>
      <c r="E74" s="1">
        <f>IFERROR(__xludf.DUMMYFUNCTION("""COMPUTED_VALUE"""),2753.26)</f>
        <v>2753.26</v>
      </c>
      <c r="G74" s="2">
        <f>IFERROR(__xludf.DUMMYFUNCTION("""COMPUTED_VALUE"""),45398.66666666667)</f>
        <v>45398.66667</v>
      </c>
      <c r="H74" s="1">
        <f>IFERROR(__xludf.DUMMYFUNCTION("""COMPUTED_VALUE"""),2731.86)</f>
        <v>2731.86</v>
      </c>
      <c r="J74" s="2">
        <f>IFERROR(__xludf.DUMMYFUNCTION("""COMPUTED_VALUE"""),45398.66666666667)</f>
        <v>45398.66667</v>
      </c>
      <c r="K74" s="1">
        <f>IFERROR(__xludf.DUMMYFUNCTION("""COMPUTED_VALUE"""),2742.52)</f>
        <v>2742.52</v>
      </c>
      <c r="M74" s="2">
        <f>IFERROR(__xludf.DUMMYFUNCTION("""COMPUTED_VALUE"""),45398.66666666667)</f>
        <v>45398.66667</v>
      </c>
      <c r="N74" s="1">
        <f>IFERROR(__xludf.DUMMYFUNCTION("""COMPUTED_VALUE"""),2.2305501E7)</f>
        <v>22305501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IFERROR(__xludf.DUMMYFUNCTION("""COMPUTED_VALUE"""),2755.12)</f>
        <v>2755.12</v>
      </c>
      <c r="D75" s="2">
        <f>IFERROR(__xludf.DUMMYFUNCTION("""COMPUTED_VALUE"""),45399.66666666667)</f>
        <v>45399.66667</v>
      </c>
      <c r="E75" s="1">
        <f>IFERROR(__xludf.DUMMYFUNCTION("""COMPUTED_VALUE"""),2757.76)</f>
        <v>2757.76</v>
      </c>
      <c r="G75" s="2">
        <f>IFERROR(__xludf.DUMMYFUNCTION("""COMPUTED_VALUE"""),45399.66666666667)</f>
        <v>45399.66667</v>
      </c>
      <c r="H75" s="1">
        <f>IFERROR(__xludf.DUMMYFUNCTION("""COMPUTED_VALUE"""),2736.3)</f>
        <v>2736.3</v>
      </c>
      <c r="J75" s="2">
        <f>IFERROR(__xludf.DUMMYFUNCTION("""COMPUTED_VALUE"""),45399.66666666667)</f>
        <v>45399.66667</v>
      </c>
      <c r="K75" s="1">
        <f>IFERROR(__xludf.DUMMYFUNCTION("""COMPUTED_VALUE"""),2751.69)</f>
        <v>2751.69</v>
      </c>
      <c r="M75" s="2">
        <f>IFERROR(__xludf.DUMMYFUNCTION("""COMPUTED_VALUE"""),45399.66666666667)</f>
        <v>45399.66667</v>
      </c>
      <c r="N75" s="1">
        <f>IFERROR(__xludf.DUMMYFUNCTION("""COMPUTED_VALUE"""),2.5757301E7)</f>
        <v>25757301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IFERROR(__xludf.DUMMYFUNCTION("""COMPUTED_VALUE"""),2759.04)</f>
        <v>2759.04</v>
      </c>
      <c r="D76" s="2">
        <f>IFERROR(__xludf.DUMMYFUNCTION("""COMPUTED_VALUE"""),45400.66666666667)</f>
        <v>45400.66667</v>
      </c>
      <c r="E76" s="1">
        <f>IFERROR(__xludf.DUMMYFUNCTION("""COMPUTED_VALUE"""),2771.11)</f>
        <v>2771.11</v>
      </c>
      <c r="G76" s="2">
        <f>IFERROR(__xludf.DUMMYFUNCTION("""COMPUTED_VALUE"""),45400.66666666667)</f>
        <v>45400.66667</v>
      </c>
      <c r="H76" s="1">
        <f>IFERROR(__xludf.DUMMYFUNCTION("""COMPUTED_VALUE"""),2749.68)</f>
        <v>2749.68</v>
      </c>
      <c r="J76" s="2">
        <f>IFERROR(__xludf.DUMMYFUNCTION("""COMPUTED_VALUE"""),45400.66666666667)</f>
        <v>45400.66667</v>
      </c>
      <c r="K76" s="1">
        <f>IFERROR(__xludf.DUMMYFUNCTION("""COMPUTED_VALUE"""),2760.71)</f>
        <v>2760.71</v>
      </c>
      <c r="M76" s="2">
        <f>IFERROR(__xludf.DUMMYFUNCTION("""COMPUTED_VALUE"""),45400.66666666667)</f>
        <v>45400.66667</v>
      </c>
      <c r="N76" s="1">
        <f>IFERROR(__xludf.DUMMYFUNCTION("""COMPUTED_VALUE"""),2.8087018E7)</f>
        <v>28087018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IFERROR(__xludf.DUMMYFUNCTION("""COMPUTED_VALUE"""),2768.32)</f>
        <v>2768.32</v>
      </c>
      <c r="D77" s="2">
        <f>IFERROR(__xludf.DUMMYFUNCTION("""COMPUTED_VALUE"""),45401.66666666667)</f>
        <v>45401.66667</v>
      </c>
      <c r="E77" s="1">
        <f>IFERROR(__xludf.DUMMYFUNCTION("""COMPUTED_VALUE"""),2768.32)</f>
        <v>2768.32</v>
      </c>
      <c r="G77" s="2">
        <f>IFERROR(__xludf.DUMMYFUNCTION("""COMPUTED_VALUE"""),45401.66666666667)</f>
        <v>45401.66667</v>
      </c>
      <c r="H77" s="1">
        <f>IFERROR(__xludf.DUMMYFUNCTION("""COMPUTED_VALUE"""),2744.25)</f>
        <v>2744.25</v>
      </c>
      <c r="J77" s="2">
        <f>IFERROR(__xludf.DUMMYFUNCTION("""COMPUTED_VALUE"""),45401.66666666667)</f>
        <v>45401.66667</v>
      </c>
      <c r="K77" s="1">
        <f>IFERROR(__xludf.DUMMYFUNCTION("""COMPUTED_VALUE"""),2757.69)</f>
        <v>2757.69</v>
      </c>
      <c r="M77" s="2">
        <f>IFERROR(__xludf.DUMMYFUNCTION("""COMPUTED_VALUE"""),45401.66666666667)</f>
        <v>45401.66667</v>
      </c>
      <c r="N77" s="1">
        <f>IFERROR(__xludf.DUMMYFUNCTION("""COMPUTED_VALUE"""),3.1157439E7)</f>
        <v>31157439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IFERROR(__xludf.DUMMYFUNCTION("""COMPUTED_VALUE"""),2771.23)</f>
        <v>2771.23</v>
      </c>
      <c r="D78" s="2">
        <f>IFERROR(__xludf.DUMMYFUNCTION("""COMPUTED_VALUE"""),45404.66666666667)</f>
        <v>45404.66667</v>
      </c>
      <c r="E78" s="1">
        <f>IFERROR(__xludf.DUMMYFUNCTION("""COMPUTED_VALUE"""),2794.27)</f>
        <v>2794.27</v>
      </c>
      <c r="G78" s="2">
        <f>IFERROR(__xludf.DUMMYFUNCTION("""COMPUTED_VALUE"""),45404.66666666667)</f>
        <v>45404.66667</v>
      </c>
      <c r="H78" s="1">
        <f>IFERROR(__xludf.DUMMYFUNCTION("""COMPUTED_VALUE"""),2761.17)</f>
        <v>2761.17</v>
      </c>
      <c r="J78" s="2">
        <f>IFERROR(__xludf.DUMMYFUNCTION("""COMPUTED_VALUE"""),45404.66666666667)</f>
        <v>45404.66667</v>
      </c>
      <c r="K78" s="1">
        <f>IFERROR(__xludf.DUMMYFUNCTION("""COMPUTED_VALUE"""),2780.7)</f>
        <v>2780.7</v>
      </c>
      <c r="M78" s="2">
        <f>IFERROR(__xludf.DUMMYFUNCTION("""COMPUTED_VALUE"""),45404.66666666667)</f>
        <v>45404.66667</v>
      </c>
      <c r="N78" s="1">
        <f>IFERROR(__xludf.DUMMYFUNCTION("""COMPUTED_VALUE"""),2.8816677E7)</f>
        <v>28816677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IFERROR(__xludf.DUMMYFUNCTION("""COMPUTED_VALUE"""),2793.47)</f>
        <v>2793.47</v>
      </c>
      <c r="D79" s="2">
        <f>IFERROR(__xludf.DUMMYFUNCTION("""COMPUTED_VALUE"""),45405.66666666667)</f>
        <v>45405.66667</v>
      </c>
      <c r="E79" s="1">
        <f>IFERROR(__xludf.DUMMYFUNCTION("""COMPUTED_VALUE"""),2801.89)</f>
        <v>2801.89</v>
      </c>
      <c r="G79" s="2">
        <f>IFERROR(__xludf.DUMMYFUNCTION("""COMPUTED_VALUE"""),45405.66666666667)</f>
        <v>45405.66667</v>
      </c>
      <c r="H79" s="1">
        <f>IFERROR(__xludf.DUMMYFUNCTION("""COMPUTED_VALUE"""),2784.7)</f>
        <v>2784.7</v>
      </c>
      <c r="J79" s="2">
        <f>IFERROR(__xludf.DUMMYFUNCTION("""COMPUTED_VALUE"""),45405.66666666667)</f>
        <v>45405.66667</v>
      </c>
      <c r="K79" s="1">
        <f>IFERROR(__xludf.DUMMYFUNCTION("""COMPUTED_VALUE"""),2797.57)</f>
        <v>2797.57</v>
      </c>
      <c r="M79" s="2">
        <f>IFERROR(__xludf.DUMMYFUNCTION("""COMPUTED_VALUE"""),45405.66666666667)</f>
        <v>45405.66667</v>
      </c>
      <c r="N79" s="1">
        <f>IFERROR(__xludf.DUMMYFUNCTION("""COMPUTED_VALUE"""),2.2672227E7)</f>
        <v>22672227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IFERROR(__xludf.DUMMYFUNCTION("""COMPUTED_VALUE"""),2793.01)</f>
        <v>2793.01</v>
      </c>
      <c r="D80" s="2">
        <f>IFERROR(__xludf.DUMMYFUNCTION("""COMPUTED_VALUE"""),45406.66666666667)</f>
        <v>45406.66667</v>
      </c>
      <c r="E80" s="1">
        <f>IFERROR(__xludf.DUMMYFUNCTION("""COMPUTED_VALUE"""),2808.25)</f>
        <v>2808.25</v>
      </c>
      <c r="G80" s="2">
        <f>IFERROR(__xludf.DUMMYFUNCTION("""COMPUTED_VALUE"""),45406.66666666667)</f>
        <v>45406.66667</v>
      </c>
      <c r="H80" s="1">
        <f>IFERROR(__xludf.DUMMYFUNCTION("""COMPUTED_VALUE"""),2781.82)</f>
        <v>2781.82</v>
      </c>
      <c r="J80" s="2">
        <f>IFERROR(__xludf.DUMMYFUNCTION("""COMPUTED_VALUE"""),45406.66666666667)</f>
        <v>45406.66667</v>
      </c>
      <c r="K80" s="1">
        <f>IFERROR(__xludf.DUMMYFUNCTION("""COMPUTED_VALUE"""),2804.56)</f>
        <v>2804.56</v>
      </c>
      <c r="M80" s="2">
        <f>IFERROR(__xludf.DUMMYFUNCTION("""COMPUTED_VALUE"""),45406.66666666667)</f>
        <v>45406.66667</v>
      </c>
      <c r="N80" s="1">
        <f>IFERROR(__xludf.DUMMYFUNCTION("""COMPUTED_VALUE"""),2.5596017E7)</f>
        <v>25596017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IFERROR(__xludf.DUMMYFUNCTION("""COMPUTED_VALUE"""),2806.44)</f>
        <v>2806.44</v>
      </c>
      <c r="D81" s="2">
        <f>IFERROR(__xludf.DUMMYFUNCTION("""COMPUTED_VALUE"""),45407.66666666667)</f>
        <v>45407.66667</v>
      </c>
      <c r="E81" s="1">
        <f>IFERROR(__xludf.DUMMYFUNCTION("""COMPUTED_VALUE"""),2844.83)</f>
        <v>2844.83</v>
      </c>
      <c r="G81" s="2">
        <f>IFERROR(__xludf.DUMMYFUNCTION("""COMPUTED_VALUE"""),45407.66666666667)</f>
        <v>45407.66667</v>
      </c>
      <c r="H81" s="1">
        <f>IFERROR(__xludf.DUMMYFUNCTION("""COMPUTED_VALUE"""),2800.25)</f>
        <v>2800.25</v>
      </c>
      <c r="J81" s="2">
        <f>IFERROR(__xludf.DUMMYFUNCTION("""COMPUTED_VALUE"""),45407.66666666667)</f>
        <v>45407.66667</v>
      </c>
      <c r="K81" s="1">
        <f>IFERROR(__xludf.DUMMYFUNCTION("""COMPUTED_VALUE"""),2824.88)</f>
        <v>2824.88</v>
      </c>
      <c r="M81" s="2">
        <f>IFERROR(__xludf.DUMMYFUNCTION("""COMPUTED_VALUE"""),45407.66666666667)</f>
        <v>45407.66667</v>
      </c>
      <c r="N81" s="1">
        <f>IFERROR(__xludf.DUMMYFUNCTION("""COMPUTED_VALUE"""),2.7670007E7)</f>
        <v>27670007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IFERROR(__xludf.DUMMYFUNCTION("""COMPUTED_VALUE"""),2802.74)</f>
        <v>2802.74</v>
      </c>
      <c r="D82" s="2">
        <f>IFERROR(__xludf.DUMMYFUNCTION("""COMPUTED_VALUE"""),45408.66666666667)</f>
        <v>45408.66667</v>
      </c>
      <c r="E82" s="1">
        <f>IFERROR(__xludf.DUMMYFUNCTION("""COMPUTED_VALUE"""),2856.1)</f>
        <v>2856.1</v>
      </c>
      <c r="G82" s="2">
        <f>IFERROR(__xludf.DUMMYFUNCTION("""COMPUTED_VALUE"""),45408.66666666667)</f>
        <v>45408.66667</v>
      </c>
      <c r="H82" s="1">
        <f>IFERROR(__xludf.DUMMYFUNCTION("""COMPUTED_VALUE"""),2799.37)</f>
        <v>2799.37</v>
      </c>
      <c r="J82" s="2">
        <f>IFERROR(__xludf.DUMMYFUNCTION("""COMPUTED_VALUE"""),45408.66666666667)</f>
        <v>45408.66667</v>
      </c>
      <c r="K82" s="1">
        <f>IFERROR(__xludf.DUMMYFUNCTION("""COMPUTED_VALUE"""),2836.48)</f>
        <v>2836.48</v>
      </c>
      <c r="M82" s="2">
        <f>IFERROR(__xludf.DUMMYFUNCTION("""COMPUTED_VALUE"""),45408.66666666667)</f>
        <v>45408.66667</v>
      </c>
      <c r="N82" s="1">
        <f>IFERROR(__xludf.DUMMYFUNCTION("""COMPUTED_VALUE"""),2.8123469E7)</f>
        <v>28123469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IFERROR(__xludf.DUMMYFUNCTION("""COMPUTED_VALUE"""),2845.32)</f>
        <v>2845.32</v>
      </c>
      <c r="D83" s="2">
        <f>IFERROR(__xludf.DUMMYFUNCTION("""COMPUTED_VALUE"""),45411.66666666667)</f>
        <v>45411.66667</v>
      </c>
      <c r="E83" s="1">
        <f>IFERROR(__xludf.DUMMYFUNCTION("""COMPUTED_VALUE"""),2857.6)</f>
        <v>2857.6</v>
      </c>
      <c r="G83" s="2">
        <f>IFERROR(__xludf.DUMMYFUNCTION("""COMPUTED_VALUE"""),45411.66666666667)</f>
        <v>45411.66667</v>
      </c>
      <c r="H83" s="1">
        <f>IFERROR(__xludf.DUMMYFUNCTION("""COMPUTED_VALUE"""),2834.41)</f>
        <v>2834.41</v>
      </c>
      <c r="J83" s="2">
        <f>IFERROR(__xludf.DUMMYFUNCTION("""COMPUTED_VALUE"""),45411.66666666667)</f>
        <v>45411.66667</v>
      </c>
      <c r="K83" s="1">
        <f>IFERROR(__xludf.DUMMYFUNCTION("""COMPUTED_VALUE"""),2849.75)</f>
        <v>2849.75</v>
      </c>
      <c r="M83" s="2">
        <f>IFERROR(__xludf.DUMMYFUNCTION("""COMPUTED_VALUE"""),45411.66666666667)</f>
        <v>45411.66667</v>
      </c>
      <c r="N83" s="1">
        <f>IFERROR(__xludf.DUMMYFUNCTION("""COMPUTED_VALUE"""),2.8388119E7)</f>
        <v>28388119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IFERROR(__xludf.DUMMYFUNCTION("""COMPUTED_VALUE"""),2801.2)</f>
        <v>2801.2</v>
      </c>
      <c r="D84" s="2">
        <f>IFERROR(__xludf.DUMMYFUNCTION("""COMPUTED_VALUE"""),45412.66666666667)</f>
        <v>45412.66667</v>
      </c>
      <c r="E84" s="1">
        <f>IFERROR(__xludf.DUMMYFUNCTION("""COMPUTED_VALUE"""),2860.55)</f>
        <v>2860.55</v>
      </c>
      <c r="G84" s="2">
        <f>IFERROR(__xludf.DUMMYFUNCTION("""COMPUTED_VALUE"""),45412.66666666667)</f>
        <v>45412.66667</v>
      </c>
      <c r="H84" s="1">
        <f>IFERROR(__xludf.DUMMYFUNCTION("""COMPUTED_VALUE"""),2789.86)</f>
        <v>2789.86</v>
      </c>
      <c r="J84" s="2">
        <f>IFERROR(__xludf.DUMMYFUNCTION("""COMPUTED_VALUE"""),45412.66666666667)</f>
        <v>45412.66667</v>
      </c>
      <c r="K84" s="1">
        <f>IFERROR(__xludf.DUMMYFUNCTION("""COMPUTED_VALUE"""),2831.89)</f>
        <v>2831.89</v>
      </c>
      <c r="M84" s="2">
        <f>IFERROR(__xludf.DUMMYFUNCTION("""COMPUTED_VALUE"""),45412.66666666667)</f>
        <v>45412.66667</v>
      </c>
      <c r="N84" s="1">
        <f>IFERROR(__xludf.DUMMYFUNCTION("""COMPUTED_VALUE"""),3.7817588E7)</f>
        <v>37817588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IFERROR(__xludf.DUMMYFUNCTION("""COMPUTED_VALUE"""),2737.22)</f>
        <v>2737.22</v>
      </c>
      <c r="D85" s="2">
        <f>IFERROR(__xludf.DUMMYFUNCTION("""COMPUTED_VALUE"""),45413.66666666667)</f>
        <v>45413.66667</v>
      </c>
      <c r="E85" s="1">
        <f>IFERROR(__xludf.DUMMYFUNCTION("""COMPUTED_VALUE"""),2746.37)</f>
        <v>2746.37</v>
      </c>
      <c r="G85" s="2">
        <f>IFERROR(__xludf.DUMMYFUNCTION("""COMPUTED_VALUE"""),45413.66666666667)</f>
        <v>45413.66667</v>
      </c>
      <c r="H85" s="1">
        <f>IFERROR(__xludf.DUMMYFUNCTION("""COMPUTED_VALUE"""),2708.91)</f>
        <v>2708.91</v>
      </c>
      <c r="J85" s="2">
        <f>IFERROR(__xludf.DUMMYFUNCTION("""COMPUTED_VALUE"""),45413.66666666667)</f>
        <v>45413.66667</v>
      </c>
      <c r="K85" s="1">
        <f>IFERROR(__xludf.DUMMYFUNCTION("""COMPUTED_VALUE"""),2730.0)</f>
        <v>2730</v>
      </c>
      <c r="M85" s="2">
        <f>IFERROR(__xludf.DUMMYFUNCTION("""COMPUTED_VALUE"""),45413.66666666667)</f>
        <v>45413.66667</v>
      </c>
      <c r="N85" s="1">
        <f>IFERROR(__xludf.DUMMYFUNCTION("""COMPUTED_VALUE"""),1.0187527E8)</f>
        <v>101875270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IFERROR(__xludf.DUMMYFUNCTION("""COMPUTED_VALUE"""),2716.97)</f>
        <v>2716.97</v>
      </c>
      <c r="D86" s="2">
        <f>IFERROR(__xludf.DUMMYFUNCTION("""COMPUTED_VALUE"""),45414.66666666667)</f>
        <v>45414.66667</v>
      </c>
      <c r="E86" s="1">
        <f>IFERROR(__xludf.DUMMYFUNCTION("""COMPUTED_VALUE"""),2717.89)</f>
        <v>2717.89</v>
      </c>
      <c r="G86" s="2">
        <f>IFERROR(__xludf.DUMMYFUNCTION("""COMPUTED_VALUE"""),45414.66666666667)</f>
        <v>45414.66667</v>
      </c>
      <c r="H86" s="1">
        <f>IFERROR(__xludf.DUMMYFUNCTION("""COMPUTED_VALUE"""),2691.93)</f>
        <v>2691.93</v>
      </c>
      <c r="J86" s="2">
        <f>IFERROR(__xludf.DUMMYFUNCTION("""COMPUTED_VALUE"""),45414.66666666667)</f>
        <v>45414.66667</v>
      </c>
      <c r="K86" s="1">
        <f>IFERROR(__xludf.DUMMYFUNCTION("""COMPUTED_VALUE"""),2704.45)</f>
        <v>2704.45</v>
      </c>
      <c r="M86" s="2">
        <f>IFERROR(__xludf.DUMMYFUNCTION("""COMPUTED_VALUE"""),45414.66666666667)</f>
        <v>45414.66667</v>
      </c>
      <c r="N86" s="1">
        <f>IFERROR(__xludf.DUMMYFUNCTION("""COMPUTED_VALUE"""),6.5747488E7)</f>
        <v>65747488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IFERROR(__xludf.DUMMYFUNCTION("""COMPUTED_VALUE"""),2722.06)</f>
        <v>2722.06</v>
      </c>
      <c r="D87" s="2">
        <f>IFERROR(__xludf.DUMMYFUNCTION("""COMPUTED_VALUE"""),45415.66666666667)</f>
        <v>45415.66667</v>
      </c>
      <c r="E87" s="1">
        <f>IFERROR(__xludf.DUMMYFUNCTION("""COMPUTED_VALUE"""),2724.18)</f>
        <v>2724.18</v>
      </c>
      <c r="G87" s="2">
        <f>IFERROR(__xludf.DUMMYFUNCTION("""COMPUTED_VALUE"""),45415.66666666667)</f>
        <v>45415.66667</v>
      </c>
      <c r="H87" s="1">
        <f>IFERROR(__xludf.DUMMYFUNCTION("""COMPUTED_VALUE"""),2680.9)</f>
        <v>2680.9</v>
      </c>
      <c r="J87" s="2">
        <f>IFERROR(__xludf.DUMMYFUNCTION("""COMPUTED_VALUE"""),45415.66666666667)</f>
        <v>45415.66667</v>
      </c>
      <c r="K87" s="1">
        <f>IFERROR(__xludf.DUMMYFUNCTION("""COMPUTED_VALUE"""),2685.2)</f>
        <v>2685.2</v>
      </c>
      <c r="M87" s="2">
        <f>IFERROR(__xludf.DUMMYFUNCTION("""COMPUTED_VALUE"""),45415.66666666667)</f>
        <v>45415.66667</v>
      </c>
      <c r="N87" s="1">
        <f>IFERROR(__xludf.DUMMYFUNCTION("""COMPUTED_VALUE"""),4.5606909E7)</f>
        <v>45606909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IFERROR(__xludf.DUMMYFUNCTION("""COMPUTED_VALUE"""),2690.98)</f>
        <v>2690.98</v>
      </c>
      <c r="D88" s="2">
        <f>IFERROR(__xludf.DUMMYFUNCTION("""COMPUTED_VALUE"""),45418.66666666667)</f>
        <v>45418.66667</v>
      </c>
      <c r="E88" s="1">
        <f>IFERROR(__xludf.DUMMYFUNCTION("""COMPUTED_VALUE"""),2712.57)</f>
        <v>2712.57</v>
      </c>
      <c r="G88" s="2">
        <f>IFERROR(__xludf.DUMMYFUNCTION("""COMPUTED_VALUE"""),45418.66666666667)</f>
        <v>45418.66667</v>
      </c>
      <c r="H88" s="1">
        <f>IFERROR(__xludf.DUMMYFUNCTION("""COMPUTED_VALUE"""),2689.89)</f>
        <v>2689.89</v>
      </c>
      <c r="J88" s="2">
        <f>IFERROR(__xludf.DUMMYFUNCTION("""COMPUTED_VALUE"""),45418.66666666667)</f>
        <v>45418.66667</v>
      </c>
      <c r="K88" s="1">
        <f>IFERROR(__xludf.DUMMYFUNCTION("""COMPUTED_VALUE"""),2697.93)</f>
        <v>2697.93</v>
      </c>
      <c r="M88" s="2">
        <f>IFERROR(__xludf.DUMMYFUNCTION("""COMPUTED_VALUE"""),45418.66666666667)</f>
        <v>45418.66667</v>
      </c>
      <c r="N88" s="1">
        <f>IFERROR(__xludf.DUMMYFUNCTION("""COMPUTED_VALUE"""),4.1936501E7)</f>
        <v>41936501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IFERROR(__xludf.DUMMYFUNCTION("""COMPUTED_VALUE"""),2695.42)</f>
        <v>2695.42</v>
      </c>
      <c r="D89" s="2">
        <f>IFERROR(__xludf.DUMMYFUNCTION("""COMPUTED_VALUE"""),45419.66666666667)</f>
        <v>45419.66667</v>
      </c>
      <c r="E89" s="1">
        <f>IFERROR(__xludf.DUMMYFUNCTION("""COMPUTED_VALUE"""),2697.41)</f>
        <v>2697.41</v>
      </c>
      <c r="G89" s="2">
        <f>IFERROR(__xludf.DUMMYFUNCTION("""COMPUTED_VALUE"""),45419.66666666667)</f>
        <v>45419.66667</v>
      </c>
      <c r="H89" s="1">
        <f>IFERROR(__xludf.DUMMYFUNCTION("""COMPUTED_VALUE"""),2677.33)</f>
        <v>2677.33</v>
      </c>
      <c r="J89" s="2">
        <f>IFERROR(__xludf.DUMMYFUNCTION("""COMPUTED_VALUE"""),45419.66666666667)</f>
        <v>45419.66667</v>
      </c>
      <c r="K89" s="1">
        <f>IFERROR(__xludf.DUMMYFUNCTION("""COMPUTED_VALUE"""),2681.11)</f>
        <v>2681.11</v>
      </c>
      <c r="M89" s="2">
        <f>IFERROR(__xludf.DUMMYFUNCTION("""COMPUTED_VALUE"""),45419.66666666667)</f>
        <v>45419.66667</v>
      </c>
      <c r="N89" s="1">
        <f>IFERROR(__xludf.DUMMYFUNCTION("""COMPUTED_VALUE"""),4.8474209E7)</f>
        <v>48474209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IFERROR(__xludf.DUMMYFUNCTION("""COMPUTED_VALUE"""),2675.78)</f>
        <v>2675.78</v>
      </c>
      <c r="D90" s="2">
        <f>IFERROR(__xludf.DUMMYFUNCTION("""COMPUTED_VALUE"""),45420.66666666667)</f>
        <v>45420.66667</v>
      </c>
      <c r="E90" s="1">
        <f>IFERROR(__xludf.DUMMYFUNCTION("""COMPUTED_VALUE"""),2693.98)</f>
        <v>2693.98</v>
      </c>
      <c r="G90" s="2">
        <f>IFERROR(__xludf.DUMMYFUNCTION("""COMPUTED_VALUE"""),45420.66666666667)</f>
        <v>45420.66667</v>
      </c>
      <c r="H90" s="1">
        <f>IFERROR(__xludf.DUMMYFUNCTION("""COMPUTED_VALUE"""),2675.55)</f>
        <v>2675.55</v>
      </c>
      <c r="J90" s="2">
        <f>IFERROR(__xludf.DUMMYFUNCTION("""COMPUTED_VALUE"""),45420.66666666667)</f>
        <v>45420.66667</v>
      </c>
      <c r="K90" s="1">
        <f>IFERROR(__xludf.DUMMYFUNCTION("""COMPUTED_VALUE"""),2690.04)</f>
        <v>2690.04</v>
      </c>
      <c r="M90" s="2">
        <f>IFERROR(__xludf.DUMMYFUNCTION("""COMPUTED_VALUE"""),45420.66666666667)</f>
        <v>45420.66667</v>
      </c>
      <c r="N90" s="1">
        <f>IFERROR(__xludf.DUMMYFUNCTION("""COMPUTED_VALUE"""),5.8039083E7)</f>
        <v>58039083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IFERROR(__xludf.DUMMYFUNCTION("""COMPUTED_VALUE"""),2689.89)</f>
        <v>2689.89</v>
      </c>
      <c r="D91" s="2">
        <f>IFERROR(__xludf.DUMMYFUNCTION("""COMPUTED_VALUE"""),45421.66666666667)</f>
        <v>45421.66667</v>
      </c>
      <c r="E91" s="1">
        <f>IFERROR(__xludf.DUMMYFUNCTION("""COMPUTED_VALUE"""),2716.04)</f>
        <v>2716.04</v>
      </c>
      <c r="G91" s="2">
        <f>IFERROR(__xludf.DUMMYFUNCTION("""COMPUTED_VALUE"""),45421.66666666667)</f>
        <v>45421.66667</v>
      </c>
      <c r="H91" s="1">
        <f>IFERROR(__xludf.DUMMYFUNCTION("""COMPUTED_VALUE"""),2683.64)</f>
        <v>2683.64</v>
      </c>
      <c r="J91" s="2">
        <f>IFERROR(__xludf.DUMMYFUNCTION("""COMPUTED_VALUE"""),45421.66666666667)</f>
        <v>45421.66667</v>
      </c>
      <c r="K91" s="1">
        <f>IFERROR(__xludf.DUMMYFUNCTION("""COMPUTED_VALUE"""),2715.89)</f>
        <v>2715.89</v>
      </c>
      <c r="M91" s="2">
        <f>IFERROR(__xludf.DUMMYFUNCTION("""COMPUTED_VALUE"""),45421.66666666667)</f>
        <v>45421.66667</v>
      </c>
      <c r="N91" s="1">
        <f>IFERROR(__xludf.DUMMYFUNCTION("""COMPUTED_VALUE"""),4.0426071E7)</f>
        <v>40426071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IFERROR(__xludf.DUMMYFUNCTION("""COMPUTED_VALUE"""),2719.47)</f>
        <v>2719.47</v>
      </c>
      <c r="D92" s="2">
        <f>IFERROR(__xludf.DUMMYFUNCTION("""COMPUTED_VALUE"""),45422.66666666667)</f>
        <v>45422.66667</v>
      </c>
      <c r="E92" s="1">
        <f>IFERROR(__xludf.DUMMYFUNCTION("""COMPUTED_VALUE"""),2754.1)</f>
        <v>2754.1</v>
      </c>
      <c r="G92" s="2">
        <f>IFERROR(__xludf.DUMMYFUNCTION("""COMPUTED_VALUE"""),45422.66666666667)</f>
        <v>45422.66667</v>
      </c>
      <c r="H92" s="1">
        <f>IFERROR(__xludf.DUMMYFUNCTION("""COMPUTED_VALUE"""),2716.92)</f>
        <v>2716.92</v>
      </c>
      <c r="J92" s="2">
        <f>IFERROR(__xludf.DUMMYFUNCTION("""COMPUTED_VALUE"""),45422.66666666667)</f>
        <v>45422.66667</v>
      </c>
      <c r="K92" s="1">
        <f>IFERROR(__xludf.DUMMYFUNCTION("""COMPUTED_VALUE"""),2748.16)</f>
        <v>2748.16</v>
      </c>
      <c r="M92" s="2">
        <f>IFERROR(__xludf.DUMMYFUNCTION("""COMPUTED_VALUE"""),45422.66666666667)</f>
        <v>45422.66667</v>
      </c>
      <c r="N92" s="1">
        <f>IFERROR(__xludf.DUMMYFUNCTION("""COMPUTED_VALUE"""),4.4935239E7)</f>
        <v>44935239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IFERROR(__xludf.DUMMYFUNCTION("""COMPUTED_VALUE"""),2750.94)</f>
        <v>2750.94</v>
      </c>
      <c r="D93" s="2">
        <f>IFERROR(__xludf.DUMMYFUNCTION("""COMPUTED_VALUE"""),45425.66666666667)</f>
        <v>45425.66667</v>
      </c>
      <c r="E93" s="1">
        <f>IFERROR(__xludf.DUMMYFUNCTION("""COMPUTED_VALUE"""),2756.65)</f>
        <v>2756.65</v>
      </c>
      <c r="G93" s="2">
        <f>IFERROR(__xludf.DUMMYFUNCTION("""COMPUTED_VALUE"""),45425.66666666667)</f>
        <v>45425.66667</v>
      </c>
      <c r="H93" s="1">
        <f>IFERROR(__xludf.DUMMYFUNCTION("""COMPUTED_VALUE"""),2724.94)</f>
        <v>2724.94</v>
      </c>
      <c r="J93" s="2">
        <f>IFERROR(__xludf.DUMMYFUNCTION("""COMPUTED_VALUE"""),45425.66666666667)</f>
        <v>45425.66667</v>
      </c>
      <c r="K93" s="1">
        <f>IFERROR(__xludf.DUMMYFUNCTION("""COMPUTED_VALUE"""),2726.0)</f>
        <v>2726</v>
      </c>
      <c r="M93" s="2">
        <f>IFERROR(__xludf.DUMMYFUNCTION("""COMPUTED_VALUE"""),45425.66666666667)</f>
        <v>45425.66667</v>
      </c>
      <c r="N93" s="1">
        <f>IFERROR(__xludf.DUMMYFUNCTION("""COMPUTED_VALUE"""),3.8170166E7)</f>
        <v>38170166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IFERROR(__xludf.DUMMYFUNCTION("""COMPUTED_VALUE"""),2729.18)</f>
        <v>2729.18</v>
      </c>
      <c r="D94" s="2">
        <f>IFERROR(__xludf.DUMMYFUNCTION("""COMPUTED_VALUE"""),45426.66666666667)</f>
        <v>45426.66667</v>
      </c>
      <c r="E94" s="1">
        <f>IFERROR(__xludf.DUMMYFUNCTION("""COMPUTED_VALUE"""),2740.2)</f>
        <v>2740.2</v>
      </c>
      <c r="G94" s="2">
        <f>IFERROR(__xludf.DUMMYFUNCTION("""COMPUTED_VALUE"""),45426.66666666667)</f>
        <v>45426.66667</v>
      </c>
      <c r="H94" s="1">
        <f>IFERROR(__xludf.DUMMYFUNCTION("""COMPUTED_VALUE"""),2709.99)</f>
        <v>2709.99</v>
      </c>
      <c r="J94" s="2">
        <f>IFERROR(__xludf.DUMMYFUNCTION("""COMPUTED_VALUE"""),45426.66666666667)</f>
        <v>45426.66667</v>
      </c>
      <c r="K94" s="1">
        <f>IFERROR(__xludf.DUMMYFUNCTION("""COMPUTED_VALUE"""),2717.95)</f>
        <v>2717.95</v>
      </c>
      <c r="M94" s="2">
        <f>IFERROR(__xludf.DUMMYFUNCTION("""COMPUTED_VALUE"""),45426.66666666667)</f>
        <v>45426.66667</v>
      </c>
      <c r="N94" s="1">
        <f>IFERROR(__xludf.DUMMYFUNCTION("""COMPUTED_VALUE"""),3.4257296E7)</f>
        <v>34257296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IFERROR(__xludf.DUMMYFUNCTION("""COMPUTED_VALUE"""),2724.87)</f>
        <v>2724.87</v>
      </c>
      <c r="D95" s="2">
        <f>IFERROR(__xludf.DUMMYFUNCTION("""COMPUTED_VALUE"""),45427.66666666667)</f>
        <v>45427.66667</v>
      </c>
      <c r="E95" s="1">
        <f>IFERROR(__xludf.DUMMYFUNCTION("""COMPUTED_VALUE"""),2741.75)</f>
        <v>2741.75</v>
      </c>
      <c r="G95" s="2">
        <f>IFERROR(__xludf.DUMMYFUNCTION("""COMPUTED_VALUE"""),45427.66666666667)</f>
        <v>45427.66667</v>
      </c>
      <c r="H95" s="1">
        <f>IFERROR(__xludf.DUMMYFUNCTION("""COMPUTED_VALUE"""),2720.62)</f>
        <v>2720.62</v>
      </c>
      <c r="J95" s="2">
        <f>IFERROR(__xludf.DUMMYFUNCTION("""COMPUTED_VALUE"""),45427.66666666667)</f>
        <v>45427.66667</v>
      </c>
      <c r="K95" s="1">
        <f>IFERROR(__xludf.DUMMYFUNCTION("""COMPUTED_VALUE"""),2737.28)</f>
        <v>2737.28</v>
      </c>
      <c r="M95" s="2">
        <f>IFERROR(__xludf.DUMMYFUNCTION("""COMPUTED_VALUE"""),45427.66666666667)</f>
        <v>45427.66667</v>
      </c>
      <c r="N95" s="1">
        <f>IFERROR(__xludf.DUMMYFUNCTION("""COMPUTED_VALUE"""),3.0180969E7)</f>
        <v>30180969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IFERROR(__xludf.DUMMYFUNCTION("""COMPUTED_VALUE"""),2737.99)</f>
        <v>2737.99</v>
      </c>
      <c r="D96" s="2">
        <f>IFERROR(__xludf.DUMMYFUNCTION("""COMPUTED_VALUE"""),45428.66666666667)</f>
        <v>45428.66667</v>
      </c>
      <c r="E96" s="1">
        <f>IFERROR(__xludf.DUMMYFUNCTION("""COMPUTED_VALUE"""),2745.82)</f>
        <v>2745.82</v>
      </c>
      <c r="G96" s="2">
        <f>IFERROR(__xludf.DUMMYFUNCTION("""COMPUTED_VALUE"""),45428.66666666667)</f>
        <v>45428.66667</v>
      </c>
      <c r="H96" s="1">
        <f>IFERROR(__xludf.DUMMYFUNCTION("""COMPUTED_VALUE"""),2732.14)</f>
        <v>2732.14</v>
      </c>
      <c r="J96" s="2">
        <f>IFERROR(__xludf.DUMMYFUNCTION("""COMPUTED_VALUE"""),45428.66666666667)</f>
        <v>45428.66667</v>
      </c>
      <c r="K96" s="1">
        <f>IFERROR(__xludf.DUMMYFUNCTION("""COMPUTED_VALUE"""),2734.04)</f>
        <v>2734.04</v>
      </c>
      <c r="M96" s="2">
        <f>IFERROR(__xludf.DUMMYFUNCTION("""COMPUTED_VALUE"""),45428.66666666667)</f>
        <v>45428.66667</v>
      </c>
      <c r="N96" s="1">
        <f>IFERROR(__xludf.DUMMYFUNCTION("""COMPUTED_VALUE"""),2.948676E7)</f>
        <v>29486760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IFERROR(__xludf.DUMMYFUNCTION("""COMPUTED_VALUE"""),2736.12)</f>
        <v>2736.12</v>
      </c>
      <c r="D97" s="2">
        <f>IFERROR(__xludf.DUMMYFUNCTION("""COMPUTED_VALUE"""),45429.66666666667)</f>
        <v>45429.66667</v>
      </c>
      <c r="E97" s="1">
        <f>IFERROR(__xludf.DUMMYFUNCTION("""COMPUTED_VALUE"""),2759.23)</f>
        <v>2759.23</v>
      </c>
      <c r="G97" s="2">
        <f>IFERROR(__xludf.DUMMYFUNCTION("""COMPUTED_VALUE"""),45429.66666666667)</f>
        <v>45429.66667</v>
      </c>
      <c r="H97" s="1">
        <f>IFERROR(__xludf.DUMMYFUNCTION("""COMPUTED_VALUE"""),2728.66)</f>
        <v>2728.66</v>
      </c>
      <c r="J97" s="2">
        <f>IFERROR(__xludf.DUMMYFUNCTION("""COMPUTED_VALUE"""),45429.66666666667)</f>
        <v>45429.66667</v>
      </c>
      <c r="K97" s="1">
        <f>IFERROR(__xludf.DUMMYFUNCTION("""COMPUTED_VALUE"""),2758.33)</f>
        <v>2758.33</v>
      </c>
      <c r="M97" s="2">
        <f>IFERROR(__xludf.DUMMYFUNCTION("""COMPUTED_VALUE"""),45429.66666666667)</f>
        <v>45429.66667</v>
      </c>
      <c r="N97" s="1">
        <f>IFERROR(__xludf.DUMMYFUNCTION("""COMPUTED_VALUE"""),3.1816817E7)</f>
        <v>31816817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IFERROR(__xludf.DUMMYFUNCTION("""COMPUTED_VALUE"""),2756.8)</f>
        <v>2756.8</v>
      </c>
      <c r="D98" s="2">
        <f>IFERROR(__xludf.DUMMYFUNCTION("""COMPUTED_VALUE"""),45432.66666666667)</f>
        <v>45432.66667</v>
      </c>
      <c r="E98" s="1">
        <f>IFERROR(__xludf.DUMMYFUNCTION("""COMPUTED_VALUE"""),2759.1)</f>
        <v>2759.1</v>
      </c>
      <c r="G98" s="2">
        <f>IFERROR(__xludf.DUMMYFUNCTION("""COMPUTED_VALUE"""),45432.66666666667)</f>
        <v>45432.66667</v>
      </c>
      <c r="H98" s="1">
        <f>IFERROR(__xludf.DUMMYFUNCTION("""COMPUTED_VALUE"""),2719.69)</f>
        <v>2719.69</v>
      </c>
      <c r="J98" s="2">
        <f>IFERROR(__xludf.DUMMYFUNCTION("""COMPUTED_VALUE"""),45432.66666666667)</f>
        <v>45432.66667</v>
      </c>
      <c r="K98" s="1">
        <f>IFERROR(__xludf.DUMMYFUNCTION("""COMPUTED_VALUE"""),2722.48)</f>
        <v>2722.48</v>
      </c>
      <c r="M98" s="2">
        <f>IFERROR(__xludf.DUMMYFUNCTION("""COMPUTED_VALUE"""),45432.66666666667)</f>
        <v>45432.66667</v>
      </c>
      <c r="N98" s="1">
        <f>IFERROR(__xludf.DUMMYFUNCTION("""COMPUTED_VALUE"""),3.3618708E7)</f>
        <v>33618708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IFERROR(__xludf.DUMMYFUNCTION("""COMPUTED_VALUE"""),2727.22)</f>
        <v>2727.22</v>
      </c>
      <c r="D99" s="2">
        <f>IFERROR(__xludf.DUMMYFUNCTION("""COMPUTED_VALUE"""),45433.66666666667)</f>
        <v>45433.66667</v>
      </c>
      <c r="E99" s="1">
        <f>IFERROR(__xludf.DUMMYFUNCTION("""COMPUTED_VALUE"""),2731.53)</f>
        <v>2731.53</v>
      </c>
      <c r="G99" s="2">
        <f>IFERROR(__xludf.DUMMYFUNCTION("""COMPUTED_VALUE"""),45433.66666666667)</f>
        <v>45433.66667</v>
      </c>
      <c r="H99" s="1">
        <f>IFERROR(__xludf.DUMMYFUNCTION("""COMPUTED_VALUE"""),2707.75)</f>
        <v>2707.75</v>
      </c>
      <c r="J99" s="2">
        <f>IFERROR(__xludf.DUMMYFUNCTION("""COMPUTED_VALUE"""),45433.66666666667)</f>
        <v>45433.66667</v>
      </c>
      <c r="K99" s="1">
        <f>IFERROR(__xludf.DUMMYFUNCTION("""COMPUTED_VALUE"""),2710.39)</f>
        <v>2710.39</v>
      </c>
      <c r="M99" s="2">
        <f>IFERROR(__xludf.DUMMYFUNCTION("""COMPUTED_VALUE"""),45433.66666666667)</f>
        <v>45433.66667</v>
      </c>
      <c r="N99" s="1">
        <f>IFERROR(__xludf.DUMMYFUNCTION("""COMPUTED_VALUE"""),2.3227749E7)</f>
        <v>23227749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IFERROR(__xludf.DUMMYFUNCTION("""COMPUTED_VALUE"""),2711.33)</f>
        <v>2711.33</v>
      </c>
      <c r="D100" s="2">
        <f>IFERROR(__xludf.DUMMYFUNCTION("""COMPUTED_VALUE"""),45434.66666666667)</f>
        <v>45434.66667</v>
      </c>
      <c r="E100" s="1">
        <f>IFERROR(__xludf.DUMMYFUNCTION("""COMPUTED_VALUE"""),2727.02)</f>
        <v>2727.02</v>
      </c>
      <c r="G100" s="2">
        <f>IFERROR(__xludf.DUMMYFUNCTION("""COMPUTED_VALUE"""),45434.66666666667)</f>
        <v>45434.66667</v>
      </c>
      <c r="H100" s="1">
        <f>IFERROR(__xludf.DUMMYFUNCTION("""COMPUTED_VALUE"""),2705.19)</f>
        <v>2705.19</v>
      </c>
      <c r="J100" s="2">
        <f>IFERROR(__xludf.DUMMYFUNCTION("""COMPUTED_VALUE"""),45434.66666666667)</f>
        <v>45434.66667</v>
      </c>
      <c r="K100" s="1">
        <f>IFERROR(__xludf.DUMMYFUNCTION("""COMPUTED_VALUE"""),2721.23)</f>
        <v>2721.23</v>
      </c>
      <c r="M100" s="2">
        <f>IFERROR(__xludf.DUMMYFUNCTION("""COMPUTED_VALUE"""),45434.66666666667)</f>
        <v>45434.66667</v>
      </c>
      <c r="N100" s="1">
        <f>IFERROR(__xludf.DUMMYFUNCTION("""COMPUTED_VALUE"""),3.6600031E7)</f>
        <v>36600031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IFERROR(__xludf.DUMMYFUNCTION("""COMPUTED_VALUE"""),2716.48)</f>
        <v>2716.48</v>
      </c>
      <c r="D101" s="2">
        <f>IFERROR(__xludf.DUMMYFUNCTION("""COMPUTED_VALUE"""),45435.66666666667)</f>
        <v>45435.66667</v>
      </c>
      <c r="E101" s="1">
        <f>IFERROR(__xludf.DUMMYFUNCTION("""COMPUTED_VALUE"""),2717.87)</f>
        <v>2717.87</v>
      </c>
      <c r="G101" s="2">
        <f>IFERROR(__xludf.DUMMYFUNCTION("""COMPUTED_VALUE"""),45435.66666666667)</f>
        <v>45435.66667</v>
      </c>
      <c r="H101" s="1">
        <f>IFERROR(__xludf.DUMMYFUNCTION("""COMPUTED_VALUE"""),2659.08)</f>
        <v>2659.08</v>
      </c>
      <c r="J101" s="2">
        <f>IFERROR(__xludf.DUMMYFUNCTION("""COMPUTED_VALUE"""),45435.66666666667)</f>
        <v>45435.66667</v>
      </c>
      <c r="K101" s="1">
        <f>IFERROR(__xludf.DUMMYFUNCTION("""COMPUTED_VALUE"""),2663.67)</f>
        <v>2663.67</v>
      </c>
      <c r="M101" s="2">
        <f>IFERROR(__xludf.DUMMYFUNCTION("""COMPUTED_VALUE"""),45435.66666666667)</f>
        <v>45435.66667</v>
      </c>
      <c r="N101" s="1">
        <f>IFERROR(__xludf.DUMMYFUNCTION("""COMPUTED_VALUE"""),3.7443123E7)</f>
        <v>37443123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IFERROR(__xludf.DUMMYFUNCTION("""COMPUTED_VALUE"""),2668.03)</f>
        <v>2668.03</v>
      </c>
      <c r="D102" s="2">
        <f>IFERROR(__xludf.DUMMYFUNCTION("""COMPUTED_VALUE"""),45436.66666666667)</f>
        <v>45436.66667</v>
      </c>
      <c r="E102" s="1">
        <f>IFERROR(__xludf.DUMMYFUNCTION("""COMPUTED_VALUE"""),2682.85)</f>
        <v>2682.85</v>
      </c>
      <c r="G102" s="2">
        <f>IFERROR(__xludf.DUMMYFUNCTION("""COMPUTED_VALUE"""),45436.66666666667)</f>
        <v>45436.66667</v>
      </c>
      <c r="H102" s="1">
        <f>IFERROR(__xludf.DUMMYFUNCTION("""COMPUTED_VALUE"""),2665.2)</f>
        <v>2665.2</v>
      </c>
      <c r="J102" s="2">
        <f>IFERROR(__xludf.DUMMYFUNCTION("""COMPUTED_VALUE"""),45436.66666666667)</f>
        <v>45436.66667</v>
      </c>
      <c r="K102" s="1">
        <f>IFERROR(__xludf.DUMMYFUNCTION("""COMPUTED_VALUE"""),2676.03)</f>
        <v>2676.03</v>
      </c>
      <c r="M102" s="2">
        <f>IFERROR(__xludf.DUMMYFUNCTION("""COMPUTED_VALUE"""),45436.66666666667)</f>
        <v>45436.66667</v>
      </c>
      <c r="N102" s="1">
        <f>IFERROR(__xludf.DUMMYFUNCTION("""COMPUTED_VALUE"""),2.7424787E7)</f>
        <v>27424787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IFERROR(__xludf.DUMMYFUNCTION("""COMPUTED_VALUE"""),2669.97)</f>
        <v>2669.97</v>
      </c>
      <c r="D103" s="2">
        <f>IFERROR(__xludf.DUMMYFUNCTION("""COMPUTED_VALUE"""),45440.66666666667)</f>
        <v>45440.66667</v>
      </c>
      <c r="E103" s="1">
        <f>IFERROR(__xludf.DUMMYFUNCTION("""COMPUTED_VALUE"""),2675.06)</f>
        <v>2675.06</v>
      </c>
      <c r="G103" s="2">
        <f>IFERROR(__xludf.DUMMYFUNCTION("""COMPUTED_VALUE"""),45440.66666666667)</f>
        <v>45440.66667</v>
      </c>
      <c r="H103" s="1">
        <f>IFERROR(__xludf.DUMMYFUNCTION("""COMPUTED_VALUE"""),2645.65)</f>
        <v>2645.65</v>
      </c>
      <c r="J103" s="2">
        <f>IFERROR(__xludf.DUMMYFUNCTION("""COMPUTED_VALUE"""),45440.66666666667)</f>
        <v>45440.66667</v>
      </c>
      <c r="K103" s="1">
        <f>IFERROR(__xludf.DUMMYFUNCTION("""COMPUTED_VALUE"""),2649.39)</f>
        <v>2649.39</v>
      </c>
      <c r="M103" s="2">
        <f>IFERROR(__xludf.DUMMYFUNCTION("""COMPUTED_VALUE"""),45440.66666666667)</f>
        <v>45440.66667</v>
      </c>
      <c r="N103" s="1">
        <f>IFERROR(__xludf.DUMMYFUNCTION("""COMPUTED_VALUE"""),3.1594498E7)</f>
        <v>31594498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IFERROR(__xludf.DUMMYFUNCTION("""COMPUTED_VALUE"""),2640.29)</f>
        <v>2640.29</v>
      </c>
      <c r="D104" s="2">
        <f>IFERROR(__xludf.DUMMYFUNCTION("""COMPUTED_VALUE"""),45441.66666666667)</f>
        <v>45441.66667</v>
      </c>
      <c r="E104" s="1">
        <f>IFERROR(__xludf.DUMMYFUNCTION("""COMPUTED_VALUE"""),2647.36)</f>
        <v>2647.36</v>
      </c>
      <c r="G104" s="2">
        <f>IFERROR(__xludf.DUMMYFUNCTION("""COMPUTED_VALUE"""),45441.66666666667)</f>
        <v>45441.66667</v>
      </c>
      <c r="H104" s="1">
        <f>IFERROR(__xludf.DUMMYFUNCTION("""COMPUTED_VALUE"""),2609.72)</f>
        <v>2609.72</v>
      </c>
      <c r="J104" s="2">
        <f>IFERROR(__xludf.DUMMYFUNCTION("""COMPUTED_VALUE"""),45441.66666666667)</f>
        <v>45441.66667</v>
      </c>
      <c r="K104" s="1">
        <f>IFERROR(__xludf.DUMMYFUNCTION("""COMPUTED_VALUE"""),2611.14)</f>
        <v>2611.14</v>
      </c>
      <c r="M104" s="2">
        <f>IFERROR(__xludf.DUMMYFUNCTION("""COMPUTED_VALUE"""),45441.66666666667)</f>
        <v>45441.66667</v>
      </c>
      <c r="N104" s="1">
        <f>IFERROR(__xludf.DUMMYFUNCTION("""COMPUTED_VALUE"""),3.2201705E7)</f>
        <v>32201705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IFERROR(__xludf.DUMMYFUNCTION("""COMPUTED_VALUE"""),2616.95)</f>
        <v>2616.95</v>
      </c>
      <c r="D105" s="2">
        <f>IFERROR(__xludf.DUMMYFUNCTION("""COMPUTED_VALUE"""),45442.66666666667)</f>
        <v>45442.66667</v>
      </c>
      <c r="E105" s="1">
        <f>IFERROR(__xludf.DUMMYFUNCTION("""COMPUTED_VALUE"""),2639.98)</f>
        <v>2639.98</v>
      </c>
      <c r="G105" s="2">
        <f>IFERROR(__xludf.DUMMYFUNCTION("""COMPUTED_VALUE"""),45442.66666666667)</f>
        <v>45442.66667</v>
      </c>
      <c r="H105" s="1">
        <f>IFERROR(__xludf.DUMMYFUNCTION("""COMPUTED_VALUE"""),2611.47)</f>
        <v>2611.47</v>
      </c>
      <c r="J105" s="2">
        <f>IFERROR(__xludf.DUMMYFUNCTION("""COMPUTED_VALUE"""),45442.66666666667)</f>
        <v>45442.66667</v>
      </c>
      <c r="K105" s="1">
        <f>IFERROR(__xludf.DUMMYFUNCTION("""COMPUTED_VALUE"""),2639.08)</f>
        <v>2639.08</v>
      </c>
      <c r="M105" s="2">
        <f>IFERROR(__xludf.DUMMYFUNCTION("""COMPUTED_VALUE"""),45442.66666666667)</f>
        <v>45442.66667</v>
      </c>
      <c r="N105" s="1">
        <f>IFERROR(__xludf.DUMMYFUNCTION("""COMPUTED_VALUE"""),3.438145E7)</f>
        <v>34381450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IFERROR(__xludf.DUMMYFUNCTION("""COMPUTED_VALUE"""),2650.45)</f>
        <v>2650.45</v>
      </c>
      <c r="D106" s="2">
        <f>IFERROR(__xludf.DUMMYFUNCTION("""COMPUTED_VALUE"""),45443.66666666667)</f>
        <v>45443.66667</v>
      </c>
      <c r="E106" s="1">
        <f>IFERROR(__xludf.DUMMYFUNCTION("""COMPUTED_VALUE"""),2684.74)</f>
        <v>2684.74</v>
      </c>
      <c r="G106" s="2">
        <f>IFERROR(__xludf.DUMMYFUNCTION("""COMPUTED_VALUE"""),45443.66666666667)</f>
        <v>45443.66667</v>
      </c>
      <c r="H106" s="1">
        <f>IFERROR(__xludf.DUMMYFUNCTION("""COMPUTED_VALUE"""),2638.35)</f>
        <v>2638.35</v>
      </c>
      <c r="J106" s="2">
        <f>IFERROR(__xludf.DUMMYFUNCTION("""COMPUTED_VALUE"""),45443.66666666667)</f>
        <v>45443.66667</v>
      </c>
      <c r="K106" s="1">
        <f>IFERROR(__xludf.DUMMYFUNCTION("""COMPUTED_VALUE"""),2684.14)</f>
        <v>2684.14</v>
      </c>
      <c r="M106" s="2">
        <f>IFERROR(__xludf.DUMMYFUNCTION("""COMPUTED_VALUE"""),45443.66666666667)</f>
        <v>45443.66667</v>
      </c>
      <c r="N106" s="1">
        <f>IFERROR(__xludf.DUMMYFUNCTION("""COMPUTED_VALUE"""),4.0940852E7)</f>
        <v>40940852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IFERROR(__xludf.DUMMYFUNCTION("""COMPUTED_VALUE"""),2680.63)</f>
        <v>2680.63</v>
      </c>
      <c r="D107" s="2">
        <f>IFERROR(__xludf.DUMMYFUNCTION("""COMPUTED_VALUE"""),45446.66666666667)</f>
        <v>45446.66667</v>
      </c>
      <c r="E107" s="1">
        <f>IFERROR(__xludf.DUMMYFUNCTION("""COMPUTED_VALUE"""),2696.74)</f>
        <v>2696.74</v>
      </c>
      <c r="G107" s="2">
        <f>IFERROR(__xludf.DUMMYFUNCTION("""COMPUTED_VALUE"""),45446.66666666667)</f>
        <v>45446.66667</v>
      </c>
      <c r="H107" s="1">
        <f>IFERROR(__xludf.DUMMYFUNCTION("""COMPUTED_VALUE"""),2666.12)</f>
        <v>2666.12</v>
      </c>
      <c r="J107" s="2">
        <f>IFERROR(__xludf.DUMMYFUNCTION("""COMPUTED_VALUE"""),45446.66666666667)</f>
        <v>45446.66667</v>
      </c>
      <c r="K107" s="1">
        <f>IFERROR(__xludf.DUMMYFUNCTION("""COMPUTED_VALUE"""),2696.74)</f>
        <v>2696.74</v>
      </c>
      <c r="M107" s="2">
        <f>IFERROR(__xludf.DUMMYFUNCTION("""COMPUTED_VALUE"""),45446.66666666667)</f>
        <v>45446.66667</v>
      </c>
      <c r="N107" s="1">
        <f>IFERROR(__xludf.DUMMYFUNCTION("""COMPUTED_VALUE"""),3.1656454E7)</f>
        <v>31656454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IFERROR(__xludf.DUMMYFUNCTION("""COMPUTED_VALUE"""),2692.55)</f>
        <v>2692.55</v>
      </c>
      <c r="D108" s="2">
        <f>IFERROR(__xludf.DUMMYFUNCTION("""COMPUTED_VALUE"""),45447.66666666667)</f>
        <v>45447.66667</v>
      </c>
      <c r="E108" s="1">
        <f>IFERROR(__xludf.DUMMYFUNCTION("""COMPUTED_VALUE"""),2720.61)</f>
        <v>2720.61</v>
      </c>
      <c r="G108" s="2">
        <f>IFERROR(__xludf.DUMMYFUNCTION("""COMPUTED_VALUE"""),45447.66666666667)</f>
        <v>45447.66667</v>
      </c>
      <c r="H108" s="1">
        <f>IFERROR(__xludf.DUMMYFUNCTION("""COMPUTED_VALUE"""),2692.55)</f>
        <v>2692.55</v>
      </c>
      <c r="J108" s="2">
        <f>IFERROR(__xludf.DUMMYFUNCTION("""COMPUTED_VALUE"""),45447.66666666667)</f>
        <v>45447.66667</v>
      </c>
      <c r="K108" s="1">
        <f>IFERROR(__xludf.DUMMYFUNCTION("""COMPUTED_VALUE"""),2715.9)</f>
        <v>2715.9</v>
      </c>
      <c r="M108" s="2">
        <f>IFERROR(__xludf.DUMMYFUNCTION("""COMPUTED_VALUE"""),45447.66666666667)</f>
        <v>45447.66667</v>
      </c>
      <c r="N108" s="1">
        <f>IFERROR(__xludf.DUMMYFUNCTION("""COMPUTED_VALUE"""),2.9872175E7)</f>
        <v>29872175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IFERROR(__xludf.DUMMYFUNCTION("""COMPUTED_VALUE"""),2711.1)</f>
        <v>2711.1</v>
      </c>
      <c r="D109" s="2">
        <f>IFERROR(__xludf.DUMMYFUNCTION("""COMPUTED_VALUE"""),45448.66666666667)</f>
        <v>45448.66667</v>
      </c>
      <c r="E109" s="1">
        <f>IFERROR(__xludf.DUMMYFUNCTION("""COMPUTED_VALUE"""),2718.69)</f>
        <v>2718.69</v>
      </c>
      <c r="G109" s="2">
        <f>IFERROR(__xludf.DUMMYFUNCTION("""COMPUTED_VALUE"""),45448.66666666667)</f>
        <v>45448.66667</v>
      </c>
      <c r="H109" s="1">
        <f>IFERROR(__xludf.DUMMYFUNCTION("""COMPUTED_VALUE"""),2695.24)</f>
        <v>2695.24</v>
      </c>
      <c r="J109" s="2">
        <f>IFERROR(__xludf.DUMMYFUNCTION("""COMPUTED_VALUE"""),45448.66666666667)</f>
        <v>45448.66667</v>
      </c>
      <c r="K109" s="1">
        <f>IFERROR(__xludf.DUMMYFUNCTION("""COMPUTED_VALUE"""),2703.74)</f>
        <v>2703.74</v>
      </c>
      <c r="M109" s="2">
        <f>IFERROR(__xludf.DUMMYFUNCTION("""COMPUTED_VALUE"""),45448.66666666667)</f>
        <v>45448.66667</v>
      </c>
      <c r="N109" s="1">
        <f>IFERROR(__xludf.DUMMYFUNCTION("""COMPUTED_VALUE"""),3.4773519E7)</f>
        <v>34773519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IFERROR(__xludf.DUMMYFUNCTION("""COMPUTED_VALUE"""),2706.74)</f>
        <v>2706.74</v>
      </c>
      <c r="D110" s="2">
        <f>IFERROR(__xludf.DUMMYFUNCTION("""COMPUTED_VALUE"""),45449.66666666667)</f>
        <v>45449.66667</v>
      </c>
      <c r="E110" s="1">
        <f>IFERROR(__xludf.DUMMYFUNCTION("""COMPUTED_VALUE"""),2727.81)</f>
        <v>2727.81</v>
      </c>
      <c r="G110" s="2">
        <f>IFERROR(__xludf.DUMMYFUNCTION("""COMPUTED_VALUE"""),45449.66666666667)</f>
        <v>45449.66667</v>
      </c>
      <c r="H110" s="1">
        <f>IFERROR(__xludf.DUMMYFUNCTION("""COMPUTED_VALUE"""),2705.12)</f>
        <v>2705.12</v>
      </c>
      <c r="J110" s="2">
        <f>IFERROR(__xludf.DUMMYFUNCTION("""COMPUTED_VALUE"""),45449.66666666667)</f>
        <v>45449.66667</v>
      </c>
      <c r="K110" s="1">
        <f>IFERROR(__xludf.DUMMYFUNCTION("""COMPUTED_VALUE"""),2724.2)</f>
        <v>2724.2</v>
      </c>
      <c r="M110" s="2">
        <f>IFERROR(__xludf.DUMMYFUNCTION("""COMPUTED_VALUE"""),45449.66666666667)</f>
        <v>45449.66667</v>
      </c>
      <c r="N110" s="1">
        <f>IFERROR(__xludf.DUMMYFUNCTION("""COMPUTED_VALUE"""),2.9099972E7)</f>
        <v>29099972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IFERROR(__xludf.DUMMYFUNCTION("""COMPUTED_VALUE"""),2719.85)</f>
        <v>2719.85</v>
      </c>
      <c r="D111" s="2">
        <f>IFERROR(__xludf.DUMMYFUNCTION("""COMPUTED_VALUE"""),45450.66666666667)</f>
        <v>45450.66667</v>
      </c>
      <c r="E111" s="1">
        <f>IFERROR(__xludf.DUMMYFUNCTION("""COMPUTED_VALUE"""),2733.11)</f>
        <v>2733.11</v>
      </c>
      <c r="G111" s="2">
        <f>IFERROR(__xludf.DUMMYFUNCTION("""COMPUTED_VALUE"""),45450.66666666667)</f>
        <v>45450.66667</v>
      </c>
      <c r="H111" s="1">
        <f>IFERROR(__xludf.DUMMYFUNCTION("""COMPUTED_VALUE"""),2693.89)</f>
        <v>2693.89</v>
      </c>
      <c r="J111" s="2">
        <f>IFERROR(__xludf.DUMMYFUNCTION("""COMPUTED_VALUE"""),45450.66666666667)</f>
        <v>45450.66667</v>
      </c>
      <c r="K111" s="1">
        <f>IFERROR(__xludf.DUMMYFUNCTION("""COMPUTED_VALUE"""),2695.78)</f>
        <v>2695.78</v>
      </c>
      <c r="M111" s="2">
        <f>IFERROR(__xludf.DUMMYFUNCTION("""COMPUTED_VALUE"""),45450.66666666667)</f>
        <v>45450.66667</v>
      </c>
      <c r="N111" s="1">
        <f>IFERROR(__xludf.DUMMYFUNCTION("""COMPUTED_VALUE"""),2.8370017E7)</f>
        <v>28370017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IFERROR(__xludf.DUMMYFUNCTION("""COMPUTED_VALUE"""),2693.87)</f>
        <v>2693.87</v>
      </c>
      <c r="D112" s="2">
        <f>IFERROR(__xludf.DUMMYFUNCTION("""COMPUTED_VALUE"""),45453.66666666667)</f>
        <v>45453.66667</v>
      </c>
      <c r="E112" s="1">
        <f>IFERROR(__xludf.DUMMYFUNCTION("""COMPUTED_VALUE"""),2694.63)</f>
        <v>2694.63</v>
      </c>
      <c r="G112" s="2">
        <f>IFERROR(__xludf.DUMMYFUNCTION("""COMPUTED_VALUE"""),45453.66666666667)</f>
        <v>45453.66667</v>
      </c>
      <c r="H112" s="1">
        <f>IFERROR(__xludf.DUMMYFUNCTION("""COMPUTED_VALUE"""),2673.09)</f>
        <v>2673.09</v>
      </c>
      <c r="J112" s="2">
        <f>IFERROR(__xludf.DUMMYFUNCTION("""COMPUTED_VALUE"""),45453.66666666667)</f>
        <v>45453.66667</v>
      </c>
      <c r="K112" s="1">
        <f>IFERROR(__xludf.DUMMYFUNCTION("""COMPUTED_VALUE"""),2680.45)</f>
        <v>2680.45</v>
      </c>
      <c r="M112" s="2">
        <f>IFERROR(__xludf.DUMMYFUNCTION("""COMPUTED_VALUE"""),45453.66666666667)</f>
        <v>45453.66667</v>
      </c>
      <c r="N112" s="1">
        <f>IFERROR(__xludf.DUMMYFUNCTION("""COMPUTED_VALUE"""),3.2919478E7)</f>
        <v>32919478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IFERROR(__xludf.DUMMYFUNCTION("""COMPUTED_VALUE"""),2673.45)</f>
        <v>2673.45</v>
      </c>
      <c r="D113" s="2">
        <f>IFERROR(__xludf.DUMMYFUNCTION("""COMPUTED_VALUE"""),45454.66666666667)</f>
        <v>45454.66667</v>
      </c>
      <c r="E113" s="1">
        <f>IFERROR(__xludf.DUMMYFUNCTION("""COMPUTED_VALUE"""),2676.12)</f>
        <v>2676.12</v>
      </c>
      <c r="G113" s="2">
        <f>IFERROR(__xludf.DUMMYFUNCTION("""COMPUTED_VALUE"""),45454.66666666667)</f>
        <v>45454.66667</v>
      </c>
      <c r="H113" s="1">
        <f>IFERROR(__xludf.DUMMYFUNCTION("""COMPUTED_VALUE"""),2654.63)</f>
        <v>2654.63</v>
      </c>
      <c r="J113" s="2">
        <f>IFERROR(__xludf.DUMMYFUNCTION("""COMPUTED_VALUE"""),45454.66666666667)</f>
        <v>45454.66667</v>
      </c>
      <c r="K113" s="1">
        <f>IFERROR(__xludf.DUMMYFUNCTION("""COMPUTED_VALUE"""),2670.09)</f>
        <v>2670.09</v>
      </c>
      <c r="M113" s="2">
        <f>IFERROR(__xludf.DUMMYFUNCTION("""COMPUTED_VALUE"""),45454.66666666667)</f>
        <v>45454.66667</v>
      </c>
      <c r="N113" s="1">
        <f>IFERROR(__xludf.DUMMYFUNCTION("""COMPUTED_VALUE"""),3.1991921E7)</f>
        <v>31991921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IFERROR(__xludf.DUMMYFUNCTION("""COMPUTED_VALUE"""),2678.6)</f>
        <v>2678.6</v>
      </c>
      <c r="D114" s="2">
        <f>IFERROR(__xludf.DUMMYFUNCTION("""COMPUTED_VALUE"""),45455.66666666667)</f>
        <v>45455.66667</v>
      </c>
      <c r="E114" s="1">
        <f>IFERROR(__xludf.DUMMYFUNCTION("""COMPUTED_VALUE"""),2693.08)</f>
        <v>2693.08</v>
      </c>
      <c r="G114" s="2">
        <f>IFERROR(__xludf.DUMMYFUNCTION("""COMPUTED_VALUE"""),45455.66666666667)</f>
        <v>45455.66667</v>
      </c>
      <c r="H114" s="1">
        <f>IFERROR(__xludf.DUMMYFUNCTION("""COMPUTED_VALUE"""),2670.42)</f>
        <v>2670.42</v>
      </c>
      <c r="J114" s="2">
        <f>IFERROR(__xludf.DUMMYFUNCTION("""COMPUTED_VALUE"""),45455.66666666667)</f>
        <v>45455.66667</v>
      </c>
      <c r="K114" s="1">
        <f>IFERROR(__xludf.DUMMYFUNCTION("""COMPUTED_VALUE"""),2681.03)</f>
        <v>2681.03</v>
      </c>
      <c r="M114" s="2">
        <f>IFERROR(__xludf.DUMMYFUNCTION("""COMPUTED_VALUE"""),45455.66666666667)</f>
        <v>45455.66667</v>
      </c>
      <c r="N114" s="1">
        <f>IFERROR(__xludf.DUMMYFUNCTION("""COMPUTED_VALUE"""),2.7707652E7)</f>
        <v>27707652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IFERROR(__xludf.DUMMYFUNCTION("""COMPUTED_VALUE"""),2677.08)</f>
        <v>2677.08</v>
      </c>
      <c r="D115" s="2">
        <f>IFERROR(__xludf.DUMMYFUNCTION("""COMPUTED_VALUE"""),45456.66666666667)</f>
        <v>45456.66667</v>
      </c>
      <c r="E115" s="1">
        <f>IFERROR(__xludf.DUMMYFUNCTION("""COMPUTED_VALUE"""),2698.3)</f>
        <v>2698.3</v>
      </c>
      <c r="G115" s="2">
        <f>IFERROR(__xludf.DUMMYFUNCTION("""COMPUTED_VALUE"""),45456.66666666667)</f>
        <v>45456.66667</v>
      </c>
      <c r="H115" s="1">
        <f>IFERROR(__xludf.DUMMYFUNCTION("""COMPUTED_VALUE"""),2671.67)</f>
        <v>2671.67</v>
      </c>
      <c r="J115" s="2">
        <f>IFERROR(__xludf.DUMMYFUNCTION("""COMPUTED_VALUE"""),45456.66666666667)</f>
        <v>45456.66667</v>
      </c>
      <c r="K115" s="1">
        <f>IFERROR(__xludf.DUMMYFUNCTION("""COMPUTED_VALUE"""),2695.06)</f>
        <v>2695.06</v>
      </c>
      <c r="M115" s="2">
        <f>IFERROR(__xludf.DUMMYFUNCTION("""COMPUTED_VALUE"""),45456.66666666667)</f>
        <v>45456.66667</v>
      </c>
      <c r="N115" s="1">
        <f>IFERROR(__xludf.DUMMYFUNCTION("""COMPUTED_VALUE"""),3.3427836E7)</f>
        <v>33427836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IFERROR(__xludf.DUMMYFUNCTION("""COMPUTED_VALUE"""),2686.65)</f>
        <v>2686.65</v>
      </c>
      <c r="D116" s="2">
        <f>IFERROR(__xludf.DUMMYFUNCTION("""COMPUTED_VALUE"""),45457.66666666667)</f>
        <v>45457.66667</v>
      </c>
      <c r="E116" s="1">
        <f>IFERROR(__xludf.DUMMYFUNCTION("""COMPUTED_VALUE"""),2687.91)</f>
        <v>2687.91</v>
      </c>
      <c r="G116" s="2">
        <f>IFERROR(__xludf.DUMMYFUNCTION("""COMPUTED_VALUE"""),45457.66666666667)</f>
        <v>45457.66667</v>
      </c>
      <c r="H116" s="1">
        <f>IFERROR(__xludf.DUMMYFUNCTION("""COMPUTED_VALUE"""),2666.13)</f>
        <v>2666.13</v>
      </c>
      <c r="J116" s="2">
        <f>IFERROR(__xludf.DUMMYFUNCTION("""COMPUTED_VALUE"""),45457.66666666667)</f>
        <v>45457.66667</v>
      </c>
      <c r="K116" s="1">
        <f>IFERROR(__xludf.DUMMYFUNCTION("""COMPUTED_VALUE"""),2684.17)</f>
        <v>2684.17</v>
      </c>
      <c r="M116" s="2">
        <f>IFERROR(__xludf.DUMMYFUNCTION("""COMPUTED_VALUE"""),45457.66666666667)</f>
        <v>45457.66667</v>
      </c>
      <c r="N116" s="1">
        <f>IFERROR(__xludf.DUMMYFUNCTION("""COMPUTED_VALUE"""),2.1627118E7)</f>
        <v>21627118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IFERROR(__xludf.DUMMYFUNCTION("""COMPUTED_VALUE"""),2676.63)</f>
        <v>2676.63</v>
      </c>
      <c r="D117" s="2">
        <f>IFERROR(__xludf.DUMMYFUNCTION("""COMPUTED_VALUE"""),45460.66666666667)</f>
        <v>45460.66667</v>
      </c>
      <c r="E117" s="1">
        <f>IFERROR(__xludf.DUMMYFUNCTION("""COMPUTED_VALUE"""),2723.37)</f>
        <v>2723.37</v>
      </c>
      <c r="G117" s="2">
        <f>IFERROR(__xludf.DUMMYFUNCTION("""COMPUTED_VALUE"""),45460.66666666667)</f>
        <v>45460.66667</v>
      </c>
      <c r="H117" s="1">
        <f>IFERROR(__xludf.DUMMYFUNCTION("""COMPUTED_VALUE"""),2676.63)</f>
        <v>2676.63</v>
      </c>
      <c r="J117" s="2">
        <f>IFERROR(__xludf.DUMMYFUNCTION("""COMPUTED_VALUE"""),45460.66666666667)</f>
        <v>45460.66667</v>
      </c>
      <c r="K117" s="1">
        <f>IFERROR(__xludf.DUMMYFUNCTION("""COMPUTED_VALUE"""),2717.24)</f>
        <v>2717.24</v>
      </c>
      <c r="M117" s="2">
        <f>IFERROR(__xludf.DUMMYFUNCTION("""COMPUTED_VALUE"""),45460.66666666667)</f>
        <v>45460.66667</v>
      </c>
      <c r="N117" s="1">
        <f>IFERROR(__xludf.DUMMYFUNCTION("""COMPUTED_VALUE"""),2.7622844E7)</f>
        <v>27622844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IFERROR(__xludf.DUMMYFUNCTION("""COMPUTED_VALUE"""),2717.91)</f>
        <v>2717.91</v>
      </c>
      <c r="D118" s="2">
        <f>IFERROR(__xludf.DUMMYFUNCTION("""COMPUTED_VALUE"""),45461.66666666667)</f>
        <v>45461.66667</v>
      </c>
      <c r="E118" s="1">
        <f>IFERROR(__xludf.DUMMYFUNCTION("""COMPUTED_VALUE"""),2731.05)</f>
        <v>2731.05</v>
      </c>
      <c r="G118" s="2">
        <f>IFERROR(__xludf.DUMMYFUNCTION("""COMPUTED_VALUE"""),45461.66666666667)</f>
        <v>45461.66667</v>
      </c>
      <c r="H118" s="1">
        <f>IFERROR(__xludf.DUMMYFUNCTION("""COMPUTED_VALUE"""),2701.39)</f>
        <v>2701.39</v>
      </c>
      <c r="J118" s="2">
        <f>IFERROR(__xludf.DUMMYFUNCTION("""COMPUTED_VALUE"""),45461.66666666667)</f>
        <v>45461.66667</v>
      </c>
      <c r="K118" s="1">
        <f>IFERROR(__xludf.DUMMYFUNCTION("""COMPUTED_VALUE"""),2705.84)</f>
        <v>2705.84</v>
      </c>
      <c r="M118" s="2">
        <f>IFERROR(__xludf.DUMMYFUNCTION("""COMPUTED_VALUE"""),45461.66666666667)</f>
        <v>45461.66667</v>
      </c>
      <c r="N118" s="1">
        <f>IFERROR(__xludf.DUMMYFUNCTION("""COMPUTED_VALUE"""),3.1964249E7)</f>
        <v>31964249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IFERROR(__xludf.DUMMYFUNCTION("""COMPUTED_VALUE"""),2701.11)</f>
        <v>2701.11</v>
      </c>
      <c r="D119" s="2">
        <f>IFERROR(__xludf.DUMMYFUNCTION("""COMPUTED_VALUE"""),45463.66666666667)</f>
        <v>45463.66667</v>
      </c>
      <c r="E119" s="1">
        <f>IFERROR(__xludf.DUMMYFUNCTION("""COMPUTED_VALUE"""),2712.54)</f>
        <v>2712.54</v>
      </c>
      <c r="G119" s="2">
        <f>IFERROR(__xludf.DUMMYFUNCTION("""COMPUTED_VALUE"""),45463.66666666667)</f>
        <v>45463.66667</v>
      </c>
      <c r="H119" s="1">
        <f>IFERROR(__xludf.DUMMYFUNCTION("""COMPUTED_VALUE"""),2671.41)</f>
        <v>2671.41</v>
      </c>
      <c r="J119" s="2">
        <f>IFERROR(__xludf.DUMMYFUNCTION("""COMPUTED_VALUE"""),45463.66666666667)</f>
        <v>45463.66667</v>
      </c>
      <c r="K119" s="1">
        <f>IFERROR(__xludf.DUMMYFUNCTION("""COMPUTED_VALUE"""),2675.72)</f>
        <v>2675.72</v>
      </c>
      <c r="M119" s="2">
        <f>IFERROR(__xludf.DUMMYFUNCTION("""COMPUTED_VALUE"""),45463.66666666667)</f>
        <v>45463.66667</v>
      </c>
      <c r="N119" s="1">
        <f>IFERROR(__xludf.DUMMYFUNCTION("""COMPUTED_VALUE"""),3.3172086E7)</f>
        <v>33172086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IFERROR(__xludf.DUMMYFUNCTION("""COMPUTED_VALUE"""),2693.74)</f>
        <v>2693.74</v>
      </c>
      <c r="D120" s="2">
        <f>IFERROR(__xludf.DUMMYFUNCTION("""COMPUTED_VALUE"""),45464.66666666667)</f>
        <v>45464.66667</v>
      </c>
      <c r="E120" s="1">
        <f>IFERROR(__xludf.DUMMYFUNCTION("""COMPUTED_VALUE"""),2709.09)</f>
        <v>2709.09</v>
      </c>
      <c r="G120" s="2">
        <f>IFERROR(__xludf.DUMMYFUNCTION("""COMPUTED_VALUE"""),45464.66666666667)</f>
        <v>45464.66667</v>
      </c>
      <c r="H120" s="1">
        <f>IFERROR(__xludf.DUMMYFUNCTION("""COMPUTED_VALUE"""),2687.26)</f>
        <v>2687.26</v>
      </c>
      <c r="J120" s="2">
        <f>IFERROR(__xludf.DUMMYFUNCTION("""COMPUTED_VALUE"""),45464.66666666667)</f>
        <v>45464.66667</v>
      </c>
      <c r="K120" s="1">
        <f>IFERROR(__xludf.DUMMYFUNCTION("""COMPUTED_VALUE"""),2704.31)</f>
        <v>2704.31</v>
      </c>
      <c r="M120" s="2">
        <f>IFERROR(__xludf.DUMMYFUNCTION("""COMPUTED_VALUE"""),45464.66666666667)</f>
        <v>45464.66667</v>
      </c>
      <c r="N120" s="1">
        <f>IFERROR(__xludf.DUMMYFUNCTION("""COMPUTED_VALUE"""),6.1552463E7)</f>
        <v>61552463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IFERROR(__xludf.DUMMYFUNCTION("""COMPUTED_VALUE"""),2701.95)</f>
        <v>2701.95</v>
      </c>
      <c r="D121" s="2">
        <f>IFERROR(__xludf.DUMMYFUNCTION("""COMPUTED_VALUE"""),45467.66666666667)</f>
        <v>45467.66667</v>
      </c>
      <c r="E121" s="1">
        <f>IFERROR(__xludf.DUMMYFUNCTION("""COMPUTED_VALUE"""),2706.5)</f>
        <v>2706.5</v>
      </c>
      <c r="G121" s="2">
        <f>IFERROR(__xludf.DUMMYFUNCTION("""COMPUTED_VALUE"""),45467.66666666667)</f>
        <v>45467.66667</v>
      </c>
      <c r="H121" s="1">
        <f>IFERROR(__xludf.DUMMYFUNCTION("""COMPUTED_VALUE"""),2688.71)</f>
        <v>2688.71</v>
      </c>
      <c r="J121" s="2">
        <f>IFERROR(__xludf.DUMMYFUNCTION("""COMPUTED_VALUE"""),45467.66666666667)</f>
        <v>45467.66667</v>
      </c>
      <c r="K121" s="1">
        <f>IFERROR(__xludf.DUMMYFUNCTION("""COMPUTED_VALUE"""),2701.9)</f>
        <v>2701.9</v>
      </c>
      <c r="M121" s="2">
        <f>IFERROR(__xludf.DUMMYFUNCTION("""COMPUTED_VALUE"""),45467.66666666667)</f>
        <v>45467.66667</v>
      </c>
      <c r="N121" s="1">
        <f>IFERROR(__xludf.DUMMYFUNCTION("""COMPUTED_VALUE"""),2.8190346E7)</f>
        <v>28190346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IFERROR(__xludf.DUMMYFUNCTION("""COMPUTED_VALUE"""),2702.81)</f>
        <v>2702.81</v>
      </c>
      <c r="D122" s="2">
        <f>IFERROR(__xludf.DUMMYFUNCTION("""COMPUTED_VALUE"""),45468.66666666667)</f>
        <v>45468.66667</v>
      </c>
      <c r="E122" s="1">
        <f>IFERROR(__xludf.DUMMYFUNCTION("""COMPUTED_VALUE"""),2710.32)</f>
        <v>2710.32</v>
      </c>
      <c r="G122" s="2">
        <f>IFERROR(__xludf.DUMMYFUNCTION("""COMPUTED_VALUE"""),45468.66666666667)</f>
        <v>45468.66667</v>
      </c>
      <c r="H122" s="1">
        <f>IFERROR(__xludf.DUMMYFUNCTION("""COMPUTED_VALUE"""),2683.86)</f>
        <v>2683.86</v>
      </c>
      <c r="J122" s="2">
        <f>IFERROR(__xludf.DUMMYFUNCTION("""COMPUTED_VALUE"""),45468.66666666667)</f>
        <v>45468.66667</v>
      </c>
      <c r="K122" s="1">
        <f>IFERROR(__xludf.DUMMYFUNCTION("""COMPUTED_VALUE"""),2699.64)</f>
        <v>2699.64</v>
      </c>
      <c r="M122" s="2">
        <f>IFERROR(__xludf.DUMMYFUNCTION("""COMPUTED_VALUE"""),45468.66666666667)</f>
        <v>45468.66667</v>
      </c>
      <c r="N122" s="1">
        <f>IFERROR(__xludf.DUMMYFUNCTION("""COMPUTED_VALUE"""),3.9423838E7)</f>
        <v>39423838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IFERROR(__xludf.DUMMYFUNCTION("""COMPUTED_VALUE"""),2693.89)</f>
        <v>2693.89</v>
      </c>
      <c r="D123" s="2">
        <f>IFERROR(__xludf.DUMMYFUNCTION("""COMPUTED_VALUE"""),45469.66666666667)</f>
        <v>45469.66667</v>
      </c>
      <c r="E123" s="1">
        <f>IFERROR(__xludf.DUMMYFUNCTION("""COMPUTED_VALUE"""),2701.96)</f>
        <v>2701.96</v>
      </c>
      <c r="G123" s="2">
        <f>IFERROR(__xludf.DUMMYFUNCTION("""COMPUTED_VALUE"""),45469.66666666667)</f>
        <v>45469.66667</v>
      </c>
      <c r="H123" s="1">
        <f>IFERROR(__xludf.DUMMYFUNCTION("""COMPUTED_VALUE"""),2664.88)</f>
        <v>2664.88</v>
      </c>
      <c r="J123" s="2">
        <f>IFERROR(__xludf.DUMMYFUNCTION("""COMPUTED_VALUE"""),45469.66666666667)</f>
        <v>45469.66667</v>
      </c>
      <c r="K123" s="1">
        <f>IFERROR(__xludf.DUMMYFUNCTION("""COMPUTED_VALUE"""),2697.67)</f>
        <v>2697.67</v>
      </c>
      <c r="M123" s="2">
        <f>IFERROR(__xludf.DUMMYFUNCTION("""COMPUTED_VALUE"""),45469.66666666667)</f>
        <v>45469.66667</v>
      </c>
      <c r="N123" s="1">
        <f>IFERROR(__xludf.DUMMYFUNCTION("""COMPUTED_VALUE"""),5.5840618E7)</f>
        <v>55840618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IFERROR(__xludf.DUMMYFUNCTION("""COMPUTED_VALUE"""),2698.39)</f>
        <v>2698.39</v>
      </c>
      <c r="D124" s="2">
        <f>IFERROR(__xludf.DUMMYFUNCTION("""COMPUTED_VALUE"""),45470.66666666667)</f>
        <v>45470.66667</v>
      </c>
      <c r="E124" s="1">
        <f>IFERROR(__xludf.DUMMYFUNCTION("""COMPUTED_VALUE"""),2701.77)</f>
        <v>2701.77</v>
      </c>
      <c r="G124" s="2">
        <f>IFERROR(__xludf.DUMMYFUNCTION("""COMPUTED_VALUE"""),45470.66666666667)</f>
        <v>45470.66667</v>
      </c>
      <c r="H124" s="1">
        <f>IFERROR(__xludf.DUMMYFUNCTION("""COMPUTED_VALUE"""),2662.97)</f>
        <v>2662.97</v>
      </c>
      <c r="J124" s="2">
        <f>IFERROR(__xludf.DUMMYFUNCTION("""COMPUTED_VALUE"""),45470.66666666667)</f>
        <v>45470.66667</v>
      </c>
      <c r="K124" s="1">
        <f>IFERROR(__xludf.DUMMYFUNCTION("""COMPUTED_VALUE"""),2674.66)</f>
        <v>2674.66</v>
      </c>
      <c r="M124" s="2">
        <f>IFERROR(__xludf.DUMMYFUNCTION("""COMPUTED_VALUE"""),45470.66666666667)</f>
        <v>45470.66667</v>
      </c>
      <c r="N124" s="1">
        <f>IFERROR(__xludf.DUMMYFUNCTION("""COMPUTED_VALUE"""),5.7776318E7)</f>
        <v>57776318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IFERROR(__xludf.DUMMYFUNCTION("""COMPUTED_VALUE"""),2666.9)</f>
        <v>2666.9</v>
      </c>
      <c r="D125" s="2">
        <f>IFERROR(__xludf.DUMMYFUNCTION("""COMPUTED_VALUE"""),45471.66666666667)</f>
        <v>45471.66667</v>
      </c>
      <c r="E125" s="1">
        <f>IFERROR(__xludf.DUMMYFUNCTION("""COMPUTED_VALUE"""),2679.17)</f>
        <v>2679.17</v>
      </c>
      <c r="G125" s="2">
        <f>IFERROR(__xludf.DUMMYFUNCTION("""COMPUTED_VALUE"""),45471.66666666667)</f>
        <v>45471.66667</v>
      </c>
      <c r="H125" s="1">
        <f>IFERROR(__xludf.DUMMYFUNCTION("""COMPUTED_VALUE"""),2640.8)</f>
        <v>2640.8</v>
      </c>
      <c r="J125" s="2">
        <f>IFERROR(__xludf.DUMMYFUNCTION("""COMPUTED_VALUE"""),45471.66666666667)</f>
        <v>45471.66667</v>
      </c>
      <c r="K125" s="1">
        <f>IFERROR(__xludf.DUMMYFUNCTION("""COMPUTED_VALUE"""),2650.7)</f>
        <v>2650.7</v>
      </c>
      <c r="M125" s="2">
        <f>IFERROR(__xludf.DUMMYFUNCTION("""COMPUTED_VALUE"""),45471.66666666667)</f>
        <v>45471.66667</v>
      </c>
      <c r="N125" s="1">
        <f>IFERROR(__xludf.DUMMYFUNCTION("""COMPUTED_VALUE"""),8.3999827E7)</f>
        <v>83999827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IFERROR(__xludf.DUMMYFUNCTION("""COMPUTED_VALUE"""),2649.77)</f>
        <v>2649.77</v>
      </c>
      <c r="D126" s="2">
        <f>IFERROR(__xludf.DUMMYFUNCTION("""COMPUTED_VALUE"""),45474.66666666667)</f>
        <v>45474.66667</v>
      </c>
      <c r="E126" s="1">
        <f>IFERROR(__xludf.DUMMYFUNCTION("""COMPUTED_VALUE"""),2652.54)</f>
        <v>2652.54</v>
      </c>
      <c r="G126" s="2">
        <f>IFERROR(__xludf.DUMMYFUNCTION("""COMPUTED_VALUE"""),45474.66666666667)</f>
        <v>45474.66667</v>
      </c>
      <c r="H126" s="1">
        <f>IFERROR(__xludf.DUMMYFUNCTION("""COMPUTED_VALUE"""),2596.0)</f>
        <v>2596</v>
      </c>
      <c r="J126" s="2">
        <f>IFERROR(__xludf.DUMMYFUNCTION("""COMPUTED_VALUE"""),45474.66666666667)</f>
        <v>45474.66667</v>
      </c>
      <c r="K126" s="1">
        <f>IFERROR(__xludf.DUMMYFUNCTION("""COMPUTED_VALUE"""),2610.84)</f>
        <v>2610.84</v>
      </c>
      <c r="M126" s="2">
        <f>IFERROR(__xludf.DUMMYFUNCTION("""COMPUTED_VALUE"""),45474.66666666667)</f>
        <v>45474.66667</v>
      </c>
      <c r="N126" s="1">
        <f>IFERROR(__xludf.DUMMYFUNCTION("""COMPUTED_VALUE"""),4.7844107E7)</f>
        <v>47844107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IFERROR(__xludf.DUMMYFUNCTION("""COMPUTED_VALUE"""),2608.96)</f>
        <v>2608.96</v>
      </c>
      <c r="D127" s="2">
        <f>IFERROR(__xludf.DUMMYFUNCTION("""COMPUTED_VALUE"""),45475.66666666667)</f>
        <v>45475.66667</v>
      </c>
      <c r="E127" s="1">
        <f>IFERROR(__xludf.DUMMYFUNCTION("""COMPUTED_VALUE"""),2613.97)</f>
        <v>2613.97</v>
      </c>
      <c r="G127" s="2">
        <f>IFERROR(__xludf.DUMMYFUNCTION("""COMPUTED_VALUE"""),45475.66666666667)</f>
        <v>45475.66667</v>
      </c>
      <c r="H127" s="1">
        <f>IFERROR(__xludf.DUMMYFUNCTION("""COMPUTED_VALUE"""),2584.22)</f>
        <v>2584.22</v>
      </c>
      <c r="J127" s="2">
        <f>IFERROR(__xludf.DUMMYFUNCTION("""COMPUTED_VALUE"""),45475.66666666667)</f>
        <v>45475.66667</v>
      </c>
      <c r="K127" s="1">
        <f>IFERROR(__xludf.DUMMYFUNCTION("""COMPUTED_VALUE"""),2591.56)</f>
        <v>2591.56</v>
      </c>
      <c r="M127" s="2">
        <f>IFERROR(__xludf.DUMMYFUNCTION("""COMPUTED_VALUE"""),45475.66666666667)</f>
        <v>45475.66667</v>
      </c>
      <c r="N127" s="1">
        <f>IFERROR(__xludf.DUMMYFUNCTION("""COMPUTED_VALUE"""),4.6704389E7)</f>
        <v>46704389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IFERROR(__xludf.DUMMYFUNCTION("""COMPUTED_VALUE"""),2592.77)</f>
        <v>2592.77</v>
      </c>
      <c r="D128" s="2">
        <f>IFERROR(__xludf.DUMMYFUNCTION("""COMPUTED_VALUE"""),45476.54166666667)</f>
        <v>45476.54167</v>
      </c>
      <c r="E128" s="1">
        <f>IFERROR(__xludf.DUMMYFUNCTION("""COMPUTED_VALUE"""),2612.28)</f>
        <v>2612.28</v>
      </c>
      <c r="G128" s="2">
        <f>IFERROR(__xludf.DUMMYFUNCTION("""COMPUTED_VALUE"""),45476.54166666667)</f>
        <v>45476.54167</v>
      </c>
      <c r="H128" s="1">
        <f>IFERROR(__xludf.DUMMYFUNCTION("""COMPUTED_VALUE"""),2588.95)</f>
        <v>2588.95</v>
      </c>
      <c r="J128" s="2">
        <f>IFERROR(__xludf.DUMMYFUNCTION("""COMPUTED_VALUE"""),45476.54166666667)</f>
        <v>45476.54167</v>
      </c>
      <c r="K128" s="1">
        <f>IFERROR(__xludf.DUMMYFUNCTION("""COMPUTED_VALUE"""),2597.14)</f>
        <v>2597.14</v>
      </c>
      <c r="M128" s="2">
        <f>IFERROR(__xludf.DUMMYFUNCTION("""COMPUTED_VALUE"""),45476.54166666667)</f>
        <v>45476.54167</v>
      </c>
      <c r="N128" s="1">
        <f>IFERROR(__xludf.DUMMYFUNCTION("""COMPUTED_VALUE"""),2.8037142E7)</f>
        <v>28037142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IFERROR(__xludf.DUMMYFUNCTION("""COMPUTED_VALUE"""),2599.2)</f>
        <v>2599.2</v>
      </c>
      <c r="D129" s="2">
        <f>IFERROR(__xludf.DUMMYFUNCTION("""COMPUTED_VALUE"""),45478.66666666667)</f>
        <v>45478.66667</v>
      </c>
      <c r="E129" s="1">
        <f>IFERROR(__xludf.DUMMYFUNCTION("""COMPUTED_VALUE"""),2616.94)</f>
        <v>2616.94</v>
      </c>
      <c r="G129" s="2">
        <f>IFERROR(__xludf.DUMMYFUNCTION("""COMPUTED_VALUE"""),45478.66666666667)</f>
        <v>45478.66667</v>
      </c>
      <c r="H129" s="1">
        <f>IFERROR(__xludf.DUMMYFUNCTION("""COMPUTED_VALUE"""),2586.49)</f>
        <v>2586.49</v>
      </c>
      <c r="J129" s="2">
        <f>IFERROR(__xludf.DUMMYFUNCTION("""COMPUTED_VALUE"""),45478.66666666667)</f>
        <v>45478.66667</v>
      </c>
      <c r="K129" s="1">
        <f>IFERROR(__xludf.DUMMYFUNCTION("""COMPUTED_VALUE"""),2613.43)</f>
        <v>2613.43</v>
      </c>
      <c r="M129" s="2">
        <f>IFERROR(__xludf.DUMMYFUNCTION("""COMPUTED_VALUE"""),45478.66666666667)</f>
        <v>45478.66667</v>
      </c>
      <c r="N129" s="1">
        <f>IFERROR(__xludf.DUMMYFUNCTION("""COMPUTED_VALUE"""),4.003428E7)</f>
        <v>40034280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IFERROR(__xludf.DUMMYFUNCTION("""COMPUTED_VALUE"""),2621.0)</f>
        <v>2621</v>
      </c>
      <c r="D130" s="2">
        <f>IFERROR(__xludf.DUMMYFUNCTION("""COMPUTED_VALUE"""),45481.66666666667)</f>
        <v>45481.66667</v>
      </c>
      <c r="E130" s="1">
        <f>IFERROR(__xludf.DUMMYFUNCTION("""COMPUTED_VALUE"""),2622.07)</f>
        <v>2622.07</v>
      </c>
      <c r="G130" s="2">
        <f>IFERROR(__xludf.DUMMYFUNCTION("""COMPUTED_VALUE"""),45481.66666666667)</f>
        <v>45481.66667</v>
      </c>
      <c r="H130" s="1">
        <f>IFERROR(__xludf.DUMMYFUNCTION("""COMPUTED_VALUE"""),2559.04)</f>
        <v>2559.04</v>
      </c>
      <c r="J130" s="2">
        <f>IFERROR(__xludf.DUMMYFUNCTION("""COMPUTED_VALUE"""),45481.66666666667)</f>
        <v>45481.66667</v>
      </c>
      <c r="K130" s="1">
        <f>IFERROR(__xludf.DUMMYFUNCTION("""COMPUTED_VALUE"""),2564.95)</f>
        <v>2564.95</v>
      </c>
      <c r="M130" s="2">
        <f>IFERROR(__xludf.DUMMYFUNCTION("""COMPUTED_VALUE"""),45481.66666666667)</f>
        <v>45481.66667</v>
      </c>
      <c r="N130" s="1">
        <f>IFERROR(__xludf.DUMMYFUNCTION("""COMPUTED_VALUE"""),5.1609185E7)</f>
        <v>51609185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IFERROR(__xludf.DUMMYFUNCTION("""COMPUTED_VALUE"""),2561.86)</f>
        <v>2561.86</v>
      </c>
      <c r="D131" s="2">
        <f>IFERROR(__xludf.DUMMYFUNCTION("""COMPUTED_VALUE"""),45482.66666666667)</f>
        <v>45482.66667</v>
      </c>
      <c r="E131" s="1">
        <f>IFERROR(__xludf.DUMMYFUNCTION("""COMPUTED_VALUE"""),2564.09)</f>
        <v>2564.09</v>
      </c>
      <c r="G131" s="2">
        <f>IFERROR(__xludf.DUMMYFUNCTION("""COMPUTED_VALUE"""),45482.66666666667)</f>
        <v>45482.66667</v>
      </c>
      <c r="H131" s="1">
        <f>IFERROR(__xludf.DUMMYFUNCTION("""COMPUTED_VALUE"""),2517.56)</f>
        <v>2517.56</v>
      </c>
      <c r="J131" s="2">
        <f>IFERROR(__xludf.DUMMYFUNCTION("""COMPUTED_VALUE"""),45482.66666666667)</f>
        <v>45482.66667</v>
      </c>
      <c r="K131" s="1">
        <f>IFERROR(__xludf.DUMMYFUNCTION("""COMPUTED_VALUE"""),2518.29)</f>
        <v>2518.29</v>
      </c>
      <c r="M131" s="2">
        <f>IFERROR(__xludf.DUMMYFUNCTION("""COMPUTED_VALUE"""),45482.66666666667)</f>
        <v>45482.66667</v>
      </c>
      <c r="N131" s="1">
        <f>IFERROR(__xludf.DUMMYFUNCTION("""COMPUTED_VALUE"""),6.1635279E7)</f>
        <v>61635279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IFERROR(__xludf.DUMMYFUNCTION("""COMPUTED_VALUE"""),2523.96)</f>
        <v>2523.96</v>
      </c>
      <c r="D132" s="2">
        <f>IFERROR(__xludf.DUMMYFUNCTION("""COMPUTED_VALUE"""),45483.66666666667)</f>
        <v>45483.66667</v>
      </c>
      <c r="E132" s="1">
        <f>IFERROR(__xludf.DUMMYFUNCTION("""COMPUTED_VALUE"""),2539.71)</f>
        <v>2539.71</v>
      </c>
      <c r="G132" s="2">
        <f>IFERROR(__xludf.DUMMYFUNCTION("""COMPUTED_VALUE"""),45483.66666666667)</f>
        <v>45483.66667</v>
      </c>
      <c r="H132" s="1">
        <f>IFERROR(__xludf.DUMMYFUNCTION("""COMPUTED_VALUE"""),2508.05)</f>
        <v>2508.05</v>
      </c>
      <c r="J132" s="2">
        <f>IFERROR(__xludf.DUMMYFUNCTION("""COMPUTED_VALUE"""),45483.66666666667)</f>
        <v>45483.66667</v>
      </c>
      <c r="K132" s="1">
        <f>IFERROR(__xludf.DUMMYFUNCTION("""COMPUTED_VALUE"""),2537.69)</f>
        <v>2537.69</v>
      </c>
      <c r="M132" s="2">
        <f>IFERROR(__xludf.DUMMYFUNCTION("""COMPUTED_VALUE"""),45483.66666666667)</f>
        <v>45483.66667</v>
      </c>
      <c r="N132" s="1">
        <f>IFERROR(__xludf.DUMMYFUNCTION("""COMPUTED_VALUE"""),5.789261E7)</f>
        <v>57892610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IFERROR(__xludf.DUMMYFUNCTION("""COMPUTED_VALUE"""),2536.76)</f>
        <v>2536.76</v>
      </c>
      <c r="D133" s="2">
        <f>IFERROR(__xludf.DUMMYFUNCTION("""COMPUTED_VALUE"""),45484.66666666667)</f>
        <v>45484.66667</v>
      </c>
      <c r="E133" s="1">
        <f>IFERROR(__xludf.DUMMYFUNCTION("""COMPUTED_VALUE"""),2567.04)</f>
        <v>2567.04</v>
      </c>
      <c r="G133" s="2">
        <f>IFERROR(__xludf.DUMMYFUNCTION("""COMPUTED_VALUE"""),45484.66666666667)</f>
        <v>45484.66667</v>
      </c>
      <c r="H133" s="1">
        <f>IFERROR(__xludf.DUMMYFUNCTION("""COMPUTED_VALUE"""),2531.69)</f>
        <v>2531.69</v>
      </c>
      <c r="J133" s="2">
        <f>IFERROR(__xludf.DUMMYFUNCTION("""COMPUTED_VALUE"""),45484.66666666667)</f>
        <v>45484.66667</v>
      </c>
      <c r="K133" s="1">
        <f>IFERROR(__xludf.DUMMYFUNCTION("""COMPUTED_VALUE"""),2555.87)</f>
        <v>2555.87</v>
      </c>
      <c r="M133" s="2">
        <f>IFERROR(__xludf.DUMMYFUNCTION("""COMPUTED_VALUE"""),45484.66666666667)</f>
        <v>45484.66667</v>
      </c>
      <c r="N133" s="1">
        <f>IFERROR(__xludf.DUMMYFUNCTION("""COMPUTED_VALUE"""),4.7741517E7)</f>
        <v>47741517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IFERROR(__xludf.DUMMYFUNCTION("""COMPUTED_VALUE"""),2560.97)</f>
        <v>2560.97</v>
      </c>
      <c r="D134" s="2">
        <f>IFERROR(__xludf.DUMMYFUNCTION("""COMPUTED_VALUE"""),45485.66666666667)</f>
        <v>45485.66667</v>
      </c>
      <c r="E134" s="1">
        <f>IFERROR(__xludf.DUMMYFUNCTION("""COMPUTED_VALUE"""),2586.08)</f>
        <v>2586.08</v>
      </c>
      <c r="G134" s="2">
        <f>IFERROR(__xludf.DUMMYFUNCTION("""COMPUTED_VALUE"""),45485.66666666667)</f>
        <v>45485.66667</v>
      </c>
      <c r="H134" s="1">
        <f>IFERROR(__xludf.DUMMYFUNCTION("""COMPUTED_VALUE"""),2554.29)</f>
        <v>2554.29</v>
      </c>
      <c r="J134" s="2">
        <f>IFERROR(__xludf.DUMMYFUNCTION("""COMPUTED_VALUE"""),45485.66666666667)</f>
        <v>45485.66667</v>
      </c>
      <c r="K134" s="1">
        <f>IFERROR(__xludf.DUMMYFUNCTION("""COMPUTED_VALUE"""),2571.37)</f>
        <v>2571.37</v>
      </c>
      <c r="M134" s="2">
        <f>IFERROR(__xludf.DUMMYFUNCTION("""COMPUTED_VALUE"""),45485.66666666667)</f>
        <v>45485.66667</v>
      </c>
      <c r="N134" s="1">
        <f>IFERROR(__xludf.DUMMYFUNCTION("""COMPUTED_VALUE"""),4.3902317E7)</f>
        <v>43902317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IFERROR(__xludf.DUMMYFUNCTION("""COMPUTED_VALUE"""),2570.53)</f>
        <v>2570.53</v>
      </c>
      <c r="D135" s="2">
        <f>IFERROR(__xludf.DUMMYFUNCTION("""COMPUTED_VALUE"""),45488.66666666667)</f>
        <v>45488.66667</v>
      </c>
      <c r="E135" s="1">
        <f>IFERROR(__xludf.DUMMYFUNCTION("""COMPUTED_VALUE"""),2572.11)</f>
        <v>2572.11</v>
      </c>
      <c r="G135" s="2">
        <f>IFERROR(__xludf.DUMMYFUNCTION("""COMPUTED_VALUE"""),45488.66666666667)</f>
        <v>45488.66667</v>
      </c>
      <c r="H135" s="1">
        <f>IFERROR(__xludf.DUMMYFUNCTION("""COMPUTED_VALUE"""),2534.57)</f>
        <v>2534.57</v>
      </c>
      <c r="J135" s="2">
        <f>IFERROR(__xludf.DUMMYFUNCTION("""COMPUTED_VALUE"""),45488.66666666667)</f>
        <v>45488.66667</v>
      </c>
      <c r="K135" s="1">
        <f>IFERROR(__xludf.DUMMYFUNCTION("""COMPUTED_VALUE"""),2537.01)</f>
        <v>2537.01</v>
      </c>
      <c r="M135" s="2">
        <f>IFERROR(__xludf.DUMMYFUNCTION("""COMPUTED_VALUE"""),45488.66666666667)</f>
        <v>45488.66667</v>
      </c>
      <c r="N135" s="1">
        <f>IFERROR(__xludf.DUMMYFUNCTION("""COMPUTED_VALUE"""),4.5320151E7)</f>
        <v>45320151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IFERROR(__xludf.DUMMYFUNCTION("""COMPUTED_VALUE"""),2533.56)</f>
        <v>2533.56</v>
      </c>
      <c r="D136" s="2">
        <f>IFERROR(__xludf.DUMMYFUNCTION("""COMPUTED_VALUE"""),45489.66666666667)</f>
        <v>45489.66667</v>
      </c>
      <c r="E136" s="1">
        <f>IFERROR(__xludf.DUMMYFUNCTION("""COMPUTED_VALUE"""),2597.88)</f>
        <v>2597.88</v>
      </c>
      <c r="G136" s="2">
        <f>IFERROR(__xludf.DUMMYFUNCTION("""COMPUTED_VALUE"""),45489.66666666667)</f>
        <v>45489.66667</v>
      </c>
      <c r="H136" s="1">
        <f>IFERROR(__xludf.DUMMYFUNCTION("""COMPUTED_VALUE"""),2526.41)</f>
        <v>2526.41</v>
      </c>
      <c r="J136" s="2">
        <f>IFERROR(__xludf.DUMMYFUNCTION("""COMPUTED_VALUE"""),45489.66666666667)</f>
        <v>45489.66667</v>
      </c>
      <c r="K136" s="1">
        <f>IFERROR(__xludf.DUMMYFUNCTION("""COMPUTED_VALUE"""),2597.55)</f>
        <v>2597.55</v>
      </c>
      <c r="M136" s="2">
        <f>IFERROR(__xludf.DUMMYFUNCTION("""COMPUTED_VALUE"""),45489.66666666667)</f>
        <v>45489.66667</v>
      </c>
      <c r="N136" s="1">
        <f>IFERROR(__xludf.DUMMYFUNCTION("""COMPUTED_VALUE"""),5.3301804E7)</f>
        <v>53301804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IFERROR(__xludf.DUMMYFUNCTION("""COMPUTED_VALUE"""),2596.35)</f>
        <v>2596.35</v>
      </c>
      <c r="D137" s="2">
        <f>IFERROR(__xludf.DUMMYFUNCTION("""COMPUTED_VALUE"""),45490.66666666667)</f>
        <v>45490.66667</v>
      </c>
      <c r="E137" s="1">
        <f>IFERROR(__xludf.DUMMYFUNCTION("""COMPUTED_VALUE"""),2600.94)</f>
        <v>2600.94</v>
      </c>
      <c r="G137" s="2">
        <f>IFERROR(__xludf.DUMMYFUNCTION("""COMPUTED_VALUE"""),45490.66666666667)</f>
        <v>45490.66667</v>
      </c>
      <c r="H137" s="1">
        <f>IFERROR(__xludf.DUMMYFUNCTION("""COMPUTED_VALUE"""),2574.35)</f>
        <v>2574.35</v>
      </c>
      <c r="J137" s="2">
        <f>IFERROR(__xludf.DUMMYFUNCTION("""COMPUTED_VALUE"""),45490.66666666667)</f>
        <v>45490.66667</v>
      </c>
      <c r="K137" s="1">
        <f>IFERROR(__xludf.DUMMYFUNCTION("""COMPUTED_VALUE"""),2578.24)</f>
        <v>2578.24</v>
      </c>
      <c r="M137" s="2">
        <f>IFERROR(__xludf.DUMMYFUNCTION("""COMPUTED_VALUE"""),45490.66666666667)</f>
        <v>45490.66667</v>
      </c>
      <c r="N137" s="1">
        <f>IFERROR(__xludf.DUMMYFUNCTION("""COMPUTED_VALUE"""),4.9515419E7)</f>
        <v>49515419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IFERROR(__xludf.DUMMYFUNCTION("""COMPUTED_VALUE"""),2533.42)</f>
        <v>2533.42</v>
      </c>
      <c r="D138" s="2">
        <f>IFERROR(__xludf.DUMMYFUNCTION("""COMPUTED_VALUE"""),45491.66666666667)</f>
        <v>45491.66667</v>
      </c>
      <c r="E138" s="1">
        <f>IFERROR(__xludf.DUMMYFUNCTION("""COMPUTED_VALUE"""),2558.57)</f>
        <v>2558.57</v>
      </c>
      <c r="G138" s="2">
        <f>IFERROR(__xludf.DUMMYFUNCTION("""COMPUTED_VALUE"""),45491.66666666667)</f>
        <v>45491.66667</v>
      </c>
      <c r="H138" s="1">
        <f>IFERROR(__xludf.DUMMYFUNCTION("""COMPUTED_VALUE"""),2522.13)</f>
        <v>2522.13</v>
      </c>
      <c r="J138" s="2">
        <f>IFERROR(__xludf.DUMMYFUNCTION("""COMPUTED_VALUE"""),45491.66666666667)</f>
        <v>45491.66667</v>
      </c>
      <c r="K138" s="1">
        <f>IFERROR(__xludf.DUMMYFUNCTION("""COMPUTED_VALUE"""),2528.67)</f>
        <v>2528.67</v>
      </c>
      <c r="M138" s="2">
        <f>IFERROR(__xludf.DUMMYFUNCTION("""COMPUTED_VALUE"""),45491.66666666667)</f>
        <v>45491.66667</v>
      </c>
      <c r="N138" s="1">
        <f>IFERROR(__xludf.DUMMYFUNCTION("""COMPUTED_VALUE"""),6.7030561E7)</f>
        <v>67030561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IFERROR(__xludf.DUMMYFUNCTION("""COMPUTED_VALUE"""),2541.3)</f>
        <v>2541.3</v>
      </c>
      <c r="D139" s="2">
        <f>IFERROR(__xludf.DUMMYFUNCTION("""COMPUTED_VALUE"""),45492.66666666667)</f>
        <v>45492.66667</v>
      </c>
      <c r="E139" s="1">
        <f>IFERROR(__xludf.DUMMYFUNCTION("""COMPUTED_VALUE"""),2560.22)</f>
        <v>2560.22</v>
      </c>
      <c r="G139" s="2">
        <f>IFERROR(__xludf.DUMMYFUNCTION("""COMPUTED_VALUE"""),45492.66666666667)</f>
        <v>45492.66667</v>
      </c>
      <c r="H139" s="1">
        <f>IFERROR(__xludf.DUMMYFUNCTION("""COMPUTED_VALUE"""),2515.26)</f>
        <v>2515.26</v>
      </c>
      <c r="J139" s="2">
        <f>IFERROR(__xludf.DUMMYFUNCTION("""COMPUTED_VALUE"""),45492.66666666667)</f>
        <v>45492.66667</v>
      </c>
      <c r="K139" s="1">
        <f>IFERROR(__xludf.DUMMYFUNCTION("""COMPUTED_VALUE"""),2559.6)</f>
        <v>2559.6</v>
      </c>
      <c r="M139" s="2">
        <f>IFERROR(__xludf.DUMMYFUNCTION("""COMPUTED_VALUE"""),45492.66666666667)</f>
        <v>45492.66667</v>
      </c>
      <c r="N139" s="1">
        <f>IFERROR(__xludf.DUMMYFUNCTION("""COMPUTED_VALUE"""),6.9792207E7)</f>
        <v>69792207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IFERROR(__xludf.DUMMYFUNCTION("""COMPUTED_VALUE"""),2558.25)</f>
        <v>2558.25</v>
      </c>
      <c r="D140" s="2">
        <f>IFERROR(__xludf.DUMMYFUNCTION("""COMPUTED_VALUE"""),45495.66666666667)</f>
        <v>45495.66667</v>
      </c>
      <c r="E140" s="1">
        <f>IFERROR(__xludf.DUMMYFUNCTION("""COMPUTED_VALUE"""),2560.42)</f>
        <v>2560.42</v>
      </c>
      <c r="G140" s="2">
        <f>IFERROR(__xludf.DUMMYFUNCTION("""COMPUTED_VALUE"""),45495.66666666667)</f>
        <v>45495.66667</v>
      </c>
      <c r="H140" s="1">
        <f>IFERROR(__xludf.DUMMYFUNCTION("""COMPUTED_VALUE"""),2534.2)</f>
        <v>2534.2</v>
      </c>
      <c r="J140" s="2">
        <f>IFERROR(__xludf.DUMMYFUNCTION("""COMPUTED_VALUE"""),45495.66666666667)</f>
        <v>45495.66667</v>
      </c>
      <c r="K140" s="1">
        <f>IFERROR(__xludf.DUMMYFUNCTION("""COMPUTED_VALUE"""),2555.79)</f>
        <v>2555.79</v>
      </c>
      <c r="M140" s="2">
        <f>IFERROR(__xludf.DUMMYFUNCTION("""COMPUTED_VALUE"""),45495.66666666667)</f>
        <v>45495.66667</v>
      </c>
      <c r="N140" s="1">
        <f>IFERROR(__xludf.DUMMYFUNCTION("""COMPUTED_VALUE"""),5.3458736E7)</f>
        <v>53458736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IFERROR(__xludf.DUMMYFUNCTION("""COMPUTED_VALUE"""),2564.27)</f>
        <v>2564.27</v>
      </c>
      <c r="D141" s="2">
        <f>IFERROR(__xludf.DUMMYFUNCTION("""COMPUTED_VALUE"""),45496.66666666667)</f>
        <v>45496.66667</v>
      </c>
      <c r="E141" s="1">
        <f>IFERROR(__xludf.DUMMYFUNCTION("""COMPUTED_VALUE"""),2564.27)</f>
        <v>2564.27</v>
      </c>
      <c r="G141" s="2">
        <f>IFERROR(__xludf.DUMMYFUNCTION("""COMPUTED_VALUE"""),45496.66666666667)</f>
        <v>45496.66667</v>
      </c>
      <c r="H141" s="1">
        <f>IFERROR(__xludf.DUMMYFUNCTION("""COMPUTED_VALUE"""),2517.81)</f>
        <v>2517.81</v>
      </c>
      <c r="J141" s="2">
        <f>IFERROR(__xludf.DUMMYFUNCTION("""COMPUTED_VALUE"""),45496.66666666667)</f>
        <v>45496.66667</v>
      </c>
      <c r="K141" s="1">
        <f>IFERROR(__xludf.DUMMYFUNCTION("""COMPUTED_VALUE"""),2522.68)</f>
        <v>2522.68</v>
      </c>
      <c r="M141" s="2">
        <f>IFERROR(__xludf.DUMMYFUNCTION("""COMPUTED_VALUE"""),45496.66666666667)</f>
        <v>45496.66667</v>
      </c>
      <c r="N141" s="1">
        <f>IFERROR(__xludf.DUMMYFUNCTION("""COMPUTED_VALUE"""),4.4382551E7)</f>
        <v>44382551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IFERROR(__xludf.DUMMYFUNCTION("""COMPUTED_VALUE"""),2485.36)</f>
        <v>2485.36</v>
      </c>
      <c r="D142" s="2">
        <f>IFERROR(__xludf.DUMMYFUNCTION("""COMPUTED_VALUE"""),45497.66666666667)</f>
        <v>45497.66667</v>
      </c>
      <c r="E142" s="1">
        <f>IFERROR(__xludf.DUMMYFUNCTION("""COMPUTED_VALUE"""),2500.18)</f>
        <v>2500.18</v>
      </c>
      <c r="G142" s="2">
        <f>IFERROR(__xludf.DUMMYFUNCTION("""COMPUTED_VALUE"""),45497.66666666667)</f>
        <v>45497.66667</v>
      </c>
      <c r="H142" s="1">
        <f>IFERROR(__xludf.DUMMYFUNCTION("""COMPUTED_VALUE"""),2477.43)</f>
        <v>2477.43</v>
      </c>
      <c r="J142" s="2">
        <f>IFERROR(__xludf.DUMMYFUNCTION("""COMPUTED_VALUE"""),45497.66666666667)</f>
        <v>45497.66667</v>
      </c>
      <c r="K142" s="1">
        <f>IFERROR(__xludf.DUMMYFUNCTION("""COMPUTED_VALUE"""),2494.08)</f>
        <v>2494.08</v>
      </c>
      <c r="M142" s="2">
        <f>IFERROR(__xludf.DUMMYFUNCTION("""COMPUTED_VALUE"""),45497.66666666667)</f>
        <v>45497.66667</v>
      </c>
      <c r="N142" s="1">
        <f>IFERROR(__xludf.DUMMYFUNCTION("""COMPUTED_VALUE"""),7.3326423E7)</f>
        <v>73326423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IFERROR(__xludf.DUMMYFUNCTION("""COMPUTED_VALUE"""),2492.38)</f>
        <v>2492.38</v>
      </c>
      <c r="D143" s="2">
        <f>IFERROR(__xludf.DUMMYFUNCTION("""COMPUTED_VALUE"""),45498.66666666667)</f>
        <v>45498.66667</v>
      </c>
      <c r="E143" s="1">
        <f>IFERROR(__xludf.DUMMYFUNCTION("""COMPUTED_VALUE"""),2504.23)</f>
        <v>2504.23</v>
      </c>
      <c r="G143" s="2">
        <f>IFERROR(__xludf.DUMMYFUNCTION("""COMPUTED_VALUE"""),45498.66666666667)</f>
        <v>45498.66667</v>
      </c>
      <c r="H143" s="1">
        <f>IFERROR(__xludf.DUMMYFUNCTION("""COMPUTED_VALUE"""),2472.22)</f>
        <v>2472.22</v>
      </c>
      <c r="J143" s="2">
        <f>IFERROR(__xludf.DUMMYFUNCTION("""COMPUTED_VALUE"""),45498.66666666667)</f>
        <v>45498.66667</v>
      </c>
      <c r="K143" s="1">
        <f>IFERROR(__xludf.DUMMYFUNCTION("""COMPUTED_VALUE"""),2472.36)</f>
        <v>2472.36</v>
      </c>
      <c r="M143" s="2">
        <f>IFERROR(__xludf.DUMMYFUNCTION("""COMPUTED_VALUE"""),45498.66666666667)</f>
        <v>45498.66667</v>
      </c>
      <c r="N143" s="1">
        <f>IFERROR(__xludf.DUMMYFUNCTION("""COMPUTED_VALUE"""),8.3769067E7)</f>
        <v>83769067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IFERROR(__xludf.DUMMYFUNCTION("""COMPUTED_VALUE"""),2496.23)</f>
        <v>2496.23</v>
      </c>
      <c r="D144" s="2">
        <f>IFERROR(__xludf.DUMMYFUNCTION("""COMPUTED_VALUE"""),45499.66666666667)</f>
        <v>45499.66667</v>
      </c>
      <c r="E144" s="1">
        <f>IFERROR(__xludf.DUMMYFUNCTION("""COMPUTED_VALUE"""),2501.84)</f>
        <v>2501.84</v>
      </c>
      <c r="G144" s="2">
        <f>IFERROR(__xludf.DUMMYFUNCTION("""COMPUTED_VALUE"""),45499.66666666667)</f>
        <v>45499.66667</v>
      </c>
      <c r="H144" s="1">
        <f>IFERROR(__xludf.DUMMYFUNCTION("""COMPUTED_VALUE"""),2472.31)</f>
        <v>2472.31</v>
      </c>
      <c r="J144" s="2">
        <f>IFERROR(__xludf.DUMMYFUNCTION("""COMPUTED_VALUE"""),45499.66666666667)</f>
        <v>45499.66667</v>
      </c>
      <c r="K144" s="1">
        <f>IFERROR(__xludf.DUMMYFUNCTION("""COMPUTED_VALUE"""),2480.68)</f>
        <v>2480.68</v>
      </c>
      <c r="M144" s="2">
        <f>IFERROR(__xludf.DUMMYFUNCTION("""COMPUTED_VALUE"""),45499.66666666667)</f>
        <v>45499.66667</v>
      </c>
      <c r="N144" s="1">
        <f>IFERROR(__xludf.DUMMYFUNCTION("""COMPUTED_VALUE"""),5.7756493E7)</f>
        <v>57756493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IFERROR(__xludf.DUMMYFUNCTION("""COMPUTED_VALUE"""),2486.38)</f>
        <v>2486.38</v>
      </c>
      <c r="D145" s="2">
        <f>IFERROR(__xludf.DUMMYFUNCTION("""COMPUTED_VALUE"""),45502.66666666667)</f>
        <v>45502.66667</v>
      </c>
      <c r="E145" s="1">
        <f>IFERROR(__xludf.DUMMYFUNCTION("""COMPUTED_VALUE"""),2556.11)</f>
        <v>2556.11</v>
      </c>
      <c r="G145" s="2">
        <f>IFERROR(__xludf.DUMMYFUNCTION("""COMPUTED_VALUE"""),45502.66666666667)</f>
        <v>45502.66667</v>
      </c>
      <c r="H145" s="1">
        <f>IFERROR(__xludf.DUMMYFUNCTION("""COMPUTED_VALUE"""),2473.64)</f>
        <v>2473.64</v>
      </c>
      <c r="J145" s="2">
        <f>IFERROR(__xludf.DUMMYFUNCTION("""COMPUTED_VALUE"""),45502.66666666667)</f>
        <v>45502.66667</v>
      </c>
      <c r="K145" s="1">
        <f>IFERROR(__xludf.DUMMYFUNCTION("""COMPUTED_VALUE"""),2545.17)</f>
        <v>2545.17</v>
      </c>
      <c r="M145" s="2">
        <f>IFERROR(__xludf.DUMMYFUNCTION("""COMPUTED_VALUE"""),45502.66666666667)</f>
        <v>45502.66667</v>
      </c>
      <c r="N145" s="1">
        <f>IFERROR(__xludf.DUMMYFUNCTION("""COMPUTED_VALUE"""),5.0454781E7)</f>
        <v>50454781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IFERROR(__xludf.DUMMYFUNCTION("""COMPUTED_VALUE"""),2546.66)</f>
        <v>2546.66</v>
      </c>
      <c r="D146" s="2">
        <f>IFERROR(__xludf.DUMMYFUNCTION("""COMPUTED_VALUE"""),45503.66666666667)</f>
        <v>45503.66667</v>
      </c>
      <c r="E146" s="1">
        <f>IFERROR(__xludf.DUMMYFUNCTION("""COMPUTED_VALUE"""),2594.53)</f>
        <v>2594.53</v>
      </c>
      <c r="G146" s="2">
        <f>IFERROR(__xludf.DUMMYFUNCTION("""COMPUTED_VALUE"""),45503.66666666667)</f>
        <v>45503.66667</v>
      </c>
      <c r="H146" s="1">
        <f>IFERROR(__xludf.DUMMYFUNCTION("""COMPUTED_VALUE"""),2545.38)</f>
        <v>2545.38</v>
      </c>
      <c r="J146" s="2">
        <f>IFERROR(__xludf.DUMMYFUNCTION("""COMPUTED_VALUE"""),45503.66666666667)</f>
        <v>45503.66667</v>
      </c>
      <c r="K146" s="1">
        <f>IFERROR(__xludf.DUMMYFUNCTION("""COMPUTED_VALUE"""),2588.12)</f>
        <v>2588.12</v>
      </c>
      <c r="M146" s="2">
        <f>IFERROR(__xludf.DUMMYFUNCTION("""COMPUTED_VALUE"""),45503.66666666667)</f>
        <v>45503.66667</v>
      </c>
      <c r="N146" s="1">
        <f>IFERROR(__xludf.DUMMYFUNCTION("""COMPUTED_VALUE"""),5.7477287E7)</f>
        <v>57477287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IFERROR(__xludf.DUMMYFUNCTION("""COMPUTED_VALUE"""),2624.28)</f>
        <v>2624.28</v>
      </c>
      <c r="D147" s="2">
        <f>IFERROR(__xludf.DUMMYFUNCTION("""COMPUTED_VALUE"""),45504.66666666667)</f>
        <v>45504.66667</v>
      </c>
      <c r="E147" s="1">
        <f>IFERROR(__xludf.DUMMYFUNCTION("""COMPUTED_VALUE"""),2632.98)</f>
        <v>2632.98</v>
      </c>
      <c r="G147" s="2">
        <f>IFERROR(__xludf.DUMMYFUNCTION("""COMPUTED_VALUE"""),45504.66666666667)</f>
        <v>45504.66667</v>
      </c>
      <c r="H147" s="1">
        <f>IFERROR(__xludf.DUMMYFUNCTION("""COMPUTED_VALUE"""),2599.05)</f>
        <v>2599.05</v>
      </c>
      <c r="J147" s="2">
        <f>IFERROR(__xludf.DUMMYFUNCTION("""COMPUTED_VALUE"""),45504.66666666667)</f>
        <v>45504.66667</v>
      </c>
      <c r="K147" s="1">
        <f>IFERROR(__xludf.DUMMYFUNCTION("""COMPUTED_VALUE"""),2614.73)</f>
        <v>2614.73</v>
      </c>
      <c r="M147" s="2">
        <f>IFERROR(__xludf.DUMMYFUNCTION("""COMPUTED_VALUE"""),45504.66666666667)</f>
        <v>45504.66667</v>
      </c>
      <c r="N147" s="1">
        <f>IFERROR(__xludf.DUMMYFUNCTION("""COMPUTED_VALUE"""),6.9346918E7)</f>
        <v>69346918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IFERROR(__xludf.DUMMYFUNCTION("""COMPUTED_VALUE"""),2619.21)</f>
        <v>2619.21</v>
      </c>
      <c r="D148" s="2">
        <f>IFERROR(__xludf.DUMMYFUNCTION("""COMPUTED_VALUE"""),45505.66666666667)</f>
        <v>45505.66667</v>
      </c>
      <c r="E148" s="1">
        <f>IFERROR(__xludf.DUMMYFUNCTION("""COMPUTED_VALUE"""),2624.98)</f>
        <v>2624.98</v>
      </c>
      <c r="G148" s="2">
        <f>IFERROR(__xludf.DUMMYFUNCTION("""COMPUTED_VALUE"""),45505.66666666667)</f>
        <v>45505.66667</v>
      </c>
      <c r="H148" s="1">
        <f>IFERROR(__xludf.DUMMYFUNCTION("""COMPUTED_VALUE"""),2565.06)</f>
        <v>2565.06</v>
      </c>
      <c r="J148" s="2">
        <f>IFERROR(__xludf.DUMMYFUNCTION("""COMPUTED_VALUE"""),45505.66666666667)</f>
        <v>45505.66667</v>
      </c>
      <c r="K148" s="1">
        <f>IFERROR(__xludf.DUMMYFUNCTION("""COMPUTED_VALUE"""),2599.48)</f>
        <v>2599.48</v>
      </c>
      <c r="M148" s="2">
        <f>IFERROR(__xludf.DUMMYFUNCTION("""COMPUTED_VALUE"""),45505.66666666667)</f>
        <v>45505.66667</v>
      </c>
      <c r="N148" s="1">
        <f>IFERROR(__xludf.DUMMYFUNCTION("""COMPUTED_VALUE"""),5.867417E7)</f>
        <v>58674170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IFERROR(__xludf.DUMMYFUNCTION("""COMPUTED_VALUE"""),2605.61)</f>
        <v>2605.61</v>
      </c>
      <c r="D149" s="2">
        <f>IFERROR(__xludf.DUMMYFUNCTION("""COMPUTED_VALUE"""),45506.66666666667)</f>
        <v>45506.66667</v>
      </c>
      <c r="E149" s="1">
        <f>IFERROR(__xludf.DUMMYFUNCTION("""COMPUTED_VALUE"""),2642.09)</f>
        <v>2642.09</v>
      </c>
      <c r="G149" s="2">
        <f>IFERROR(__xludf.DUMMYFUNCTION("""COMPUTED_VALUE"""),45506.66666666667)</f>
        <v>45506.66667</v>
      </c>
      <c r="H149" s="1">
        <f>IFERROR(__xludf.DUMMYFUNCTION("""COMPUTED_VALUE"""),2598.08)</f>
        <v>2598.08</v>
      </c>
      <c r="J149" s="2">
        <f>IFERROR(__xludf.DUMMYFUNCTION("""COMPUTED_VALUE"""),45506.66666666667)</f>
        <v>45506.66667</v>
      </c>
      <c r="K149" s="1">
        <f>IFERROR(__xludf.DUMMYFUNCTION("""COMPUTED_VALUE"""),2641.29)</f>
        <v>2641.29</v>
      </c>
      <c r="M149" s="2">
        <f>IFERROR(__xludf.DUMMYFUNCTION("""COMPUTED_VALUE"""),45506.66666666667)</f>
        <v>45506.66667</v>
      </c>
      <c r="N149" s="1">
        <f>IFERROR(__xludf.DUMMYFUNCTION("""COMPUTED_VALUE"""),6.9194364E7)</f>
        <v>69194364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IFERROR(__xludf.DUMMYFUNCTION("""COMPUTED_VALUE"""),2572.59)</f>
        <v>2572.59</v>
      </c>
      <c r="D150" s="2">
        <f>IFERROR(__xludf.DUMMYFUNCTION("""COMPUTED_VALUE"""),45509.66666666667)</f>
        <v>45509.66667</v>
      </c>
      <c r="E150" s="1">
        <f>IFERROR(__xludf.DUMMYFUNCTION("""COMPUTED_VALUE"""),2615.53)</f>
        <v>2615.53</v>
      </c>
      <c r="G150" s="2">
        <f>IFERROR(__xludf.DUMMYFUNCTION("""COMPUTED_VALUE"""),45509.66666666667)</f>
        <v>45509.66667</v>
      </c>
      <c r="H150" s="1">
        <f>IFERROR(__xludf.DUMMYFUNCTION("""COMPUTED_VALUE"""),2569.69)</f>
        <v>2569.69</v>
      </c>
      <c r="J150" s="2">
        <f>IFERROR(__xludf.DUMMYFUNCTION("""COMPUTED_VALUE"""),45509.66666666667)</f>
        <v>45509.66667</v>
      </c>
      <c r="K150" s="1">
        <f>IFERROR(__xludf.DUMMYFUNCTION("""COMPUTED_VALUE"""),2593.78)</f>
        <v>2593.78</v>
      </c>
      <c r="M150" s="2">
        <f>IFERROR(__xludf.DUMMYFUNCTION("""COMPUTED_VALUE"""),45509.66666666667)</f>
        <v>45509.66667</v>
      </c>
      <c r="N150" s="1">
        <f>IFERROR(__xludf.DUMMYFUNCTION("""COMPUTED_VALUE"""),6.2402286E7)</f>
        <v>62402286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IFERROR(__xludf.DUMMYFUNCTION("""COMPUTED_VALUE"""),2605.43)</f>
        <v>2605.43</v>
      </c>
      <c r="D151" s="2">
        <f>IFERROR(__xludf.DUMMYFUNCTION("""COMPUTED_VALUE"""),45510.66666666667)</f>
        <v>45510.66667</v>
      </c>
      <c r="E151" s="1">
        <f>IFERROR(__xludf.DUMMYFUNCTION("""COMPUTED_VALUE"""),2663.54)</f>
        <v>2663.54</v>
      </c>
      <c r="G151" s="2">
        <f>IFERROR(__xludf.DUMMYFUNCTION("""COMPUTED_VALUE"""),45510.66666666667)</f>
        <v>45510.66667</v>
      </c>
      <c r="H151" s="1">
        <f>IFERROR(__xludf.DUMMYFUNCTION("""COMPUTED_VALUE"""),2605.06)</f>
        <v>2605.06</v>
      </c>
      <c r="J151" s="2">
        <f>IFERROR(__xludf.DUMMYFUNCTION("""COMPUTED_VALUE"""),45510.66666666667)</f>
        <v>45510.66667</v>
      </c>
      <c r="K151" s="1">
        <f>IFERROR(__xludf.DUMMYFUNCTION("""COMPUTED_VALUE"""),2634.94)</f>
        <v>2634.94</v>
      </c>
      <c r="M151" s="2">
        <f>IFERROR(__xludf.DUMMYFUNCTION("""COMPUTED_VALUE"""),45510.66666666667)</f>
        <v>45510.66667</v>
      </c>
      <c r="N151" s="1">
        <f>IFERROR(__xludf.DUMMYFUNCTION("""COMPUTED_VALUE"""),5.1841597E7)</f>
        <v>51841597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IFERROR(__xludf.DUMMYFUNCTION("""COMPUTED_VALUE"""),2633.96)</f>
        <v>2633.96</v>
      </c>
      <c r="D152" s="2">
        <f>IFERROR(__xludf.DUMMYFUNCTION("""COMPUTED_VALUE"""),45511.66666666667)</f>
        <v>45511.66667</v>
      </c>
      <c r="E152" s="1">
        <f>IFERROR(__xludf.DUMMYFUNCTION("""COMPUTED_VALUE"""),2672.82)</f>
        <v>2672.82</v>
      </c>
      <c r="G152" s="2">
        <f>IFERROR(__xludf.DUMMYFUNCTION("""COMPUTED_VALUE"""),45511.66666666667)</f>
        <v>45511.66667</v>
      </c>
      <c r="H152" s="1">
        <f>IFERROR(__xludf.DUMMYFUNCTION("""COMPUTED_VALUE"""),2622.4)</f>
        <v>2622.4</v>
      </c>
      <c r="J152" s="2">
        <f>IFERROR(__xludf.DUMMYFUNCTION("""COMPUTED_VALUE"""),45511.66666666667)</f>
        <v>45511.66667</v>
      </c>
      <c r="K152" s="1">
        <f>IFERROR(__xludf.DUMMYFUNCTION("""COMPUTED_VALUE"""),2624.72)</f>
        <v>2624.72</v>
      </c>
      <c r="M152" s="2">
        <f>IFERROR(__xludf.DUMMYFUNCTION("""COMPUTED_VALUE"""),45511.66666666667)</f>
        <v>45511.66667</v>
      </c>
      <c r="N152" s="1">
        <f>IFERROR(__xludf.DUMMYFUNCTION("""COMPUTED_VALUE"""),4.650693E7)</f>
        <v>46506930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IFERROR(__xludf.DUMMYFUNCTION("""COMPUTED_VALUE"""),2623.54)</f>
        <v>2623.54</v>
      </c>
      <c r="D153" s="2">
        <f>IFERROR(__xludf.DUMMYFUNCTION("""COMPUTED_VALUE"""),45512.66666666667)</f>
        <v>45512.66667</v>
      </c>
      <c r="E153" s="1">
        <f>IFERROR(__xludf.DUMMYFUNCTION("""COMPUTED_VALUE"""),2663.62)</f>
        <v>2663.62</v>
      </c>
      <c r="G153" s="2">
        <f>IFERROR(__xludf.DUMMYFUNCTION("""COMPUTED_VALUE"""),45512.66666666667)</f>
        <v>45512.66667</v>
      </c>
      <c r="H153" s="1">
        <f>IFERROR(__xludf.DUMMYFUNCTION("""COMPUTED_VALUE"""),2620.61)</f>
        <v>2620.61</v>
      </c>
      <c r="J153" s="2">
        <f>IFERROR(__xludf.DUMMYFUNCTION("""COMPUTED_VALUE"""),45512.66666666667)</f>
        <v>45512.66667</v>
      </c>
      <c r="K153" s="1">
        <f>IFERROR(__xludf.DUMMYFUNCTION("""COMPUTED_VALUE"""),2649.15)</f>
        <v>2649.15</v>
      </c>
      <c r="M153" s="2">
        <f>IFERROR(__xludf.DUMMYFUNCTION("""COMPUTED_VALUE"""),45512.66666666667)</f>
        <v>45512.66667</v>
      </c>
      <c r="N153" s="1">
        <f>IFERROR(__xludf.DUMMYFUNCTION("""COMPUTED_VALUE"""),6.164926E7)</f>
        <v>61649260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IFERROR(__xludf.DUMMYFUNCTION("""COMPUTED_VALUE"""),2656.8)</f>
        <v>2656.8</v>
      </c>
      <c r="D154" s="2">
        <f>IFERROR(__xludf.DUMMYFUNCTION("""COMPUTED_VALUE"""),45513.66666666667)</f>
        <v>45513.66667</v>
      </c>
      <c r="E154" s="1">
        <f>IFERROR(__xludf.DUMMYFUNCTION("""COMPUTED_VALUE"""),2657.69)</f>
        <v>2657.69</v>
      </c>
      <c r="G154" s="2">
        <f>IFERROR(__xludf.DUMMYFUNCTION("""COMPUTED_VALUE"""),45513.66666666667)</f>
        <v>45513.66667</v>
      </c>
      <c r="H154" s="1">
        <f>IFERROR(__xludf.DUMMYFUNCTION("""COMPUTED_VALUE"""),2632.32)</f>
        <v>2632.32</v>
      </c>
      <c r="J154" s="2">
        <f>IFERROR(__xludf.DUMMYFUNCTION("""COMPUTED_VALUE"""),45513.66666666667)</f>
        <v>45513.66667</v>
      </c>
      <c r="K154" s="1">
        <f>IFERROR(__xludf.DUMMYFUNCTION("""COMPUTED_VALUE"""),2637.91)</f>
        <v>2637.91</v>
      </c>
      <c r="M154" s="2">
        <f>IFERROR(__xludf.DUMMYFUNCTION("""COMPUTED_VALUE"""),45513.66666666667)</f>
        <v>45513.66667</v>
      </c>
      <c r="N154" s="1">
        <f>IFERROR(__xludf.DUMMYFUNCTION("""COMPUTED_VALUE"""),3.8192292E7)</f>
        <v>38192292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IFERROR(__xludf.DUMMYFUNCTION("""COMPUTED_VALUE"""),2642.8)</f>
        <v>2642.8</v>
      </c>
      <c r="D155" s="2">
        <f>IFERROR(__xludf.DUMMYFUNCTION("""COMPUTED_VALUE"""),45516.66666666667)</f>
        <v>45516.66667</v>
      </c>
      <c r="E155" s="1">
        <f>IFERROR(__xludf.DUMMYFUNCTION("""COMPUTED_VALUE"""),2668.3)</f>
        <v>2668.3</v>
      </c>
      <c r="G155" s="2">
        <f>IFERROR(__xludf.DUMMYFUNCTION("""COMPUTED_VALUE"""),45516.66666666667)</f>
        <v>45516.66667</v>
      </c>
      <c r="H155" s="1">
        <f>IFERROR(__xludf.DUMMYFUNCTION("""COMPUTED_VALUE"""),2634.64)</f>
        <v>2634.64</v>
      </c>
      <c r="J155" s="2">
        <f>IFERROR(__xludf.DUMMYFUNCTION("""COMPUTED_VALUE"""),45516.66666666667)</f>
        <v>45516.66667</v>
      </c>
      <c r="K155" s="1">
        <f>IFERROR(__xludf.DUMMYFUNCTION("""COMPUTED_VALUE"""),2657.32)</f>
        <v>2657.32</v>
      </c>
      <c r="M155" s="2">
        <f>IFERROR(__xludf.DUMMYFUNCTION("""COMPUTED_VALUE"""),45516.66666666667)</f>
        <v>45516.66667</v>
      </c>
      <c r="N155" s="1">
        <f>IFERROR(__xludf.DUMMYFUNCTION("""COMPUTED_VALUE"""),4.2287028E7)</f>
        <v>42287028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IFERROR(__xludf.DUMMYFUNCTION("""COMPUTED_VALUE"""),2711.36)</f>
        <v>2711.36</v>
      </c>
      <c r="D156" s="2">
        <f>IFERROR(__xludf.DUMMYFUNCTION("""COMPUTED_VALUE"""),45517.66666666667)</f>
        <v>45517.66667</v>
      </c>
      <c r="E156" s="1">
        <f>IFERROR(__xludf.DUMMYFUNCTION("""COMPUTED_VALUE"""),2758.96)</f>
        <v>2758.96</v>
      </c>
      <c r="G156" s="2">
        <f>IFERROR(__xludf.DUMMYFUNCTION("""COMPUTED_VALUE"""),45517.66666666667)</f>
        <v>45517.66667</v>
      </c>
      <c r="H156" s="1">
        <f>IFERROR(__xludf.DUMMYFUNCTION("""COMPUTED_VALUE"""),2701.06)</f>
        <v>2701.06</v>
      </c>
      <c r="J156" s="2">
        <f>IFERROR(__xludf.DUMMYFUNCTION("""COMPUTED_VALUE"""),45517.66666666667)</f>
        <v>45517.66667</v>
      </c>
      <c r="K156" s="1">
        <f>IFERROR(__xludf.DUMMYFUNCTION("""COMPUTED_VALUE"""),2757.19)</f>
        <v>2757.19</v>
      </c>
      <c r="M156" s="2">
        <f>IFERROR(__xludf.DUMMYFUNCTION("""COMPUTED_VALUE"""),45517.66666666667)</f>
        <v>45517.66667</v>
      </c>
      <c r="N156" s="1">
        <f>IFERROR(__xludf.DUMMYFUNCTION("""COMPUTED_VALUE"""),2.88546369E8)</f>
        <v>288546369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IFERROR(__xludf.DUMMYFUNCTION("""COMPUTED_VALUE"""),2756.57)</f>
        <v>2756.57</v>
      </c>
      <c r="D157" s="2">
        <f>IFERROR(__xludf.DUMMYFUNCTION("""COMPUTED_VALUE"""),45518.66666666667)</f>
        <v>45518.66667</v>
      </c>
      <c r="E157" s="1">
        <f>IFERROR(__xludf.DUMMYFUNCTION("""COMPUTED_VALUE"""),2760.09)</f>
        <v>2760.09</v>
      </c>
      <c r="G157" s="2">
        <f>IFERROR(__xludf.DUMMYFUNCTION("""COMPUTED_VALUE"""),45518.66666666667)</f>
        <v>45518.66667</v>
      </c>
      <c r="H157" s="1">
        <f>IFERROR(__xludf.DUMMYFUNCTION("""COMPUTED_VALUE"""),2717.57)</f>
        <v>2717.57</v>
      </c>
      <c r="J157" s="2">
        <f>IFERROR(__xludf.DUMMYFUNCTION("""COMPUTED_VALUE"""),45518.66666666667)</f>
        <v>45518.66667</v>
      </c>
      <c r="K157" s="1">
        <f>IFERROR(__xludf.DUMMYFUNCTION("""COMPUTED_VALUE"""),2744.11)</f>
        <v>2744.11</v>
      </c>
      <c r="M157" s="2">
        <f>IFERROR(__xludf.DUMMYFUNCTION("""COMPUTED_VALUE"""),45518.66666666667)</f>
        <v>45518.66667</v>
      </c>
      <c r="N157" s="1">
        <f>IFERROR(__xludf.DUMMYFUNCTION("""COMPUTED_VALUE"""),9.6088015E7)</f>
        <v>96088015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IFERROR(__xludf.DUMMYFUNCTION("""COMPUTED_VALUE"""),2755.44)</f>
        <v>2755.44</v>
      </c>
      <c r="D158" s="2">
        <f>IFERROR(__xludf.DUMMYFUNCTION("""COMPUTED_VALUE"""),45519.66666666667)</f>
        <v>45519.66667</v>
      </c>
      <c r="E158" s="1">
        <f>IFERROR(__xludf.DUMMYFUNCTION("""COMPUTED_VALUE"""),2795.9)</f>
        <v>2795.9</v>
      </c>
      <c r="G158" s="2">
        <f>IFERROR(__xludf.DUMMYFUNCTION("""COMPUTED_VALUE"""),45519.66666666667)</f>
        <v>45519.66667</v>
      </c>
      <c r="H158" s="1">
        <f>IFERROR(__xludf.DUMMYFUNCTION("""COMPUTED_VALUE"""),2751.69)</f>
        <v>2751.69</v>
      </c>
      <c r="J158" s="2">
        <f>IFERROR(__xludf.DUMMYFUNCTION("""COMPUTED_VALUE"""),45519.66666666667)</f>
        <v>45519.66667</v>
      </c>
      <c r="K158" s="1">
        <f>IFERROR(__xludf.DUMMYFUNCTION("""COMPUTED_VALUE"""),2792.1)</f>
        <v>2792.1</v>
      </c>
      <c r="M158" s="2">
        <f>IFERROR(__xludf.DUMMYFUNCTION("""COMPUTED_VALUE"""),45519.66666666667)</f>
        <v>45519.66667</v>
      </c>
      <c r="N158" s="1">
        <f>IFERROR(__xludf.DUMMYFUNCTION("""COMPUTED_VALUE"""),6.8950402E7)</f>
        <v>68950402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IFERROR(__xludf.DUMMYFUNCTION("""COMPUTED_VALUE"""),2779.94)</f>
        <v>2779.94</v>
      </c>
      <c r="D159" s="2">
        <f>IFERROR(__xludf.DUMMYFUNCTION("""COMPUTED_VALUE"""),45520.66666666667)</f>
        <v>45520.66667</v>
      </c>
      <c r="E159" s="1">
        <f>IFERROR(__xludf.DUMMYFUNCTION("""COMPUTED_VALUE"""),2799.84)</f>
        <v>2799.84</v>
      </c>
      <c r="G159" s="2">
        <f>IFERROR(__xludf.DUMMYFUNCTION("""COMPUTED_VALUE"""),45520.66666666667)</f>
        <v>45520.66667</v>
      </c>
      <c r="H159" s="1">
        <f>IFERROR(__xludf.DUMMYFUNCTION("""COMPUTED_VALUE"""),2772.96)</f>
        <v>2772.96</v>
      </c>
      <c r="J159" s="2">
        <f>IFERROR(__xludf.DUMMYFUNCTION("""COMPUTED_VALUE"""),45520.66666666667)</f>
        <v>45520.66667</v>
      </c>
      <c r="K159" s="1">
        <f>IFERROR(__xludf.DUMMYFUNCTION("""COMPUTED_VALUE"""),2790.31)</f>
        <v>2790.31</v>
      </c>
      <c r="M159" s="2">
        <f>IFERROR(__xludf.DUMMYFUNCTION("""COMPUTED_VALUE"""),45520.66666666667)</f>
        <v>45520.66667</v>
      </c>
      <c r="N159" s="1">
        <f>IFERROR(__xludf.DUMMYFUNCTION("""COMPUTED_VALUE"""),5.6964471E7)</f>
        <v>56964471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IFERROR(__xludf.DUMMYFUNCTION("""COMPUTED_VALUE"""),2790.38)</f>
        <v>2790.38</v>
      </c>
      <c r="D160" s="2">
        <f>IFERROR(__xludf.DUMMYFUNCTION("""COMPUTED_VALUE"""),45523.66666666667)</f>
        <v>45523.66667</v>
      </c>
      <c r="E160" s="1">
        <f>IFERROR(__xludf.DUMMYFUNCTION("""COMPUTED_VALUE"""),2825.43)</f>
        <v>2825.43</v>
      </c>
      <c r="G160" s="2">
        <f>IFERROR(__xludf.DUMMYFUNCTION("""COMPUTED_VALUE"""),45523.66666666667)</f>
        <v>45523.66667</v>
      </c>
      <c r="H160" s="1">
        <f>IFERROR(__xludf.DUMMYFUNCTION("""COMPUTED_VALUE"""),2790.38)</f>
        <v>2790.38</v>
      </c>
      <c r="J160" s="2">
        <f>IFERROR(__xludf.DUMMYFUNCTION("""COMPUTED_VALUE"""),45523.66666666667)</f>
        <v>45523.66667</v>
      </c>
      <c r="K160" s="1">
        <f>IFERROR(__xludf.DUMMYFUNCTION("""COMPUTED_VALUE"""),2813.18)</f>
        <v>2813.18</v>
      </c>
      <c r="M160" s="2">
        <f>IFERROR(__xludf.DUMMYFUNCTION("""COMPUTED_VALUE"""),45523.66666666667)</f>
        <v>45523.66667</v>
      </c>
      <c r="N160" s="1">
        <f>IFERROR(__xludf.DUMMYFUNCTION("""COMPUTED_VALUE"""),5.4444135E7)</f>
        <v>54444135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IFERROR(__xludf.DUMMYFUNCTION("""COMPUTED_VALUE"""),2807.79)</f>
        <v>2807.79</v>
      </c>
      <c r="D161" s="2">
        <f>IFERROR(__xludf.DUMMYFUNCTION("""COMPUTED_VALUE"""),45524.66666666667)</f>
        <v>45524.66667</v>
      </c>
      <c r="E161" s="1">
        <f>IFERROR(__xludf.DUMMYFUNCTION("""COMPUTED_VALUE"""),2826.41)</f>
        <v>2826.41</v>
      </c>
      <c r="G161" s="2">
        <f>IFERROR(__xludf.DUMMYFUNCTION("""COMPUTED_VALUE"""),45524.66666666667)</f>
        <v>45524.66667</v>
      </c>
      <c r="H161" s="1">
        <f>IFERROR(__xludf.DUMMYFUNCTION("""COMPUTED_VALUE"""),2802.05)</f>
        <v>2802.05</v>
      </c>
      <c r="J161" s="2">
        <f>IFERROR(__xludf.DUMMYFUNCTION("""COMPUTED_VALUE"""),45524.66666666667)</f>
        <v>45524.66667</v>
      </c>
      <c r="K161" s="1">
        <f>IFERROR(__xludf.DUMMYFUNCTION("""COMPUTED_VALUE"""),2803.09)</f>
        <v>2803.09</v>
      </c>
      <c r="M161" s="2">
        <f>IFERROR(__xludf.DUMMYFUNCTION("""COMPUTED_VALUE"""),45524.66666666667)</f>
        <v>45524.66667</v>
      </c>
      <c r="N161" s="1">
        <f>IFERROR(__xludf.DUMMYFUNCTION("""COMPUTED_VALUE"""),4.8177615E7)</f>
        <v>48177615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IFERROR(__xludf.DUMMYFUNCTION("""COMPUTED_VALUE"""),2808.45)</f>
        <v>2808.45</v>
      </c>
      <c r="D162" s="2">
        <f>IFERROR(__xludf.DUMMYFUNCTION("""COMPUTED_VALUE"""),45525.66666666667)</f>
        <v>45525.66667</v>
      </c>
      <c r="E162" s="1">
        <f>IFERROR(__xludf.DUMMYFUNCTION("""COMPUTED_VALUE"""),2838.49)</f>
        <v>2838.49</v>
      </c>
      <c r="G162" s="2">
        <f>IFERROR(__xludf.DUMMYFUNCTION("""COMPUTED_VALUE"""),45525.66666666667)</f>
        <v>45525.66667</v>
      </c>
      <c r="H162" s="1">
        <f>IFERROR(__xludf.DUMMYFUNCTION("""COMPUTED_VALUE"""),2807.49)</f>
        <v>2807.49</v>
      </c>
      <c r="J162" s="2">
        <f>IFERROR(__xludf.DUMMYFUNCTION("""COMPUTED_VALUE"""),45525.66666666667)</f>
        <v>45525.66667</v>
      </c>
      <c r="K162" s="1">
        <f>IFERROR(__xludf.DUMMYFUNCTION("""COMPUTED_VALUE"""),2837.38)</f>
        <v>2837.38</v>
      </c>
      <c r="M162" s="2">
        <f>IFERROR(__xludf.DUMMYFUNCTION("""COMPUTED_VALUE"""),45525.66666666667)</f>
        <v>45525.66667</v>
      </c>
      <c r="N162" s="1">
        <f>IFERROR(__xludf.DUMMYFUNCTION("""COMPUTED_VALUE"""),3.6717123E7)</f>
        <v>36717123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IFERROR(__xludf.DUMMYFUNCTION("""COMPUTED_VALUE"""),2834.14)</f>
        <v>2834.14</v>
      </c>
      <c r="D163" s="2">
        <f>IFERROR(__xludf.DUMMYFUNCTION("""COMPUTED_VALUE"""),45526.66666666667)</f>
        <v>45526.66667</v>
      </c>
      <c r="E163" s="1">
        <f>IFERROR(__xludf.DUMMYFUNCTION("""COMPUTED_VALUE"""),2841.11)</f>
        <v>2841.11</v>
      </c>
      <c r="G163" s="2">
        <f>IFERROR(__xludf.DUMMYFUNCTION("""COMPUTED_VALUE"""),45526.66666666667)</f>
        <v>45526.66667</v>
      </c>
      <c r="H163" s="1">
        <f>IFERROR(__xludf.DUMMYFUNCTION("""COMPUTED_VALUE"""),2816.12)</f>
        <v>2816.12</v>
      </c>
      <c r="J163" s="2">
        <f>IFERROR(__xludf.DUMMYFUNCTION("""COMPUTED_VALUE"""),45526.66666666667)</f>
        <v>45526.66667</v>
      </c>
      <c r="K163" s="1">
        <f>IFERROR(__xludf.DUMMYFUNCTION("""COMPUTED_VALUE"""),2824.21)</f>
        <v>2824.21</v>
      </c>
      <c r="M163" s="2">
        <f>IFERROR(__xludf.DUMMYFUNCTION("""COMPUTED_VALUE"""),45526.66666666667)</f>
        <v>45526.66667</v>
      </c>
      <c r="N163" s="1">
        <f>IFERROR(__xludf.DUMMYFUNCTION("""COMPUTED_VALUE"""),3.2829699E7)</f>
        <v>32829699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IFERROR(__xludf.DUMMYFUNCTION("""COMPUTED_VALUE"""),2836.12)</f>
        <v>2836.12</v>
      </c>
      <c r="D164" s="2">
        <f>IFERROR(__xludf.DUMMYFUNCTION("""COMPUTED_VALUE"""),45527.66666666667)</f>
        <v>45527.66667</v>
      </c>
      <c r="E164" s="1">
        <f>IFERROR(__xludf.DUMMYFUNCTION("""COMPUTED_VALUE"""),2844.24)</f>
        <v>2844.24</v>
      </c>
      <c r="G164" s="2">
        <f>IFERROR(__xludf.DUMMYFUNCTION("""COMPUTED_VALUE"""),45527.66666666667)</f>
        <v>45527.66667</v>
      </c>
      <c r="H164" s="1">
        <f>IFERROR(__xludf.DUMMYFUNCTION("""COMPUTED_VALUE"""),2824.23)</f>
        <v>2824.23</v>
      </c>
      <c r="J164" s="2">
        <f>IFERROR(__xludf.DUMMYFUNCTION("""COMPUTED_VALUE"""),45527.66666666667)</f>
        <v>45527.66667</v>
      </c>
      <c r="K164" s="1">
        <f>IFERROR(__xludf.DUMMYFUNCTION("""COMPUTED_VALUE"""),2837.46)</f>
        <v>2837.46</v>
      </c>
      <c r="M164" s="2">
        <f>IFERROR(__xludf.DUMMYFUNCTION("""COMPUTED_VALUE"""),45527.66666666667)</f>
        <v>45527.66667</v>
      </c>
      <c r="N164" s="1">
        <f>IFERROR(__xludf.DUMMYFUNCTION("""COMPUTED_VALUE"""),3.7093397E7)</f>
        <v>37093397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IFERROR(__xludf.DUMMYFUNCTION("""COMPUTED_VALUE"""),2839.11)</f>
        <v>2839.11</v>
      </c>
      <c r="D165" s="2">
        <f>IFERROR(__xludf.DUMMYFUNCTION("""COMPUTED_VALUE"""),45530.66666666667)</f>
        <v>45530.66667</v>
      </c>
      <c r="E165" s="1">
        <f>IFERROR(__xludf.DUMMYFUNCTION("""COMPUTED_VALUE"""),2867.99)</f>
        <v>2867.99</v>
      </c>
      <c r="G165" s="2">
        <f>IFERROR(__xludf.DUMMYFUNCTION("""COMPUTED_VALUE"""),45530.66666666667)</f>
        <v>45530.66667</v>
      </c>
      <c r="H165" s="1">
        <f>IFERROR(__xludf.DUMMYFUNCTION("""COMPUTED_VALUE"""),2838.76)</f>
        <v>2838.76</v>
      </c>
      <c r="J165" s="2">
        <f>IFERROR(__xludf.DUMMYFUNCTION("""COMPUTED_VALUE"""),45530.66666666667)</f>
        <v>45530.66667</v>
      </c>
      <c r="K165" s="1">
        <f>IFERROR(__xludf.DUMMYFUNCTION("""COMPUTED_VALUE"""),2851.34)</f>
        <v>2851.34</v>
      </c>
      <c r="M165" s="2">
        <f>IFERROR(__xludf.DUMMYFUNCTION("""COMPUTED_VALUE"""),45530.66666666667)</f>
        <v>45530.66667</v>
      </c>
      <c r="N165" s="1">
        <f>IFERROR(__xludf.DUMMYFUNCTION("""COMPUTED_VALUE"""),4.1114529E7)</f>
        <v>41114529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IFERROR(__xludf.DUMMYFUNCTION("""COMPUTED_VALUE"""),2848.48)</f>
        <v>2848.48</v>
      </c>
      <c r="D166" s="2">
        <f>IFERROR(__xludf.DUMMYFUNCTION("""COMPUTED_VALUE"""),45531.66666666667)</f>
        <v>45531.66667</v>
      </c>
      <c r="E166" s="1">
        <f>IFERROR(__xludf.DUMMYFUNCTION("""COMPUTED_VALUE"""),2884.14)</f>
        <v>2884.14</v>
      </c>
      <c r="G166" s="2">
        <f>IFERROR(__xludf.DUMMYFUNCTION("""COMPUTED_VALUE"""),45531.66666666667)</f>
        <v>45531.66667</v>
      </c>
      <c r="H166" s="1">
        <f>IFERROR(__xludf.DUMMYFUNCTION("""COMPUTED_VALUE"""),2843.12)</f>
        <v>2843.12</v>
      </c>
      <c r="J166" s="2">
        <f>IFERROR(__xludf.DUMMYFUNCTION("""COMPUTED_VALUE"""),45531.66666666667)</f>
        <v>45531.66667</v>
      </c>
      <c r="K166" s="1">
        <f>IFERROR(__xludf.DUMMYFUNCTION("""COMPUTED_VALUE"""),2882.52)</f>
        <v>2882.52</v>
      </c>
      <c r="M166" s="2">
        <f>IFERROR(__xludf.DUMMYFUNCTION("""COMPUTED_VALUE"""),45531.66666666667)</f>
        <v>45531.66667</v>
      </c>
      <c r="N166" s="1">
        <f>IFERROR(__xludf.DUMMYFUNCTION("""COMPUTED_VALUE"""),4.6873027E7)</f>
        <v>46873027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IFERROR(__xludf.DUMMYFUNCTION("""COMPUTED_VALUE"""),2883.38)</f>
        <v>2883.38</v>
      </c>
      <c r="D167" s="2">
        <f>IFERROR(__xludf.DUMMYFUNCTION("""COMPUTED_VALUE"""),45532.66666666667)</f>
        <v>45532.66667</v>
      </c>
      <c r="E167" s="1">
        <f>IFERROR(__xludf.DUMMYFUNCTION("""COMPUTED_VALUE"""),2889.3)</f>
        <v>2889.3</v>
      </c>
      <c r="G167" s="2">
        <f>IFERROR(__xludf.DUMMYFUNCTION("""COMPUTED_VALUE"""),45532.66666666667)</f>
        <v>45532.66667</v>
      </c>
      <c r="H167" s="1">
        <f>IFERROR(__xludf.DUMMYFUNCTION("""COMPUTED_VALUE"""),2829.7)</f>
        <v>2829.7</v>
      </c>
      <c r="J167" s="2">
        <f>IFERROR(__xludf.DUMMYFUNCTION("""COMPUTED_VALUE"""),45532.66666666667)</f>
        <v>45532.66667</v>
      </c>
      <c r="K167" s="1">
        <f>IFERROR(__xludf.DUMMYFUNCTION("""COMPUTED_VALUE"""),2848.66)</f>
        <v>2848.66</v>
      </c>
      <c r="M167" s="2">
        <f>IFERROR(__xludf.DUMMYFUNCTION("""COMPUTED_VALUE"""),45532.66666666667)</f>
        <v>45532.66667</v>
      </c>
      <c r="N167" s="1">
        <f>IFERROR(__xludf.DUMMYFUNCTION("""COMPUTED_VALUE"""),4.414206E7)</f>
        <v>44142060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IFERROR(__xludf.DUMMYFUNCTION("""COMPUTED_VALUE"""),2852.78)</f>
        <v>2852.78</v>
      </c>
      <c r="D168" s="2">
        <f>IFERROR(__xludf.DUMMYFUNCTION("""COMPUTED_VALUE"""),45533.66666666667)</f>
        <v>45533.66667</v>
      </c>
      <c r="E168" s="1">
        <f>IFERROR(__xludf.DUMMYFUNCTION("""COMPUTED_VALUE"""),2864.14)</f>
        <v>2864.14</v>
      </c>
      <c r="G168" s="2">
        <f>IFERROR(__xludf.DUMMYFUNCTION("""COMPUTED_VALUE"""),45533.66666666667)</f>
        <v>45533.66667</v>
      </c>
      <c r="H168" s="1">
        <f>IFERROR(__xludf.DUMMYFUNCTION("""COMPUTED_VALUE"""),2832.65)</f>
        <v>2832.65</v>
      </c>
      <c r="J168" s="2">
        <f>IFERROR(__xludf.DUMMYFUNCTION("""COMPUTED_VALUE"""),45533.66666666667)</f>
        <v>45533.66667</v>
      </c>
      <c r="K168" s="1">
        <f>IFERROR(__xludf.DUMMYFUNCTION("""COMPUTED_VALUE"""),2845.4)</f>
        <v>2845.4</v>
      </c>
      <c r="M168" s="2">
        <f>IFERROR(__xludf.DUMMYFUNCTION("""COMPUTED_VALUE"""),45533.66666666667)</f>
        <v>45533.66667</v>
      </c>
      <c r="N168" s="1">
        <f>IFERROR(__xludf.DUMMYFUNCTION("""COMPUTED_VALUE"""),3.3473597E7)</f>
        <v>33473597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IFERROR(__xludf.DUMMYFUNCTION("""COMPUTED_VALUE"""),2851.04)</f>
        <v>2851.04</v>
      </c>
      <c r="D169" s="2">
        <f>IFERROR(__xludf.DUMMYFUNCTION("""COMPUTED_VALUE"""),45534.66666666667)</f>
        <v>45534.66667</v>
      </c>
      <c r="E169" s="1">
        <f>IFERROR(__xludf.DUMMYFUNCTION("""COMPUTED_VALUE"""),2862.91)</f>
        <v>2862.91</v>
      </c>
      <c r="G169" s="2">
        <f>IFERROR(__xludf.DUMMYFUNCTION("""COMPUTED_VALUE"""),45534.66666666667)</f>
        <v>45534.66667</v>
      </c>
      <c r="H169" s="1">
        <f>IFERROR(__xludf.DUMMYFUNCTION("""COMPUTED_VALUE"""),2837.49)</f>
        <v>2837.49</v>
      </c>
      <c r="J169" s="2">
        <f>IFERROR(__xludf.DUMMYFUNCTION("""COMPUTED_VALUE"""),45534.66666666667)</f>
        <v>45534.66667</v>
      </c>
      <c r="K169" s="1">
        <f>IFERROR(__xludf.DUMMYFUNCTION("""COMPUTED_VALUE"""),2855.75)</f>
        <v>2855.75</v>
      </c>
      <c r="M169" s="2">
        <f>IFERROR(__xludf.DUMMYFUNCTION("""COMPUTED_VALUE"""),45534.66666666667)</f>
        <v>45534.66667</v>
      </c>
      <c r="N169" s="1">
        <f>IFERROR(__xludf.DUMMYFUNCTION("""COMPUTED_VALUE"""),3.7037583E7)</f>
        <v>37037583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IFERROR(__xludf.DUMMYFUNCTION("""COMPUTED_VALUE"""),2841.61)</f>
        <v>2841.61</v>
      </c>
      <c r="D170" s="2">
        <f>IFERROR(__xludf.DUMMYFUNCTION("""COMPUTED_VALUE"""),45538.66666666667)</f>
        <v>45538.66667</v>
      </c>
      <c r="E170" s="1">
        <f>IFERROR(__xludf.DUMMYFUNCTION("""COMPUTED_VALUE"""),2858.12)</f>
        <v>2858.12</v>
      </c>
      <c r="G170" s="2">
        <f>IFERROR(__xludf.DUMMYFUNCTION("""COMPUTED_VALUE"""),45538.66666666667)</f>
        <v>45538.66667</v>
      </c>
      <c r="H170" s="1">
        <f>IFERROR(__xludf.DUMMYFUNCTION("""COMPUTED_VALUE"""),2790.72)</f>
        <v>2790.72</v>
      </c>
      <c r="J170" s="2">
        <f>IFERROR(__xludf.DUMMYFUNCTION("""COMPUTED_VALUE"""),45538.66666666667)</f>
        <v>45538.66667</v>
      </c>
      <c r="K170" s="1">
        <f>IFERROR(__xludf.DUMMYFUNCTION("""COMPUTED_VALUE"""),2804.16)</f>
        <v>2804.16</v>
      </c>
      <c r="M170" s="2">
        <f>IFERROR(__xludf.DUMMYFUNCTION("""COMPUTED_VALUE"""),45538.66666666667)</f>
        <v>45538.66667</v>
      </c>
      <c r="N170" s="1">
        <f>IFERROR(__xludf.DUMMYFUNCTION("""COMPUTED_VALUE"""),4.4046873E7)</f>
        <v>44046873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IFERROR(__xludf.DUMMYFUNCTION("""COMPUTED_VALUE"""),2804.45)</f>
        <v>2804.45</v>
      </c>
      <c r="D171" s="2">
        <f>IFERROR(__xludf.DUMMYFUNCTION("""COMPUTED_VALUE"""),45539.66666666667)</f>
        <v>45539.66667</v>
      </c>
      <c r="E171" s="1">
        <f>IFERROR(__xludf.DUMMYFUNCTION("""COMPUTED_VALUE"""),2819.38)</f>
        <v>2819.38</v>
      </c>
      <c r="G171" s="2">
        <f>IFERROR(__xludf.DUMMYFUNCTION("""COMPUTED_VALUE"""),45539.66666666667)</f>
        <v>45539.66667</v>
      </c>
      <c r="H171" s="1">
        <f>IFERROR(__xludf.DUMMYFUNCTION("""COMPUTED_VALUE"""),2798.39)</f>
        <v>2798.39</v>
      </c>
      <c r="J171" s="2">
        <f>IFERROR(__xludf.DUMMYFUNCTION("""COMPUTED_VALUE"""),45539.66666666667)</f>
        <v>45539.66667</v>
      </c>
      <c r="K171" s="1">
        <f>IFERROR(__xludf.DUMMYFUNCTION("""COMPUTED_VALUE"""),2811.72)</f>
        <v>2811.72</v>
      </c>
      <c r="M171" s="2">
        <f>IFERROR(__xludf.DUMMYFUNCTION("""COMPUTED_VALUE"""),45539.66666666667)</f>
        <v>45539.66667</v>
      </c>
      <c r="N171" s="1">
        <f>IFERROR(__xludf.DUMMYFUNCTION("""COMPUTED_VALUE"""),3.5217706E7)</f>
        <v>35217706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IFERROR(__xludf.DUMMYFUNCTION("""COMPUTED_VALUE"""),2812.29)</f>
        <v>2812.29</v>
      </c>
      <c r="D172" s="2">
        <f>IFERROR(__xludf.DUMMYFUNCTION("""COMPUTED_VALUE"""),45540.66666666667)</f>
        <v>45540.66667</v>
      </c>
      <c r="E172" s="1">
        <f>IFERROR(__xludf.DUMMYFUNCTION("""COMPUTED_VALUE"""),2828.37)</f>
        <v>2828.37</v>
      </c>
      <c r="G172" s="2">
        <f>IFERROR(__xludf.DUMMYFUNCTION("""COMPUTED_VALUE"""),45540.66666666667)</f>
        <v>45540.66667</v>
      </c>
      <c r="H172" s="1">
        <f>IFERROR(__xludf.DUMMYFUNCTION("""COMPUTED_VALUE"""),2798.46)</f>
        <v>2798.46</v>
      </c>
      <c r="J172" s="2">
        <f>IFERROR(__xludf.DUMMYFUNCTION("""COMPUTED_VALUE"""),45540.66666666667)</f>
        <v>45540.66667</v>
      </c>
      <c r="K172" s="1">
        <f>IFERROR(__xludf.DUMMYFUNCTION("""COMPUTED_VALUE"""),2806.64)</f>
        <v>2806.64</v>
      </c>
      <c r="M172" s="2">
        <f>IFERROR(__xludf.DUMMYFUNCTION("""COMPUTED_VALUE"""),45540.66666666667)</f>
        <v>45540.66667</v>
      </c>
      <c r="N172" s="1">
        <f>IFERROR(__xludf.DUMMYFUNCTION("""COMPUTED_VALUE"""),3.4313452E7)</f>
        <v>34313452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IFERROR(__xludf.DUMMYFUNCTION("""COMPUTED_VALUE"""),2805.7)</f>
        <v>2805.7</v>
      </c>
      <c r="D173" s="2">
        <f>IFERROR(__xludf.DUMMYFUNCTION("""COMPUTED_VALUE"""),45541.66666666667)</f>
        <v>45541.66667</v>
      </c>
      <c r="E173" s="1">
        <f>IFERROR(__xludf.DUMMYFUNCTION("""COMPUTED_VALUE"""),2831.24)</f>
        <v>2831.24</v>
      </c>
      <c r="G173" s="2">
        <f>IFERROR(__xludf.DUMMYFUNCTION("""COMPUTED_VALUE"""),45541.66666666667)</f>
        <v>45541.66667</v>
      </c>
      <c r="H173" s="1">
        <f>IFERROR(__xludf.DUMMYFUNCTION("""COMPUTED_VALUE"""),2799.87)</f>
        <v>2799.87</v>
      </c>
      <c r="J173" s="2">
        <f>IFERROR(__xludf.DUMMYFUNCTION("""COMPUTED_VALUE"""),45541.66666666667)</f>
        <v>45541.66667</v>
      </c>
      <c r="K173" s="1">
        <f>IFERROR(__xludf.DUMMYFUNCTION("""COMPUTED_VALUE"""),2806.61)</f>
        <v>2806.61</v>
      </c>
      <c r="M173" s="2">
        <f>IFERROR(__xludf.DUMMYFUNCTION("""COMPUTED_VALUE"""),45541.66666666667)</f>
        <v>45541.66667</v>
      </c>
      <c r="N173" s="1">
        <f>IFERROR(__xludf.DUMMYFUNCTION("""COMPUTED_VALUE"""),4.2323904E7)</f>
        <v>42323904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IFERROR(__xludf.DUMMYFUNCTION("""COMPUTED_VALUE"""),2815.22)</f>
        <v>2815.22</v>
      </c>
      <c r="D174" s="2">
        <f>IFERROR(__xludf.DUMMYFUNCTION("""COMPUTED_VALUE"""),45544.66666666667)</f>
        <v>45544.66667</v>
      </c>
      <c r="E174" s="1">
        <f>IFERROR(__xludf.DUMMYFUNCTION("""COMPUTED_VALUE"""),2830.85)</f>
        <v>2830.85</v>
      </c>
      <c r="G174" s="2">
        <f>IFERROR(__xludf.DUMMYFUNCTION("""COMPUTED_VALUE"""),45544.66666666667)</f>
        <v>45544.66667</v>
      </c>
      <c r="H174" s="1">
        <f>IFERROR(__xludf.DUMMYFUNCTION("""COMPUTED_VALUE"""),2808.86)</f>
        <v>2808.86</v>
      </c>
      <c r="J174" s="2">
        <f>IFERROR(__xludf.DUMMYFUNCTION("""COMPUTED_VALUE"""),45544.66666666667)</f>
        <v>45544.66667</v>
      </c>
      <c r="K174" s="1">
        <f>IFERROR(__xludf.DUMMYFUNCTION("""COMPUTED_VALUE"""),2828.37)</f>
        <v>2828.37</v>
      </c>
      <c r="M174" s="2">
        <f>IFERROR(__xludf.DUMMYFUNCTION("""COMPUTED_VALUE"""),45544.66666666667)</f>
        <v>45544.66667</v>
      </c>
      <c r="N174" s="1">
        <f>IFERROR(__xludf.DUMMYFUNCTION("""COMPUTED_VALUE"""),3.8399368E7)</f>
        <v>38399368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IFERROR(__xludf.DUMMYFUNCTION("""COMPUTED_VALUE"""),2831.51)</f>
        <v>2831.51</v>
      </c>
      <c r="D175" s="2">
        <f>IFERROR(__xludf.DUMMYFUNCTION("""COMPUTED_VALUE"""),45545.66666666667)</f>
        <v>45545.66667</v>
      </c>
      <c r="E175" s="1">
        <f>IFERROR(__xludf.DUMMYFUNCTION("""COMPUTED_VALUE"""),2853.23)</f>
        <v>2853.23</v>
      </c>
      <c r="G175" s="2">
        <f>IFERROR(__xludf.DUMMYFUNCTION("""COMPUTED_VALUE"""),45545.66666666667)</f>
        <v>45545.66667</v>
      </c>
      <c r="H175" s="1">
        <f>IFERROR(__xludf.DUMMYFUNCTION("""COMPUTED_VALUE"""),2814.04)</f>
        <v>2814.04</v>
      </c>
      <c r="J175" s="2">
        <f>IFERROR(__xludf.DUMMYFUNCTION("""COMPUTED_VALUE"""),45545.66666666667)</f>
        <v>45545.66667</v>
      </c>
      <c r="K175" s="1">
        <f>IFERROR(__xludf.DUMMYFUNCTION("""COMPUTED_VALUE"""),2834.19)</f>
        <v>2834.19</v>
      </c>
      <c r="M175" s="2">
        <f>IFERROR(__xludf.DUMMYFUNCTION("""COMPUTED_VALUE"""),45545.66666666667)</f>
        <v>45545.66667</v>
      </c>
      <c r="N175" s="1">
        <f>IFERROR(__xludf.DUMMYFUNCTION("""COMPUTED_VALUE"""),3.2312057E7)</f>
        <v>32312057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IFERROR(__xludf.DUMMYFUNCTION("""COMPUTED_VALUE"""),2835.02)</f>
        <v>2835.02</v>
      </c>
      <c r="D176" s="2">
        <f>IFERROR(__xludf.DUMMYFUNCTION("""COMPUTED_VALUE"""),45546.66666666667)</f>
        <v>45546.66667</v>
      </c>
      <c r="E176" s="1">
        <f>IFERROR(__xludf.DUMMYFUNCTION("""COMPUTED_VALUE"""),2883.92)</f>
        <v>2883.92</v>
      </c>
      <c r="G176" s="2">
        <f>IFERROR(__xludf.DUMMYFUNCTION("""COMPUTED_VALUE"""),45546.66666666667)</f>
        <v>45546.66667</v>
      </c>
      <c r="H176" s="1">
        <f>IFERROR(__xludf.DUMMYFUNCTION("""COMPUTED_VALUE"""),2810.54)</f>
        <v>2810.54</v>
      </c>
      <c r="J176" s="2">
        <f>IFERROR(__xludf.DUMMYFUNCTION("""COMPUTED_VALUE"""),45546.66666666667)</f>
        <v>45546.66667</v>
      </c>
      <c r="K176" s="1">
        <f>IFERROR(__xludf.DUMMYFUNCTION("""COMPUTED_VALUE"""),2881.73)</f>
        <v>2881.73</v>
      </c>
      <c r="M176" s="2">
        <f>IFERROR(__xludf.DUMMYFUNCTION("""COMPUTED_VALUE"""),45546.66666666667)</f>
        <v>45546.66667</v>
      </c>
      <c r="N176" s="1">
        <f>IFERROR(__xludf.DUMMYFUNCTION("""COMPUTED_VALUE"""),5.0928152E7)</f>
        <v>50928152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IFERROR(__xludf.DUMMYFUNCTION("""COMPUTED_VALUE"""),2885.37)</f>
        <v>2885.37</v>
      </c>
      <c r="D177" s="2">
        <f>IFERROR(__xludf.DUMMYFUNCTION("""COMPUTED_VALUE"""),45547.66666666667)</f>
        <v>45547.66667</v>
      </c>
      <c r="E177" s="1">
        <f>IFERROR(__xludf.DUMMYFUNCTION("""COMPUTED_VALUE"""),2902.8)</f>
        <v>2902.8</v>
      </c>
      <c r="G177" s="2">
        <f>IFERROR(__xludf.DUMMYFUNCTION("""COMPUTED_VALUE"""),45547.66666666667)</f>
        <v>45547.66667</v>
      </c>
      <c r="H177" s="1">
        <f>IFERROR(__xludf.DUMMYFUNCTION("""COMPUTED_VALUE"""),2867.65)</f>
        <v>2867.65</v>
      </c>
      <c r="J177" s="2">
        <f>IFERROR(__xludf.DUMMYFUNCTION("""COMPUTED_VALUE"""),45547.66666666667)</f>
        <v>45547.66667</v>
      </c>
      <c r="K177" s="1">
        <f>IFERROR(__xludf.DUMMYFUNCTION("""COMPUTED_VALUE"""),2900.62)</f>
        <v>2900.62</v>
      </c>
      <c r="M177" s="2">
        <f>IFERROR(__xludf.DUMMYFUNCTION("""COMPUTED_VALUE"""),45547.66666666667)</f>
        <v>45547.66667</v>
      </c>
      <c r="N177" s="1">
        <f>IFERROR(__xludf.DUMMYFUNCTION("""COMPUTED_VALUE"""),3.7950541E7)</f>
        <v>37950541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IFERROR(__xludf.DUMMYFUNCTION("""COMPUTED_VALUE"""),2905.57)</f>
        <v>2905.57</v>
      </c>
      <c r="D178" s="2">
        <f>IFERROR(__xludf.DUMMYFUNCTION("""COMPUTED_VALUE"""),45548.66666666667)</f>
        <v>45548.66667</v>
      </c>
      <c r="E178" s="1">
        <f>IFERROR(__xludf.DUMMYFUNCTION("""COMPUTED_VALUE"""),2920.49)</f>
        <v>2920.49</v>
      </c>
      <c r="G178" s="2">
        <f>IFERROR(__xludf.DUMMYFUNCTION("""COMPUTED_VALUE"""),45548.66666666667)</f>
        <v>45548.66667</v>
      </c>
      <c r="H178" s="1">
        <f>IFERROR(__xludf.DUMMYFUNCTION("""COMPUTED_VALUE"""),2900.25)</f>
        <v>2900.25</v>
      </c>
      <c r="J178" s="2">
        <f>IFERROR(__xludf.DUMMYFUNCTION("""COMPUTED_VALUE"""),45548.66666666667)</f>
        <v>45548.66667</v>
      </c>
      <c r="K178" s="1">
        <f>IFERROR(__xludf.DUMMYFUNCTION("""COMPUTED_VALUE"""),2915.15)</f>
        <v>2915.15</v>
      </c>
      <c r="M178" s="2">
        <f>IFERROR(__xludf.DUMMYFUNCTION("""COMPUTED_VALUE"""),45548.66666666667)</f>
        <v>45548.66667</v>
      </c>
      <c r="N178" s="1">
        <f>IFERROR(__xludf.DUMMYFUNCTION("""COMPUTED_VALUE"""),3.6691999E7)</f>
        <v>36691999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IFERROR(__xludf.DUMMYFUNCTION("""COMPUTED_VALUE"""),2927.94)</f>
        <v>2927.94</v>
      </c>
      <c r="D179" s="2">
        <f>IFERROR(__xludf.DUMMYFUNCTION("""COMPUTED_VALUE"""),45551.66666666667)</f>
        <v>45551.66667</v>
      </c>
      <c r="E179" s="1">
        <f>IFERROR(__xludf.DUMMYFUNCTION("""COMPUTED_VALUE"""),2938.01)</f>
        <v>2938.01</v>
      </c>
      <c r="G179" s="2">
        <f>IFERROR(__xludf.DUMMYFUNCTION("""COMPUTED_VALUE"""),45551.66666666667)</f>
        <v>45551.66667</v>
      </c>
      <c r="H179" s="1">
        <f>IFERROR(__xludf.DUMMYFUNCTION("""COMPUTED_VALUE"""),2906.67)</f>
        <v>2906.67</v>
      </c>
      <c r="J179" s="2">
        <f>IFERROR(__xludf.DUMMYFUNCTION("""COMPUTED_VALUE"""),45551.66666666667)</f>
        <v>45551.66667</v>
      </c>
      <c r="K179" s="1">
        <f>IFERROR(__xludf.DUMMYFUNCTION("""COMPUTED_VALUE"""),2915.1)</f>
        <v>2915.1</v>
      </c>
      <c r="M179" s="2">
        <f>IFERROR(__xludf.DUMMYFUNCTION("""COMPUTED_VALUE"""),45551.66666666667)</f>
        <v>45551.66667</v>
      </c>
      <c r="N179" s="1">
        <f>IFERROR(__xludf.DUMMYFUNCTION("""COMPUTED_VALUE"""),3.8494318E7)</f>
        <v>38494318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IFERROR(__xludf.DUMMYFUNCTION("""COMPUTED_VALUE"""),2922.45)</f>
        <v>2922.45</v>
      </c>
      <c r="D180" s="2">
        <f>IFERROR(__xludf.DUMMYFUNCTION("""COMPUTED_VALUE"""),45552.66666666667)</f>
        <v>45552.66667</v>
      </c>
      <c r="E180" s="1">
        <f>IFERROR(__xludf.DUMMYFUNCTION("""COMPUTED_VALUE"""),2922.45)</f>
        <v>2922.45</v>
      </c>
      <c r="G180" s="2">
        <f>IFERROR(__xludf.DUMMYFUNCTION("""COMPUTED_VALUE"""),45552.66666666667)</f>
        <v>45552.66667</v>
      </c>
      <c r="H180" s="1">
        <f>IFERROR(__xludf.DUMMYFUNCTION("""COMPUTED_VALUE"""),2889.56)</f>
        <v>2889.56</v>
      </c>
      <c r="J180" s="2">
        <f>IFERROR(__xludf.DUMMYFUNCTION("""COMPUTED_VALUE"""),45552.66666666667)</f>
        <v>45552.66667</v>
      </c>
      <c r="K180" s="1">
        <f>IFERROR(__xludf.DUMMYFUNCTION("""COMPUTED_VALUE"""),2908.87)</f>
        <v>2908.87</v>
      </c>
      <c r="M180" s="2">
        <f>IFERROR(__xludf.DUMMYFUNCTION("""COMPUTED_VALUE"""),45552.66666666667)</f>
        <v>45552.66667</v>
      </c>
      <c r="N180" s="1">
        <f>IFERROR(__xludf.DUMMYFUNCTION("""COMPUTED_VALUE"""),3.4216249E7)</f>
        <v>34216249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IFERROR(__xludf.DUMMYFUNCTION("""COMPUTED_VALUE"""),2907.29)</f>
        <v>2907.29</v>
      </c>
      <c r="D181" s="2">
        <f>IFERROR(__xludf.DUMMYFUNCTION("""COMPUTED_VALUE"""),45553.66666666667)</f>
        <v>45553.66667</v>
      </c>
      <c r="E181" s="1">
        <f>IFERROR(__xludf.DUMMYFUNCTION("""COMPUTED_VALUE"""),2919.81)</f>
        <v>2919.81</v>
      </c>
      <c r="G181" s="2">
        <f>IFERROR(__xludf.DUMMYFUNCTION("""COMPUTED_VALUE"""),45553.66666666667)</f>
        <v>45553.66667</v>
      </c>
      <c r="H181" s="1">
        <f>IFERROR(__xludf.DUMMYFUNCTION("""COMPUTED_VALUE"""),2883.43)</f>
        <v>2883.43</v>
      </c>
      <c r="J181" s="2">
        <f>IFERROR(__xludf.DUMMYFUNCTION("""COMPUTED_VALUE"""),45553.66666666667)</f>
        <v>45553.66667</v>
      </c>
      <c r="K181" s="1">
        <f>IFERROR(__xludf.DUMMYFUNCTION("""COMPUTED_VALUE"""),2886.34)</f>
        <v>2886.34</v>
      </c>
      <c r="M181" s="2">
        <f>IFERROR(__xludf.DUMMYFUNCTION("""COMPUTED_VALUE"""),45553.66666666667)</f>
        <v>45553.66667</v>
      </c>
      <c r="N181" s="1">
        <f>IFERROR(__xludf.DUMMYFUNCTION("""COMPUTED_VALUE"""),3.7280267E7)</f>
        <v>37280267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IFERROR(__xludf.DUMMYFUNCTION("""COMPUTED_VALUE"""),2931.61)</f>
        <v>2931.61</v>
      </c>
      <c r="D182" s="2">
        <f>IFERROR(__xludf.DUMMYFUNCTION("""COMPUTED_VALUE"""),45554.66666666667)</f>
        <v>45554.66667</v>
      </c>
      <c r="E182" s="1">
        <f>IFERROR(__xludf.DUMMYFUNCTION("""COMPUTED_VALUE"""),2942.88)</f>
        <v>2942.88</v>
      </c>
      <c r="G182" s="2">
        <f>IFERROR(__xludf.DUMMYFUNCTION("""COMPUTED_VALUE"""),45554.66666666667)</f>
        <v>45554.66667</v>
      </c>
      <c r="H182" s="1">
        <f>IFERROR(__xludf.DUMMYFUNCTION("""COMPUTED_VALUE"""),2911.27)</f>
        <v>2911.27</v>
      </c>
      <c r="J182" s="2">
        <f>IFERROR(__xludf.DUMMYFUNCTION("""COMPUTED_VALUE"""),45554.66666666667)</f>
        <v>45554.66667</v>
      </c>
      <c r="K182" s="1">
        <f>IFERROR(__xludf.DUMMYFUNCTION("""COMPUTED_VALUE"""),2928.56)</f>
        <v>2928.56</v>
      </c>
      <c r="M182" s="2">
        <f>IFERROR(__xludf.DUMMYFUNCTION("""COMPUTED_VALUE"""),45554.66666666667)</f>
        <v>45554.66667</v>
      </c>
      <c r="N182" s="1">
        <f>IFERROR(__xludf.DUMMYFUNCTION("""COMPUTED_VALUE"""),4.1676568E7)</f>
        <v>41676568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IFERROR(__xludf.DUMMYFUNCTION("""COMPUTED_VALUE"""),2922.44)</f>
        <v>2922.44</v>
      </c>
      <c r="D183" s="2">
        <f>IFERROR(__xludf.DUMMYFUNCTION("""COMPUTED_VALUE"""),45555.66666666667)</f>
        <v>45555.66667</v>
      </c>
      <c r="E183" s="1">
        <f>IFERROR(__xludf.DUMMYFUNCTION("""COMPUTED_VALUE"""),2933.6)</f>
        <v>2933.6</v>
      </c>
      <c r="G183" s="2">
        <f>IFERROR(__xludf.DUMMYFUNCTION("""COMPUTED_VALUE"""),45555.66666666667)</f>
        <v>45555.66667</v>
      </c>
      <c r="H183" s="1">
        <f>IFERROR(__xludf.DUMMYFUNCTION("""COMPUTED_VALUE"""),2915.08)</f>
        <v>2915.08</v>
      </c>
      <c r="J183" s="2">
        <f>IFERROR(__xludf.DUMMYFUNCTION("""COMPUTED_VALUE"""),45555.66666666667)</f>
        <v>45555.66667</v>
      </c>
      <c r="K183" s="1">
        <f>IFERROR(__xludf.DUMMYFUNCTION("""COMPUTED_VALUE"""),2927.64)</f>
        <v>2927.64</v>
      </c>
      <c r="M183" s="2">
        <f>IFERROR(__xludf.DUMMYFUNCTION("""COMPUTED_VALUE"""),45555.66666666667)</f>
        <v>45555.66667</v>
      </c>
      <c r="N183" s="1">
        <f>IFERROR(__xludf.DUMMYFUNCTION("""COMPUTED_VALUE"""),6.8253437E7)</f>
        <v>68253437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IFERROR(__xludf.DUMMYFUNCTION("""COMPUTED_VALUE"""),2937.21)</f>
        <v>2937.21</v>
      </c>
      <c r="D184" s="2">
        <f>IFERROR(__xludf.DUMMYFUNCTION("""COMPUTED_VALUE"""),45558.66666666667)</f>
        <v>45558.66667</v>
      </c>
      <c r="E184" s="1">
        <f>IFERROR(__xludf.DUMMYFUNCTION("""COMPUTED_VALUE"""),2947.44)</f>
        <v>2947.44</v>
      </c>
      <c r="G184" s="2">
        <f>IFERROR(__xludf.DUMMYFUNCTION("""COMPUTED_VALUE"""),45558.66666666667)</f>
        <v>45558.66667</v>
      </c>
      <c r="H184" s="1">
        <f>IFERROR(__xludf.DUMMYFUNCTION("""COMPUTED_VALUE"""),2931.17)</f>
        <v>2931.17</v>
      </c>
      <c r="J184" s="2">
        <f>IFERROR(__xludf.DUMMYFUNCTION("""COMPUTED_VALUE"""),45558.66666666667)</f>
        <v>45558.66667</v>
      </c>
      <c r="K184" s="1">
        <f>IFERROR(__xludf.DUMMYFUNCTION("""COMPUTED_VALUE"""),2945.2)</f>
        <v>2945.2</v>
      </c>
      <c r="M184" s="2">
        <f>IFERROR(__xludf.DUMMYFUNCTION("""COMPUTED_VALUE"""),45558.66666666667)</f>
        <v>45558.66667</v>
      </c>
      <c r="N184" s="1">
        <f>IFERROR(__xludf.DUMMYFUNCTION("""COMPUTED_VALUE"""),3.9960748E7)</f>
        <v>39960748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IFERROR(__xludf.DUMMYFUNCTION("""COMPUTED_VALUE"""),2947.51)</f>
        <v>2947.51</v>
      </c>
      <c r="D185" s="2">
        <f>IFERROR(__xludf.DUMMYFUNCTION("""COMPUTED_VALUE"""),45559.66666666667)</f>
        <v>45559.66667</v>
      </c>
      <c r="E185" s="1">
        <f>IFERROR(__xludf.DUMMYFUNCTION("""COMPUTED_VALUE"""),2962.98)</f>
        <v>2962.98</v>
      </c>
      <c r="G185" s="2">
        <f>IFERROR(__xludf.DUMMYFUNCTION("""COMPUTED_VALUE"""),45559.66666666667)</f>
        <v>45559.66667</v>
      </c>
      <c r="H185" s="1">
        <f>IFERROR(__xludf.DUMMYFUNCTION("""COMPUTED_VALUE"""),2934.15)</f>
        <v>2934.15</v>
      </c>
      <c r="J185" s="2">
        <f>IFERROR(__xludf.DUMMYFUNCTION("""COMPUTED_VALUE"""),45559.66666666667)</f>
        <v>45559.66667</v>
      </c>
      <c r="K185" s="1">
        <f>IFERROR(__xludf.DUMMYFUNCTION("""COMPUTED_VALUE"""),2949.56)</f>
        <v>2949.56</v>
      </c>
      <c r="M185" s="2">
        <f>IFERROR(__xludf.DUMMYFUNCTION("""COMPUTED_VALUE"""),45559.66666666667)</f>
        <v>45559.66667</v>
      </c>
      <c r="N185" s="1">
        <f>IFERROR(__xludf.DUMMYFUNCTION("""COMPUTED_VALUE"""),3.8147615E7)</f>
        <v>38147615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IFERROR(__xludf.DUMMYFUNCTION("""COMPUTED_VALUE"""),2956.08)</f>
        <v>2956.08</v>
      </c>
      <c r="D186" s="2">
        <f>IFERROR(__xludf.DUMMYFUNCTION("""COMPUTED_VALUE"""),45560.66666666667)</f>
        <v>45560.66667</v>
      </c>
      <c r="E186" s="1">
        <f>IFERROR(__xludf.DUMMYFUNCTION("""COMPUTED_VALUE"""),2965.77)</f>
        <v>2965.77</v>
      </c>
      <c r="G186" s="2">
        <f>IFERROR(__xludf.DUMMYFUNCTION("""COMPUTED_VALUE"""),45560.66666666667)</f>
        <v>45560.66667</v>
      </c>
      <c r="H186" s="1">
        <f>IFERROR(__xludf.DUMMYFUNCTION("""COMPUTED_VALUE"""),2940.45)</f>
        <v>2940.45</v>
      </c>
      <c r="J186" s="2">
        <f>IFERROR(__xludf.DUMMYFUNCTION("""COMPUTED_VALUE"""),45560.66666666667)</f>
        <v>45560.66667</v>
      </c>
      <c r="K186" s="1">
        <f>IFERROR(__xludf.DUMMYFUNCTION("""COMPUTED_VALUE"""),2959.65)</f>
        <v>2959.65</v>
      </c>
      <c r="M186" s="2">
        <f>IFERROR(__xludf.DUMMYFUNCTION("""COMPUTED_VALUE"""),45560.66666666667)</f>
        <v>45560.66667</v>
      </c>
      <c r="N186" s="1">
        <f>IFERROR(__xludf.DUMMYFUNCTION("""COMPUTED_VALUE"""),3.7866292E7)</f>
        <v>37866292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IFERROR(__xludf.DUMMYFUNCTION("""COMPUTED_VALUE"""),2981.01)</f>
        <v>2981.01</v>
      </c>
      <c r="D187" s="2">
        <f>IFERROR(__xludf.DUMMYFUNCTION("""COMPUTED_VALUE"""),45561.66666666667)</f>
        <v>45561.66667</v>
      </c>
      <c r="E187" s="1">
        <f>IFERROR(__xludf.DUMMYFUNCTION("""COMPUTED_VALUE"""),2998.39)</f>
        <v>2998.39</v>
      </c>
      <c r="G187" s="2">
        <f>IFERROR(__xludf.DUMMYFUNCTION("""COMPUTED_VALUE"""),45561.66666666667)</f>
        <v>45561.66667</v>
      </c>
      <c r="H187" s="1">
        <f>IFERROR(__xludf.DUMMYFUNCTION("""COMPUTED_VALUE"""),2981.01)</f>
        <v>2981.01</v>
      </c>
      <c r="J187" s="2">
        <f>IFERROR(__xludf.DUMMYFUNCTION("""COMPUTED_VALUE"""),45561.66666666667)</f>
        <v>45561.66667</v>
      </c>
      <c r="K187" s="1">
        <f>IFERROR(__xludf.DUMMYFUNCTION("""COMPUTED_VALUE"""),2989.48)</f>
        <v>2989.48</v>
      </c>
      <c r="M187" s="2">
        <f>IFERROR(__xludf.DUMMYFUNCTION("""COMPUTED_VALUE"""),45561.66666666667)</f>
        <v>45561.66667</v>
      </c>
      <c r="N187" s="1">
        <f>IFERROR(__xludf.DUMMYFUNCTION("""COMPUTED_VALUE"""),4.2569522E7)</f>
        <v>42569522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IFERROR(__xludf.DUMMYFUNCTION("""COMPUTED_VALUE"""),2990.66)</f>
        <v>2990.66</v>
      </c>
      <c r="D188" s="2">
        <f>IFERROR(__xludf.DUMMYFUNCTION("""COMPUTED_VALUE"""),45562.66666666667)</f>
        <v>45562.66667</v>
      </c>
      <c r="E188" s="1">
        <f>IFERROR(__xludf.DUMMYFUNCTION("""COMPUTED_VALUE"""),2997.05)</f>
        <v>2997.05</v>
      </c>
      <c r="G188" s="2">
        <f>IFERROR(__xludf.DUMMYFUNCTION("""COMPUTED_VALUE"""),45562.66666666667)</f>
        <v>45562.66667</v>
      </c>
      <c r="H188" s="1">
        <f>IFERROR(__xludf.DUMMYFUNCTION("""COMPUTED_VALUE"""),2974.76)</f>
        <v>2974.76</v>
      </c>
      <c r="J188" s="2">
        <f>IFERROR(__xludf.DUMMYFUNCTION("""COMPUTED_VALUE"""),45562.66666666667)</f>
        <v>45562.66667</v>
      </c>
      <c r="K188" s="1">
        <f>IFERROR(__xludf.DUMMYFUNCTION("""COMPUTED_VALUE"""),2979.2)</f>
        <v>2979.2</v>
      </c>
      <c r="M188" s="2">
        <f>IFERROR(__xludf.DUMMYFUNCTION("""COMPUTED_VALUE"""),45562.66666666667)</f>
        <v>45562.66667</v>
      </c>
      <c r="N188" s="1">
        <f>IFERROR(__xludf.DUMMYFUNCTION("""COMPUTED_VALUE"""),3.5721512E7)</f>
        <v>35721512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IFERROR(__xludf.DUMMYFUNCTION("""COMPUTED_VALUE"""),2979.8)</f>
        <v>2979.8</v>
      </c>
      <c r="D189" s="2">
        <f>IFERROR(__xludf.DUMMYFUNCTION("""COMPUTED_VALUE"""),45565.66666666667)</f>
        <v>45565.66667</v>
      </c>
      <c r="E189" s="1">
        <f>IFERROR(__xludf.DUMMYFUNCTION("""COMPUTED_VALUE"""),2991.41)</f>
        <v>2991.41</v>
      </c>
      <c r="G189" s="2">
        <f>IFERROR(__xludf.DUMMYFUNCTION("""COMPUTED_VALUE"""),45565.66666666667)</f>
        <v>45565.66667</v>
      </c>
      <c r="H189" s="1">
        <f>IFERROR(__xludf.DUMMYFUNCTION("""COMPUTED_VALUE"""),2964.12)</f>
        <v>2964.12</v>
      </c>
      <c r="J189" s="2">
        <f>IFERROR(__xludf.DUMMYFUNCTION("""COMPUTED_VALUE"""),45565.66666666667)</f>
        <v>45565.66667</v>
      </c>
      <c r="K189" s="1">
        <f>IFERROR(__xludf.DUMMYFUNCTION("""COMPUTED_VALUE"""),2985.36)</f>
        <v>2985.36</v>
      </c>
      <c r="M189" s="2">
        <f>IFERROR(__xludf.DUMMYFUNCTION("""COMPUTED_VALUE"""),45565.66666666667)</f>
        <v>45565.66667</v>
      </c>
      <c r="N189" s="1">
        <f>IFERROR(__xludf.DUMMYFUNCTION("""COMPUTED_VALUE"""),3.7482676E7)</f>
        <v>37482676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IFERROR(__xludf.DUMMYFUNCTION("""COMPUTED_VALUE"""),2984.77)</f>
        <v>2984.77</v>
      </c>
      <c r="D190" s="2">
        <f>IFERROR(__xludf.DUMMYFUNCTION("""COMPUTED_VALUE"""),45566.66666666667)</f>
        <v>45566.66667</v>
      </c>
      <c r="E190" s="1">
        <f>IFERROR(__xludf.DUMMYFUNCTION("""COMPUTED_VALUE"""),2994.31)</f>
        <v>2994.31</v>
      </c>
      <c r="G190" s="2">
        <f>IFERROR(__xludf.DUMMYFUNCTION("""COMPUTED_VALUE"""),45566.66666666667)</f>
        <v>45566.66667</v>
      </c>
      <c r="H190" s="1">
        <f>IFERROR(__xludf.DUMMYFUNCTION("""COMPUTED_VALUE"""),2962.33)</f>
        <v>2962.33</v>
      </c>
      <c r="J190" s="2">
        <f>IFERROR(__xludf.DUMMYFUNCTION("""COMPUTED_VALUE"""),45566.66666666667)</f>
        <v>45566.66667</v>
      </c>
      <c r="K190" s="1">
        <f>IFERROR(__xludf.DUMMYFUNCTION("""COMPUTED_VALUE"""),2973.97)</f>
        <v>2973.97</v>
      </c>
      <c r="M190" s="2">
        <f>IFERROR(__xludf.DUMMYFUNCTION("""COMPUTED_VALUE"""),45566.66666666667)</f>
        <v>45566.66667</v>
      </c>
      <c r="N190" s="1">
        <f>IFERROR(__xludf.DUMMYFUNCTION("""COMPUTED_VALUE"""),3.5218431E7)</f>
        <v>35218431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IFERROR(__xludf.DUMMYFUNCTION("""COMPUTED_VALUE"""),2955.06)</f>
        <v>2955.06</v>
      </c>
      <c r="D191" s="2">
        <f>IFERROR(__xludf.DUMMYFUNCTION("""COMPUTED_VALUE"""),45567.66666666667)</f>
        <v>45567.66667</v>
      </c>
      <c r="E191" s="1">
        <f>IFERROR(__xludf.DUMMYFUNCTION("""COMPUTED_VALUE"""),2978.69)</f>
        <v>2978.69</v>
      </c>
      <c r="G191" s="2">
        <f>IFERROR(__xludf.DUMMYFUNCTION("""COMPUTED_VALUE"""),45567.66666666667)</f>
        <v>45567.66667</v>
      </c>
      <c r="H191" s="1">
        <f>IFERROR(__xludf.DUMMYFUNCTION("""COMPUTED_VALUE"""),2943.92)</f>
        <v>2943.92</v>
      </c>
      <c r="J191" s="2">
        <f>IFERROR(__xludf.DUMMYFUNCTION("""COMPUTED_VALUE"""),45567.66666666667)</f>
        <v>45567.66667</v>
      </c>
      <c r="K191" s="1">
        <f>IFERROR(__xludf.DUMMYFUNCTION("""COMPUTED_VALUE"""),2976.89)</f>
        <v>2976.89</v>
      </c>
      <c r="M191" s="2">
        <f>IFERROR(__xludf.DUMMYFUNCTION("""COMPUTED_VALUE"""),45567.66666666667)</f>
        <v>45567.66667</v>
      </c>
      <c r="N191" s="1">
        <f>IFERROR(__xludf.DUMMYFUNCTION("""COMPUTED_VALUE"""),3.1090549E7)</f>
        <v>31090549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IFERROR(__xludf.DUMMYFUNCTION("""COMPUTED_VALUE"""),2964.24)</f>
        <v>2964.24</v>
      </c>
      <c r="D192" s="2">
        <f>IFERROR(__xludf.DUMMYFUNCTION("""COMPUTED_VALUE"""),45568.66666666667)</f>
        <v>45568.66667</v>
      </c>
      <c r="E192" s="1">
        <f>IFERROR(__xludf.DUMMYFUNCTION("""COMPUTED_VALUE"""),2966.44)</f>
        <v>2966.44</v>
      </c>
      <c r="G192" s="2">
        <f>IFERROR(__xludf.DUMMYFUNCTION("""COMPUTED_VALUE"""),45568.66666666667)</f>
        <v>45568.66667</v>
      </c>
      <c r="H192" s="1">
        <f>IFERROR(__xludf.DUMMYFUNCTION("""COMPUTED_VALUE"""),2943.96)</f>
        <v>2943.96</v>
      </c>
      <c r="J192" s="2">
        <f>IFERROR(__xludf.DUMMYFUNCTION("""COMPUTED_VALUE"""),45568.66666666667)</f>
        <v>45568.66667</v>
      </c>
      <c r="K192" s="1">
        <f>IFERROR(__xludf.DUMMYFUNCTION("""COMPUTED_VALUE"""),2954.22)</f>
        <v>2954.22</v>
      </c>
      <c r="M192" s="2">
        <f>IFERROR(__xludf.DUMMYFUNCTION("""COMPUTED_VALUE"""),45568.66666666667)</f>
        <v>45568.66667</v>
      </c>
      <c r="N192" s="1">
        <f>IFERROR(__xludf.DUMMYFUNCTION("""COMPUTED_VALUE"""),2.7884511E7)</f>
        <v>27884511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IFERROR(__xludf.DUMMYFUNCTION("""COMPUTED_VALUE"""),2964.41)</f>
        <v>2964.41</v>
      </c>
      <c r="D193" s="2">
        <f>IFERROR(__xludf.DUMMYFUNCTION("""COMPUTED_VALUE"""),45569.66666666667)</f>
        <v>45569.66667</v>
      </c>
      <c r="E193" s="1">
        <f>IFERROR(__xludf.DUMMYFUNCTION("""COMPUTED_VALUE"""),2976.39)</f>
        <v>2976.39</v>
      </c>
      <c r="G193" s="2">
        <f>IFERROR(__xludf.DUMMYFUNCTION("""COMPUTED_VALUE"""),45569.66666666667)</f>
        <v>45569.66667</v>
      </c>
      <c r="H193" s="1">
        <f>IFERROR(__xludf.DUMMYFUNCTION("""COMPUTED_VALUE"""),2947.74)</f>
        <v>2947.74</v>
      </c>
      <c r="J193" s="2">
        <f>IFERROR(__xludf.DUMMYFUNCTION("""COMPUTED_VALUE"""),45569.66666666667)</f>
        <v>45569.66667</v>
      </c>
      <c r="K193" s="1">
        <f>IFERROR(__xludf.DUMMYFUNCTION("""COMPUTED_VALUE"""),2973.16)</f>
        <v>2973.16</v>
      </c>
      <c r="M193" s="2">
        <f>IFERROR(__xludf.DUMMYFUNCTION("""COMPUTED_VALUE"""),45569.66666666667)</f>
        <v>45569.66667</v>
      </c>
      <c r="N193" s="1">
        <f>IFERROR(__xludf.DUMMYFUNCTION("""COMPUTED_VALUE"""),3.006706E7)</f>
        <v>30067060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IFERROR(__xludf.DUMMYFUNCTION("""COMPUTED_VALUE"""),2966.86)</f>
        <v>2966.86</v>
      </c>
      <c r="D194" s="2">
        <f>IFERROR(__xludf.DUMMYFUNCTION("""COMPUTED_VALUE"""),45572.66666666667)</f>
        <v>45572.66667</v>
      </c>
      <c r="E194" s="1">
        <f>IFERROR(__xludf.DUMMYFUNCTION("""COMPUTED_VALUE"""),2967.42)</f>
        <v>2967.42</v>
      </c>
      <c r="G194" s="2">
        <f>IFERROR(__xludf.DUMMYFUNCTION("""COMPUTED_VALUE"""),45572.66666666667)</f>
        <v>45572.66667</v>
      </c>
      <c r="H194" s="1">
        <f>IFERROR(__xludf.DUMMYFUNCTION("""COMPUTED_VALUE"""),2928.19)</f>
        <v>2928.19</v>
      </c>
      <c r="J194" s="2">
        <f>IFERROR(__xludf.DUMMYFUNCTION("""COMPUTED_VALUE"""),45572.66666666667)</f>
        <v>45572.66667</v>
      </c>
      <c r="K194" s="1">
        <f>IFERROR(__xludf.DUMMYFUNCTION("""COMPUTED_VALUE"""),2939.82)</f>
        <v>2939.82</v>
      </c>
      <c r="M194" s="2">
        <f>IFERROR(__xludf.DUMMYFUNCTION("""COMPUTED_VALUE"""),45572.66666666667)</f>
        <v>45572.66667</v>
      </c>
      <c r="N194" s="1">
        <f>IFERROR(__xludf.DUMMYFUNCTION("""COMPUTED_VALUE"""),3.2492032E7)</f>
        <v>32492032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IFERROR(__xludf.DUMMYFUNCTION("""COMPUTED_VALUE"""),2949.21)</f>
        <v>2949.21</v>
      </c>
      <c r="D195" s="2">
        <f>IFERROR(__xludf.DUMMYFUNCTION("""COMPUTED_VALUE"""),45573.66666666667)</f>
        <v>45573.66667</v>
      </c>
      <c r="E195" s="1">
        <f>IFERROR(__xludf.DUMMYFUNCTION("""COMPUTED_VALUE"""),2964.32)</f>
        <v>2964.32</v>
      </c>
      <c r="G195" s="2">
        <f>IFERROR(__xludf.DUMMYFUNCTION("""COMPUTED_VALUE"""),45573.66666666667)</f>
        <v>45573.66667</v>
      </c>
      <c r="H195" s="1">
        <f>IFERROR(__xludf.DUMMYFUNCTION("""COMPUTED_VALUE"""),2948.27)</f>
        <v>2948.27</v>
      </c>
      <c r="J195" s="2">
        <f>IFERROR(__xludf.DUMMYFUNCTION("""COMPUTED_VALUE"""),45573.66666666667)</f>
        <v>45573.66667</v>
      </c>
      <c r="K195" s="1">
        <f>IFERROR(__xludf.DUMMYFUNCTION("""COMPUTED_VALUE"""),2958.09)</f>
        <v>2958.09</v>
      </c>
      <c r="M195" s="2">
        <f>IFERROR(__xludf.DUMMYFUNCTION("""COMPUTED_VALUE"""),45573.66666666667)</f>
        <v>45573.66667</v>
      </c>
      <c r="N195" s="1">
        <f>IFERROR(__xludf.DUMMYFUNCTION("""COMPUTED_VALUE"""),3.3083065E7)</f>
        <v>33083065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IFERROR(__xludf.DUMMYFUNCTION("""COMPUTED_VALUE"""),2962.98)</f>
        <v>2962.98</v>
      </c>
      <c r="D196" s="2">
        <f>IFERROR(__xludf.DUMMYFUNCTION("""COMPUTED_VALUE"""),45574.66666666667)</f>
        <v>45574.66667</v>
      </c>
      <c r="E196" s="1">
        <f>IFERROR(__xludf.DUMMYFUNCTION("""COMPUTED_VALUE"""),2969.75)</f>
        <v>2969.75</v>
      </c>
      <c r="G196" s="2">
        <f>IFERROR(__xludf.DUMMYFUNCTION("""COMPUTED_VALUE"""),45574.66666666667)</f>
        <v>45574.66667</v>
      </c>
      <c r="H196" s="1">
        <f>IFERROR(__xludf.DUMMYFUNCTION("""COMPUTED_VALUE"""),2954.94)</f>
        <v>2954.94</v>
      </c>
      <c r="J196" s="2">
        <f>IFERROR(__xludf.DUMMYFUNCTION("""COMPUTED_VALUE"""),45574.66666666667)</f>
        <v>45574.66667</v>
      </c>
      <c r="K196" s="1">
        <f>IFERROR(__xludf.DUMMYFUNCTION("""COMPUTED_VALUE"""),2961.59)</f>
        <v>2961.59</v>
      </c>
      <c r="M196" s="2">
        <f>IFERROR(__xludf.DUMMYFUNCTION("""COMPUTED_VALUE"""),45574.66666666667)</f>
        <v>45574.66667</v>
      </c>
      <c r="N196" s="1">
        <f>IFERROR(__xludf.DUMMYFUNCTION("""COMPUTED_VALUE"""),2.8575644E7)</f>
        <v>28575644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IFERROR(__xludf.DUMMYFUNCTION("""COMPUTED_VALUE"""),2956.22)</f>
        <v>2956.22</v>
      </c>
      <c r="D197" s="2">
        <f>IFERROR(__xludf.DUMMYFUNCTION("""COMPUTED_VALUE"""),45575.66666666667)</f>
        <v>45575.66667</v>
      </c>
      <c r="E197" s="1">
        <f>IFERROR(__xludf.DUMMYFUNCTION("""COMPUTED_VALUE"""),2958.2)</f>
        <v>2958.2</v>
      </c>
      <c r="G197" s="2">
        <f>IFERROR(__xludf.DUMMYFUNCTION("""COMPUTED_VALUE"""),45575.66666666667)</f>
        <v>45575.66667</v>
      </c>
      <c r="H197" s="1">
        <f>IFERROR(__xludf.DUMMYFUNCTION("""COMPUTED_VALUE"""),2940.75)</f>
        <v>2940.75</v>
      </c>
      <c r="J197" s="2">
        <f>IFERROR(__xludf.DUMMYFUNCTION("""COMPUTED_VALUE"""),45575.66666666667)</f>
        <v>45575.66667</v>
      </c>
      <c r="K197" s="1">
        <f>IFERROR(__xludf.DUMMYFUNCTION("""COMPUTED_VALUE"""),2949.01)</f>
        <v>2949.01</v>
      </c>
      <c r="M197" s="2">
        <f>IFERROR(__xludf.DUMMYFUNCTION("""COMPUTED_VALUE"""),45575.66666666667)</f>
        <v>45575.66667</v>
      </c>
      <c r="N197" s="1">
        <f>IFERROR(__xludf.DUMMYFUNCTION("""COMPUTED_VALUE"""),3.339531E7)</f>
        <v>33395310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IFERROR(__xludf.DUMMYFUNCTION("""COMPUTED_VALUE"""),2956.76)</f>
        <v>2956.76</v>
      </c>
      <c r="D198" s="2">
        <f>IFERROR(__xludf.DUMMYFUNCTION("""COMPUTED_VALUE"""),45576.66666666667)</f>
        <v>45576.66667</v>
      </c>
      <c r="E198" s="1">
        <f>IFERROR(__xludf.DUMMYFUNCTION("""COMPUTED_VALUE"""),2989.95)</f>
        <v>2989.95</v>
      </c>
      <c r="G198" s="2">
        <f>IFERROR(__xludf.DUMMYFUNCTION("""COMPUTED_VALUE"""),45576.66666666667)</f>
        <v>45576.66667</v>
      </c>
      <c r="H198" s="1">
        <f>IFERROR(__xludf.DUMMYFUNCTION("""COMPUTED_VALUE"""),2956.69)</f>
        <v>2956.69</v>
      </c>
      <c r="J198" s="2">
        <f>IFERROR(__xludf.DUMMYFUNCTION("""COMPUTED_VALUE"""),45576.66666666667)</f>
        <v>45576.66667</v>
      </c>
      <c r="K198" s="1">
        <f>IFERROR(__xludf.DUMMYFUNCTION("""COMPUTED_VALUE"""),2984.08)</f>
        <v>2984.08</v>
      </c>
      <c r="M198" s="2">
        <f>IFERROR(__xludf.DUMMYFUNCTION("""COMPUTED_VALUE"""),45576.66666666667)</f>
        <v>45576.66667</v>
      </c>
      <c r="N198" s="1">
        <f>IFERROR(__xludf.DUMMYFUNCTION("""COMPUTED_VALUE"""),3.3295127E7)</f>
        <v>33295127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IFERROR(__xludf.DUMMYFUNCTION("""COMPUTED_VALUE"""),2983.35)</f>
        <v>2983.35</v>
      </c>
      <c r="D199" s="2">
        <f>IFERROR(__xludf.DUMMYFUNCTION("""COMPUTED_VALUE"""),45579.66666666667)</f>
        <v>45579.66667</v>
      </c>
      <c r="E199" s="1">
        <f>IFERROR(__xludf.DUMMYFUNCTION("""COMPUTED_VALUE"""),3009.77)</f>
        <v>3009.77</v>
      </c>
      <c r="G199" s="2">
        <f>IFERROR(__xludf.DUMMYFUNCTION("""COMPUTED_VALUE"""),45579.66666666667)</f>
        <v>45579.66667</v>
      </c>
      <c r="H199" s="1">
        <f>IFERROR(__xludf.DUMMYFUNCTION("""COMPUTED_VALUE"""),2978.62)</f>
        <v>2978.62</v>
      </c>
      <c r="J199" s="2">
        <f>IFERROR(__xludf.DUMMYFUNCTION("""COMPUTED_VALUE"""),45579.66666666667)</f>
        <v>45579.66667</v>
      </c>
      <c r="K199" s="1">
        <f>IFERROR(__xludf.DUMMYFUNCTION("""COMPUTED_VALUE"""),3005.88)</f>
        <v>3005.88</v>
      </c>
      <c r="M199" s="2">
        <f>IFERROR(__xludf.DUMMYFUNCTION("""COMPUTED_VALUE"""),45579.66666666667)</f>
        <v>45579.66667</v>
      </c>
      <c r="N199" s="1">
        <f>IFERROR(__xludf.DUMMYFUNCTION("""COMPUTED_VALUE"""),3.436252E7)</f>
        <v>34362520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IFERROR(__xludf.DUMMYFUNCTION("""COMPUTED_VALUE"""),3015.98)</f>
        <v>3015.98</v>
      </c>
      <c r="D200" s="2">
        <f>IFERROR(__xludf.DUMMYFUNCTION("""COMPUTED_VALUE"""),45580.66666666667)</f>
        <v>45580.66667</v>
      </c>
      <c r="E200" s="1">
        <f>IFERROR(__xludf.DUMMYFUNCTION("""COMPUTED_VALUE"""),3031.9)</f>
        <v>3031.9</v>
      </c>
      <c r="G200" s="2">
        <f>IFERROR(__xludf.DUMMYFUNCTION("""COMPUTED_VALUE"""),45580.66666666667)</f>
        <v>45580.66667</v>
      </c>
      <c r="H200" s="1">
        <f>IFERROR(__xludf.DUMMYFUNCTION("""COMPUTED_VALUE"""),3008.89)</f>
        <v>3008.89</v>
      </c>
      <c r="J200" s="2">
        <f>IFERROR(__xludf.DUMMYFUNCTION("""COMPUTED_VALUE"""),45580.66666666667)</f>
        <v>45580.66667</v>
      </c>
      <c r="K200" s="1">
        <f>IFERROR(__xludf.DUMMYFUNCTION("""COMPUTED_VALUE"""),3023.09)</f>
        <v>3023.09</v>
      </c>
      <c r="M200" s="2">
        <f>IFERROR(__xludf.DUMMYFUNCTION("""COMPUTED_VALUE"""),45580.66666666667)</f>
        <v>45580.66667</v>
      </c>
      <c r="N200" s="1">
        <f>IFERROR(__xludf.DUMMYFUNCTION("""COMPUTED_VALUE"""),3.6674081E7)</f>
        <v>36674081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IFERROR(__xludf.DUMMYFUNCTION("""COMPUTED_VALUE"""),3018.73)</f>
        <v>3018.73</v>
      </c>
      <c r="D201" s="2">
        <f>IFERROR(__xludf.DUMMYFUNCTION("""COMPUTED_VALUE"""),45581.66666666667)</f>
        <v>45581.66667</v>
      </c>
      <c r="E201" s="1">
        <f>IFERROR(__xludf.DUMMYFUNCTION("""COMPUTED_VALUE"""),3024.11)</f>
        <v>3024.11</v>
      </c>
      <c r="G201" s="2">
        <f>IFERROR(__xludf.DUMMYFUNCTION("""COMPUTED_VALUE"""),45581.66666666667)</f>
        <v>45581.66667</v>
      </c>
      <c r="H201" s="1">
        <f>IFERROR(__xludf.DUMMYFUNCTION("""COMPUTED_VALUE"""),3007.65)</f>
        <v>3007.65</v>
      </c>
      <c r="J201" s="2">
        <f>IFERROR(__xludf.DUMMYFUNCTION("""COMPUTED_VALUE"""),45581.66666666667)</f>
        <v>45581.66667</v>
      </c>
      <c r="K201" s="1">
        <f>IFERROR(__xludf.DUMMYFUNCTION("""COMPUTED_VALUE"""),3022.4)</f>
        <v>3022.4</v>
      </c>
      <c r="M201" s="2">
        <f>IFERROR(__xludf.DUMMYFUNCTION("""COMPUTED_VALUE"""),45581.66666666667)</f>
        <v>45581.66667</v>
      </c>
      <c r="N201" s="1">
        <f>IFERROR(__xludf.DUMMYFUNCTION("""COMPUTED_VALUE"""),3.2289502E7)</f>
        <v>32289502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IFERROR(__xludf.DUMMYFUNCTION("""COMPUTED_VALUE"""),3031.14)</f>
        <v>3031.14</v>
      </c>
      <c r="D202" s="2">
        <f>IFERROR(__xludf.DUMMYFUNCTION("""COMPUTED_VALUE"""),45582.66666666667)</f>
        <v>45582.66667</v>
      </c>
      <c r="E202" s="1">
        <f>IFERROR(__xludf.DUMMYFUNCTION("""COMPUTED_VALUE"""),3032.4)</f>
        <v>3032.4</v>
      </c>
      <c r="G202" s="2">
        <f>IFERROR(__xludf.DUMMYFUNCTION("""COMPUTED_VALUE"""),45582.66666666667)</f>
        <v>45582.66667</v>
      </c>
      <c r="H202" s="1">
        <f>IFERROR(__xludf.DUMMYFUNCTION("""COMPUTED_VALUE"""),3016.42)</f>
        <v>3016.42</v>
      </c>
      <c r="J202" s="2">
        <f>IFERROR(__xludf.DUMMYFUNCTION("""COMPUTED_VALUE"""),45582.66666666667)</f>
        <v>45582.66667</v>
      </c>
      <c r="K202" s="1">
        <f>IFERROR(__xludf.DUMMYFUNCTION("""COMPUTED_VALUE"""),3028.6)</f>
        <v>3028.6</v>
      </c>
      <c r="M202" s="2">
        <f>IFERROR(__xludf.DUMMYFUNCTION("""COMPUTED_VALUE"""),45582.66666666667)</f>
        <v>45582.66667</v>
      </c>
      <c r="N202" s="1">
        <f>IFERROR(__xludf.DUMMYFUNCTION("""COMPUTED_VALUE"""),3.0826833E7)</f>
        <v>30826833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IFERROR(__xludf.DUMMYFUNCTION("""COMPUTED_VALUE"""),3040.06)</f>
        <v>3040.06</v>
      </c>
      <c r="D203" s="2">
        <f>IFERROR(__xludf.DUMMYFUNCTION("""COMPUTED_VALUE"""),45583.66666666667)</f>
        <v>45583.66667</v>
      </c>
      <c r="E203" s="1">
        <f>IFERROR(__xludf.DUMMYFUNCTION("""COMPUTED_VALUE"""),3052.57)</f>
        <v>3052.57</v>
      </c>
      <c r="G203" s="2">
        <f>IFERROR(__xludf.DUMMYFUNCTION("""COMPUTED_VALUE"""),45583.66666666667)</f>
        <v>45583.66667</v>
      </c>
      <c r="H203" s="1">
        <f>IFERROR(__xludf.DUMMYFUNCTION("""COMPUTED_VALUE"""),3025.61)</f>
        <v>3025.61</v>
      </c>
      <c r="J203" s="2">
        <f>IFERROR(__xludf.DUMMYFUNCTION("""COMPUTED_VALUE"""),45583.66666666667)</f>
        <v>45583.66667</v>
      </c>
      <c r="K203" s="1">
        <f>IFERROR(__xludf.DUMMYFUNCTION("""COMPUTED_VALUE"""),3051.89)</f>
        <v>3051.89</v>
      </c>
      <c r="M203" s="2">
        <f>IFERROR(__xludf.DUMMYFUNCTION("""COMPUTED_VALUE"""),45583.66666666667)</f>
        <v>45583.66667</v>
      </c>
      <c r="N203" s="1">
        <f>IFERROR(__xludf.DUMMYFUNCTION("""COMPUTED_VALUE"""),2.6649878E7)</f>
        <v>26649878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IFERROR(__xludf.DUMMYFUNCTION("""COMPUTED_VALUE"""),3055.34)</f>
        <v>3055.34</v>
      </c>
      <c r="D204" s="2">
        <f>IFERROR(__xludf.DUMMYFUNCTION("""COMPUTED_VALUE"""),45586.66666666667)</f>
        <v>45586.66667</v>
      </c>
      <c r="E204" s="1">
        <f>IFERROR(__xludf.DUMMYFUNCTION("""COMPUTED_VALUE"""),3058.11)</f>
        <v>3058.11</v>
      </c>
      <c r="G204" s="2">
        <f>IFERROR(__xludf.DUMMYFUNCTION("""COMPUTED_VALUE"""),45586.66666666667)</f>
        <v>45586.66667</v>
      </c>
      <c r="H204" s="1">
        <f>IFERROR(__xludf.DUMMYFUNCTION("""COMPUTED_VALUE"""),3034.51)</f>
        <v>3034.51</v>
      </c>
      <c r="J204" s="2">
        <f>IFERROR(__xludf.DUMMYFUNCTION("""COMPUTED_VALUE"""),45586.66666666667)</f>
        <v>45586.66667</v>
      </c>
      <c r="K204" s="1">
        <f>IFERROR(__xludf.DUMMYFUNCTION("""COMPUTED_VALUE"""),3045.54)</f>
        <v>3045.54</v>
      </c>
      <c r="M204" s="2">
        <f>IFERROR(__xludf.DUMMYFUNCTION("""COMPUTED_VALUE"""),45586.66666666667)</f>
        <v>45586.66667</v>
      </c>
      <c r="N204" s="1">
        <f>IFERROR(__xludf.DUMMYFUNCTION("""COMPUTED_VALUE"""),2.7907651E7)</f>
        <v>27907651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IFERROR(__xludf.DUMMYFUNCTION("""COMPUTED_VALUE"""),3038.93)</f>
        <v>3038.93</v>
      </c>
      <c r="D205" s="2">
        <f>IFERROR(__xludf.DUMMYFUNCTION("""COMPUTED_VALUE"""),45587.66666666667)</f>
        <v>45587.66667</v>
      </c>
      <c r="E205" s="1">
        <f>IFERROR(__xludf.DUMMYFUNCTION("""COMPUTED_VALUE"""),3052.09)</f>
        <v>3052.09</v>
      </c>
      <c r="G205" s="2">
        <f>IFERROR(__xludf.DUMMYFUNCTION("""COMPUTED_VALUE"""),45587.66666666667)</f>
        <v>45587.66667</v>
      </c>
      <c r="H205" s="1">
        <f>IFERROR(__xludf.DUMMYFUNCTION("""COMPUTED_VALUE"""),3030.48)</f>
        <v>3030.48</v>
      </c>
      <c r="J205" s="2">
        <f>IFERROR(__xludf.DUMMYFUNCTION("""COMPUTED_VALUE"""),45587.66666666667)</f>
        <v>45587.66667</v>
      </c>
      <c r="K205" s="1">
        <f>IFERROR(__xludf.DUMMYFUNCTION("""COMPUTED_VALUE"""),3042.78)</f>
        <v>3042.78</v>
      </c>
      <c r="M205" s="2">
        <f>IFERROR(__xludf.DUMMYFUNCTION("""COMPUTED_VALUE"""),45587.66666666667)</f>
        <v>45587.66667</v>
      </c>
      <c r="N205" s="1">
        <f>IFERROR(__xludf.DUMMYFUNCTION("""COMPUTED_VALUE"""),3.0999357E7)</f>
        <v>30999357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IFERROR(__xludf.DUMMYFUNCTION("""COMPUTED_VALUE"""),3026.09)</f>
        <v>3026.09</v>
      </c>
      <c r="D206" s="2">
        <f>IFERROR(__xludf.DUMMYFUNCTION("""COMPUTED_VALUE"""),45588.66666666667)</f>
        <v>45588.66667</v>
      </c>
      <c r="E206" s="1">
        <f>IFERROR(__xludf.DUMMYFUNCTION("""COMPUTED_VALUE"""),3026.09)</f>
        <v>3026.09</v>
      </c>
      <c r="G206" s="2">
        <f>IFERROR(__xludf.DUMMYFUNCTION("""COMPUTED_VALUE"""),45588.66666666667)</f>
        <v>45588.66667</v>
      </c>
      <c r="H206" s="1">
        <f>IFERROR(__xludf.DUMMYFUNCTION("""COMPUTED_VALUE"""),2940.78)</f>
        <v>2940.78</v>
      </c>
      <c r="J206" s="2">
        <f>IFERROR(__xludf.DUMMYFUNCTION("""COMPUTED_VALUE"""),45588.66666666667)</f>
        <v>45588.66667</v>
      </c>
      <c r="K206" s="1">
        <f>IFERROR(__xludf.DUMMYFUNCTION("""COMPUTED_VALUE"""),2978.51)</f>
        <v>2978.51</v>
      </c>
      <c r="M206" s="2">
        <f>IFERROR(__xludf.DUMMYFUNCTION("""COMPUTED_VALUE"""),45588.66666666667)</f>
        <v>45588.66667</v>
      </c>
      <c r="N206" s="1">
        <f>IFERROR(__xludf.DUMMYFUNCTION("""COMPUTED_VALUE"""),6.2489509E7)</f>
        <v>62489509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IFERROR(__xludf.DUMMYFUNCTION("""COMPUTED_VALUE"""),2983.18)</f>
        <v>2983.18</v>
      </c>
      <c r="D207" s="2">
        <f>IFERROR(__xludf.DUMMYFUNCTION("""COMPUTED_VALUE"""),45589.66666666667)</f>
        <v>45589.66667</v>
      </c>
      <c r="E207" s="1">
        <f>IFERROR(__xludf.DUMMYFUNCTION("""COMPUTED_VALUE"""),3007.32)</f>
        <v>3007.32</v>
      </c>
      <c r="G207" s="2">
        <f>IFERROR(__xludf.DUMMYFUNCTION("""COMPUTED_VALUE"""),45589.66666666667)</f>
        <v>45589.66667</v>
      </c>
      <c r="H207" s="1">
        <f>IFERROR(__xludf.DUMMYFUNCTION("""COMPUTED_VALUE"""),2982.53)</f>
        <v>2982.53</v>
      </c>
      <c r="J207" s="2">
        <f>IFERROR(__xludf.DUMMYFUNCTION("""COMPUTED_VALUE"""),45589.66666666667)</f>
        <v>45589.66667</v>
      </c>
      <c r="K207" s="1">
        <f>IFERROR(__xludf.DUMMYFUNCTION("""COMPUTED_VALUE"""),2991.79)</f>
        <v>2991.79</v>
      </c>
      <c r="M207" s="2">
        <f>IFERROR(__xludf.DUMMYFUNCTION("""COMPUTED_VALUE"""),45589.66666666667)</f>
        <v>45589.66667</v>
      </c>
      <c r="N207" s="1">
        <f>IFERROR(__xludf.DUMMYFUNCTION("""COMPUTED_VALUE"""),3.9014006E7)</f>
        <v>39014006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IFERROR(__xludf.DUMMYFUNCTION("""COMPUTED_VALUE"""),3000.15)</f>
        <v>3000.15</v>
      </c>
      <c r="D208" s="2">
        <f>IFERROR(__xludf.DUMMYFUNCTION("""COMPUTED_VALUE"""),45590.66666666667)</f>
        <v>45590.66667</v>
      </c>
      <c r="E208" s="1">
        <f>IFERROR(__xludf.DUMMYFUNCTION("""COMPUTED_VALUE"""),3000.15)</f>
        <v>3000.15</v>
      </c>
      <c r="G208" s="2">
        <f>IFERROR(__xludf.DUMMYFUNCTION("""COMPUTED_VALUE"""),45590.66666666667)</f>
        <v>45590.66667</v>
      </c>
      <c r="H208" s="1">
        <f>IFERROR(__xludf.DUMMYFUNCTION("""COMPUTED_VALUE"""),2954.87)</f>
        <v>2954.87</v>
      </c>
      <c r="J208" s="2">
        <f>IFERROR(__xludf.DUMMYFUNCTION("""COMPUTED_VALUE"""),45590.66666666667)</f>
        <v>45590.66667</v>
      </c>
      <c r="K208" s="1">
        <f>IFERROR(__xludf.DUMMYFUNCTION("""COMPUTED_VALUE"""),2959.7)</f>
        <v>2959.7</v>
      </c>
      <c r="M208" s="2">
        <f>IFERROR(__xludf.DUMMYFUNCTION("""COMPUTED_VALUE"""),45590.66666666667)</f>
        <v>45590.66667</v>
      </c>
      <c r="N208" s="1">
        <f>IFERROR(__xludf.DUMMYFUNCTION("""COMPUTED_VALUE"""),3.892497E7)</f>
        <v>38924970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IFERROR(__xludf.DUMMYFUNCTION("""COMPUTED_VALUE"""),2989.64)</f>
        <v>2989.64</v>
      </c>
      <c r="D209" s="2">
        <f>IFERROR(__xludf.DUMMYFUNCTION("""COMPUTED_VALUE"""),45593.66666666667)</f>
        <v>45593.66667</v>
      </c>
      <c r="E209" s="1">
        <f>IFERROR(__xludf.DUMMYFUNCTION("""COMPUTED_VALUE"""),3015.95)</f>
        <v>3015.95</v>
      </c>
      <c r="G209" s="2">
        <f>IFERROR(__xludf.DUMMYFUNCTION("""COMPUTED_VALUE"""),45593.66666666667)</f>
        <v>45593.66667</v>
      </c>
      <c r="H209" s="1">
        <f>IFERROR(__xludf.DUMMYFUNCTION("""COMPUTED_VALUE"""),2989.57)</f>
        <v>2989.57</v>
      </c>
      <c r="J209" s="2">
        <f>IFERROR(__xludf.DUMMYFUNCTION("""COMPUTED_VALUE"""),45593.66666666667)</f>
        <v>45593.66667</v>
      </c>
      <c r="K209" s="1">
        <f>IFERROR(__xludf.DUMMYFUNCTION("""COMPUTED_VALUE"""),2995.52)</f>
        <v>2995.52</v>
      </c>
      <c r="M209" s="2">
        <f>IFERROR(__xludf.DUMMYFUNCTION("""COMPUTED_VALUE"""),45593.66666666667)</f>
        <v>45593.66667</v>
      </c>
      <c r="N209" s="1">
        <f>IFERROR(__xludf.DUMMYFUNCTION("""COMPUTED_VALUE"""),4.3222742E7)</f>
        <v>43222742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IFERROR(__xludf.DUMMYFUNCTION("""COMPUTED_VALUE"""),2995.76)</f>
        <v>2995.76</v>
      </c>
      <c r="D210" s="2">
        <f>IFERROR(__xludf.DUMMYFUNCTION("""COMPUTED_VALUE"""),45594.66666666667)</f>
        <v>45594.66667</v>
      </c>
      <c r="E210" s="1">
        <f>IFERROR(__xludf.DUMMYFUNCTION("""COMPUTED_VALUE"""),3010.74)</f>
        <v>3010.74</v>
      </c>
      <c r="G210" s="2">
        <f>IFERROR(__xludf.DUMMYFUNCTION("""COMPUTED_VALUE"""),45594.66666666667)</f>
        <v>45594.66667</v>
      </c>
      <c r="H210" s="1">
        <f>IFERROR(__xludf.DUMMYFUNCTION("""COMPUTED_VALUE"""),2983.36)</f>
        <v>2983.36</v>
      </c>
      <c r="J210" s="2">
        <f>IFERROR(__xludf.DUMMYFUNCTION("""COMPUTED_VALUE"""),45594.66666666667)</f>
        <v>45594.66667</v>
      </c>
      <c r="K210" s="1">
        <f>IFERROR(__xludf.DUMMYFUNCTION("""COMPUTED_VALUE"""),2986.42)</f>
        <v>2986.42</v>
      </c>
      <c r="M210" s="2">
        <f>IFERROR(__xludf.DUMMYFUNCTION("""COMPUTED_VALUE"""),45594.66666666667)</f>
        <v>45594.66667</v>
      </c>
      <c r="N210" s="1">
        <f>IFERROR(__xludf.DUMMYFUNCTION("""COMPUTED_VALUE"""),5.6969136E7)</f>
        <v>56969136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IFERROR(__xludf.DUMMYFUNCTION("""COMPUTED_VALUE"""),2950.47)</f>
        <v>2950.47</v>
      </c>
      <c r="D211" s="2">
        <f>IFERROR(__xludf.DUMMYFUNCTION("""COMPUTED_VALUE"""),45595.66666666667)</f>
        <v>45595.66667</v>
      </c>
      <c r="E211" s="1">
        <f>IFERROR(__xludf.DUMMYFUNCTION("""COMPUTED_VALUE"""),2954.62)</f>
        <v>2954.62</v>
      </c>
      <c r="G211" s="2">
        <f>IFERROR(__xludf.DUMMYFUNCTION("""COMPUTED_VALUE"""),45595.66666666667)</f>
        <v>45595.66667</v>
      </c>
      <c r="H211" s="1">
        <f>IFERROR(__xludf.DUMMYFUNCTION("""COMPUTED_VALUE"""),2916.6)</f>
        <v>2916.6</v>
      </c>
      <c r="J211" s="2">
        <f>IFERROR(__xludf.DUMMYFUNCTION("""COMPUTED_VALUE"""),45595.66666666667)</f>
        <v>45595.66667</v>
      </c>
      <c r="K211" s="1">
        <f>IFERROR(__xludf.DUMMYFUNCTION("""COMPUTED_VALUE"""),2922.76)</f>
        <v>2922.76</v>
      </c>
      <c r="M211" s="2">
        <f>IFERROR(__xludf.DUMMYFUNCTION("""COMPUTED_VALUE"""),45595.66666666667)</f>
        <v>45595.66667</v>
      </c>
      <c r="N211" s="1">
        <f>IFERROR(__xludf.DUMMYFUNCTION("""COMPUTED_VALUE"""),6.7835657E7)</f>
        <v>67835657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IFERROR(__xludf.DUMMYFUNCTION("""COMPUTED_VALUE"""),2935.77)</f>
        <v>2935.77</v>
      </c>
      <c r="D212" s="2">
        <f>IFERROR(__xludf.DUMMYFUNCTION("""COMPUTED_VALUE"""),45596.66666666667)</f>
        <v>45596.66667</v>
      </c>
      <c r="E212" s="1">
        <f>IFERROR(__xludf.DUMMYFUNCTION("""COMPUTED_VALUE"""),2949.19)</f>
        <v>2949.19</v>
      </c>
      <c r="G212" s="2">
        <f>IFERROR(__xludf.DUMMYFUNCTION("""COMPUTED_VALUE"""),45596.66666666667)</f>
        <v>45596.66667</v>
      </c>
      <c r="H212" s="1">
        <f>IFERROR(__xludf.DUMMYFUNCTION("""COMPUTED_VALUE"""),2921.25)</f>
        <v>2921.25</v>
      </c>
      <c r="J212" s="2">
        <f>IFERROR(__xludf.DUMMYFUNCTION("""COMPUTED_VALUE"""),45596.66666666667)</f>
        <v>45596.66667</v>
      </c>
      <c r="K212" s="1">
        <f>IFERROR(__xludf.DUMMYFUNCTION("""COMPUTED_VALUE"""),2924.15)</f>
        <v>2924.15</v>
      </c>
      <c r="M212" s="2">
        <f>IFERROR(__xludf.DUMMYFUNCTION("""COMPUTED_VALUE"""),45596.66666666667)</f>
        <v>45596.66667</v>
      </c>
      <c r="N212" s="1">
        <f>IFERROR(__xludf.DUMMYFUNCTION("""COMPUTED_VALUE"""),5.873062E7)</f>
        <v>58730620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IFERROR(__xludf.DUMMYFUNCTION("""COMPUTED_VALUE"""),2938.71)</f>
        <v>2938.71</v>
      </c>
      <c r="D213" s="2">
        <f>IFERROR(__xludf.DUMMYFUNCTION("""COMPUTED_VALUE"""),45597.66666666667)</f>
        <v>45597.66667</v>
      </c>
      <c r="E213" s="1">
        <f>IFERROR(__xludf.DUMMYFUNCTION("""COMPUTED_VALUE"""),2981.96)</f>
        <v>2981.96</v>
      </c>
      <c r="G213" s="2">
        <f>IFERROR(__xludf.DUMMYFUNCTION("""COMPUTED_VALUE"""),45597.66666666667)</f>
        <v>45597.66667</v>
      </c>
      <c r="H213" s="1">
        <f>IFERROR(__xludf.DUMMYFUNCTION("""COMPUTED_VALUE"""),2932.8)</f>
        <v>2932.8</v>
      </c>
      <c r="J213" s="2">
        <f>IFERROR(__xludf.DUMMYFUNCTION("""COMPUTED_VALUE"""),45597.66666666667)</f>
        <v>45597.66667</v>
      </c>
      <c r="K213" s="1">
        <f>IFERROR(__xludf.DUMMYFUNCTION("""COMPUTED_VALUE"""),2964.69)</f>
        <v>2964.69</v>
      </c>
      <c r="M213" s="2">
        <f>IFERROR(__xludf.DUMMYFUNCTION("""COMPUTED_VALUE"""),45597.66666666667)</f>
        <v>45597.66667</v>
      </c>
      <c r="N213" s="1">
        <f>IFERROR(__xludf.DUMMYFUNCTION("""COMPUTED_VALUE"""),5.2646296E7)</f>
        <v>52646296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IFERROR(__xludf.DUMMYFUNCTION("""COMPUTED_VALUE"""),2957.74)</f>
        <v>2957.74</v>
      </c>
      <c r="D214" s="2">
        <f>IFERROR(__xludf.DUMMYFUNCTION("""COMPUTED_VALUE"""),45600.66666666667)</f>
        <v>45600.66667</v>
      </c>
      <c r="E214" s="1">
        <f>IFERROR(__xludf.DUMMYFUNCTION("""COMPUTED_VALUE"""),2959.62)</f>
        <v>2959.62</v>
      </c>
      <c r="G214" s="2">
        <f>IFERROR(__xludf.DUMMYFUNCTION("""COMPUTED_VALUE"""),45600.66666666667)</f>
        <v>45600.66667</v>
      </c>
      <c r="H214" s="1">
        <f>IFERROR(__xludf.DUMMYFUNCTION("""COMPUTED_VALUE"""),2929.1)</f>
        <v>2929.1</v>
      </c>
      <c r="J214" s="2">
        <f>IFERROR(__xludf.DUMMYFUNCTION("""COMPUTED_VALUE"""),45600.66666666667)</f>
        <v>45600.66667</v>
      </c>
      <c r="K214" s="1">
        <f>IFERROR(__xludf.DUMMYFUNCTION("""COMPUTED_VALUE"""),2932.44)</f>
        <v>2932.44</v>
      </c>
      <c r="M214" s="2">
        <f>IFERROR(__xludf.DUMMYFUNCTION("""COMPUTED_VALUE"""),45600.66666666667)</f>
        <v>45600.66667</v>
      </c>
      <c r="N214" s="1">
        <f>IFERROR(__xludf.DUMMYFUNCTION("""COMPUTED_VALUE"""),3.6535505E7)</f>
        <v>36535505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IFERROR(__xludf.DUMMYFUNCTION("""COMPUTED_VALUE"""),2933.33)</f>
        <v>2933.33</v>
      </c>
      <c r="D215" s="2">
        <f>IFERROR(__xludf.DUMMYFUNCTION("""COMPUTED_VALUE"""),45601.66666666667)</f>
        <v>45601.66667</v>
      </c>
      <c r="E215" s="1">
        <f>IFERROR(__xludf.DUMMYFUNCTION("""COMPUTED_VALUE"""),2960.37)</f>
        <v>2960.37</v>
      </c>
      <c r="G215" s="2">
        <f>IFERROR(__xludf.DUMMYFUNCTION("""COMPUTED_VALUE"""),45601.66666666667)</f>
        <v>45601.66667</v>
      </c>
      <c r="H215" s="1">
        <f>IFERROR(__xludf.DUMMYFUNCTION("""COMPUTED_VALUE"""),2931.5)</f>
        <v>2931.5</v>
      </c>
      <c r="J215" s="2">
        <f>IFERROR(__xludf.DUMMYFUNCTION("""COMPUTED_VALUE"""),45601.66666666667)</f>
        <v>45601.66667</v>
      </c>
      <c r="K215" s="1">
        <f>IFERROR(__xludf.DUMMYFUNCTION("""COMPUTED_VALUE"""),2959.64)</f>
        <v>2959.64</v>
      </c>
      <c r="M215" s="2">
        <f>IFERROR(__xludf.DUMMYFUNCTION("""COMPUTED_VALUE"""),45601.66666666667)</f>
        <v>45601.66667</v>
      </c>
      <c r="N215" s="1">
        <f>IFERROR(__xludf.DUMMYFUNCTION("""COMPUTED_VALUE"""),3.8612553E7)</f>
        <v>38612553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IFERROR(__xludf.DUMMYFUNCTION("""COMPUTED_VALUE"""),2997.61)</f>
        <v>2997.61</v>
      </c>
      <c r="D216" s="2">
        <f>IFERROR(__xludf.DUMMYFUNCTION("""COMPUTED_VALUE"""),45602.66666666667)</f>
        <v>45602.66667</v>
      </c>
      <c r="E216" s="1">
        <f>IFERROR(__xludf.DUMMYFUNCTION("""COMPUTED_VALUE"""),3011.46)</f>
        <v>3011.46</v>
      </c>
      <c r="G216" s="2">
        <f>IFERROR(__xludf.DUMMYFUNCTION("""COMPUTED_VALUE"""),45602.66666666667)</f>
        <v>45602.66667</v>
      </c>
      <c r="H216" s="1">
        <f>IFERROR(__xludf.DUMMYFUNCTION("""COMPUTED_VALUE"""),2970.19)</f>
        <v>2970.19</v>
      </c>
      <c r="J216" s="2">
        <f>IFERROR(__xludf.DUMMYFUNCTION("""COMPUTED_VALUE"""),45602.66666666667)</f>
        <v>45602.66667</v>
      </c>
      <c r="K216" s="1">
        <f>IFERROR(__xludf.DUMMYFUNCTION("""COMPUTED_VALUE"""),2986.67)</f>
        <v>2986.67</v>
      </c>
      <c r="M216" s="2">
        <f>IFERROR(__xludf.DUMMYFUNCTION("""COMPUTED_VALUE"""),45602.66666666667)</f>
        <v>45602.66667</v>
      </c>
      <c r="N216" s="1">
        <f>IFERROR(__xludf.DUMMYFUNCTION("""COMPUTED_VALUE"""),5.244537E7)</f>
        <v>52445370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IFERROR(__xludf.DUMMYFUNCTION("""COMPUTED_VALUE"""),2989.46)</f>
        <v>2989.46</v>
      </c>
      <c r="D217" s="2">
        <f>IFERROR(__xludf.DUMMYFUNCTION("""COMPUTED_VALUE"""),45603.66666666667)</f>
        <v>45603.66667</v>
      </c>
      <c r="E217" s="1">
        <f>IFERROR(__xludf.DUMMYFUNCTION("""COMPUTED_VALUE"""),3019.97)</f>
        <v>3019.97</v>
      </c>
      <c r="G217" s="2">
        <f>IFERROR(__xludf.DUMMYFUNCTION("""COMPUTED_VALUE"""),45603.66666666667)</f>
        <v>45603.66667</v>
      </c>
      <c r="H217" s="1">
        <f>IFERROR(__xludf.DUMMYFUNCTION("""COMPUTED_VALUE"""),2989.46)</f>
        <v>2989.46</v>
      </c>
      <c r="J217" s="2">
        <f>IFERROR(__xludf.DUMMYFUNCTION("""COMPUTED_VALUE"""),45603.66666666667)</f>
        <v>45603.66667</v>
      </c>
      <c r="K217" s="1">
        <f>IFERROR(__xludf.DUMMYFUNCTION("""COMPUTED_VALUE"""),3006.05)</f>
        <v>3006.05</v>
      </c>
      <c r="M217" s="2">
        <f>IFERROR(__xludf.DUMMYFUNCTION("""COMPUTED_VALUE"""),45603.66666666667)</f>
        <v>45603.66667</v>
      </c>
      <c r="N217" s="1">
        <f>IFERROR(__xludf.DUMMYFUNCTION("""COMPUTED_VALUE"""),5.3623655E7)</f>
        <v>53623655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IFERROR(__xludf.DUMMYFUNCTION("""COMPUTED_VALUE"""),3006.71)</f>
        <v>3006.71</v>
      </c>
      <c r="D218" s="2">
        <f>IFERROR(__xludf.DUMMYFUNCTION("""COMPUTED_VALUE"""),45604.66666666667)</f>
        <v>45604.66667</v>
      </c>
      <c r="E218" s="1">
        <f>IFERROR(__xludf.DUMMYFUNCTION("""COMPUTED_VALUE"""),3051.95)</f>
        <v>3051.95</v>
      </c>
      <c r="G218" s="2">
        <f>IFERROR(__xludf.DUMMYFUNCTION("""COMPUTED_VALUE"""),45604.66666666667)</f>
        <v>45604.66667</v>
      </c>
      <c r="H218" s="1">
        <f>IFERROR(__xludf.DUMMYFUNCTION("""COMPUTED_VALUE"""),3006.71)</f>
        <v>3006.71</v>
      </c>
      <c r="J218" s="2">
        <f>IFERROR(__xludf.DUMMYFUNCTION("""COMPUTED_VALUE"""),45604.66666666667)</f>
        <v>45604.66667</v>
      </c>
      <c r="K218" s="1">
        <f>IFERROR(__xludf.DUMMYFUNCTION("""COMPUTED_VALUE"""),3043.51)</f>
        <v>3043.51</v>
      </c>
      <c r="M218" s="2">
        <f>IFERROR(__xludf.DUMMYFUNCTION("""COMPUTED_VALUE"""),45604.66666666667)</f>
        <v>45604.66667</v>
      </c>
      <c r="N218" s="1">
        <f>IFERROR(__xludf.DUMMYFUNCTION("""COMPUTED_VALUE"""),4.0383125E7)</f>
        <v>40383125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IFERROR(__xludf.DUMMYFUNCTION("""COMPUTED_VALUE"""),3057.83)</f>
        <v>3057.83</v>
      </c>
      <c r="D219" s="2">
        <f>IFERROR(__xludf.DUMMYFUNCTION("""COMPUTED_VALUE"""),45607.66666666667)</f>
        <v>45607.66667</v>
      </c>
      <c r="E219" s="1">
        <f>IFERROR(__xludf.DUMMYFUNCTION("""COMPUTED_VALUE"""),3085.58)</f>
        <v>3085.58</v>
      </c>
      <c r="G219" s="2">
        <f>IFERROR(__xludf.DUMMYFUNCTION("""COMPUTED_VALUE"""),45607.66666666667)</f>
        <v>45607.66667</v>
      </c>
      <c r="H219" s="1">
        <f>IFERROR(__xludf.DUMMYFUNCTION("""COMPUTED_VALUE"""),3057.83)</f>
        <v>3057.83</v>
      </c>
      <c r="J219" s="2">
        <f>IFERROR(__xludf.DUMMYFUNCTION("""COMPUTED_VALUE"""),45607.66666666667)</f>
        <v>45607.66667</v>
      </c>
      <c r="K219" s="1">
        <f>IFERROR(__xludf.DUMMYFUNCTION("""COMPUTED_VALUE"""),3074.84)</f>
        <v>3074.84</v>
      </c>
      <c r="M219" s="2">
        <f>IFERROR(__xludf.DUMMYFUNCTION("""COMPUTED_VALUE"""),45607.66666666667)</f>
        <v>45607.66667</v>
      </c>
      <c r="N219" s="1">
        <f>IFERROR(__xludf.DUMMYFUNCTION("""COMPUTED_VALUE"""),5.4237946E7)</f>
        <v>54237946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IFERROR(__xludf.DUMMYFUNCTION("""COMPUTED_VALUE"""),3068.44)</f>
        <v>3068.44</v>
      </c>
      <c r="D220" s="2">
        <f>IFERROR(__xludf.DUMMYFUNCTION("""COMPUTED_VALUE"""),45608.66666666667)</f>
        <v>45608.66667</v>
      </c>
      <c r="E220" s="1">
        <f>IFERROR(__xludf.DUMMYFUNCTION("""COMPUTED_VALUE"""),3081.49)</f>
        <v>3081.49</v>
      </c>
      <c r="G220" s="2">
        <f>IFERROR(__xludf.DUMMYFUNCTION("""COMPUTED_VALUE"""),45608.66666666667)</f>
        <v>45608.66667</v>
      </c>
      <c r="H220" s="1">
        <f>IFERROR(__xludf.DUMMYFUNCTION("""COMPUTED_VALUE"""),3045.72)</f>
        <v>3045.72</v>
      </c>
      <c r="J220" s="2">
        <f>IFERROR(__xludf.DUMMYFUNCTION("""COMPUTED_VALUE"""),45608.66666666667)</f>
        <v>45608.66667</v>
      </c>
      <c r="K220" s="1">
        <f>IFERROR(__xludf.DUMMYFUNCTION("""COMPUTED_VALUE"""),3058.85)</f>
        <v>3058.85</v>
      </c>
      <c r="M220" s="2">
        <f>IFERROR(__xludf.DUMMYFUNCTION("""COMPUTED_VALUE"""),45608.66666666667)</f>
        <v>45608.66667</v>
      </c>
      <c r="N220" s="1">
        <f>IFERROR(__xludf.DUMMYFUNCTION("""COMPUTED_VALUE"""),5.0075736E7)</f>
        <v>50075736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IFERROR(__xludf.DUMMYFUNCTION("""COMPUTED_VALUE"""),3055.14)</f>
        <v>3055.14</v>
      </c>
      <c r="D221" s="2">
        <f>IFERROR(__xludf.DUMMYFUNCTION("""COMPUTED_VALUE"""),45609.66666666667)</f>
        <v>45609.66667</v>
      </c>
      <c r="E221" s="1">
        <f>IFERROR(__xludf.DUMMYFUNCTION("""COMPUTED_VALUE"""),3070.83)</f>
        <v>3070.83</v>
      </c>
      <c r="G221" s="2">
        <f>IFERROR(__xludf.DUMMYFUNCTION("""COMPUTED_VALUE"""),45609.66666666667)</f>
        <v>45609.66667</v>
      </c>
      <c r="H221" s="1">
        <f>IFERROR(__xludf.DUMMYFUNCTION("""COMPUTED_VALUE"""),3047.39)</f>
        <v>3047.39</v>
      </c>
      <c r="J221" s="2">
        <f>IFERROR(__xludf.DUMMYFUNCTION("""COMPUTED_VALUE"""),45609.66666666667)</f>
        <v>45609.66667</v>
      </c>
      <c r="K221" s="1">
        <f>IFERROR(__xludf.DUMMYFUNCTION("""COMPUTED_VALUE"""),3055.75)</f>
        <v>3055.75</v>
      </c>
      <c r="M221" s="2">
        <f>IFERROR(__xludf.DUMMYFUNCTION("""COMPUTED_VALUE"""),45609.66666666667)</f>
        <v>45609.66667</v>
      </c>
      <c r="N221" s="1">
        <f>IFERROR(__xludf.DUMMYFUNCTION("""COMPUTED_VALUE"""),5.1029511E7)</f>
        <v>51029511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IFERROR(__xludf.DUMMYFUNCTION("""COMPUTED_VALUE"""),3047.86)</f>
        <v>3047.86</v>
      </c>
      <c r="D222" s="2">
        <f>IFERROR(__xludf.DUMMYFUNCTION("""COMPUTED_VALUE"""),45610.66666666667)</f>
        <v>45610.66667</v>
      </c>
      <c r="E222" s="1">
        <f>IFERROR(__xludf.DUMMYFUNCTION("""COMPUTED_VALUE"""),3071.81)</f>
        <v>3071.81</v>
      </c>
      <c r="G222" s="2">
        <f>IFERROR(__xludf.DUMMYFUNCTION("""COMPUTED_VALUE"""),45610.66666666667)</f>
        <v>45610.66667</v>
      </c>
      <c r="H222" s="1">
        <f>IFERROR(__xludf.DUMMYFUNCTION("""COMPUTED_VALUE"""),3046.43)</f>
        <v>3046.43</v>
      </c>
      <c r="J222" s="2">
        <f>IFERROR(__xludf.DUMMYFUNCTION("""COMPUTED_VALUE"""),45610.66666666667)</f>
        <v>45610.66667</v>
      </c>
      <c r="K222" s="1">
        <f>IFERROR(__xludf.DUMMYFUNCTION("""COMPUTED_VALUE"""),3052.45)</f>
        <v>3052.45</v>
      </c>
      <c r="M222" s="2">
        <f>IFERROR(__xludf.DUMMYFUNCTION("""COMPUTED_VALUE"""),45610.66666666667)</f>
        <v>45610.66667</v>
      </c>
      <c r="N222" s="1">
        <f>IFERROR(__xludf.DUMMYFUNCTION("""COMPUTED_VALUE"""),3.5253704E7)</f>
        <v>35253704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IFERROR(__xludf.DUMMYFUNCTION("""COMPUTED_VALUE"""),3046.04)</f>
        <v>3046.04</v>
      </c>
      <c r="D223" s="2">
        <f>IFERROR(__xludf.DUMMYFUNCTION("""COMPUTED_VALUE"""),45611.66666666667)</f>
        <v>45611.66667</v>
      </c>
      <c r="E223" s="1">
        <f>IFERROR(__xludf.DUMMYFUNCTION("""COMPUTED_VALUE"""),3051.53)</f>
        <v>3051.53</v>
      </c>
      <c r="G223" s="2">
        <f>IFERROR(__xludf.DUMMYFUNCTION("""COMPUTED_VALUE"""),45611.66666666667)</f>
        <v>45611.66667</v>
      </c>
      <c r="H223" s="1">
        <f>IFERROR(__xludf.DUMMYFUNCTION("""COMPUTED_VALUE"""),2994.06)</f>
        <v>2994.06</v>
      </c>
      <c r="J223" s="2">
        <f>IFERROR(__xludf.DUMMYFUNCTION("""COMPUTED_VALUE"""),45611.66666666667)</f>
        <v>45611.66667</v>
      </c>
      <c r="K223" s="1">
        <f>IFERROR(__xludf.DUMMYFUNCTION("""COMPUTED_VALUE"""),2999.18)</f>
        <v>2999.18</v>
      </c>
      <c r="M223" s="2">
        <f>IFERROR(__xludf.DUMMYFUNCTION("""COMPUTED_VALUE"""),45611.66666666667)</f>
        <v>45611.66667</v>
      </c>
      <c r="N223" s="1">
        <f>IFERROR(__xludf.DUMMYFUNCTION("""COMPUTED_VALUE"""),4.2771367E7)</f>
        <v>42771367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IFERROR(__xludf.DUMMYFUNCTION("""COMPUTED_VALUE"""),3003.73)</f>
        <v>3003.73</v>
      </c>
      <c r="D224" s="2">
        <f>IFERROR(__xludf.DUMMYFUNCTION("""COMPUTED_VALUE"""),45614.66666666667)</f>
        <v>45614.66667</v>
      </c>
      <c r="E224" s="1">
        <f>IFERROR(__xludf.DUMMYFUNCTION("""COMPUTED_VALUE"""),3021.55)</f>
        <v>3021.55</v>
      </c>
      <c r="G224" s="2">
        <f>IFERROR(__xludf.DUMMYFUNCTION("""COMPUTED_VALUE"""),45614.66666666667)</f>
        <v>45614.66667</v>
      </c>
      <c r="H224" s="1">
        <f>IFERROR(__xludf.DUMMYFUNCTION("""COMPUTED_VALUE"""),2998.85)</f>
        <v>2998.85</v>
      </c>
      <c r="J224" s="2">
        <f>IFERROR(__xludf.DUMMYFUNCTION("""COMPUTED_VALUE"""),45614.66666666667)</f>
        <v>45614.66667</v>
      </c>
      <c r="K224" s="1">
        <f>IFERROR(__xludf.DUMMYFUNCTION("""COMPUTED_VALUE"""),3013.22)</f>
        <v>3013.22</v>
      </c>
      <c r="M224" s="2">
        <f>IFERROR(__xludf.DUMMYFUNCTION("""COMPUTED_VALUE"""),45614.66666666667)</f>
        <v>45614.66667</v>
      </c>
      <c r="N224" s="1">
        <f>IFERROR(__xludf.DUMMYFUNCTION("""COMPUTED_VALUE"""),3.8475334E7)</f>
        <v>38475334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IFERROR(__xludf.DUMMYFUNCTION("""COMPUTED_VALUE"""),2998.83)</f>
        <v>2998.83</v>
      </c>
      <c r="D225" s="2">
        <f>IFERROR(__xludf.DUMMYFUNCTION("""COMPUTED_VALUE"""),45615.66666666667)</f>
        <v>45615.66667</v>
      </c>
      <c r="E225" s="1">
        <f>IFERROR(__xludf.DUMMYFUNCTION("""COMPUTED_VALUE"""),3018.21)</f>
        <v>3018.21</v>
      </c>
      <c r="G225" s="2">
        <f>IFERROR(__xludf.DUMMYFUNCTION("""COMPUTED_VALUE"""),45615.66666666667)</f>
        <v>45615.66667</v>
      </c>
      <c r="H225" s="1">
        <f>IFERROR(__xludf.DUMMYFUNCTION("""COMPUTED_VALUE"""),2982.33)</f>
        <v>2982.33</v>
      </c>
      <c r="J225" s="2">
        <f>IFERROR(__xludf.DUMMYFUNCTION("""COMPUTED_VALUE"""),45615.66666666667)</f>
        <v>45615.66667</v>
      </c>
      <c r="K225" s="1">
        <f>IFERROR(__xludf.DUMMYFUNCTION("""COMPUTED_VALUE"""),3003.46)</f>
        <v>3003.46</v>
      </c>
      <c r="M225" s="2">
        <f>IFERROR(__xludf.DUMMYFUNCTION("""COMPUTED_VALUE"""),45615.66666666667)</f>
        <v>45615.66667</v>
      </c>
      <c r="N225" s="1">
        <f>IFERROR(__xludf.DUMMYFUNCTION("""COMPUTED_VALUE"""),4.073083E7)</f>
        <v>40730830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IFERROR(__xludf.DUMMYFUNCTION("""COMPUTED_VALUE"""),3000.23)</f>
        <v>3000.23</v>
      </c>
      <c r="D226" s="2">
        <f>IFERROR(__xludf.DUMMYFUNCTION("""COMPUTED_VALUE"""),45616.66666666667)</f>
        <v>45616.66667</v>
      </c>
      <c r="E226" s="1">
        <f>IFERROR(__xludf.DUMMYFUNCTION("""COMPUTED_VALUE"""),3007.72)</f>
        <v>3007.72</v>
      </c>
      <c r="G226" s="2">
        <f>IFERROR(__xludf.DUMMYFUNCTION("""COMPUTED_VALUE"""),45616.66666666667)</f>
        <v>45616.66667</v>
      </c>
      <c r="H226" s="1">
        <f>IFERROR(__xludf.DUMMYFUNCTION("""COMPUTED_VALUE"""),2971.2)</f>
        <v>2971.2</v>
      </c>
      <c r="J226" s="2">
        <f>IFERROR(__xludf.DUMMYFUNCTION("""COMPUTED_VALUE"""),45616.66666666667)</f>
        <v>45616.66667</v>
      </c>
      <c r="K226" s="1">
        <f>IFERROR(__xludf.DUMMYFUNCTION("""COMPUTED_VALUE"""),3002.05)</f>
        <v>3002.05</v>
      </c>
      <c r="M226" s="2">
        <f>IFERROR(__xludf.DUMMYFUNCTION("""COMPUTED_VALUE"""),45616.66666666667)</f>
        <v>45616.66667</v>
      </c>
      <c r="N226" s="1">
        <f>IFERROR(__xludf.DUMMYFUNCTION("""COMPUTED_VALUE"""),3.8216658E7)</f>
        <v>38216658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IFERROR(__xludf.DUMMYFUNCTION("""COMPUTED_VALUE"""),2988.4)</f>
        <v>2988.4</v>
      </c>
      <c r="D227" s="2">
        <f>IFERROR(__xludf.DUMMYFUNCTION("""COMPUTED_VALUE"""),45617.66666666667)</f>
        <v>45617.66667</v>
      </c>
      <c r="E227" s="1">
        <f>IFERROR(__xludf.DUMMYFUNCTION("""COMPUTED_VALUE"""),3023.85)</f>
        <v>3023.85</v>
      </c>
      <c r="G227" s="2">
        <f>IFERROR(__xludf.DUMMYFUNCTION("""COMPUTED_VALUE"""),45617.66666666667)</f>
        <v>45617.66667</v>
      </c>
      <c r="H227" s="1">
        <f>IFERROR(__xludf.DUMMYFUNCTION("""COMPUTED_VALUE"""),2973.33)</f>
        <v>2973.33</v>
      </c>
      <c r="J227" s="2">
        <f>IFERROR(__xludf.DUMMYFUNCTION("""COMPUTED_VALUE"""),45617.66666666667)</f>
        <v>45617.66667</v>
      </c>
      <c r="K227" s="1">
        <f>IFERROR(__xludf.DUMMYFUNCTION("""COMPUTED_VALUE"""),3021.8)</f>
        <v>3021.8</v>
      </c>
      <c r="M227" s="2">
        <f>IFERROR(__xludf.DUMMYFUNCTION("""COMPUTED_VALUE"""),45617.66666666667)</f>
        <v>45617.66667</v>
      </c>
      <c r="N227" s="1">
        <f>IFERROR(__xludf.DUMMYFUNCTION("""COMPUTED_VALUE"""),3.7759533E7)</f>
        <v>37759533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IFERROR(__xludf.DUMMYFUNCTION("""COMPUTED_VALUE"""),3021.2)</f>
        <v>3021.2</v>
      </c>
      <c r="D228" s="2">
        <f>IFERROR(__xludf.DUMMYFUNCTION("""COMPUTED_VALUE"""),45618.66666666667)</f>
        <v>45618.66667</v>
      </c>
      <c r="E228" s="1">
        <f>IFERROR(__xludf.DUMMYFUNCTION("""COMPUTED_VALUE"""),3071.93)</f>
        <v>3071.93</v>
      </c>
      <c r="G228" s="2">
        <f>IFERROR(__xludf.DUMMYFUNCTION("""COMPUTED_VALUE"""),45618.66666666667)</f>
        <v>45618.66667</v>
      </c>
      <c r="H228" s="1">
        <f>IFERROR(__xludf.DUMMYFUNCTION("""COMPUTED_VALUE"""),3021.2)</f>
        <v>3021.2</v>
      </c>
      <c r="J228" s="2">
        <f>IFERROR(__xludf.DUMMYFUNCTION("""COMPUTED_VALUE"""),45618.66666666667)</f>
        <v>45618.66667</v>
      </c>
      <c r="K228" s="1">
        <f>IFERROR(__xludf.DUMMYFUNCTION("""COMPUTED_VALUE"""),3069.5)</f>
        <v>3069.5</v>
      </c>
      <c r="M228" s="2">
        <f>IFERROR(__xludf.DUMMYFUNCTION("""COMPUTED_VALUE"""),45618.66666666667)</f>
        <v>45618.66667</v>
      </c>
      <c r="N228" s="1">
        <f>IFERROR(__xludf.DUMMYFUNCTION("""COMPUTED_VALUE"""),4.1025551E7)</f>
        <v>41025551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IFERROR(__xludf.DUMMYFUNCTION("""COMPUTED_VALUE"""),3088.54)</f>
        <v>3088.54</v>
      </c>
      <c r="D229" s="2">
        <f>IFERROR(__xludf.DUMMYFUNCTION("""COMPUTED_VALUE"""),45621.66666666667)</f>
        <v>45621.66667</v>
      </c>
      <c r="E229" s="1">
        <f>IFERROR(__xludf.DUMMYFUNCTION("""COMPUTED_VALUE"""),3114.45)</f>
        <v>3114.45</v>
      </c>
      <c r="G229" s="2">
        <f>IFERROR(__xludf.DUMMYFUNCTION("""COMPUTED_VALUE"""),45621.66666666667)</f>
        <v>45621.66667</v>
      </c>
      <c r="H229" s="1">
        <f>IFERROR(__xludf.DUMMYFUNCTION("""COMPUTED_VALUE"""),3085.36)</f>
        <v>3085.36</v>
      </c>
      <c r="J229" s="2">
        <f>IFERROR(__xludf.DUMMYFUNCTION("""COMPUTED_VALUE"""),45621.66666666667)</f>
        <v>45621.66667</v>
      </c>
      <c r="K229" s="1">
        <f>IFERROR(__xludf.DUMMYFUNCTION("""COMPUTED_VALUE"""),3104.29)</f>
        <v>3104.29</v>
      </c>
      <c r="M229" s="2">
        <f>IFERROR(__xludf.DUMMYFUNCTION("""COMPUTED_VALUE"""),45621.66666666667)</f>
        <v>45621.66667</v>
      </c>
      <c r="N229" s="1">
        <f>IFERROR(__xludf.DUMMYFUNCTION("""COMPUTED_VALUE"""),5.3176159E7)</f>
        <v>53176159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IFERROR(__xludf.DUMMYFUNCTION("""COMPUTED_VALUE"""),3110.61)</f>
        <v>3110.61</v>
      </c>
      <c r="D230" s="2">
        <f>IFERROR(__xludf.DUMMYFUNCTION("""COMPUTED_VALUE"""),45622.66666666667)</f>
        <v>45622.66667</v>
      </c>
      <c r="E230" s="1">
        <f>IFERROR(__xludf.DUMMYFUNCTION("""COMPUTED_VALUE"""),3110.61)</f>
        <v>3110.61</v>
      </c>
      <c r="G230" s="2">
        <f>IFERROR(__xludf.DUMMYFUNCTION("""COMPUTED_VALUE"""),45622.66666666667)</f>
        <v>45622.66667</v>
      </c>
      <c r="H230" s="1">
        <f>IFERROR(__xludf.DUMMYFUNCTION("""COMPUTED_VALUE"""),3089.68)</f>
        <v>3089.68</v>
      </c>
      <c r="J230" s="2">
        <f>IFERROR(__xludf.DUMMYFUNCTION("""COMPUTED_VALUE"""),45622.66666666667)</f>
        <v>45622.66667</v>
      </c>
      <c r="K230" s="1">
        <f>IFERROR(__xludf.DUMMYFUNCTION("""COMPUTED_VALUE"""),3107.5)</f>
        <v>3107.5</v>
      </c>
      <c r="M230" s="2">
        <f>IFERROR(__xludf.DUMMYFUNCTION("""COMPUTED_VALUE"""),45622.66666666667)</f>
        <v>45622.66667</v>
      </c>
      <c r="N230" s="1">
        <f>IFERROR(__xludf.DUMMYFUNCTION("""COMPUTED_VALUE"""),3.1554939E7)</f>
        <v>31554939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IFERROR(__xludf.DUMMYFUNCTION("""COMPUTED_VALUE"""),3112.35)</f>
        <v>3112.35</v>
      </c>
      <c r="D231" s="2">
        <f>IFERROR(__xludf.DUMMYFUNCTION("""COMPUTED_VALUE"""),45623.66666666667)</f>
        <v>45623.66667</v>
      </c>
      <c r="E231" s="1">
        <f>IFERROR(__xludf.DUMMYFUNCTION("""COMPUTED_VALUE"""),3121.41)</f>
        <v>3121.41</v>
      </c>
      <c r="G231" s="2">
        <f>IFERROR(__xludf.DUMMYFUNCTION("""COMPUTED_VALUE"""),45623.66666666667)</f>
        <v>45623.66667</v>
      </c>
      <c r="H231" s="1">
        <f>IFERROR(__xludf.DUMMYFUNCTION("""COMPUTED_VALUE"""),3098.5)</f>
        <v>3098.5</v>
      </c>
      <c r="J231" s="2">
        <f>IFERROR(__xludf.DUMMYFUNCTION("""COMPUTED_VALUE"""),45623.66666666667)</f>
        <v>45623.66667</v>
      </c>
      <c r="K231" s="1">
        <f>IFERROR(__xludf.DUMMYFUNCTION("""COMPUTED_VALUE"""),3099.4)</f>
        <v>3099.4</v>
      </c>
      <c r="M231" s="2">
        <f>IFERROR(__xludf.DUMMYFUNCTION("""COMPUTED_VALUE"""),45623.66666666667)</f>
        <v>45623.66667</v>
      </c>
      <c r="N231" s="1">
        <f>IFERROR(__xludf.DUMMYFUNCTION("""COMPUTED_VALUE"""),2.6074211E7)</f>
        <v>26074211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IFERROR(__xludf.DUMMYFUNCTION("""COMPUTED_VALUE"""),3097.84)</f>
        <v>3097.84</v>
      </c>
      <c r="D232" s="2">
        <f>IFERROR(__xludf.DUMMYFUNCTION("""COMPUTED_VALUE"""),45625.54166666667)</f>
        <v>45625.54167</v>
      </c>
      <c r="E232" s="1">
        <f>IFERROR(__xludf.DUMMYFUNCTION("""COMPUTED_VALUE"""),3114.28)</f>
        <v>3114.28</v>
      </c>
      <c r="G232" s="2">
        <f>IFERROR(__xludf.DUMMYFUNCTION("""COMPUTED_VALUE"""),45625.54166666667)</f>
        <v>45625.54167</v>
      </c>
      <c r="H232" s="1">
        <f>IFERROR(__xludf.DUMMYFUNCTION("""COMPUTED_VALUE"""),3097.84)</f>
        <v>3097.84</v>
      </c>
      <c r="J232" s="2">
        <f>IFERROR(__xludf.DUMMYFUNCTION("""COMPUTED_VALUE"""),45625.54166666667)</f>
        <v>45625.54167</v>
      </c>
      <c r="K232" s="1">
        <f>IFERROR(__xludf.DUMMYFUNCTION("""COMPUTED_VALUE"""),3109.26)</f>
        <v>3109.26</v>
      </c>
      <c r="M232" s="2">
        <f>IFERROR(__xludf.DUMMYFUNCTION("""COMPUTED_VALUE"""),45625.54166666667)</f>
        <v>45625.54167</v>
      </c>
      <c r="N232" s="1">
        <f>IFERROR(__xludf.DUMMYFUNCTION("""COMPUTED_VALUE"""),1.8551345E7)</f>
        <v>18551345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IFERROR(__xludf.DUMMYFUNCTION("""COMPUTED_VALUE"""),3090.6)</f>
        <v>3090.6</v>
      </c>
      <c r="D233" s="2">
        <f>IFERROR(__xludf.DUMMYFUNCTION("""COMPUTED_VALUE"""),45628.66666666667)</f>
        <v>45628.66667</v>
      </c>
      <c r="E233" s="1">
        <f>IFERROR(__xludf.DUMMYFUNCTION("""COMPUTED_VALUE"""),3093.41)</f>
        <v>3093.41</v>
      </c>
      <c r="G233" s="2">
        <f>IFERROR(__xludf.DUMMYFUNCTION("""COMPUTED_VALUE"""),45628.66666666667)</f>
        <v>45628.66667</v>
      </c>
      <c r="H233" s="1">
        <f>IFERROR(__xludf.DUMMYFUNCTION("""COMPUTED_VALUE"""),3059.89)</f>
        <v>3059.89</v>
      </c>
      <c r="J233" s="2">
        <f>IFERROR(__xludf.DUMMYFUNCTION("""COMPUTED_VALUE"""),45628.66666666667)</f>
        <v>45628.66667</v>
      </c>
      <c r="K233" s="1">
        <f>IFERROR(__xludf.DUMMYFUNCTION("""COMPUTED_VALUE"""),3068.98)</f>
        <v>3068.98</v>
      </c>
      <c r="M233" s="2">
        <f>IFERROR(__xludf.DUMMYFUNCTION("""COMPUTED_VALUE"""),45628.66666666667)</f>
        <v>45628.66667</v>
      </c>
      <c r="N233" s="1">
        <f>IFERROR(__xludf.DUMMYFUNCTION("""COMPUTED_VALUE"""),3.4775852E7)</f>
        <v>34775852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IFERROR(__xludf.DUMMYFUNCTION("""COMPUTED_VALUE"""),3065.14)</f>
        <v>3065.14</v>
      </c>
      <c r="D234" s="2">
        <f>IFERROR(__xludf.DUMMYFUNCTION("""COMPUTED_VALUE"""),45629.66666666667)</f>
        <v>45629.66667</v>
      </c>
      <c r="E234" s="1">
        <f>IFERROR(__xludf.DUMMYFUNCTION("""COMPUTED_VALUE"""),3078.96)</f>
        <v>3078.96</v>
      </c>
      <c r="G234" s="2">
        <f>IFERROR(__xludf.DUMMYFUNCTION("""COMPUTED_VALUE"""),45629.66666666667)</f>
        <v>45629.66667</v>
      </c>
      <c r="H234" s="1">
        <f>IFERROR(__xludf.DUMMYFUNCTION("""COMPUTED_VALUE"""),3052.4)</f>
        <v>3052.4</v>
      </c>
      <c r="J234" s="2">
        <f>IFERROR(__xludf.DUMMYFUNCTION("""COMPUTED_VALUE"""),45629.66666666667)</f>
        <v>45629.66667</v>
      </c>
      <c r="K234" s="1">
        <f>IFERROR(__xludf.DUMMYFUNCTION("""COMPUTED_VALUE"""),3075.61)</f>
        <v>3075.61</v>
      </c>
      <c r="M234" s="2">
        <f>IFERROR(__xludf.DUMMYFUNCTION("""COMPUTED_VALUE"""),45629.66666666667)</f>
        <v>45629.66667</v>
      </c>
      <c r="N234" s="1">
        <f>IFERROR(__xludf.DUMMYFUNCTION("""COMPUTED_VALUE"""),3.1705383E7)</f>
        <v>31705383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IFERROR(__xludf.DUMMYFUNCTION("""COMPUTED_VALUE"""),3083.35)</f>
        <v>3083.35</v>
      </c>
      <c r="D235" s="2">
        <f>IFERROR(__xludf.DUMMYFUNCTION("""COMPUTED_VALUE"""),45630.66666666667)</f>
        <v>45630.66667</v>
      </c>
      <c r="E235" s="1">
        <f>IFERROR(__xludf.DUMMYFUNCTION("""COMPUTED_VALUE"""),3107.89)</f>
        <v>3107.89</v>
      </c>
      <c r="G235" s="2">
        <f>IFERROR(__xludf.DUMMYFUNCTION("""COMPUTED_VALUE"""),45630.66666666667)</f>
        <v>45630.66667</v>
      </c>
      <c r="H235" s="1">
        <f>IFERROR(__xludf.DUMMYFUNCTION("""COMPUTED_VALUE"""),3081.42)</f>
        <v>3081.42</v>
      </c>
      <c r="J235" s="2">
        <f>IFERROR(__xludf.DUMMYFUNCTION("""COMPUTED_VALUE"""),45630.66666666667)</f>
        <v>45630.66667</v>
      </c>
      <c r="K235" s="1">
        <f>IFERROR(__xludf.DUMMYFUNCTION("""COMPUTED_VALUE"""),3102.89)</f>
        <v>3102.89</v>
      </c>
      <c r="M235" s="2">
        <f>IFERROR(__xludf.DUMMYFUNCTION("""COMPUTED_VALUE"""),45630.66666666667)</f>
        <v>45630.66667</v>
      </c>
      <c r="N235" s="1">
        <f>IFERROR(__xludf.DUMMYFUNCTION("""COMPUTED_VALUE"""),3.7592265E7)</f>
        <v>37592265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IFERROR(__xludf.DUMMYFUNCTION("""COMPUTED_VALUE"""),3104.17)</f>
        <v>3104.17</v>
      </c>
      <c r="D236" s="2">
        <f>IFERROR(__xludf.DUMMYFUNCTION("""COMPUTED_VALUE"""),45631.66666666667)</f>
        <v>45631.66667</v>
      </c>
      <c r="E236" s="1">
        <f>IFERROR(__xludf.DUMMYFUNCTION("""COMPUTED_VALUE"""),3123.08)</f>
        <v>3123.08</v>
      </c>
      <c r="G236" s="2">
        <f>IFERROR(__xludf.DUMMYFUNCTION("""COMPUTED_VALUE"""),45631.66666666667)</f>
        <v>45631.66667</v>
      </c>
      <c r="H236" s="1">
        <f>IFERROR(__xludf.DUMMYFUNCTION("""COMPUTED_VALUE"""),3101.53)</f>
        <v>3101.53</v>
      </c>
      <c r="J236" s="2">
        <f>IFERROR(__xludf.DUMMYFUNCTION("""COMPUTED_VALUE"""),45631.66666666667)</f>
        <v>45631.66667</v>
      </c>
      <c r="K236" s="1">
        <f>IFERROR(__xludf.DUMMYFUNCTION("""COMPUTED_VALUE"""),3118.25)</f>
        <v>3118.25</v>
      </c>
      <c r="M236" s="2">
        <f>IFERROR(__xludf.DUMMYFUNCTION("""COMPUTED_VALUE"""),45631.66666666667)</f>
        <v>45631.66667</v>
      </c>
      <c r="N236" s="1">
        <f>IFERROR(__xludf.DUMMYFUNCTION("""COMPUTED_VALUE"""),3.6699463E7)</f>
        <v>36699463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IFERROR(__xludf.DUMMYFUNCTION("""COMPUTED_VALUE"""),3123.17)</f>
        <v>3123.17</v>
      </c>
      <c r="D237" s="2">
        <f>IFERROR(__xludf.DUMMYFUNCTION("""COMPUTED_VALUE"""),45632.66666666667)</f>
        <v>45632.66667</v>
      </c>
      <c r="E237" s="1">
        <f>IFERROR(__xludf.DUMMYFUNCTION("""COMPUTED_VALUE"""),3145.28)</f>
        <v>3145.28</v>
      </c>
      <c r="G237" s="2">
        <f>IFERROR(__xludf.DUMMYFUNCTION("""COMPUTED_VALUE"""),45632.66666666667)</f>
        <v>45632.66667</v>
      </c>
      <c r="H237" s="1">
        <f>IFERROR(__xludf.DUMMYFUNCTION("""COMPUTED_VALUE"""),3122.95)</f>
        <v>3122.95</v>
      </c>
      <c r="J237" s="2">
        <f>IFERROR(__xludf.DUMMYFUNCTION("""COMPUTED_VALUE"""),45632.66666666667)</f>
        <v>45632.66667</v>
      </c>
      <c r="K237" s="1">
        <f>IFERROR(__xludf.DUMMYFUNCTION("""COMPUTED_VALUE"""),3125.8)</f>
        <v>3125.8</v>
      </c>
      <c r="M237" s="2">
        <f>IFERROR(__xludf.DUMMYFUNCTION("""COMPUTED_VALUE"""),45632.66666666667)</f>
        <v>45632.66667</v>
      </c>
      <c r="N237" s="1">
        <f>IFERROR(__xludf.DUMMYFUNCTION("""COMPUTED_VALUE"""),3.5834201E7)</f>
        <v>35834201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IFERROR(__xludf.DUMMYFUNCTION("""COMPUTED_VALUE"""),3116.9)</f>
        <v>3116.9</v>
      </c>
      <c r="D238" s="2">
        <f>IFERROR(__xludf.DUMMYFUNCTION("""COMPUTED_VALUE"""),45635.66666666667)</f>
        <v>45635.66667</v>
      </c>
      <c r="E238" s="1">
        <f>IFERROR(__xludf.DUMMYFUNCTION("""COMPUTED_VALUE"""),3123.81)</f>
        <v>3123.81</v>
      </c>
      <c r="G238" s="2">
        <f>IFERROR(__xludf.DUMMYFUNCTION("""COMPUTED_VALUE"""),45635.66666666667)</f>
        <v>45635.66667</v>
      </c>
      <c r="H238" s="1">
        <f>IFERROR(__xludf.DUMMYFUNCTION("""COMPUTED_VALUE"""),3094.3)</f>
        <v>3094.3</v>
      </c>
      <c r="J238" s="2">
        <f>IFERROR(__xludf.DUMMYFUNCTION("""COMPUTED_VALUE"""),45635.66666666667)</f>
        <v>45635.66667</v>
      </c>
      <c r="K238" s="1">
        <f>IFERROR(__xludf.DUMMYFUNCTION("""COMPUTED_VALUE"""),3106.36)</f>
        <v>3106.36</v>
      </c>
      <c r="M238" s="2">
        <f>IFERROR(__xludf.DUMMYFUNCTION("""COMPUTED_VALUE"""),45635.66666666667)</f>
        <v>45635.66667</v>
      </c>
      <c r="N238" s="1">
        <f>IFERROR(__xludf.DUMMYFUNCTION("""COMPUTED_VALUE"""),4.3076063E7)</f>
        <v>43076063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IFERROR(__xludf.DUMMYFUNCTION("""COMPUTED_VALUE"""),3096.14)</f>
        <v>3096.14</v>
      </c>
      <c r="D239" s="2">
        <f>IFERROR(__xludf.DUMMYFUNCTION("""COMPUTED_VALUE"""),45636.66666666667)</f>
        <v>45636.66667</v>
      </c>
      <c r="E239" s="1">
        <f>IFERROR(__xludf.DUMMYFUNCTION("""COMPUTED_VALUE"""),3104.99)</f>
        <v>3104.99</v>
      </c>
      <c r="G239" s="2">
        <f>IFERROR(__xludf.DUMMYFUNCTION("""COMPUTED_VALUE"""),45636.66666666667)</f>
        <v>45636.66667</v>
      </c>
      <c r="H239" s="1">
        <f>IFERROR(__xludf.DUMMYFUNCTION("""COMPUTED_VALUE"""),3078.02)</f>
        <v>3078.02</v>
      </c>
      <c r="J239" s="2">
        <f>IFERROR(__xludf.DUMMYFUNCTION("""COMPUTED_VALUE"""),45636.66666666667)</f>
        <v>45636.66667</v>
      </c>
      <c r="K239" s="1">
        <f>IFERROR(__xludf.DUMMYFUNCTION("""COMPUTED_VALUE"""),3091.33)</f>
        <v>3091.33</v>
      </c>
      <c r="M239" s="2">
        <f>IFERROR(__xludf.DUMMYFUNCTION("""COMPUTED_VALUE"""),45636.66666666667)</f>
        <v>45636.66667</v>
      </c>
      <c r="N239" s="1">
        <f>IFERROR(__xludf.DUMMYFUNCTION("""COMPUTED_VALUE"""),3.9526203E7)</f>
        <v>39526203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IFERROR(__xludf.DUMMYFUNCTION("""COMPUTED_VALUE"""),3101.64)</f>
        <v>3101.64</v>
      </c>
      <c r="D240" s="2">
        <f>IFERROR(__xludf.DUMMYFUNCTION("""COMPUTED_VALUE"""),45637.66666666667)</f>
        <v>45637.66667</v>
      </c>
      <c r="E240" s="1">
        <f>IFERROR(__xludf.DUMMYFUNCTION("""COMPUTED_VALUE"""),3112.35)</f>
        <v>3112.35</v>
      </c>
      <c r="G240" s="2">
        <f>IFERROR(__xludf.DUMMYFUNCTION("""COMPUTED_VALUE"""),45637.66666666667)</f>
        <v>45637.66667</v>
      </c>
      <c r="H240" s="1">
        <f>IFERROR(__xludf.DUMMYFUNCTION("""COMPUTED_VALUE"""),3087.04)</f>
        <v>3087.04</v>
      </c>
      <c r="J240" s="2">
        <f>IFERROR(__xludf.DUMMYFUNCTION("""COMPUTED_VALUE"""),45637.66666666667)</f>
        <v>45637.66667</v>
      </c>
      <c r="K240" s="1">
        <f>IFERROR(__xludf.DUMMYFUNCTION("""COMPUTED_VALUE"""),3087.6)</f>
        <v>3087.6</v>
      </c>
      <c r="M240" s="2">
        <f>IFERROR(__xludf.DUMMYFUNCTION("""COMPUTED_VALUE"""),45637.66666666667)</f>
        <v>45637.66667</v>
      </c>
      <c r="N240" s="1">
        <f>IFERROR(__xludf.DUMMYFUNCTION("""COMPUTED_VALUE"""),3.8423025E7)</f>
        <v>38423025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IFERROR(__xludf.DUMMYFUNCTION("""COMPUTED_VALUE"""),3087.12)</f>
        <v>3087.12</v>
      </c>
      <c r="D241" s="2">
        <f>IFERROR(__xludf.DUMMYFUNCTION("""COMPUTED_VALUE"""),45638.66666666667)</f>
        <v>45638.66667</v>
      </c>
      <c r="E241" s="1">
        <f>IFERROR(__xludf.DUMMYFUNCTION("""COMPUTED_VALUE"""),3107.78)</f>
        <v>3107.78</v>
      </c>
      <c r="G241" s="2">
        <f>IFERROR(__xludf.DUMMYFUNCTION("""COMPUTED_VALUE"""),45638.66666666667)</f>
        <v>45638.66667</v>
      </c>
      <c r="H241" s="1">
        <f>IFERROR(__xludf.DUMMYFUNCTION("""COMPUTED_VALUE"""),3080.44)</f>
        <v>3080.44</v>
      </c>
      <c r="J241" s="2">
        <f>IFERROR(__xludf.DUMMYFUNCTION("""COMPUTED_VALUE"""),45638.66666666667)</f>
        <v>45638.66667</v>
      </c>
      <c r="K241" s="1">
        <f>IFERROR(__xludf.DUMMYFUNCTION("""COMPUTED_VALUE"""),3085.52)</f>
        <v>3085.52</v>
      </c>
      <c r="M241" s="2">
        <f>IFERROR(__xludf.DUMMYFUNCTION("""COMPUTED_VALUE"""),45638.66666666667)</f>
        <v>45638.66667</v>
      </c>
      <c r="N241" s="1">
        <f>IFERROR(__xludf.DUMMYFUNCTION("""COMPUTED_VALUE"""),3.2981933E7)</f>
        <v>32981933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IFERROR(__xludf.DUMMYFUNCTION("""COMPUTED_VALUE"""),3078.56)</f>
        <v>3078.56</v>
      </c>
      <c r="D242" s="2">
        <f>IFERROR(__xludf.DUMMYFUNCTION("""COMPUTED_VALUE"""),45639.66666666667)</f>
        <v>45639.66667</v>
      </c>
      <c r="E242" s="1">
        <f>IFERROR(__xludf.DUMMYFUNCTION("""COMPUTED_VALUE"""),3088.48)</f>
        <v>3088.48</v>
      </c>
      <c r="G242" s="2">
        <f>IFERROR(__xludf.DUMMYFUNCTION("""COMPUTED_VALUE"""),45639.66666666667)</f>
        <v>45639.66667</v>
      </c>
      <c r="H242" s="1">
        <f>IFERROR(__xludf.DUMMYFUNCTION("""COMPUTED_VALUE"""),3056.89)</f>
        <v>3056.89</v>
      </c>
      <c r="J242" s="2">
        <f>IFERROR(__xludf.DUMMYFUNCTION("""COMPUTED_VALUE"""),45639.66666666667)</f>
        <v>45639.66667</v>
      </c>
      <c r="K242" s="1">
        <f>IFERROR(__xludf.DUMMYFUNCTION("""COMPUTED_VALUE"""),3061.43)</f>
        <v>3061.43</v>
      </c>
      <c r="M242" s="2">
        <f>IFERROR(__xludf.DUMMYFUNCTION("""COMPUTED_VALUE"""),45639.66666666667)</f>
        <v>45639.66667</v>
      </c>
      <c r="N242" s="1">
        <f>IFERROR(__xludf.DUMMYFUNCTION("""COMPUTED_VALUE"""),3.0193502E7)</f>
        <v>30193502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IFERROR(__xludf.DUMMYFUNCTION("""COMPUTED_VALUE"""),3064.15)</f>
        <v>3064.15</v>
      </c>
      <c r="D243" s="2">
        <f>IFERROR(__xludf.DUMMYFUNCTION("""COMPUTED_VALUE"""),45642.66666666667)</f>
        <v>45642.66667</v>
      </c>
      <c r="E243" s="1">
        <f>IFERROR(__xludf.DUMMYFUNCTION("""COMPUTED_VALUE"""),3080.41)</f>
        <v>3080.41</v>
      </c>
      <c r="G243" s="2">
        <f>IFERROR(__xludf.DUMMYFUNCTION("""COMPUTED_VALUE"""),45642.66666666667)</f>
        <v>45642.66667</v>
      </c>
      <c r="H243" s="1">
        <f>IFERROR(__xludf.DUMMYFUNCTION("""COMPUTED_VALUE"""),3044.75)</f>
        <v>3044.75</v>
      </c>
      <c r="J243" s="2">
        <f>IFERROR(__xludf.DUMMYFUNCTION("""COMPUTED_VALUE"""),45642.66666666667)</f>
        <v>45642.66667</v>
      </c>
      <c r="K243" s="1">
        <f>IFERROR(__xludf.DUMMYFUNCTION("""COMPUTED_VALUE"""),3047.58)</f>
        <v>3047.58</v>
      </c>
      <c r="M243" s="2">
        <f>IFERROR(__xludf.DUMMYFUNCTION("""COMPUTED_VALUE"""),45642.66666666667)</f>
        <v>45642.66667</v>
      </c>
      <c r="N243" s="1">
        <f>IFERROR(__xludf.DUMMYFUNCTION("""COMPUTED_VALUE"""),4.0496064E7)</f>
        <v>40496064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IFERROR(__xludf.DUMMYFUNCTION("""COMPUTED_VALUE"""),3038.37)</f>
        <v>3038.37</v>
      </c>
      <c r="D244" s="2">
        <f>IFERROR(__xludf.DUMMYFUNCTION("""COMPUTED_VALUE"""),45643.66666666667)</f>
        <v>45643.66667</v>
      </c>
      <c r="E244" s="1">
        <f>IFERROR(__xludf.DUMMYFUNCTION("""COMPUTED_VALUE"""),3058.12)</f>
        <v>3058.12</v>
      </c>
      <c r="G244" s="2">
        <f>IFERROR(__xludf.DUMMYFUNCTION("""COMPUTED_VALUE"""),45643.66666666667)</f>
        <v>45643.66667</v>
      </c>
      <c r="H244" s="1">
        <f>IFERROR(__xludf.DUMMYFUNCTION("""COMPUTED_VALUE"""),3015.82)</f>
        <v>3015.82</v>
      </c>
      <c r="J244" s="2">
        <f>IFERROR(__xludf.DUMMYFUNCTION("""COMPUTED_VALUE"""),45643.66666666667)</f>
        <v>45643.66667</v>
      </c>
      <c r="K244" s="1">
        <f>IFERROR(__xludf.DUMMYFUNCTION("""COMPUTED_VALUE"""),3021.83)</f>
        <v>3021.83</v>
      </c>
      <c r="M244" s="2">
        <f>IFERROR(__xludf.DUMMYFUNCTION("""COMPUTED_VALUE"""),45643.66666666667)</f>
        <v>45643.66667</v>
      </c>
      <c r="N244" s="1">
        <f>IFERROR(__xludf.DUMMYFUNCTION("""COMPUTED_VALUE"""),3.6998978E7)</f>
        <v>36998978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IFERROR(__xludf.DUMMYFUNCTION("""COMPUTED_VALUE"""),3014.48)</f>
        <v>3014.48</v>
      </c>
      <c r="D245" s="2">
        <f>IFERROR(__xludf.DUMMYFUNCTION("""COMPUTED_VALUE"""),45644.66666666667)</f>
        <v>45644.66667</v>
      </c>
      <c r="E245" s="1">
        <f>IFERROR(__xludf.DUMMYFUNCTION("""COMPUTED_VALUE"""),3019.3)</f>
        <v>3019.3</v>
      </c>
      <c r="G245" s="2">
        <f>IFERROR(__xludf.DUMMYFUNCTION("""COMPUTED_VALUE"""),45644.66666666667)</f>
        <v>45644.66667</v>
      </c>
      <c r="H245" s="1">
        <f>IFERROR(__xludf.DUMMYFUNCTION("""COMPUTED_VALUE"""),2926.33)</f>
        <v>2926.33</v>
      </c>
      <c r="J245" s="2">
        <f>IFERROR(__xludf.DUMMYFUNCTION("""COMPUTED_VALUE"""),45644.66666666667)</f>
        <v>45644.66667</v>
      </c>
      <c r="K245" s="1">
        <f>IFERROR(__xludf.DUMMYFUNCTION("""COMPUTED_VALUE"""),2927.43)</f>
        <v>2927.43</v>
      </c>
      <c r="M245" s="2">
        <f>IFERROR(__xludf.DUMMYFUNCTION("""COMPUTED_VALUE"""),45644.66666666667)</f>
        <v>45644.66667</v>
      </c>
      <c r="N245" s="1">
        <f>IFERROR(__xludf.DUMMYFUNCTION("""COMPUTED_VALUE"""),4.6980218E7)</f>
        <v>46980218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IFERROR(__xludf.DUMMYFUNCTION("""COMPUTED_VALUE"""),2934.93)</f>
        <v>2934.93</v>
      </c>
      <c r="D246" s="2">
        <f>IFERROR(__xludf.DUMMYFUNCTION("""COMPUTED_VALUE"""),45645.66666666667)</f>
        <v>45645.66667</v>
      </c>
      <c r="E246" s="1">
        <f>IFERROR(__xludf.DUMMYFUNCTION("""COMPUTED_VALUE"""),2970.03)</f>
        <v>2970.03</v>
      </c>
      <c r="G246" s="2">
        <f>IFERROR(__xludf.DUMMYFUNCTION("""COMPUTED_VALUE"""),45645.66666666667)</f>
        <v>45645.66667</v>
      </c>
      <c r="H246" s="1">
        <f>IFERROR(__xludf.DUMMYFUNCTION("""COMPUTED_VALUE"""),2934.93)</f>
        <v>2934.93</v>
      </c>
      <c r="J246" s="2">
        <f>IFERROR(__xludf.DUMMYFUNCTION("""COMPUTED_VALUE"""),45645.66666666667)</f>
        <v>45645.66667</v>
      </c>
      <c r="K246" s="1">
        <f>IFERROR(__xludf.DUMMYFUNCTION("""COMPUTED_VALUE"""),2940.56)</f>
        <v>2940.56</v>
      </c>
      <c r="M246" s="2">
        <f>IFERROR(__xludf.DUMMYFUNCTION("""COMPUTED_VALUE"""),45645.66666666667)</f>
        <v>45645.66667</v>
      </c>
      <c r="N246" s="1">
        <f>IFERROR(__xludf.DUMMYFUNCTION("""COMPUTED_VALUE"""),4.9245713E7)</f>
        <v>49245713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IFERROR(__xludf.DUMMYFUNCTION("""COMPUTED_VALUE"""),2929.24)</f>
        <v>2929.24</v>
      </c>
      <c r="D247" s="2">
        <f>IFERROR(__xludf.DUMMYFUNCTION("""COMPUTED_VALUE"""),45646.66666666667)</f>
        <v>45646.66667</v>
      </c>
      <c r="E247" s="1">
        <f>IFERROR(__xludf.DUMMYFUNCTION("""COMPUTED_VALUE"""),2987.46)</f>
        <v>2987.46</v>
      </c>
      <c r="G247" s="2">
        <f>IFERROR(__xludf.DUMMYFUNCTION("""COMPUTED_VALUE"""),45646.66666666667)</f>
        <v>45646.66667</v>
      </c>
      <c r="H247" s="1">
        <f>IFERROR(__xludf.DUMMYFUNCTION("""COMPUTED_VALUE"""),2923.73)</f>
        <v>2923.73</v>
      </c>
      <c r="J247" s="2">
        <f>IFERROR(__xludf.DUMMYFUNCTION("""COMPUTED_VALUE"""),45646.66666666667)</f>
        <v>45646.66667</v>
      </c>
      <c r="K247" s="1">
        <f>IFERROR(__xludf.DUMMYFUNCTION("""COMPUTED_VALUE"""),2958.54)</f>
        <v>2958.54</v>
      </c>
      <c r="M247" s="2">
        <f>IFERROR(__xludf.DUMMYFUNCTION("""COMPUTED_VALUE"""),45646.66666666667)</f>
        <v>45646.66667</v>
      </c>
      <c r="N247" s="1">
        <f>IFERROR(__xludf.DUMMYFUNCTION("""COMPUTED_VALUE"""),7.9683511E7)</f>
        <v>79683511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IFERROR(__xludf.DUMMYFUNCTION("""COMPUTED_VALUE"""),2953.4)</f>
        <v>2953.4</v>
      </c>
      <c r="D248" s="2">
        <f>IFERROR(__xludf.DUMMYFUNCTION("""COMPUTED_VALUE"""),45649.66666666667)</f>
        <v>45649.66667</v>
      </c>
      <c r="E248" s="1">
        <f>IFERROR(__xludf.DUMMYFUNCTION("""COMPUTED_VALUE"""),2954.34)</f>
        <v>2954.34</v>
      </c>
      <c r="G248" s="2">
        <f>IFERROR(__xludf.DUMMYFUNCTION("""COMPUTED_VALUE"""),45649.66666666667)</f>
        <v>45649.66667</v>
      </c>
      <c r="H248" s="1">
        <f>IFERROR(__xludf.DUMMYFUNCTION("""COMPUTED_VALUE"""),2926.06)</f>
        <v>2926.06</v>
      </c>
      <c r="J248" s="2">
        <f>IFERROR(__xludf.DUMMYFUNCTION("""COMPUTED_VALUE"""),45649.66666666667)</f>
        <v>45649.66667</v>
      </c>
      <c r="K248" s="1">
        <f>IFERROR(__xludf.DUMMYFUNCTION("""COMPUTED_VALUE"""),2945.39)</f>
        <v>2945.39</v>
      </c>
      <c r="M248" s="2">
        <f>IFERROR(__xludf.DUMMYFUNCTION("""COMPUTED_VALUE"""),45649.66666666667)</f>
        <v>45649.66667</v>
      </c>
      <c r="N248" s="1">
        <f>IFERROR(__xludf.DUMMYFUNCTION("""COMPUTED_VALUE"""),3.6996148E7)</f>
        <v>36996148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IFERROR(__xludf.DUMMYFUNCTION("""COMPUTED_VALUE"""),2946.43)</f>
        <v>2946.43</v>
      </c>
      <c r="D249" s="2">
        <f>IFERROR(__xludf.DUMMYFUNCTION("""COMPUTED_VALUE"""),45650.54166666667)</f>
        <v>45650.54167</v>
      </c>
      <c r="E249" s="1">
        <f>IFERROR(__xludf.DUMMYFUNCTION("""COMPUTED_VALUE"""),2984.43)</f>
        <v>2984.43</v>
      </c>
      <c r="G249" s="2">
        <f>IFERROR(__xludf.DUMMYFUNCTION("""COMPUTED_VALUE"""),45650.54166666667)</f>
        <v>45650.54167</v>
      </c>
      <c r="H249" s="1">
        <f>IFERROR(__xludf.DUMMYFUNCTION("""COMPUTED_VALUE"""),2944.68)</f>
        <v>2944.68</v>
      </c>
      <c r="J249" s="2">
        <f>IFERROR(__xludf.DUMMYFUNCTION("""COMPUTED_VALUE"""),45650.54166666667)</f>
        <v>45650.54167</v>
      </c>
      <c r="K249" s="1">
        <f>IFERROR(__xludf.DUMMYFUNCTION("""COMPUTED_VALUE"""),2983.64)</f>
        <v>2983.64</v>
      </c>
      <c r="M249" s="2">
        <f>IFERROR(__xludf.DUMMYFUNCTION("""COMPUTED_VALUE"""),45650.54166666667)</f>
        <v>45650.54167</v>
      </c>
      <c r="N249" s="1">
        <f>IFERROR(__xludf.DUMMYFUNCTION("""COMPUTED_VALUE"""),1.5629992E7)</f>
        <v>15629992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IFERROR(__xludf.DUMMYFUNCTION("""COMPUTED_VALUE"""),2968.36)</f>
        <v>2968.36</v>
      </c>
      <c r="D250" s="2">
        <f>IFERROR(__xludf.DUMMYFUNCTION("""COMPUTED_VALUE"""),45652.66666666667)</f>
        <v>45652.66667</v>
      </c>
      <c r="E250" s="1">
        <f>IFERROR(__xludf.DUMMYFUNCTION("""COMPUTED_VALUE"""),3001.32)</f>
        <v>3001.32</v>
      </c>
      <c r="G250" s="2">
        <f>IFERROR(__xludf.DUMMYFUNCTION("""COMPUTED_VALUE"""),45652.66666666667)</f>
        <v>45652.66667</v>
      </c>
      <c r="H250" s="1">
        <f>IFERROR(__xludf.DUMMYFUNCTION("""COMPUTED_VALUE"""),2968.36)</f>
        <v>2968.36</v>
      </c>
      <c r="J250" s="2">
        <f>IFERROR(__xludf.DUMMYFUNCTION("""COMPUTED_VALUE"""),45652.66666666667)</f>
        <v>45652.66667</v>
      </c>
      <c r="K250" s="1">
        <f>IFERROR(__xludf.DUMMYFUNCTION("""COMPUTED_VALUE"""),2992.95)</f>
        <v>2992.95</v>
      </c>
      <c r="M250" s="2">
        <f>IFERROR(__xludf.DUMMYFUNCTION("""COMPUTED_VALUE"""),45652.66666666667)</f>
        <v>45652.66667</v>
      </c>
      <c r="N250" s="1">
        <f>IFERROR(__xludf.DUMMYFUNCTION("""COMPUTED_VALUE"""),2.5594169E7)</f>
        <v>25594169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IFERROR(__xludf.DUMMYFUNCTION("""COMPUTED_VALUE"""),2975.04)</f>
        <v>2975.04</v>
      </c>
      <c r="D251" s="2">
        <f>IFERROR(__xludf.DUMMYFUNCTION("""COMPUTED_VALUE"""),45653.66666666667)</f>
        <v>45653.66667</v>
      </c>
      <c r="E251" s="1">
        <f>IFERROR(__xludf.DUMMYFUNCTION("""COMPUTED_VALUE"""),2995.18)</f>
        <v>2995.18</v>
      </c>
      <c r="G251" s="2">
        <f>IFERROR(__xludf.DUMMYFUNCTION("""COMPUTED_VALUE"""),45653.66666666667)</f>
        <v>45653.66667</v>
      </c>
      <c r="H251" s="1">
        <f>IFERROR(__xludf.DUMMYFUNCTION("""COMPUTED_VALUE"""),2966.06)</f>
        <v>2966.06</v>
      </c>
      <c r="J251" s="2">
        <f>IFERROR(__xludf.DUMMYFUNCTION("""COMPUTED_VALUE"""),45653.66666666667)</f>
        <v>45653.66667</v>
      </c>
      <c r="K251" s="1">
        <f>IFERROR(__xludf.DUMMYFUNCTION("""COMPUTED_VALUE"""),2977.84)</f>
        <v>2977.84</v>
      </c>
      <c r="M251" s="2">
        <f>IFERROR(__xludf.DUMMYFUNCTION("""COMPUTED_VALUE"""),45653.66666666667)</f>
        <v>45653.66667</v>
      </c>
      <c r="N251" s="1">
        <f>IFERROR(__xludf.DUMMYFUNCTION("""COMPUTED_VALUE"""),2.6121706E7)</f>
        <v>26121706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IFERROR(__xludf.DUMMYFUNCTION("""COMPUTED_VALUE"""),2953.91)</f>
        <v>2953.91</v>
      </c>
      <c r="D252" s="2">
        <f>IFERROR(__xludf.DUMMYFUNCTION("""COMPUTED_VALUE"""),45656.66666666667)</f>
        <v>45656.66667</v>
      </c>
      <c r="E252" s="1">
        <f>IFERROR(__xludf.DUMMYFUNCTION("""COMPUTED_VALUE"""),2954.51)</f>
        <v>2954.51</v>
      </c>
      <c r="G252" s="2">
        <f>IFERROR(__xludf.DUMMYFUNCTION("""COMPUTED_VALUE"""),45656.66666666667)</f>
        <v>45656.66667</v>
      </c>
      <c r="H252" s="1">
        <f>IFERROR(__xludf.DUMMYFUNCTION("""COMPUTED_VALUE"""),2929.18)</f>
        <v>2929.18</v>
      </c>
      <c r="J252" s="2">
        <f>IFERROR(__xludf.DUMMYFUNCTION("""COMPUTED_VALUE"""),45656.66666666667)</f>
        <v>45656.66667</v>
      </c>
      <c r="K252" s="1">
        <f>IFERROR(__xludf.DUMMYFUNCTION("""COMPUTED_VALUE"""),2941.86)</f>
        <v>2941.86</v>
      </c>
      <c r="M252" s="2">
        <f>IFERROR(__xludf.DUMMYFUNCTION("""COMPUTED_VALUE"""),45656.66666666667)</f>
        <v>45656.66667</v>
      </c>
      <c r="N252" s="1">
        <f>IFERROR(__xludf.DUMMYFUNCTION("""COMPUTED_VALUE"""),2.8504759E7)</f>
        <v>28504759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IFERROR(__xludf.DUMMYFUNCTION("""COMPUTED_VALUE"""),2944.9)</f>
        <v>2944.9</v>
      </c>
      <c r="D253" s="2">
        <f>IFERROR(__xludf.DUMMYFUNCTION("""COMPUTED_VALUE"""),45657.66666666667)</f>
        <v>45657.66667</v>
      </c>
      <c r="E253" s="1">
        <f>IFERROR(__xludf.DUMMYFUNCTION("""COMPUTED_VALUE"""),2960.13)</f>
        <v>2960.13</v>
      </c>
      <c r="G253" s="2">
        <f>IFERROR(__xludf.DUMMYFUNCTION("""COMPUTED_VALUE"""),45657.66666666667)</f>
        <v>45657.66667</v>
      </c>
      <c r="H253" s="1">
        <f>IFERROR(__xludf.DUMMYFUNCTION("""COMPUTED_VALUE"""),2936.54)</f>
        <v>2936.54</v>
      </c>
      <c r="J253" s="2">
        <f>IFERROR(__xludf.DUMMYFUNCTION("""COMPUTED_VALUE"""),45657.66666666667)</f>
        <v>45657.66667</v>
      </c>
      <c r="K253" s="1">
        <f>IFERROR(__xludf.DUMMYFUNCTION("""COMPUTED_VALUE"""),2946.03)</f>
        <v>2946.03</v>
      </c>
      <c r="M253" s="2">
        <f>IFERROR(__xludf.DUMMYFUNCTION("""COMPUTED_VALUE"""),45657.66666666667)</f>
        <v>45657.66667</v>
      </c>
      <c r="N253" s="1">
        <f>IFERROR(__xludf.DUMMYFUNCTION("""COMPUTED_VALUE"""),2.3292548E7)</f>
        <v>23292548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IFERROR(__xludf.DUMMYFUNCTION("""COMPUTED_VALUE"""),2954.97)</f>
        <v>2954.97</v>
      </c>
      <c r="D254" s="2">
        <f>IFERROR(__xludf.DUMMYFUNCTION("""COMPUTED_VALUE"""),45659.66666666667)</f>
        <v>45659.66667</v>
      </c>
      <c r="E254" s="1">
        <f>IFERROR(__xludf.DUMMYFUNCTION("""COMPUTED_VALUE"""),2990.91)</f>
        <v>2990.91</v>
      </c>
      <c r="G254" s="2">
        <f>IFERROR(__xludf.DUMMYFUNCTION("""COMPUTED_VALUE"""),45659.66666666667)</f>
        <v>45659.66667</v>
      </c>
      <c r="H254" s="1">
        <f>IFERROR(__xludf.DUMMYFUNCTION("""COMPUTED_VALUE"""),2954.96)</f>
        <v>2954.96</v>
      </c>
      <c r="J254" s="2">
        <f>IFERROR(__xludf.DUMMYFUNCTION("""COMPUTED_VALUE"""),45659.66666666667)</f>
        <v>45659.66667</v>
      </c>
      <c r="K254" s="1">
        <f>IFERROR(__xludf.DUMMYFUNCTION("""COMPUTED_VALUE"""),2969.08)</f>
        <v>2969.08</v>
      </c>
      <c r="M254" s="2">
        <f>IFERROR(__xludf.DUMMYFUNCTION("""COMPUTED_VALUE"""),45659.66666666667)</f>
        <v>45659.66667</v>
      </c>
      <c r="N254" s="1">
        <f>IFERROR(__xludf.DUMMYFUNCTION("""COMPUTED_VALUE"""),3.583072E7)</f>
        <v>35830720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IFERROR(__xludf.DUMMYFUNCTION("""COMPUTED_VALUE"""),2974.86)</f>
        <v>2974.86</v>
      </c>
      <c r="D255" s="2">
        <f>IFERROR(__xludf.DUMMYFUNCTION("""COMPUTED_VALUE"""),45660.66666666667)</f>
        <v>45660.66667</v>
      </c>
      <c r="E255" s="1">
        <f>IFERROR(__xludf.DUMMYFUNCTION("""COMPUTED_VALUE"""),2993.73)</f>
        <v>2993.73</v>
      </c>
      <c r="G255" s="2">
        <f>IFERROR(__xludf.DUMMYFUNCTION("""COMPUTED_VALUE"""),45660.66666666667)</f>
        <v>45660.66667</v>
      </c>
      <c r="H255" s="1">
        <f>IFERROR(__xludf.DUMMYFUNCTION("""COMPUTED_VALUE"""),2957.33)</f>
        <v>2957.33</v>
      </c>
      <c r="J255" s="2">
        <f>IFERROR(__xludf.DUMMYFUNCTION("""COMPUTED_VALUE"""),45660.66666666667)</f>
        <v>45660.66667</v>
      </c>
      <c r="K255" s="1">
        <f>IFERROR(__xludf.DUMMYFUNCTION("""COMPUTED_VALUE"""),2988.81)</f>
        <v>2988.81</v>
      </c>
      <c r="M255" s="2">
        <f>IFERROR(__xludf.DUMMYFUNCTION("""COMPUTED_VALUE"""),45660.66666666667)</f>
        <v>45660.66667</v>
      </c>
      <c r="N255" s="1">
        <f>IFERROR(__xludf.DUMMYFUNCTION("""COMPUTED_VALUE"""),2.826681E7)</f>
        <v>28266810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IFERROR(__xludf.DUMMYFUNCTION("""COMPUTED_VALUE"""),2981.49)</f>
        <v>2981.49</v>
      </c>
      <c r="D256" s="2">
        <f>IFERROR(__xludf.DUMMYFUNCTION("""COMPUTED_VALUE"""),45663.66666666667)</f>
        <v>45663.66667</v>
      </c>
      <c r="E256" s="1">
        <f>IFERROR(__xludf.DUMMYFUNCTION("""COMPUTED_VALUE"""),2991.3)</f>
        <v>2991.3</v>
      </c>
      <c r="G256" s="2">
        <f>IFERROR(__xludf.DUMMYFUNCTION("""COMPUTED_VALUE"""),45663.66666666667)</f>
        <v>45663.66667</v>
      </c>
      <c r="H256" s="1">
        <f>IFERROR(__xludf.DUMMYFUNCTION("""COMPUTED_VALUE"""),2963.53)</f>
        <v>2963.53</v>
      </c>
      <c r="J256" s="2">
        <f>IFERROR(__xludf.DUMMYFUNCTION("""COMPUTED_VALUE"""),45663.66666666667)</f>
        <v>45663.66667</v>
      </c>
      <c r="K256" s="1">
        <f>IFERROR(__xludf.DUMMYFUNCTION("""COMPUTED_VALUE"""),2966.54)</f>
        <v>2966.54</v>
      </c>
      <c r="M256" s="2">
        <f>IFERROR(__xludf.DUMMYFUNCTION("""COMPUTED_VALUE"""),45663.66666666667)</f>
        <v>45663.66667</v>
      </c>
      <c r="N256" s="1">
        <f>IFERROR(__xludf.DUMMYFUNCTION("""COMPUTED_VALUE"""),4.1695402E7)</f>
        <v>41695402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IFERROR(__xludf.DUMMYFUNCTION("""COMPUTED_VALUE"""),2975.33)</f>
        <v>2975.33</v>
      </c>
      <c r="D257" s="2">
        <f>IFERROR(__xludf.DUMMYFUNCTION("""COMPUTED_VALUE"""),45664.66666666667)</f>
        <v>45664.66667</v>
      </c>
      <c r="E257" s="1">
        <f>IFERROR(__xludf.DUMMYFUNCTION("""COMPUTED_VALUE"""),2977.72)</f>
        <v>2977.72</v>
      </c>
      <c r="G257" s="2">
        <f>IFERROR(__xludf.DUMMYFUNCTION("""COMPUTED_VALUE"""),45664.66666666667)</f>
        <v>45664.66667</v>
      </c>
      <c r="H257" s="1">
        <f>IFERROR(__xludf.DUMMYFUNCTION("""COMPUTED_VALUE"""),2923.33)</f>
        <v>2923.33</v>
      </c>
      <c r="J257" s="2">
        <f>IFERROR(__xludf.DUMMYFUNCTION("""COMPUTED_VALUE"""),45664.66666666667)</f>
        <v>45664.66667</v>
      </c>
      <c r="K257" s="1">
        <f>IFERROR(__xludf.DUMMYFUNCTION("""COMPUTED_VALUE"""),2930.67)</f>
        <v>2930.67</v>
      </c>
      <c r="M257" s="2">
        <f>IFERROR(__xludf.DUMMYFUNCTION("""COMPUTED_VALUE"""),45664.66666666667)</f>
        <v>45664.66667</v>
      </c>
      <c r="N257" s="1">
        <f>IFERROR(__xludf.DUMMYFUNCTION("""COMPUTED_VALUE"""),4.1914509E7)</f>
        <v>41914509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IFERROR(__xludf.DUMMYFUNCTION("""COMPUTED_VALUE"""),2930.14)</f>
        <v>2930.14</v>
      </c>
      <c r="D258" s="2">
        <f>IFERROR(__xludf.DUMMYFUNCTION("""COMPUTED_VALUE"""),45665.66666666667)</f>
        <v>45665.66667</v>
      </c>
      <c r="E258" s="1">
        <f>IFERROR(__xludf.DUMMYFUNCTION("""COMPUTED_VALUE"""),2934.77)</f>
        <v>2934.77</v>
      </c>
      <c r="G258" s="2">
        <f>IFERROR(__xludf.DUMMYFUNCTION("""COMPUTED_VALUE"""),45665.66666666667)</f>
        <v>45665.66667</v>
      </c>
      <c r="H258" s="1">
        <f>IFERROR(__xludf.DUMMYFUNCTION("""COMPUTED_VALUE"""),2913.55)</f>
        <v>2913.55</v>
      </c>
      <c r="J258" s="2">
        <f>IFERROR(__xludf.DUMMYFUNCTION("""COMPUTED_VALUE"""),45665.66666666667)</f>
        <v>45665.66667</v>
      </c>
      <c r="K258" s="1">
        <f>IFERROR(__xludf.DUMMYFUNCTION("""COMPUTED_VALUE"""),2925.23)</f>
        <v>2925.23</v>
      </c>
      <c r="M258" s="2">
        <f>IFERROR(__xludf.DUMMYFUNCTION("""COMPUTED_VALUE"""),45665.66666666667)</f>
        <v>45665.66667</v>
      </c>
      <c r="N258" s="1">
        <f>IFERROR(__xludf.DUMMYFUNCTION("""COMPUTED_VALUE"""),3.585747E7)</f>
        <v>35857470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IFERROR(__xludf.DUMMYFUNCTION("""COMPUTED_VALUE"""),2919.2)</f>
        <v>2919.2</v>
      </c>
      <c r="D259" s="2">
        <f>IFERROR(__xludf.DUMMYFUNCTION("""COMPUTED_VALUE"""),45667.66666666667)</f>
        <v>45667.66667</v>
      </c>
      <c r="E259" s="1">
        <f>IFERROR(__xludf.DUMMYFUNCTION("""COMPUTED_VALUE"""),2919.2)</f>
        <v>2919.2</v>
      </c>
      <c r="G259" s="2">
        <f>IFERROR(__xludf.DUMMYFUNCTION("""COMPUTED_VALUE"""),45667.66666666667)</f>
        <v>45667.66667</v>
      </c>
      <c r="H259" s="1">
        <f>IFERROR(__xludf.DUMMYFUNCTION("""COMPUTED_VALUE"""),2876.54)</f>
        <v>2876.54</v>
      </c>
      <c r="J259" s="2">
        <f>IFERROR(__xludf.DUMMYFUNCTION("""COMPUTED_VALUE"""),45667.66666666667)</f>
        <v>45667.66667</v>
      </c>
      <c r="K259" s="1">
        <f>IFERROR(__xludf.DUMMYFUNCTION("""COMPUTED_VALUE"""),2878.3)</f>
        <v>2878.3</v>
      </c>
      <c r="M259" s="2">
        <f>IFERROR(__xludf.DUMMYFUNCTION("""COMPUTED_VALUE"""),45667.66666666667)</f>
        <v>45667.66667</v>
      </c>
      <c r="N259" s="1">
        <f>IFERROR(__xludf.DUMMYFUNCTION("""COMPUTED_VALUE"""),4.1842721E7)</f>
        <v>41842721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IFERROR(__xludf.DUMMYFUNCTION("""COMPUTED_VALUE"""),2872.54)</f>
        <v>2872.54</v>
      </c>
      <c r="D260" s="2">
        <f>IFERROR(__xludf.DUMMYFUNCTION("""COMPUTED_VALUE"""),45670.66666666667)</f>
        <v>45670.66667</v>
      </c>
      <c r="E260" s="1">
        <f>IFERROR(__xludf.DUMMYFUNCTION("""COMPUTED_VALUE"""),2889.97)</f>
        <v>2889.97</v>
      </c>
      <c r="G260" s="2">
        <f>IFERROR(__xludf.DUMMYFUNCTION("""COMPUTED_VALUE"""),45670.66666666667)</f>
        <v>45670.66667</v>
      </c>
      <c r="H260" s="1">
        <f>IFERROR(__xludf.DUMMYFUNCTION("""COMPUTED_VALUE"""),2852.61)</f>
        <v>2852.61</v>
      </c>
      <c r="J260" s="2">
        <f>IFERROR(__xludf.DUMMYFUNCTION("""COMPUTED_VALUE"""),45670.66666666667)</f>
        <v>45670.66667</v>
      </c>
      <c r="K260" s="1">
        <f>IFERROR(__xludf.DUMMYFUNCTION("""COMPUTED_VALUE"""),2889.15)</f>
        <v>2889.15</v>
      </c>
      <c r="M260" s="2">
        <f>IFERROR(__xludf.DUMMYFUNCTION("""COMPUTED_VALUE"""),45670.66666666667)</f>
        <v>45670.66667</v>
      </c>
      <c r="N260" s="1">
        <f>IFERROR(__xludf.DUMMYFUNCTION("""COMPUTED_VALUE"""),3.7751454E7)</f>
        <v>37751454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IFERROR(__xludf.DUMMYFUNCTION("""COMPUTED_VALUE"""),2906.38)</f>
        <v>2906.38</v>
      </c>
      <c r="D261" s="2">
        <f>IFERROR(__xludf.DUMMYFUNCTION("""COMPUTED_VALUE"""),45671.66666666667)</f>
        <v>45671.66667</v>
      </c>
      <c r="E261" s="1">
        <f>IFERROR(__xludf.DUMMYFUNCTION("""COMPUTED_VALUE"""),2912.56)</f>
        <v>2912.56</v>
      </c>
      <c r="G261" s="2">
        <f>IFERROR(__xludf.DUMMYFUNCTION("""COMPUTED_VALUE"""),45671.66666666667)</f>
        <v>45671.66667</v>
      </c>
      <c r="H261" s="1">
        <f>IFERROR(__xludf.DUMMYFUNCTION("""COMPUTED_VALUE"""),2868.69)</f>
        <v>2868.69</v>
      </c>
      <c r="J261" s="2">
        <f>IFERROR(__xludf.DUMMYFUNCTION("""COMPUTED_VALUE"""),45671.66666666667)</f>
        <v>45671.66667</v>
      </c>
      <c r="K261" s="1">
        <f>IFERROR(__xludf.DUMMYFUNCTION("""COMPUTED_VALUE"""),2886.48)</f>
        <v>2886.48</v>
      </c>
      <c r="M261" s="2">
        <f>IFERROR(__xludf.DUMMYFUNCTION("""COMPUTED_VALUE"""),45671.66666666667)</f>
        <v>45671.66667</v>
      </c>
      <c r="N261" s="1">
        <f>IFERROR(__xludf.DUMMYFUNCTION("""COMPUTED_VALUE"""),3.2872925E7)</f>
        <v>32872925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IFERROR(__xludf.DUMMYFUNCTION("""COMPUTED_VALUE"""),2918.52)</f>
        <v>2918.52</v>
      </c>
      <c r="D262" s="2">
        <f>IFERROR(__xludf.DUMMYFUNCTION("""COMPUTED_VALUE"""),45672.66666666667)</f>
        <v>45672.66667</v>
      </c>
      <c r="E262" s="1">
        <f>IFERROR(__xludf.DUMMYFUNCTION("""COMPUTED_VALUE"""),2930.12)</f>
        <v>2930.12</v>
      </c>
      <c r="G262" s="2">
        <f>IFERROR(__xludf.DUMMYFUNCTION("""COMPUTED_VALUE"""),45672.66666666667)</f>
        <v>45672.66667</v>
      </c>
      <c r="H262" s="1">
        <f>IFERROR(__xludf.DUMMYFUNCTION("""COMPUTED_VALUE"""),2890.72)</f>
        <v>2890.72</v>
      </c>
      <c r="J262" s="2">
        <f>IFERROR(__xludf.DUMMYFUNCTION("""COMPUTED_VALUE"""),45672.66666666667)</f>
        <v>45672.66667</v>
      </c>
      <c r="K262" s="1">
        <f>IFERROR(__xludf.DUMMYFUNCTION("""COMPUTED_VALUE"""),2901.85)</f>
        <v>2901.85</v>
      </c>
      <c r="M262" s="2">
        <f>IFERROR(__xludf.DUMMYFUNCTION("""COMPUTED_VALUE"""),45672.66666666667)</f>
        <v>45672.66667</v>
      </c>
      <c r="N262" s="1">
        <f>IFERROR(__xludf.DUMMYFUNCTION("""COMPUTED_VALUE"""),3.6540588E7)</f>
        <v>36540588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IFERROR(__xludf.DUMMYFUNCTION("""COMPUTED_VALUE"""),2892.74)</f>
        <v>2892.74</v>
      </c>
      <c r="D263" s="2">
        <f>IFERROR(__xludf.DUMMYFUNCTION("""COMPUTED_VALUE"""),45673.66666666667)</f>
        <v>45673.66667</v>
      </c>
      <c r="E263" s="1">
        <f>IFERROR(__xludf.DUMMYFUNCTION("""COMPUTED_VALUE"""),2919.87)</f>
        <v>2919.87</v>
      </c>
      <c r="G263" s="2">
        <f>IFERROR(__xludf.DUMMYFUNCTION("""COMPUTED_VALUE"""),45673.66666666667)</f>
        <v>45673.66667</v>
      </c>
      <c r="H263" s="1">
        <f>IFERROR(__xludf.DUMMYFUNCTION("""COMPUTED_VALUE"""),2884.67)</f>
        <v>2884.67</v>
      </c>
      <c r="J263" s="2">
        <f>IFERROR(__xludf.DUMMYFUNCTION("""COMPUTED_VALUE"""),45673.66666666667)</f>
        <v>45673.66667</v>
      </c>
      <c r="K263" s="1">
        <f>IFERROR(__xludf.DUMMYFUNCTION("""COMPUTED_VALUE"""),2909.89)</f>
        <v>2909.89</v>
      </c>
      <c r="M263" s="2">
        <f>IFERROR(__xludf.DUMMYFUNCTION("""COMPUTED_VALUE"""),45673.66666666667)</f>
        <v>45673.66667</v>
      </c>
      <c r="N263" s="1">
        <f>IFERROR(__xludf.DUMMYFUNCTION("""COMPUTED_VALUE"""),3.5671111E7)</f>
        <v>35671111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IFERROR(__xludf.DUMMYFUNCTION("""COMPUTED_VALUE"""),2931.25)</f>
        <v>2931.25</v>
      </c>
      <c r="D264" s="2">
        <f>IFERROR(__xludf.DUMMYFUNCTION("""COMPUTED_VALUE"""),45674.66666666667)</f>
        <v>45674.66667</v>
      </c>
      <c r="E264" s="1">
        <f>IFERROR(__xludf.DUMMYFUNCTION("""COMPUTED_VALUE"""),2940.87)</f>
        <v>2940.87</v>
      </c>
      <c r="G264" s="2">
        <f>IFERROR(__xludf.DUMMYFUNCTION("""COMPUTED_VALUE"""),45674.66666666667)</f>
        <v>45674.66667</v>
      </c>
      <c r="H264" s="1">
        <f>IFERROR(__xludf.DUMMYFUNCTION("""COMPUTED_VALUE"""),2914.84)</f>
        <v>2914.84</v>
      </c>
      <c r="J264" s="2">
        <f>IFERROR(__xludf.DUMMYFUNCTION("""COMPUTED_VALUE"""),45674.66666666667)</f>
        <v>45674.66667</v>
      </c>
      <c r="K264" s="1">
        <f>IFERROR(__xludf.DUMMYFUNCTION("""COMPUTED_VALUE"""),2918.77)</f>
        <v>2918.77</v>
      </c>
      <c r="M264" s="2">
        <f>IFERROR(__xludf.DUMMYFUNCTION("""COMPUTED_VALUE"""),45674.66666666667)</f>
        <v>45674.66667</v>
      </c>
      <c r="N264" s="1">
        <f>IFERROR(__xludf.DUMMYFUNCTION("""COMPUTED_VALUE"""),3.9347186E7)</f>
        <v>39347186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IFERROR(__xludf.DUMMYFUNCTION("""COMPUTED_VALUE"""),2927.16)</f>
        <v>2927.16</v>
      </c>
      <c r="D265" s="2">
        <f>IFERROR(__xludf.DUMMYFUNCTION("""COMPUTED_VALUE"""),45678.66666666667)</f>
        <v>45678.66667</v>
      </c>
      <c r="E265" s="1">
        <f>IFERROR(__xludf.DUMMYFUNCTION("""COMPUTED_VALUE"""),2947.97)</f>
        <v>2947.97</v>
      </c>
      <c r="G265" s="2">
        <f>IFERROR(__xludf.DUMMYFUNCTION("""COMPUTED_VALUE"""),45678.66666666667)</f>
        <v>45678.66667</v>
      </c>
      <c r="H265" s="1">
        <f>IFERROR(__xludf.DUMMYFUNCTION("""COMPUTED_VALUE"""),2922.88)</f>
        <v>2922.88</v>
      </c>
      <c r="J265" s="2">
        <f>IFERROR(__xludf.DUMMYFUNCTION("""COMPUTED_VALUE"""),45678.66666666667)</f>
        <v>45678.66667</v>
      </c>
      <c r="K265" s="1">
        <f>IFERROR(__xludf.DUMMYFUNCTION("""COMPUTED_VALUE"""),2946.54)</f>
        <v>2946.54</v>
      </c>
      <c r="M265" s="2">
        <f>IFERROR(__xludf.DUMMYFUNCTION("""COMPUTED_VALUE"""),45678.66666666667)</f>
        <v>45678.66667</v>
      </c>
      <c r="N265" s="1">
        <f>IFERROR(__xludf.DUMMYFUNCTION("""COMPUTED_VALUE"""),4.9995381E7)</f>
        <v>49995381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IFERROR(__xludf.DUMMYFUNCTION("""COMPUTED_VALUE"""),2954.03)</f>
        <v>2954.03</v>
      </c>
      <c r="D266" s="2">
        <f>IFERROR(__xludf.DUMMYFUNCTION("""COMPUTED_VALUE"""),45679.66666666667)</f>
        <v>45679.66667</v>
      </c>
      <c r="E266" s="1">
        <f>IFERROR(__xludf.DUMMYFUNCTION("""COMPUTED_VALUE"""),2955.88)</f>
        <v>2955.88</v>
      </c>
      <c r="G266" s="2">
        <f>IFERROR(__xludf.DUMMYFUNCTION("""COMPUTED_VALUE"""),45679.66666666667)</f>
        <v>45679.66667</v>
      </c>
      <c r="H266" s="1">
        <f>IFERROR(__xludf.DUMMYFUNCTION("""COMPUTED_VALUE"""),2933.17)</f>
        <v>2933.17</v>
      </c>
      <c r="J266" s="2">
        <f>IFERROR(__xludf.DUMMYFUNCTION("""COMPUTED_VALUE"""),45679.66666666667)</f>
        <v>45679.66667</v>
      </c>
      <c r="K266" s="1">
        <f>IFERROR(__xludf.DUMMYFUNCTION("""COMPUTED_VALUE"""),2938.35)</f>
        <v>2938.35</v>
      </c>
      <c r="M266" s="2">
        <f>IFERROR(__xludf.DUMMYFUNCTION("""COMPUTED_VALUE"""),45679.66666666667)</f>
        <v>45679.66667</v>
      </c>
      <c r="N266" s="1">
        <f>IFERROR(__xludf.DUMMYFUNCTION("""COMPUTED_VALUE"""),4.2778213E7)</f>
        <v>42778213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IFERROR(__xludf.DUMMYFUNCTION("""COMPUTED_VALUE"""),2936.3)</f>
        <v>2936.3</v>
      </c>
      <c r="D267" s="2">
        <f>IFERROR(__xludf.DUMMYFUNCTION("""COMPUTED_VALUE"""),45680.66666666667)</f>
        <v>45680.66667</v>
      </c>
      <c r="E267" s="1">
        <f>IFERROR(__xludf.DUMMYFUNCTION("""COMPUTED_VALUE"""),2976.87)</f>
        <v>2976.87</v>
      </c>
      <c r="G267" s="2">
        <f>IFERROR(__xludf.DUMMYFUNCTION("""COMPUTED_VALUE"""),45680.66666666667)</f>
        <v>45680.66667</v>
      </c>
      <c r="H267" s="1">
        <f>IFERROR(__xludf.DUMMYFUNCTION("""COMPUTED_VALUE"""),2929.14)</f>
        <v>2929.14</v>
      </c>
      <c r="J267" s="2">
        <f>IFERROR(__xludf.DUMMYFUNCTION("""COMPUTED_VALUE"""),45680.66666666667)</f>
        <v>45680.66667</v>
      </c>
      <c r="K267" s="1">
        <f>IFERROR(__xludf.DUMMYFUNCTION("""COMPUTED_VALUE"""),2976.47)</f>
        <v>2976.47</v>
      </c>
      <c r="M267" s="2">
        <f>IFERROR(__xludf.DUMMYFUNCTION("""COMPUTED_VALUE"""),45680.66666666667)</f>
        <v>45680.66667</v>
      </c>
      <c r="N267" s="1">
        <f>IFERROR(__xludf.DUMMYFUNCTION("""COMPUTED_VALUE"""),3.9225726E7)</f>
        <v>39225726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IFERROR(__xludf.DUMMYFUNCTION("""COMPUTED_VALUE"""),2972.13)</f>
        <v>2972.13</v>
      </c>
      <c r="D268" s="2">
        <f>IFERROR(__xludf.DUMMYFUNCTION("""COMPUTED_VALUE"""),45681.66666666667)</f>
        <v>45681.66667</v>
      </c>
      <c r="E268" s="1">
        <f>IFERROR(__xludf.DUMMYFUNCTION("""COMPUTED_VALUE"""),2985.88)</f>
        <v>2985.88</v>
      </c>
      <c r="G268" s="2">
        <f>IFERROR(__xludf.DUMMYFUNCTION("""COMPUTED_VALUE"""),45681.66666666667)</f>
        <v>45681.66667</v>
      </c>
      <c r="H268" s="1">
        <f>IFERROR(__xludf.DUMMYFUNCTION("""COMPUTED_VALUE"""),2961.79)</f>
        <v>2961.79</v>
      </c>
      <c r="J268" s="2">
        <f>IFERROR(__xludf.DUMMYFUNCTION("""COMPUTED_VALUE"""),45681.66666666667)</f>
        <v>45681.66667</v>
      </c>
      <c r="K268" s="1">
        <f>IFERROR(__xludf.DUMMYFUNCTION("""COMPUTED_VALUE"""),2978.93)</f>
        <v>2978.93</v>
      </c>
      <c r="M268" s="2">
        <f>IFERROR(__xludf.DUMMYFUNCTION("""COMPUTED_VALUE"""),45681.66666666667)</f>
        <v>45681.66667</v>
      </c>
      <c r="N268" s="1">
        <f>IFERROR(__xludf.DUMMYFUNCTION("""COMPUTED_VALUE"""),3.8491032E7)</f>
        <v>38491032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IFERROR(__xludf.DUMMYFUNCTION("""COMPUTED_VALUE"""),2973.14)</f>
        <v>2973.14</v>
      </c>
      <c r="D269" s="2">
        <f>IFERROR(__xludf.DUMMYFUNCTION("""COMPUTED_VALUE"""),45684.66666666667)</f>
        <v>45684.66667</v>
      </c>
      <c r="E269" s="1">
        <f>IFERROR(__xludf.DUMMYFUNCTION("""COMPUTED_VALUE"""),3033.73)</f>
        <v>3033.73</v>
      </c>
      <c r="G269" s="2">
        <f>IFERROR(__xludf.DUMMYFUNCTION("""COMPUTED_VALUE"""),45684.66666666667)</f>
        <v>45684.66667</v>
      </c>
      <c r="H269" s="1">
        <f>IFERROR(__xludf.DUMMYFUNCTION("""COMPUTED_VALUE"""),2967.6)</f>
        <v>2967.6</v>
      </c>
      <c r="J269" s="2">
        <f>IFERROR(__xludf.DUMMYFUNCTION("""COMPUTED_VALUE"""),45684.66666666667)</f>
        <v>45684.66667</v>
      </c>
      <c r="K269" s="1">
        <f>IFERROR(__xludf.DUMMYFUNCTION("""COMPUTED_VALUE"""),3032.48)</f>
        <v>3032.48</v>
      </c>
      <c r="M269" s="2">
        <f>IFERROR(__xludf.DUMMYFUNCTION("""COMPUTED_VALUE"""),45684.66666666667)</f>
        <v>45684.66667</v>
      </c>
      <c r="N269" s="1">
        <f>IFERROR(__xludf.DUMMYFUNCTION("""COMPUTED_VALUE"""),4.4149667E7)</f>
        <v>44149667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IFERROR(__xludf.DUMMYFUNCTION("""COMPUTED_VALUE"""),3023.36)</f>
        <v>3023.36</v>
      </c>
      <c r="D270" s="2">
        <f>IFERROR(__xludf.DUMMYFUNCTION("""COMPUTED_VALUE"""),45685.66666666667)</f>
        <v>45685.66667</v>
      </c>
      <c r="E270" s="1">
        <f>IFERROR(__xludf.DUMMYFUNCTION("""COMPUTED_VALUE"""),3036.09)</f>
        <v>3036.09</v>
      </c>
      <c r="G270" s="2">
        <f>IFERROR(__xludf.DUMMYFUNCTION("""COMPUTED_VALUE"""),45685.66666666667)</f>
        <v>45685.66667</v>
      </c>
      <c r="H270" s="1">
        <f>IFERROR(__xludf.DUMMYFUNCTION("""COMPUTED_VALUE"""),3008.9)</f>
        <v>3008.9</v>
      </c>
      <c r="J270" s="2">
        <f>IFERROR(__xludf.DUMMYFUNCTION("""COMPUTED_VALUE"""),45685.66666666667)</f>
        <v>45685.66667</v>
      </c>
      <c r="K270" s="1">
        <f>IFERROR(__xludf.DUMMYFUNCTION("""COMPUTED_VALUE"""),3026.89)</f>
        <v>3026.89</v>
      </c>
      <c r="M270" s="2">
        <f>IFERROR(__xludf.DUMMYFUNCTION("""COMPUTED_VALUE"""),45685.66666666667)</f>
        <v>45685.66667</v>
      </c>
      <c r="N270" s="1">
        <f>IFERROR(__xludf.DUMMYFUNCTION("""COMPUTED_VALUE"""),4.2227443E7)</f>
        <v>42227443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IFERROR(__xludf.DUMMYFUNCTION("""COMPUTED_VALUE"""),3045.68)</f>
        <v>3045.68</v>
      </c>
      <c r="D271" s="2">
        <f>IFERROR(__xludf.DUMMYFUNCTION("""COMPUTED_VALUE"""),45686.66666666667)</f>
        <v>45686.66667</v>
      </c>
      <c r="E271" s="1">
        <f>IFERROR(__xludf.DUMMYFUNCTION("""COMPUTED_VALUE"""),3098.21)</f>
        <v>3098.21</v>
      </c>
      <c r="G271" s="2">
        <f>IFERROR(__xludf.DUMMYFUNCTION("""COMPUTED_VALUE"""),45686.66666666667)</f>
        <v>45686.66667</v>
      </c>
      <c r="H271" s="1">
        <f>IFERROR(__xludf.DUMMYFUNCTION("""COMPUTED_VALUE"""),3045.68)</f>
        <v>3045.68</v>
      </c>
      <c r="J271" s="2">
        <f>IFERROR(__xludf.DUMMYFUNCTION("""COMPUTED_VALUE"""),45686.66666666667)</f>
        <v>45686.66667</v>
      </c>
      <c r="K271" s="1">
        <f>IFERROR(__xludf.DUMMYFUNCTION("""COMPUTED_VALUE"""),3083.43)</f>
        <v>3083.43</v>
      </c>
      <c r="M271" s="2">
        <f>IFERROR(__xludf.DUMMYFUNCTION("""COMPUTED_VALUE"""),45686.66666666667)</f>
        <v>45686.66667</v>
      </c>
      <c r="N271" s="1">
        <f>IFERROR(__xludf.DUMMYFUNCTION("""COMPUTED_VALUE"""),6.8316011E7)</f>
        <v>68316011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IFERROR(__xludf.DUMMYFUNCTION("""COMPUTED_VALUE"""),3097.82)</f>
        <v>3097.82</v>
      </c>
      <c r="D272" s="2">
        <f>IFERROR(__xludf.DUMMYFUNCTION("""COMPUTED_VALUE"""),45687.66666666667)</f>
        <v>45687.66667</v>
      </c>
      <c r="E272" s="1">
        <f>IFERROR(__xludf.DUMMYFUNCTION("""COMPUTED_VALUE"""),3119.44)</f>
        <v>3119.44</v>
      </c>
      <c r="G272" s="2">
        <f>IFERROR(__xludf.DUMMYFUNCTION("""COMPUTED_VALUE"""),45687.66666666667)</f>
        <v>45687.66667</v>
      </c>
      <c r="H272" s="1">
        <f>IFERROR(__xludf.DUMMYFUNCTION("""COMPUTED_VALUE"""),3091.77)</f>
        <v>3091.77</v>
      </c>
      <c r="J272" s="2">
        <f>IFERROR(__xludf.DUMMYFUNCTION("""COMPUTED_VALUE"""),45687.66666666667)</f>
        <v>45687.66667</v>
      </c>
      <c r="K272" s="1">
        <f>IFERROR(__xludf.DUMMYFUNCTION("""COMPUTED_VALUE"""),3107.64)</f>
        <v>3107.64</v>
      </c>
      <c r="M272" s="2">
        <f>IFERROR(__xludf.DUMMYFUNCTION("""COMPUTED_VALUE"""),45687.66666666667)</f>
        <v>45687.66667</v>
      </c>
      <c r="N272" s="1">
        <f>IFERROR(__xludf.DUMMYFUNCTION("""COMPUTED_VALUE"""),4.0878127E7)</f>
        <v>40878127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IFERROR(__xludf.DUMMYFUNCTION("""COMPUTED_VALUE"""),3104.25)</f>
        <v>3104.25</v>
      </c>
      <c r="D273" s="2">
        <f>IFERROR(__xludf.DUMMYFUNCTION("""COMPUTED_VALUE"""),45688.66666666667)</f>
        <v>45688.66667</v>
      </c>
      <c r="E273" s="1">
        <f>IFERROR(__xludf.DUMMYFUNCTION("""COMPUTED_VALUE"""),3109.99)</f>
        <v>3109.99</v>
      </c>
      <c r="G273" s="2">
        <f>IFERROR(__xludf.DUMMYFUNCTION("""COMPUTED_VALUE"""),45688.66666666667)</f>
        <v>45688.66667</v>
      </c>
      <c r="H273" s="1">
        <f>IFERROR(__xludf.DUMMYFUNCTION("""COMPUTED_VALUE"""),3076.73)</f>
        <v>3076.73</v>
      </c>
      <c r="J273" s="2">
        <f>IFERROR(__xludf.DUMMYFUNCTION("""COMPUTED_VALUE"""),45688.66666666667)</f>
        <v>45688.66667</v>
      </c>
      <c r="K273" s="1">
        <f>IFERROR(__xludf.DUMMYFUNCTION("""COMPUTED_VALUE"""),3083.9)</f>
        <v>3083.9</v>
      </c>
      <c r="M273" s="2">
        <f>IFERROR(__xludf.DUMMYFUNCTION("""COMPUTED_VALUE"""),45688.66666666667)</f>
        <v>45688.66667</v>
      </c>
      <c r="N273" s="1">
        <f>IFERROR(__xludf.DUMMYFUNCTION("""COMPUTED_VALUE"""),4.4387503E7)</f>
        <v>44387503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IFERROR(__xludf.DUMMYFUNCTION("""COMPUTED_VALUE"""),3045.08)</f>
        <v>3045.08</v>
      </c>
      <c r="D274" s="2">
        <f>IFERROR(__xludf.DUMMYFUNCTION("""COMPUTED_VALUE"""),45691.66666666667)</f>
        <v>45691.66667</v>
      </c>
      <c r="E274" s="1">
        <f>IFERROR(__xludf.DUMMYFUNCTION("""COMPUTED_VALUE"""),3110.33)</f>
        <v>3110.33</v>
      </c>
      <c r="G274" s="2">
        <f>IFERROR(__xludf.DUMMYFUNCTION("""COMPUTED_VALUE"""),45691.66666666667)</f>
        <v>45691.66667</v>
      </c>
      <c r="H274" s="1">
        <f>IFERROR(__xludf.DUMMYFUNCTION("""COMPUTED_VALUE"""),3040.08)</f>
        <v>3040.08</v>
      </c>
      <c r="J274" s="2">
        <f>IFERROR(__xludf.DUMMYFUNCTION("""COMPUTED_VALUE"""),45691.66666666667)</f>
        <v>45691.66667</v>
      </c>
      <c r="K274" s="1">
        <f>IFERROR(__xludf.DUMMYFUNCTION("""COMPUTED_VALUE"""),3102.54)</f>
        <v>3102.54</v>
      </c>
      <c r="M274" s="2">
        <f>IFERROR(__xludf.DUMMYFUNCTION("""COMPUTED_VALUE"""),45691.66666666667)</f>
        <v>45691.66667</v>
      </c>
      <c r="N274" s="1">
        <f>IFERROR(__xludf.DUMMYFUNCTION("""COMPUTED_VALUE"""),4.4191475E7)</f>
        <v>44191475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IFERROR(__xludf.DUMMYFUNCTION("""COMPUTED_VALUE"""),3106.05)</f>
        <v>3106.05</v>
      </c>
      <c r="D275" s="2">
        <f>IFERROR(__xludf.DUMMYFUNCTION("""COMPUTED_VALUE"""),45692.66666666667)</f>
        <v>45692.66667</v>
      </c>
      <c r="E275" s="1">
        <f>IFERROR(__xludf.DUMMYFUNCTION("""COMPUTED_VALUE"""),3135.94)</f>
        <v>3135.94</v>
      </c>
      <c r="G275" s="2">
        <f>IFERROR(__xludf.DUMMYFUNCTION("""COMPUTED_VALUE"""),45692.66666666667)</f>
        <v>45692.66667</v>
      </c>
      <c r="H275" s="1">
        <f>IFERROR(__xludf.DUMMYFUNCTION("""COMPUTED_VALUE"""),3098.46)</f>
        <v>3098.46</v>
      </c>
      <c r="J275" s="2">
        <f>IFERROR(__xludf.DUMMYFUNCTION("""COMPUTED_VALUE"""),45692.66666666667)</f>
        <v>45692.66667</v>
      </c>
      <c r="K275" s="1">
        <f>IFERROR(__xludf.DUMMYFUNCTION("""COMPUTED_VALUE"""),3130.98)</f>
        <v>3130.98</v>
      </c>
      <c r="M275" s="2">
        <f>IFERROR(__xludf.DUMMYFUNCTION("""COMPUTED_VALUE"""),45692.66666666667)</f>
        <v>45692.66667</v>
      </c>
      <c r="N275" s="1">
        <f>IFERROR(__xludf.DUMMYFUNCTION("""COMPUTED_VALUE"""),4.954483E7)</f>
        <v>49544830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IFERROR(__xludf.DUMMYFUNCTION("""COMPUTED_VALUE"""),3127.39)</f>
        <v>3127.39</v>
      </c>
      <c r="D276" s="2">
        <f>IFERROR(__xludf.DUMMYFUNCTION("""COMPUTED_VALUE"""),45693.66666666667)</f>
        <v>45693.66667</v>
      </c>
      <c r="E276" s="1">
        <f>IFERROR(__xludf.DUMMYFUNCTION("""COMPUTED_VALUE"""),3133.48)</f>
        <v>3133.48</v>
      </c>
      <c r="G276" s="2">
        <f>IFERROR(__xludf.DUMMYFUNCTION("""COMPUTED_VALUE"""),45693.66666666667)</f>
        <v>45693.66667</v>
      </c>
      <c r="H276" s="1">
        <f>IFERROR(__xludf.DUMMYFUNCTION("""COMPUTED_VALUE"""),3081.63)</f>
        <v>3081.63</v>
      </c>
      <c r="J276" s="2">
        <f>IFERROR(__xludf.DUMMYFUNCTION("""COMPUTED_VALUE"""),45693.66666666667)</f>
        <v>45693.66667</v>
      </c>
      <c r="K276" s="1">
        <f>IFERROR(__xludf.DUMMYFUNCTION("""COMPUTED_VALUE"""),3127.75)</f>
        <v>3127.75</v>
      </c>
      <c r="M276" s="2">
        <f>IFERROR(__xludf.DUMMYFUNCTION("""COMPUTED_VALUE"""),45693.66666666667)</f>
        <v>45693.66667</v>
      </c>
      <c r="N276" s="1">
        <f>IFERROR(__xludf.DUMMYFUNCTION("""COMPUTED_VALUE"""),6.0630483E7)</f>
        <v>60630483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IFERROR(__xludf.DUMMYFUNCTION("""COMPUTED_VALUE"""),3135.92)</f>
        <v>3135.92</v>
      </c>
      <c r="D277" s="2">
        <f>IFERROR(__xludf.DUMMYFUNCTION("""COMPUTED_VALUE"""),45694.66666666667)</f>
        <v>45694.66667</v>
      </c>
      <c r="E277" s="1">
        <f>IFERROR(__xludf.DUMMYFUNCTION("""COMPUTED_VALUE"""),3176.68)</f>
        <v>3176.68</v>
      </c>
      <c r="G277" s="2">
        <f>IFERROR(__xludf.DUMMYFUNCTION("""COMPUTED_VALUE"""),45694.66666666667)</f>
        <v>45694.66667</v>
      </c>
      <c r="H277" s="1">
        <f>IFERROR(__xludf.DUMMYFUNCTION("""COMPUTED_VALUE"""),3135.92)</f>
        <v>3135.92</v>
      </c>
      <c r="J277" s="2">
        <f>IFERROR(__xludf.DUMMYFUNCTION("""COMPUTED_VALUE"""),45694.66666666667)</f>
        <v>45694.66667</v>
      </c>
      <c r="K277" s="1">
        <f>IFERROR(__xludf.DUMMYFUNCTION("""COMPUTED_VALUE"""),3166.08)</f>
        <v>3166.08</v>
      </c>
      <c r="M277" s="2">
        <f>IFERROR(__xludf.DUMMYFUNCTION("""COMPUTED_VALUE"""),45694.66666666667)</f>
        <v>45694.66667</v>
      </c>
      <c r="N277" s="1">
        <f>IFERROR(__xludf.DUMMYFUNCTION("""COMPUTED_VALUE"""),4.4791797E7)</f>
        <v>44791797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IFERROR(__xludf.DUMMYFUNCTION("""COMPUTED_VALUE"""),3158.5)</f>
        <v>3158.5</v>
      </c>
      <c r="D278" s="2">
        <f>IFERROR(__xludf.DUMMYFUNCTION("""COMPUTED_VALUE"""),45695.66666666667)</f>
        <v>45695.66667</v>
      </c>
      <c r="E278" s="1">
        <f>IFERROR(__xludf.DUMMYFUNCTION("""COMPUTED_VALUE"""),3176.67)</f>
        <v>3176.67</v>
      </c>
      <c r="G278" s="2">
        <f>IFERROR(__xludf.DUMMYFUNCTION("""COMPUTED_VALUE"""),45695.66666666667)</f>
        <v>45695.66667</v>
      </c>
      <c r="H278" s="1">
        <f>IFERROR(__xludf.DUMMYFUNCTION("""COMPUTED_VALUE"""),3150.84)</f>
        <v>3150.84</v>
      </c>
      <c r="J278" s="2">
        <f>IFERROR(__xludf.DUMMYFUNCTION("""COMPUTED_VALUE"""),45695.66666666667)</f>
        <v>45695.66667</v>
      </c>
      <c r="K278" s="1">
        <f>IFERROR(__xludf.DUMMYFUNCTION("""COMPUTED_VALUE"""),3159.84)</f>
        <v>3159.84</v>
      </c>
      <c r="M278" s="2">
        <f>IFERROR(__xludf.DUMMYFUNCTION("""COMPUTED_VALUE"""),45695.66666666667)</f>
        <v>45695.66667</v>
      </c>
      <c r="N278" s="1">
        <f>IFERROR(__xludf.DUMMYFUNCTION("""COMPUTED_VALUE"""),4.4105263E7)</f>
        <v>44105263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IFERROR(__xludf.DUMMYFUNCTION("""COMPUTED_VALUE"""),3200.02)</f>
        <v>3200.02</v>
      </c>
      <c r="D279" s="2">
        <f>IFERROR(__xludf.DUMMYFUNCTION("""COMPUTED_VALUE"""),45698.66666666667)</f>
        <v>45698.66667</v>
      </c>
      <c r="E279" s="1">
        <f>IFERROR(__xludf.DUMMYFUNCTION("""COMPUTED_VALUE"""),3228.4)</f>
        <v>3228.4</v>
      </c>
      <c r="G279" s="2">
        <f>IFERROR(__xludf.DUMMYFUNCTION("""COMPUTED_VALUE"""),45698.66666666667)</f>
        <v>45698.66667</v>
      </c>
      <c r="H279" s="1">
        <f>IFERROR(__xludf.DUMMYFUNCTION("""COMPUTED_VALUE"""),3193.64)</f>
        <v>3193.64</v>
      </c>
      <c r="J279" s="2">
        <f>IFERROR(__xludf.DUMMYFUNCTION("""COMPUTED_VALUE"""),45698.66666666667)</f>
        <v>45698.66667</v>
      </c>
      <c r="K279" s="1">
        <f>IFERROR(__xludf.DUMMYFUNCTION("""COMPUTED_VALUE"""),3212.97)</f>
        <v>3212.97</v>
      </c>
      <c r="M279" s="2">
        <f>IFERROR(__xludf.DUMMYFUNCTION("""COMPUTED_VALUE"""),45698.66666666667)</f>
        <v>45698.66667</v>
      </c>
      <c r="N279" s="1">
        <f>IFERROR(__xludf.DUMMYFUNCTION("""COMPUTED_VALUE"""),5.5183662E7)</f>
        <v>55183662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IFERROR(__xludf.DUMMYFUNCTION("""COMPUTED_VALUE"""),3192.42)</f>
        <v>3192.42</v>
      </c>
      <c r="D280" s="2">
        <f>IFERROR(__xludf.DUMMYFUNCTION("""COMPUTED_VALUE"""),45699.66666666667)</f>
        <v>45699.66667</v>
      </c>
      <c r="E280" s="1">
        <f>IFERROR(__xludf.DUMMYFUNCTION("""COMPUTED_VALUE"""),3215.91)</f>
        <v>3215.91</v>
      </c>
      <c r="G280" s="2">
        <f>IFERROR(__xludf.DUMMYFUNCTION("""COMPUTED_VALUE"""),45699.66666666667)</f>
        <v>45699.66667</v>
      </c>
      <c r="H280" s="1">
        <f>IFERROR(__xludf.DUMMYFUNCTION("""COMPUTED_VALUE"""),3190.7)</f>
        <v>3190.7</v>
      </c>
      <c r="J280" s="2">
        <f>IFERROR(__xludf.DUMMYFUNCTION("""COMPUTED_VALUE"""),45699.66666666667)</f>
        <v>45699.66667</v>
      </c>
      <c r="K280" s="1">
        <f>IFERROR(__xludf.DUMMYFUNCTION("""COMPUTED_VALUE"""),3195.62)</f>
        <v>3195.62</v>
      </c>
      <c r="M280" s="2">
        <f>IFERROR(__xludf.DUMMYFUNCTION("""COMPUTED_VALUE"""),45699.66666666667)</f>
        <v>45699.66667</v>
      </c>
      <c r="N280" s="1">
        <f>IFERROR(__xludf.DUMMYFUNCTION("""COMPUTED_VALUE"""),4.546112E7)</f>
        <v>45461120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IFERROR(__xludf.DUMMYFUNCTION("""COMPUTED_VALUE"""),3195.46)</f>
        <v>3195.46</v>
      </c>
      <c r="D281" s="2">
        <f>IFERROR(__xludf.DUMMYFUNCTION("""COMPUTED_VALUE"""),45700.66666666667)</f>
        <v>45700.66667</v>
      </c>
      <c r="E281" s="1">
        <f>IFERROR(__xludf.DUMMYFUNCTION("""COMPUTED_VALUE"""),3220.92)</f>
        <v>3220.92</v>
      </c>
      <c r="G281" s="2">
        <f>IFERROR(__xludf.DUMMYFUNCTION("""COMPUTED_VALUE"""),45700.66666666667)</f>
        <v>45700.66667</v>
      </c>
      <c r="H281" s="1">
        <f>IFERROR(__xludf.DUMMYFUNCTION("""COMPUTED_VALUE"""),3187.44)</f>
        <v>3187.44</v>
      </c>
      <c r="J281" s="2">
        <f>IFERROR(__xludf.DUMMYFUNCTION("""COMPUTED_VALUE"""),45700.66666666667)</f>
        <v>45700.66667</v>
      </c>
      <c r="K281" s="1">
        <f>IFERROR(__xludf.DUMMYFUNCTION("""COMPUTED_VALUE"""),3219.15)</f>
        <v>3219.15</v>
      </c>
      <c r="M281" s="2">
        <f>IFERROR(__xludf.DUMMYFUNCTION("""COMPUTED_VALUE"""),45700.66666666667)</f>
        <v>45700.66667</v>
      </c>
      <c r="N281" s="1">
        <f>IFERROR(__xludf.DUMMYFUNCTION("""COMPUTED_VALUE"""),4.8624449E7)</f>
        <v>48624449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IFERROR(__xludf.DUMMYFUNCTION("""COMPUTED_VALUE"""),3232.54)</f>
        <v>3232.54</v>
      </c>
      <c r="D282" s="2">
        <f>IFERROR(__xludf.DUMMYFUNCTION("""COMPUTED_VALUE"""),45701.66666666667)</f>
        <v>45701.66667</v>
      </c>
      <c r="E282" s="1">
        <f>IFERROR(__xludf.DUMMYFUNCTION("""COMPUTED_VALUE"""),3262.14)</f>
        <v>3262.14</v>
      </c>
      <c r="G282" s="2">
        <f>IFERROR(__xludf.DUMMYFUNCTION("""COMPUTED_VALUE"""),45701.66666666667)</f>
        <v>45701.66667</v>
      </c>
      <c r="H282" s="1">
        <f>IFERROR(__xludf.DUMMYFUNCTION("""COMPUTED_VALUE"""),3218.61)</f>
        <v>3218.61</v>
      </c>
      <c r="J282" s="2">
        <f>IFERROR(__xludf.DUMMYFUNCTION("""COMPUTED_VALUE"""),45701.66666666667)</f>
        <v>45701.66667</v>
      </c>
      <c r="K282" s="1">
        <f>IFERROR(__xludf.DUMMYFUNCTION("""COMPUTED_VALUE"""),3260.7)</f>
        <v>3260.7</v>
      </c>
      <c r="M282" s="2">
        <f>IFERROR(__xludf.DUMMYFUNCTION("""COMPUTED_VALUE"""),45701.66666666667)</f>
        <v>45701.66667</v>
      </c>
      <c r="N282" s="1">
        <f>IFERROR(__xludf.DUMMYFUNCTION("""COMPUTED_VALUE"""),5.9333868E7)</f>
        <v>59333868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IFERROR(__xludf.DUMMYFUNCTION("""COMPUTED_VALUE"""),3262.07)</f>
        <v>3262.07</v>
      </c>
      <c r="D283" s="2">
        <f>IFERROR(__xludf.DUMMYFUNCTION("""COMPUTED_VALUE"""),45702.66666666667)</f>
        <v>45702.66667</v>
      </c>
      <c r="E283" s="1">
        <f>IFERROR(__xludf.DUMMYFUNCTION("""COMPUTED_VALUE"""),3265.83)</f>
        <v>3265.83</v>
      </c>
      <c r="G283" s="2">
        <f>IFERROR(__xludf.DUMMYFUNCTION("""COMPUTED_VALUE"""),45702.66666666667)</f>
        <v>45702.66667</v>
      </c>
      <c r="H283" s="1">
        <f>IFERROR(__xludf.DUMMYFUNCTION("""COMPUTED_VALUE"""),3245.79)</f>
        <v>3245.79</v>
      </c>
      <c r="J283" s="2">
        <f>IFERROR(__xludf.DUMMYFUNCTION("""COMPUTED_VALUE"""),45702.66666666667)</f>
        <v>45702.66667</v>
      </c>
      <c r="K283" s="1">
        <f>IFERROR(__xludf.DUMMYFUNCTION("""COMPUTED_VALUE"""),3252.1)</f>
        <v>3252.1</v>
      </c>
      <c r="M283" s="2">
        <f>IFERROR(__xludf.DUMMYFUNCTION("""COMPUTED_VALUE"""),45702.66666666667)</f>
        <v>45702.66667</v>
      </c>
      <c r="N283" s="1">
        <f>IFERROR(__xludf.DUMMYFUNCTION("""COMPUTED_VALUE"""),4.8171481E7)</f>
        <v>48171481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IFERROR(__xludf.DUMMYFUNCTION("""COMPUTED_VALUE"""),3242.81)</f>
        <v>3242.81</v>
      </c>
      <c r="D284" s="2">
        <f>IFERROR(__xludf.DUMMYFUNCTION("""COMPUTED_VALUE"""),45706.66666666667)</f>
        <v>45706.66667</v>
      </c>
      <c r="E284" s="1">
        <f>IFERROR(__xludf.DUMMYFUNCTION("""COMPUTED_VALUE"""),3244.86)</f>
        <v>3244.86</v>
      </c>
      <c r="G284" s="2">
        <f>IFERROR(__xludf.DUMMYFUNCTION("""COMPUTED_VALUE"""),45706.66666666667)</f>
        <v>45706.66667</v>
      </c>
      <c r="H284" s="1">
        <f>IFERROR(__xludf.DUMMYFUNCTION("""COMPUTED_VALUE"""),3219.66)</f>
        <v>3219.66</v>
      </c>
      <c r="J284" s="2">
        <f>IFERROR(__xludf.DUMMYFUNCTION("""COMPUTED_VALUE"""),45706.66666666667)</f>
        <v>45706.66667</v>
      </c>
      <c r="K284" s="1">
        <f>IFERROR(__xludf.DUMMYFUNCTION("""COMPUTED_VALUE"""),3230.13)</f>
        <v>3230.13</v>
      </c>
      <c r="M284" s="2">
        <f>IFERROR(__xludf.DUMMYFUNCTION("""COMPUTED_VALUE"""),45706.66666666667)</f>
        <v>45706.66667</v>
      </c>
      <c r="N284" s="1">
        <f>IFERROR(__xludf.DUMMYFUNCTION("""COMPUTED_VALUE"""),5.6234422E7)</f>
        <v>56234422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IFERROR(__xludf.DUMMYFUNCTION("""COMPUTED_VALUE"""),3213.0)</f>
        <v>3213</v>
      </c>
      <c r="D285" s="2">
        <f>IFERROR(__xludf.DUMMYFUNCTION("""COMPUTED_VALUE"""),45707.66666666667)</f>
        <v>45707.66667</v>
      </c>
      <c r="E285" s="1">
        <f>IFERROR(__xludf.DUMMYFUNCTION("""COMPUTED_VALUE"""),3215.2)</f>
        <v>3215.2</v>
      </c>
      <c r="G285" s="2">
        <f>IFERROR(__xludf.DUMMYFUNCTION("""COMPUTED_VALUE"""),45707.66666666667)</f>
        <v>45707.66667</v>
      </c>
      <c r="H285" s="1">
        <f>IFERROR(__xludf.DUMMYFUNCTION("""COMPUTED_VALUE"""),3181.52)</f>
        <v>3181.52</v>
      </c>
      <c r="J285" s="2">
        <f>IFERROR(__xludf.DUMMYFUNCTION("""COMPUTED_VALUE"""),45707.66666666667)</f>
        <v>45707.66667</v>
      </c>
      <c r="K285" s="1">
        <f>IFERROR(__xludf.DUMMYFUNCTION("""COMPUTED_VALUE"""),3199.26)</f>
        <v>3199.26</v>
      </c>
      <c r="M285" s="2">
        <f>IFERROR(__xludf.DUMMYFUNCTION("""COMPUTED_VALUE"""),45707.66666666667)</f>
        <v>45707.66667</v>
      </c>
      <c r="N285" s="1">
        <f>IFERROR(__xludf.DUMMYFUNCTION("""COMPUTED_VALUE"""),6.1028023E7)</f>
        <v>61028023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IFERROR(__xludf.DUMMYFUNCTION("""COMPUTED_VALUE"""),3184.34)</f>
        <v>3184.34</v>
      </c>
      <c r="D286" s="2">
        <f>IFERROR(__xludf.DUMMYFUNCTION("""COMPUTED_VALUE"""),45708.66666666667)</f>
        <v>45708.66667</v>
      </c>
      <c r="E286" s="1">
        <f>IFERROR(__xludf.DUMMYFUNCTION("""COMPUTED_VALUE"""),3185.96)</f>
        <v>3185.96</v>
      </c>
      <c r="G286" s="2">
        <f>IFERROR(__xludf.DUMMYFUNCTION("""COMPUTED_VALUE"""),45708.66666666667)</f>
        <v>45708.66667</v>
      </c>
      <c r="H286" s="1">
        <f>IFERROR(__xludf.DUMMYFUNCTION("""COMPUTED_VALUE"""),3149.58)</f>
        <v>3149.58</v>
      </c>
      <c r="J286" s="2">
        <f>IFERROR(__xludf.DUMMYFUNCTION("""COMPUTED_VALUE"""),45708.66666666667)</f>
        <v>45708.66667</v>
      </c>
      <c r="K286" s="1">
        <f>IFERROR(__xludf.DUMMYFUNCTION("""COMPUTED_VALUE"""),3180.48)</f>
        <v>3180.48</v>
      </c>
      <c r="M286" s="2">
        <f>IFERROR(__xludf.DUMMYFUNCTION("""COMPUTED_VALUE"""),45708.66666666667)</f>
        <v>45708.66667</v>
      </c>
      <c r="N286" s="1">
        <f>IFERROR(__xludf.DUMMYFUNCTION("""COMPUTED_VALUE"""),4.8685575E7)</f>
        <v>48685575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IFERROR(__xludf.DUMMYFUNCTION("""COMPUTED_VALUE"""),3181.86)</f>
        <v>3181.86</v>
      </c>
      <c r="D287" s="2">
        <f>IFERROR(__xludf.DUMMYFUNCTION("""COMPUTED_VALUE"""),45709.66666666667)</f>
        <v>45709.66667</v>
      </c>
      <c r="E287" s="1">
        <f>IFERROR(__xludf.DUMMYFUNCTION("""COMPUTED_VALUE"""),3193.08)</f>
        <v>3193.08</v>
      </c>
      <c r="G287" s="2">
        <f>IFERROR(__xludf.DUMMYFUNCTION("""COMPUTED_VALUE"""),45709.66666666667)</f>
        <v>45709.66667</v>
      </c>
      <c r="H287" s="1">
        <f>IFERROR(__xludf.DUMMYFUNCTION("""COMPUTED_VALUE"""),3140.72)</f>
        <v>3140.72</v>
      </c>
      <c r="J287" s="2">
        <f>IFERROR(__xludf.DUMMYFUNCTION("""COMPUTED_VALUE"""),45709.66666666667)</f>
        <v>45709.66667</v>
      </c>
      <c r="K287" s="1">
        <f>IFERROR(__xludf.DUMMYFUNCTION("""COMPUTED_VALUE"""),3143.63)</f>
        <v>3143.63</v>
      </c>
      <c r="M287" s="2">
        <f>IFERROR(__xludf.DUMMYFUNCTION("""COMPUTED_VALUE"""),45709.66666666667)</f>
        <v>45709.66667</v>
      </c>
      <c r="N287" s="1">
        <f>IFERROR(__xludf.DUMMYFUNCTION("""COMPUTED_VALUE"""),5.7487197E7)</f>
        <v>57487197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IFERROR(__xludf.DUMMYFUNCTION("""COMPUTED_VALUE"""),3142.17)</f>
        <v>3142.17</v>
      </c>
      <c r="D288" s="2">
        <f>IFERROR(__xludf.DUMMYFUNCTION("""COMPUTED_VALUE"""),45712.66666666667)</f>
        <v>45712.66667</v>
      </c>
      <c r="E288" s="1">
        <f>IFERROR(__xludf.DUMMYFUNCTION("""COMPUTED_VALUE"""),3170.4)</f>
        <v>3170.4</v>
      </c>
      <c r="G288" s="2">
        <f>IFERROR(__xludf.DUMMYFUNCTION("""COMPUTED_VALUE"""),45712.66666666667)</f>
        <v>45712.66667</v>
      </c>
      <c r="H288" s="1">
        <f>IFERROR(__xludf.DUMMYFUNCTION("""COMPUTED_VALUE"""),3138.22)</f>
        <v>3138.22</v>
      </c>
      <c r="J288" s="2">
        <f>IFERROR(__xludf.DUMMYFUNCTION("""COMPUTED_VALUE"""),45712.66666666667)</f>
        <v>45712.66667</v>
      </c>
      <c r="K288" s="1">
        <f>IFERROR(__xludf.DUMMYFUNCTION("""COMPUTED_VALUE"""),3157.99)</f>
        <v>3157.99</v>
      </c>
      <c r="M288" s="2">
        <f>IFERROR(__xludf.DUMMYFUNCTION("""COMPUTED_VALUE"""),45712.66666666667)</f>
        <v>45712.66667</v>
      </c>
      <c r="N288" s="1">
        <f>IFERROR(__xludf.DUMMYFUNCTION("""COMPUTED_VALUE"""),6.548568E7)</f>
        <v>65485680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IFERROR(__xludf.DUMMYFUNCTION("""COMPUTED_VALUE"""),3159.85)</f>
        <v>3159.85</v>
      </c>
      <c r="D289" s="2">
        <f>IFERROR(__xludf.DUMMYFUNCTION("""COMPUTED_VALUE"""),45713.66666666667)</f>
        <v>45713.66667</v>
      </c>
      <c r="E289" s="1">
        <f>IFERROR(__xludf.DUMMYFUNCTION("""COMPUTED_VALUE"""),3194.09)</f>
        <v>3194.09</v>
      </c>
      <c r="G289" s="2">
        <f>IFERROR(__xludf.DUMMYFUNCTION("""COMPUTED_VALUE"""),45713.66666666667)</f>
        <v>45713.66667</v>
      </c>
      <c r="H289" s="1">
        <f>IFERROR(__xludf.DUMMYFUNCTION("""COMPUTED_VALUE"""),3144.42)</f>
        <v>3144.42</v>
      </c>
      <c r="J289" s="2">
        <f>IFERROR(__xludf.DUMMYFUNCTION("""COMPUTED_VALUE"""),45713.66666666667)</f>
        <v>45713.66667</v>
      </c>
      <c r="K289" s="1">
        <f>IFERROR(__xludf.DUMMYFUNCTION("""COMPUTED_VALUE"""),3186.19)</f>
        <v>3186.19</v>
      </c>
      <c r="M289" s="2">
        <f>IFERROR(__xludf.DUMMYFUNCTION("""COMPUTED_VALUE"""),45713.66666666667)</f>
        <v>45713.66667</v>
      </c>
      <c r="N289" s="1">
        <f>IFERROR(__xludf.DUMMYFUNCTION("""COMPUTED_VALUE"""),6.4254742E7)</f>
        <v>64254742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IFERROR(__xludf.DUMMYFUNCTION("""COMPUTED_VALUE"""),3197.14)</f>
        <v>3197.14</v>
      </c>
      <c r="D290" s="2">
        <f>IFERROR(__xludf.DUMMYFUNCTION("""COMPUTED_VALUE"""),45714.66666666667)</f>
        <v>45714.66667</v>
      </c>
      <c r="E290" s="1">
        <f>IFERROR(__xludf.DUMMYFUNCTION("""COMPUTED_VALUE"""),3218.6)</f>
        <v>3218.6</v>
      </c>
      <c r="G290" s="2">
        <f>IFERROR(__xludf.DUMMYFUNCTION("""COMPUTED_VALUE"""),45714.66666666667)</f>
        <v>45714.66667</v>
      </c>
      <c r="H290" s="1">
        <f>IFERROR(__xludf.DUMMYFUNCTION("""COMPUTED_VALUE"""),3164.41)</f>
        <v>3164.41</v>
      </c>
      <c r="J290" s="2">
        <f>IFERROR(__xludf.DUMMYFUNCTION("""COMPUTED_VALUE"""),45714.66666666667)</f>
        <v>45714.66667</v>
      </c>
      <c r="K290" s="1">
        <f>IFERROR(__xludf.DUMMYFUNCTION("""COMPUTED_VALUE"""),3167.21)</f>
        <v>3167.21</v>
      </c>
      <c r="M290" s="2">
        <f>IFERROR(__xludf.DUMMYFUNCTION("""COMPUTED_VALUE"""),45714.66666666667)</f>
        <v>45714.66667</v>
      </c>
      <c r="N290" s="1">
        <f>IFERROR(__xludf.DUMMYFUNCTION("""COMPUTED_VALUE"""),6.3374806E7)</f>
        <v>63374806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IFERROR(__xludf.DUMMYFUNCTION("""COMPUTED_VALUE"""),3181.04)</f>
        <v>3181.04</v>
      </c>
      <c r="D291" s="2">
        <f>IFERROR(__xludf.DUMMYFUNCTION("""COMPUTED_VALUE"""),45715.66666666667)</f>
        <v>45715.66667</v>
      </c>
      <c r="E291" s="1">
        <f>IFERROR(__xludf.DUMMYFUNCTION("""COMPUTED_VALUE"""),3222.6)</f>
        <v>3222.6</v>
      </c>
      <c r="G291" s="2">
        <f>IFERROR(__xludf.DUMMYFUNCTION("""COMPUTED_VALUE"""),45715.66666666667)</f>
        <v>45715.66667</v>
      </c>
      <c r="H291" s="1">
        <f>IFERROR(__xludf.DUMMYFUNCTION("""COMPUTED_VALUE"""),3175.2)</f>
        <v>3175.2</v>
      </c>
      <c r="J291" s="2">
        <f>IFERROR(__xludf.DUMMYFUNCTION("""COMPUTED_VALUE"""),45715.66666666667)</f>
        <v>45715.66667</v>
      </c>
      <c r="K291" s="1">
        <f>IFERROR(__xludf.DUMMYFUNCTION("""COMPUTED_VALUE"""),3189.18)</f>
        <v>3189.18</v>
      </c>
      <c r="M291" s="2">
        <f>IFERROR(__xludf.DUMMYFUNCTION("""COMPUTED_VALUE"""),45715.66666666667)</f>
        <v>45715.66667</v>
      </c>
      <c r="N291" s="1">
        <f>IFERROR(__xludf.DUMMYFUNCTION("""COMPUTED_VALUE"""),4.3467557E7)</f>
        <v>43467557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IFERROR(__xludf.DUMMYFUNCTION("""COMPUTED_VALUE"""),3196.12)</f>
        <v>3196.12</v>
      </c>
      <c r="D292" s="2">
        <f>IFERROR(__xludf.DUMMYFUNCTION("""COMPUTED_VALUE"""),45716.66666666667)</f>
        <v>45716.66667</v>
      </c>
      <c r="E292" s="1">
        <f>IFERROR(__xludf.DUMMYFUNCTION("""COMPUTED_VALUE"""),3221.95)</f>
        <v>3221.95</v>
      </c>
      <c r="G292" s="2">
        <f>IFERROR(__xludf.DUMMYFUNCTION("""COMPUTED_VALUE"""),45716.66666666667)</f>
        <v>45716.66667</v>
      </c>
      <c r="H292" s="1">
        <f>IFERROR(__xludf.DUMMYFUNCTION("""COMPUTED_VALUE"""),3167.97)</f>
        <v>3167.97</v>
      </c>
      <c r="J292" s="2">
        <f>IFERROR(__xludf.DUMMYFUNCTION("""COMPUTED_VALUE"""),45716.66666666667)</f>
        <v>45716.66667</v>
      </c>
      <c r="K292" s="1">
        <f>IFERROR(__xludf.DUMMYFUNCTION("""COMPUTED_VALUE"""),3219.91)</f>
        <v>3219.91</v>
      </c>
      <c r="M292" s="2">
        <f>IFERROR(__xludf.DUMMYFUNCTION("""COMPUTED_VALUE"""),45716.66666666667)</f>
        <v>45716.66667</v>
      </c>
      <c r="N292" s="1">
        <f>IFERROR(__xludf.DUMMYFUNCTION("""COMPUTED_VALUE"""),6.0572864E7)</f>
        <v>60572864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IFERROR(__xludf.DUMMYFUNCTION("""COMPUTED_VALUE"""),3222.01)</f>
        <v>3222.01</v>
      </c>
      <c r="D293" s="2">
        <f>IFERROR(__xludf.DUMMYFUNCTION("""COMPUTED_VALUE"""),45719.66666666667)</f>
        <v>45719.66667</v>
      </c>
      <c r="E293" s="1">
        <f>IFERROR(__xludf.DUMMYFUNCTION("""COMPUTED_VALUE"""),3251.48)</f>
        <v>3251.48</v>
      </c>
      <c r="G293" s="2">
        <f>IFERROR(__xludf.DUMMYFUNCTION("""COMPUTED_VALUE"""),45719.66666666667)</f>
        <v>45719.66667</v>
      </c>
      <c r="H293" s="1">
        <f>IFERROR(__xludf.DUMMYFUNCTION("""COMPUTED_VALUE"""),3169.5)</f>
        <v>3169.5</v>
      </c>
      <c r="J293" s="2">
        <f>IFERROR(__xludf.DUMMYFUNCTION("""COMPUTED_VALUE"""),45719.66666666667)</f>
        <v>45719.66667</v>
      </c>
      <c r="K293" s="1">
        <f>IFERROR(__xludf.DUMMYFUNCTION("""COMPUTED_VALUE"""),3192.37)</f>
        <v>3192.37</v>
      </c>
      <c r="M293" s="2">
        <f>IFERROR(__xludf.DUMMYFUNCTION("""COMPUTED_VALUE"""),45719.66666666667)</f>
        <v>45719.66667</v>
      </c>
      <c r="N293" s="1">
        <f>IFERROR(__xludf.DUMMYFUNCTION("""COMPUTED_VALUE"""),5.2134875E7)</f>
        <v>52134875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IFERROR(__xludf.DUMMYFUNCTION("""COMPUTED_VALUE"""),3182.03)</f>
        <v>3182.03</v>
      </c>
      <c r="D294" s="2">
        <f>IFERROR(__xludf.DUMMYFUNCTION("""COMPUTED_VALUE"""),45720.66666666667)</f>
        <v>45720.66667</v>
      </c>
      <c r="E294" s="1">
        <f>IFERROR(__xludf.DUMMYFUNCTION("""COMPUTED_VALUE"""),3199.05)</f>
        <v>3199.05</v>
      </c>
      <c r="G294" s="2">
        <f>IFERROR(__xludf.DUMMYFUNCTION("""COMPUTED_VALUE"""),45720.66666666667)</f>
        <v>45720.66667</v>
      </c>
      <c r="H294" s="1">
        <f>IFERROR(__xludf.DUMMYFUNCTION("""COMPUTED_VALUE"""),3158.97)</f>
        <v>3158.97</v>
      </c>
      <c r="J294" s="2">
        <f>IFERROR(__xludf.DUMMYFUNCTION("""COMPUTED_VALUE"""),45720.66666666667)</f>
        <v>45720.66667</v>
      </c>
      <c r="K294" s="1">
        <f>IFERROR(__xludf.DUMMYFUNCTION("""COMPUTED_VALUE"""),3160.59)</f>
        <v>3160.59</v>
      </c>
      <c r="M294" s="2">
        <f>IFERROR(__xludf.DUMMYFUNCTION("""COMPUTED_VALUE"""),45720.66666666667)</f>
        <v>45720.66667</v>
      </c>
      <c r="N294" s="1">
        <f>IFERROR(__xludf.DUMMYFUNCTION("""COMPUTED_VALUE"""),6.2874084E7)</f>
        <v>62874084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IFERROR(__xludf.DUMMYFUNCTION("""COMPUTED_VALUE"""),3147.61)</f>
        <v>3147.61</v>
      </c>
      <c r="D295" s="2">
        <f>IFERROR(__xludf.DUMMYFUNCTION("""COMPUTED_VALUE"""),45721.66666666667)</f>
        <v>45721.66667</v>
      </c>
      <c r="E295" s="1">
        <f>IFERROR(__xludf.DUMMYFUNCTION("""COMPUTED_VALUE"""),3181.64)</f>
        <v>3181.64</v>
      </c>
      <c r="G295" s="2">
        <f>IFERROR(__xludf.DUMMYFUNCTION("""COMPUTED_VALUE"""),45721.66666666667)</f>
        <v>45721.66667</v>
      </c>
      <c r="H295" s="1">
        <f>IFERROR(__xludf.DUMMYFUNCTION("""COMPUTED_VALUE"""),3141.62)</f>
        <v>3141.62</v>
      </c>
      <c r="J295" s="2">
        <f>IFERROR(__xludf.DUMMYFUNCTION("""COMPUTED_VALUE"""),45721.66666666667)</f>
        <v>45721.66667</v>
      </c>
      <c r="K295" s="1">
        <f>IFERROR(__xludf.DUMMYFUNCTION("""COMPUTED_VALUE"""),3171.94)</f>
        <v>3171.94</v>
      </c>
      <c r="M295" s="2">
        <f>IFERROR(__xludf.DUMMYFUNCTION("""COMPUTED_VALUE"""),45721.66666666667)</f>
        <v>45721.66667</v>
      </c>
      <c r="N295" s="1">
        <f>IFERROR(__xludf.DUMMYFUNCTION("""COMPUTED_VALUE"""),4.5403449E7)</f>
        <v>45403449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IFERROR(__xludf.DUMMYFUNCTION("""COMPUTED_VALUE"""),3144.34)</f>
        <v>3144.34</v>
      </c>
      <c r="D296" s="2">
        <f>IFERROR(__xludf.DUMMYFUNCTION("""COMPUTED_VALUE"""),45722.66666666667)</f>
        <v>45722.66667</v>
      </c>
      <c r="E296" s="1">
        <f>IFERROR(__xludf.DUMMYFUNCTION("""COMPUTED_VALUE"""),3147.67)</f>
        <v>3147.67</v>
      </c>
      <c r="G296" s="2">
        <f>IFERROR(__xludf.DUMMYFUNCTION("""COMPUTED_VALUE"""),45722.66666666667)</f>
        <v>45722.66667</v>
      </c>
      <c r="H296" s="1">
        <f>IFERROR(__xludf.DUMMYFUNCTION("""COMPUTED_VALUE"""),3091.56)</f>
        <v>3091.56</v>
      </c>
      <c r="J296" s="2">
        <f>IFERROR(__xludf.DUMMYFUNCTION("""COMPUTED_VALUE"""),45722.66666666667)</f>
        <v>45722.66667</v>
      </c>
      <c r="K296" s="1">
        <f>IFERROR(__xludf.DUMMYFUNCTION("""COMPUTED_VALUE"""),3095.24)</f>
        <v>3095.24</v>
      </c>
      <c r="M296" s="2">
        <f>IFERROR(__xludf.DUMMYFUNCTION("""COMPUTED_VALUE"""),45722.66666666667)</f>
        <v>45722.66667</v>
      </c>
      <c r="N296" s="1">
        <f>IFERROR(__xludf.DUMMYFUNCTION("""COMPUTED_VALUE"""),5.9622297E7)</f>
        <v>59622297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IFERROR(__xludf.DUMMYFUNCTION("""COMPUTED_VALUE"""),3090.38)</f>
        <v>3090.38</v>
      </c>
      <c r="D297" s="2">
        <f>IFERROR(__xludf.DUMMYFUNCTION("""COMPUTED_VALUE"""),45723.66666666667)</f>
        <v>45723.66667</v>
      </c>
      <c r="E297" s="1">
        <f>IFERROR(__xludf.DUMMYFUNCTION("""COMPUTED_VALUE"""),3147.96)</f>
        <v>3147.96</v>
      </c>
      <c r="G297" s="2">
        <f>IFERROR(__xludf.DUMMYFUNCTION("""COMPUTED_VALUE"""),45723.66666666667)</f>
        <v>45723.66667</v>
      </c>
      <c r="H297" s="1">
        <f>IFERROR(__xludf.DUMMYFUNCTION("""COMPUTED_VALUE"""),3058.28)</f>
        <v>3058.28</v>
      </c>
      <c r="J297" s="2">
        <f>IFERROR(__xludf.DUMMYFUNCTION("""COMPUTED_VALUE"""),45723.66666666667)</f>
        <v>45723.66667</v>
      </c>
      <c r="K297" s="1">
        <f>IFERROR(__xludf.DUMMYFUNCTION("""COMPUTED_VALUE"""),3136.15)</f>
        <v>3136.15</v>
      </c>
      <c r="M297" s="2">
        <f>IFERROR(__xludf.DUMMYFUNCTION("""COMPUTED_VALUE"""),45723.66666666667)</f>
        <v>45723.66667</v>
      </c>
      <c r="N297" s="1">
        <f>IFERROR(__xludf.DUMMYFUNCTION("""COMPUTED_VALUE"""),7.7744131E7)</f>
        <v>77744131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IFERROR(__xludf.DUMMYFUNCTION("""COMPUTED_VALUE"""),3131.74)</f>
        <v>3131.74</v>
      </c>
      <c r="D298" s="2">
        <f>IFERROR(__xludf.DUMMYFUNCTION("""COMPUTED_VALUE"""),45726.66666666667)</f>
        <v>45726.66667</v>
      </c>
      <c r="E298" s="1">
        <f>IFERROR(__xludf.DUMMYFUNCTION("""COMPUTED_VALUE"""),3131.74)</f>
        <v>3131.74</v>
      </c>
      <c r="G298" s="2">
        <f>IFERROR(__xludf.DUMMYFUNCTION("""COMPUTED_VALUE"""),45726.66666666667)</f>
        <v>45726.66667</v>
      </c>
      <c r="H298" s="1">
        <f>IFERROR(__xludf.DUMMYFUNCTION("""COMPUTED_VALUE"""),3041.01)</f>
        <v>3041.01</v>
      </c>
      <c r="J298" s="2">
        <f>IFERROR(__xludf.DUMMYFUNCTION("""COMPUTED_VALUE"""),45726.66666666667)</f>
        <v>45726.66667</v>
      </c>
      <c r="K298" s="1">
        <f>IFERROR(__xludf.DUMMYFUNCTION("""COMPUTED_VALUE"""),3067.41)</f>
        <v>3067.41</v>
      </c>
      <c r="M298" s="2">
        <f>IFERROR(__xludf.DUMMYFUNCTION("""COMPUTED_VALUE"""),45726.66666666667)</f>
        <v>45726.66667</v>
      </c>
      <c r="N298" s="1">
        <f>IFERROR(__xludf.DUMMYFUNCTION("""COMPUTED_VALUE"""),8.0207877E7)</f>
        <v>80207877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IFERROR(__xludf.DUMMYFUNCTION("""COMPUTED_VALUE"""),3072.92)</f>
        <v>3072.92</v>
      </c>
      <c r="D299" s="2">
        <f>IFERROR(__xludf.DUMMYFUNCTION("""COMPUTED_VALUE"""),45727.66666666667)</f>
        <v>45727.66667</v>
      </c>
      <c r="E299" s="1">
        <f>IFERROR(__xludf.DUMMYFUNCTION("""COMPUTED_VALUE"""),3089.15)</f>
        <v>3089.15</v>
      </c>
      <c r="G299" s="2">
        <f>IFERROR(__xludf.DUMMYFUNCTION("""COMPUTED_VALUE"""),45727.66666666667)</f>
        <v>45727.66667</v>
      </c>
      <c r="H299" s="1">
        <f>IFERROR(__xludf.DUMMYFUNCTION("""COMPUTED_VALUE"""),3009.06)</f>
        <v>3009.06</v>
      </c>
      <c r="J299" s="2">
        <f>IFERROR(__xludf.DUMMYFUNCTION("""COMPUTED_VALUE"""),45727.66666666667)</f>
        <v>45727.66667</v>
      </c>
      <c r="K299" s="1">
        <f>IFERROR(__xludf.DUMMYFUNCTION("""COMPUTED_VALUE"""),3023.1)</f>
        <v>3023.1</v>
      </c>
      <c r="M299" s="2">
        <f>IFERROR(__xludf.DUMMYFUNCTION("""COMPUTED_VALUE"""),45727.66666666667)</f>
        <v>45727.66667</v>
      </c>
      <c r="N299" s="1">
        <f>IFERROR(__xludf.DUMMYFUNCTION("""COMPUTED_VALUE"""),5.8121909E7)</f>
        <v>58121909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IFERROR(__xludf.DUMMYFUNCTION("""COMPUTED_VALUE"""),3020.39)</f>
        <v>3020.39</v>
      </c>
      <c r="D300" s="2">
        <f>IFERROR(__xludf.DUMMYFUNCTION("""COMPUTED_VALUE"""),45728.66666666667)</f>
        <v>45728.66667</v>
      </c>
      <c r="E300" s="1">
        <f>IFERROR(__xludf.DUMMYFUNCTION("""COMPUTED_VALUE"""),3040.25)</f>
        <v>3040.25</v>
      </c>
      <c r="G300" s="2">
        <f>IFERROR(__xludf.DUMMYFUNCTION("""COMPUTED_VALUE"""),45728.66666666667)</f>
        <v>45728.66667</v>
      </c>
      <c r="H300" s="1">
        <f>IFERROR(__xludf.DUMMYFUNCTION("""COMPUTED_VALUE"""),2956.97)</f>
        <v>2956.97</v>
      </c>
      <c r="J300" s="2">
        <f>IFERROR(__xludf.DUMMYFUNCTION("""COMPUTED_VALUE"""),45728.66666666667)</f>
        <v>45728.66667</v>
      </c>
      <c r="K300" s="1">
        <f>IFERROR(__xludf.DUMMYFUNCTION("""COMPUTED_VALUE"""),2998.16)</f>
        <v>2998.16</v>
      </c>
      <c r="M300" s="2">
        <f>IFERROR(__xludf.DUMMYFUNCTION("""COMPUTED_VALUE"""),45728.66666666667)</f>
        <v>45728.66667</v>
      </c>
      <c r="N300" s="1">
        <f>IFERROR(__xludf.DUMMYFUNCTION("""COMPUTED_VALUE"""),5.4709931E7)</f>
        <v>54709931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IFERROR(__xludf.DUMMYFUNCTION("""COMPUTED_VALUE"""),3004.89)</f>
        <v>3004.89</v>
      </c>
      <c r="D301" s="2">
        <f>IFERROR(__xludf.DUMMYFUNCTION("""COMPUTED_VALUE"""),45729.66666666667)</f>
        <v>45729.66667</v>
      </c>
      <c r="E301" s="1">
        <f>IFERROR(__xludf.DUMMYFUNCTION("""COMPUTED_VALUE"""),3004.89)</f>
        <v>3004.89</v>
      </c>
      <c r="G301" s="2">
        <f>IFERROR(__xludf.DUMMYFUNCTION("""COMPUTED_VALUE"""),45729.66666666667)</f>
        <v>45729.66667</v>
      </c>
      <c r="H301" s="1">
        <f>IFERROR(__xludf.DUMMYFUNCTION("""COMPUTED_VALUE"""),2930.81)</f>
        <v>2930.81</v>
      </c>
      <c r="J301" s="2">
        <f>IFERROR(__xludf.DUMMYFUNCTION("""COMPUTED_VALUE"""),45729.66666666667)</f>
        <v>45729.66667</v>
      </c>
      <c r="K301" s="1">
        <f>IFERROR(__xludf.DUMMYFUNCTION("""COMPUTED_VALUE"""),2932.93)</f>
        <v>2932.93</v>
      </c>
      <c r="M301" s="2">
        <f>IFERROR(__xludf.DUMMYFUNCTION("""COMPUTED_VALUE"""),45729.66666666667)</f>
        <v>45729.66667</v>
      </c>
      <c r="N301" s="1">
        <f>IFERROR(__xludf.DUMMYFUNCTION("""COMPUTED_VALUE"""),5.3018741E7)</f>
        <v>53018741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IFERROR(__xludf.DUMMYFUNCTION("""COMPUTED_VALUE"""),2950.85)</f>
        <v>2950.85</v>
      </c>
      <c r="D302" s="2">
        <f>IFERROR(__xludf.DUMMYFUNCTION("""COMPUTED_VALUE"""),45730.66666666667)</f>
        <v>45730.66667</v>
      </c>
      <c r="E302" s="1">
        <f>IFERROR(__xludf.DUMMYFUNCTION("""COMPUTED_VALUE"""),2987.26)</f>
        <v>2987.26</v>
      </c>
      <c r="G302" s="2">
        <f>IFERROR(__xludf.DUMMYFUNCTION("""COMPUTED_VALUE"""),45730.66666666667)</f>
        <v>45730.66667</v>
      </c>
      <c r="H302" s="1">
        <f>IFERROR(__xludf.DUMMYFUNCTION("""COMPUTED_VALUE"""),2948.2)</f>
        <v>2948.2</v>
      </c>
      <c r="J302" s="2">
        <f>IFERROR(__xludf.DUMMYFUNCTION("""COMPUTED_VALUE"""),45730.66666666667)</f>
        <v>45730.66667</v>
      </c>
      <c r="K302" s="1">
        <f>IFERROR(__xludf.DUMMYFUNCTION("""COMPUTED_VALUE"""),2982.96)</f>
        <v>2982.96</v>
      </c>
      <c r="M302" s="2">
        <f>IFERROR(__xludf.DUMMYFUNCTION("""COMPUTED_VALUE"""),45730.66666666667)</f>
        <v>45730.66667</v>
      </c>
      <c r="N302" s="1">
        <f>IFERROR(__xludf.DUMMYFUNCTION("""COMPUTED_VALUE"""),4.6659724E7)</f>
        <v>46659724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IFERROR(__xludf.DUMMYFUNCTION("""COMPUTED_VALUE"""),2985.25)</f>
        <v>2985.25</v>
      </c>
      <c r="D303" s="2">
        <f>IFERROR(__xludf.DUMMYFUNCTION("""COMPUTED_VALUE"""),45733.66666666667)</f>
        <v>45733.66667</v>
      </c>
      <c r="E303" s="1">
        <f>IFERROR(__xludf.DUMMYFUNCTION("""COMPUTED_VALUE"""),3031.18)</f>
        <v>3031.18</v>
      </c>
      <c r="G303" s="2">
        <f>IFERROR(__xludf.DUMMYFUNCTION("""COMPUTED_VALUE"""),45733.66666666667)</f>
        <v>45733.66667</v>
      </c>
      <c r="H303" s="1">
        <f>IFERROR(__xludf.DUMMYFUNCTION("""COMPUTED_VALUE"""),2976.59)</f>
        <v>2976.59</v>
      </c>
      <c r="J303" s="2">
        <f>IFERROR(__xludf.DUMMYFUNCTION("""COMPUTED_VALUE"""),45733.66666666667)</f>
        <v>45733.66667</v>
      </c>
      <c r="K303" s="1">
        <f>IFERROR(__xludf.DUMMYFUNCTION("""COMPUTED_VALUE"""),3021.14)</f>
        <v>3021.14</v>
      </c>
      <c r="M303" s="2">
        <f>IFERROR(__xludf.DUMMYFUNCTION("""COMPUTED_VALUE"""),45733.66666666667)</f>
        <v>45733.66667</v>
      </c>
      <c r="N303" s="1">
        <f>IFERROR(__xludf.DUMMYFUNCTION("""COMPUTED_VALUE"""),4.6721607E7)</f>
        <v>46721607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IFERROR(__xludf.DUMMYFUNCTION("""COMPUTED_VALUE"""),3015.16)</f>
        <v>3015.16</v>
      </c>
      <c r="D304" s="2">
        <f>IFERROR(__xludf.DUMMYFUNCTION("""COMPUTED_VALUE"""),45734.66666666667)</f>
        <v>45734.66667</v>
      </c>
      <c r="E304" s="1">
        <f>IFERROR(__xludf.DUMMYFUNCTION("""COMPUTED_VALUE"""),3015.16)</f>
        <v>3015.16</v>
      </c>
      <c r="G304" s="2">
        <f>IFERROR(__xludf.DUMMYFUNCTION("""COMPUTED_VALUE"""),45734.66666666667)</f>
        <v>45734.66667</v>
      </c>
      <c r="H304" s="1">
        <f>IFERROR(__xludf.DUMMYFUNCTION("""COMPUTED_VALUE"""),2976.99)</f>
        <v>2976.99</v>
      </c>
      <c r="J304" s="2">
        <f>IFERROR(__xludf.DUMMYFUNCTION("""COMPUTED_VALUE"""),45734.66666666667)</f>
        <v>45734.66667</v>
      </c>
      <c r="K304" s="1">
        <f>IFERROR(__xludf.DUMMYFUNCTION("""COMPUTED_VALUE"""),2990.88)</f>
        <v>2990.88</v>
      </c>
      <c r="M304" s="2">
        <f>IFERROR(__xludf.DUMMYFUNCTION("""COMPUTED_VALUE"""),45734.66666666667)</f>
        <v>45734.66667</v>
      </c>
      <c r="N304" s="1">
        <f>IFERROR(__xludf.DUMMYFUNCTION("""COMPUTED_VALUE"""),4.8600254E7)</f>
        <v>48600254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IFERROR(__xludf.DUMMYFUNCTION("""COMPUTED_VALUE"""),2994.71)</f>
        <v>2994.71</v>
      </c>
      <c r="D305" s="2">
        <f>IFERROR(__xludf.DUMMYFUNCTION("""COMPUTED_VALUE"""),45735.66666666667)</f>
        <v>45735.66667</v>
      </c>
      <c r="E305" s="1">
        <f>IFERROR(__xludf.DUMMYFUNCTION("""COMPUTED_VALUE"""),3043.51)</f>
        <v>3043.51</v>
      </c>
      <c r="G305" s="2">
        <f>IFERROR(__xludf.DUMMYFUNCTION("""COMPUTED_VALUE"""),45735.66666666667)</f>
        <v>45735.66667</v>
      </c>
      <c r="H305" s="1">
        <f>IFERROR(__xludf.DUMMYFUNCTION("""COMPUTED_VALUE"""),2993.09)</f>
        <v>2993.09</v>
      </c>
      <c r="J305" s="2">
        <f>IFERROR(__xludf.DUMMYFUNCTION("""COMPUTED_VALUE"""),45735.66666666667)</f>
        <v>45735.66667</v>
      </c>
      <c r="K305" s="1">
        <f>IFERROR(__xludf.DUMMYFUNCTION("""COMPUTED_VALUE"""),3035.01)</f>
        <v>3035.01</v>
      </c>
      <c r="M305" s="2">
        <f>IFERROR(__xludf.DUMMYFUNCTION("""COMPUTED_VALUE"""),45735.66666666667)</f>
        <v>45735.66667</v>
      </c>
      <c r="N305" s="1">
        <f>IFERROR(__xludf.DUMMYFUNCTION("""COMPUTED_VALUE"""),4.9987607E7)</f>
        <v>49987607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IFERROR(__xludf.DUMMYFUNCTION("""COMPUTED_VALUE"""),3029.31)</f>
        <v>3029.31</v>
      </c>
      <c r="D306" s="2">
        <f>IFERROR(__xludf.DUMMYFUNCTION("""COMPUTED_VALUE"""),45736.66666666667)</f>
        <v>45736.66667</v>
      </c>
      <c r="E306" s="1">
        <f>IFERROR(__xludf.DUMMYFUNCTION("""COMPUTED_VALUE"""),3068.84)</f>
        <v>3068.84</v>
      </c>
      <c r="G306" s="2">
        <f>IFERROR(__xludf.DUMMYFUNCTION("""COMPUTED_VALUE"""),45736.66666666667)</f>
        <v>45736.66667</v>
      </c>
      <c r="H306" s="1">
        <f>IFERROR(__xludf.DUMMYFUNCTION("""COMPUTED_VALUE"""),3029.31)</f>
        <v>3029.31</v>
      </c>
      <c r="J306" s="2">
        <f>IFERROR(__xludf.DUMMYFUNCTION("""COMPUTED_VALUE"""),45736.66666666667)</f>
        <v>45736.66667</v>
      </c>
      <c r="K306" s="1">
        <f>IFERROR(__xludf.DUMMYFUNCTION("""COMPUTED_VALUE"""),3047.89)</f>
        <v>3047.89</v>
      </c>
      <c r="M306" s="2">
        <f>IFERROR(__xludf.DUMMYFUNCTION("""COMPUTED_VALUE"""),45736.66666666667)</f>
        <v>45736.66667</v>
      </c>
      <c r="N306" s="1">
        <f>IFERROR(__xludf.DUMMYFUNCTION("""COMPUTED_VALUE"""),4.8877376E7)</f>
        <v>48877376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IFERROR(__xludf.DUMMYFUNCTION("""COMPUTED_VALUE"""),3029.82)</f>
        <v>3029.82</v>
      </c>
      <c r="D307" s="2">
        <f>IFERROR(__xludf.DUMMYFUNCTION("""COMPUTED_VALUE"""),45737.66666666667)</f>
        <v>45737.66667</v>
      </c>
      <c r="E307" s="1">
        <f>IFERROR(__xludf.DUMMYFUNCTION("""COMPUTED_VALUE"""),3031.45)</f>
        <v>3031.45</v>
      </c>
      <c r="G307" s="2">
        <f>IFERROR(__xludf.DUMMYFUNCTION("""COMPUTED_VALUE"""),45737.66666666667)</f>
        <v>45737.66667</v>
      </c>
      <c r="H307" s="1">
        <f>IFERROR(__xludf.DUMMYFUNCTION("""COMPUTED_VALUE"""),2990.54)</f>
        <v>2990.54</v>
      </c>
      <c r="J307" s="2">
        <f>IFERROR(__xludf.DUMMYFUNCTION("""COMPUTED_VALUE"""),45737.66666666667)</f>
        <v>45737.66667</v>
      </c>
      <c r="K307" s="1">
        <f>IFERROR(__xludf.DUMMYFUNCTION("""COMPUTED_VALUE"""),3018.88)</f>
        <v>3018.88</v>
      </c>
      <c r="M307" s="2">
        <f>IFERROR(__xludf.DUMMYFUNCTION("""COMPUTED_VALUE"""),45737.66666666667)</f>
        <v>45737.66667</v>
      </c>
      <c r="N307" s="1">
        <f>IFERROR(__xludf.DUMMYFUNCTION("""COMPUTED_VALUE"""),1.35273717E8)</f>
        <v>135273717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IFERROR(__xludf.DUMMYFUNCTION("""COMPUTED_VALUE"""),3037.66)</f>
        <v>3037.66</v>
      </c>
      <c r="D308" s="2">
        <f>IFERROR(__xludf.DUMMYFUNCTION("""COMPUTED_VALUE"""),45740.66666666667)</f>
        <v>45740.66667</v>
      </c>
      <c r="E308" s="1">
        <f>IFERROR(__xludf.DUMMYFUNCTION("""COMPUTED_VALUE"""),3060.54)</f>
        <v>3060.54</v>
      </c>
      <c r="G308" s="2">
        <f>IFERROR(__xludf.DUMMYFUNCTION("""COMPUTED_VALUE"""),45740.66666666667)</f>
        <v>45740.66667</v>
      </c>
      <c r="H308" s="1">
        <f>IFERROR(__xludf.DUMMYFUNCTION("""COMPUTED_VALUE"""),3031.84)</f>
        <v>3031.84</v>
      </c>
      <c r="J308" s="2">
        <f>IFERROR(__xludf.DUMMYFUNCTION("""COMPUTED_VALUE"""),45740.66666666667)</f>
        <v>45740.66667</v>
      </c>
      <c r="K308" s="1">
        <f>IFERROR(__xludf.DUMMYFUNCTION("""COMPUTED_VALUE"""),3046.92)</f>
        <v>3046.92</v>
      </c>
      <c r="M308" s="2">
        <f>IFERROR(__xludf.DUMMYFUNCTION("""COMPUTED_VALUE"""),45740.66666666667)</f>
        <v>45740.66667</v>
      </c>
      <c r="N308" s="1">
        <f>IFERROR(__xludf.DUMMYFUNCTION("""COMPUTED_VALUE"""),6.462227E7)</f>
        <v>64622270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IFERROR(__xludf.DUMMYFUNCTION("""COMPUTED_VALUE"""),3052.45)</f>
        <v>3052.45</v>
      </c>
      <c r="D309" s="2">
        <f>IFERROR(__xludf.DUMMYFUNCTION("""COMPUTED_VALUE"""),45741.66666666667)</f>
        <v>45741.66667</v>
      </c>
      <c r="E309" s="1">
        <f>IFERROR(__xludf.DUMMYFUNCTION("""COMPUTED_VALUE"""),3068.45)</f>
        <v>3068.45</v>
      </c>
      <c r="G309" s="2">
        <f>IFERROR(__xludf.DUMMYFUNCTION("""COMPUTED_VALUE"""),45741.66666666667)</f>
        <v>45741.66667</v>
      </c>
      <c r="H309" s="1">
        <f>IFERROR(__xludf.DUMMYFUNCTION("""COMPUTED_VALUE"""),3035.25)</f>
        <v>3035.25</v>
      </c>
      <c r="J309" s="2">
        <f>IFERROR(__xludf.DUMMYFUNCTION("""COMPUTED_VALUE"""),45741.66666666667)</f>
        <v>45741.66667</v>
      </c>
      <c r="K309" s="1">
        <f>IFERROR(__xludf.DUMMYFUNCTION("""COMPUTED_VALUE"""),3050.56)</f>
        <v>3050.56</v>
      </c>
      <c r="M309" s="2">
        <f>IFERROR(__xludf.DUMMYFUNCTION("""COMPUTED_VALUE"""),45741.66666666667)</f>
        <v>45741.66667</v>
      </c>
      <c r="N309" s="1">
        <f>IFERROR(__xludf.DUMMYFUNCTION("""COMPUTED_VALUE"""),4.3745709E7)</f>
        <v>43745709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IFERROR(__xludf.DUMMYFUNCTION("""COMPUTED_VALUE"""),3058.69)</f>
        <v>3058.69</v>
      </c>
      <c r="D310" s="2">
        <f>IFERROR(__xludf.DUMMYFUNCTION("""COMPUTED_VALUE"""),45742.66666666667)</f>
        <v>45742.66667</v>
      </c>
      <c r="E310" s="1">
        <f>IFERROR(__xludf.DUMMYFUNCTION("""COMPUTED_VALUE"""),3084.99)</f>
        <v>3084.99</v>
      </c>
      <c r="G310" s="2">
        <f>IFERROR(__xludf.DUMMYFUNCTION("""COMPUTED_VALUE"""),45742.66666666667)</f>
        <v>45742.66667</v>
      </c>
      <c r="H310" s="1">
        <f>IFERROR(__xludf.DUMMYFUNCTION("""COMPUTED_VALUE"""),3058.59)</f>
        <v>3058.59</v>
      </c>
      <c r="J310" s="2">
        <f>IFERROR(__xludf.DUMMYFUNCTION("""COMPUTED_VALUE"""),45742.66666666667)</f>
        <v>45742.66667</v>
      </c>
      <c r="K310" s="1">
        <f>IFERROR(__xludf.DUMMYFUNCTION("""COMPUTED_VALUE"""),3082.32)</f>
        <v>3082.32</v>
      </c>
      <c r="M310" s="2">
        <f>IFERROR(__xludf.DUMMYFUNCTION("""COMPUTED_VALUE"""),45742.66666666667)</f>
        <v>45742.66667</v>
      </c>
      <c r="N310" s="1">
        <f>IFERROR(__xludf.DUMMYFUNCTION("""COMPUTED_VALUE"""),4.4832483E7)</f>
        <v>44832483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IFERROR(__xludf.DUMMYFUNCTION("""COMPUTED_VALUE"""),3085.7)</f>
        <v>3085.7</v>
      </c>
      <c r="D311" s="2">
        <f>IFERROR(__xludf.DUMMYFUNCTION("""COMPUTED_VALUE"""),45743.66666666667)</f>
        <v>45743.66667</v>
      </c>
      <c r="E311" s="1">
        <f>IFERROR(__xludf.DUMMYFUNCTION("""COMPUTED_VALUE"""),3114.22)</f>
        <v>3114.22</v>
      </c>
      <c r="G311" s="2">
        <f>IFERROR(__xludf.DUMMYFUNCTION("""COMPUTED_VALUE"""),45743.66666666667)</f>
        <v>45743.66667</v>
      </c>
      <c r="H311" s="1">
        <f>IFERROR(__xludf.DUMMYFUNCTION("""COMPUTED_VALUE"""),3073.73)</f>
        <v>3073.73</v>
      </c>
      <c r="J311" s="2">
        <f>IFERROR(__xludf.DUMMYFUNCTION("""COMPUTED_VALUE"""),45743.66666666667)</f>
        <v>45743.66667</v>
      </c>
      <c r="K311" s="1">
        <f>IFERROR(__xludf.DUMMYFUNCTION("""COMPUTED_VALUE"""),3091.64)</f>
        <v>3091.64</v>
      </c>
      <c r="M311" s="2">
        <f>IFERROR(__xludf.DUMMYFUNCTION("""COMPUTED_VALUE"""),45743.66666666667)</f>
        <v>45743.66667</v>
      </c>
      <c r="N311" s="1">
        <f>IFERROR(__xludf.DUMMYFUNCTION("""COMPUTED_VALUE"""),5.2071234E7)</f>
        <v>52071234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IFERROR(__xludf.DUMMYFUNCTION("""COMPUTED_VALUE"""),3068.88)</f>
        <v>3068.88</v>
      </c>
      <c r="D312" s="2">
        <f>IFERROR(__xludf.DUMMYFUNCTION("""COMPUTED_VALUE"""),45744.66666666667)</f>
        <v>45744.66667</v>
      </c>
      <c r="E312" s="1">
        <f>IFERROR(__xludf.DUMMYFUNCTION("""COMPUTED_VALUE"""),3069.84)</f>
        <v>3069.84</v>
      </c>
      <c r="G312" s="2">
        <f>IFERROR(__xludf.DUMMYFUNCTION("""COMPUTED_VALUE"""),45744.66666666667)</f>
        <v>45744.66667</v>
      </c>
      <c r="H312" s="1">
        <f>IFERROR(__xludf.DUMMYFUNCTION("""COMPUTED_VALUE"""),3015.02)</f>
        <v>3015.02</v>
      </c>
      <c r="J312" s="2">
        <f>IFERROR(__xludf.DUMMYFUNCTION("""COMPUTED_VALUE"""),45744.66666666667)</f>
        <v>45744.66667</v>
      </c>
      <c r="K312" s="1">
        <f>IFERROR(__xludf.DUMMYFUNCTION("""COMPUTED_VALUE"""),3023.56)</f>
        <v>3023.56</v>
      </c>
      <c r="M312" s="2">
        <f>IFERROR(__xludf.DUMMYFUNCTION("""COMPUTED_VALUE"""),45744.66666666667)</f>
        <v>45744.66667</v>
      </c>
      <c r="N312" s="1">
        <f>IFERROR(__xludf.DUMMYFUNCTION("""COMPUTED_VALUE"""),5.9416833E7)</f>
        <v>59416833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IFERROR(__xludf.DUMMYFUNCTION("""COMPUTED_VALUE"""),2986.45)</f>
        <v>2986.45</v>
      </c>
      <c r="D313" s="2">
        <f>IFERROR(__xludf.DUMMYFUNCTION("""COMPUTED_VALUE"""),45747.66666666667)</f>
        <v>45747.66667</v>
      </c>
      <c r="E313" s="1">
        <f>IFERROR(__xludf.DUMMYFUNCTION("""COMPUTED_VALUE"""),3058.48)</f>
        <v>3058.48</v>
      </c>
      <c r="G313" s="2">
        <f>IFERROR(__xludf.DUMMYFUNCTION("""COMPUTED_VALUE"""),45747.66666666667)</f>
        <v>45747.66667</v>
      </c>
      <c r="H313" s="1">
        <f>IFERROR(__xludf.DUMMYFUNCTION("""COMPUTED_VALUE"""),2973.41)</f>
        <v>2973.41</v>
      </c>
      <c r="J313" s="2">
        <f>IFERROR(__xludf.DUMMYFUNCTION("""COMPUTED_VALUE"""),45747.66666666667)</f>
        <v>45747.66667</v>
      </c>
      <c r="K313" s="1">
        <f>IFERROR(__xludf.DUMMYFUNCTION("""COMPUTED_VALUE"""),3052.52)</f>
        <v>3052.52</v>
      </c>
      <c r="M313" s="2">
        <f>IFERROR(__xludf.DUMMYFUNCTION("""COMPUTED_VALUE"""),45747.66666666667)</f>
        <v>45747.66667</v>
      </c>
      <c r="N313" s="1">
        <f>IFERROR(__xludf.DUMMYFUNCTION("""COMPUTED_VALUE"""),5.91878E7)</f>
        <v>59187800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IFERROR(__xludf.DUMMYFUNCTION("""COMPUTED_VALUE"""),3054.14)</f>
        <v>3054.14</v>
      </c>
      <c r="D314" s="2">
        <f>IFERROR(__xludf.DUMMYFUNCTION("""COMPUTED_VALUE"""),45748.66666666667)</f>
        <v>45748.66667</v>
      </c>
      <c r="E314" s="1">
        <f>IFERROR(__xludf.DUMMYFUNCTION("""COMPUTED_VALUE"""),3077.9)</f>
        <v>3077.9</v>
      </c>
      <c r="G314" s="2">
        <f>IFERROR(__xludf.DUMMYFUNCTION("""COMPUTED_VALUE"""),45748.66666666667)</f>
        <v>45748.66667</v>
      </c>
      <c r="H314" s="1">
        <f>IFERROR(__xludf.DUMMYFUNCTION("""COMPUTED_VALUE"""),3032.99)</f>
        <v>3032.99</v>
      </c>
      <c r="J314" s="2">
        <f>IFERROR(__xludf.DUMMYFUNCTION("""COMPUTED_VALUE"""),45748.66666666667)</f>
        <v>45748.66667</v>
      </c>
      <c r="K314" s="1">
        <f>IFERROR(__xludf.DUMMYFUNCTION("""COMPUTED_VALUE"""),3075.23)</f>
        <v>3075.23</v>
      </c>
      <c r="M314" s="2">
        <f>IFERROR(__xludf.DUMMYFUNCTION("""COMPUTED_VALUE"""),45748.66666666667)</f>
        <v>45748.66667</v>
      </c>
      <c r="N314" s="1">
        <f>IFERROR(__xludf.DUMMYFUNCTION("""COMPUTED_VALUE"""),3.954535E7)</f>
        <v>39545350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IFERROR(__xludf.DUMMYFUNCTION("""COMPUTED_VALUE"""),3057.85)</f>
        <v>3057.85</v>
      </c>
      <c r="D315" s="2">
        <f>IFERROR(__xludf.DUMMYFUNCTION("""COMPUTED_VALUE"""),45749.66666666667)</f>
        <v>45749.66667</v>
      </c>
      <c r="E315" s="1">
        <f>IFERROR(__xludf.DUMMYFUNCTION("""COMPUTED_VALUE"""),3109.31)</f>
        <v>3109.31</v>
      </c>
      <c r="G315" s="2">
        <f>IFERROR(__xludf.DUMMYFUNCTION("""COMPUTED_VALUE"""),45749.66666666667)</f>
        <v>45749.66667</v>
      </c>
      <c r="H315" s="1">
        <f>IFERROR(__xludf.DUMMYFUNCTION("""COMPUTED_VALUE"""),3053.44)</f>
        <v>3053.44</v>
      </c>
      <c r="J315" s="2">
        <f>IFERROR(__xludf.DUMMYFUNCTION("""COMPUTED_VALUE"""),45749.66666666667)</f>
        <v>45749.66667</v>
      </c>
      <c r="K315" s="1">
        <f>IFERROR(__xludf.DUMMYFUNCTION("""COMPUTED_VALUE"""),3091.74)</f>
        <v>3091.74</v>
      </c>
      <c r="M315" s="2">
        <f>IFERROR(__xludf.DUMMYFUNCTION("""COMPUTED_VALUE"""),45749.66666666667)</f>
        <v>45749.66667</v>
      </c>
      <c r="N315" s="1">
        <f>IFERROR(__xludf.DUMMYFUNCTION("""COMPUTED_VALUE"""),4.0842959E7)</f>
        <v>40842959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IFERROR(__xludf.DUMMYFUNCTION("""COMPUTED_VALUE"""),3026.99)</f>
        <v>3026.99</v>
      </c>
      <c r="D316" s="2">
        <f>IFERROR(__xludf.DUMMYFUNCTION("""COMPUTED_VALUE"""),45750.66666666667)</f>
        <v>45750.66667</v>
      </c>
      <c r="E316" s="1">
        <f>IFERROR(__xludf.DUMMYFUNCTION("""COMPUTED_VALUE"""),3042.34)</f>
        <v>3042.34</v>
      </c>
      <c r="G316" s="2">
        <f>IFERROR(__xludf.DUMMYFUNCTION("""COMPUTED_VALUE"""),45750.66666666667)</f>
        <v>45750.66667</v>
      </c>
      <c r="H316" s="1">
        <f>IFERROR(__xludf.DUMMYFUNCTION("""COMPUTED_VALUE"""),2987.99)</f>
        <v>2987.99</v>
      </c>
      <c r="J316" s="2">
        <f>IFERROR(__xludf.DUMMYFUNCTION("""COMPUTED_VALUE"""),45750.66666666667)</f>
        <v>45750.66667</v>
      </c>
      <c r="K316" s="1">
        <f>IFERROR(__xludf.DUMMYFUNCTION("""COMPUTED_VALUE"""),3000.65)</f>
        <v>3000.65</v>
      </c>
      <c r="M316" s="2">
        <f>IFERROR(__xludf.DUMMYFUNCTION("""COMPUTED_VALUE"""),45750.66666666667)</f>
        <v>45750.66667</v>
      </c>
      <c r="N316" s="1">
        <f>IFERROR(__xludf.DUMMYFUNCTION("""COMPUTED_VALUE"""),7.1989196E7)</f>
        <v>71989196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IFERROR(__xludf.DUMMYFUNCTION("""COMPUTED_VALUE"""),2935.22)</f>
        <v>2935.22</v>
      </c>
      <c r="D317" s="2">
        <f>IFERROR(__xludf.DUMMYFUNCTION("""COMPUTED_VALUE"""),45751.66666666667)</f>
        <v>45751.66667</v>
      </c>
      <c r="E317" s="1">
        <f>IFERROR(__xludf.DUMMYFUNCTION("""COMPUTED_VALUE"""),2935.22)</f>
        <v>2935.22</v>
      </c>
      <c r="G317" s="2">
        <f>IFERROR(__xludf.DUMMYFUNCTION("""COMPUTED_VALUE"""),45751.66666666667)</f>
        <v>45751.66667</v>
      </c>
      <c r="H317" s="1">
        <f>IFERROR(__xludf.DUMMYFUNCTION("""COMPUTED_VALUE"""),2810.58)</f>
        <v>2810.58</v>
      </c>
      <c r="J317" s="2">
        <f>IFERROR(__xludf.DUMMYFUNCTION("""COMPUTED_VALUE"""),45751.66666666667)</f>
        <v>45751.66667</v>
      </c>
      <c r="K317" s="1">
        <f>IFERROR(__xludf.DUMMYFUNCTION("""COMPUTED_VALUE"""),2815.82)</f>
        <v>2815.82</v>
      </c>
      <c r="M317" s="2">
        <f>IFERROR(__xludf.DUMMYFUNCTION("""COMPUTED_VALUE"""),45751.66666666667)</f>
        <v>45751.66667</v>
      </c>
      <c r="N317" s="1">
        <f>IFERROR(__xludf.DUMMYFUNCTION("""COMPUTED_VALUE"""),8.7321924E7)</f>
        <v>87321924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IFERROR(__xludf.DUMMYFUNCTION("""COMPUTED_VALUE"""),2724.61)</f>
        <v>2724.61</v>
      </c>
      <c r="D318" s="2">
        <f>IFERROR(__xludf.DUMMYFUNCTION("""COMPUTED_VALUE"""),45754.66666666667)</f>
        <v>45754.66667</v>
      </c>
      <c r="E318" s="1">
        <f>IFERROR(__xludf.DUMMYFUNCTION("""COMPUTED_VALUE"""),2878.97)</f>
        <v>2878.97</v>
      </c>
      <c r="G318" s="2">
        <f>IFERROR(__xludf.DUMMYFUNCTION("""COMPUTED_VALUE"""),45754.66666666667)</f>
        <v>45754.66667</v>
      </c>
      <c r="H318" s="1">
        <f>IFERROR(__xludf.DUMMYFUNCTION("""COMPUTED_VALUE"""),2686.24)</f>
        <v>2686.24</v>
      </c>
      <c r="J318" s="2">
        <f>IFERROR(__xludf.DUMMYFUNCTION("""COMPUTED_VALUE"""),45754.66666666667)</f>
        <v>45754.66667</v>
      </c>
      <c r="K318" s="1">
        <f>IFERROR(__xludf.DUMMYFUNCTION("""COMPUTED_VALUE"""),2794.46)</f>
        <v>2794.46</v>
      </c>
      <c r="M318" s="2">
        <f>IFERROR(__xludf.DUMMYFUNCTION("""COMPUTED_VALUE"""),45754.66666666667)</f>
        <v>45754.66667</v>
      </c>
      <c r="N318" s="1">
        <f>IFERROR(__xludf.DUMMYFUNCTION("""COMPUTED_VALUE"""),9.6086615E7)</f>
        <v>96086615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IFERROR(__xludf.DUMMYFUNCTION("""COMPUTED_VALUE"""),2848.04)</f>
        <v>2848.04</v>
      </c>
      <c r="D319" s="2">
        <f>IFERROR(__xludf.DUMMYFUNCTION("""COMPUTED_VALUE"""),45755.66666666667)</f>
        <v>45755.66667</v>
      </c>
      <c r="E319" s="1">
        <f>IFERROR(__xludf.DUMMYFUNCTION("""COMPUTED_VALUE"""),2888.87)</f>
        <v>2888.87</v>
      </c>
      <c r="G319" s="2">
        <f>IFERROR(__xludf.DUMMYFUNCTION("""COMPUTED_VALUE"""),45755.66666666667)</f>
        <v>45755.66667</v>
      </c>
      <c r="H319" s="1">
        <f>IFERROR(__xludf.DUMMYFUNCTION("""COMPUTED_VALUE"""),2741.56)</f>
        <v>2741.56</v>
      </c>
      <c r="J319" s="2">
        <f>IFERROR(__xludf.DUMMYFUNCTION("""COMPUTED_VALUE"""),45755.66666666667)</f>
        <v>45755.66667</v>
      </c>
      <c r="K319" s="1">
        <f>IFERROR(__xludf.DUMMYFUNCTION("""COMPUTED_VALUE"""),2777.03)</f>
        <v>2777.03</v>
      </c>
      <c r="M319" s="2">
        <f>IFERROR(__xludf.DUMMYFUNCTION("""COMPUTED_VALUE"""),45755.66666666667)</f>
        <v>45755.66667</v>
      </c>
      <c r="N319" s="1">
        <f>IFERROR(__xludf.DUMMYFUNCTION("""COMPUTED_VALUE"""),7.3062418E7)</f>
        <v>73062418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IFERROR(__xludf.DUMMYFUNCTION("""COMPUTED_VALUE"""),2759.89)</f>
        <v>2759.89</v>
      </c>
      <c r="D320" s="2">
        <f>IFERROR(__xludf.DUMMYFUNCTION("""COMPUTED_VALUE"""),45756.66666666667)</f>
        <v>45756.66667</v>
      </c>
      <c r="E320" s="1">
        <f>IFERROR(__xludf.DUMMYFUNCTION("""COMPUTED_VALUE"""),2963.95)</f>
        <v>2963.95</v>
      </c>
      <c r="G320" s="2">
        <f>IFERROR(__xludf.DUMMYFUNCTION("""COMPUTED_VALUE"""),45756.66666666667)</f>
        <v>45756.66667</v>
      </c>
      <c r="H320" s="1">
        <f>IFERROR(__xludf.DUMMYFUNCTION("""COMPUTED_VALUE"""),2755.11)</f>
        <v>2755.11</v>
      </c>
      <c r="J320" s="2">
        <f>IFERROR(__xludf.DUMMYFUNCTION("""COMPUTED_VALUE"""),45756.66666666667)</f>
        <v>45756.66667</v>
      </c>
      <c r="K320" s="1">
        <f>IFERROR(__xludf.DUMMYFUNCTION("""COMPUTED_VALUE"""),2959.43)</f>
        <v>2959.43</v>
      </c>
      <c r="M320" s="2">
        <f>IFERROR(__xludf.DUMMYFUNCTION("""COMPUTED_VALUE"""),45756.66666666667)</f>
        <v>45756.66667</v>
      </c>
      <c r="N320" s="1">
        <f>IFERROR(__xludf.DUMMYFUNCTION("""COMPUTED_VALUE"""),1.00566315E8)</f>
        <v>100566315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IFERROR(__xludf.DUMMYFUNCTION("""COMPUTED_VALUE"""),2912.25)</f>
        <v>2912.25</v>
      </c>
      <c r="D321" s="2">
        <f>IFERROR(__xludf.DUMMYFUNCTION("""COMPUTED_VALUE"""),45757.66666666667)</f>
        <v>45757.66667</v>
      </c>
      <c r="E321" s="1">
        <f>IFERROR(__xludf.DUMMYFUNCTION("""COMPUTED_VALUE"""),2931.06)</f>
        <v>2931.06</v>
      </c>
      <c r="G321" s="2">
        <f>IFERROR(__xludf.DUMMYFUNCTION("""COMPUTED_VALUE"""),45757.66666666667)</f>
        <v>45757.66667</v>
      </c>
      <c r="H321" s="1">
        <f>IFERROR(__xludf.DUMMYFUNCTION("""COMPUTED_VALUE"""),2819.63)</f>
        <v>2819.63</v>
      </c>
      <c r="J321" s="2">
        <f>IFERROR(__xludf.DUMMYFUNCTION("""COMPUTED_VALUE"""),45757.66666666667)</f>
        <v>45757.66667</v>
      </c>
      <c r="K321" s="1">
        <f>IFERROR(__xludf.DUMMYFUNCTION("""COMPUTED_VALUE"""),2913.16)</f>
        <v>2913.16</v>
      </c>
      <c r="M321" s="2">
        <f>IFERROR(__xludf.DUMMYFUNCTION("""COMPUTED_VALUE"""),45757.66666666667)</f>
        <v>45757.66667</v>
      </c>
      <c r="N321" s="1">
        <f>IFERROR(__xludf.DUMMYFUNCTION("""COMPUTED_VALUE"""),6.4241701E7)</f>
        <v>64241701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IFERROR(__xludf.DUMMYFUNCTION("""COMPUTED_VALUE"""),2907.63)</f>
        <v>2907.63</v>
      </c>
      <c r="D322" s="2">
        <f>IFERROR(__xludf.DUMMYFUNCTION("""COMPUTED_VALUE"""),45758.66666666667)</f>
        <v>45758.66667</v>
      </c>
      <c r="E322" s="1">
        <f>IFERROR(__xludf.DUMMYFUNCTION("""COMPUTED_VALUE"""),2937.74)</f>
        <v>2937.74</v>
      </c>
      <c r="G322" s="2">
        <f>IFERROR(__xludf.DUMMYFUNCTION("""COMPUTED_VALUE"""),45758.66666666667)</f>
        <v>45758.66667</v>
      </c>
      <c r="H322" s="1">
        <f>IFERROR(__xludf.DUMMYFUNCTION("""COMPUTED_VALUE"""),2863.24)</f>
        <v>2863.24</v>
      </c>
      <c r="J322" s="2">
        <f>IFERROR(__xludf.DUMMYFUNCTION("""COMPUTED_VALUE"""),45758.66666666667)</f>
        <v>45758.66667</v>
      </c>
      <c r="K322" s="1">
        <f>IFERROR(__xludf.DUMMYFUNCTION("""COMPUTED_VALUE"""),2932.06)</f>
        <v>2932.06</v>
      </c>
      <c r="M322" s="2">
        <f>IFERROR(__xludf.DUMMYFUNCTION("""COMPUTED_VALUE"""),45758.66666666667)</f>
        <v>45758.66667</v>
      </c>
      <c r="N322" s="1">
        <f>IFERROR(__xludf.DUMMYFUNCTION("""COMPUTED_VALUE"""),4.9120683E7)</f>
        <v>49120683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IFERROR(__xludf.DUMMYFUNCTION("""COMPUTED_VALUE"""),2960.79)</f>
        <v>2960.79</v>
      </c>
      <c r="D323" s="2">
        <f>IFERROR(__xludf.DUMMYFUNCTION("""COMPUTED_VALUE"""),45761.66666666667)</f>
        <v>45761.66667</v>
      </c>
      <c r="E323" s="1">
        <f>IFERROR(__xludf.DUMMYFUNCTION("""COMPUTED_VALUE"""),2974.33)</f>
        <v>2974.33</v>
      </c>
      <c r="G323" s="2">
        <f>IFERROR(__xludf.DUMMYFUNCTION("""COMPUTED_VALUE"""),45761.66666666667)</f>
        <v>45761.66667</v>
      </c>
      <c r="H323" s="1">
        <f>IFERROR(__xludf.DUMMYFUNCTION("""COMPUTED_VALUE"""),2925.59)</f>
        <v>2925.59</v>
      </c>
      <c r="J323" s="2">
        <f>IFERROR(__xludf.DUMMYFUNCTION("""COMPUTED_VALUE"""),45761.66666666667)</f>
        <v>45761.66667</v>
      </c>
      <c r="K323" s="1">
        <f>IFERROR(__xludf.DUMMYFUNCTION("""COMPUTED_VALUE"""),2962.4)</f>
        <v>2962.4</v>
      </c>
      <c r="M323" s="2">
        <f>IFERROR(__xludf.DUMMYFUNCTION("""COMPUTED_VALUE"""),45761.66666666667)</f>
        <v>45761.66667</v>
      </c>
      <c r="N323" s="1">
        <f>IFERROR(__xludf.DUMMYFUNCTION("""COMPUTED_VALUE"""),5.0775865E7)</f>
        <v>50775865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IFERROR(__xludf.DUMMYFUNCTION("""COMPUTED_VALUE"""),2963.3)</f>
        <v>2963.3</v>
      </c>
      <c r="D324" s="2">
        <f>IFERROR(__xludf.DUMMYFUNCTION("""COMPUTED_VALUE"""),45762.66666666667)</f>
        <v>45762.66667</v>
      </c>
      <c r="E324" s="1">
        <f>IFERROR(__xludf.DUMMYFUNCTION("""COMPUTED_VALUE"""),2975.08)</f>
        <v>2975.08</v>
      </c>
      <c r="G324" s="2">
        <f>IFERROR(__xludf.DUMMYFUNCTION("""COMPUTED_VALUE"""),45762.66666666667)</f>
        <v>45762.66667</v>
      </c>
      <c r="H324" s="1">
        <f>IFERROR(__xludf.DUMMYFUNCTION("""COMPUTED_VALUE"""),2925.87)</f>
        <v>2925.87</v>
      </c>
      <c r="J324" s="2">
        <f>IFERROR(__xludf.DUMMYFUNCTION("""COMPUTED_VALUE"""),45762.66666666667)</f>
        <v>45762.66667</v>
      </c>
      <c r="K324" s="1">
        <f>IFERROR(__xludf.DUMMYFUNCTION("""COMPUTED_VALUE"""),2928.6)</f>
        <v>2928.6</v>
      </c>
      <c r="M324" s="2">
        <f>IFERROR(__xludf.DUMMYFUNCTION("""COMPUTED_VALUE"""),45762.66666666667)</f>
        <v>45762.66667</v>
      </c>
      <c r="N324" s="1">
        <f>IFERROR(__xludf.DUMMYFUNCTION("""COMPUTED_VALUE"""),3.903749E7)</f>
        <v>39037490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IFERROR(__xludf.DUMMYFUNCTION("""COMPUTED_VALUE"""),2920.36)</f>
        <v>2920.36</v>
      </c>
      <c r="D325" s="2">
        <f>IFERROR(__xludf.DUMMYFUNCTION("""COMPUTED_VALUE"""),45763.66666666667)</f>
        <v>45763.66667</v>
      </c>
      <c r="E325" s="1">
        <f>IFERROR(__xludf.DUMMYFUNCTION("""COMPUTED_VALUE"""),2930.02)</f>
        <v>2930.02</v>
      </c>
      <c r="G325" s="2">
        <f>IFERROR(__xludf.DUMMYFUNCTION("""COMPUTED_VALUE"""),45763.66666666667)</f>
        <v>45763.66667</v>
      </c>
      <c r="H325" s="1">
        <f>IFERROR(__xludf.DUMMYFUNCTION("""COMPUTED_VALUE"""),2857.34)</f>
        <v>2857.34</v>
      </c>
      <c r="J325" s="2">
        <f>IFERROR(__xludf.DUMMYFUNCTION("""COMPUTED_VALUE"""),45763.66666666667)</f>
        <v>45763.66667</v>
      </c>
      <c r="K325" s="1">
        <f>IFERROR(__xludf.DUMMYFUNCTION("""COMPUTED_VALUE"""),2880.33)</f>
        <v>2880.33</v>
      </c>
      <c r="M325" s="2">
        <f>IFERROR(__xludf.DUMMYFUNCTION("""COMPUTED_VALUE"""),45763.66666666667)</f>
        <v>45763.66667</v>
      </c>
      <c r="N325" s="1">
        <f>IFERROR(__xludf.DUMMYFUNCTION("""COMPUTED_VALUE"""),4.791663E7)</f>
        <v>47916630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IFERROR(__xludf.DUMMYFUNCTION("""COMPUTED_VALUE"""),2887.5)</f>
        <v>2887.5</v>
      </c>
      <c r="D326" s="2">
        <f>IFERROR(__xludf.DUMMYFUNCTION("""COMPUTED_VALUE"""),45764.66666666667)</f>
        <v>45764.66667</v>
      </c>
      <c r="E326" s="1">
        <f>IFERROR(__xludf.DUMMYFUNCTION("""COMPUTED_VALUE"""),2918.59)</f>
        <v>2918.59</v>
      </c>
      <c r="G326" s="2">
        <f>IFERROR(__xludf.DUMMYFUNCTION("""COMPUTED_VALUE"""),45764.66666666667)</f>
        <v>45764.66667</v>
      </c>
      <c r="H326" s="1">
        <f>IFERROR(__xludf.DUMMYFUNCTION("""COMPUTED_VALUE"""),2869.95)</f>
        <v>2869.95</v>
      </c>
      <c r="J326" s="2">
        <f>IFERROR(__xludf.DUMMYFUNCTION("""COMPUTED_VALUE"""),45764.66666666667)</f>
        <v>45764.66667</v>
      </c>
      <c r="K326" s="1">
        <f>IFERROR(__xludf.DUMMYFUNCTION("""COMPUTED_VALUE"""),2901.42)</f>
        <v>2901.42</v>
      </c>
      <c r="M326" s="2">
        <f>IFERROR(__xludf.DUMMYFUNCTION("""COMPUTED_VALUE"""),45764.66666666667)</f>
        <v>45764.66667</v>
      </c>
      <c r="N326" s="1">
        <f>IFERROR(__xludf.DUMMYFUNCTION("""COMPUTED_VALUE"""),3.7046513E7)</f>
        <v>37046513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IFERROR(__xludf.DUMMYFUNCTION("""COMPUTED_VALUE"""),2883.81)</f>
        <v>2883.81</v>
      </c>
      <c r="D327" s="2">
        <f>IFERROR(__xludf.DUMMYFUNCTION("""COMPUTED_VALUE"""),45768.66666666667)</f>
        <v>45768.66667</v>
      </c>
      <c r="E327" s="1">
        <f>IFERROR(__xludf.DUMMYFUNCTION("""COMPUTED_VALUE"""),2883.81)</f>
        <v>2883.81</v>
      </c>
      <c r="G327" s="2">
        <f>IFERROR(__xludf.DUMMYFUNCTION("""COMPUTED_VALUE"""),45768.66666666667)</f>
        <v>45768.66667</v>
      </c>
      <c r="H327" s="1">
        <f>IFERROR(__xludf.DUMMYFUNCTION("""COMPUTED_VALUE"""),2810.12)</f>
        <v>2810.12</v>
      </c>
      <c r="J327" s="2">
        <f>IFERROR(__xludf.DUMMYFUNCTION("""COMPUTED_VALUE"""),45768.66666666667)</f>
        <v>45768.66667</v>
      </c>
      <c r="K327" s="1">
        <f>IFERROR(__xludf.DUMMYFUNCTION("""COMPUTED_VALUE"""),2847.38)</f>
        <v>2847.38</v>
      </c>
      <c r="M327" s="2">
        <f>IFERROR(__xludf.DUMMYFUNCTION("""COMPUTED_VALUE"""),45768.66666666667)</f>
        <v>45768.66667</v>
      </c>
      <c r="N327" s="1">
        <f>IFERROR(__xludf.DUMMYFUNCTION("""COMPUTED_VALUE"""),4.7752511E7)</f>
        <v>47752511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IFERROR(__xludf.DUMMYFUNCTION("""COMPUTED_VALUE"""),2882.92)</f>
        <v>2882.92</v>
      </c>
      <c r="D328" s="2">
        <f>IFERROR(__xludf.DUMMYFUNCTION("""COMPUTED_VALUE"""),45769.66666666667)</f>
        <v>45769.66667</v>
      </c>
      <c r="E328" s="1">
        <f>IFERROR(__xludf.DUMMYFUNCTION("""COMPUTED_VALUE"""),2934.18)</f>
        <v>2934.18</v>
      </c>
      <c r="G328" s="2">
        <f>IFERROR(__xludf.DUMMYFUNCTION("""COMPUTED_VALUE"""),45769.66666666667)</f>
        <v>45769.66667</v>
      </c>
      <c r="H328" s="1">
        <f>IFERROR(__xludf.DUMMYFUNCTION("""COMPUTED_VALUE"""),2875.87)</f>
        <v>2875.87</v>
      </c>
      <c r="J328" s="2">
        <f>IFERROR(__xludf.DUMMYFUNCTION("""COMPUTED_VALUE"""),45769.66666666667)</f>
        <v>45769.66667</v>
      </c>
      <c r="K328" s="1">
        <f>IFERROR(__xludf.DUMMYFUNCTION("""COMPUTED_VALUE"""),2920.84)</f>
        <v>2920.84</v>
      </c>
      <c r="M328" s="2">
        <f>IFERROR(__xludf.DUMMYFUNCTION("""COMPUTED_VALUE"""),45769.66666666667)</f>
        <v>45769.66667</v>
      </c>
      <c r="N328" s="1">
        <f>IFERROR(__xludf.DUMMYFUNCTION("""COMPUTED_VALUE"""),4.9704966E7)</f>
        <v>49704966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IFERROR(__xludf.DUMMYFUNCTION("""COMPUTED_VALUE"""),2950.05)</f>
        <v>2950.05</v>
      </c>
      <c r="D329" s="2">
        <f>IFERROR(__xludf.DUMMYFUNCTION("""COMPUTED_VALUE"""),45770.66666666667)</f>
        <v>45770.66667</v>
      </c>
      <c r="E329" s="1">
        <f>IFERROR(__xludf.DUMMYFUNCTION("""COMPUTED_VALUE"""),2993.82)</f>
        <v>2993.82</v>
      </c>
      <c r="G329" s="2">
        <f>IFERROR(__xludf.DUMMYFUNCTION("""COMPUTED_VALUE"""),45770.66666666667)</f>
        <v>45770.66667</v>
      </c>
      <c r="H329" s="1">
        <f>IFERROR(__xludf.DUMMYFUNCTION("""COMPUTED_VALUE"""),2938.35)</f>
        <v>2938.35</v>
      </c>
      <c r="J329" s="2">
        <f>IFERROR(__xludf.DUMMYFUNCTION("""COMPUTED_VALUE"""),45770.66666666667)</f>
        <v>45770.66667</v>
      </c>
      <c r="K329" s="1">
        <f>IFERROR(__xludf.DUMMYFUNCTION("""COMPUTED_VALUE"""),2951.2)</f>
        <v>2951.2</v>
      </c>
      <c r="M329" s="2">
        <f>IFERROR(__xludf.DUMMYFUNCTION("""COMPUTED_VALUE"""),45770.66666666667)</f>
        <v>45770.66667</v>
      </c>
      <c r="N329" s="1">
        <f>IFERROR(__xludf.DUMMYFUNCTION("""COMPUTED_VALUE"""),5.4173837E7)</f>
        <v>54173837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IFERROR(__xludf.DUMMYFUNCTION("""COMPUTED_VALUE"""),2951.98)</f>
        <v>2951.98</v>
      </c>
      <c r="D330" s="2">
        <f>IFERROR(__xludf.DUMMYFUNCTION("""COMPUTED_VALUE"""),45771.66666666667)</f>
        <v>45771.66667</v>
      </c>
      <c r="E330" s="1">
        <f>IFERROR(__xludf.DUMMYFUNCTION("""COMPUTED_VALUE"""),2969.36)</f>
        <v>2969.36</v>
      </c>
      <c r="G330" s="2">
        <f>IFERROR(__xludf.DUMMYFUNCTION("""COMPUTED_VALUE"""),45771.66666666667)</f>
        <v>45771.66667</v>
      </c>
      <c r="H330" s="1">
        <f>IFERROR(__xludf.DUMMYFUNCTION("""COMPUTED_VALUE"""),2936.6)</f>
        <v>2936.6</v>
      </c>
      <c r="J330" s="2">
        <f>IFERROR(__xludf.DUMMYFUNCTION("""COMPUTED_VALUE"""),45771.66666666667)</f>
        <v>45771.66667</v>
      </c>
      <c r="K330" s="1">
        <f>IFERROR(__xludf.DUMMYFUNCTION("""COMPUTED_VALUE"""),2968.51)</f>
        <v>2968.51</v>
      </c>
      <c r="M330" s="2">
        <f>IFERROR(__xludf.DUMMYFUNCTION("""COMPUTED_VALUE"""),45771.66666666667)</f>
        <v>45771.66667</v>
      </c>
      <c r="N330" s="1">
        <f>IFERROR(__xludf.DUMMYFUNCTION("""COMPUTED_VALUE"""),5.4572736E7)</f>
        <v>54572736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IFERROR(__xludf.DUMMYFUNCTION("""COMPUTED_VALUE"""),2970.11)</f>
        <v>2970.11</v>
      </c>
      <c r="D331" s="2">
        <f>IFERROR(__xludf.DUMMYFUNCTION("""COMPUTED_VALUE"""),45772.66666666667)</f>
        <v>45772.66667</v>
      </c>
      <c r="E331" s="1">
        <f>IFERROR(__xludf.DUMMYFUNCTION("""COMPUTED_VALUE"""),2996.27)</f>
        <v>2996.27</v>
      </c>
      <c r="G331" s="2">
        <f>IFERROR(__xludf.DUMMYFUNCTION("""COMPUTED_VALUE"""),45772.66666666667)</f>
        <v>45772.66667</v>
      </c>
      <c r="H331" s="1">
        <f>IFERROR(__xludf.DUMMYFUNCTION("""COMPUTED_VALUE"""),2958.41)</f>
        <v>2958.41</v>
      </c>
      <c r="J331" s="2">
        <f>IFERROR(__xludf.DUMMYFUNCTION("""COMPUTED_VALUE"""),45772.66666666667)</f>
        <v>45772.66667</v>
      </c>
      <c r="K331" s="1">
        <f>IFERROR(__xludf.DUMMYFUNCTION("""COMPUTED_VALUE"""),2987.7)</f>
        <v>2987.7</v>
      </c>
      <c r="M331" s="2">
        <f>IFERROR(__xludf.DUMMYFUNCTION("""COMPUTED_VALUE"""),45772.66666666667)</f>
        <v>45772.66667</v>
      </c>
      <c r="N331" s="1">
        <f>IFERROR(__xludf.DUMMYFUNCTION("""COMPUTED_VALUE"""),5.1374153E7)</f>
        <v>51374153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IFERROR(__xludf.DUMMYFUNCTION("""COMPUTED_VALUE"""),2996.47)</f>
        <v>2996.47</v>
      </c>
      <c r="D332" s="2">
        <f>IFERROR(__xludf.DUMMYFUNCTION("""COMPUTED_VALUE"""),45775.66666666667)</f>
        <v>45775.66667</v>
      </c>
      <c r="E332" s="1">
        <f>IFERROR(__xludf.DUMMYFUNCTION("""COMPUTED_VALUE"""),3008.02)</f>
        <v>3008.02</v>
      </c>
      <c r="G332" s="2">
        <f>IFERROR(__xludf.DUMMYFUNCTION("""COMPUTED_VALUE"""),45775.66666666667)</f>
        <v>45775.66667</v>
      </c>
      <c r="H332" s="1">
        <f>IFERROR(__xludf.DUMMYFUNCTION("""COMPUTED_VALUE"""),2963.59)</f>
        <v>2963.59</v>
      </c>
      <c r="J332" s="2">
        <f>IFERROR(__xludf.DUMMYFUNCTION("""COMPUTED_VALUE"""),45775.66666666667)</f>
        <v>45775.66667</v>
      </c>
      <c r="K332" s="1">
        <f>IFERROR(__xludf.DUMMYFUNCTION("""COMPUTED_VALUE"""),2985.86)</f>
        <v>2985.86</v>
      </c>
      <c r="M332" s="2">
        <f>IFERROR(__xludf.DUMMYFUNCTION("""COMPUTED_VALUE"""),45775.66666666667)</f>
        <v>45775.66667</v>
      </c>
      <c r="N332" s="1">
        <f>IFERROR(__xludf.DUMMYFUNCTION("""COMPUTED_VALUE"""),4.843617E7)</f>
        <v>48436170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IFERROR(__xludf.DUMMYFUNCTION("""COMPUTED_VALUE"""),2972.72)</f>
        <v>2972.72</v>
      </c>
      <c r="D333" s="2">
        <f>IFERROR(__xludf.DUMMYFUNCTION("""COMPUTED_VALUE"""),45776.66666666667)</f>
        <v>45776.66667</v>
      </c>
      <c r="E333" s="1">
        <f>IFERROR(__xludf.DUMMYFUNCTION("""COMPUTED_VALUE"""),2993.8)</f>
        <v>2993.8</v>
      </c>
      <c r="G333" s="2">
        <f>IFERROR(__xludf.DUMMYFUNCTION("""COMPUTED_VALUE"""),45776.66666666667)</f>
        <v>45776.66667</v>
      </c>
      <c r="H333" s="1">
        <f>IFERROR(__xludf.DUMMYFUNCTION("""COMPUTED_VALUE"""),2960.14)</f>
        <v>2960.14</v>
      </c>
      <c r="J333" s="2">
        <f>IFERROR(__xludf.DUMMYFUNCTION("""COMPUTED_VALUE"""),45776.66666666667)</f>
        <v>45776.66667</v>
      </c>
      <c r="K333" s="1">
        <f>IFERROR(__xludf.DUMMYFUNCTION("""COMPUTED_VALUE"""),2985.67)</f>
        <v>2985.67</v>
      </c>
      <c r="M333" s="2">
        <f>IFERROR(__xludf.DUMMYFUNCTION("""COMPUTED_VALUE"""),45776.66666666667)</f>
        <v>45776.66667</v>
      </c>
      <c r="N333" s="1">
        <f>IFERROR(__xludf.DUMMYFUNCTION("""COMPUTED_VALUE"""),5.0699843E7)</f>
        <v>50699843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IFERROR(__xludf.DUMMYFUNCTION("""COMPUTED_VALUE"""),2924.91)</f>
        <v>2924.91</v>
      </c>
      <c r="D334" s="2">
        <f>IFERROR(__xludf.DUMMYFUNCTION("""COMPUTED_VALUE"""),45777.66666666667)</f>
        <v>45777.66667</v>
      </c>
      <c r="E334" s="1">
        <f>IFERROR(__xludf.DUMMYFUNCTION("""COMPUTED_VALUE"""),2996.75)</f>
        <v>2996.75</v>
      </c>
      <c r="G334" s="2">
        <f>IFERROR(__xludf.DUMMYFUNCTION("""COMPUTED_VALUE"""),45777.66666666667)</f>
        <v>45777.66667</v>
      </c>
      <c r="H334" s="1">
        <f>IFERROR(__xludf.DUMMYFUNCTION("""COMPUTED_VALUE"""),2903.84)</f>
        <v>2903.84</v>
      </c>
      <c r="J334" s="2">
        <f>IFERROR(__xludf.DUMMYFUNCTION("""COMPUTED_VALUE"""),45777.66666666667)</f>
        <v>45777.66667</v>
      </c>
      <c r="K334" s="1">
        <f>IFERROR(__xludf.DUMMYFUNCTION("""COMPUTED_VALUE"""),2988.48)</f>
        <v>2988.48</v>
      </c>
      <c r="M334" s="2">
        <f>IFERROR(__xludf.DUMMYFUNCTION("""COMPUTED_VALUE"""),45777.66666666667)</f>
        <v>45777.66667</v>
      </c>
      <c r="N334" s="1">
        <f>IFERROR(__xludf.DUMMYFUNCTION("""COMPUTED_VALUE"""),8.3767284E7)</f>
        <v>83767284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IFERROR(__xludf.DUMMYFUNCTION("""COMPUTED_VALUE"""),2972.07)</f>
        <v>2972.07</v>
      </c>
      <c r="D335" s="2">
        <f>IFERROR(__xludf.DUMMYFUNCTION("""COMPUTED_VALUE"""),45778.66666666667)</f>
        <v>45778.66667</v>
      </c>
      <c r="E335" s="1">
        <f>IFERROR(__xludf.DUMMYFUNCTION("""COMPUTED_VALUE"""),3014.91)</f>
        <v>3014.91</v>
      </c>
      <c r="G335" s="2">
        <f>IFERROR(__xludf.DUMMYFUNCTION("""COMPUTED_VALUE"""),45778.66666666667)</f>
        <v>45778.66667</v>
      </c>
      <c r="H335" s="1">
        <f>IFERROR(__xludf.DUMMYFUNCTION("""COMPUTED_VALUE"""),2961.24)</f>
        <v>2961.24</v>
      </c>
      <c r="J335" s="2">
        <f>IFERROR(__xludf.DUMMYFUNCTION("""COMPUTED_VALUE"""),45778.66666666667)</f>
        <v>45778.66667</v>
      </c>
      <c r="K335" s="1">
        <f>IFERROR(__xludf.DUMMYFUNCTION("""COMPUTED_VALUE"""),2977.62)</f>
        <v>2977.62</v>
      </c>
      <c r="M335" s="2">
        <f>IFERROR(__xludf.DUMMYFUNCTION("""COMPUTED_VALUE"""),45778.66666666667)</f>
        <v>45778.66667</v>
      </c>
      <c r="N335" s="1">
        <f>IFERROR(__xludf.DUMMYFUNCTION("""COMPUTED_VALUE"""),5.7613103E7)</f>
        <v>57613103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IFERROR(__xludf.DUMMYFUNCTION("""COMPUTED_VALUE"""),3000.48)</f>
        <v>3000.48</v>
      </c>
      <c r="D336" s="2">
        <f>IFERROR(__xludf.DUMMYFUNCTION("""COMPUTED_VALUE"""),45779.66666666667)</f>
        <v>45779.66667</v>
      </c>
      <c r="E336" s="1">
        <f>IFERROR(__xludf.DUMMYFUNCTION("""COMPUTED_VALUE"""),3025.83)</f>
        <v>3025.83</v>
      </c>
      <c r="G336" s="2">
        <f>IFERROR(__xludf.DUMMYFUNCTION("""COMPUTED_VALUE"""),45779.66666666667)</f>
        <v>45779.66667</v>
      </c>
      <c r="H336" s="1">
        <f>IFERROR(__xludf.DUMMYFUNCTION("""COMPUTED_VALUE"""),2990.91)</f>
        <v>2990.91</v>
      </c>
      <c r="J336" s="2">
        <f>IFERROR(__xludf.DUMMYFUNCTION("""COMPUTED_VALUE"""),45779.66666666667)</f>
        <v>45779.66667</v>
      </c>
      <c r="K336" s="1">
        <f>IFERROR(__xludf.DUMMYFUNCTION("""COMPUTED_VALUE"""),3020.71)</f>
        <v>3020.71</v>
      </c>
      <c r="M336" s="2">
        <f>IFERROR(__xludf.DUMMYFUNCTION("""COMPUTED_VALUE"""),45779.66666666667)</f>
        <v>45779.66667</v>
      </c>
      <c r="N336" s="1">
        <f>IFERROR(__xludf.DUMMYFUNCTION("""COMPUTED_VALUE"""),5.1528039E7)</f>
        <v>51528039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IFERROR(__xludf.DUMMYFUNCTION("""COMPUTED_VALUE"""),3013.43)</f>
        <v>3013.43</v>
      </c>
      <c r="D337" s="2">
        <f>IFERROR(__xludf.DUMMYFUNCTION("""COMPUTED_VALUE"""),45782.66666666667)</f>
        <v>45782.66667</v>
      </c>
      <c r="E337" s="1">
        <f>IFERROR(__xludf.DUMMYFUNCTION("""COMPUTED_VALUE"""),3025.31)</f>
        <v>3025.31</v>
      </c>
      <c r="G337" s="2">
        <f>IFERROR(__xludf.DUMMYFUNCTION("""COMPUTED_VALUE"""),45782.66666666667)</f>
        <v>45782.66667</v>
      </c>
      <c r="H337" s="1">
        <f>IFERROR(__xludf.DUMMYFUNCTION("""COMPUTED_VALUE"""),2990.49)</f>
        <v>2990.49</v>
      </c>
      <c r="J337" s="2">
        <f>IFERROR(__xludf.DUMMYFUNCTION("""COMPUTED_VALUE"""),45782.66666666667)</f>
        <v>45782.66667</v>
      </c>
      <c r="K337" s="1">
        <f>IFERROR(__xludf.DUMMYFUNCTION("""COMPUTED_VALUE"""),3000.6)</f>
        <v>3000.6</v>
      </c>
      <c r="M337" s="2">
        <f>IFERROR(__xludf.DUMMYFUNCTION("""COMPUTED_VALUE"""),45782.66666666667)</f>
        <v>45782.66667</v>
      </c>
      <c r="N337" s="1">
        <f>IFERROR(__xludf.DUMMYFUNCTION("""COMPUTED_VALUE"""),5.6634111E7)</f>
        <v>56634111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IFERROR(__xludf.DUMMYFUNCTION("""COMPUTED_VALUE"""),2973.01)</f>
        <v>2973.01</v>
      </c>
      <c r="D338" s="2">
        <f>IFERROR(__xludf.DUMMYFUNCTION("""COMPUTED_VALUE"""),45783.66666666667)</f>
        <v>45783.66667</v>
      </c>
      <c r="E338" s="1">
        <f>IFERROR(__xludf.DUMMYFUNCTION("""COMPUTED_VALUE"""),2999.01)</f>
        <v>2999.01</v>
      </c>
      <c r="G338" s="2">
        <f>IFERROR(__xludf.DUMMYFUNCTION("""COMPUTED_VALUE"""),45783.66666666667)</f>
        <v>45783.66667</v>
      </c>
      <c r="H338" s="1">
        <f>IFERROR(__xludf.DUMMYFUNCTION("""COMPUTED_VALUE"""),2955.16)</f>
        <v>2955.16</v>
      </c>
      <c r="J338" s="2">
        <f>IFERROR(__xludf.DUMMYFUNCTION("""COMPUTED_VALUE"""),45783.66666666667)</f>
        <v>45783.66667</v>
      </c>
      <c r="K338" s="1">
        <f>IFERROR(__xludf.DUMMYFUNCTION("""COMPUTED_VALUE"""),2989.33)</f>
        <v>2989.33</v>
      </c>
      <c r="M338" s="2">
        <f>IFERROR(__xludf.DUMMYFUNCTION("""COMPUTED_VALUE"""),45783.66666666667)</f>
        <v>45783.66667</v>
      </c>
      <c r="N338" s="1">
        <f>IFERROR(__xludf.DUMMYFUNCTION("""COMPUTED_VALUE"""),5.8067169E7)</f>
        <v>58067169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IFERROR(__xludf.DUMMYFUNCTION("""COMPUTED_VALUE"""),2991.1)</f>
        <v>2991.1</v>
      </c>
      <c r="D339" s="2">
        <f>IFERROR(__xludf.DUMMYFUNCTION("""COMPUTED_VALUE"""),45784.66666666667)</f>
        <v>45784.66667</v>
      </c>
      <c r="E339" s="1">
        <f>IFERROR(__xludf.DUMMYFUNCTION("""COMPUTED_VALUE"""),2997.54)</f>
        <v>2997.54</v>
      </c>
      <c r="G339" s="2">
        <f>IFERROR(__xludf.DUMMYFUNCTION("""COMPUTED_VALUE"""),45784.66666666667)</f>
        <v>45784.66667</v>
      </c>
      <c r="H339" s="1">
        <f>IFERROR(__xludf.DUMMYFUNCTION("""COMPUTED_VALUE"""),2972.47)</f>
        <v>2972.47</v>
      </c>
      <c r="J339" s="2">
        <f>IFERROR(__xludf.DUMMYFUNCTION("""COMPUTED_VALUE"""),45784.66666666667)</f>
        <v>45784.66667</v>
      </c>
      <c r="K339" s="1">
        <f>IFERROR(__xludf.DUMMYFUNCTION("""COMPUTED_VALUE"""),2982.01)</f>
        <v>2982.01</v>
      </c>
      <c r="M339" s="2">
        <f>IFERROR(__xludf.DUMMYFUNCTION("""COMPUTED_VALUE"""),45784.66666666667)</f>
        <v>45784.66667</v>
      </c>
      <c r="N339" s="1">
        <f>IFERROR(__xludf.DUMMYFUNCTION("""COMPUTED_VALUE"""),5.1937559E7)</f>
        <v>51937559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IFERROR(__xludf.DUMMYFUNCTION("""COMPUTED_VALUE"""),2995.71)</f>
        <v>2995.71</v>
      </c>
      <c r="D340" s="2">
        <f>IFERROR(__xludf.DUMMYFUNCTION("""COMPUTED_VALUE"""),45785.66666666667)</f>
        <v>45785.66667</v>
      </c>
      <c r="E340" s="1">
        <f>IFERROR(__xludf.DUMMYFUNCTION("""COMPUTED_VALUE"""),3002.86)</f>
        <v>3002.86</v>
      </c>
      <c r="G340" s="2">
        <f>IFERROR(__xludf.DUMMYFUNCTION("""COMPUTED_VALUE"""),45785.66666666667)</f>
        <v>45785.66667</v>
      </c>
      <c r="H340" s="1">
        <f>IFERROR(__xludf.DUMMYFUNCTION("""COMPUTED_VALUE"""),2968.24)</f>
        <v>2968.24</v>
      </c>
      <c r="J340" s="2">
        <f>IFERROR(__xludf.DUMMYFUNCTION("""COMPUTED_VALUE"""),45785.66666666667)</f>
        <v>45785.66667</v>
      </c>
      <c r="K340" s="1">
        <f>IFERROR(__xludf.DUMMYFUNCTION("""COMPUTED_VALUE"""),2975.33)</f>
        <v>2975.33</v>
      </c>
      <c r="M340" s="2">
        <f>IFERROR(__xludf.DUMMYFUNCTION("""COMPUTED_VALUE"""),45785.66666666667)</f>
        <v>45785.66667</v>
      </c>
      <c r="N340" s="1">
        <f>IFERROR(__xludf.DUMMYFUNCTION("""COMPUTED_VALUE"""),4.8620565E7)</f>
        <v>48620565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IFERROR(__xludf.DUMMYFUNCTION("""COMPUTED_VALUE"""),2975.6)</f>
        <v>2975.6</v>
      </c>
      <c r="D341" s="2">
        <f>IFERROR(__xludf.DUMMYFUNCTION("""COMPUTED_VALUE"""),45786.66666666667)</f>
        <v>45786.66667</v>
      </c>
      <c r="E341" s="1">
        <f>IFERROR(__xludf.DUMMYFUNCTION("""COMPUTED_VALUE"""),2979.2)</f>
        <v>2979.2</v>
      </c>
      <c r="G341" s="2">
        <f>IFERROR(__xludf.DUMMYFUNCTION("""COMPUTED_VALUE"""),45786.66666666667)</f>
        <v>45786.66667</v>
      </c>
      <c r="H341" s="1">
        <f>IFERROR(__xludf.DUMMYFUNCTION("""COMPUTED_VALUE"""),2936.31)</f>
        <v>2936.31</v>
      </c>
      <c r="J341" s="2">
        <f>IFERROR(__xludf.DUMMYFUNCTION("""COMPUTED_VALUE"""),45786.66666666667)</f>
        <v>45786.66667</v>
      </c>
      <c r="K341" s="1">
        <f>IFERROR(__xludf.DUMMYFUNCTION("""COMPUTED_VALUE"""),2952.57)</f>
        <v>2952.57</v>
      </c>
      <c r="M341" s="2">
        <f>IFERROR(__xludf.DUMMYFUNCTION("""COMPUTED_VALUE"""),45786.66666666667)</f>
        <v>45786.66667</v>
      </c>
      <c r="N341" s="1">
        <f>IFERROR(__xludf.DUMMYFUNCTION("""COMPUTED_VALUE"""),4.6092139E7)</f>
        <v>46092139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IFERROR(__xludf.DUMMYFUNCTION("""COMPUTED_VALUE"""),2997.04)</f>
        <v>2997.04</v>
      </c>
      <c r="D342" s="2">
        <f>IFERROR(__xludf.DUMMYFUNCTION("""COMPUTED_VALUE"""),45789.66666666667)</f>
        <v>45789.66667</v>
      </c>
      <c r="E342" s="1">
        <f>IFERROR(__xludf.DUMMYFUNCTION("""COMPUTED_VALUE"""),3018.25)</f>
        <v>3018.25</v>
      </c>
      <c r="G342" s="2">
        <f>IFERROR(__xludf.DUMMYFUNCTION("""COMPUTED_VALUE"""),45789.66666666667)</f>
        <v>45789.66667</v>
      </c>
      <c r="H342" s="1">
        <f>IFERROR(__xludf.DUMMYFUNCTION("""COMPUTED_VALUE"""),2975.22)</f>
        <v>2975.22</v>
      </c>
      <c r="J342" s="2">
        <f>IFERROR(__xludf.DUMMYFUNCTION("""COMPUTED_VALUE"""),45789.66666666667)</f>
        <v>45789.66667</v>
      </c>
      <c r="K342" s="1">
        <f>IFERROR(__xludf.DUMMYFUNCTION("""COMPUTED_VALUE"""),3015.82)</f>
        <v>3015.82</v>
      </c>
      <c r="M342" s="2">
        <f>IFERROR(__xludf.DUMMYFUNCTION("""COMPUTED_VALUE"""),45789.66666666667)</f>
        <v>45789.66667</v>
      </c>
      <c r="N342" s="1">
        <f>IFERROR(__xludf.DUMMYFUNCTION("""COMPUTED_VALUE"""),6.4796805E7)</f>
        <v>64796805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IFERROR(__xludf.DUMMYFUNCTION("""COMPUTED_VALUE"""),3015.88)</f>
        <v>3015.88</v>
      </c>
      <c r="D343" s="2">
        <f>IFERROR(__xludf.DUMMYFUNCTION("""COMPUTED_VALUE"""),45790.66666666667)</f>
        <v>45790.66667</v>
      </c>
      <c r="E343" s="1">
        <f>IFERROR(__xludf.DUMMYFUNCTION("""COMPUTED_VALUE"""),3030.02)</f>
        <v>3030.02</v>
      </c>
      <c r="G343" s="2">
        <f>IFERROR(__xludf.DUMMYFUNCTION("""COMPUTED_VALUE"""),45790.66666666667)</f>
        <v>45790.66667</v>
      </c>
      <c r="H343" s="1">
        <f>IFERROR(__xludf.DUMMYFUNCTION("""COMPUTED_VALUE"""),3008.52)</f>
        <v>3008.52</v>
      </c>
      <c r="J343" s="2">
        <f>IFERROR(__xludf.DUMMYFUNCTION("""COMPUTED_VALUE"""),45790.66666666667)</f>
        <v>45790.66667</v>
      </c>
      <c r="K343" s="1">
        <f>IFERROR(__xludf.DUMMYFUNCTION("""COMPUTED_VALUE"""),3020.91)</f>
        <v>3020.91</v>
      </c>
      <c r="M343" s="2">
        <f>IFERROR(__xludf.DUMMYFUNCTION("""COMPUTED_VALUE"""),45790.66666666667)</f>
        <v>45790.66667</v>
      </c>
      <c r="N343" s="1">
        <f>IFERROR(__xludf.DUMMYFUNCTION("""COMPUTED_VALUE"""),5.2616878E7)</f>
        <v>52616878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IFERROR(__xludf.DUMMYFUNCTION("""COMPUTED_VALUE"""),3018.23)</f>
        <v>3018.23</v>
      </c>
      <c r="D344" s="2">
        <f>IFERROR(__xludf.DUMMYFUNCTION("""COMPUTED_VALUE"""),45791.66666666667)</f>
        <v>45791.66667</v>
      </c>
      <c r="E344" s="1">
        <f>IFERROR(__xludf.DUMMYFUNCTION("""COMPUTED_VALUE"""),3036.19)</f>
        <v>3036.19</v>
      </c>
      <c r="G344" s="2">
        <f>IFERROR(__xludf.DUMMYFUNCTION("""COMPUTED_VALUE"""),45791.66666666667)</f>
        <v>45791.66667</v>
      </c>
      <c r="H344" s="1">
        <f>IFERROR(__xludf.DUMMYFUNCTION("""COMPUTED_VALUE"""),3010.55)</f>
        <v>3010.55</v>
      </c>
      <c r="J344" s="2">
        <f>IFERROR(__xludf.DUMMYFUNCTION("""COMPUTED_VALUE"""),45791.66666666667)</f>
        <v>45791.66667</v>
      </c>
      <c r="K344" s="1">
        <f>IFERROR(__xludf.DUMMYFUNCTION("""COMPUTED_VALUE"""),3027.33)</f>
        <v>3027.33</v>
      </c>
      <c r="M344" s="2">
        <f>IFERROR(__xludf.DUMMYFUNCTION("""COMPUTED_VALUE"""),45791.66666666667)</f>
        <v>45791.66667</v>
      </c>
      <c r="N344" s="1">
        <f>IFERROR(__xludf.DUMMYFUNCTION("""COMPUTED_VALUE"""),5.0499148E7)</f>
        <v>50499148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IFERROR(__xludf.DUMMYFUNCTION("""COMPUTED_VALUE"""),3026.53)</f>
        <v>3026.53</v>
      </c>
      <c r="D345" s="2">
        <f>IFERROR(__xludf.DUMMYFUNCTION("""COMPUTED_VALUE"""),45792.66666666667)</f>
        <v>45792.66667</v>
      </c>
      <c r="E345" s="1">
        <f>IFERROR(__xludf.DUMMYFUNCTION("""COMPUTED_VALUE"""),3064.43)</f>
        <v>3064.43</v>
      </c>
      <c r="G345" s="2">
        <f>IFERROR(__xludf.DUMMYFUNCTION("""COMPUTED_VALUE"""),45792.66666666667)</f>
        <v>45792.66667</v>
      </c>
      <c r="H345" s="1">
        <f>IFERROR(__xludf.DUMMYFUNCTION("""COMPUTED_VALUE"""),3025.57)</f>
        <v>3025.57</v>
      </c>
      <c r="J345" s="2">
        <f>IFERROR(__xludf.DUMMYFUNCTION("""COMPUTED_VALUE"""),45792.66666666667)</f>
        <v>45792.66667</v>
      </c>
      <c r="K345" s="1">
        <f>IFERROR(__xludf.DUMMYFUNCTION("""COMPUTED_VALUE"""),3059.76)</f>
        <v>3059.76</v>
      </c>
      <c r="M345" s="2">
        <f>IFERROR(__xludf.DUMMYFUNCTION("""COMPUTED_VALUE"""),45792.66666666667)</f>
        <v>45792.66667</v>
      </c>
      <c r="N345" s="1">
        <f>IFERROR(__xludf.DUMMYFUNCTION("""COMPUTED_VALUE"""),4.8468056E7)</f>
        <v>48468056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IFERROR(__xludf.DUMMYFUNCTION("""COMPUTED_VALUE"""),3057.24)</f>
        <v>3057.24</v>
      </c>
      <c r="D346" s="2">
        <f>IFERROR(__xludf.DUMMYFUNCTION("""COMPUTED_VALUE"""),45793.66666666667)</f>
        <v>45793.66667</v>
      </c>
      <c r="E346" s="1">
        <f>IFERROR(__xludf.DUMMYFUNCTION("""COMPUTED_VALUE"""),3085.78)</f>
        <v>3085.78</v>
      </c>
      <c r="G346" s="2">
        <f>IFERROR(__xludf.DUMMYFUNCTION("""COMPUTED_VALUE"""),45793.66666666667)</f>
        <v>45793.66667</v>
      </c>
      <c r="H346" s="1">
        <f>IFERROR(__xludf.DUMMYFUNCTION("""COMPUTED_VALUE"""),3034.33)</f>
        <v>3034.33</v>
      </c>
      <c r="J346" s="2">
        <f>IFERROR(__xludf.DUMMYFUNCTION("""COMPUTED_VALUE"""),45793.66666666667)</f>
        <v>45793.66667</v>
      </c>
      <c r="K346" s="1">
        <f>IFERROR(__xludf.DUMMYFUNCTION("""COMPUTED_VALUE"""),3085.24)</f>
        <v>3085.24</v>
      </c>
      <c r="M346" s="2">
        <f>IFERROR(__xludf.DUMMYFUNCTION("""COMPUTED_VALUE"""),45793.66666666667)</f>
        <v>45793.66667</v>
      </c>
      <c r="N346" s="1">
        <f>IFERROR(__xludf.DUMMYFUNCTION("""COMPUTED_VALUE"""),5.7966405E7)</f>
        <v>57966405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IFERROR(__xludf.DUMMYFUNCTION("""COMPUTED_VALUE"""),3065.69)</f>
        <v>3065.69</v>
      </c>
      <c r="D347" s="2">
        <f>IFERROR(__xludf.DUMMYFUNCTION("""COMPUTED_VALUE"""),45796.66666666667)</f>
        <v>45796.66667</v>
      </c>
      <c r="E347" s="1">
        <f>IFERROR(__xludf.DUMMYFUNCTION("""COMPUTED_VALUE"""),3094.52)</f>
        <v>3094.52</v>
      </c>
      <c r="G347" s="2">
        <f>IFERROR(__xludf.DUMMYFUNCTION("""COMPUTED_VALUE"""),45796.66666666667)</f>
        <v>45796.66667</v>
      </c>
      <c r="H347" s="1">
        <f>IFERROR(__xludf.DUMMYFUNCTION("""COMPUTED_VALUE"""),3064.4)</f>
        <v>3064.4</v>
      </c>
      <c r="J347" s="2">
        <f>IFERROR(__xludf.DUMMYFUNCTION("""COMPUTED_VALUE"""),45796.66666666667)</f>
        <v>45796.66667</v>
      </c>
      <c r="K347" s="1">
        <f>IFERROR(__xludf.DUMMYFUNCTION("""COMPUTED_VALUE"""),3089.22)</f>
        <v>3089.22</v>
      </c>
      <c r="M347" s="2">
        <f>IFERROR(__xludf.DUMMYFUNCTION("""COMPUTED_VALUE"""),45796.66666666667)</f>
        <v>45796.66667</v>
      </c>
      <c r="N347" s="1">
        <f>IFERROR(__xludf.DUMMYFUNCTION("""COMPUTED_VALUE"""),4.3968668E7)</f>
        <v>43968668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IFERROR(__xludf.DUMMYFUNCTION("""COMPUTED_VALUE"""),3084.04)</f>
        <v>3084.04</v>
      </c>
      <c r="D348" s="2">
        <f>IFERROR(__xludf.DUMMYFUNCTION("""COMPUTED_VALUE"""),45797.66666666667)</f>
        <v>45797.66667</v>
      </c>
      <c r="E348" s="1">
        <f>IFERROR(__xludf.DUMMYFUNCTION("""COMPUTED_VALUE"""),3090.69)</f>
        <v>3090.69</v>
      </c>
      <c r="G348" s="2">
        <f>IFERROR(__xludf.DUMMYFUNCTION("""COMPUTED_VALUE"""),45797.66666666667)</f>
        <v>45797.66667</v>
      </c>
      <c r="H348" s="1">
        <f>IFERROR(__xludf.DUMMYFUNCTION("""COMPUTED_VALUE"""),3071.82)</f>
        <v>3071.82</v>
      </c>
      <c r="J348" s="2">
        <f>IFERROR(__xludf.DUMMYFUNCTION("""COMPUTED_VALUE"""),45797.66666666667)</f>
        <v>45797.66667</v>
      </c>
      <c r="K348" s="1">
        <f>IFERROR(__xludf.DUMMYFUNCTION("""COMPUTED_VALUE"""),3081.95)</f>
        <v>3081.95</v>
      </c>
      <c r="M348" s="2">
        <f>IFERROR(__xludf.DUMMYFUNCTION("""COMPUTED_VALUE"""),45797.66666666667)</f>
        <v>45797.66667</v>
      </c>
      <c r="N348" s="1">
        <f>IFERROR(__xludf.DUMMYFUNCTION("""COMPUTED_VALUE"""),4.4938002E7)</f>
        <v>44938002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IFERROR(__xludf.DUMMYFUNCTION("""COMPUTED_VALUE"""),3056.74)</f>
        <v>3056.74</v>
      </c>
      <c r="D349" s="2">
        <f>IFERROR(__xludf.DUMMYFUNCTION("""COMPUTED_VALUE"""),45798.66666666667)</f>
        <v>45798.66667</v>
      </c>
      <c r="E349" s="1">
        <f>IFERROR(__xludf.DUMMYFUNCTION("""COMPUTED_VALUE"""),3066.26)</f>
        <v>3066.26</v>
      </c>
      <c r="G349" s="2">
        <f>IFERROR(__xludf.DUMMYFUNCTION("""COMPUTED_VALUE"""),45798.66666666667)</f>
        <v>45798.66667</v>
      </c>
      <c r="H349" s="1">
        <f>IFERROR(__xludf.DUMMYFUNCTION("""COMPUTED_VALUE"""),3021.85)</f>
        <v>3021.85</v>
      </c>
      <c r="J349" s="2">
        <f>IFERROR(__xludf.DUMMYFUNCTION("""COMPUTED_VALUE"""),45798.66666666667)</f>
        <v>45798.66667</v>
      </c>
      <c r="K349" s="1">
        <f>IFERROR(__xludf.DUMMYFUNCTION("""COMPUTED_VALUE"""),3032.63)</f>
        <v>3032.63</v>
      </c>
      <c r="M349" s="2">
        <f>IFERROR(__xludf.DUMMYFUNCTION("""COMPUTED_VALUE"""),45798.66666666667)</f>
        <v>45798.66667</v>
      </c>
      <c r="N349" s="1">
        <f>IFERROR(__xludf.DUMMYFUNCTION("""COMPUTED_VALUE"""),5.1820166E7)</f>
        <v>51820166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IFERROR(__xludf.DUMMYFUNCTION("""COMPUTED_VALUE"""),3031.79)</f>
        <v>3031.79</v>
      </c>
      <c r="D350" s="2">
        <f>IFERROR(__xludf.DUMMYFUNCTION("""COMPUTED_VALUE"""),45799.66666666667)</f>
        <v>45799.66667</v>
      </c>
      <c r="E350" s="1">
        <f>IFERROR(__xludf.DUMMYFUNCTION("""COMPUTED_VALUE"""),3038.04)</f>
        <v>3038.04</v>
      </c>
      <c r="G350" s="2">
        <f>IFERROR(__xludf.DUMMYFUNCTION("""COMPUTED_VALUE"""),45799.66666666667)</f>
        <v>45799.66667</v>
      </c>
      <c r="H350" s="1">
        <f>IFERROR(__xludf.DUMMYFUNCTION("""COMPUTED_VALUE"""),3014.58)</f>
        <v>3014.58</v>
      </c>
      <c r="J350" s="2">
        <f>IFERROR(__xludf.DUMMYFUNCTION("""COMPUTED_VALUE"""),45799.66666666667)</f>
        <v>45799.66667</v>
      </c>
      <c r="K350" s="1">
        <f>IFERROR(__xludf.DUMMYFUNCTION("""COMPUTED_VALUE"""),3025.69)</f>
        <v>3025.69</v>
      </c>
      <c r="M350" s="2">
        <f>IFERROR(__xludf.DUMMYFUNCTION("""COMPUTED_VALUE"""),45799.66666666667)</f>
        <v>45799.66667</v>
      </c>
      <c r="N350" s="1">
        <f>IFERROR(__xludf.DUMMYFUNCTION("""COMPUTED_VALUE"""),4.4579446E7)</f>
        <v>44579446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IFERROR(__xludf.DUMMYFUNCTION("""COMPUTED_VALUE"""),3000.17)</f>
        <v>3000.17</v>
      </c>
      <c r="D351" s="2">
        <f>IFERROR(__xludf.DUMMYFUNCTION("""COMPUTED_VALUE"""),45800.66666666667)</f>
        <v>45800.66667</v>
      </c>
      <c r="E351" s="1">
        <f>IFERROR(__xludf.DUMMYFUNCTION("""COMPUTED_VALUE"""),3045.51)</f>
        <v>3045.51</v>
      </c>
      <c r="G351" s="2">
        <f>IFERROR(__xludf.DUMMYFUNCTION("""COMPUTED_VALUE"""),45800.66666666667)</f>
        <v>45800.66667</v>
      </c>
      <c r="H351" s="1">
        <f>IFERROR(__xludf.DUMMYFUNCTION("""COMPUTED_VALUE"""),3000.17)</f>
        <v>3000.17</v>
      </c>
      <c r="J351" s="2">
        <f>IFERROR(__xludf.DUMMYFUNCTION("""COMPUTED_VALUE"""),45800.66666666667)</f>
        <v>45800.66667</v>
      </c>
      <c r="K351" s="1">
        <f>IFERROR(__xludf.DUMMYFUNCTION("""COMPUTED_VALUE"""),3037.2)</f>
        <v>3037.2</v>
      </c>
      <c r="M351" s="2">
        <f>IFERROR(__xludf.DUMMYFUNCTION("""COMPUTED_VALUE"""),45800.66666666667)</f>
        <v>45800.66667</v>
      </c>
      <c r="N351" s="1">
        <f>IFERROR(__xludf.DUMMYFUNCTION("""COMPUTED_VALUE"""),3.6319209E7)</f>
        <v>36319209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IFERROR(__xludf.DUMMYFUNCTION("""COMPUTED_VALUE"""),3047.72)</f>
        <v>3047.72</v>
      </c>
      <c r="D352" s="2">
        <f>IFERROR(__xludf.DUMMYFUNCTION("""COMPUTED_VALUE"""),45804.66666666667)</f>
        <v>45804.66667</v>
      </c>
      <c r="E352" s="1">
        <f>IFERROR(__xludf.DUMMYFUNCTION("""COMPUTED_VALUE"""),3072.8)</f>
        <v>3072.8</v>
      </c>
      <c r="G352" s="2">
        <f>IFERROR(__xludf.DUMMYFUNCTION("""COMPUTED_VALUE"""),45804.66666666667)</f>
        <v>45804.66667</v>
      </c>
      <c r="H352" s="1">
        <f>IFERROR(__xludf.DUMMYFUNCTION("""COMPUTED_VALUE"""),3045.72)</f>
        <v>3045.72</v>
      </c>
      <c r="J352" s="2">
        <f>IFERROR(__xludf.DUMMYFUNCTION("""COMPUTED_VALUE"""),45804.66666666667)</f>
        <v>45804.66667</v>
      </c>
      <c r="K352" s="1">
        <f>IFERROR(__xludf.DUMMYFUNCTION("""COMPUTED_VALUE"""),3066.24)</f>
        <v>3066.24</v>
      </c>
      <c r="M352" s="2">
        <f>IFERROR(__xludf.DUMMYFUNCTION("""COMPUTED_VALUE"""),45804.66666666667)</f>
        <v>45804.66667</v>
      </c>
      <c r="N352" s="1">
        <f>IFERROR(__xludf.DUMMYFUNCTION("""COMPUTED_VALUE"""),5.3619208E7)</f>
        <v>53619208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IFERROR(__xludf.DUMMYFUNCTION("""COMPUTED_VALUE"""),3070.58)</f>
        <v>3070.58</v>
      </c>
      <c r="D353" s="2">
        <f>IFERROR(__xludf.DUMMYFUNCTION("""COMPUTED_VALUE"""),45805.66666666667)</f>
        <v>45805.66667</v>
      </c>
      <c r="E353" s="1">
        <f>IFERROR(__xludf.DUMMYFUNCTION("""COMPUTED_VALUE"""),3077.4)</f>
        <v>3077.4</v>
      </c>
      <c r="G353" s="2">
        <f>IFERROR(__xludf.DUMMYFUNCTION("""COMPUTED_VALUE"""),45805.66666666667)</f>
        <v>45805.66667</v>
      </c>
      <c r="H353" s="1">
        <f>IFERROR(__xludf.DUMMYFUNCTION("""COMPUTED_VALUE"""),3032.84)</f>
        <v>3032.84</v>
      </c>
      <c r="J353" s="2">
        <f>IFERROR(__xludf.DUMMYFUNCTION("""COMPUTED_VALUE"""),45805.66666666667)</f>
        <v>45805.66667</v>
      </c>
      <c r="K353" s="1">
        <f>IFERROR(__xludf.DUMMYFUNCTION("""COMPUTED_VALUE"""),3046.94)</f>
        <v>3046.94</v>
      </c>
      <c r="M353" s="2">
        <f>IFERROR(__xludf.DUMMYFUNCTION("""COMPUTED_VALUE"""),45805.66666666667)</f>
        <v>45805.66667</v>
      </c>
      <c r="N353" s="1">
        <f>IFERROR(__xludf.DUMMYFUNCTION("""COMPUTED_VALUE"""),4.6543073E7)</f>
        <v>46543073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IFERROR(__xludf.DUMMYFUNCTION("""COMPUTED_VALUE"""),3045.4)</f>
        <v>3045.4</v>
      </c>
      <c r="D354" s="2">
        <f>IFERROR(__xludf.DUMMYFUNCTION("""COMPUTED_VALUE"""),45806.66666666667)</f>
        <v>45806.66667</v>
      </c>
      <c r="E354" s="1">
        <f>IFERROR(__xludf.DUMMYFUNCTION("""COMPUTED_VALUE"""),3050.68)</f>
        <v>3050.68</v>
      </c>
      <c r="G354" s="2">
        <f>IFERROR(__xludf.DUMMYFUNCTION("""COMPUTED_VALUE"""),45806.66666666667)</f>
        <v>45806.66667</v>
      </c>
      <c r="H354" s="1">
        <f>IFERROR(__xludf.DUMMYFUNCTION("""COMPUTED_VALUE"""),3011.15)</f>
        <v>3011.15</v>
      </c>
      <c r="J354" s="2">
        <f>IFERROR(__xludf.DUMMYFUNCTION("""COMPUTED_VALUE"""),45806.66666666667)</f>
        <v>45806.66667</v>
      </c>
      <c r="K354" s="1">
        <f>IFERROR(__xludf.DUMMYFUNCTION("""COMPUTED_VALUE"""),3025.21)</f>
        <v>3025.21</v>
      </c>
      <c r="M354" s="2">
        <f>IFERROR(__xludf.DUMMYFUNCTION("""COMPUTED_VALUE"""),45806.66666666667)</f>
        <v>45806.66667</v>
      </c>
      <c r="N354" s="1">
        <f>IFERROR(__xludf.DUMMYFUNCTION("""COMPUTED_VALUE"""),4.0201997E7)</f>
        <v>40201997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IFERROR(__xludf.DUMMYFUNCTION("""COMPUTED_VALUE"""),3023.37)</f>
        <v>3023.37</v>
      </c>
      <c r="D355" s="2">
        <f>IFERROR(__xludf.DUMMYFUNCTION("""COMPUTED_VALUE"""),45807.66666666667)</f>
        <v>45807.66667</v>
      </c>
      <c r="E355" s="1">
        <f>IFERROR(__xludf.DUMMYFUNCTION("""COMPUTED_VALUE"""),3051.53)</f>
        <v>3051.53</v>
      </c>
      <c r="G355" s="2">
        <f>IFERROR(__xludf.DUMMYFUNCTION("""COMPUTED_VALUE"""),45807.66666666667)</f>
        <v>45807.66667</v>
      </c>
      <c r="H355" s="1">
        <f>IFERROR(__xludf.DUMMYFUNCTION("""COMPUTED_VALUE"""),3011.98)</f>
        <v>3011.98</v>
      </c>
      <c r="J355" s="2">
        <f>IFERROR(__xludf.DUMMYFUNCTION("""COMPUTED_VALUE"""),45807.66666666667)</f>
        <v>45807.66667</v>
      </c>
      <c r="K355" s="1">
        <f>IFERROR(__xludf.DUMMYFUNCTION("""COMPUTED_VALUE"""),3043.45)</f>
        <v>3043.45</v>
      </c>
      <c r="M355" s="2">
        <f>IFERROR(__xludf.DUMMYFUNCTION("""COMPUTED_VALUE"""),45807.66666666667)</f>
        <v>45807.66667</v>
      </c>
      <c r="N355" s="1">
        <f>IFERROR(__xludf.DUMMYFUNCTION("""COMPUTED_VALUE"""),5.4039577E7)</f>
        <v>54039577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IFERROR(__xludf.DUMMYFUNCTION("""COMPUTED_VALUE"""),3024.21)</f>
        <v>3024.21</v>
      </c>
      <c r="D356" s="2">
        <f>IFERROR(__xludf.DUMMYFUNCTION("""COMPUTED_VALUE"""),45810.66666666667)</f>
        <v>45810.66667</v>
      </c>
      <c r="E356" s="1">
        <f>IFERROR(__xludf.DUMMYFUNCTION("""COMPUTED_VALUE"""),3055.37)</f>
        <v>3055.37</v>
      </c>
      <c r="G356" s="2">
        <f>IFERROR(__xludf.DUMMYFUNCTION("""COMPUTED_VALUE"""),45810.66666666667)</f>
        <v>45810.66667</v>
      </c>
      <c r="H356" s="1">
        <f>IFERROR(__xludf.DUMMYFUNCTION("""COMPUTED_VALUE"""),3004.0)</f>
        <v>3004</v>
      </c>
      <c r="J356" s="2">
        <f>IFERROR(__xludf.DUMMYFUNCTION("""COMPUTED_VALUE"""),45810.66666666667)</f>
        <v>45810.66667</v>
      </c>
      <c r="K356" s="1">
        <f>IFERROR(__xludf.DUMMYFUNCTION("""COMPUTED_VALUE"""),3053.48)</f>
        <v>3053.48</v>
      </c>
      <c r="M356" s="2">
        <f>IFERROR(__xludf.DUMMYFUNCTION("""COMPUTED_VALUE"""),45810.66666666667)</f>
        <v>45810.66667</v>
      </c>
      <c r="N356" s="1">
        <f>IFERROR(__xludf.DUMMYFUNCTION("""COMPUTED_VALUE"""),4.5830429E7)</f>
        <v>45830429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IFERROR(__xludf.DUMMYFUNCTION("""COMPUTED_VALUE"""),3046.21)</f>
        <v>3046.21</v>
      </c>
      <c r="D357" s="2">
        <f>IFERROR(__xludf.DUMMYFUNCTION("""COMPUTED_VALUE"""),45811.66666666667)</f>
        <v>45811.66667</v>
      </c>
      <c r="E357" s="1">
        <f>IFERROR(__xludf.DUMMYFUNCTION("""COMPUTED_VALUE"""),3080.06)</f>
        <v>3080.06</v>
      </c>
      <c r="G357" s="2">
        <f>IFERROR(__xludf.DUMMYFUNCTION("""COMPUTED_VALUE"""),45811.66666666667)</f>
        <v>45811.66667</v>
      </c>
      <c r="H357" s="1">
        <f>IFERROR(__xludf.DUMMYFUNCTION("""COMPUTED_VALUE"""),3032.47)</f>
        <v>3032.47</v>
      </c>
      <c r="J357" s="2">
        <f>IFERROR(__xludf.DUMMYFUNCTION("""COMPUTED_VALUE"""),45811.66666666667)</f>
        <v>45811.66667</v>
      </c>
      <c r="K357" s="1">
        <f>IFERROR(__xludf.DUMMYFUNCTION("""COMPUTED_VALUE"""),3062.6)</f>
        <v>3062.6</v>
      </c>
      <c r="M357" s="2">
        <f>IFERROR(__xludf.DUMMYFUNCTION("""COMPUTED_VALUE"""),45811.66666666667)</f>
        <v>45811.66667</v>
      </c>
      <c r="N357" s="1">
        <f>IFERROR(__xludf.DUMMYFUNCTION("""COMPUTED_VALUE"""),4.7805416E7)</f>
        <v>47805416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IFERROR(__xludf.DUMMYFUNCTION("""COMPUTED_VALUE"""),3063.29)</f>
        <v>3063.29</v>
      </c>
      <c r="D358" s="2">
        <f>IFERROR(__xludf.DUMMYFUNCTION("""COMPUTED_VALUE"""),45812.66666666667)</f>
        <v>45812.66667</v>
      </c>
      <c r="E358" s="1">
        <f>IFERROR(__xludf.DUMMYFUNCTION("""COMPUTED_VALUE"""),3110.32)</f>
        <v>3110.32</v>
      </c>
      <c r="G358" s="2">
        <f>IFERROR(__xludf.DUMMYFUNCTION("""COMPUTED_VALUE"""),45812.66666666667)</f>
        <v>45812.66667</v>
      </c>
      <c r="H358" s="1">
        <f>IFERROR(__xludf.DUMMYFUNCTION("""COMPUTED_VALUE"""),3056.58)</f>
        <v>3056.58</v>
      </c>
      <c r="J358" s="2">
        <f>IFERROR(__xludf.DUMMYFUNCTION("""COMPUTED_VALUE"""),45812.66666666667)</f>
        <v>45812.66667</v>
      </c>
      <c r="K358" s="1">
        <f>IFERROR(__xludf.DUMMYFUNCTION("""COMPUTED_VALUE"""),3098.17)</f>
        <v>3098.17</v>
      </c>
      <c r="M358" s="2">
        <f>IFERROR(__xludf.DUMMYFUNCTION("""COMPUTED_VALUE"""),45812.66666666667)</f>
        <v>45812.66667</v>
      </c>
      <c r="N358" s="1">
        <f>IFERROR(__xludf.DUMMYFUNCTION("""COMPUTED_VALUE"""),5.0988583E7)</f>
        <v>50988583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IFERROR(__xludf.DUMMYFUNCTION("""COMPUTED_VALUE"""),3096.79)</f>
        <v>3096.79</v>
      </c>
      <c r="D359" s="2">
        <f>IFERROR(__xludf.DUMMYFUNCTION("""COMPUTED_VALUE"""),45813.66666666667)</f>
        <v>45813.66667</v>
      </c>
      <c r="E359" s="1">
        <f>IFERROR(__xludf.DUMMYFUNCTION("""COMPUTED_VALUE"""),3102.45)</f>
        <v>3102.45</v>
      </c>
      <c r="G359" s="2">
        <f>IFERROR(__xludf.DUMMYFUNCTION("""COMPUTED_VALUE"""),45813.66666666667)</f>
        <v>45813.66667</v>
      </c>
      <c r="H359" s="1">
        <f>IFERROR(__xludf.DUMMYFUNCTION("""COMPUTED_VALUE"""),3063.95)</f>
        <v>3063.95</v>
      </c>
      <c r="J359" s="2">
        <f>IFERROR(__xludf.DUMMYFUNCTION("""COMPUTED_VALUE"""),45813.66666666667)</f>
        <v>45813.66667</v>
      </c>
      <c r="K359" s="1">
        <f>IFERROR(__xludf.DUMMYFUNCTION("""COMPUTED_VALUE"""),3071.7)</f>
        <v>3071.7</v>
      </c>
      <c r="M359" s="2">
        <f>IFERROR(__xludf.DUMMYFUNCTION("""COMPUTED_VALUE"""),45813.66666666667)</f>
        <v>45813.66667</v>
      </c>
      <c r="N359" s="1">
        <f>IFERROR(__xludf.DUMMYFUNCTION("""COMPUTED_VALUE"""),5.5536836E7)</f>
        <v>55536836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IFERROR(__xludf.DUMMYFUNCTION("""COMPUTED_VALUE"""),3083.16)</f>
        <v>3083.16</v>
      </c>
      <c r="D360" s="2">
        <f>IFERROR(__xludf.DUMMYFUNCTION("""COMPUTED_VALUE"""),45814.66666666667)</f>
        <v>45814.66667</v>
      </c>
      <c r="E360" s="1">
        <f>IFERROR(__xludf.DUMMYFUNCTION("""COMPUTED_VALUE"""),3100.28)</f>
        <v>3100.28</v>
      </c>
      <c r="G360" s="2">
        <f>IFERROR(__xludf.DUMMYFUNCTION("""COMPUTED_VALUE"""),45814.66666666667)</f>
        <v>45814.66667</v>
      </c>
      <c r="H360" s="1">
        <f>IFERROR(__xludf.DUMMYFUNCTION("""COMPUTED_VALUE"""),3080.18)</f>
        <v>3080.18</v>
      </c>
      <c r="J360" s="2">
        <f>IFERROR(__xludf.DUMMYFUNCTION("""COMPUTED_VALUE"""),45814.66666666667)</f>
        <v>45814.66667</v>
      </c>
      <c r="K360" s="1">
        <f>IFERROR(__xludf.DUMMYFUNCTION("""COMPUTED_VALUE"""),3093.37)</f>
        <v>3093.37</v>
      </c>
      <c r="M360" s="2">
        <f>IFERROR(__xludf.DUMMYFUNCTION("""COMPUTED_VALUE"""),45814.66666666667)</f>
        <v>45814.66667</v>
      </c>
      <c r="N360" s="1">
        <f>IFERROR(__xludf.DUMMYFUNCTION("""COMPUTED_VALUE"""),3.8828115E7)</f>
        <v>38828115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IFERROR(__xludf.DUMMYFUNCTION("""COMPUTED_VALUE"""),3077.81)</f>
        <v>3077.81</v>
      </c>
      <c r="D361" s="2">
        <f>IFERROR(__xludf.DUMMYFUNCTION("""COMPUTED_VALUE"""),45817.66666666667)</f>
        <v>45817.66667</v>
      </c>
      <c r="E361" s="1">
        <f>IFERROR(__xludf.DUMMYFUNCTION("""COMPUTED_VALUE"""),3086.57)</f>
        <v>3086.57</v>
      </c>
      <c r="G361" s="2">
        <f>IFERROR(__xludf.DUMMYFUNCTION("""COMPUTED_VALUE"""),45817.66666666667)</f>
        <v>45817.66667</v>
      </c>
      <c r="H361" s="1">
        <f>IFERROR(__xludf.DUMMYFUNCTION("""COMPUTED_VALUE"""),3056.8)</f>
        <v>3056.8</v>
      </c>
      <c r="J361" s="2">
        <f>IFERROR(__xludf.DUMMYFUNCTION("""COMPUTED_VALUE"""),45817.66666666667)</f>
        <v>45817.66667</v>
      </c>
      <c r="K361" s="1">
        <f>IFERROR(__xludf.DUMMYFUNCTION("""COMPUTED_VALUE"""),3076.34)</f>
        <v>3076.34</v>
      </c>
      <c r="M361" s="2">
        <f>IFERROR(__xludf.DUMMYFUNCTION("""COMPUTED_VALUE"""),45817.66666666667)</f>
        <v>45817.66667</v>
      </c>
      <c r="N361" s="1">
        <f>IFERROR(__xludf.DUMMYFUNCTION("""COMPUTED_VALUE"""),4.1309715E7)</f>
        <v>41309715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IFERROR(__xludf.DUMMYFUNCTION("""COMPUTED_VALUE"""),3056.17)</f>
        <v>3056.17</v>
      </c>
      <c r="D362" s="2">
        <f>IFERROR(__xludf.DUMMYFUNCTION("""COMPUTED_VALUE"""),45818.66666666667)</f>
        <v>45818.66667</v>
      </c>
      <c r="E362" s="1">
        <f>IFERROR(__xludf.DUMMYFUNCTION("""COMPUTED_VALUE"""),3068.31)</f>
        <v>3068.31</v>
      </c>
      <c r="G362" s="2">
        <f>IFERROR(__xludf.DUMMYFUNCTION("""COMPUTED_VALUE"""),45818.66666666667)</f>
        <v>45818.66667</v>
      </c>
      <c r="H362" s="1">
        <f>IFERROR(__xludf.DUMMYFUNCTION("""COMPUTED_VALUE"""),3041.71)</f>
        <v>3041.71</v>
      </c>
      <c r="J362" s="2">
        <f>IFERROR(__xludf.DUMMYFUNCTION("""COMPUTED_VALUE"""),45818.66666666667)</f>
        <v>45818.66667</v>
      </c>
      <c r="K362" s="1">
        <f>IFERROR(__xludf.DUMMYFUNCTION("""COMPUTED_VALUE"""),3050.65)</f>
        <v>3050.65</v>
      </c>
      <c r="M362" s="2">
        <f>IFERROR(__xludf.DUMMYFUNCTION("""COMPUTED_VALUE"""),45818.66666666667)</f>
        <v>45818.66667</v>
      </c>
      <c r="N362" s="1">
        <f>IFERROR(__xludf.DUMMYFUNCTION("""COMPUTED_VALUE"""),4.7886499E7)</f>
        <v>47886499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IFERROR(__xludf.DUMMYFUNCTION("""COMPUTED_VALUE"""),3052.79)</f>
        <v>3052.79</v>
      </c>
      <c r="D363" s="2">
        <f>IFERROR(__xludf.DUMMYFUNCTION("""COMPUTED_VALUE"""),45819.66666666667)</f>
        <v>45819.66667</v>
      </c>
      <c r="E363" s="1">
        <f>IFERROR(__xludf.DUMMYFUNCTION("""COMPUTED_VALUE"""),3104.39)</f>
        <v>3104.39</v>
      </c>
      <c r="G363" s="2">
        <f>IFERROR(__xludf.DUMMYFUNCTION("""COMPUTED_VALUE"""),45819.66666666667)</f>
        <v>45819.66667</v>
      </c>
      <c r="H363" s="1">
        <f>IFERROR(__xludf.DUMMYFUNCTION("""COMPUTED_VALUE"""),3051.0)</f>
        <v>3051</v>
      </c>
      <c r="J363" s="2">
        <f>IFERROR(__xludf.DUMMYFUNCTION("""COMPUTED_VALUE"""),45819.66666666667)</f>
        <v>45819.66667</v>
      </c>
      <c r="K363" s="1">
        <f>IFERROR(__xludf.DUMMYFUNCTION("""COMPUTED_VALUE"""),3090.75)</f>
        <v>3090.75</v>
      </c>
      <c r="M363" s="2">
        <f>IFERROR(__xludf.DUMMYFUNCTION("""COMPUTED_VALUE"""),45819.66666666667)</f>
        <v>45819.66667</v>
      </c>
      <c r="N363" s="1">
        <f>IFERROR(__xludf.DUMMYFUNCTION("""COMPUTED_VALUE"""),5.4325184E7)</f>
        <v>54325184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IFERROR(__xludf.DUMMYFUNCTION("""COMPUTED_VALUE"""),3081.22)</f>
        <v>3081.22</v>
      </c>
      <c r="D364" s="2">
        <f>IFERROR(__xludf.DUMMYFUNCTION("""COMPUTED_VALUE"""),45820.66666666667)</f>
        <v>45820.66667</v>
      </c>
      <c r="E364" s="1">
        <f>IFERROR(__xludf.DUMMYFUNCTION("""COMPUTED_VALUE"""),3091.64)</f>
        <v>3091.64</v>
      </c>
      <c r="G364" s="2">
        <f>IFERROR(__xludf.DUMMYFUNCTION("""COMPUTED_VALUE"""),45820.66666666667)</f>
        <v>45820.66667</v>
      </c>
      <c r="H364" s="1">
        <f>IFERROR(__xludf.DUMMYFUNCTION("""COMPUTED_VALUE"""),3068.38)</f>
        <v>3068.38</v>
      </c>
      <c r="J364" s="2">
        <f>IFERROR(__xludf.DUMMYFUNCTION("""COMPUTED_VALUE"""),45820.66666666667)</f>
        <v>45820.66667</v>
      </c>
      <c r="K364" s="1">
        <f>IFERROR(__xludf.DUMMYFUNCTION("""COMPUTED_VALUE"""),3079.95)</f>
        <v>3079.95</v>
      </c>
      <c r="M364" s="2">
        <f>IFERROR(__xludf.DUMMYFUNCTION("""COMPUTED_VALUE"""),45820.66666666667)</f>
        <v>45820.66667</v>
      </c>
      <c r="N364" s="1">
        <f>IFERROR(__xludf.DUMMYFUNCTION("""COMPUTED_VALUE"""),3.9371297E7)</f>
        <v>39371297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IFERROR(__xludf.DUMMYFUNCTION("""COMPUTED_VALUE"""),3052.54)</f>
        <v>3052.54</v>
      </c>
      <c r="D365" s="2">
        <f>IFERROR(__xludf.DUMMYFUNCTION("""COMPUTED_VALUE"""),45821.66666666667)</f>
        <v>45821.66667</v>
      </c>
      <c r="E365" s="1">
        <f>IFERROR(__xludf.DUMMYFUNCTION("""COMPUTED_VALUE"""),3090.56)</f>
        <v>3090.56</v>
      </c>
      <c r="G365" s="2">
        <f>IFERROR(__xludf.DUMMYFUNCTION("""COMPUTED_VALUE"""),45821.66666666667)</f>
        <v>45821.66667</v>
      </c>
      <c r="H365" s="1">
        <f>IFERROR(__xludf.DUMMYFUNCTION("""COMPUTED_VALUE"""),3052.54)</f>
        <v>3052.54</v>
      </c>
      <c r="J365" s="2">
        <f>IFERROR(__xludf.DUMMYFUNCTION("""COMPUTED_VALUE"""),45821.66666666667)</f>
        <v>45821.66667</v>
      </c>
      <c r="K365" s="1">
        <f>IFERROR(__xludf.DUMMYFUNCTION("""COMPUTED_VALUE"""),3062.6)</f>
        <v>3062.6</v>
      </c>
      <c r="M365" s="2">
        <f>IFERROR(__xludf.DUMMYFUNCTION("""COMPUTED_VALUE"""),45821.66666666667)</f>
        <v>45821.66667</v>
      </c>
      <c r="N365" s="1">
        <f>IFERROR(__xludf.DUMMYFUNCTION("""COMPUTED_VALUE"""),4.4083631E7)</f>
        <v>44083631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IFERROR(__xludf.DUMMYFUNCTION("""COMPUTED_VALUE"""),3079.41)</f>
        <v>3079.41</v>
      </c>
      <c r="D366" s="2">
        <f>IFERROR(__xludf.DUMMYFUNCTION("""COMPUTED_VALUE"""),45824.66666666667)</f>
        <v>45824.66667</v>
      </c>
      <c r="E366" s="1">
        <f>IFERROR(__xludf.DUMMYFUNCTION("""COMPUTED_VALUE"""),3098.69)</f>
        <v>3098.69</v>
      </c>
      <c r="G366" s="2">
        <f>IFERROR(__xludf.DUMMYFUNCTION("""COMPUTED_VALUE"""),45824.66666666667)</f>
        <v>45824.66667</v>
      </c>
      <c r="H366" s="1">
        <f>IFERROR(__xludf.DUMMYFUNCTION("""COMPUTED_VALUE"""),3062.11)</f>
        <v>3062.11</v>
      </c>
      <c r="J366" s="2">
        <f>IFERROR(__xludf.DUMMYFUNCTION("""COMPUTED_VALUE"""),45824.66666666667)</f>
        <v>45824.66667</v>
      </c>
      <c r="K366" s="1">
        <f>IFERROR(__xludf.DUMMYFUNCTION("""COMPUTED_VALUE"""),3070.81)</f>
        <v>3070.81</v>
      </c>
      <c r="M366" s="2">
        <f>IFERROR(__xludf.DUMMYFUNCTION("""COMPUTED_VALUE"""),45824.66666666667)</f>
        <v>45824.66667</v>
      </c>
      <c r="N366" s="1">
        <f>IFERROR(__xludf.DUMMYFUNCTION("""COMPUTED_VALUE"""),5.3285472E7)</f>
        <v>53285472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IFERROR(__xludf.DUMMYFUNCTION("""COMPUTED_VALUE"""),3060.03)</f>
        <v>3060.03</v>
      </c>
      <c r="D367" s="2">
        <f>IFERROR(__xludf.DUMMYFUNCTION("""COMPUTED_VALUE"""),45825.66666666667)</f>
        <v>45825.66667</v>
      </c>
      <c r="E367" s="1">
        <f>IFERROR(__xludf.DUMMYFUNCTION("""COMPUTED_VALUE"""),3063.25)</f>
        <v>3063.25</v>
      </c>
      <c r="G367" s="2">
        <f>IFERROR(__xludf.DUMMYFUNCTION("""COMPUTED_VALUE"""),45825.66666666667)</f>
        <v>45825.66667</v>
      </c>
      <c r="H367" s="1">
        <f>IFERROR(__xludf.DUMMYFUNCTION("""COMPUTED_VALUE"""),3017.78)</f>
        <v>3017.78</v>
      </c>
      <c r="J367" s="2">
        <f>IFERROR(__xludf.DUMMYFUNCTION("""COMPUTED_VALUE"""),45825.66666666667)</f>
        <v>45825.66667</v>
      </c>
      <c r="K367" s="1">
        <f>IFERROR(__xludf.DUMMYFUNCTION("""COMPUTED_VALUE"""),3028.67)</f>
        <v>3028.67</v>
      </c>
      <c r="M367" s="2">
        <f>IFERROR(__xludf.DUMMYFUNCTION("""COMPUTED_VALUE"""),45825.66666666667)</f>
        <v>45825.66667</v>
      </c>
      <c r="N367" s="1">
        <f>IFERROR(__xludf.DUMMYFUNCTION("""COMPUTED_VALUE"""),4.535139E7)</f>
        <v>45351390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IFERROR(__xludf.DUMMYFUNCTION("""COMPUTED_VALUE"""),3030.06)</f>
        <v>3030.06</v>
      </c>
      <c r="D368" s="2">
        <f>IFERROR(__xludf.DUMMYFUNCTION("""COMPUTED_VALUE"""),45826.66666666667)</f>
        <v>45826.66667</v>
      </c>
      <c r="E368" s="1">
        <f>IFERROR(__xludf.DUMMYFUNCTION("""COMPUTED_VALUE"""),3035.16)</f>
        <v>3035.16</v>
      </c>
      <c r="G368" s="2">
        <f>IFERROR(__xludf.DUMMYFUNCTION("""COMPUTED_VALUE"""),45826.66666666667)</f>
        <v>45826.66667</v>
      </c>
      <c r="H368" s="1">
        <f>IFERROR(__xludf.DUMMYFUNCTION("""COMPUTED_VALUE"""),3013.49)</f>
        <v>3013.49</v>
      </c>
      <c r="J368" s="2">
        <f>IFERROR(__xludf.DUMMYFUNCTION("""COMPUTED_VALUE"""),45826.66666666667)</f>
        <v>45826.66667</v>
      </c>
      <c r="K368" s="1">
        <f>IFERROR(__xludf.DUMMYFUNCTION("""COMPUTED_VALUE"""),3023.84)</f>
        <v>3023.84</v>
      </c>
      <c r="M368" s="2">
        <f>IFERROR(__xludf.DUMMYFUNCTION("""COMPUTED_VALUE"""),45826.66666666667)</f>
        <v>45826.66667</v>
      </c>
      <c r="N368" s="1">
        <f>IFERROR(__xludf.DUMMYFUNCTION("""COMPUTED_VALUE"""),4.3897106E7)</f>
        <v>43897106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IFERROR(__xludf.DUMMYFUNCTION("""COMPUTED_VALUE"""),3031.17)</f>
        <v>3031.17</v>
      </c>
      <c r="D369" s="2">
        <f>IFERROR(__xludf.DUMMYFUNCTION("""COMPUTED_VALUE"""),45828.66666666667)</f>
        <v>45828.66667</v>
      </c>
      <c r="E369" s="1">
        <f>IFERROR(__xludf.DUMMYFUNCTION("""COMPUTED_VALUE"""),3044.59)</f>
        <v>3044.59</v>
      </c>
      <c r="G369" s="2">
        <f>IFERROR(__xludf.DUMMYFUNCTION("""COMPUTED_VALUE"""),45828.66666666667)</f>
        <v>45828.66667</v>
      </c>
      <c r="H369" s="1">
        <f>IFERROR(__xludf.DUMMYFUNCTION("""COMPUTED_VALUE"""),3020.28)</f>
        <v>3020.28</v>
      </c>
      <c r="J369" s="2">
        <f>IFERROR(__xludf.DUMMYFUNCTION("""COMPUTED_VALUE"""),45828.66666666667)</f>
        <v>45828.66667</v>
      </c>
      <c r="K369" s="1">
        <f>IFERROR(__xludf.DUMMYFUNCTION("""COMPUTED_VALUE"""),3029.37)</f>
        <v>3029.37</v>
      </c>
      <c r="M369" s="2">
        <f>IFERROR(__xludf.DUMMYFUNCTION("""COMPUTED_VALUE"""),45828.66666666667)</f>
        <v>45828.66667</v>
      </c>
      <c r="N369" s="1">
        <f>IFERROR(__xludf.DUMMYFUNCTION("""COMPUTED_VALUE"""),7.5020007E7)</f>
        <v>75020007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IFERROR(__xludf.DUMMYFUNCTION("""COMPUTED_VALUE"""),3038.99)</f>
        <v>3038.99</v>
      </c>
      <c r="D370" s="2">
        <f>IFERROR(__xludf.DUMMYFUNCTION("""COMPUTED_VALUE"""),45831.66666666667)</f>
        <v>45831.66667</v>
      </c>
      <c r="E370" s="1">
        <f>IFERROR(__xludf.DUMMYFUNCTION("""COMPUTED_VALUE"""),3061.59)</f>
        <v>3061.59</v>
      </c>
      <c r="G370" s="2">
        <f>IFERROR(__xludf.DUMMYFUNCTION("""COMPUTED_VALUE"""),45831.66666666667)</f>
        <v>45831.66667</v>
      </c>
      <c r="H370" s="1">
        <f>IFERROR(__xludf.DUMMYFUNCTION("""COMPUTED_VALUE"""),3000.92)</f>
        <v>3000.92</v>
      </c>
      <c r="J370" s="2">
        <f>IFERROR(__xludf.DUMMYFUNCTION("""COMPUTED_VALUE"""),45831.66666666667)</f>
        <v>45831.66667</v>
      </c>
      <c r="K370" s="1">
        <f>IFERROR(__xludf.DUMMYFUNCTION("""COMPUTED_VALUE"""),3061.22)</f>
        <v>3061.22</v>
      </c>
      <c r="M370" s="2">
        <f>IFERROR(__xludf.DUMMYFUNCTION("""COMPUTED_VALUE"""),45831.66666666667)</f>
        <v>45831.66667</v>
      </c>
      <c r="N370" s="1">
        <f>IFERROR(__xludf.DUMMYFUNCTION("""COMPUTED_VALUE"""),6.1968272E7)</f>
        <v>61968272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IFERROR(__xludf.DUMMYFUNCTION("""COMPUTED_VALUE"""),3074.88)</f>
        <v>3074.88</v>
      </c>
      <c r="D371" s="2">
        <f>IFERROR(__xludf.DUMMYFUNCTION("""COMPUTED_VALUE"""),45832.66666666667)</f>
        <v>45832.66667</v>
      </c>
      <c r="E371" s="1">
        <f>IFERROR(__xludf.DUMMYFUNCTION("""COMPUTED_VALUE"""),3095.03)</f>
        <v>3095.03</v>
      </c>
      <c r="G371" s="2">
        <f>IFERROR(__xludf.DUMMYFUNCTION("""COMPUTED_VALUE"""),45832.66666666667)</f>
        <v>45832.66667</v>
      </c>
      <c r="H371" s="1">
        <f>IFERROR(__xludf.DUMMYFUNCTION("""COMPUTED_VALUE"""),3066.09)</f>
        <v>3066.09</v>
      </c>
      <c r="J371" s="2">
        <f>IFERROR(__xludf.DUMMYFUNCTION("""COMPUTED_VALUE"""),45832.66666666667)</f>
        <v>45832.66667</v>
      </c>
      <c r="K371" s="1">
        <f>IFERROR(__xludf.DUMMYFUNCTION("""COMPUTED_VALUE"""),3083.42)</f>
        <v>3083.42</v>
      </c>
      <c r="M371" s="2">
        <f>IFERROR(__xludf.DUMMYFUNCTION("""COMPUTED_VALUE"""),45832.66666666667)</f>
        <v>45832.66667</v>
      </c>
      <c r="N371" s="1">
        <f>IFERROR(__xludf.DUMMYFUNCTION("""COMPUTED_VALUE"""),5.3219516E7)</f>
        <v>53219516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IFERROR(__xludf.DUMMYFUNCTION("""COMPUTED_VALUE"""),3090.53)</f>
        <v>3090.53</v>
      </c>
      <c r="D372" s="2">
        <f>IFERROR(__xludf.DUMMYFUNCTION("""COMPUTED_VALUE"""),45833.66666666667)</f>
        <v>45833.66667</v>
      </c>
      <c r="E372" s="1">
        <f>IFERROR(__xludf.DUMMYFUNCTION("""COMPUTED_VALUE"""),3099.12)</f>
        <v>3099.12</v>
      </c>
      <c r="G372" s="2">
        <f>IFERROR(__xludf.DUMMYFUNCTION("""COMPUTED_VALUE"""),45833.66666666667)</f>
        <v>45833.66667</v>
      </c>
      <c r="H372" s="1">
        <f>IFERROR(__xludf.DUMMYFUNCTION("""COMPUTED_VALUE"""),3046.86)</f>
        <v>3046.86</v>
      </c>
      <c r="J372" s="2">
        <f>IFERROR(__xludf.DUMMYFUNCTION("""COMPUTED_VALUE"""),45833.66666666667)</f>
        <v>45833.66667</v>
      </c>
      <c r="K372" s="1">
        <f>IFERROR(__xludf.DUMMYFUNCTION("""COMPUTED_VALUE"""),3055.56)</f>
        <v>3055.56</v>
      </c>
      <c r="M372" s="2">
        <f>IFERROR(__xludf.DUMMYFUNCTION("""COMPUTED_VALUE"""),45833.66666666667)</f>
        <v>45833.66667</v>
      </c>
      <c r="N372" s="1">
        <f>IFERROR(__xludf.DUMMYFUNCTION("""COMPUTED_VALUE"""),4.6952549E7)</f>
        <v>46952549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IFERROR(__xludf.DUMMYFUNCTION("""COMPUTED_VALUE"""),3065.22)</f>
        <v>3065.22</v>
      </c>
      <c r="D373" s="2">
        <f>IFERROR(__xludf.DUMMYFUNCTION("""COMPUTED_VALUE"""),45834.66666666667)</f>
        <v>45834.66667</v>
      </c>
      <c r="E373" s="1">
        <f>IFERROR(__xludf.DUMMYFUNCTION("""COMPUTED_VALUE"""),3067.57)</f>
        <v>3067.57</v>
      </c>
      <c r="G373" s="2">
        <f>IFERROR(__xludf.DUMMYFUNCTION("""COMPUTED_VALUE"""),45834.66666666667)</f>
        <v>45834.66667</v>
      </c>
      <c r="H373" s="1">
        <f>IFERROR(__xludf.DUMMYFUNCTION("""COMPUTED_VALUE"""),3039.58)</f>
        <v>3039.58</v>
      </c>
      <c r="J373" s="2">
        <f>IFERROR(__xludf.DUMMYFUNCTION("""COMPUTED_VALUE"""),45834.66666666667)</f>
        <v>45834.66667</v>
      </c>
      <c r="K373" s="1">
        <f>IFERROR(__xludf.DUMMYFUNCTION("""COMPUTED_VALUE"""),3065.93)</f>
        <v>3065.93</v>
      </c>
      <c r="M373" s="2">
        <f>IFERROR(__xludf.DUMMYFUNCTION("""COMPUTED_VALUE"""),45834.66666666667)</f>
        <v>45834.66667</v>
      </c>
      <c r="N373" s="1">
        <f>IFERROR(__xludf.DUMMYFUNCTION("""COMPUTED_VALUE"""),5.1322848E7)</f>
        <v>51322848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IFERROR(__xludf.DUMMYFUNCTION("""COMPUTED_VALUE"""),3066.27)</f>
        <v>3066.27</v>
      </c>
      <c r="D374" s="2">
        <f>IFERROR(__xludf.DUMMYFUNCTION("""COMPUTED_VALUE"""),45835.66666666667)</f>
        <v>45835.66667</v>
      </c>
      <c r="E374" s="1">
        <f>IFERROR(__xludf.DUMMYFUNCTION("""COMPUTED_VALUE"""),3106.09)</f>
        <v>3106.09</v>
      </c>
      <c r="G374" s="2">
        <f>IFERROR(__xludf.DUMMYFUNCTION("""COMPUTED_VALUE"""),45835.66666666667)</f>
        <v>45835.66667</v>
      </c>
      <c r="H374" s="1">
        <f>IFERROR(__xludf.DUMMYFUNCTION("""COMPUTED_VALUE"""),3060.42)</f>
        <v>3060.42</v>
      </c>
      <c r="J374" s="2">
        <f>IFERROR(__xludf.DUMMYFUNCTION("""COMPUTED_VALUE"""),45835.66666666667)</f>
        <v>45835.66667</v>
      </c>
      <c r="K374" s="1">
        <f>IFERROR(__xludf.DUMMYFUNCTION("""COMPUTED_VALUE"""),3102.99)</f>
        <v>3102.99</v>
      </c>
      <c r="M374" s="2">
        <f>IFERROR(__xludf.DUMMYFUNCTION("""COMPUTED_VALUE"""),45835.66666666667)</f>
        <v>45835.66667</v>
      </c>
      <c r="N374" s="1">
        <f>IFERROR(__xludf.DUMMYFUNCTION("""COMPUTED_VALUE"""),8.7031305E7)</f>
        <v>87031305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IFERROR(__xludf.DUMMYFUNCTION("""COMPUTED_VALUE"""),3104.87)</f>
        <v>3104.87</v>
      </c>
      <c r="D375" s="2">
        <f>IFERROR(__xludf.DUMMYFUNCTION("""COMPUTED_VALUE"""),45838.66666666667)</f>
        <v>45838.66667</v>
      </c>
      <c r="E375" s="1">
        <f>IFERROR(__xludf.DUMMYFUNCTION("""COMPUTED_VALUE"""),3128.41)</f>
        <v>3128.41</v>
      </c>
      <c r="G375" s="2">
        <f>IFERROR(__xludf.DUMMYFUNCTION("""COMPUTED_VALUE"""),45838.66666666667)</f>
        <v>45838.66667</v>
      </c>
      <c r="H375" s="1">
        <f>IFERROR(__xludf.DUMMYFUNCTION("""COMPUTED_VALUE"""),3103.67)</f>
        <v>3103.67</v>
      </c>
      <c r="J375" s="2">
        <f>IFERROR(__xludf.DUMMYFUNCTION("""COMPUTED_VALUE"""),45838.66666666667)</f>
        <v>45838.66667</v>
      </c>
      <c r="K375" s="1">
        <f>IFERROR(__xludf.DUMMYFUNCTION("""COMPUTED_VALUE"""),3118.97)</f>
        <v>3118.97</v>
      </c>
      <c r="M375" s="2">
        <f>IFERROR(__xludf.DUMMYFUNCTION("""COMPUTED_VALUE"""),45838.66666666667)</f>
        <v>45838.66667</v>
      </c>
      <c r="N375" s="1">
        <f>IFERROR(__xludf.DUMMYFUNCTION("""COMPUTED_VALUE"""),6.2708211E7)</f>
        <v>62708211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IFERROR(__xludf.DUMMYFUNCTION("""COMPUTED_VALUE"""),3121.9)</f>
        <v>3121.9</v>
      </c>
      <c r="D376" s="2">
        <f>IFERROR(__xludf.DUMMYFUNCTION("""COMPUTED_VALUE"""),45839.66666666667)</f>
        <v>45839.66667</v>
      </c>
      <c r="E376" s="1">
        <f>IFERROR(__xludf.DUMMYFUNCTION("""COMPUTED_VALUE"""),3177.28)</f>
        <v>3177.28</v>
      </c>
      <c r="G376" s="2">
        <f>IFERROR(__xludf.DUMMYFUNCTION("""COMPUTED_VALUE"""),45839.66666666667)</f>
        <v>45839.66667</v>
      </c>
      <c r="H376" s="1">
        <f>IFERROR(__xludf.DUMMYFUNCTION("""COMPUTED_VALUE"""),3121.6)</f>
        <v>3121.6</v>
      </c>
      <c r="J376" s="2">
        <f>IFERROR(__xludf.DUMMYFUNCTION("""COMPUTED_VALUE"""),45839.66666666667)</f>
        <v>45839.66667</v>
      </c>
      <c r="K376" s="1">
        <f>IFERROR(__xludf.DUMMYFUNCTION("""COMPUTED_VALUE"""),3162.56)</f>
        <v>3162.56</v>
      </c>
      <c r="M376" s="2">
        <f>IFERROR(__xludf.DUMMYFUNCTION("""COMPUTED_VALUE"""),45839.66666666667)</f>
        <v>45839.66667</v>
      </c>
      <c r="N376" s="1">
        <f>IFERROR(__xludf.DUMMYFUNCTION("""COMPUTED_VALUE"""),6.4561285E7)</f>
        <v>64561285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IFERROR(__xludf.DUMMYFUNCTION("""COMPUTED_VALUE"""),3163.75)</f>
        <v>3163.75</v>
      </c>
      <c r="D377" s="2">
        <f>IFERROR(__xludf.DUMMYFUNCTION("""COMPUTED_VALUE"""),45840.66666666667)</f>
        <v>45840.66667</v>
      </c>
      <c r="E377" s="1">
        <f>IFERROR(__xludf.DUMMYFUNCTION("""COMPUTED_VALUE"""),3165.93)</f>
        <v>3165.93</v>
      </c>
      <c r="G377" s="2">
        <f>IFERROR(__xludf.DUMMYFUNCTION("""COMPUTED_VALUE"""),45840.66666666667)</f>
        <v>45840.66667</v>
      </c>
      <c r="H377" s="1">
        <f>IFERROR(__xludf.DUMMYFUNCTION("""COMPUTED_VALUE"""),3120.64)</f>
        <v>3120.64</v>
      </c>
      <c r="J377" s="2">
        <f>IFERROR(__xludf.DUMMYFUNCTION("""COMPUTED_VALUE"""),45840.66666666667)</f>
        <v>45840.66667</v>
      </c>
      <c r="K377" s="1">
        <f>IFERROR(__xludf.DUMMYFUNCTION("""COMPUTED_VALUE"""),3137.22)</f>
        <v>3137.22</v>
      </c>
      <c r="M377" s="2">
        <f>IFERROR(__xludf.DUMMYFUNCTION("""COMPUTED_VALUE"""),45840.66666666667)</f>
        <v>45840.66667</v>
      </c>
      <c r="N377" s="1">
        <f>IFERROR(__xludf.DUMMYFUNCTION("""COMPUTED_VALUE"""),5.3071155E7)</f>
        <v>53071155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IFERROR(__xludf.DUMMYFUNCTION("""COMPUTED_VALUE"""),3136.54)</f>
        <v>3136.54</v>
      </c>
      <c r="D378" s="2">
        <f>IFERROR(__xludf.DUMMYFUNCTION("""COMPUTED_VALUE"""),45841.54166666667)</f>
        <v>45841.54167</v>
      </c>
      <c r="E378" s="1">
        <f>IFERROR(__xludf.DUMMYFUNCTION("""COMPUTED_VALUE"""),3144.48)</f>
        <v>3144.48</v>
      </c>
      <c r="G378" s="2">
        <f>IFERROR(__xludf.DUMMYFUNCTION("""COMPUTED_VALUE"""),45841.54166666667)</f>
        <v>45841.54167</v>
      </c>
      <c r="H378" s="1">
        <f>IFERROR(__xludf.DUMMYFUNCTION("""COMPUTED_VALUE"""),3130.44)</f>
        <v>3130.44</v>
      </c>
      <c r="J378" s="2">
        <f>IFERROR(__xludf.DUMMYFUNCTION("""COMPUTED_VALUE"""),45841.54166666667)</f>
        <v>45841.54167</v>
      </c>
      <c r="K378" s="1">
        <f>IFERROR(__xludf.DUMMYFUNCTION("""COMPUTED_VALUE"""),3140.49)</f>
        <v>3140.49</v>
      </c>
      <c r="M378" s="2">
        <f>IFERROR(__xludf.DUMMYFUNCTION("""COMPUTED_VALUE"""),45841.54166666667)</f>
        <v>45841.54167</v>
      </c>
      <c r="N378" s="1">
        <f>IFERROR(__xludf.DUMMYFUNCTION("""COMPUTED_VALUE"""),3.1818225E7)</f>
        <v>31818225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IFERROR(__xludf.DUMMYFUNCTION("""COMPUTED_VALUE"""),3137.15)</f>
        <v>3137.15</v>
      </c>
      <c r="D379" s="2">
        <f>IFERROR(__xludf.DUMMYFUNCTION("""COMPUTED_VALUE"""),45845.66666666667)</f>
        <v>45845.66667</v>
      </c>
      <c r="E379" s="1">
        <f>IFERROR(__xludf.DUMMYFUNCTION("""COMPUTED_VALUE"""),3140.34)</f>
        <v>3140.34</v>
      </c>
      <c r="G379" s="2">
        <f>IFERROR(__xludf.DUMMYFUNCTION("""COMPUTED_VALUE"""),45845.66666666667)</f>
        <v>45845.66667</v>
      </c>
      <c r="H379" s="1">
        <f>IFERROR(__xludf.DUMMYFUNCTION("""COMPUTED_VALUE"""),3106.9)</f>
        <v>3106.9</v>
      </c>
      <c r="J379" s="2">
        <f>IFERROR(__xludf.DUMMYFUNCTION("""COMPUTED_VALUE"""),45845.66666666667)</f>
        <v>45845.66667</v>
      </c>
      <c r="K379" s="1">
        <f>IFERROR(__xludf.DUMMYFUNCTION("""COMPUTED_VALUE"""),3131.37)</f>
        <v>3131.37</v>
      </c>
      <c r="M379" s="2">
        <f>IFERROR(__xludf.DUMMYFUNCTION("""COMPUTED_VALUE"""),45845.66666666667)</f>
        <v>45845.66667</v>
      </c>
      <c r="N379" s="1">
        <f>IFERROR(__xludf.DUMMYFUNCTION("""COMPUTED_VALUE"""),4.9193704E7)</f>
        <v>49193704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IFERROR(__xludf.DUMMYFUNCTION("""COMPUTED_VALUE"""),3131.17)</f>
        <v>3131.17</v>
      </c>
      <c r="D380" s="2">
        <f>IFERROR(__xludf.DUMMYFUNCTION("""COMPUTED_VALUE"""),45846.66666666667)</f>
        <v>45846.66667</v>
      </c>
      <c r="E380" s="1">
        <f>IFERROR(__xludf.DUMMYFUNCTION("""COMPUTED_VALUE"""),3135.46)</f>
        <v>3135.46</v>
      </c>
      <c r="G380" s="2">
        <f>IFERROR(__xludf.DUMMYFUNCTION("""COMPUTED_VALUE"""),45846.66666666667)</f>
        <v>45846.66667</v>
      </c>
      <c r="H380" s="1">
        <f>IFERROR(__xludf.DUMMYFUNCTION("""COMPUTED_VALUE"""),3109.32)</f>
        <v>3109.32</v>
      </c>
      <c r="J380" s="2">
        <f>IFERROR(__xludf.DUMMYFUNCTION("""COMPUTED_VALUE"""),45846.66666666667)</f>
        <v>45846.66667</v>
      </c>
      <c r="K380" s="1">
        <f>IFERROR(__xludf.DUMMYFUNCTION("""COMPUTED_VALUE"""),3127.33)</f>
        <v>3127.33</v>
      </c>
      <c r="M380" s="2">
        <f>IFERROR(__xludf.DUMMYFUNCTION("""COMPUTED_VALUE"""),45846.66666666667)</f>
        <v>45846.66667</v>
      </c>
      <c r="N380" s="1">
        <f>IFERROR(__xludf.DUMMYFUNCTION("""COMPUTED_VALUE"""),4.5011794E7)</f>
        <v>45011794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IFERROR(__xludf.DUMMYFUNCTION("""COMPUTED_VALUE"""),3151.98)</f>
        <v>3151.98</v>
      </c>
      <c r="D381" s="2">
        <f>IFERROR(__xludf.DUMMYFUNCTION("""COMPUTED_VALUE"""),45847.66666666667)</f>
        <v>45847.66667</v>
      </c>
      <c r="E381" s="1">
        <f>IFERROR(__xludf.DUMMYFUNCTION("""COMPUTED_VALUE"""),3151.98)</f>
        <v>3151.98</v>
      </c>
      <c r="G381" s="2">
        <f>IFERROR(__xludf.DUMMYFUNCTION("""COMPUTED_VALUE"""),45847.66666666667)</f>
        <v>45847.66667</v>
      </c>
      <c r="H381" s="1">
        <f>IFERROR(__xludf.DUMMYFUNCTION("""COMPUTED_VALUE"""),3130.17)</f>
        <v>3130.17</v>
      </c>
      <c r="J381" s="2">
        <f>IFERROR(__xludf.DUMMYFUNCTION("""COMPUTED_VALUE"""),45847.66666666667)</f>
        <v>45847.66667</v>
      </c>
      <c r="K381" s="1">
        <f>IFERROR(__xludf.DUMMYFUNCTION("""COMPUTED_VALUE"""),3147.41)</f>
        <v>3147.41</v>
      </c>
      <c r="M381" s="2">
        <f>IFERROR(__xludf.DUMMYFUNCTION("""COMPUTED_VALUE"""),45847.66666666667)</f>
        <v>45847.66667</v>
      </c>
      <c r="N381" s="1">
        <f>IFERROR(__xludf.DUMMYFUNCTION("""COMPUTED_VALUE"""),4.2195091E7)</f>
        <v>42195091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IFERROR(__xludf.DUMMYFUNCTION("""COMPUTED_VALUE"""),3157.47)</f>
        <v>3157.47</v>
      </c>
      <c r="D382" s="2">
        <f>IFERROR(__xludf.DUMMYFUNCTION("""COMPUTED_VALUE"""),45848.66666666667)</f>
        <v>45848.66667</v>
      </c>
      <c r="E382" s="1">
        <f>IFERROR(__xludf.DUMMYFUNCTION("""COMPUTED_VALUE"""),3177.71)</f>
        <v>3177.71</v>
      </c>
      <c r="G382" s="2">
        <f>IFERROR(__xludf.DUMMYFUNCTION("""COMPUTED_VALUE"""),45848.66666666667)</f>
        <v>45848.66667</v>
      </c>
      <c r="H382" s="1">
        <f>IFERROR(__xludf.DUMMYFUNCTION("""COMPUTED_VALUE"""),3146.22)</f>
        <v>3146.22</v>
      </c>
      <c r="J382" s="2">
        <f>IFERROR(__xludf.DUMMYFUNCTION("""COMPUTED_VALUE"""),45848.66666666667)</f>
        <v>45848.66667</v>
      </c>
      <c r="K382" s="1">
        <f>IFERROR(__xludf.DUMMYFUNCTION("""COMPUTED_VALUE"""),3156.97)</f>
        <v>3156.97</v>
      </c>
      <c r="M382" s="2">
        <f>IFERROR(__xludf.DUMMYFUNCTION("""COMPUTED_VALUE"""),45848.66666666667)</f>
        <v>45848.66667</v>
      </c>
      <c r="N382" s="1">
        <f>IFERROR(__xludf.DUMMYFUNCTION("""COMPUTED_VALUE"""),4.5504674E7)</f>
        <v>45504674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IFERROR(__xludf.DUMMYFUNCTION("""COMPUTED_VALUE"""),3150.12)</f>
        <v>3150.12</v>
      </c>
      <c r="D383" s="2">
        <f>IFERROR(__xludf.DUMMYFUNCTION("""COMPUTED_VALUE"""),45849.66666666667)</f>
        <v>45849.66667</v>
      </c>
      <c r="E383" s="1">
        <f>IFERROR(__xludf.DUMMYFUNCTION("""COMPUTED_VALUE"""),3170.76)</f>
        <v>3170.76</v>
      </c>
      <c r="G383" s="2">
        <f>IFERROR(__xludf.DUMMYFUNCTION("""COMPUTED_VALUE"""),45849.66666666667)</f>
        <v>45849.66667</v>
      </c>
      <c r="H383" s="1">
        <f>IFERROR(__xludf.DUMMYFUNCTION("""COMPUTED_VALUE"""),3136.72)</f>
        <v>3136.72</v>
      </c>
      <c r="J383" s="2">
        <f>IFERROR(__xludf.DUMMYFUNCTION("""COMPUTED_VALUE"""),45849.66666666667)</f>
        <v>45849.66667</v>
      </c>
      <c r="K383" s="1">
        <f>IFERROR(__xludf.DUMMYFUNCTION("""COMPUTED_VALUE"""),3155.55)</f>
        <v>3155.55</v>
      </c>
      <c r="M383" s="2">
        <f>IFERROR(__xludf.DUMMYFUNCTION("""COMPUTED_VALUE"""),45849.66666666667)</f>
        <v>45849.66667</v>
      </c>
      <c r="N383" s="1">
        <f>IFERROR(__xludf.DUMMYFUNCTION("""COMPUTED_VALUE"""),3.9415811E7)</f>
        <v>39415811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IFERROR(__xludf.DUMMYFUNCTION("""COMPUTED_VALUE"""),3146.28)</f>
        <v>3146.28</v>
      </c>
      <c r="D384" s="2">
        <f>IFERROR(__xludf.DUMMYFUNCTION("""COMPUTED_VALUE"""),45852.66666666667)</f>
        <v>45852.66667</v>
      </c>
      <c r="E384" s="1">
        <f>IFERROR(__xludf.DUMMYFUNCTION("""COMPUTED_VALUE"""),3148.08)</f>
        <v>3148.08</v>
      </c>
      <c r="G384" s="2">
        <f>IFERROR(__xludf.DUMMYFUNCTION("""COMPUTED_VALUE"""),45852.66666666667)</f>
        <v>45852.66667</v>
      </c>
      <c r="H384" s="1">
        <f>IFERROR(__xludf.DUMMYFUNCTION("""COMPUTED_VALUE"""),3116.3)</f>
        <v>3116.3</v>
      </c>
      <c r="J384" s="2">
        <f>IFERROR(__xludf.DUMMYFUNCTION("""COMPUTED_VALUE"""),45852.66666666667)</f>
        <v>45852.66667</v>
      </c>
      <c r="K384" s="1">
        <f>IFERROR(__xludf.DUMMYFUNCTION("""COMPUTED_VALUE"""),3145.72)</f>
        <v>3145.72</v>
      </c>
      <c r="M384" s="2">
        <f>IFERROR(__xludf.DUMMYFUNCTION("""COMPUTED_VALUE"""),45852.66666666667)</f>
        <v>45852.66667</v>
      </c>
      <c r="N384" s="1">
        <f>IFERROR(__xludf.DUMMYFUNCTION("""COMPUTED_VALUE"""),4.9714751E7)</f>
        <v>49714751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IFERROR(__xludf.DUMMYFUNCTION("""COMPUTED_VALUE"""),3133.98)</f>
        <v>3133.98</v>
      </c>
      <c r="D385" s="2">
        <f>IFERROR(__xludf.DUMMYFUNCTION("""COMPUTED_VALUE"""),45853.66666666667)</f>
        <v>45853.66667</v>
      </c>
      <c r="E385" s="1">
        <f>IFERROR(__xludf.DUMMYFUNCTION("""COMPUTED_VALUE"""),3141.02)</f>
        <v>3141.02</v>
      </c>
      <c r="G385" s="2">
        <f>IFERROR(__xludf.DUMMYFUNCTION("""COMPUTED_VALUE"""),45853.66666666667)</f>
        <v>45853.66667</v>
      </c>
      <c r="H385" s="1">
        <f>IFERROR(__xludf.DUMMYFUNCTION("""COMPUTED_VALUE"""),3105.6)</f>
        <v>3105.6</v>
      </c>
      <c r="J385" s="2">
        <f>IFERROR(__xludf.DUMMYFUNCTION("""COMPUTED_VALUE"""),45853.66666666667)</f>
        <v>45853.66667</v>
      </c>
      <c r="K385" s="1">
        <f>IFERROR(__xludf.DUMMYFUNCTION("""COMPUTED_VALUE"""),3105.92)</f>
        <v>3105.92</v>
      </c>
      <c r="M385" s="2">
        <f>IFERROR(__xludf.DUMMYFUNCTION("""COMPUTED_VALUE"""),45853.66666666667)</f>
        <v>45853.66667</v>
      </c>
      <c r="N385" s="1">
        <f>IFERROR(__xludf.DUMMYFUNCTION("""COMPUTED_VALUE"""),4.280169E7)</f>
        <v>42801690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IFERROR(__xludf.DUMMYFUNCTION("""COMPUTED_VALUE"""),3109.06)</f>
        <v>3109.06</v>
      </c>
      <c r="D386" s="2">
        <f>IFERROR(__xludf.DUMMYFUNCTION("""COMPUTED_VALUE"""),45854.66666666667)</f>
        <v>45854.66667</v>
      </c>
      <c r="E386" s="1">
        <f>IFERROR(__xludf.DUMMYFUNCTION("""COMPUTED_VALUE"""),3115.34)</f>
        <v>3115.34</v>
      </c>
      <c r="G386" s="2">
        <f>IFERROR(__xludf.DUMMYFUNCTION("""COMPUTED_VALUE"""),45854.66666666667)</f>
        <v>45854.66667</v>
      </c>
      <c r="H386" s="1">
        <f>IFERROR(__xludf.DUMMYFUNCTION("""COMPUTED_VALUE"""),3084.45)</f>
        <v>3084.45</v>
      </c>
      <c r="J386" s="2">
        <f>IFERROR(__xludf.DUMMYFUNCTION("""COMPUTED_VALUE"""),45854.66666666667)</f>
        <v>45854.66667</v>
      </c>
      <c r="K386" s="1">
        <f>IFERROR(__xludf.DUMMYFUNCTION("""COMPUTED_VALUE"""),3098.99)</f>
        <v>3098.99</v>
      </c>
      <c r="M386" s="2">
        <f>IFERROR(__xludf.DUMMYFUNCTION("""COMPUTED_VALUE"""),45854.66666666667)</f>
        <v>45854.66667</v>
      </c>
      <c r="N386" s="1">
        <f>IFERROR(__xludf.DUMMYFUNCTION("""COMPUTED_VALUE"""),4.1576397E7)</f>
        <v>41576397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IFERROR(__xludf.DUMMYFUNCTION("""COMPUTED_VALUE"""),3091.1)</f>
        <v>3091.1</v>
      </c>
      <c r="D387" s="2">
        <f>IFERROR(__xludf.DUMMYFUNCTION("""COMPUTED_VALUE"""),45855.66666666667)</f>
        <v>45855.66667</v>
      </c>
      <c r="E387" s="1">
        <f>IFERROR(__xludf.DUMMYFUNCTION("""COMPUTED_VALUE"""),3115.34)</f>
        <v>3115.34</v>
      </c>
      <c r="G387" s="2">
        <f>IFERROR(__xludf.DUMMYFUNCTION("""COMPUTED_VALUE"""),45855.66666666667)</f>
        <v>45855.66667</v>
      </c>
      <c r="H387" s="1">
        <f>IFERROR(__xludf.DUMMYFUNCTION("""COMPUTED_VALUE"""),3085.86)</f>
        <v>3085.86</v>
      </c>
      <c r="J387" s="2">
        <f>IFERROR(__xludf.DUMMYFUNCTION("""COMPUTED_VALUE"""),45855.66666666667)</f>
        <v>45855.66667</v>
      </c>
      <c r="K387" s="1">
        <f>IFERROR(__xludf.DUMMYFUNCTION("""COMPUTED_VALUE"""),3112.63)</f>
        <v>3112.63</v>
      </c>
      <c r="M387" s="2">
        <f>IFERROR(__xludf.DUMMYFUNCTION("""COMPUTED_VALUE"""),45855.66666666667)</f>
        <v>45855.66667</v>
      </c>
      <c r="N387" s="1">
        <f>IFERROR(__xludf.DUMMYFUNCTION("""COMPUTED_VALUE"""),4.819584E7)</f>
        <v>48195840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IFERROR(__xludf.DUMMYFUNCTION("""COMPUTED_VALUE"""),3121.38)</f>
        <v>3121.38</v>
      </c>
      <c r="D388" s="2">
        <f>IFERROR(__xludf.DUMMYFUNCTION("""COMPUTED_VALUE"""),45856.66666666667)</f>
        <v>45856.66667</v>
      </c>
      <c r="E388" s="1">
        <f>IFERROR(__xludf.DUMMYFUNCTION("""COMPUTED_VALUE"""),3124.21)</f>
        <v>3124.21</v>
      </c>
      <c r="G388" s="2">
        <f>IFERROR(__xludf.DUMMYFUNCTION("""COMPUTED_VALUE"""),45856.66666666667)</f>
        <v>45856.66667</v>
      </c>
      <c r="H388" s="1">
        <f>IFERROR(__xludf.DUMMYFUNCTION("""COMPUTED_VALUE"""),3107.96)</f>
        <v>3107.96</v>
      </c>
      <c r="J388" s="2">
        <f>IFERROR(__xludf.DUMMYFUNCTION("""COMPUTED_VALUE"""),45856.66666666667)</f>
        <v>45856.66667</v>
      </c>
      <c r="K388" s="1">
        <f>IFERROR(__xludf.DUMMYFUNCTION("""COMPUTED_VALUE"""),3117.73)</f>
        <v>3117.73</v>
      </c>
      <c r="M388" s="2">
        <f>IFERROR(__xludf.DUMMYFUNCTION("""COMPUTED_VALUE"""),45856.66666666667)</f>
        <v>45856.66667</v>
      </c>
      <c r="N388" s="1">
        <f>IFERROR(__xludf.DUMMYFUNCTION("""COMPUTED_VALUE"""),3.5778392E7)</f>
        <v>35778392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IFERROR(__xludf.DUMMYFUNCTION("""COMPUTED_VALUE"""),3136.91)</f>
        <v>3136.91</v>
      </c>
      <c r="D389" s="2">
        <f>IFERROR(__xludf.DUMMYFUNCTION("""COMPUTED_VALUE"""),45859.66666666667)</f>
        <v>45859.66667</v>
      </c>
      <c r="E389" s="1">
        <f>IFERROR(__xludf.DUMMYFUNCTION("""COMPUTED_VALUE"""),3141.28)</f>
        <v>3141.28</v>
      </c>
      <c r="G389" s="2">
        <f>IFERROR(__xludf.DUMMYFUNCTION("""COMPUTED_VALUE"""),45859.66666666667)</f>
        <v>45859.66667</v>
      </c>
      <c r="H389" s="1">
        <f>IFERROR(__xludf.DUMMYFUNCTION("""COMPUTED_VALUE"""),3087.68)</f>
        <v>3087.68</v>
      </c>
      <c r="J389" s="2">
        <f>IFERROR(__xludf.DUMMYFUNCTION("""COMPUTED_VALUE"""),45859.66666666667)</f>
        <v>45859.66667</v>
      </c>
      <c r="K389" s="1">
        <f>IFERROR(__xludf.DUMMYFUNCTION("""COMPUTED_VALUE"""),3088.32)</f>
        <v>3088.32</v>
      </c>
      <c r="M389" s="2">
        <f>IFERROR(__xludf.DUMMYFUNCTION("""COMPUTED_VALUE"""),45859.66666666667)</f>
        <v>45859.66667</v>
      </c>
      <c r="N389" s="1">
        <f>IFERROR(__xludf.DUMMYFUNCTION("""COMPUTED_VALUE"""),4.4048877E7)</f>
        <v>44048877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IFERROR(__xludf.DUMMYFUNCTION("""COMPUTED_VALUE"""),3090.44)</f>
        <v>3090.44</v>
      </c>
      <c r="D390" s="2">
        <f>IFERROR(__xludf.DUMMYFUNCTION("""COMPUTED_VALUE"""),45860.66666666667)</f>
        <v>45860.66667</v>
      </c>
      <c r="E390" s="1">
        <f>IFERROR(__xludf.DUMMYFUNCTION("""COMPUTED_VALUE"""),3138.36)</f>
        <v>3138.36</v>
      </c>
      <c r="G390" s="2">
        <f>IFERROR(__xludf.DUMMYFUNCTION("""COMPUTED_VALUE"""),45860.66666666667)</f>
        <v>45860.66667</v>
      </c>
      <c r="H390" s="1">
        <f>IFERROR(__xludf.DUMMYFUNCTION("""COMPUTED_VALUE"""),3089.39)</f>
        <v>3089.39</v>
      </c>
      <c r="J390" s="2">
        <f>IFERROR(__xludf.DUMMYFUNCTION("""COMPUTED_VALUE"""),45860.66666666667)</f>
        <v>45860.66667</v>
      </c>
      <c r="K390" s="1">
        <f>IFERROR(__xludf.DUMMYFUNCTION("""COMPUTED_VALUE"""),3136.01)</f>
        <v>3136.01</v>
      </c>
      <c r="M390" s="2">
        <f>IFERROR(__xludf.DUMMYFUNCTION("""COMPUTED_VALUE"""),45860.66666666667)</f>
        <v>45860.66667</v>
      </c>
      <c r="N390" s="1">
        <f>IFERROR(__xludf.DUMMYFUNCTION("""COMPUTED_VALUE"""),4.8623942E7)</f>
        <v>48623942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IFERROR(__xludf.DUMMYFUNCTION("""COMPUTED_VALUE"""),3143.2)</f>
        <v>3143.2</v>
      </c>
      <c r="D391" s="2">
        <f>IFERROR(__xludf.DUMMYFUNCTION("""COMPUTED_VALUE"""),45861.66666666667)</f>
        <v>45861.66667</v>
      </c>
      <c r="E391" s="1">
        <f>IFERROR(__xludf.DUMMYFUNCTION("""COMPUTED_VALUE"""),3144.56)</f>
        <v>3144.56</v>
      </c>
      <c r="G391" s="2">
        <f>IFERROR(__xludf.DUMMYFUNCTION("""COMPUTED_VALUE"""),45861.66666666667)</f>
        <v>45861.66667</v>
      </c>
      <c r="H391" s="1">
        <f>IFERROR(__xludf.DUMMYFUNCTION("""COMPUTED_VALUE"""),3120.86)</f>
        <v>3120.86</v>
      </c>
      <c r="J391" s="2">
        <f>IFERROR(__xludf.DUMMYFUNCTION("""COMPUTED_VALUE"""),45861.66666666667)</f>
        <v>45861.66667</v>
      </c>
      <c r="K391" s="1">
        <f>IFERROR(__xludf.DUMMYFUNCTION("""COMPUTED_VALUE"""),3130.37)</f>
        <v>3130.37</v>
      </c>
      <c r="M391" s="2">
        <f>IFERROR(__xludf.DUMMYFUNCTION("""COMPUTED_VALUE"""),45861.66666666667)</f>
        <v>45861.66667</v>
      </c>
      <c r="N391" s="1">
        <f>IFERROR(__xludf.DUMMYFUNCTION("""COMPUTED_VALUE"""),6.7127691E7)</f>
        <v>67127691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IFERROR(__xludf.DUMMYFUNCTION("""COMPUTED_VALUE"""),3069.17)</f>
        <v>3069.17</v>
      </c>
      <c r="D392" s="2">
        <f>IFERROR(__xludf.DUMMYFUNCTION("""COMPUTED_VALUE"""),45862.66666666667)</f>
        <v>45862.66667</v>
      </c>
      <c r="E392" s="1">
        <f>IFERROR(__xludf.DUMMYFUNCTION("""COMPUTED_VALUE"""),3077.67)</f>
        <v>3077.67</v>
      </c>
      <c r="G392" s="2">
        <f>IFERROR(__xludf.DUMMYFUNCTION("""COMPUTED_VALUE"""),45862.66666666667)</f>
        <v>45862.66667</v>
      </c>
      <c r="H392" s="1">
        <f>IFERROR(__xludf.DUMMYFUNCTION("""COMPUTED_VALUE"""),3041.3)</f>
        <v>3041.3</v>
      </c>
      <c r="J392" s="2">
        <f>IFERROR(__xludf.DUMMYFUNCTION("""COMPUTED_VALUE"""),45862.66666666667)</f>
        <v>45862.66667</v>
      </c>
      <c r="K392" s="1">
        <f>IFERROR(__xludf.DUMMYFUNCTION("""COMPUTED_VALUE"""),3043.78)</f>
        <v>3043.78</v>
      </c>
      <c r="M392" s="2">
        <f>IFERROR(__xludf.DUMMYFUNCTION("""COMPUTED_VALUE"""),45862.66666666667)</f>
        <v>45862.66667</v>
      </c>
      <c r="N392" s="1">
        <f>IFERROR(__xludf.DUMMYFUNCTION("""COMPUTED_VALUE"""),1.1701393E8)</f>
        <v>117013930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IFERROR(__xludf.DUMMYFUNCTION("""COMPUTED_VALUE"""),3052.87)</f>
        <v>3052.87</v>
      </c>
      <c r="D393" s="2">
        <f>IFERROR(__xludf.DUMMYFUNCTION("""COMPUTED_VALUE"""),45863.66666666667)</f>
        <v>45863.66667</v>
      </c>
      <c r="E393" s="1">
        <f>IFERROR(__xludf.DUMMYFUNCTION("""COMPUTED_VALUE"""),3090.1)</f>
        <v>3090.1</v>
      </c>
      <c r="G393" s="2">
        <f>IFERROR(__xludf.DUMMYFUNCTION("""COMPUTED_VALUE"""),45863.66666666667)</f>
        <v>45863.66667</v>
      </c>
      <c r="H393" s="1">
        <f>IFERROR(__xludf.DUMMYFUNCTION("""COMPUTED_VALUE"""),3050.64)</f>
        <v>3050.64</v>
      </c>
      <c r="J393" s="2">
        <f>IFERROR(__xludf.DUMMYFUNCTION("""COMPUTED_VALUE"""),45863.66666666667)</f>
        <v>45863.66667</v>
      </c>
      <c r="K393" s="1">
        <f>IFERROR(__xludf.DUMMYFUNCTION("""COMPUTED_VALUE"""),3088.51)</f>
        <v>3088.51</v>
      </c>
      <c r="M393" s="2">
        <f>IFERROR(__xludf.DUMMYFUNCTION("""COMPUTED_VALUE"""),45863.66666666667)</f>
        <v>45863.66667</v>
      </c>
      <c r="N393" s="1">
        <f>IFERROR(__xludf.DUMMYFUNCTION("""COMPUTED_VALUE"""),6.347412E7)</f>
        <v>63474120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IFERROR(__xludf.DUMMYFUNCTION("""COMPUTED_VALUE"""),3084.17)</f>
        <v>3084.17</v>
      </c>
      <c r="D394" s="2">
        <f>IFERROR(__xludf.DUMMYFUNCTION("""COMPUTED_VALUE"""),45866.66666666667)</f>
        <v>45866.66667</v>
      </c>
      <c r="E394" s="1">
        <f>IFERROR(__xludf.DUMMYFUNCTION("""COMPUTED_VALUE"""),3085.4)</f>
        <v>3085.4</v>
      </c>
      <c r="G394" s="2">
        <f>IFERROR(__xludf.DUMMYFUNCTION("""COMPUTED_VALUE"""),45866.66666666667)</f>
        <v>45866.66667</v>
      </c>
      <c r="H394" s="1">
        <f>IFERROR(__xludf.DUMMYFUNCTION("""COMPUTED_VALUE"""),3050.59)</f>
        <v>3050.59</v>
      </c>
      <c r="J394" s="2">
        <f>IFERROR(__xludf.DUMMYFUNCTION("""COMPUTED_VALUE"""),45866.66666666667)</f>
        <v>45866.66667</v>
      </c>
      <c r="K394" s="1">
        <f>IFERROR(__xludf.DUMMYFUNCTION("""COMPUTED_VALUE"""),3058.27)</f>
        <v>3058.27</v>
      </c>
      <c r="M394" s="2">
        <f>IFERROR(__xludf.DUMMYFUNCTION("""COMPUTED_VALUE"""),45866.66666666667)</f>
        <v>45866.66667</v>
      </c>
      <c r="N394" s="1">
        <f>IFERROR(__xludf.DUMMYFUNCTION("""COMPUTED_VALUE"""),6.5058917E7)</f>
        <v>65058917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IFERROR(__xludf.DUMMYFUNCTION("""COMPUTED_VALUE"""),3055.76)</f>
        <v>3055.76</v>
      </c>
      <c r="D395" s="2">
        <f>IFERROR(__xludf.DUMMYFUNCTION("""COMPUTED_VALUE"""),45867.66666666667)</f>
        <v>45867.66667</v>
      </c>
      <c r="E395" s="1">
        <f>IFERROR(__xludf.DUMMYFUNCTION("""COMPUTED_VALUE"""),3064.56)</f>
        <v>3064.56</v>
      </c>
      <c r="G395" s="2">
        <f>IFERROR(__xludf.DUMMYFUNCTION("""COMPUTED_VALUE"""),45867.66666666667)</f>
        <v>45867.66667</v>
      </c>
      <c r="H395" s="1">
        <f>IFERROR(__xludf.DUMMYFUNCTION("""COMPUTED_VALUE"""),3037.84)</f>
        <v>3037.84</v>
      </c>
      <c r="J395" s="2">
        <f>IFERROR(__xludf.DUMMYFUNCTION("""COMPUTED_VALUE"""),45867.66666666667)</f>
        <v>45867.66667</v>
      </c>
      <c r="K395" s="1">
        <f>IFERROR(__xludf.DUMMYFUNCTION("""COMPUTED_VALUE"""),3054.88)</f>
        <v>3054.88</v>
      </c>
      <c r="M395" s="2">
        <f>IFERROR(__xludf.DUMMYFUNCTION("""COMPUTED_VALUE"""),45867.66666666667)</f>
        <v>45867.66667</v>
      </c>
      <c r="N395" s="1">
        <f>IFERROR(__xludf.DUMMYFUNCTION("""COMPUTED_VALUE"""),7.4245737E7)</f>
        <v>74245737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IFERROR(__xludf.DUMMYFUNCTION("""COMPUTED_VALUE"""),3100.68)</f>
        <v>3100.68</v>
      </c>
      <c r="D396" s="2">
        <f>IFERROR(__xludf.DUMMYFUNCTION("""COMPUTED_VALUE"""),45868.66666666667)</f>
        <v>45868.66667</v>
      </c>
      <c r="E396" s="1">
        <f>IFERROR(__xludf.DUMMYFUNCTION("""COMPUTED_VALUE"""),3104.45)</f>
        <v>3104.45</v>
      </c>
      <c r="G396" s="2">
        <f>IFERROR(__xludf.DUMMYFUNCTION("""COMPUTED_VALUE"""),45868.66666666667)</f>
        <v>45868.66667</v>
      </c>
      <c r="H396" s="1">
        <f>IFERROR(__xludf.DUMMYFUNCTION("""COMPUTED_VALUE"""),3049.67)</f>
        <v>3049.67</v>
      </c>
      <c r="J396" s="2">
        <f>IFERROR(__xludf.DUMMYFUNCTION("""COMPUTED_VALUE"""),45868.66666666667)</f>
        <v>45868.66667</v>
      </c>
      <c r="K396" s="1">
        <f>IFERROR(__xludf.DUMMYFUNCTION("""COMPUTED_VALUE"""),3080.5)</f>
        <v>3080.5</v>
      </c>
      <c r="M396" s="2">
        <f>IFERROR(__xludf.DUMMYFUNCTION("""COMPUTED_VALUE"""),45868.66666666667)</f>
        <v>45868.66667</v>
      </c>
      <c r="N396" s="1">
        <f>IFERROR(__xludf.DUMMYFUNCTION("""COMPUTED_VALUE"""),9.9290847E7)</f>
        <v>99290847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IFERROR(__xludf.DUMMYFUNCTION("""COMPUTED_VALUE"""),3062.12)</f>
        <v>3062.12</v>
      </c>
      <c r="D397" s="2">
        <f>IFERROR(__xludf.DUMMYFUNCTION("""COMPUTED_VALUE"""),45869.66666666667)</f>
        <v>45869.66667</v>
      </c>
      <c r="E397" s="1">
        <f>IFERROR(__xludf.DUMMYFUNCTION("""COMPUTED_VALUE"""),3084.63)</f>
        <v>3084.63</v>
      </c>
      <c r="G397" s="2">
        <f>IFERROR(__xludf.DUMMYFUNCTION("""COMPUTED_VALUE"""),45869.66666666667)</f>
        <v>45869.66667</v>
      </c>
      <c r="H397" s="1">
        <f>IFERROR(__xludf.DUMMYFUNCTION("""COMPUTED_VALUE"""),3029.1)</f>
        <v>3029.1</v>
      </c>
      <c r="J397" s="2">
        <f>IFERROR(__xludf.DUMMYFUNCTION("""COMPUTED_VALUE"""),45869.66666666667)</f>
        <v>45869.66667</v>
      </c>
      <c r="K397" s="1">
        <f>IFERROR(__xludf.DUMMYFUNCTION("""COMPUTED_VALUE"""),3035.09)</f>
        <v>3035.09</v>
      </c>
      <c r="M397" s="2">
        <f>IFERROR(__xludf.DUMMYFUNCTION("""COMPUTED_VALUE"""),45869.66666666667)</f>
        <v>45869.66667</v>
      </c>
      <c r="N397" s="1">
        <f>IFERROR(__xludf.DUMMYFUNCTION("""COMPUTED_VALUE"""),6.8939379E7)</f>
        <v>68939379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IFERROR(__xludf.DUMMYFUNCTION("""COMPUTED_VALUE"""),3031.29)</f>
        <v>3031.29</v>
      </c>
      <c r="D398" s="2">
        <f>IFERROR(__xludf.DUMMYFUNCTION("""COMPUTED_VALUE"""),45870.66666666667)</f>
        <v>45870.66667</v>
      </c>
      <c r="E398" s="1">
        <f>IFERROR(__xludf.DUMMYFUNCTION("""COMPUTED_VALUE"""),3037.18)</f>
        <v>3037.18</v>
      </c>
      <c r="G398" s="2">
        <f>IFERROR(__xludf.DUMMYFUNCTION("""COMPUTED_VALUE"""),45870.66666666667)</f>
        <v>45870.66667</v>
      </c>
      <c r="H398" s="1">
        <f>IFERROR(__xludf.DUMMYFUNCTION("""COMPUTED_VALUE"""),3004.14)</f>
        <v>3004.14</v>
      </c>
      <c r="J398" s="2">
        <f>IFERROR(__xludf.DUMMYFUNCTION("""COMPUTED_VALUE"""),45870.66666666667)</f>
        <v>45870.66667</v>
      </c>
      <c r="K398" s="1">
        <f>IFERROR(__xludf.DUMMYFUNCTION("""COMPUTED_VALUE"""),3023.39)</f>
        <v>3023.39</v>
      </c>
      <c r="M398" s="2">
        <f>IFERROR(__xludf.DUMMYFUNCTION("""COMPUTED_VALUE"""),45870.66666666667)</f>
        <v>45870.66667</v>
      </c>
      <c r="N398" s="1">
        <f>IFERROR(__xludf.DUMMYFUNCTION("""COMPUTED_VALUE"""),6.1477013E7)</f>
        <v>61477013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IFERROR(__xludf.DUMMYFUNCTION("""COMPUTED_VALUE"""),3022.53)</f>
        <v>3022.53</v>
      </c>
      <c r="D399" s="2">
        <f>IFERROR(__xludf.DUMMYFUNCTION("""COMPUTED_VALUE"""),45873.66666666667)</f>
        <v>45873.66667</v>
      </c>
      <c r="E399" s="1">
        <f>IFERROR(__xludf.DUMMYFUNCTION("""COMPUTED_VALUE"""),3077.11)</f>
        <v>3077.11</v>
      </c>
      <c r="G399" s="2">
        <f>IFERROR(__xludf.DUMMYFUNCTION("""COMPUTED_VALUE"""),45873.66666666667)</f>
        <v>45873.66667</v>
      </c>
      <c r="H399" s="1">
        <f>IFERROR(__xludf.DUMMYFUNCTION("""COMPUTED_VALUE"""),3018.67)</f>
        <v>3018.67</v>
      </c>
      <c r="J399" s="2">
        <f>IFERROR(__xludf.DUMMYFUNCTION("""COMPUTED_VALUE"""),45873.66666666667)</f>
        <v>45873.66667</v>
      </c>
      <c r="K399" s="1">
        <f>IFERROR(__xludf.DUMMYFUNCTION("""COMPUTED_VALUE"""),3070.44)</f>
        <v>3070.44</v>
      </c>
      <c r="M399" s="2">
        <f>IFERROR(__xludf.DUMMYFUNCTION("""COMPUTED_VALUE"""),45873.66666666667)</f>
        <v>45873.66667</v>
      </c>
      <c r="N399" s="1">
        <f>IFERROR(__xludf.DUMMYFUNCTION("""COMPUTED_VALUE"""),5.9327086E7)</f>
        <v>59327086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IFERROR(__xludf.DUMMYFUNCTION("""COMPUTED_VALUE"""),3060.17)</f>
        <v>3060.17</v>
      </c>
      <c r="D400" s="2">
        <f>IFERROR(__xludf.DUMMYFUNCTION("""COMPUTED_VALUE"""),45874.66666666667)</f>
        <v>45874.66667</v>
      </c>
      <c r="E400" s="1">
        <f>IFERROR(__xludf.DUMMYFUNCTION("""COMPUTED_VALUE"""),3068.56)</f>
        <v>3068.56</v>
      </c>
      <c r="G400" s="2">
        <f>IFERROR(__xludf.DUMMYFUNCTION("""COMPUTED_VALUE"""),45874.66666666667)</f>
        <v>45874.66667</v>
      </c>
      <c r="H400" s="1">
        <f>IFERROR(__xludf.DUMMYFUNCTION("""COMPUTED_VALUE"""),3023.08)</f>
        <v>3023.08</v>
      </c>
      <c r="J400" s="2">
        <f>IFERROR(__xludf.DUMMYFUNCTION("""COMPUTED_VALUE"""),45874.66666666667)</f>
        <v>45874.66667</v>
      </c>
      <c r="K400" s="1">
        <f>IFERROR(__xludf.DUMMYFUNCTION("""COMPUTED_VALUE"""),3023.69)</f>
        <v>3023.69</v>
      </c>
      <c r="M400" s="2">
        <f>IFERROR(__xludf.DUMMYFUNCTION("""COMPUTED_VALUE"""),45874.66666666667)</f>
        <v>45874.66667</v>
      </c>
      <c r="N400" s="1">
        <f>IFERROR(__xludf.DUMMYFUNCTION("""COMPUTED_VALUE"""),5.7322743E7)</f>
        <v>57322743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IFERROR(__xludf.DUMMYFUNCTION("""COMPUTED_VALUE"""),3029.59)</f>
        <v>3029.59</v>
      </c>
      <c r="D401" s="2">
        <f>IFERROR(__xludf.DUMMYFUNCTION("""COMPUTED_VALUE"""),45875.66666666667)</f>
        <v>45875.66667</v>
      </c>
      <c r="E401" s="1">
        <f>IFERROR(__xludf.DUMMYFUNCTION("""COMPUTED_VALUE"""),3073.33)</f>
        <v>3073.33</v>
      </c>
      <c r="G401" s="2">
        <f>IFERROR(__xludf.DUMMYFUNCTION("""COMPUTED_VALUE"""),45875.66666666667)</f>
        <v>45875.66667</v>
      </c>
      <c r="H401" s="1">
        <f>IFERROR(__xludf.DUMMYFUNCTION("""COMPUTED_VALUE"""),3029.59)</f>
        <v>3029.59</v>
      </c>
      <c r="J401" s="2">
        <f>IFERROR(__xludf.DUMMYFUNCTION("""COMPUTED_VALUE"""),45875.66666666667)</f>
        <v>45875.66667</v>
      </c>
      <c r="K401" s="1">
        <f>IFERROR(__xludf.DUMMYFUNCTION("""COMPUTED_VALUE"""),3057.1)</f>
        <v>3057.1</v>
      </c>
      <c r="M401" s="2">
        <f>IFERROR(__xludf.DUMMYFUNCTION("""COMPUTED_VALUE"""),45875.66666666667)</f>
        <v>45875.66667</v>
      </c>
      <c r="N401" s="1">
        <f>IFERROR(__xludf.DUMMYFUNCTION("""COMPUTED_VALUE"""),5.7055878E7)</f>
        <v>57055878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IFERROR(__xludf.DUMMYFUNCTION("""COMPUTED_VALUE"""),3100.61)</f>
        <v>3100.61</v>
      </c>
      <c r="D402" s="2">
        <f>IFERROR(__xludf.DUMMYFUNCTION("""COMPUTED_VALUE"""),45876.66666666667)</f>
        <v>45876.66667</v>
      </c>
      <c r="E402" s="1">
        <f>IFERROR(__xludf.DUMMYFUNCTION("""COMPUTED_VALUE"""),3114.23)</f>
        <v>3114.23</v>
      </c>
      <c r="G402" s="2">
        <f>IFERROR(__xludf.DUMMYFUNCTION("""COMPUTED_VALUE"""),45876.66666666667)</f>
        <v>45876.66667</v>
      </c>
      <c r="H402" s="1">
        <f>IFERROR(__xludf.DUMMYFUNCTION("""COMPUTED_VALUE"""),3066.23)</f>
        <v>3066.23</v>
      </c>
      <c r="J402" s="2">
        <f>IFERROR(__xludf.DUMMYFUNCTION("""COMPUTED_VALUE"""),45876.66666666667)</f>
        <v>45876.66667</v>
      </c>
      <c r="K402" s="1">
        <f>IFERROR(__xludf.DUMMYFUNCTION("""COMPUTED_VALUE"""),3103.49)</f>
        <v>3103.49</v>
      </c>
      <c r="M402" s="2">
        <f>IFERROR(__xludf.DUMMYFUNCTION("""COMPUTED_VALUE"""),45876.66666666667)</f>
        <v>45876.66667</v>
      </c>
      <c r="N402" s="1">
        <f>IFERROR(__xludf.DUMMYFUNCTION("""COMPUTED_VALUE"""),7.5630309E7)</f>
        <v>75630309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IFERROR(__xludf.DUMMYFUNCTION("""COMPUTED_VALUE"""),3087.83)</f>
        <v>3087.83</v>
      </c>
      <c r="D403" s="2">
        <f>IFERROR(__xludf.DUMMYFUNCTION("""COMPUTED_VALUE"""),45877.66666666667)</f>
        <v>45877.66667</v>
      </c>
      <c r="E403" s="1">
        <f>IFERROR(__xludf.DUMMYFUNCTION("""COMPUTED_VALUE"""),3087.83)</f>
        <v>3087.83</v>
      </c>
      <c r="G403" s="2">
        <f>IFERROR(__xludf.DUMMYFUNCTION("""COMPUTED_VALUE"""),45877.66666666667)</f>
        <v>45877.66667</v>
      </c>
      <c r="H403" s="1">
        <f>IFERROR(__xludf.DUMMYFUNCTION("""COMPUTED_VALUE"""),3046.27)</f>
        <v>3046.27</v>
      </c>
      <c r="J403" s="2">
        <f>IFERROR(__xludf.DUMMYFUNCTION("""COMPUTED_VALUE"""),45877.66666666667)</f>
        <v>45877.66667</v>
      </c>
      <c r="K403" s="1">
        <f>IFERROR(__xludf.DUMMYFUNCTION("""COMPUTED_VALUE"""),3056.35)</f>
        <v>3056.35</v>
      </c>
      <c r="M403" s="2">
        <f>IFERROR(__xludf.DUMMYFUNCTION("""COMPUTED_VALUE"""),45877.66666666667)</f>
        <v>45877.66667</v>
      </c>
      <c r="N403" s="1">
        <f>IFERROR(__xludf.DUMMYFUNCTION("""COMPUTED_VALUE"""),7.4796933E7)</f>
        <v>74796933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IFERROR(__xludf.DUMMYFUNCTION("""COMPUTED_VALUE"""),3055.27)</f>
        <v>3055.27</v>
      </c>
      <c r="D404" s="2">
        <f>IFERROR(__xludf.DUMMYFUNCTION("""COMPUTED_VALUE"""),45880.66666666667)</f>
        <v>45880.66667</v>
      </c>
      <c r="E404" s="1">
        <f>IFERROR(__xludf.DUMMYFUNCTION("""COMPUTED_VALUE"""),3063.53)</f>
        <v>3063.53</v>
      </c>
      <c r="G404" s="2">
        <f>IFERROR(__xludf.DUMMYFUNCTION("""COMPUTED_VALUE"""),45880.66666666667)</f>
        <v>45880.66667</v>
      </c>
      <c r="H404" s="1">
        <f>IFERROR(__xludf.DUMMYFUNCTION("""COMPUTED_VALUE"""),3037.78)</f>
        <v>3037.78</v>
      </c>
      <c r="J404" s="2">
        <f>IFERROR(__xludf.DUMMYFUNCTION("""COMPUTED_VALUE"""),45880.66666666667)</f>
        <v>45880.66667</v>
      </c>
      <c r="K404" s="1">
        <f>IFERROR(__xludf.DUMMYFUNCTION("""COMPUTED_VALUE"""),3047.51)</f>
        <v>3047.51</v>
      </c>
      <c r="M404" s="2">
        <f>IFERROR(__xludf.DUMMYFUNCTION("""COMPUTED_VALUE"""),45880.66666666667)</f>
        <v>45880.66667</v>
      </c>
      <c r="N404" s="1">
        <f>IFERROR(__xludf.DUMMYFUNCTION("""COMPUTED_VALUE"""),6.2753837E7)</f>
        <v>62753837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IFERROR(__xludf.DUMMYFUNCTION("""COMPUTED_VALUE"""),3066.95)</f>
        <v>3066.95</v>
      </c>
      <c r="D405" s="2">
        <f>IFERROR(__xludf.DUMMYFUNCTION("""COMPUTED_VALUE"""),45881.66666666667)</f>
        <v>45881.66667</v>
      </c>
      <c r="E405" s="1">
        <f>IFERROR(__xludf.DUMMYFUNCTION("""COMPUTED_VALUE"""),3089.29)</f>
        <v>3089.29</v>
      </c>
      <c r="G405" s="2">
        <f>IFERROR(__xludf.DUMMYFUNCTION("""COMPUTED_VALUE"""),45881.66666666667)</f>
        <v>45881.66667</v>
      </c>
      <c r="H405" s="1">
        <f>IFERROR(__xludf.DUMMYFUNCTION("""COMPUTED_VALUE"""),3061.89)</f>
        <v>3061.89</v>
      </c>
      <c r="J405" s="2">
        <f>IFERROR(__xludf.DUMMYFUNCTION("""COMPUTED_VALUE"""),45881.66666666667)</f>
        <v>45881.66667</v>
      </c>
      <c r="K405" s="1">
        <f>IFERROR(__xludf.DUMMYFUNCTION("""COMPUTED_VALUE"""),3078.17)</f>
        <v>3078.17</v>
      </c>
      <c r="M405" s="2">
        <f>IFERROR(__xludf.DUMMYFUNCTION("""COMPUTED_VALUE"""),45881.66666666667)</f>
        <v>45881.66667</v>
      </c>
      <c r="N405" s="1">
        <f>IFERROR(__xludf.DUMMYFUNCTION("""COMPUTED_VALUE"""),6.2478956E7)</f>
        <v>62478956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IFERROR(__xludf.DUMMYFUNCTION("""COMPUTED_VALUE"""),3067.09)</f>
        <v>3067.09</v>
      </c>
      <c r="D406" s="2">
        <f>IFERROR(__xludf.DUMMYFUNCTION("""COMPUTED_VALUE"""),45882.66666666667)</f>
        <v>45882.66667</v>
      </c>
      <c r="E406" s="1">
        <f>IFERROR(__xludf.DUMMYFUNCTION("""COMPUTED_VALUE"""),3085.75)</f>
        <v>3085.75</v>
      </c>
      <c r="G406" s="2">
        <f>IFERROR(__xludf.DUMMYFUNCTION("""COMPUTED_VALUE"""),45882.66666666667)</f>
        <v>45882.66667</v>
      </c>
      <c r="H406" s="1">
        <f>IFERROR(__xludf.DUMMYFUNCTION("""COMPUTED_VALUE"""),3051.45)</f>
        <v>3051.45</v>
      </c>
      <c r="J406" s="2">
        <f>IFERROR(__xludf.DUMMYFUNCTION("""COMPUTED_VALUE"""),45882.66666666667)</f>
        <v>45882.66667</v>
      </c>
      <c r="K406" s="1">
        <f>IFERROR(__xludf.DUMMYFUNCTION("""COMPUTED_VALUE"""),3083.56)</f>
        <v>3083.56</v>
      </c>
      <c r="M406" s="2">
        <f>IFERROR(__xludf.DUMMYFUNCTION("""COMPUTED_VALUE"""),45882.66666666667)</f>
        <v>45882.66667</v>
      </c>
      <c r="N406" s="1">
        <f>IFERROR(__xludf.DUMMYFUNCTION("""COMPUTED_VALUE"""),9.3913981E7)</f>
        <v>93913981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IFERROR(__xludf.DUMMYFUNCTION("""COMPUTED_VALUE"""),3074.22)</f>
        <v>3074.22</v>
      </c>
      <c r="D407" s="2">
        <f>IFERROR(__xludf.DUMMYFUNCTION("""COMPUTED_VALUE"""),45883.66666666667)</f>
        <v>45883.66667</v>
      </c>
      <c r="E407" s="1">
        <f>IFERROR(__xludf.DUMMYFUNCTION("""COMPUTED_VALUE"""),3074.73)</f>
        <v>3074.73</v>
      </c>
      <c r="G407" s="2">
        <f>IFERROR(__xludf.DUMMYFUNCTION("""COMPUTED_VALUE"""),45883.66666666667)</f>
        <v>45883.66667</v>
      </c>
      <c r="H407" s="1">
        <f>IFERROR(__xludf.DUMMYFUNCTION("""COMPUTED_VALUE"""),3044.44)</f>
        <v>3044.44</v>
      </c>
      <c r="J407" s="2">
        <f>IFERROR(__xludf.DUMMYFUNCTION("""COMPUTED_VALUE"""),45883.66666666667)</f>
        <v>45883.66667</v>
      </c>
      <c r="K407" s="1">
        <f>IFERROR(__xludf.DUMMYFUNCTION("""COMPUTED_VALUE"""),3071.43)</f>
        <v>3071.43</v>
      </c>
      <c r="M407" s="2">
        <f>IFERROR(__xludf.DUMMYFUNCTION("""COMPUTED_VALUE"""),45883.66666666667)</f>
        <v>45883.66667</v>
      </c>
      <c r="N407" s="1">
        <f>IFERROR(__xludf.DUMMYFUNCTION("""COMPUTED_VALUE"""),7.0875468E7)</f>
        <v>70875468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IFERROR(__xludf.DUMMYFUNCTION("""COMPUTED_VALUE"""),3074.99)</f>
        <v>3074.99</v>
      </c>
      <c r="D408" s="2">
        <f>IFERROR(__xludf.DUMMYFUNCTION("""COMPUTED_VALUE"""),45884.66666666667)</f>
        <v>45884.66667</v>
      </c>
      <c r="E408" s="1">
        <f>IFERROR(__xludf.DUMMYFUNCTION("""COMPUTED_VALUE"""),3075.74)</f>
        <v>3075.74</v>
      </c>
      <c r="G408" s="2">
        <f>IFERROR(__xludf.DUMMYFUNCTION("""COMPUTED_VALUE"""),45884.66666666667)</f>
        <v>45884.66667</v>
      </c>
      <c r="H408" s="1">
        <f>IFERROR(__xludf.DUMMYFUNCTION("""COMPUTED_VALUE"""),3055.61)</f>
        <v>3055.61</v>
      </c>
      <c r="J408" s="2">
        <f>IFERROR(__xludf.DUMMYFUNCTION("""COMPUTED_VALUE"""),45884.66666666667)</f>
        <v>45884.66667</v>
      </c>
      <c r="K408" s="1">
        <f>IFERROR(__xludf.DUMMYFUNCTION("""COMPUTED_VALUE"""),3068.7)</f>
        <v>3068.7</v>
      </c>
      <c r="M408" s="2">
        <f>IFERROR(__xludf.DUMMYFUNCTION("""COMPUTED_VALUE"""),45884.66666666667)</f>
        <v>45884.66667</v>
      </c>
      <c r="N408" s="1">
        <f>IFERROR(__xludf.DUMMYFUNCTION("""COMPUTED_VALUE"""),5.5809864E7)</f>
        <v>55809864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IFERROR(__xludf.DUMMYFUNCTION("""COMPUTED_VALUE"""),3064.69)</f>
        <v>3064.69</v>
      </c>
      <c r="D409" s="2">
        <f>IFERROR(__xludf.DUMMYFUNCTION("""COMPUTED_VALUE"""),45887.66666666667)</f>
        <v>45887.66667</v>
      </c>
      <c r="E409" s="1">
        <f>IFERROR(__xludf.DUMMYFUNCTION("""COMPUTED_VALUE"""),3096.3)</f>
        <v>3096.3</v>
      </c>
      <c r="G409" s="2">
        <f>IFERROR(__xludf.DUMMYFUNCTION("""COMPUTED_VALUE"""),45887.66666666667)</f>
        <v>45887.66667</v>
      </c>
      <c r="H409" s="1">
        <f>IFERROR(__xludf.DUMMYFUNCTION("""COMPUTED_VALUE"""),3063.26)</f>
        <v>3063.26</v>
      </c>
      <c r="J409" s="2">
        <f>IFERROR(__xludf.DUMMYFUNCTION("""COMPUTED_VALUE"""),45887.66666666667)</f>
        <v>45887.66667</v>
      </c>
      <c r="K409" s="1">
        <f>IFERROR(__xludf.DUMMYFUNCTION("""COMPUTED_VALUE"""),3085.41)</f>
        <v>3085.41</v>
      </c>
      <c r="M409" s="2">
        <f>IFERROR(__xludf.DUMMYFUNCTION("""COMPUTED_VALUE"""),45887.66666666667)</f>
        <v>45887.66667</v>
      </c>
      <c r="N409" s="1">
        <f>IFERROR(__xludf.DUMMYFUNCTION("""COMPUTED_VALUE"""),5.3628107E7)</f>
        <v>53628107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IFERROR(__xludf.DUMMYFUNCTION("""COMPUTED_VALUE"""),3079.35)</f>
        <v>3079.35</v>
      </c>
      <c r="D410" s="2">
        <f>IFERROR(__xludf.DUMMYFUNCTION("""COMPUTED_VALUE"""),45888.66666666667)</f>
        <v>45888.66667</v>
      </c>
      <c r="E410" s="1">
        <f>IFERROR(__xludf.DUMMYFUNCTION("""COMPUTED_VALUE"""),3119.05)</f>
        <v>3119.05</v>
      </c>
      <c r="G410" s="2">
        <f>IFERROR(__xludf.DUMMYFUNCTION("""COMPUTED_VALUE"""),45888.66666666667)</f>
        <v>45888.66667</v>
      </c>
      <c r="H410" s="1">
        <f>IFERROR(__xludf.DUMMYFUNCTION("""COMPUTED_VALUE"""),3073.22)</f>
        <v>3073.22</v>
      </c>
      <c r="J410" s="2">
        <f>IFERROR(__xludf.DUMMYFUNCTION("""COMPUTED_VALUE"""),45888.66666666667)</f>
        <v>45888.66667</v>
      </c>
      <c r="K410" s="1">
        <f>IFERROR(__xludf.DUMMYFUNCTION("""COMPUTED_VALUE"""),3078.76)</f>
        <v>3078.76</v>
      </c>
      <c r="M410" s="2">
        <f>IFERROR(__xludf.DUMMYFUNCTION("""COMPUTED_VALUE"""),45888.66666666667)</f>
        <v>45888.66667</v>
      </c>
      <c r="N410" s="1">
        <f>IFERROR(__xludf.DUMMYFUNCTION("""COMPUTED_VALUE"""),4.9765433E7)</f>
        <v>49765433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IFERROR(__xludf.DUMMYFUNCTION("""COMPUTED_VALUE"""),3083.22)</f>
        <v>3083.22</v>
      </c>
      <c r="D411" s="2">
        <f>IFERROR(__xludf.DUMMYFUNCTION("""COMPUTED_VALUE"""),45889.66666666667)</f>
        <v>45889.66667</v>
      </c>
      <c r="E411" s="1">
        <f>IFERROR(__xludf.DUMMYFUNCTION("""COMPUTED_VALUE"""),3084.19)</f>
        <v>3084.19</v>
      </c>
      <c r="G411" s="2">
        <f>IFERROR(__xludf.DUMMYFUNCTION("""COMPUTED_VALUE"""),45889.66666666667)</f>
        <v>45889.66667</v>
      </c>
      <c r="H411" s="1">
        <f>IFERROR(__xludf.DUMMYFUNCTION("""COMPUTED_VALUE"""),3054.09)</f>
        <v>3054.09</v>
      </c>
      <c r="J411" s="2">
        <f>IFERROR(__xludf.DUMMYFUNCTION("""COMPUTED_VALUE"""),45889.66666666667)</f>
        <v>45889.66667</v>
      </c>
      <c r="K411" s="1">
        <f>IFERROR(__xludf.DUMMYFUNCTION("""COMPUTED_VALUE"""),3062.53)</f>
        <v>3062.53</v>
      </c>
      <c r="M411" s="2">
        <f>IFERROR(__xludf.DUMMYFUNCTION("""COMPUTED_VALUE"""),45889.66666666667)</f>
        <v>45889.66667</v>
      </c>
      <c r="N411" s="1">
        <f>IFERROR(__xludf.DUMMYFUNCTION("""COMPUTED_VALUE"""),5.2052988E7)</f>
        <v>52052988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IFERROR(__xludf.DUMMYFUNCTION("""COMPUTED_VALUE"""),3050.22)</f>
        <v>3050.22</v>
      </c>
      <c r="D412" s="2">
        <f>IFERROR(__xludf.DUMMYFUNCTION("""COMPUTED_VALUE"""),45890.66666666667)</f>
        <v>45890.66667</v>
      </c>
      <c r="E412" s="1">
        <f>IFERROR(__xludf.DUMMYFUNCTION("""COMPUTED_VALUE"""),3058.12)</f>
        <v>3058.12</v>
      </c>
      <c r="G412" s="2">
        <f>IFERROR(__xludf.DUMMYFUNCTION("""COMPUTED_VALUE"""),45890.66666666667)</f>
        <v>45890.66667</v>
      </c>
      <c r="H412" s="1">
        <f>IFERROR(__xludf.DUMMYFUNCTION("""COMPUTED_VALUE"""),3037.91)</f>
        <v>3037.91</v>
      </c>
      <c r="J412" s="2">
        <f>IFERROR(__xludf.DUMMYFUNCTION("""COMPUTED_VALUE"""),45890.66666666667)</f>
        <v>45890.66667</v>
      </c>
      <c r="K412" s="1">
        <f>IFERROR(__xludf.DUMMYFUNCTION("""COMPUTED_VALUE"""),3054.55)</f>
        <v>3054.55</v>
      </c>
      <c r="M412" s="2">
        <f>IFERROR(__xludf.DUMMYFUNCTION("""COMPUTED_VALUE"""),45890.66666666667)</f>
        <v>45890.66667</v>
      </c>
      <c r="N412" s="1">
        <f>IFERROR(__xludf.DUMMYFUNCTION("""COMPUTED_VALUE"""),3.7939893E7)</f>
        <v>37939893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IFERROR(__xludf.DUMMYFUNCTION("""COMPUTED_VALUE"""),3069.65)</f>
        <v>3069.65</v>
      </c>
      <c r="D413" s="2">
        <f>IFERROR(__xludf.DUMMYFUNCTION("""COMPUTED_VALUE"""),45891.66666666667)</f>
        <v>45891.66667</v>
      </c>
      <c r="E413" s="1">
        <f>IFERROR(__xludf.DUMMYFUNCTION("""COMPUTED_VALUE"""),3087.61)</f>
        <v>3087.61</v>
      </c>
      <c r="G413" s="2">
        <f>IFERROR(__xludf.DUMMYFUNCTION("""COMPUTED_VALUE"""),45891.66666666667)</f>
        <v>45891.66667</v>
      </c>
      <c r="H413" s="1">
        <f>IFERROR(__xludf.DUMMYFUNCTION("""COMPUTED_VALUE"""),3064.47)</f>
        <v>3064.47</v>
      </c>
      <c r="J413" s="2">
        <f>IFERROR(__xludf.DUMMYFUNCTION("""COMPUTED_VALUE"""),45891.66666666667)</f>
        <v>45891.66667</v>
      </c>
      <c r="K413" s="1">
        <f>IFERROR(__xludf.DUMMYFUNCTION("""COMPUTED_VALUE"""),3073.48)</f>
        <v>3073.48</v>
      </c>
      <c r="M413" s="2">
        <f>IFERROR(__xludf.DUMMYFUNCTION("""COMPUTED_VALUE"""),45891.66666666667)</f>
        <v>45891.66667</v>
      </c>
      <c r="N413" s="1">
        <f>IFERROR(__xludf.DUMMYFUNCTION("""COMPUTED_VALUE"""),4.3747741E7)</f>
        <v>43747741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IFERROR(__xludf.DUMMYFUNCTION("""COMPUTED_VALUE"""),3071.89)</f>
        <v>3071.89</v>
      </c>
      <c r="D414" s="2">
        <f>IFERROR(__xludf.DUMMYFUNCTION("""COMPUTED_VALUE"""),45894.66666666667)</f>
        <v>45894.66667</v>
      </c>
      <c r="E414" s="1">
        <f>IFERROR(__xludf.DUMMYFUNCTION("""COMPUTED_VALUE"""),3071.89)</f>
        <v>3071.89</v>
      </c>
      <c r="G414" s="2">
        <f>IFERROR(__xludf.DUMMYFUNCTION("""COMPUTED_VALUE"""),45894.66666666667)</f>
        <v>45894.66667</v>
      </c>
      <c r="H414" s="1">
        <f>IFERROR(__xludf.DUMMYFUNCTION("""COMPUTED_VALUE"""),3042.07)</f>
        <v>3042.07</v>
      </c>
      <c r="J414" s="2">
        <f>IFERROR(__xludf.DUMMYFUNCTION("""COMPUTED_VALUE"""),45894.66666666667)</f>
        <v>45894.66667</v>
      </c>
      <c r="K414" s="1">
        <f>IFERROR(__xludf.DUMMYFUNCTION("""COMPUTED_VALUE"""),3043.2)</f>
        <v>3043.2</v>
      </c>
      <c r="M414" s="2">
        <f>IFERROR(__xludf.DUMMYFUNCTION("""COMPUTED_VALUE"""),45894.66666666667)</f>
        <v>45894.66667</v>
      </c>
      <c r="N414" s="1">
        <f>IFERROR(__xludf.DUMMYFUNCTION("""COMPUTED_VALUE"""),5.1007505E7)</f>
        <v>51007505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IFERROR(__xludf.DUMMYFUNCTION("""COMPUTED_VALUE"""),3042.81)</f>
        <v>3042.81</v>
      </c>
      <c r="D415" s="2">
        <f>IFERROR(__xludf.DUMMYFUNCTION("""COMPUTED_VALUE"""),45895.66666666667)</f>
        <v>45895.66667</v>
      </c>
      <c r="E415" s="1">
        <f>IFERROR(__xludf.DUMMYFUNCTION("""COMPUTED_VALUE"""),3063.84)</f>
        <v>3063.84</v>
      </c>
      <c r="G415" s="2">
        <f>IFERROR(__xludf.DUMMYFUNCTION("""COMPUTED_VALUE"""),45895.66666666667)</f>
        <v>45895.66667</v>
      </c>
      <c r="H415" s="1">
        <f>IFERROR(__xludf.DUMMYFUNCTION("""COMPUTED_VALUE"""),3037.65)</f>
        <v>3037.65</v>
      </c>
      <c r="J415" s="2">
        <f>IFERROR(__xludf.DUMMYFUNCTION("""COMPUTED_VALUE"""),45895.66666666667)</f>
        <v>45895.66667</v>
      </c>
      <c r="K415" s="1">
        <f>IFERROR(__xludf.DUMMYFUNCTION("""COMPUTED_VALUE"""),3051.92)</f>
        <v>3051.92</v>
      </c>
      <c r="M415" s="2">
        <f>IFERROR(__xludf.DUMMYFUNCTION("""COMPUTED_VALUE"""),45895.66666666667)</f>
        <v>45895.66667</v>
      </c>
      <c r="N415" s="1">
        <f>IFERROR(__xludf.DUMMYFUNCTION("""COMPUTED_VALUE"""),5.4073549E7)</f>
        <v>54073549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IFERROR(__xludf.DUMMYFUNCTION("""COMPUTED_VALUE"""),3049.7)</f>
        <v>3049.7</v>
      </c>
      <c r="D416" s="2">
        <f>IFERROR(__xludf.DUMMYFUNCTION("""COMPUTED_VALUE"""),45896.66666666667)</f>
        <v>45896.66667</v>
      </c>
      <c r="E416" s="1">
        <f>IFERROR(__xludf.DUMMYFUNCTION("""COMPUTED_VALUE"""),3070.63)</f>
        <v>3070.63</v>
      </c>
      <c r="G416" s="2">
        <f>IFERROR(__xludf.DUMMYFUNCTION("""COMPUTED_VALUE"""),45896.66666666667)</f>
        <v>45896.66667</v>
      </c>
      <c r="H416" s="1">
        <f>IFERROR(__xludf.DUMMYFUNCTION("""COMPUTED_VALUE"""),3048.62)</f>
        <v>3048.62</v>
      </c>
      <c r="J416" s="2">
        <f>IFERROR(__xludf.DUMMYFUNCTION("""COMPUTED_VALUE"""),45896.66666666667)</f>
        <v>45896.66667</v>
      </c>
      <c r="K416" s="1">
        <f>IFERROR(__xludf.DUMMYFUNCTION("""COMPUTED_VALUE"""),3048.95)</f>
        <v>3048.95</v>
      </c>
      <c r="M416" s="2">
        <f>IFERROR(__xludf.DUMMYFUNCTION("""COMPUTED_VALUE"""),45896.66666666667)</f>
        <v>45896.66667</v>
      </c>
      <c r="N416" s="1">
        <f>IFERROR(__xludf.DUMMYFUNCTION("""COMPUTED_VALUE"""),4.2687202E7)</f>
        <v>42687202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IFERROR(__xludf.DUMMYFUNCTION("""COMPUTED_VALUE"""),3051.8)</f>
        <v>3051.8</v>
      </c>
      <c r="D417" s="2">
        <f>IFERROR(__xludf.DUMMYFUNCTION("""COMPUTED_VALUE"""),45897.66666666667)</f>
        <v>45897.66667</v>
      </c>
      <c r="E417" s="1">
        <f>IFERROR(__xludf.DUMMYFUNCTION("""COMPUTED_VALUE"""),3056.93)</f>
        <v>3056.93</v>
      </c>
      <c r="G417" s="2">
        <f>IFERROR(__xludf.DUMMYFUNCTION("""COMPUTED_VALUE"""),45897.66666666667)</f>
        <v>45897.66667</v>
      </c>
      <c r="H417" s="1">
        <f>IFERROR(__xludf.DUMMYFUNCTION("""COMPUTED_VALUE"""),3033.68)</f>
        <v>3033.68</v>
      </c>
      <c r="J417" s="2">
        <f>IFERROR(__xludf.DUMMYFUNCTION("""COMPUTED_VALUE"""),45897.66666666667)</f>
        <v>45897.66667</v>
      </c>
      <c r="K417" s="1">
        <f>IFERROR(__xludf.DUMMYFUNCTION("""COMPUTED_VALUE"""),3054.72)</f>
        <v>3054.72</v>
      </c>
      <c r="M417" s="2">
        <f>IFERROR(__xludf.DUMMYFUNCTION("""COMPUTED_VALUE"""),45897.66666666667)</f>
        <v>45897.66667</v>
      </c>
      <c r="N417" s="1">
        <f>IFERROR(__xludf.DUMMYFUNCTION("""COMPUTED_VALUE"""),4.3832788E7)</f>
        <v>43832788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IFERROR(__xludf.DUMMYFUNCTION("""COMPUTED_VALUE"""),3055.84)</f>
        <v>3055.84</v>
      </c>
      <c r="D418" s="2">
        <f>IFERROR(__xludf.DUMMYFUNCTION("""COMPUTED_VALUE"""),45898.66666666667)</f>
        <v>45898.66667</v>
      </c>
      <c r="E418" s="1">
        <f>IFERROR(__xludf.DUMMYFUNCTION("""COMPUTED_VALUE"""),3061.87)</f>
        <v>3061.87</v>
      </c>
      <c r="G418" s="2">
        <f>IFERROR(__xludf.DUMMYFUNCTION("""COMPUTED_VALUE"""),45898.66666666667)</f>
        <v>45898.66667</v>
      </c>
      <c r="H418" s="1">
        <f>IFERROR(__xludf.DUMMYFUNCTION("""COMPUTED_VALUE"""),3037.85)</f>
        <v>3037.85</v>
      </c>
      <c r="J418" s="2">
        <f>IFERROR(__xludf.DUMMYFUNCTION("""COMPUTED_VALUE"""),45898.66666666667)</f>
        <v>45898.66667</v>
      </c>
      <c r="K418" s="1">
        <f>IFERROR(__xludf.DUMMYFUNCTION("""COMPUTED_VALUE"""),3055.56)</f>
        <v>3055.56</v>
      </c>
      <c r="M418" s="2">
        <f>IFERROR(__xludf.DUMMYFUNCTION("""COMPUTED_VALUE"""),45898.66666666667)</f>
        <v>45898.66667</v>
      </c>
      <c r="N418" s="1">
        <f>IFERROR(__xludf.DUMMYFUNCTION("""COMPUTED_VALUE"""),4.2934403E7)</f>
        <v>42934403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IFERROR(__xludf.DUMMYFUNCTION("""COMPUTED_VALUE"""),3034.99)</f>
        <v>3034.99</v>
      </c>
      <c r="D419" s="2">
        <f>IFERROR(__xludf.DUMMYFUNCTION("""COMPUTED_VALUE"""),45902.66666666667)</f>
        <v>45902.66667</v>
      </c>
      <c r="E419" s="1">
        <f>IFERROR(__xludf.DUMMYFUNCTION("""COMPUTED_VALUE"""),3067.16)</f>
        <v>3067.16</v>
      </c>
      <c r="G419" s="2">
        <f>IFERROR(__xludf.DUMMYFUNCTION("""COMPUTED_VALUE"""),45902.66666666667)</f>
        <v>45902.66667</v>
      </c>
      <c r="H419" s="1">
        <f>IFERROR(__xludf.DUMMYFUNCTION("""COMPUTED_VALUE"""),3033.47)</f>
        <v>3033.47</v>
      </c>
      <c r="J419" s="2">
        <f>IFERROR(__xludf.DUMMYFUNCTION("""COMPUTED_VALUE"""),45902.66666666667)</f>
        <v>45902.66667</v>
      </c>
      <c r="K419" s="1">
        <f>IFERROR(__xludf.DUMMYFUNCTION("""COMPUTED_VALUE"""),3065.75)</f>
        <v>3065.75</v>
      </c>
      <c r="M419" s="2">
        <f>IFERROR(__xludf.DUMMYFUNCTION("""COMPUTED_VALUE"""),45902.66666666667)</f>
        <v>45902.66667</v>
      </c>
      <c r="N419" s="1">
        <f>IFERROR(__xludf.DUMMYFUNCTION("""COMPUTED_VALUE"""),5.612033E7)</f>
        <v>56120330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IFERROR(__xludf.DUMMYFUNCTION("""COMPUTED_VALUE"""),3059.01)</f>
        <v>3059.01</v>
      </c>
      <c r="D420" s="2">
        <f>IFERROR(__xludf.DUMMYFUNCTION("""COMPUTED_VALUE"""),45903.66666666667)</f>
        <v>45903.66667</v>
      </c>
      <c r="E420" s="1">
        <f>IFERROR(__xludf.DUMMYFUNCTION("""COMPUTED_VALUE"""),3066.36)</f>
        <v>3066.36</v>
      </c>
      <c r="G420" s="2">
        <f>IFERROR(__xludf.DUMMYFUNCTION("""COMPUTED_VALUE"""),45903.66666666667)</f>
        <v>45903.66667</v>
      </c>
      <c r="H420" s="1">
        <f>IFERROR(__xludf.DUMMYFUNCTION("""COMPUTED_VALUE"""),3046.95)</f>
        <v>3046.95</v>
      </c>
      <c r="J420" s="2">
        <f>IFERROR(__xludf.DUMMYFUNCTION("""COMPUTED_VALUE"""),45903.66666666667)</f>
        <v>45903.66667</v>
      </c>
      <c r="K420" s="1">
        <f>IFERROR(__xludf.DUMMYFUNCTION("""COMPUTED_VALUE"""),3060.67)</f>
        <v>3060.67</v>
      </c>
      <c r="M420" s="2">
        <f>IFERROR(__xludf.DUMMYFUNCTION("""COMPUTED_VALUE"""),45903.66666666667)</f>
        <v>45903.66667</v>
      </c>
      <c r="N420" s="1">
        <f>IFERROR(__xludf.DUMMYFUNCTION("""COMPUTED_VALUE"""),4.6982326E7)</f>
        <v>46982326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IFERROR(__xludf.DUMMYFUNCTION("""COMPUTED_VALUE"""),3059.51)</f>
        <v>3059.51</v>
      </c>
      <c r="D421" s="2">
        <f>IFERROR(__xludf.DUMMYFUNCTION("""COMPUTED_VALUE"""),45904.66666666667)</f>
        <v>45904.66667</v>
      </c>
      <c r="E421" s="1">
        <f>IFERROR(__xludf.DUMMYFUNCTION("""COMPUTED_VALUE"""),3071.29)</f>
        <v>3071.29</v>
      </c>
      <c r="G421" s="2">
        <f>IFERROR(__xludf.DUMMYFUNCTION("""COMPUTED_VALUE"""),45904.66666666667)</f>
        <v>45904.66667</v>
      </c>
      <c r="H421" s="1">
        <f>IFERROR(__xludf.DUMMYFUNCTION("""COMPUTED_VALUE"""),3045.4)</f>
        <v>3045.4</v>
      </c>
      <c r="J421" s="2">
        <f>IFERROR(__xludf.DUMMYFUNCTION("""COMPUTED_VALUE"""),45904.66666666667)</f>
        <v>45904.66667</v>
      </c>
      <c r="K421" s="1">
        <f>IFERROR(__xludf.DUMMYFUNCTION("""COMPUTED_VALUE"""),3055.4)</f>
        <v>3055.4</v>
      </c>
      <c r="M421" s="2">
        <f>IFERROR(__xludf.DUMMYFUNCTION("""COMPUTED_VALUE"""),45904.66666666667)</f>
        <v>45904.66667</v>
      </c>
      <c r="N421" s="1">
        <f>IFERROR(__xludf.DUMMYFUNCTION("""COMPUTED_VALUE"""),4.9089251E7)</f>
        <v>49089251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IFERROR(__xludf.DUMMYFUNCTION("""COMPUTED_VALUE"""),3056.85)</f>
        <v>3056.85</v>
      </c>
      <c r="D422" s="2">
        <f>IFERROR(__xludf.DUMMYFUNCTION("""COMPUTED_VALUE"""),45905.66666666667)</f>
        <v>45905.66667</v>
      </c>
      <c r="E422" s="1">
        <f>IFERROR(__xludf.DUMMYFUNCTION("""COMPUTED_VALUE"""),3071.9)</f>
        <v>3071.9</v>
      </c>
      <c r="G422" s="2">
        <f>IFERROR(__xludf.DUMMYFUNCTION("""COMPUTED_VALUE"""),45905.66666666667)</f>
        <v>45905.66667</v>
      </c>
      <c r="H422" s="1">
        <f>IFERROR(__xludf.DUMMYFUNCTION("""COMPUTED_VALUE"""),3015.53)</f>
        <v>3015.53</v>
      </c>
      <c r="J422" s="2">
        <f>IFERROR(__xludf.DUMMYFUNCTION("""COMPUTED_VALUE"""),45905.66666666667)</f>
        <v>45905.66667</v>
      </c>
      <c r="K422" s="1">
        <f>IFERROR(__xludf.DUMMYFUNCTION("""COMPUTED_VALUE"""),3028.56)</f>
        <v>3028.56</v>
      </c>
      <c r="M422" s="2">
        <f>IFERROR(__xludf.DUMMYFUNCTION("""COMPUTED_VALUE"""),45905.66666666667)</f>
        <v>45905.66667</v>
      </c>
      <c r="N422" s="1">
        <f>IFERROR(__xludf.DUMMYFUNCTION("""COMPUTED_VALUE"""),5.7979072E7)</f>
        <v>57979072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IFERROR(__xludf.DUMMYFUNCTION("""COMPUTED_VALUE"""),3027.09)</f>
        <v>3027.09</v>
      </c>
      <c r="D423" s="2">
        <f>IFERROR(__xludf.DUMMYFUNCTION("""COMPUTED_VALUE"""),45908.66666666667)</f>
        <v>45908.66667</v>
      </c>
      <c r="E423" s="1">
        <f>IFERROR(__xludf.DUMMYFUNCTION("""COMPUTED_VALUE"""),3027.09)</f>
        <v>3027.09</v>
      </c>
      <c r="G423" s="2">
        <f>IFERROR(__xludf.DUMMYFUNCTION("""COMPUTED_VALUE"""),45908.66666666667)</f>
        <v>45908.66667</v>
      </c>
      <c r="H423" s="1">
        <f>IFERROR(__xludf.DUMMYFUNCTION("""COMPUTED_VALUE"""),2996.89)</f>
        <v>2996.89</v>
      </c>
      <c r="J423" s="2">
        <f>IFERROR(__xludf.DUMMYFUNCTION("""COMPUTED_VALUE"""),45908.66666666667)</f>
        <v>45908.66667</v>
      </c>
      <c r="K423" s="1">
        <f>IFERROR(__xludf.DUMMYFUNCTION("""COMPUTED_VALUE"""),3014.17)</f>
        <v>3014.17</v>
      </c>
      <c r="M423" s="2">
        <f>IFERROR(__xludf.DUMMYFUNCTION("""COMPUTED_VALUE"""),45908.66666666667)</f>
        <v>45908.66667</v>
      </c>
      <c r="N423" s="1">
        <f>IFERROR(__xludf.DUMMYFUNCTION("""COMPUTED_VALUE"""),7.5795821E7)</f>
        <v>75795821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IFERROR(__xludf.DUMMYFUNCTION("""COMPUTED_VALUE"""),3007.7)</f>
        <v>3007.7</v>
      </c>
      <c r="D424" s="2">
        <f>IFERROR(__xludf.DUMMYFUNCTION("""COMPUTED_VALUE"""),45909.66666666667)</f>
        <v>45909.66667</v>
      </c>
      <c r="E424" s="1">
        <f>IFERROR(__xludf.DUMMYFUNCTION("""COMPUTED_VALUE"""),3024.26)</f>
        <v>3024.26</v>
      </c>
      <c r="G424" s="2">
        <f>IFERROR(__xludf.DUMMYFUNCTION("""COMPUTED_VALUE"""),45909.66666666667)</f>
        <v>45909.66667</v>
      </c>
      <c r="H424" s="1">
        <f>IFERROR(__xludf.DUMMYFUNCTION("""COMPUTED_VALUE"""),2996.93)</f>
        <v>2996.93</v>
      </c>
      <c r="J424" s="2">
        <f>IFERROR(__xludf.DUMMYFUNCTION("""COMPUTED_VALUE"""),45909.66666666667)</f>
        <v>45909.66667</v>
      </c>
      <c r="K424" s="1">
        <f>IFERROR(__xludf.DUMMYFUNCTION("""COMPUTED_VALUE"""),3015.03)</f>
        <v>3015.03</v>
      </c>
      <c r="M424" s="2">
        <f>IFERROR(__xludf.DUMMYFUNCTION("""COMPUTED_VALUE"""),45909.66666666667)</f>
        <v>45909.66667</v>
      </c>
      <c r="N424" s="1">
        <f>IFERROR(__xludf.DUMMYFUNCTION("""COMPUTED_VALUE"""),5.2720017E7)</f>
        <v>52720017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IFERROR(__xludf.DUMMYFUNCTION("""COMPUTED_VALUE"""),3011.55)</f>
        <v>3011.55</v>
      </c>
      <c r="D425" s="2">
        <f>IFERROR(__xludf.DUMMYFUNCTION("""COMPUTED_VALUE"""),45910.66666666667)</f>
        <v>45910.66667</v>
      </c>
      <c r="E425" s="1">
        <f>IFERROR(__xludf.DUMMYFUNCTION("""COMPUTED_VALUE"""),3011.55)</f>
        <v>3011.55</v>
      </c>
      <c r="G425" s="2">
        <f>IFERROR(__xludf.DUMMYFUNCTION("""COMPUTED_VALUE"""),45910.66666666667)</f>
        <v>45910.66667</v>
      </c>
      <c r="H425" s="1">
        <f>IFERROR(__xludf.DUMMYFUNCTION("""COMPUTED_VALUE"""),2965.48)</f>
        <v>2965.48</v>
      </c>
      <c r="J425" s="2">
        <f>IFERROR(__xludf.DUMMYFUNCTION("""COMPUTED_VALUE"""),45910.66666666667)</f>
        <v>45910.66667</v>
      </c>
      <c r="K425" s="1">
        <f>IFERROR(__xludf.DUMMYFUNCTION("""COMPUTED_VALUE"""),2977.78)</f>
        <v>2977.78</v>
      </c>
      <c r="M425" s="2">
        <f>IFERROR(__xludf.DUMMYFUNCTION("""COMPUTED_VALUE"""),45910.66666666667)</f>
        <v>45910.66667</v>
      </c>
      <c r="N425" s="1">
        <f>IFERROR(__xludf.DUMMYFUNCTION("""COMPUTED_VALUE"""),6.1852022E7)</f>
        <v>61852022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IFERROR(__xludf.DUMMYFUNCTION("""COMPUTED_VALUE"""),2987.98)</f>
        <v>2987.98</v>
      </c>
      <c r="D426" s="2">
        <f>IFERROR(__xludf.DUMMYFUNCTION("""COMPUTED_VALUE"""),45911.66666666667)</f>
        <v>45911.66667</v>
      </c>
      <c r="E426" s="1">
        <f>IFERROR(__xludf.DUMMYFUNCTION("""COMPUTED_VALUE"""),3003.43)</f>
        <v>3003.43</v>
      </c>
      <c r="G426" s="2">
        <f>IFERROR(__xludf.DUMMYFUNCTION("""COMPUTED_VALUE"""),45911.66666666667)</f>
        <v>45911.66667</v>
      </c>
      <c r="H426" s="1">
        <f>IFERROR(__xludf.DUMMYFUNCTION("""COMPUTED_VALUE"""),2981.1)</f>
        <v>2981.1</v>
      </c>
      <c r="J426" s="2">
        <f>IFERROR(__xludf.DUMMYFUNCTION("""COMPUTED_VALUE"""),45911.66666666667)</f>
        <v>45911.66667</v>
      </c>
      <c r="K426" s="1">
        <f>IFERROR(__xludf.DUMMYFUNCTION("""COMPUTED_VALUE"""),2998.35)</f>
        <v>2998.35</v>
      </c>
      <c r="M426" s="2">
        <f>IFERROR(__xludf.DUMMYFUNCTION("""COMPUTED_VALUE"""),45911.66666666667)</f>
        <v>45911.66667</v>
      </c>
      <c r="N426" s="1">
        <f>IFERROR(__xludf.DUMMYFUNCTION("""COMPUTED_VALUE"""),6.2942795E7)</f>
        <v>62942795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IFERROR(__xludf.DUMMYFUNCTION("""COMPUTED_VALUE"""),2992.49)</f>
        <v>2992.49</v>
      </c>
      <c r="D427" s="2">
        <f>IFERROR(__xludf.DUMMYFUNCTION("""COMPUTED_VALUE"""),45912.66666666667)</f>
        <v>45912.66667</v>
      </c>
      <c r="E427" s="1">
        <f>IFERROR(__xludf.DUMMYFUNCTION("""COMPUTED_VALUE"""),2997.45)</f>
        <v>2997.45</v>
      </c>
      <c r="G427" s="2">
        <f>IFERROR(__xludf.DUMMYFUNCTION("""COMPUTED_VALUE"""),45912.66666666667)</f>
        <v>45912.66667</v>
      </c>
      <c r="H427" s="1">
        <f>IFERROR(__xludf.DUMMYFUNCTION("""COMPUTED_VALUE"""),2970.33)</f>
        <v>2970.33</v>
      </c>
      <c r="J427" s="2">
        <f>IFERROR(__xludf.DUMMYFUNCTION("""COMPUTED_VALUE"""),45912.66666666667)</f>
        <v>45912.66667</v>
      </c>
      <c r="K427" s="1">
        <f>IFERROR(__xludf.DUMMYFUNCTION("""COMPUTED_VALUE"""),2973.82)</f>
        <v>2973.82</v>
      </c>
      <c r="M427" s="2">
        <f>IFERROR(__xludf.DUMMYFUNCTION("""COMPUTED_VALUE"""),45912.66666666667)</f>
        <v>45912.66667</v>
      </c>
      <c r="N427" s="1">
        <f>IFERROR(__xludf.DUMMYFUNCTION("""COMPUTED_VALUE"""),5.7066814E7)</f>
        <v>57066814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IFERROR(__xludf.DUMMYFUNCTION("""COMPUTED_VALUE"""),2974.33)</f>
        <v>2974.33</v>
      </c>
      <c r="D428" s="2">
        <f>IFERROR(__xludf.DUMMYFUNCTION("""COMPUTED_VALUE"""),45915.66666666667)</f>
        <v>45915.66667</v>
      </c>
      <c r="E428" s="1">
        <f>IFERROR(__xludf.DUMMYFUNCTION("""COMPUTED_VALUE"""),2985.02)</f>
        <v>2985.02</v>
      </c>
      <c r="G428" s="2">
        <f>IFERROR(__xludf.DUMMYFUNCTION("""COMPUTED_VALUE"""),45915.66666666667)</f>
        <v>45915.66667</v>
      </c>
      <c r="H428" s="1">
        <f>IFERROR(__xludf.DUMMYFUNCTION("""COMPUTED_VALUE"""),2959.66)</f>
        <v>2959.66</v>
      </c>
      <c r="J428" s="2">
        <f>IFERROR(__xludf.DUMMYFUNCTION("""COMPUTED_VALUE"""),45915.66666666667)</f>
        <v>45915.66667</v>
      </c>
      <c r="K428" s="1">
        <f>IFERROR(__xludf.DUMMYFUNCTION("""COMPUTED_VALUE"""),2961.22)</f>
        <v>2961.22</v>
      </c>
      <c r="M428" s="2">
        <f>IFERROR(__xludf.DUMMYFUNCTION("""COMPUTED_VALUE"""),45915.66666666667)</f>
        <v>45915.66667</v>
      </c>
      <c r="N428" s="1">
        <f>IFERROR(__xludf.DUMMYFUNCTION("""COMPUTED_VALUE"""),5.7940596E7)</f>
        <v>57940596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IFERROR(__xludf.DUMMYFUNCTION("""COMPUTED_VALUE"""),2976.62)</f>
        <v>2976.62</v>
      </c>
      <c r="D429" s="2">
        <f>IFERROR(__xludf.DUMMYFUNCTION("""COMPUTED_VALUE"""),45916.66666666667)</f>
        <v>45916.66667</v>
      </c>
      <c r="E429" s="1">
        <f>IFERROR(__xludf.DUMMYFUNCTION("""COMPUTED_VALUE"""),2990.92)</f>
        <v>2990.92</v>
      </c>
      <c r="G429" s="2">
        <f>IFERROR(__xludf.DUMMYFUNCTION("""COMPUTED_VALUE"""),45916.66666666667)</f>
        <v>45916.66667</v>
      </c>
      <c r="H429" s="1">
        <f>IFERROR(__xludf.DUMMYFUNCTION("""COMPUTED_VALUE"""),2970.05)</f>
        <v>2970.05</v>
      </c>
      <c r="J429" s="2">
        <f>IFERROR(__xludf.DUMMYFUNCTION("""COMPUTED_VALUE"""),45916.66666666667)</f>
        <v>45916.66667</v>
      </c>
      <c r="K429" s="1">
        <f>IFERROR(__xludf.DUMMYFUNCTION("""COMPUTED_VALUE"""),2982.79)</f>
        <v>2982.79</v>
      </c>
      <c r="M429" s="2">
        <f>IFERROR(__xludf.DUMMYFUNCTION("""COMPUTED_VALUE"""),45916.66666666667)</f>
        <v>45916.66667</v>
      </c>
      <c r="N429" s="1">
        <f>IFERROR(__xludf.DUMMYFUNCTION("""COMPUTED_VALUE"""),6.2152145E7)</f>
        <v>62152145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IFERROR(__xludf.DUMMYFUNCTION("""COMPUTED_VALUE"""),2989.78)</f>
        <v>2989.78</v>
      </c>
      <c r="D430" s="2">
        <f>IFERROR(__xludf.DUMMYFUNCTION("""COMPUTED_VALUE"""),45917.66666666667)</f>
        <v>45917.66667</v>
      </c>
      <c r="E430" s="1">
        <f>IFERROR(__xludf.DUMMYFUNCTION("""COMPUTED_VALUE"""),3007.95)</f>
        <v>3007.95</v>
      </c>
      <c r="G430" s="2">
        <f>IFERROR(__xludf.DUMMYFUNCTION("""COMPUTED_VALUE"""),45917.66666666667)</f>
        <v>45917.66667</v>
      </c>
      <c r="H430" s="1">
        <f>IFERROR(__xludf.DUMMYFUNCTION("""COMPUTED_VALUE"""),2961.06)</f>
        <v>2961.06</v>
      </c>
      <c r="J430" s="2">
        <f>IFERROR(__xludf.DUMMYFUNCTION("""COMPUTED_VALUE"""),45917.66666666667)</f>
        <v>45917.66667</v>
      </c>
      <c r="K430" s="1">
        <f>IFERROR(__xludf.DUMMYFUNCTION("""COMPUTED_VALUE"""),2974.45)</f>
        <v>2974.45</v>
      </c>
      <c r="M430" s="2">
        <f>IFERROR(__xludf.DUMMYFUNCTION("""COMPUTED_VALUE"""),45917.66666666667)</f>
        <v>45917.66667</v>
      </c>
      <c r="N430" s="1">
        <f>IFERROR(__xludf.DUMMYFUNCTION("""COMPUTED_VALUE"""),5.6289998E7)</f>
        <v>56289998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IFERROR(__xludf.DUMMYFUNCTION("""COMPUTED_VALUE"""),2957.58)</f>
        <v>2957.58</v>
      </c>
      <c r="D431" s="2">
        <f>IFERROR(__xludf.DUMMYFUNCTION("""COMPUTED_VALUE"""),45918.66666666667)</f>
        <v>45918.66667</v>
      </c>
      <c r="E431" s="1">
        <f>IFERROR(__xludf.DUMMYFUNCTION("""COMPUTED_VALUE"""),2962.71)</f>
        <v>2962.71</v>
      </c>
      <c r="G431" s="2">
        <f>IFERROR(__xludf.DUMMYFUNCTION("""COMPUTED_VALUE"""),45918.66666666667)</f>
        <v>45918.66667</v>
      </c>
      <c r="H431" s="1">
        <f>IFERROR(__xludf.DUMMYFUNCTION("""COMPUTED_VALUE"""),2939.51)</f>
        <v>2939.51</v>
      </c>
      <c r="J431" s="2">
        <f>IFERROR(__xludf.DUMMYFUNCTION("""COMPUTED_VALUE"""),45918.66666666667)</f>
        <v>45918.66667</v>
      </c>
      <c r="K431" s="1">
        <f>IFERROR(__xludf.DUMMYFUNCTION("""COMPUTED_VALUE"""),2961.97)</f>
        <v>2961.97</v>
      </c>
      <c r="M431" s="2">
        <f>IFERROR(__xludf.DUMMYFUNCTION("""COMPUTED_VALUE"""),45918.66666666667)</f>
        <v>45918.66667</v>
      </c>
      <c r="N431" s="1">
        <f>IFERROR(__xludf.DUMMYFUNCTION("""COMPUTED_VALUE"""),6.5585044E7)</f>
        <v>65585044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IFERROR(__xludf.DUMMYFUNCTION("""COMPUTED_VALUE"""),2971.96)</f>
        <v>2971.96</v>
      </c>
      <c r="D432" s="2">
        <f>IFERROR(__xludf.DUMMYFUNCTION("""COMPUTED_VALUE"""),45919.66666666667)</f>
        <v>45919.66667</v>
      </c>
      <c r="E432" s="1">
        <f>IFERROR(__xludf.DUMMYFUNCTION("""COMPUTED_VALUE"""),2976.8)</f>
        <v>2976.8</v>
      </c>
      <c r="G432" s="2">
        <f>IFERROR(__xludf.DUMMYFUNCTION("""COMPUTED_VALUE"""),45919.66666666667)</f>
        <v>45919.66667</v>
      </c>
      <c r="H432" s="1">
        <f>IFERROR(__xludf.DUMMYFUNCTION("""COMPUTED_VALUE"""),2953.78)</f>
        <v>2953.78</v>
      </c>
      <c r="J432" s="2">
        <f>IFERROR(__xludf.DUMMYFUNCTION("""COMPUTED_VALUE"""),45919.66666666667)</f>
        <v>45919.66667</v>
      </c>
      <c r="K432" s="1">
        <f>IFERROR(__xludf.DUMMYFUNCTION("""COMPUTED_VALUE"""),2959.52)</f>
        <v>2959.52</v>
      </c>
      <c r="M432" s="2">
        <f>IFERROR(__xludf.DUMMYFUNCTION("""COMPUTED_VALUE"""),45919.66666666667)</f>
        <v>45919.66667</v>
      </c>
      <c r="N432" s="1">
        <f>IFERROR(__xludf.DUMMYFUNCTION("""COMPUTED_VALUE"""),1.26587944E8)</f>
        <v>126587944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IFERROR(__xludf.DUMMYFUNCTION("""COMPUTED_VALUE"""),2955.28)</f>
        <v>2955.28</v>
      </c>
      <c r="D433" s="2">
        <f>IFERROR(__xludf.DUMMYFUNCTION("""COMPUTED_VALUE"""),45922.66666666667)</f>
        <v>45922.66667</v>
      </c>
      <c r="E433" s="1">
        <f>IFERROR(__xludf.DUMMYFUNCTION("""COMPUTED_VALUE"""),2975.75)</f>
        <v>2975.75</v>
      </c>
      <c r="G433" s="2">
        <f>IFERROR(__xludf.DUMMYFUNCTION("""COMPUTED_VALUE"""),45922.66666666667)</f>
        <v>45922.66667</v>
      </c>
      <c r="H433" s="1">
        <f>IFERROR(__xludf.DUMMYFUNCTION("""COMPUTED_VALUE"""),2949.51)</f>
        <v>2949.51</v>
      </c>
      <c r="J433" s="2">
        <f>IFERROR(__xludf.DUMMYFUNCTION("""COMPUTED_VALUE"""),45922.66666666667)</f>
        <v>45922.66667</v>
      </c>
      <c r="K433" s="1">
        <f>IFERROR(__xludf.DUMMYFUNCTION("""COMPUTED_VALUE"""),2971.38)</f>
        <v>2971.38</v>
      </c>
      <c r="M433" s="2">
        <f>IFERROR(__xludf.DUMMYFUNCTION("""COMPUTED_VALUE"""),45922.66666666667)</f>
        <v>45922.66667</v>
      </c>
      <c r="N433" s="1">
        <f>IFERROR(__xludf.DUMMYFUNCTION("""COMPUTED_VALUE"""),5.9663001E7)</f>
        <v>59663001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IFERROR(__xludf.DUMMYFUNCTION("""COMPUTED_VALUE"""),2969.23)</f>
        <v>2969.23</v>
      </c>
      <c r="D434" s="2">
        <f>IFERROR(__xludf.DUMMYFUNCTION("""COMPUTED_VALUE"""),45923.66666666667)</f>
        <v>45923.66667</v>
      </c>
      <c r="E434" s="1">
        <f>IFERROR(__xludf.DUMMYFUNCTION("""COMPUTED_VALUE"""),2985.2)</f>
        <v>2985.2</v>
      </c>
      <c r="G434" s="2">
        <f>IFERROR(__xludf.DUMMYFUNCTION("""COMPUTED_VALUE"""),45923.66666666667)</f>
        <v>45923.66667</v>
      </c>
      <c r="H434" s="1">
        <f>IFERROR(__xludf.DUMMYFUNCTION("""COMPUTED_VALUE"""),2964.66)</f>
        <v>2964.66</v>
      </c>
      <c r="J434" s="2">
        <f>IFERROR(__xludf.DUMMYFUNCTION("""COMPUTED_VALUE"""),45923.66666666667)</f>
        <v>45923.66667</v>
      </c>
      <c r="K434" s="1">
        <f>IFERROR(__xludf.DUMMYFUNCTION("""COMPUTED_VALUE"""),2977.76)</f>
        <v>2977.76</v>
      </c>
      <c r="M434" s="2">
        <f>IFERROR(__xludf.DUMMYFUNCTION("""COMPUTED_VALUE"""),45923.66666666667)</f>
        <v>45923.66667</v>
      </c>
      <c r="N434" s="1">
        <f>IFERROR(__xludf.DUMMYFUNCTION("""COMPUTED_VALUE"""),5.0523924E7)</f>
        <v>50523924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IFERROR(__xludf.DUMMYFUNCTION("""COMPUTED_VALUE"""),2973.68)</f>
        <v>2973.68</v>
      </c>
      <c r="D435" s="2">
        <f>IFERROR(__xludf.DUMMYFUNCTION("""COMPUTED_VALUE"""),45924.66666666667)</f>
        <v>45924.66667</v>
      </c>
      <c r="E435" s="1">
        <f>IFERROR(__xludf.DUMMYFUNCTION("""COMPUTED_VALUE"""),2984.26)</f>
        <v>2984.26</v>
      </c>
      <c r="G435" s="2">
        <f>IFERROR(__xludf.DUMMYFUNCTION("""COMPUTED_VALUE"""),45924.66666666667)</f>
        <v>45924.66667</v>
      </c>
      <c r="H435" s="1">
        <f>IFERROR(__xludf.DUMMYFUNCTION("""COMPUTED_VALUE"""),2960.99)</f>
        <v>2960.99</v>
      </c>
      <c r="J435" s="2">
        <f>IFERROR(__xludf.DUMMYFUNCTION("""COMPUTED_VALUE"""),45924.66666666667)</f>
        <v>45924.66667</v>
      </c>
      <c r="K435" s="1">
        <f>IFERROR(__xludf.DUMMYFUNCTION("""COMPUTED_VALUE"""),2961.99)</f>
        <v>2961.99</v>
      </c>
      <c r="M435" s="2">
        <f>IFERROR(__xludf.DUMMYFUNCTION("""COMPUTED_VALUE"""),45924.66666666667)</f>
        <v>45924.66667</v>
      </c>
      <c r="N435" s="1">
        <f>IFERROR(__xludf.DUMMYFUNCTION("""COMPUTED_VALUE"""),5.4172948E7)</f>
        <v>54172948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IFERROR(__xludf.DUMMYFUNCTION("""COMPUTED_VALUE"""),2965.04)</f>
        <v>2965.04</v>
      </c>
      <c r="D436" s="2">
        <f>IFERROR(__xludf.DUMMYFUNCTION("""COMPUTED_VALUE"""),45925.66666666667)</f>
        <v>45925.66667</v>
      </c>
      <c r="E436" s="1">
        <f>IFERROR(__xludf.DUMMYFUNCTION("""COMPUTED_VALUE"""),2965.82)</f>
        <v>2965.82</v>
      </c>
      <c r="G436" s="2">
        <f>IFERROR(__xludf.DUMMYFUNCTION("""COMPUTED_VALUE"""),45925.66666666667)</f>
        <v>45925.66667</v>
      </c>
      <c r="H436" s="1">
        <f>IFERROR(__xludf.DUMMYFUNCTION("""COMPUTED_VALUE"""),2937.89)</f>
        <v>2937.89</v>
      </c>
      <c r="J436" s="2">
        <f>IFERROR(__xludf.DUMMYFUNCTION("""COMPUTED_VALUE"""),45925.66666666667)</f>
        <v>45925.66667</v>
      </c>
      <c r="K436" s="1">
        <f>IFERROR(__xludf.DUMMYFUNCTION("""COMPUTED_VALUE"""),2953.34)</f>
        <v>2953.34</v>
      </c>
      <c r="M436" s="2">
        <f>IFERROR(__xludf.DUMMYFUNCTION("""COMPUTED_VALUE"""),45925.66666666667)</f>
        <v>45925.66667</v>
      </c>
      <c r="N436" s="1">
        <f>IFERROR(__xludf.DUMMYFUNCTION("""COMPUTED_VALUE"""),4.4779035E7)</f>
        <v>44779035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IFERROR(__xludf.DUMMYFUNCTION("""COMPUTED_VALUE"""),2960.76)</f>
        <v>2960.76</v>
      </c>
      <c r="D437" s="2">
        <f>IFERROR(__xludf.DUMMYFUNCTION("""COMPUTED_VALUE"""),45926.66666666667)</f>
        <v>45926.66667</v>
      </c>
      <c r="E437" s="1">
        <f>IFERROR(__xludf.DUMMYFUNCTION("""COMPUTED_VALUE"""),2976.5)</f>
        <v>2976.5</v>
      </c>
      <c r="G437" s="2">
        <f>IFERROR(__xludf.DUMMYFUNCTION("""COMPUTED_VALUE"""),45926.66666666667)</f>
        <v>45926.66667</v>
      </c>
      <c r="H437" s="1">
        <f>IFERROR(__xludf.DUMMYFUNCTION("""COMPUTED_VALUE"""),2952.5)</f>
        <v>2952.5</v>
      </c>
      <c r="J437" s="2">
        <f>IFERROR(__xludf.DUMMYFUNCTION("""COMPUTED_VALUE"""),45926.66666666667)</f>
        <v>45926.66667</v>
      </c>
      <c r="K437" s="1">
        <f>IFERROR(__xludf.DUMMYFUNCTION("""COMPUTED_VALUE"""),2973.78)</f>
        <v>2973.78</v>
      </c>
      <c r="M437" s="2">
        <f>IFERROR(__xludf.DUMMYFUNCTION("""COMPUTED_VALUE"""),45926.66666666667)</f>
        <v>45926.66667</v>
      </c>
      <c r="N437" s="1">
        <f>IFERROR(__xludf.DUMMYFUNCTION("""COMPUTED_VALUE"""),4.0497009E7)</f>
        <v>40497009</v>
      </c>
    </row>
  </sheetData>
  <drawing r:id="rId1"/>
</worksheet>
</file>