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IFERROR(__xludf.DUMMYFUNCTION("""COMPUTED_VALUE"""),11233.68)</f>
        <v>11233.68</v>
      </c>
      <c r="D2" s="2">
        <f>IFERROR(__xludf.DUMMYFUNCTION("""COMPUTED_VALUE"""),45293.66666666667)</f>
        <v>45293.66667</v>
      </c>
      <c r="E2" s="1">
        <f>IFERROR(__xludf.DUMMYFUNCTION("""COMPUTED_VALUE"""),11237.6)</f>
        <v>11237.6</v>
      </c>
      <c r="G2" s="2">
        <f>IFERROR(__xludf.DUMMYFUNCTION("""COMPUTED_VALUE"""),45293.66666666667)</f>
        <v>45293.66667</v>
      </c>
      <c r="H2" s="1">
        <f>IFERROR(__xludf.DUMMYFUNCTION("""COMPUTED_VALUE"""),10928.8)</f>
        <v>10928.8</v>
      </c>
      <c r="J2" s="2">
        <f>IFERROR(__xludf.DUMMYFUNCTION("""COMPUTED_VALUE"""),45293.66666666667)</f>
        <v>45293.66667</v>
      </c>
      <c r="K2" s="1">
        <f>IFERROR(__xludf.DUMMYFUNCTION("""COMPUTED_VALUE"""),11012.4)</f>
        <v>11012.4</v>
      </c>
      <c r="M2" s="2">
        <f>IFERROR(__xludf.DUMMYFUNCTION("""COMPUTED_VALUE"""),45293.66666666667)</f>
        <v>45293.66667</v>
      </c>
      <c r="N2" s="1">
        <f>IFERROR(__xludf.DUMMYFUNCTION("""COMPUTED_VALUE"""),2.5069793E8)</f>
        <v>250697930</v>
      </c>
    </row>
    <row r="3">
      <c r="A3" s="2">
        <f>IFERROR(__xludf.DUMMYFUNCTION("""COMPUTED_VALUE"""),45294.66666666667)</f>
        <v>45294.66667</v>
      </c>
      <c r="B3" s="1">
        <f>IFERROR(__xludf.DUMMYFUNCTION("""COMPUTED_VALUE"""),10844.38)</f>
        <v>10844.38</v>
      </c>
      <c r="D3" s="2">
        <f>IFERROR(__xludf.DUMMYFUNCTION("""COMPUTED_VALUE"""),45294.66666666667)</f>
        <v>45294.66667</v>
      </c>
      <c r="E3" s="1">
        <f>IFERROR(__xludf.DUMMYFUNCTION("""COMPUTED_VALUE"""),10926.44)</f>
        <v>10926.44</v>
      </c>
      <c r="G3" s="2">
        <f>IFERROR(__xludf.DUMMYFUNCTION("""COMPUTED_VALUE"""),45294.66666666667)</f>
        <v>45294.66667</v>
      </c>
      <c r="H3" s="1">
        <f>IFERROR(__xludf.DUMMYFUNCTION("""COMPUTED_VALUE"""),10779.47)</f>
        <v>10779.47</v>
      </c>
      <c r="J3" s="2">
        <f>IFERROR(__xludf.DUMMYFUNCTION("""COMPUTED_VALUE"""),45294.66666666667)</f>
        <v>45294.66667</v>
      </c>
      <c r="K3" s="1">
        <f>IFERROR(__xludf.DUMMYFUNCTION("""COMPUTED_VALUE"""),10813.15)</f>
        <v>10813.15</v>
      </c>
      <c r="M3" s="2">
        <f>IFERROR(__xludf.DUMMYFUNCTION("""COMPUTED_VALUE"""),45294.66666666667)</f>
        <v>45294.66667</v>
      </c>
      <c r="N3" s="1">
        <f>IFERROR(__xludf.DUMMYFUNCTION("""COMPUTED_VALUE"""),2.21140486E8)</f>
        <v>221140486</v>
      </c>
    </row>
    <row r="4">
      <c r="A4" s="2">
        <f>IFERROR(__xludf.DUMMYFUNCTION("""COMPUTED_VALUE"""),45295.66666666667)</f>
        <v>45295.66667</v>
      </c>
      <c r="B4" s="1">
        <f>IFERROR(__xludf.DUMMYFUNCTION("""COMPUTED_VALUE"""),10741.45)</f>
        <v>10741.45</v>
      </c>
      <c r="D4" s="2">
        <f>IFERROR(__xludf.DUMMYFUNCTION("""COMPUTED_VALUE"""),45295.66666666667)</f>
        <v>45295.66667</v>
      </c>
      <c r="E4" s="1">
        <f>IFERROR(__xludf.DUMMYFUNCTION("""COMPUTED_VALUE"""),10897.7)</f>
        <v>10897.7</v>
      </c>
      <c r="G4" s="2">
        <f>IFERROR(__xludf.DUMMYFUNCTION("""COMPUTED_VALUE"""),45295.66666666667)</f>
        <v>45295.66667</v>
      </c>
      <c r="H4" s="1">
        <f>IFERROR(__xludf.DUMMYFUNCTION("""COMPUTED_VALUE"""),10715.1)</f>
        <v>10715.1</v>
      </c>
      <c r="J4" s="2">
        <f>IFERROR(__xludf.DUMMYFUNCTION("""COMPUTED_VALUE"""),45295.66666666667)</f>
        <v>45295.66667</v>
      </c>
      <c r="K4" s="1">
        <f>IFERROR(__xludf.DUMMYFUNCTION("""COMPUTED_VALUE"""),10788.11)</f>
        <v>10788.11</v>
      </c>
      <c r="M4" s="2">
        <f>IFERROR(__xludf.DUMMYFUNCTION("""COMPUTED_VALUE"""),45295.66666666667)</f>
        <v>45295.66667</v>
      </c>
      <c r="N4" s="1">
        <f>IFERROR(__xludf.DUMMYFUNCTION("""COMPUTED_VALUE"""),2.5625306E8)</f>
        <v>256253060</v>
      </c>
    </row>
    <row r="5">
      <c r="A5" s="2">
        <f>IFERROR(__xludf.DUMMYFUNCTION("""COMPUTED_VALUE"""),45296.66666666667)</f>
        <v>45296.66667</v>
      </c>
      <c r="B5" s="1">
        <f>IFERROR(__xludf.DUMMYFUNCTION("""COMPUTED_VALUE"""),10839.87)</f>
        <v>10839.87</v>
      </c>
      <c r="D5" s="2">
        <f>IFERROR(__xludf.DUMMYFUNCTION("""COMPUTED_VALUE"""),45296.66666666667)</f>
        <v>45296.66667</v>
      </c>
      <c r="E5" s="1">
        <f>IFERROR(__xludf.DUMMYFUNCTION("""COMPUTED_VALUE"""),10994.11)</f>
        <v>10994.11</v>
      </c>
      <c r="G5" s="2">
        <f>IFERROR(__xludf.DUMMYFUNCTION("""COMPUTED_VALUE"""),45296.66666666667)</f>
        <v>45296.66667</v>
      </c>
      <c r="H5" s="1">
        <f>IFERROR(__xludf.DUMMYFUNCTION("""COMPUTED_VALUE"""),10817.05)</f>
        <v>10817.05</v>
      </c>
      <c r="J5" s="2">
        <f>IFERROR(__xludf.DUMMYFUNCTION("""COMPUTED_VALUE"""),45296.66666666667)</f>
        <v>45296.66667</v>
      </c>
      <c r="K5" s="1">
        <f>IFERROR(__xludf.DUMMYFUNCTION("""COMPUTED_VALUE"""),10905.46)</f>
        <v>10905.46</v>
      </c>
      <c r="M5" s="2">
        <f>IFERROR(__xludf.DUMMYFUNCTION("""COMPUTED_VALUE"""),45296.66666666667)</f>
        <v>45296.66667</v>
      </c>
      <c r="N5" s="1">
        <f>IFERROR(__xludf.DUMMYFUNCTION("""COMPUTED_VALUE"""),2.39862372E8)</f>
        <v>239862372</v>
      </c>
    </row>
    <row r="6">
      <c r="A6" s="2">
        <f>IFERROR(__xludf.DUMMYFUNCTION("""COMPUTED_VALUE"""),45299.66666666667)</f>
        <v>45299.66667</v>
      </c>
      <c r="B6" s="1">
        <f>IFERROR(__xludf.DUMMYFUNCTION("""COMPUTED_VALUE"""),10985.52)</f>
        <v>10985.52</v>
      </c>
      <c r="D6" s="2">
        <f>IFERROR(__xludf.DUMMYFUNCTION("""COMPUTED_VALUE"""),45299.66666666667)</f>
        <v>45299.66667</v>
      </c>
      <c r="E6" s="1">
        <f>IFERROR(__xludf.DUMMYFUNCTION("""COMPUTED_VALUE"""),11368.57)</f>
        <v>11368.57</v>
      </c>
      <c r="G6" s="2">
        <f>IFERROR(__xludf.DUMMYFUNCTION("""COMPUTED_VALUE"""),45299.66666666667)</f>
        <v>45299.66667</v>
      </c>
      <c r="H6" s="1">
        <f>IFERROR(__xludf.DUMMYFUNCTION("""COMPUTED_VALUE"""),10976.93)</f>
        <v>10976.93</v>
      </c>
      <c r="J6" s="2">
        <f>IFERROR(__xludf.DUMMYFUNCTION("""COMPUTED_VALUE"""),45299.66666666667)</f>
        <v>45299.66667</v>
      </c>
      <c r="K6" s="1">
        <f>IFERROR(__xludf.DUMMYFUNCTION("""COMPUTED_VALUE"""),11364.37)</f>
        <v>11364.37</v>
      </c>
      <c r="M6" s="2">
        <f>IFERROR(__xludf.DUMMYFUNCTION("""COMPUTED_VALUE"""),45299.66666666667)</f>
        <v>45299.66667</v>
      </c>
      <c r="N6" s="1">
        <f>IFERROR(__xludf.DUMMYFUNCTION("""COMPUTED_VALUE"""),2.80811111E8)</f>
        <v>280811111</v>
      </c>
    </row>
    <row r="7">
      <c r="A7" s="2">
        <f>IFERROR(__xludf.DUMMYFUNCTION("""COMPUTED_VALUE"""),45300.66666666667)</f>
        <v>45300.66667</v>
      </c>
      <c r="B7" s="1">
        <f>IFERROR(__xludf.DUMMYFUNCTION("""COMPUTED_VALUE"""),11294.29)</f>
        <v>11294.29</v>
      </c>
      <c r="D7" s="2">
        <f>IFERROR(__xludf.DUMMYFUNCTION("""COMPUTED_VALUE"""),45300.66666666667)</f>
        <v>45300.66667</v>
      </c>
      <c r="E7" s="1">
        <f>IFERROR(__xludf.DUMMYFUNCTION("""COMPUTED_VALUE"""),11574.45)</f>
        <v>11574.45</v>
      </c>
      <c r="G7" s="2">
        <f>IFERROR(__xludf.DUMMYFUNCTION("""COMPUTED_VALUE"""),45300.66666666667)</f>
        <v>45300.66667</v>
      </c>
      <c r="H7" s="1">
        <f>IFERROR(__xludf.DUMMYFUNCTION("""COMPUTED_VALUE"""),11244.73)</f>
        <v>11244.73</v>
      </c>
      <c r="J7" s="2">
        <f>IFERROR(__xludf.DUMMYFUNCTION("""COMPUTED_VALUE"""),45300.66666666667)</f>
        <v>45300.66667</v>
      </c>
      <c r="K7" s="1">
        <f>IFERROR(__xludf.DUMMYFUNCTION("""COMPUTED_VALUE"""),11447.1)</f>
        <v>11447.1</v>
      </c>
      <c r="M7" s="2">
        <f>IFERROR(__xludf.DUMMYFUNCTION("""COMPUTED_VALUE"""),45300.66666666667)</f>
        <v>45300.66667</v>
      </c>
      <c r="N7" s="1">
        <f>IFERROR(__xludf.DUMMYFUNCTION("""COMPUTED_VALUE"""),2.58974763E8)</f>
        <v>258974763</v>
      </c>
    </row>
    <row r="8">
      <c r="A8" s="2">
        <f>IFERROR(__xludf.DUMMYFUNCTION("""COMPUTED_VALUE"""),45301.66666666667)</f>
        <v>45301.66667</v>
      </c>
      <c r="B8" s="1">
        <f>IFERROR(__xludf.DUMMYFUNCTION("""COMPUTED_VALUE"""),11497.44)</f>
        <v>11497.44</v>
      </c>
      <c r="D8" s="2">
        <f>IFERROR(__xludf.DUMMYFUNCTION("""COMPUTED_VALUE"""),45301.66666666667)</f>
        <v>45301.66667</v>
      </c>
      <c r="E8" s="1">
        <f>IFERROR(__xludf.DUMMYFUNCTION("""COMPUTED_VALUE"""),11531.87)</f>
        <v>11531.87</v>
      </c>
      <c r="G8" s="2">
        <f>IFERROR(__xludf.DUMMYFUNCTION("""COMPUTED_VALUE"""),45301.66666666667)</f>
        <v>45301.66667</v>
      </c>
      <c r="H8" s="1">
        <f>IFERROR(__xludf.DUMMYFUNCTION("""COMPUTED_VALUE"""),11371.61)</f>
        <v>11371.61</v>
      </c>
      <c r="J8" s="2">
        <f>IFERROR(__xludf.DUMMYFUNCTION("""COMPUTED_VALUE"""),45301.66666666667)</f>
        <v>45301.66667</v>
      </c>
      <c r="K8" s="1">
        <f>IFERROR(__xludf.DUMMYFUNCTION("""COMPUTED_VALUE"""),11510.63)</f>
        <v>11510.63</v>
      </c>
      <c r="M8" s="2">
        <f>IFERROR(__xludf.DUMMYFUNCTION("""COMPUTED_VALUE"""),45301.66666666667)</f>
        <v>45301.66667</v>
      </c>
      <c r="N8" s="1">
        <f>IFERROR(__xludf.DUMMYFUNCTION("""COMPUTED_VALUE"""),2.27438247E8)</f>
        <v>227438247</v>
      </c>
    </row>
    <row r="9">
      <c r="A9" s="2">
        <f>IFERROR(__xludf.DUMMYFUNCTION("""COMPUTED_VALUE"""),45302.66666666667)</f>
        <v>45302.66667</v>
      </c>
      <c r="B9" s="1">
        <f>IFERROR(__xludf.DUMMYFUNCTION("""COMPUTED_VALUE"""),11565.94)</f>
        <v>11565.94</v>
      </c>
      <c r="D9" s="2">
        <f>IFERROR(__xludf.DUMMYFUNCTION("""COMPUTED_VALUE"""),45302.66666666667)</f>
        <v>45302.66667</v>
      </c>
      <c r="E9" s="1">
        <f>IFERROR(__xludf.DUMMYFUNCTION("""COMPUTED_VALUE"""),11652.13)</f>
        <v>11652.13</v>
      </c>
      <c r="G9" s="2">
        <f>IFERROR(__xludf.DUMMYFUNCTION("""COMPUTED_VALUE"""),45302.66666666667)</f>
        <v>45302.66667</v>
      </c>
      <c r="H9" s="1">
        <f>IFERROR(__xludf.DUMMYFUNCTION("""COMPUTED_VALUE"""),11351.12)</f>
        <v>11351.12</v>
      </c>
      <c r="J9" s="2">
        <f>IFERROR(__xludf.DUMMYFUNCTION("""COMPUTED_VALUE"""),45302.66666666667)</f>
        <v>45302.66667</v>
      </c>
      <c r="K9" s="1">
        <f>IFERROR(__xludf.DUMMYFUNCTION("""COMPUTED_VALUE"""),11591.52)</f>
        <v>11591.52</v>
      </c>
      <c r="M9" s="2">
        <f>IFERROR(__xludf.DUMMYFUNCTION("""COMPUTED_VALUE"""),45302.66666666667)</f>
        <v>45302.66667</v>
      </c>
      <c r="N9" s="1">
        <f>IFERROR(__xludf.DUMMYFUNCTION("""COMPUTED_VALUE"""),2.50056121E8)</f>
        <v>250056121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IFERROR(__xludf.DUMMYFUNCTION("""COMPUTED_VALUE"""),11606.47)</f>
        <v>11606.47</v>
      </c>
      <c r="D10" s="2">
        <f>IFERROR(__xludf.DUMMYFUNCTION("""COMPUTED_VALUE"""),45303.66666666667)</f>
        <v>45303.66667</v>
      </c>
      <c r="E10" s="1">
        <f>IFERROR(__xludf.DUMMYFUNCTION("""COMPUTED_VALUE"""),11639.06)</f>
        <v>11639.06</v>
      </c>
      <c r="G10" s="2">
        <f>IFERROR(__xludf.DUMMYFUNCTION("""COMPUTED_VALUE"""),45303.66666666667)</f>
        <v>45303.66667</v>
      </c>
      <c r="H10" s="1">
        <f>IFERROR(__xludf.DUMMYFUNCTION("""COMPUTED_VALUE"""),11492.07)</f>
        <v>11492.07</v>
      </c>
      <c r="J10" s="2">
        <f>IFERROR(__xludf.DUMMYFUNCTION("""COMPUTED_VALUE"""),45303.66666666667)</f>
        <v>45303.66667</v>
      </c>
      <c r="K10" s="1">
        <f>IFERROR(__xludf.DUMMYFUNCTION("""COMPUTED_VALUE"""),11561.59)</f>
        <v>11561.59</v>
      </c>
      <c r="M10" s="2">
        <f>IFERROR(__xludf.DUMMYFUNCTION("""COMPUTED_VALUE"""),45303.66666666667)</f>
        <v>45303.66667</v>
      </c>
      <c r="N10" s="1">
        <f>IFERROR(__xludf.DUMMYFUNCTION("""COMPUTED_VALUE"""),1.84052183E8)</f>
        <v>184052183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IFERROR(__xludf.DUMMYFUNCTION("""COMPUTED_VALUE"""),11601.81)</f>
        <v>11601.81</v>
      </c>
      <c r="D11" s="2">
        <f>IFERROR(__xludf.DUMMYFUNCTION("""COMPUTED_VALUE"""),45307.66666666667)</f>
        <v>45307.66667</v>
      </c>
      <c r="E11" s="1">
        <f>IFERROR(__xludf.DUMMYFUNCTION("""COMPUTED_VALUE"""),11871.12)</f>
        <v>11871.12</v>
      </c>
      <c r="G11" s="2">
        <f>IFERROR(__xludf.DUMMYFUNCTION("""COMPUTED_VALUE"""),45307.66666666667)</f>
        <v>45307.66667</v>
      </c>
      <c r="H11" s="1">
        <f>IFERROR(__xludf.DUMMYFUNCTION("""COMPUTED_VALUE"""),11582.01)</f>
        <v>11582.01</v>
      </c>
      <c r="J11" s="2">
        <f>IFERROR(__xludf.DUMMYFUNCTION("""COMPUTED_VALUE"""),45307.66666666667)</f>
        <v>45307.66667</v>
      </c>
      <c r="K11" s="1">
        <f>IFERROR(__xludf.DUMMYFUNCTION("""COMPUTED_VALUE"""),11798.86)</f>
        <v>11798.86</v>
      </c>
      <c r="M11" s="2">
        <f>IFERROR(__xludf.DUMMYFUNCTION("""COMPUTED_VALUE"""),45307.66666666667)</f>
        <v>45307.66667</v>
      </c>
      <c r="N11" s="1">
        <f>IFERROR(__xludf.DUMMYFUNCTION("""COMPUTED_VALUE"""),2.93075242E8)</f>
        <v>293075242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IFERROR(__xludf.DUMMYFUNCTION("""COMPUTED_VALUE"""),11732.97)</f>
        <v>11732.97</v>
      </c>
      <c r="D12" s="2">
        <f>IFERROR(__xludf.DUMMYFUNCTION("""COMPUTED_VALUE"""),45308.66666666667)</f>
        <v>45308.66667</v>
      </c>
      <c r="E12" s="1">
        <f>IFERROR(__xludf.DUMMYFUNCTION("""COMPUTED_VALUE"""),11739.32)</f>
        <v>11739.32</v>
      </c>
      <c r="G12" s="2">
        <f>IFERROR(__xludf.DUMMYFUNCTION("""COMPUTED_VALUE"""),45308.66666666667)</f>
        <v>45308.66667</v>
      </c>
      <c r="H12" s="1">
        <f>IFERROR(__xludf.DUMMYFUNCTION("""COMPUTED_VALUE"""),11494.9)</f>
        <v>11494.9</v>
      </c>
      <c r="J12" s="2">
        <f>IFERROR(__xludf.DUMMYFUNCTION("""COMPUTED_VALUE"""),45308.66666666667)</f>
        <v>45308.66667</v>
      </c>
      <c r="K12" s="1">
        <f>IFERROR(__xludf.DUMMYFUNCTION("""COMPUTED_VALUE"""),11701.23)</f>
        <v>11701.23</v>
      </c>
      <c r="M12" s="2">
        <f>IFERROR(__xludf.DUMMYFUNCTION("""COMPUTED_VALUE"""),45308.66666666667)</f>
        <v>45308.66667</v>
      </c>
      <c r="N12" s="1">
        <f>IFERROR(__xludf.DUMMYFUNCTION("""COMPUTED_VALUE"""),2.75916629E8)</f>
        <v>275916629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IFERROR(__xludf.DUMMYFUNCTION("""COMPUTED_VALUE"""),11981.98)</f>
        <v>11981.98</v>
      </c>
      <c r="D13" s="2">
        <f>IFERROR(__xludf.DUMMYFUNCTION("""COMPUTED_VALUE"""),45309.66666666667)</f>
        <v>45309.66667</v>
      </c>
      <c r="E13" s="1">
        <f>IFERROR(__xludf.DUMMYFUNCTION("""COMPUTED_VALUE"""),12060.07)</f>
        <v>12060.07</v>
      </c>
      <c r="G13" s="2">
        <f>IFERROR(__xludf.DUMMYFUNCTION("""COMPUTED_VALUE"""),45309.66666666667)</f>
        <v>45309.66667</v>
      </c>
      <c r="H13" s="1">
        <f>IFERROR(__xludf.DUMMYFUNCTION("""COMPUTED_VALUE"""),11820.08)</f>
        <v>11820.08</v>
      </c>
      <c r="J13" s="2">
        <f>IFERROR(__xludf.DUMMYFUNCTION("""COMPUTED_VALUE"""),45309.66666666667)</f>
        <v>45309.66667</v>
      </c>
      <c r="K13" s="1">
        <f>IFERROR(__xludf.DUMMYFUNCTION("""COMPUTED_VALUE"""),12007.89)</f>
        <v>12007.89</v>
      </c>
      <c r="M13" s="2">
        <f>IFERROR(__xludf.DUMMYFUNCTION("""COMPUTED_VALUE"""),45309.66666666667)</f>
        <v>45309.66667</v>
      </c>
      <c r="N13" s="1">
        <f>IFERROR(__xludf.DUMMYFUNCTION("""COMPUTED_VALUE"""),3.53505106E8)</f>
        <v>353505106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IFERROR(__xludf.DUMMYFUNCTION("""COMPUTED_VALUE"""),12168.02)</f>
        <v>12168.02</v>
      </c>
      <c r="D14" s="2">
        <f>IFERROR(__xludf.DUMMYFUNCTION("""COMPUTED_VALUE"""),45310.66666666667)</f>
        <v>45310.66667</v>
      </c>
      <c r="E14" s="1">
        <f>IFERROR(__xludf.DUMMYFUNCTION("""COMPUTED_VALUE"""),12541.36)</f>
        <v>12541.36</v>
      </c>
      <c r="G14" s="2">
        <f>IFERROR(__xludf.DUMMYFUNCTION("""COMPUTED_VALUE"""),45310.66666666667)</f>
        <v>45310.66667</v>
      </c>
      <c r="H14" s="1">
        <f>IFERROR(__xludf.DUMMYFUNCTION("""COMPUTED_VALUE"""),12103.48)</f>
        <v>12103.48</v>
      </c>
      <c r="J14" s="2">
        <f>IFERROR(__xludf.DUMMYFUNCTION("""COMPUTED_VALUE"""),45310.66666666667)</f>
        <v>45310.66667</v>
      </c>
      <c r="K14" s="1">
        <f>IFERROR(__xludf.DUMMYFUNCTION("""COMPUTED_VALUE"""),12538.65)</f>
        <v>12538.65</v>
      </c>
      <c r="M14" s="2">
        <f>IFERROR(__xludf.DUMMYFUNCTION("""COMPUTED_VALUE"""),45310.66666666667)</f>
        <v>45310.66667</v>
      </c>
      <c r="N14" s="1">
        <f>IFERROR(__xludf.DUMMYFUNCTION("""COMPUTED_VALUE"""),3.89813362E8)</f>
        <v>389813362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IFERROR(__xludf.DUMMYFUNCTION("""COMPUTED_VALUE"""),12635.08)</f>
        <v>12635.08</v>
      </c>
      <c r="D15" s="2">
        <f>IFERROR(__xludf.DUMMYFUNCTION("""COMPUTED_VALUE"""),45313.66666666667)</f>
        <v>45313.66667</v>
      </c>
      <c r="E15" s="1">
        <f>IFERROR(__xludf.DUMMYFUNCTION("""COMPUTED_VALUE"""),12713.71)</f>
        <v>12713.71</v>
      </c>
      <c r="G15" s="2">
        <f>IFERROR(__xludf.DUMMYFUNCTION("""COMPUTED_VALUE"""),45313.66666666667)</f>
        <v>45313.66667</v>
      </c>
      <c r="H15" s="1">
        <f>IFERROR(__xludf.DUMMYFUNCTION("""COMPUTED_VALUE"""),12454.47)</f>
        <v>12454.47</v>
      </c>
      <c r="J15" s="2">
        <f>IFERROR(__xludf.DUMMYFUNCTION("""COMPUTED_VALUE"""),45313.66666666667)</f>
        <v>45313.66667</v>
      </c>
      <c r="K15" s="1">
        <f>IFERROR(__xludf.DUMMYFUNCTION("""COMPUTED_VALUE"""),12572.83)</f>
        <v>12572.83</v>
      </c>
      <c r="M15" s="2">
        <f>IFERROR(__xludf.DUMMYFUNCTION("""COMPUTED_VALUE"""),45313.66666666667)</f>
        <v>45313.66667</v>
      </c>
      <c r="N15" s="1">
        <f>IFERROR(__xludf.DUMMYFUNCTION("""COMPUTED_VALUE"""),3.1952411E8)</f>
        <v>319524110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IFERROR(__xludf.DUMMYFUNCTION("""COMPUTED_VALUE"""),12556.23)</f>
        <v>12556.23</v>
      </c>
      <c r="D16" s="2">
        <f>IFERROR(__xludf.DUMMYFUNCTION("""COMPUTED_VALUE"""),45314.66666666667)</f>
        <v>45314.66667</v>
      </c>
      <c r="E16" s="1">
        <f>IFERROR(__xludf.DUMMYFUNCTION("""COMPUTED_VALUE"""),12631.72)</f>
        <v>12631.72</v>
      </c>
      <c r="G16" s="2">
        <f>IFERROR(__xludf.DUMMYFUNCTION("""COMPUTED_VALUE"""),45314.66666666667)</f>
        <v>45314.66667</v>
      </c>
      <c r="H16" s="1">
        <f>IFERROR(__xludf.DUMMYFUNCTION("""COMPUTED_VALUE"""),12411.58)</f>
        <v>12411.58</v>
      </c>
      <c r="J16" s="2">
        <f>IFERROR(__xludf.DUMMYFUNCTION("""COMPUTED_VALUE"""),45314.66666666667)</f>
        <v>45314.66667</v>
      </c>
      <c r="K16" s="1">
        <f>IFERROR(__xludf.DUMMYFUNCTION("""COMPUTED_VALUE"""),12623.63)</f>
        <v>12623.63</v>
      </c>
      <c r="M16" s="2">
        <f>IFERROR(__xludf.DUMMYFUNCTION("""COMPUTED_VALUE"""),45314.66666666667)</f>
        <v>45314.66667</v>
      </c>
      <c r="N16" s="1">
        <f>IFERROR(__xludf.DUMMYFUNCTION("""COMPUTED_VALUE"""),2.37647084E8)</f>
        <v>237647084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IFERROR(__xludf.DUMMYFUNCTION("""COMPUTED_VALUE"""),12748.69)</f>
        <v>12748.69</v>
      </c>
      <c r="D17" s="2">
        <f>IFERROR(__xludf.DUMMYFUNCTION("""COMPUTED_VALUE"""),45315.66666666667)</f>
        <v>45315.66667</v>
      </c>
      <c r="E17" s="1">
        <f>IFERROR(__xludf.DUMMYFUNCTION("""COMPUTED_VALUE"""),13076.5)</f>
        <v>13076.5</v>
      </c>
      <c r="G17" s="2">
        <f>IFERROR(__xludf.DUMMYFUNCTION("""COMPUTED_VALUE"""),45315.66666666667)</f>
        <v>45315.66667</v>
      </c>
      <c r="H17" s="1">
        <f>IFERROR(__xludf.DUMMYFUNCTION("""COMPUTED_VALUE"""),12662.97)</f>
        <v>12662.97</v>
      </c>
      <c r="J17" s="2">
        <f>IFERROR(__xludf.DUMMYFUNCTION("""COMPUTED_VALUE"""),45315.66666666667)</f>
        <v>45315.66667</v>
      </c>
      <c r="K17" s="1">
        <f>IFERROR(__xludf.DUMMYFUNCTION("""COMPUTED_VALUE"""),12860.01)</f>
        <v>12860.01</v>
      </c>
      <c r="M17" s="2">
        <f>IFERROR(__xludf.DUMMYFUNCTION("""COMPUTED_VALUE"""),45315.66666666667)</f>
        <v>45315.66667</v>
      </c>
      <c r="N17" s="1">
        <f>IFERROR(__xludf.DUMMYFUNCTION("""COMPUTED_VALUE"""),3.52307185E8)</f>
        <v>352307185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IFERROR(__xludf.DUMMYFUNCTION("""COMPUTED_VALUE"""),13086.97)</f>
        <v>13086.97</v>
      </c>
      <c r="D18" s="2">
        <f>IFERROR(__xludf.DUMMYFUNCTION("""COMPUTED_VALUE"""),45316.66666666667)</f>
        <v>45316.66667</v>
      </c>
      <c r="E18" s="1">
        <f>IFERROR(__xludf.DUMMYFUNCTION("""COMPUTED_VALUE"""),13086.97)</f>
        <v>13086.97</v>
      </c>
      <c r="G18" s="2">
        <f>IFERROR(__xludf.DUMMYFUNCTION("""COMPUTED_VALUE"""),45316.66666666667)</f>
        <v>45316.66667</v>
      </c>
      <c r="H18" s="1">
        <f>IFERROR(__xludf.DUMMYFUNCTION("""COMPUTED_VALUE"""),12750.81)</f>
        <v>12750.81</v>
      </c>
      <c r="J18" s="2">
        <f>IFERROR(__xludf.DUMMYFUNCTION("""COMPUTED_VALUE"""),45316.66666666667)</f>
        <v>45316.66667</v>
      </c>
      <c r="K18" s="1">
        <f>IFERROR(__xludf.DUMMYFUNCTION("""COMPUTED_VALUE"""),12843.23)</f>
        <v>12843.23</v>
      </c>
      <c r="M18" s="2">
        <f>IFERROR(__xludf.DUMMYFUNCTION("""COMPUTED_VALUE"""),45316.66666666667)</f>
        <v>45316.66667</v>
      </c>
      <c r="N18" s="1">
        <f>IFERROR(__xludf.DUMMYFUNCTION("""COMPUTED_VALUE"""),3.7337478E8)</f>
        <v>373374780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IFERROR(__xludf.DUMMYFUNCTION("""COMPUTED_VALUE"""),12596.4)</f>
        <v>12596.4</v>
      </c>
      <c r="D19" s="2">
        <f>IFERROR(__xludf.DUMMYFUNCTION("""COMPUTED_VALUE"""),45317.66666666667)</f>
        <v>45317.66667</v>
      </c>
      <c r="E19" s="1">
        <f>IFERROR(__xludf.DUMMYFUNCTION("""COMPUTED_VALUE"""),12710.6)</f>
        <v>12710.6</v>
      </c>
      <c r="G19" s="2">
        <f>IFERROR(__xludf.DUMMYFUNCTION("""COMPUTED_VALUE"""),45317.66666666667)</f>
        <v>45317.66667</v>
      </c>
      <c r="H19" s="1">
        <f>IFERROR(__xludf.DUMMYFUNCTION("""COMPUTED_VALUE"""),12500.75)</f>
        <v>12500.75</v>
      </c>
      <c r="J19" s="2">
        <f>IFERROR(__xludf.DUMMYFUNCTION("""COMPUTED_VALUE"""),45317.66666666667)</f>
        <v>45317.66667</v>
      </c>
      <c r="K19" s="1">
        <f>IFERROR(__xludf.DUMMYFUNCTION("""COMPUTED_VALUE"""),12542.05)</f>
        <v>12542.05</v>
      </c>
      <c r="M19" s="2">
        <f>IFERROR(__xludf.DUMMYFUNCTION("""COMPUTED_VALUE"""),45317.66666666667)</f>
        <v>45317.66667</v>
      </c>
      <c r="N19" s="1">
        <f>IFERROR(__xludf.DUMMYFUNCTION("""COMPUTED_VALUE"""),3.79546641E8)</f>
        <v>379546641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IFERROR(__xludf.DUMMYFUNCTION("""COMPUTED_VALUE"""),12586.49)</f>
        <v>12586.49</v>
      </c>
      <c r="D20" s="2">
        <f>IFERROR(__xludf.DUMMYFUNCTION("""COMPUTED_VALUE"""),45320.66666666667)</f>
        <v>45320.66667</v>
      </c>
      <c r="E20" s="1">
        <f>IFERROR(__xludf.DUMMYFUNCTION("""COMPUTED_VALUE"""),12729.33)</f>
        <v>12729.33</v>
      </c>
      <c r="G20" s="2">
        <f>IFERROR(__xludf.DUMMYFUNCTION("""COMPUTED_VALUE"""),45320.66666666667)</f>
        <v>45320.66667</v>
      </c>
      <c r="H20" s="1">
        <f>IFERROR(__xludf.DUMMYFUNCTION("""COMPUTED_VALUE"""),12541.65)</f>
        <v>12541.65</v>
      </c>
      <c r="J20" s="2">
        <f>IFERROR(__xludf.DUMMYFUNCTION("""COMPUTED_VALUE"""),45320.66666666667)</f>
        <v>45320.66667</v>
      </c>
      <c r="K20" s="1">
        <f>IFERROR(__xludf.DUMMYFUNCTION("""COMPUTED_VALUE"""),12728.36)</f>
        <v>12728.36</v>
      </c>
      <c r="M20" s="2">
        <f>IFERROR(__xludf.DUMMYFUNCTION("""COMPUTED_VALUE"""),45320.66666666667)</f>
        <v>45320.66667</v>
      </c>
      <c r="N20" s="1">
        <f>IFERROR(__xludf.DUMMYFUNCTION("""COMPUTED_VALUE"""),2.65068232E8)</f>
        <v>265068232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IFERROR(__xludf.DUMMYFUNCTION("""COMPUTED_VALUE"""),12717.02)</f>
        <v>12717.02</v>
      </c>
      <c r="D21" s="2">
        <f>IFERROR(__xludf.DUMMYFUNCTION("""COMPUTED_VALUE"""),45321.66666666667)</f>
        <v>45321.66667</v>
      </c>
      <c r="E21" s="1">
        <f>IFERROR(__xludf.DUMMYFUNCTION("""COMPUTED_VALUE"""),12788.62)</f>
        <v>12788.62</v>
      </c>
      <c r="G21" s="2">
        <f>IFERROR(__xludf.DUMMYFUNCTION("""COMPUTED_VALUE"""),45321.66666666667)</f>
        <v>45321.66667</v>
      </c>
      <c r="H21" s="1">
        <f>IFERROR(__xludf.DUMMYFUNCTION("""COMPUTED_VALUE"""),12555.68)</f>
        <v>12555.68</v>
      </c>
      <c r="J21" s="2">
        <f>IFERROR(__xludf.DUMMYFUNCTION("""COMPUTED_VALUE"""),45321.66666666667)</f>
        <v>45321.66667</v>
      </c>
      <c r="K21" s="1">
        <f>IFERROR(__xludf.DUMMYFUNCTION("""COMPUTED_VALUE"""),12620.82)</f>
        <v>12620.82</v>
      </c>
      <c r="M21" s="2">
        <f>IFERROR(__xludf.DUMMYFUNCTION("""COMPUTED_VALUE"""),45321.66666666667)</f>
        <v>45321.66667</v>
      </c>
      <c r="N21" s="1">
        <f>IFERROR(__xludf.DUMMYFUNCTION("""COMPUTED_VALUE"""),2.95968077E8)</f>
        <v>295968077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IFERROR(__xludf.DUMMYFUNCTION("""COMPUTED_VALUE"""),12385.09)</f>
        <v>12385.09</v>
      </c>
      <c r="D22" s="2">
        <f>IFERROR(__xludf.DUMMYFUNCTION("""COMPUTED_VALUE"""),45322.66666666667)</f>
        <v>45322.66667</v>
      </c>
      <c r="E22" s="1">
        <f>IFERROR(__xludf.DUMMYFUNCTION("""COMPUTED_VALUE"""),12598.21)</f>
        <v>12598.21</v>
      </c>
      <c r="G22" s="2">
        <f>IFERROR(__xludf.DUMMYFUNCTION("""COMPUTED_VALUE"""),45322.66666666667)</f>
        <v>45322.66667</v>
      </c>
      <c r="H22" s="1">
        <f>IFERROR(__xludf.DUMMYFUNCTION("""COMPUTED_VALUE"""),12281.19)</f>
        <v>12281.19</v>
      </c>
      <c r="J22" s="2">
        <f>IFERROR(__xludf.DUMMYFUNCTION("""COMPUTED_VALUE"""),45322.66666666667)</f>
        <v>45322.66667</v>
      </c>
      <c r="K22" s="1">
        <f>IFERROR(__xludf.DUMMYFUNCTION("""COMPUTED_VALUE"""),12414.85)</f>
        <v>12414.85</v>
      </c>
      <c r="M22" s="2">
        <f>IFERROR(__xludf.DUMMYFUNCTION("""COMPUTED_VALUE"""),45322.66666666667)</f>
        <v>45322.66667</v>
      </c>
      <c r="N22" s="1">
        <f>IFERROR(__xludf.DUMMYFUNCTION("""COMPUTED_VALUE"""),3.56587574E8)</f>
        <v>356587574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IFERROR(__xludf.DUMMYFUNCTION("""COMPUTED_VALUE"""),12475.88)</f>
        <v>12475.88</v>
      </c>
      <c r="D23" s="2">
        <f>IFERROR(__xludf.DUMMYFUNCTION("""COMPUTED_VALUE"""),45323.66666666667)</f>
        <v>45323.66667</v>
      </c>
      <c r="E23" s="1">
        <f>IFERROR(__xludf.DUMMYFUNCTION("""COMPUTED_VALUE"""),12603.66)</f>
        <v>12603.66</v>
      </c>
      <c r="G23" s="2">
        <f>IFERROR(__xludf.DUMMYFUNCTION("""COMPUTED_VALUE"""),45323.66666666667)</f>
        <v>45323.66667</v>
      </c>
      <c r="H23" s="1">
        <f>IFERROR(__xludf.DUMMYFUNCTION("""COMPUTED_VALUE"""),12366.36)</f>
        <v>12366.36</v>
      </c>
      <c r="J23" s="2">
        <f>IFERROR(__xludf.DUMMYFUNCTION("""COMPUTED_VALUE"""),45323.66666666667)</f>
        <v>45323.66667</v>
      </c>
      <c r="K23" s="1">
        <f>IFERROR(__xludf.DUMMYFUNCTION("""COMPUTED_VALUE"""),12573.98)</f>
        <v>12573.98</v>
      </c>
      <c r="M23" s="2">
        <f>IFERROR(__xludf.DUMMYFUNCTION("""COMPUTED_VALUE"""),45323.66666666667)</f>
        <v>45323.66667</v>
      </c>
      <c r="N23" s="1">
        <f>IFERROR(__xludf.DUMMYFUNCTION("""COMPUTED_VALUE"""),2.93878447E8)</f>
        <v>293878447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IFERROR(__xludf.DUMMYFUNCTION("""COMPUTED_VALUE"""),12654.79)</f>
        <v>12654.79</v>
      </c>
      <c r="D24" s="2">
        <f>IFERROR(__xludf.DUMMYFUNCTION("""COMPUTED_VALUE"""),45324.66666666667)</f>
        <v>45324.66667</v>
      </c>
      <c r="E24" s="1">
        <f>IFERROR(__xludf.DUMMYFUNCTION("""COMPUTED_VALUE"""),12967.05)</f>
        <v>12967.05</v>
      </c>
      <c r="G24" s="2">
        <f>IFERROR(__xludf.DUMMYFUNCTION("""COMPUTED_VALUE"""),45324.66666666667)</f>
        <v>45324.66667</v>
      </c>
      <c r="H24" s="1">
        <f>IFERROR(__xludf.DUMMYFUNCTION("""COMPUTED_VALUE"""),12627.83)</f>
        <v>12627.83</v>
      </c>
      <c r="J24" s="2">
        <f>IFERROR(__xludf.DUMMYFUNCTION("""COMPUTED_VALUE"""),45324.66666666667)</f>
        <v>45324.66667</v>
      </c>
      <c r="K24" s="1">
        <f>IFERROR(__xludf.DUMMYFUNCTION("""COMPUTED_VALUE"""),12916.22)</f>
        <v>12916.22</v>
      </c>
      <c r="M24" s="2">
        <f>IFERROR(__xludf.DUMMYFUNCTION("""COMPUTED_VALUE"""),45324.66666666667)</f>
        <v>45324.66667</v>
      </c>
      <c r="N24" s="1">
        <f>IFERROR(__xludf.DUMMYFUNCTION("""COMPUTED_VALUE"""),2.96239161E8)</f>
        <v>296239161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IFERROR(__xludf.DUMMYFUNCTION("""COMPUTED_VALUE"""),13116.62)</f>
        <v>13116.62</v>
      </c>
      <c r="D25" s="2">
        <f>IFERROR(__xludf.DUMMYFUNCTION("""COMPUTED_VALUE"""),45327.66666666667)</f>
        <v>45327.66667</v>
      </c>
      <c r="E25" s="1">
        <f>IFERROR(__xludf.DUMMYFUNCTION("""COMPUTED_VALUE"""),13270.77)</f>
        <v>13270.77</v>
      </c>
      <c r="G25" s="2">
        <f>IFERROR(__xludf.DUMMYFUNCTION("""COMPUTED_VALUE"""),45327.66666666667)</f>
        <v>45327.66667</v>
      </c>
      <c r="H25" s="1">
        <f>IFERROR(__xludf.DUMMYFUNCTION("""COMPUTED_VALUE"""),12953.23)</f>
        <v>12953.23</v>
      </c>
      <c r="J25" s="2">
        <f>IFERROR(__xludf.DUMMYFUNCTION("""COMPUTED_VALUE"""),45327.66666666667)</f>
        <v>45327.66667</v>
      </c>
      <c r="K25" s="1">
        <f>IFERROR(__xludf.DUMMYFUNCTION("""COMPUTED_VALUE"""),13236.85)</f>
        <v>13236.85</v>
      </c>
      <c r="M25" s="2">
        <f>IFERROR(__xludf.DUMMYFUNCTION("""COMPUTED_VALUE"""),45327.66666666667)</f>
        <v>45327.66667</v>
      </c>
      <c r="N25" s="1">
        <f>IFERROR(__xludf.DUMMYFUNCTION("""COMPUTED_VALUE"""),2.79426516E8)</f>
        <v>279426516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IFERROR(__xludf.DUMMYFUNCTION("""COMPUTED_VALUE"""),13287.88)</f>
        <v>13287.88</v>
      </c>
      <c r="D26" s="2">
        <f>IFERROR(__xludf.DUMMYFUNCTION("""COMPUTED_VALUE"""),45328.66666666667)</f>
        <v>45328.66667</v>
      </c>
      <c r="E26" s="1">
        <f>IFERROR(__xludf.DUMMYFUNCTION("""COMPUTED_VALUE"""),13288.48)</f>
        <v>13288.48</v>
      </c>
      <c r="G26" s="2">
        <f>IFERROR(__xludf.DUMMYFUNCTION("""COMPUTED_VALUE"""),45328.66666666667)</f>
        <v>45328.66667</v>
      </c>
      <c r="H26" s="1">
        <f>IFERROR(__xludf.DUMMYFUNCTION("""COMPUTED_VALUE"""),12815.04)</f>
        <v>12815.04</v>
      </c>
      <c r="J26" s="2">
        <f>IFERROR(__xludf.DUMMYFUNCTION("""COMPUTED_VALUE"""),45328.66666666667)</f>
        <v>45328.66667</v>
      </c>
      <c r="K26" s="1">
        <f>IFERROR(__xludf.DUMMYFUNCTION("""COMPUTED_VALUE"""),13035.07)</f>
        <v>13035.07</v>
      </c>
      <c r="M26" s="2">
        <f>IFERROR(__xludf.DUMMYFUNCTION("""COMPUTED_VALUE"""),45328.66666666667)</f>
        <v>45328.66667</v>
      </c>
      <c r="N26" s="1">
        <f>IFERROR(__xludf.DUMMYFUNCTION("""COMPUTED_VALUE"""),2.82098909E8)</f>
        <v>282098909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IFERROR(__xludf.DUMMYFUNCTION("""COMPUTED_VALUE"""),13126.18)</f>
        <v>13126.18</v>
      </c>
      <c r="D27" s="2">
        <f>IFERROR(__xludf.DUMMYFUNCTION("""COMPUTED_VALUE"""),45329.66666666667)</f>
        <v>45329.66667</v>
      </c>
      <c r="E27" s="1">
        <f>IFERROR(__xludf.DUMMYFUNCTION("""COMPUTED_VALUE"""),13325.49)</f>
        <v>13325.49</v>
      </c>
      <c r="G27" s="2">
        <f>IFERROR(__xludf.DUMMYFUNCTION("""COMPUTED_VALUE"""),45329.66666666667)</f>
        <v>45329.66667</v>
      </c>
      <c r="H27" s="1">
        <f>IFERROR(__xludf.DUMMYFUNCTION("""COMPUTED_VALUE"""),12999.43)</f>
        <v>12999.43</v>
      </c>
      <c r="J27" s="2">
        <f>IFERROR(__xludf.DUMMYFUNCTION("""COMPUTED_VALUE"""),45329.66666666667)</f>
        <v>45329.66667</v>
      </c>
      <c r="K27" s="1">
        <f>IFERROR(__xludf.DUMMYFUNCTION("""COMPUTED_VALUE"""),13314.32)</f>
        <v>13314.32</v>
      </c>
      <c r="M27" s="2">
        <f>IFERROR(__xludf.DUMMYFUNCTION("""COMPUTED_VALUE"""),45329.66666666667)</f>
        <v>45329.66667</v>
      </c>
      <c r="N27" s="1">
        <f>IFERROR(__xludf.DUMMYFUNCTION("""COMPUTED_VALUE"""),2.59140864E8)</f>
        <v>259140864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IFERROR(__xludf.DUMMYFUNCTION("""COMPUTED_VALUE"""),13339.69)</f>
        <v>13339.69</v>
      </c>
      <c r="D28" s="2">
        <f>IFERROR(__xludf.DUMMYFUNCTION("""COMPUTED_VALUE"""),45330.66666666667)</f>
        <v>45330.66667</v>
      </c>
      <c r="E28" s="1">
        <f>IFERROR(__xludf.DUMMYFUNCTION("""COMPUTED_VALUE"""),13508.59)</f>
        <v>13508.59</v>
      </c>
      <c r="G28" s="2">
        <f>IFERROR(__xludf.DUMMYFUNCTION("""COMPUTED_VALUE"""),45330.66666666667)</f>
        <v>45330.66667</v>
      </c>
      <c r="H28" s="1">
        <f>IFERROR(__xludf.DUMMYFUNCTION("""COMPUTED_VALUE"""),13291.9)</f>
        <v>13291.9</v>
      </c>
      <c r="J28" s="2">
        <f>IFERROR(__xludf.DUMMYFUNCTION("""COMPUTED_VALUE"""),45330.66666666667)</f>
        <v>45330.66667</v>
      </c>
      <c r="K28" s="1">
        <f>IFERROR(__xludf.DUMMYFUNCTION("""COMPUTED_VALUE"""),13368.69)</f>
        <v>13368.69</v>
      </c>
      <c r="M28" s="2">
        <f>IFERROR(__xludf.DUMMYFUNCTION("""COMPUTED_VALUE"""),45330.66666666667)</f>
        <v>45330.66667</v>
      </c>
      <c r="N28" s="1">
        <f>IFERROR(__xludf.DUMMYFUNCTION("""COMPUTED_VALUE"""),2.34223888E8)</f>
        <v>234223888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IFERROR(__xludf.DUMMYFUNCTION("""COMPUTED_VALUE"""),13452.5)</f>
        <v>13452.5</v>
      </c>
      <c r="D29" s="2">
        <f>IFERROR(__xludf.DUMMYFUNCTION("""COMPUTED_VALUE"""),45331.66666666667)</f>
        <v>45331.66667</v>
      </c>
      <c r="E29" s="1">
        <f>IFERROR(__xludf.DUMMYFUNCTION("""COMPUTED_VALUE"""),13733.21)</f>
        <v>13733.21</v>
      </c>
      <c r="G29" s="2">
        <f>IFERROR(__xludf.DUMMYFUNCTION("""COMPUTED_VALUE"""),45331.66666666667)</f>
        <v>45331.66667</v>
      </c>
      <c r="H29" s="1">
        <f>IFERROR(__xludf.DUMMYFUNCTION("""COMPUTED_VALUE"""),13419.44)</f>
        <v>13419.44</v>
      </c>
      <c r="J29" s="2">
        <f>IFERROR(__xludf.DUMMYFUNCTION("""COMPUTED_VALUE"""),45331.66666666667)</f>
        <v>45331.66667</v>
      </c>
      <c r="K29" s="1">
        <f>IFERROR(__xludf.DUMMYFUNCTION("""COMPUTED_VALUE"""),13724.23)</f>
        <v>13724.23</v>
      </c>
      <c r="M29" s="2">
        <f>IFERROR(__xludf.DUMMYFUNCTION("""COMPUTED_VALUE"""),45331.66666666667)</f>
        <v>45331.66667</v>
      </c>
      <c r="N29" s="1">
        <f>IFERROR(__xludf.DUMMYFUNCTION("""COMPUTED_VALUE"""),2.65238162E8)</f>
        <v>265238162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IFERROR(__xludf.DUMMYFUNCTION("""COMPUTED_VALUE"""),13766.05)</f>
        <v>13766.05</v>
      </c>
      <c r="D30" s="2">
        <f>IFERROR(__xludf.DUMMYFUNCTION("""COMPUTED_VALUE"""),45334.66666666667)</f>
        <v>45334.66667</v>
      </c>
      <c r="E30" s="1">
        <f>IFERROR(__xludf.DUMMYFUNCTION("""COMPUTED_VALUE"""),14037.97)</f>
        <v>14037.97</v>
      </c>
      <c r="G30" s="2">
        <f>IFERROR(__xludf.DUMMYFUNCTION("""COMPUTED_VALUE"""),45334.66666666667)</f>
        <v>45334.66667</v>
      </c>
      <c r="H30" s="1">
        <f>IFERROR(__xludf.DUMMYFUNCTION("""COMPUTED_VALUE"""),13617.83)</f>
        <v>13617.83</v>
      </c>
      <c r="J30" s="2">
        <f>IFERROR(__xludf.DUMMYFUNCTION("""COMPUTED_VALUE"""),45334.66666666667)</f>
        <v>45334.66667</v>
      </c>
      <c r="K30" s="1">
        <f>IFERROR(__xludf.DUMMYFUNCTION("""COMPUTED_VALUE"""),13719.28)</f>
        <v>13719.28</v>
      </c>
      <c r="M30" s="2">
        <f>IFERROR(__xludf.DUMMYFUNCTION("""COMPUTED_VALUE"""),45334.66666666667)</f>
        <v>45334.66667</v>
      </c>
      <c r="N30" s="1">
        <f>IFERROR(__xludf.DUMMYFUNCTION("""COMPUTED_VALUE"""),2.76823022E8)</f>
        <v>276823022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IFERROR(__xludf.DUMMYFUNCTION("""COMPUTED_VALUE"""),13340.61)</f>
        <v>13340.61</v>
      </c>
      <c r="D31" s="2">
        <f>IFERROR(__xludf.DUMMYFUNCTION("""COMPUTED_VALUE"""),45335.66666666667)</f>
        <v>45335.66667</v>
      </c>
      <c r="E31" s="1">
        <f>IFERROR(__xludf.DUMMYFUNCTION("""COMPUTED_VALUE"""),13718.87)</f>
        <v>13718.87</v>
      </c>
      <c r="G31" s="2">
        <f>IFERROR(__xludf.DUMMYFUNCTION("""COMPUTED_VALUE"""),45335.66666666667)</f>
        <v>45335.66667</v>
      </c>
      <c r="H31" s="1">
        <f>IFERROR(__xludf.DUMMYFUNCTION("""COMPUTED_VALUE"""),13274.9)</f>
        <v>13274.9</v>
      </c>
      <c r="J31" s="2">
        <f>IFERROR(__xludf.DUMMYFUNCTION("""COMPUTED_VALUE"""),45335.66666666667)</f>
        <v>45335.66667</v>
      </c>
      <c r="K31" s="1">
        <f>IFERROR(__xludf.DUMMYFUNCTION("""COMPUTED_VALUE"""),13555.36)</f>
        <v>13555.36</v>
      </c>
      <c r="M31" s="2">
        <f>IFERROR(__xludf.DUMMYFUNCTION("""COMPUTED_VALUE"""),45335.66666666667)</f>
        <v>45335.66667</v>
      </c>
      <c r="N31" s="1">
        <f>IFERROR(__xludf.DUMMYFUNCTION("""COMPUTED_VALUE"""),2.95664163E8)</f>
        <v>295664163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IFERROR(__xludf.DUMMYFUNCTION("""COMPUTED_VALUE"""),13716.05)</f>
        <v>13716.05</v>
      </c>
      <c r="D32" s="2">
        <f>IFERROR(__xludf.DUMMYFUNCTION("""COMPUTED_VALUE"""),45336.66666666667)</f>
        <v>45336.66667</v>
      </c>
      <c r="E32" s="1">
        <f>IFERROR(__xludf.DUMMYFUNCTION("""COMPUTED_VALUE"""),13877.12)</f>
        <v>13877.12</v>
      </c>
      <c r="G32" s="2">
        <f>IFERROR(__xludf.DUMMYFUNCTION("""COMPUTED_VALUE"""),45336.66666666667)</f>
        <v>45336.66667</v>
      </c>
      <c r="H32" s="1">
        <f>IFERROR(__xludf.DUMMYFUNCTION("""COMPUTED_VALUE"""),13601.35)</f>
        <v>13601.35</v>
      </c>
      <c r="J32" s="2">
        <f>IFERROR(__xludf.DUMMYFUNCTION("""COMPUTED_VALUE"""),45336.66666666667)</f>
        <v>45336.66667</v>
      </c>
      <c r="K32" s="1">
        <f>IFERROR(__xludf.DUMMYFUNCTION("""COMPUTED_VALUE"""),13859.62)</f>
        <v>13859.62</v>
      </c>
      <c r="M32" s="2">
        <f>IFERROR(__xludf.DUMMYFUNCTION("""COMPUTED_VALUE"""),45336.66666666667)</f>
        <v>45336.66667</v>
      </c>
      <c r="N32" s="1">
        <f>IFERROR(__xludf.DUMMYFUNCTION("""COMPUTED_VALUE"""),2.51281403E8)</f>
        <v>251281403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IFERROR(__xludf.DUMMYFUNCTION("""COMPUTED_VALUE"""),13929.3)</f>
        <v>13929.3</v>
      </c>
      <c r="D33" s="2">
        <f>IFERROR(__xludf.DUMMYFUNCTION("""COMPUTED_VALUE"""),45337.66666666667)</f>
        <v>45337.66667</v>
      </c>
      <c r="E33" s="1">
        <f>IFERROR(__xludf.DUMMYFUNCTION("""COMPUTED_VALUE"""),13935.89)</f>
        <v>13935.89</v>
      </c>
      <c r="G33" s="2">
        <f>IFERROR(__xludf.DUMMYFUNCTION("""COMPUTED_VALUE"""),45337.66666666667)</f>
        <v>45337.66667</v>
      </c>
      <c r="H33" s="1">
        <f>IFERROR(__xludf.DUMMYFUNCTION("""COMPUTED_VALUE"""),13729.52)</f>
        <v>13729.52</v>
      </c>
      <c r="J33" s="2">
        <f>IFERROR(__xludf.DUMMYFUNCTION("""COMPUTED_VALUE"""),45337.66666666667)</f>
        <v>45337.66667</v>
      </c>
      <c r="K33" s="1">
        <f>IFERROR(__xludf.DUMMYFUNCTION("""COMPUTED_VALUE"""),13769.41)</f>
        <v>13769.41</v>
      </c>
      <c r="M33" s="2">
        <f>IFERROR(__xludf.DUMMYFUNCTION("""COMPUTED_VALUE"""),45337.66666666667)</f>
        <v>45337.66667</v>
      </c>
      <c r="N33" s="1">
        <f>IFERROR(__xludf.DUMMYFUNCTION("""COMPUTED_VALUE"""),2.38321315E8)</f>
        <v>238321315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IFERROR(__xludf.DUMMYFUNCTION("""COMPUTED_VALUE"""),13937.08)</f>
        <v>13937.08</v>
      </c>
      <c r="D34" s="2">
        <f>IFERROR(__xludf.DUMMYFUNCTION("""COMPUTED_VALUE"""),45338.66666666667)</f>
        <v>45338.66667</v>
      </c>
      <c r="E34" s="1">
        <f>IFERROR(__xludf.DUMMYFUNCTION("""COMPUTED_VALUE"""),14033.58)</f>
        <v>14033.58</v>
      </c>
      <c r="G34" s="2">
        <f>IFERROR(__xludf.DUMMYFUNCTION("""COMPUTED_VALUE"""),45338.66666666667)</f>
        <v>45338.66667</v>
      </c>
      <c r="H34" s="1">
        <f>IFERROR(__xludf.DUMMYFUNCTION("""COMPUTED_VALUE"""),13698.24)</f>
        <v>13698.24</v>
      </c>
      <c r="J34" s="2">
        <f>IFERROR(__xludf.DUMMYFUNCTION("""COMPUTED_VALUE"""),45338.66666666667)</f>
        <v>45338.66667</v>
      </c>
      <c r="K34" s="1">
        <f>IFERROR(__xludf.DUMMYFUNCTION("""COMPUTED_VALUE"""),13718.9)</f>
        <v>13718.9</v>
      </c>
      <c r="M34" s="2">
        <f>IFERROR(__xludf.DUMMYFUNCTION("""COMPUTED_VALUE"""),45338.66666666667)</f>
        <v>45338.66667</v>
      </c>
      <c r="N34" s="1">
        <f>IFERROR(__xludf.DUMMYFUNCTION("""COMPUTED_VALUE"""),2.32278114E8)</f>
        <v>232278114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IFERROR(__xludf.DUMMYFUNCTION("""COMPUTED_VALUE"""),13593.66)</f>
        <v>13593.66</v>
      </c>
      <c r="D35" s="2">
        <f>IFERROR(__xludf.DUMMYFUNCTION("""COMPUTED_VALUE"""),45342.66666666667)</f>
        <v>45342.66667</v>
      </c>
      <c r="E35" s="1">
        <f>IFERROR(__xludf.DUMMYFUNCTION("""COMPUTED_VALUE"""),13619.57)</f>
        <v>13619.57</v>
      </c>
      <c r="G35" s="2">
        <f>IFERROR(__xludf.DUMMYFUNCTION("""COMPUTED_VALUE"""),45342.66666666667)</f>
        <v>45342.66667</v>
      </c>
      <c r="H35" s="1">
        <f>IFERROR(__xludf.DUMMYFUNCTION("""COMPUTED_VALUE"""),13097.86)</f>
        <v>13097.86</v>
      </c>
      <c r="J35" s="2">
        <f>IFERROR(__xludf.DUMMYFUNCTION("""COMPUTED_VALUE"""),45342.66666666667)</f>
        <v>45342.66667</v>
      </c>
      <c r="K35" s="1">
        <f>IFERROR(__xludf.DUMMYFUNCTION("""COMPUTED_VALUE"""),13348.04)</f>
        <v>13348.04</v>
      </c>
      <c r="M35" s="2">
        <f>IFERROR(__xludf.DUMMYFUNCTION("""COMPUTED_VALUE"""),45342.66666666667)</f>
        <v>45342.66667</v>
      </c>
      <c r="N35" s="1">
        <f>IFERROR(__xludf.DUMMYFUNCTION("""COMPUTED_VALUE"""),3.06114057E8)</f>
        <v>306114057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IFERROR(__xludf.DUMMYFUNCTION("""COMPUTED_VALUE"""),13154.03)</f>
        <v>13154.03</v>
      </c>
      <c r="D36" s="2">
        <f>IFERROR(__xludf.DUMMYFUNCTION("""COMPUTED_VALUE"""),45343.66666666667)</f>
        <v>45343.66667</v>
      </c>
      <c r="E36" s="1">
        <f>IFERROR(__xludf.DUMMYFUNCTION("""COMPUTED_VALUE"""),13227.62)</f>
        <v>13227.62</v>
      </c>
      <c r="G36" s="2">
        <f>IFERROR(__xludf.DUMMYFUNCTION("""COMPUTED_VALUE"""),45343.66666666667)</f>
        <v>45343.66667</v>
      </c>
      <c r="H36" s="1">
        <f>IFERROR(__xludf.DUMMYFUNCTION("""COMPUTED_VALUE"""),12973.14)</f>
        <v>12973.14</v>
      </c>
      <c r="J36" s="2">
        <f>IFERROR(__xludf.DUMMYFUNCTION("""COMPUTED_VALUE"""),45343.66666666667)</f>
        <v>45343.66667</v>
      </c>
      <c r="K36" s="1">
        <f>IFERROR(__xludf.DUMMYFUNCTION("""COMPUTED_VALUE"""),13183.24)</f>
        <v>13183.24</v>
      </c>
      <c r="M36" s="2">
        <f>IFERROR(__xludf.DUMMYFUNCTION("""COMPUTED_VALUE"""),45343.66666666667)</f>
        <v>45343.66667</v>
      </c>
      <c r="N36" s="1">
        <f>IFERROR(__xludf.DUMMYFUNCTION("""COMPUTED_VALUE"""),2.65754276E8)</f>
        <v>265754276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IFERROR(__xludf.DUMMYFUNCTION("""COMPUTED_VALUE"""),14080.23)</f>
        <v>14080.23</v>
      </c>
      <c r="D37" s="2">
        <f>IFERROR(__xludf.DUMMYFUNCTION("""COMPUTED_VALUE"""),45344.66666666667)</f>
        <v>45344.66667</v>
      </c>
      <c r="E37" s="1">
        <f>IFERROR(__xludf.DUMMYFUNCTION("""COMPUTED_VALUE"""),14453.07)</f>
        <v>14453.07</v>
      </c>
      <c r="G37" s="2">
        <f>IFERROR(__xludf.DUMMYFUNCTION("""COMPUTED_VALUE"""),45344.66666666667)</f>
        <v>45344.66667</v>
      </c>
      <c r="H37" s="1">
        <f>IFERROR(__xludf.DUMMYFUNCTION("""COMPUTED_VALUE"""),13988.88)</f>
        <v>13988.88</v>
      </c>
      <c r="J37" s="2">
        <f>IFERROR(__xludf.DUMMYFUNCTION("""COMPUTED_VALUE"""),45344.66666666667)</f>
        <v>45344.66667</v>
      </c>
      <c r="K37" s="1">
        <f>IFERROR(__xludf.DUMMYFUNCTION("""COMPUTED_VALUE"""),14426.53)</f>
        <v>14426.53</v>
      </c>
      <c r="M37" s="2">
        <f>IFERROR(__xludf.DUMMYFUNCTION("""COMPUTED_VALUE"""),45344.66666666667)</f>
        <v>45344.66667</v>
      </c>
      <c r="N37" s="1">
        <f>IFERROR(__xludf.DUMMYFUNCTION("""COMPUTED_VALUE"""),3.70282124E8)</f>
        <v>370282124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IFERROR(__xludf.DUMMYFUNCTION("""COMPUTED_VALUE"""),14628.52)</f>
        <v>14628.52</v>
      </c>
      <c r="D38" s="2">
        <f>IFERROR(__xludf.DUMMYFUNCTION("""COMPUTED_VALUE"""),45345.66666666667)</f>
        <v>45345.66667</v>
      </c>
      <c r="E38" s="1">
        <f>IFERROR(__xludf.DUMMYFUNCTION("""COMPUTED_VALUE"""),14770.86)</f>
        <v>14770.86</v>
      </c>
      <c r="G38" s="2">
        <f>IFERROR(__xludf.DUMMYFUNCTION("""COMPUTED_VALUE"""),45345.66666666667)</f>
        <v>45345.66667</v>
      </c>
      <c r="H38" s="1">
        <f>IFERROR(__xludf.DUMMYFUNCTION("""COMPUTED_VALUE"""),14226.0)</f>
        <v>14226</v>
      </c>
      <c r="J38" s="2">
        <f>IFERROR(__xludf.DUMMYFUNCTION("""COMPUTED_VALUE"""),45345.66666666667)</f>
        <v>45345.66667</v>
      </c>
      <c r="K38" s="1">
        <f>IFERROR(__xludf.DUMMYFUNCTION("""COMPUTED_VALUE"""),14352.11)</f>
        <v>14352.11</v>
      </c>
      <c r="M38" s="2">
        <f>IFERROR(__xludf.DUMMYFUNCTION("""COMPUTED_VALUE"""),45345.66666666667)</f>
        <v>45345.66667</v>
      </c>
      <c r="N38" s="1">
        <f>IFERROR(__xludf.DUMMYFUNCTION("""COMPUTED_VALUE"""),2.64357167E8)</f>
        <v>264357167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IFERROR(__xludf.DUMMYFUNCTION("""COMPUTED_VALUE"""),14513.24)</f>
        <v>14513.24</v>
      </c>
      <c r="D39" s="2">
        <f>IFERROR(__xludf.DUMMYFUNCTION("""COMPUTED_VALUE"""),45348.66666666667)</f>
        <v>45348.66667</v>
      </c>
      <c r="E39" s="1">
        <f>IFERROR(__xludf.DUMMYFUNCTION("""COMPUTED_VALUE"""),14598.16)</f>
        <v>14598.16</v>
      </c>
      <c r="G39" s="2">
        <f>IFERROR(__xludf.DUMMYFUNCTION("""COMPUTED_VALUE"""),45348.66666666667)</f>
        <v>45348.66667</v>
      </c>
      <c r="H39" s="1">
        <f>IFERROR(__xludf.DUMMYFUNCTION("""COMPUTED_VALUE"""),14370.16)</f>
        <v>14370.16</v>
      </c>
      <c r="J39" s="2">
        <f>IFERROR(__xludf.DUMMYFUNCTION("""COMPUTED_VALUE"""),45348.66666666667)</f>
        <v>45348.66667</v>
      </c>
      <c r="K39" s="1">
        <f>IFERROR(__xludf.DUMMYFUNCTION("""COMPUTED_VALUE"""),14457.06)</f>
        <v>14457.06</v>
      </c>
      <c r="M39" s="2">
        <f>IFERROR(__xludf.DUMMYFUNCTION("""COMPUTED_VALUE"""),45348.66666666667)</f>
        <v>45348.66667</v>
      </c>
      <c r="N39" s="1">
        <f>IFERROR(__xludf.DUMMYFUNCTION("""COMPUTED_VALUE"""),2.13349946E8)</f>
        <v>213349946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IFERROR(__xludf.DUMMYFUNCTION("""COMPUTED_VALUE"""),14504.63)</f>
        <v>14504.63</v>
      </c>
      <c r="D40" s="2">
        <f>IFERROR(__xludf.DUMMYFUNCTION("""COMPUTED_VALUE"""),45349.66666666667)</f>
        <v>45349.66667</v>
      </c>
      <c r="E40" s="1">
        <f>IFERROR(__xludf.DUMMYFUNCTION("""COMPUTED_VALUE"""),14531.04)</f>
        <v>14531.04</v>
      </c>
      <c r="G40" s="2">
        <f>IFERROR(__xludf.DUMMYFUNCTION("""COMPUTED_VALUE"""),45349.66666666667)</f>
        <v>45349.66667</v>
      </c>
      <c r="H40" s="1">
        <f>IFERROR(__xludf.DUMMYFUNCTION("""COMPUTED_VALUE"""),14282.63)</f>
        <v>14282.63</v>
      </c>
      <c r="J40" s="2">
        <f>IFERROR(__xludf.DUMMYFUNCTION("""COMPUTED_VALUE"""),45349.66666666667)</f>
        <v>45349.66667</v>
      </c>
      <c r="K40" s="1">
        <f>IFERROR(__xludf.DUMMYFUNCTION("""COMPUTED_VALUE"""),14417.31)</f>
        <v>14417.31</v>
      </c>
      <c r="M40" s="2">
        <f>IFERROR(__xludf.DUMMYFUNCTION("""COMPUTED_VALUE"""),45349.66666666667)</f>
        <v>45349.66667</v>
      </c>
      <c r="N40" s="1">
        <f>IFERROR(__xludf.DUMMYFUNCTION("""COMPUTED_VALUE"""),1.92955285E8)</f>
        <v>192955285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IFERROR(__xludf.DUMMYFUNCTION("""COMPUTED_VALUE"""),14235.34)</f>
        <v>14235.34</v>
      </c>
      <c r="D41" s="2">
        <f>IFERROR(__xludf.DUMMYFUNCTION("""COMPUTED_VALUE"""),45350.66666666667)</f>
        <v>45350.66667</v>
      </c>
      <c r="E41" s="1">
        <f>IFERROR(__xludf.DUMMYFUNCTION("""COMPUTED_VALUE"""),14377.32)</f>
        <v>14377.32</v>
      </c>
      <c r="G41" s="2">
        <f>IFERROR(__xludf.DUMMYFUNCTION("""COMPUTED_VALUE"""),45350.66666666667)</f>
        <v>45350.66667</v>
      </c>
      <c r="H41" s="1">
        <f>IFERROR(__xludf.DUMMYFUNCTION("""COMPUTED_VALUE"""),14176.49)</f>
        <v>14176.49</v>
      </c>
      <c r="J41" s="2">
        <f>IFERROR(__xludf.DUMMYFUNCTION("""COMPUTED_VALUE"""),45350.66666666667)</f>
        <v>45350.66667</v>
      </c>
      <c r="K41" s="1">
        <f>IFERROR(__xludf.DUMMYFUNCTION("""COMPUTED_VALUE"""),14242.9)</f>
        <v>14242.9</v>
      </c>
      <c r="M41" s="2">
        <f>IFERROR(__xludf.DUMMYFUNCTION("""COMPUTED_VALUE"""),45350.66666666667)</f>
        <v>45350.66667</v>
      </c>
      <c r="N41" s="1">
        <f>IFERROR(__xludf.DUMMYFUNCTION("""COMPUTED_VALUE"""),1.72209311E8)</f>
        <v>172209311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IFERROR(__xludf.DUMMYFUNCTION("""COMPUTED_VALUE"""),14434.58)</f>
        <v>14434.58</v>
      </c>
      <c r="D42" s="2">
        <f>IFERROR(__xludf.DUMMYFUNCTION("""COMPUTED_VALUE"""),45351.66666666667)</f>
        <v>45351.66667</v>
      </c>
      <c r="E42" s="1">
        <f>IFERROR(__xludf.DUMMYFUNCTION("""COMPUTED_VALUE"""),14650.6)</f>
        <v>14650.6</v>
      </c>
      <c r="G42" s="2">
        <f>IFERROR(__xludf.DUMMYFUNCTION("""COMPUTED_VALUE"""),45351.66666666667)</f>
        <v>45351.66667</v>
      </c>
      <c r="H42" s="1">
        <f>IFERROR(__xludf.DUMMYFUNCTION("""COMPUTED_VALUE"""),14372.92)</f>
        <v>14372.92</v>
      </c>
      <c r="J42" s="2">
        <f>IFERROR(__xludf.DUMMYFUNCTION("""COMPUTED_VALUE"""),45351.66666666667)</f>
        <v>45351.66667</v>
      </c>
      <c r="K42" s="1">
        <f>IFERROR(__xludf.DUMMYFUNCTION("""COMPUTED_VALUE"""),14577.42)</f>
        <v>14577.42</v>
      </c>
      <c r="M42" s="2">
        <f>IFERROR(__xludf.DUMMYFUNCTION("""COMPUTED_VALUE"""),45351.66666666667)</f>
        <v>45351.66667</v>
      </c>
      <c r="N42" s="1">
        <f>IFERROR(__xludf.DUMMYFUNCTION("""COMPUTED_VALUE"""),3.19071583E8)</f>
        <v>319071583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IFERROR(__xludf.DUMMYFUNCTION("""COMPUTED_VALUE"""),14756.55)</f>
        <v>14756.55</v>
      </c>
      <c r="D43" s="2">
        <f>IFERROR(__xludf.DUMMYFUNCTION("""COMPUTED_VALUE"""),45352.66666666667)</f>
        <v>45352.66667</v>
      </c>
      <c r="E43" s="1">
        <f>IFERROR(__xludf.DUMMYFUNCTION("""COMPUTED_VALUE"""),15243.71)</f>
        <v>15243.71</v>
      </c>
      <c r="G43" s="2">
        <f>IFERROR(__xludf.DUMMYFUNCTION("""COMPUTED_VALUE"""),45352.66666666667)</f>
        <v>45352.66667</v>
      </c>
      <c r="H43" s="1">
        <f>IFERROR(__xludf.DUMMYFUNCTION("""COMPUTED_VALUE"""),14741.49)</f>
        <v>14741.49</v>
      </c>
      <c r="J43" s="2">
        <f>IFERROR(__xludf.DUMMYFUNCTION("""COMPUTED_VALUE"""),45352.66666666667)</f>
        <v>45352.66667</v>
      </c>
      <c r="K43" s="1">
        <f>IFERROR(__xludf.DUMMYFUNCTION("""COMPUTED_VALUE"""),15220.47)</f>
        <v>15220.47</v>
      </c>
      <c r="M43" s="2">
        <f>IFERROR(__xludf.DUMMYFUNCTION("""COMPUTED_VALUE"""),45352.66666666667)</f>
        <v>45352.66667</v>
      </c>
      <c r="N43" s="1">
        <f>IFERROR(__xludf.DUMMYFUNCTION("""COMPUTED_VALUE"""),3.17636009E8)</f>
        <v>317636009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IFERROR(__xludf.DUMMYFUNCTION("""COMPUTED_VALUE"""),15449.73)</f>
        <v>15449.73</v>
      </c>
      <c r="D44" s="2">
        <f>IFERROR(__xludf.DUMMYFUNCTION("""COMPUTED_VALUE"""),45355.66666666667)</f>
        <v>45355.66667</v>
      </c>
      <c r="E44" s="1">
        <f>IFERROR(__xludf.DUMMYFUNCTION("""COMPUTED_VALUE"""),15794.5)</f>
        <v>15794.5</v>
      </c>
      <c r="G44" s="2">
        <f>IFERROR(__xludf.DUMMYFUNCTION("""COMPUTED_VALUE"""),45355.66666666667)</f>
        <v>45355.66667</v>
      </c>
      <c r="H44" s="1">
        <f>IFERROR(__xludf.DUMMYFUNCTION("""COMPUTED_VALUE"""),15349.22)</f>
        <v>15349.22</v>
      </c>
      <c r="J44" s="2">
        <f>IFERROR(__xludf.DUMMYFUNCTION("""COMPUTED_VALUE"""),45355.66666666667)</f>
        <v>45355.66667</v>
      </c>
      <c r="K44" s="1">
        <f>IFERROR(__xludf.DUMMYFUNCTION("""COMPUTED_VALUE"""),15520.8)</f>
        <v>15520.8</v>
      </c>
      <c r="M44" s="2">
        <f>IFERROR(__xludf.DUMMYFUNCTION("""COMPUTED_VALUE"""),45355.66666666667)</f>
        <v>45355.66667</v>
      </c>
      <c r="N44" s="1">
        <f>IFERROR(__xludf.DUMMYFUNCTION("""COMPUTED_VALUE"""),3.17616869E8)</f>
        <v>317616869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IFERROR(__xludf.DUMMYFUNCTION("""COMPUTED_VALUE"""),15409.83)</f>
        <v>15409.83</v>
      </c>
      <c r="D45" s="2">
        <f>IFERROR(__xludf.DUMMYFUNCTION("""COMPUTED_VALUE"""),45356.66666666667)</f>
        <v>45356.66667</v>
      </c>
      <c r="E45" s="1">
        <f>IFERROR(__xludf.DUMMYFUNCTION("""COMPUTED_VALUE"""),15503.34)</f>
        <v>15503.34</v>
      </c>
      <c r="G45" s="2">
        <f>IFERROR(__xludf.DUMMYFUNCTION("""COMPUTED_VALUE"""),45356.66666666667)</f>
        <v>45356.66667</v>
      </c>
      <c r="H45" s="1">
        <f>IFERROR(__xludf.DUMMYFUNCTION("""COMPUTED_VALUE"""),15187.16)</f>
        <v>15187.16</v>
      </c>
      <c r="J45" s="2">
        <f>IFERROR(__xludf.DUMMYFUNCTION("""COMPUTED_VALUE"""),45356.66666666667)</f>
        <v>45356.66667</v>
      </c>
      <c r="K45" s="1">
        <f>IFERROR(__xludf.DUMMYFUNCTION("""COMPUTED_VALUE"""),15371.8)</f>
        <v>15371.8</v>
      </c>
      <c r="M45" s="2">
        <f>IFERROR(__xludf.DUMMYFUNCTION("""COMPUTED_VALUE"""),45356.66666666667)</f>
        <v>45356.66667</v>
      </c>
      <c r="N45" s="1">
        <f>IFERROR(__xludf.DUMMYFUNCTION("""COMPUTED_VALUE"""),2.68816968E8)</f>
        <v>268816968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IFERROR(__xludf.DUMMYFUNCTION("""COMPUTED_VALUE"""),15725.32)</f>
        <v>15725.32</v>
      </c>
      <c r="D46" s="2">
        <f>IFERROR(__xludf.DUMMYFUNCTION("""COMPUTED_VALUE"""),45357.66666666667)</f>
        <v>45357.66667</v>
      </c>
      <c r="E46" s="1">
        <f>IFERROR(__xludf.DUMMYFUNCTION("""COMPUTED_VALUE"""),15940.49)</f>
        <v>15940.49</v>
      </c>
      <c r="G46" s="2">
        <f>IFERROR(__xludf.DUMMYFUNCTION("""COMPUTED_VALUE"""),45357.66666666667)</f>
        <v>45357.66667</v>
      </c>
      <c r="H46" s="1">
        <f>IFERROR(__xludf.DUMMYFUNCTION("""COMPUTED_VALUE"""),15558.94)</f>
        <v>15558.94</v>
      </c>
      <c r="J46" s="2">
        <f>IFERROR(__xludf.DUMMYFUNCTION("""COMPUTED_VALUE"""),45357.66666666667)</f>
        <v>45357.66667</v>
      </c>
      <c r="K46" s="1">
        <f>IFERROR(__xludf.DUMMYFUNCTION("""COMPUTED_VALUE"""),15752.58)</f>
        <v>15752.58</v>
      </c>
      <c r="M46" s="2">
        <f>IFERROR(__xludf.DUMMYFUNCTION("""COMPUTED_VALUE"""),45357.66666666667)</f>
        <v>45357.66667</v>
      </c>
      <c r="N46" s="1">
        <f>IFERROR(__xludf.DUMMYFUNCTION("""COMPUTED_VALUE"""),3.11024125E8)</f>
        <v>311024125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IFERROR(__xludf.DUMMYFUNCTION("""COMPUTED_VALUE"""),15988.74)</f>
        <v>15988.74</v>
      </c>
      <c r="D47" s="2">
        <f>IFERROR(__xludf.DUMMYFUNCTION("""COMPUTED_VALUE"""),45358.66666666667)</f>
        <v>45358.66667</v>
      </c>
      <c r="E47" s="1">
        <f>IFERROR(__xludf.DUMMYFUNCTION("""COMPUTED_VALUE"""),16360.24)</f>
        <v>16360.24</v>
      </c>
      <c r="G47" s="2">
        <f>IFERROR(__xludf.DUMMYFUNCTION("""COMPUTED_VALUE"""),45358.66666666667)</f>
        <v>45358.66667</v>
      </c>
      <c r="H47" s="1">
        <f>IFERROR(__xludf.DUMMYFUNCTION("""COMPUTED_VALUE"""),15958.49)</f>
        <v>15958.49</v>
      </c>
      <c r="J47" s="2">
        <f>IFERROR(__xludf.DUMMYFUNCTION("""COMPUTED_VALUE"""),45358.66666666667)</f>
        <v>45358.66667</v>
      </c>
      <c r="K47" s="1">
        <f>IFERROR(__xludf.DUMMYFUNCTION("""COMPUTED_VALUE"""),16329.18)</f>
        <v>16329.18</v>
      </c>
      <c r="M47" s="2">
        <f>IFERROR(__xludf.DUMMYFUNCTION("""COMPUTED_VALUE"""),45358.66666666667)</f>
        <v>45358.66667</v>
      </c>
      <c r="N47" s="1">
        <f>IFERROR(__xludf.DUMMYFUNCTION("""COMPUTED_VALUE"""),3.1880306E8)</f>
        <v>318803060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IFERROR(__xludf.DUMMYFUNCTION("""COMPUTED_VALUE"""),16521.82)</f>
        <v>16521.82</v>
      </c>
      <c r="D48" s="2">
        <f>IFERROR(__xludf.DUMMYFUNCTION("""COMPUTED_VALUE"""),45359.66666666667)</f>
        <v>45359.66667</v>
      </c>
      <c r="E48" s="1">
        <f>IFERROR(__xludf.DUMMYFUNCTION("""COMPUTED_VALUE"""),16734.92)</f>
        <v>16734.92</v>
      </c>
      <c r="G48" s="2">
        <f>IFERROR(__xludf.DUMMYFUNCTION("""COMPUTED_VALUE"""),45359.66666666667)</f>
        <v>45359.66667</v>
      </c>
      <c r="H48" s="1">
        <f>IFERROR(__xludf.DUMMYFUNCTION("""COMPUTED_VALUE"""),15485.98)</f>
        <v>15485.98</v>
      </c>
      <c r="J48" s="2">
        <f>IFERROR(__xludf.DUMMYFUNCTION("""COMPUTED_VALUE"""),45359.66666666667)</f>
        <v>45359.66667</v>
      </c>
      <c r="K48" s="1">
        <f>IFERROR(__xludf.DUMMYFUNCTION("""COMPUTED_VALUE"""),15549.18)</f>
        <v>15549.18</v>
      </c>
      <c r="M48" s="2">
        <f>IFERROR(__xludf.DUMMYFUNCTION("""COMPUTED_VALUE"""),45359.66666666667)</f>
        <v>45359.66667</v>
      </c>
      <c r="N48" s="1">
        <f>IFERROR(__xludf.DUMMYFUNCTION("""COMPUTED_VALUE"""),4.37026785E8)</f>
        <v>437026785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IFERROR(__xludf.DUMMYFUNCTION("""COMPUTED_VALUE"""),15312.7)</f>
        <v>15312.7</v>
      </c>
      <c r="D49" s="2">
        <f>IFERROR(__xludf.DUMMYFUNCTION("""COMPUTED_VALUE"""),45362.66666666667)</f>
        <v>45362.66667</v>
      </c>
      <c r="E49" s="1">
        <f>IFERROR(__xludf.DUMMYFUNCTION("""COMPUTED_VALUE"""),15587.71)</f>
        <v>15587.71</v>
      </c>
      <c r="G49" s="2">
        <f>IFERROR(__xludf.DUMMYFUNCTION("""COMPUTED_VALUE"""),45362.66666666667)</f>
        <v>45362.66667</v>
      </c>
      <c r="H49" s="1">
        <f>IFERROR(__xludf.DUMMYFUNCTION("""COMPUTED_VALUE"""),15097.35)</f>
        <v>15097.35</v>
      </c>
      <c r="J49" s="2">
        <f>IFERROR(__xludf.DUMMYFUNCTION("""COMPUTED_VALUE"""),45362.66666666667)</f>
        <v>45362.66667</v>
      </c>
      <c r="K49" s="1">
        <f>IFERROR(__xludf.DUMMYFUNCTION("""COMPUTED_VALUE"""),15309.48)</f>
        <v>15309.48</v>
      </c>
      <c r="M49" s="2">
        <f>IFERROR(__xludf.DUMMYFUNCTION("""COMPUTED_VALUE"""),45362.66666666667)</f>
        <v>45362.66667</v>
      </c>
      <c r="N49" s="1">
        <f>IFERROR(__xludf.DUMMYFUNCTION("""COMPUTED_VALUE"""),2.76995043E8)</f>
        <v>276995043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IFERROR(__xludf.DUMMYFUNCTION("""COMPUTED_VALUE"""),15576.44)</f>
        <v>15576.44</v>
      </c>
      <c r="D50" s="2">
        <f>IFERROR(__xludf.DUMMYFUNCTION("""COMPUTED_VALUE"""),45363.66666666667)</f>
        <v>45363.66667</v>
      </c>
      <c r="E50" s="1">
        <f>IFERROR(__xludf.DUMMYFUNCTION("""COMPUTED_VALUE"""),15908.71)</f>
        <v>15908.71</v>
      </c>
      <c r="G50" s="2">
        <f>IFERROR(__xludf.DUMMYFUNCTION("""COMPUTED_VALUE"""),45363.66666666667)</f>
        <v>45363.66667</v>
      </c>
      <c r="H50" s="1">
        <f>IFERROR(__xludf.DUMMYFUNCTION("""COMPUTED_VALUE"""),15291.86)</f>
        <v>15291.86</v>
      </c>
      <c r="J50" s="2">
        <f>IFERROR(__xludf.DUMMYFUNCTION("""COMPUTED_VALUE"""),45363.66666666667)</f>
        <v>45363.66667</v>
      </c>
      <c r="K50" s="1">
        <f>IFERROR(__xludf.DUMMYFUNCTION("""COMPUTED_VALUE"""),15906.07)</f>
        <v>15906.07</v>
      </c>
      <c r="M50" s="2">
        <f>IFERROR(__xludf.DUMMYFUNCTION("""COMPUTED_VALUE"""),45363.66666666667)</f>
        <v>45363.66667</v>
      </c>
      <c r="N50" s="1">
        <f>IFERROR(__xludf.DUMMYFUNCTION("""COMPUTED_VALUE"""),2.68258387E8)</f>
        <v>268258387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IFERROR(__xludf.DUMMYFUNCTION("""COMPUTED_VALUE"""),15724.86)</f>
        <v>15724.86</v>
      </c>
      <c r="D51" s="2">
        <f>IFERROR(__xludf.DUMMYFUNCTION("""COMPUTED_VALUE"""),45364.66666666667)</f>
        <v>45364.66667</v>
      </c>
      <c r="E51" s="1">
        <f>IFERROR(__xludf.DUMMYFUNCTION("""COMPUTED_VALUE"""),15724.86)</f>
        <v>15724.86</v>
      </c>
      <c r="G51" s="2">
        <f>IFERROR(__xludf.DUMMYFUNCTION("""COMPUTED_VALUE"""),45364.66666666667)</f>
        <v>45364.66667</v>
      </c>
      <c r="H51" s="1">
        <f>IFERROR(__xludf.DUMMYFUNCTION("""COMPUTED_VALUE"""),15382.23)</f>
        <v>15382.23</v>
      </c>
      <c r="J51" s="2">
        <f>IFERROR(__xludf.DUMMYFUNCTION("""COMPUTED_VALUE"""),45364.66666666667)</f>
        <v>45364.66667</v>
      </c>
      <c r="K51" s="1">
        <f>IFERROR(__xludf.DUMMYFUNCTION("""COMPUTED_VALUE"""),15593.99)</f>
        <v>15593.99</v>
      </c>
      <c r="M51" s="2">
        <f>IFERROR(__xludf.DUMMYFUNCTION("""COMPUTED_VALUE"""),45364.66666666667)</f>
        <v>45364.66667</v>
      </c>
      <c r="N51" s="1">
        <f>IFERROR(__xludf.DUMMYFUNCTION("""COMPUTED_VALUE"""),2.976117E8)</f>
        <v>297611700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IFERROR(__xludf.DUMMYFUNCTION("""COMPUTED_VALUE"""),15486.05)</f>
        <v>15486.05</v>
      </c>
      <c r="D52" s="2">
        <f>IFERROR(__xludf.DUMMYFUNCTION("""COMPUTED_VALUE"""),45365.66666666667)</f>
        <v>45365.66667</v>
      </c>
      <c r="E52" s="1">
        <f>IFERROR(__xludf.DUMMYFUNCTION("""COMPUTED_VALUE"""),15604.89)</f>
        <v>15604.89</v>
      </c>
      <c r="G52" s="2">
        <f>IFERROR(__xludf.DUMMYFUNCTION("""COMPUTED_VALUE"""),45365.66666666667)</f>
        <v>45365.66667</v>
      </c>
      <c r="H52" s="1">
        <f>IFERROR(__xludf.DUMMYFUNCTION("""COMPUTED_VALUE"""),15101.41)</f>
        <v>15101.41</v>
      </c>
      <c r="J52" s="2">
        <f>IFERROR(__xludf.DUMMYFUNCTION("""COMPUTED_VALUE"""),45365.66666666667)</f>
        <v>45365.66667</v>
      </c>
      <c r="K52" s="1">
        <f>IFERROR(__xludf.DUMMYFUNCTION("""COMPUTED_VALUE"""),15249.25)</f>
        <v>15249.25</v>
      </c>
      <c r="M52" s="2">
        <f>IFERROR(__xludf.DUMMYFUNCTION("""COMPUTED_VALUE"""),45365.66666666667)</f>
        <v>45365.66667</v>
      </c>
      <c r="N52" s="1">
        <f>IFERROR(__xludf.DUMMYFUNCTION("""COMPUTED_VALUE"""),2.95809071E8)</f>
        <v>295809071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IFERROR(__xludf.DUMMYFUNCTION("""COMPUTED_VALUE"""),15100.08)</f>
        <v>15100.08</v>
      </c>
      <c r="D53" s="2">
        <f>IFERROR(__xludf.DUMMYFUNCTION("""COMPUTED_VALUE"""),45366.66666666667)</f>
        <v>45366.66667</v>
      </c>
      <c r="E53" s="1">
        <f>IFERROR(__xludf.DUMMYFUNCTION("""COMPUTED_VALUE"""),15419.57)</f>
        <v>15419.57</v>
      </c>
      <c r="G53" s="2">
        <f>IFERROR(__xludf.DUMMYFUNCTION("""COMPUTED_VALUE"""),45366.66666666667)</f>
        <v>45366.66667</v>
      </c>
      <c r="H53" s="1">
        <f>IFERROR(__xludf.DUMMYFUNCTION("""COMPUTED_VALUE"""),15024.07)</f>
        <v>15024.07</v>
      </c>
      <c r="J53" s="2">
        <f>IFERROR(__xludf.DUMMYFUNCTION("""COMPUTED_VALUE"""),45366.66666666667)</f>
        <v>45366.66667</v>
      </c>
      <c r="K53" s="1">
        <f>IFERROR(__xludf.DUMMYFUNCTION("""COMPUTED_VALUE"""),15197.49)</f>
        <v>15197.49</v>
      </c>
      <c r="M53" s="2">
        <f>IFERROR(__xludf.DUMMYFUNCTION("""COMPUTED_VALUE"""),45366.66666666667)</f>
        <v>45366.66667</v>
      </c>
      <c r="N53" s="1">
        <f>IFERROR(__xludf.DUMMYFUNCTION("""COMPUTED_VALUE"""),4.27862883E8)</f>
        <v>427862883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IFERROR(__xludf.DUMMYFUNCTION("""COMPUTED_VALUE"""),15520.39)</f>
        <v>15520.39</v>
      </c>
      <c r="D54" s="2">
        <f>IFERROR(__xludf.DUMMYFUNCTION("""COMPUTED_VALUE"""),45369.66666666667)</f>
        <v>45369.66667</v>
      </c>
      <c r="E54" s="1">
        <f>IFERROR(__xludf.DUMMYFUNCTION("""COMPUTED_VALUE"""),15673.25)</f>
        <v>15673.25</v>
      </c>
      <c r="G54" s="2">
        <f>IFERROR(__xludf.DUMMYFUNCTION("""COMPUTED_VALUE"""),45369.66666666667)</f>
        <v>45369.66667</v>
      </c>
      <c r="H54" s="1">
        <f>IFERROR(__xludf.DUMMYFUNCTION("""COMPUTED_VALUE"""),15129.36)</f>
        <v>15129.36</v>
      </c>
      <c r="J54" s="2">
        <f>IFERROR(__xludf.DUMMYFUNCTION("""COMPUTED_VALUE"""),45369.66666666667)</f>
        <v>45369.66667</v>
      </c>
      <c r="K54" s="1">
        <f>IFERROR(__xludf.DUMMYFUNCTION("""COMPUTED_VALUE"""),15245.87)</f>
        <v>15245.87</v>
      </c>
      <c r="M54" s="2">
        <f>IFERROR(__xludf.DUMMYFUNCTION("""COMPUTED_VALUE"""),45369.66666666667)</f>
        <v>45369.66667</v>
      </c>
      <c r="N54" s="1">
        <f>IFERROR(__xludf.DUMMYFUNCTION("""COMPUTED_VALUE"""),2.48564754E8)</f>
        <v>248564754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IFERROR(__xludf.DUMMYFUNCTION("""COMPUTED_VALUE"""),14959.22)</f>
        <v>14959.22</v>
      </c>
      <c r="D55" s="2">
        <f>IFERROR(__xludf.DUMMYFUNCTION("""COMPUTED_VALUE"""),45370.66666666667)</f>
        <v>45370.66667</v>
      </c>
      <c r="E55" s="1">
        <f>IFERROR(__xludf.DUMMYFUNCTION("""COMPUTED_VALUE"""),15347.05)</f>
        <v>15347.05</v>
      </c>
      <c r="G55" s="2">
        <f>IFERROR(__xludf.DUMMYFUNCTION("""COMPUTED_VALUE"""),45370.66666666667)</f>
        <v>45370.66667</v>
      </c>
      <c r="H55" s="1">
        <f>IFERROR(__xludf.DUMMYFUNCTION("""COMPUTED_VALUE"""),14760.93)</f>
        <v>14760.93</v>
      </c>
      <c r="J55" s="2">
        <f>IFERROR(__xludf.DUMMYFUNCTION("""COMPUTED_VALUE"""),45370.66666666667)</f>
        <v>45370.66667</v>
      </c>
      <c r="K55" s="1">
        <f>IFERROR(__xludf.DUMMYFUNCTION("""COMPUTED_VALUE"""),15233.57)</f>
        <v>15233.57</v>
      </c>
      <c r="M55" s="2">
        <f>IFERROR(__xludf.DUMMYFUNCTION("""COMPUTED_VALUE"""),45370.66666666667)</f>
        <v>45370.66667</v>
      </c>
      <c r="N55" s="1">
        <f>IFERROR(__xludf.DUMMYFUNCTION("""COMPUTED_VALUE"""),2.8468392E8)</f>
        <v>284683920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IFERROR(__xludf.DUMMYFUNCTION("""COMPUTED_VALUE"""),15288.47)</f>
        <v>15288.47</v>
      </c>
      <c r="D56" s="2">
        <f>IFERROR(__xludf.DUMMYFUNCTION("""COMPUTED_VALUE"""),45371.66666666667)</f>
        <v>45371.66667</v>
      </c>
      <c r="E56" s="1">
        <f>IFERROR(__xludf.DUMMYFUNCTION("""COMPUTED_VALUE"""),15459.74)</f>
        <v>15459.74</v>
      </c>
      <c r="G56" s="2">
        <f>IFERROR(__xludf.DUMMYFUNCTION("""COMPUTED_VALUE"""),45371.66666666667)</f>
        <v>45371.66667</v>
      </c>
      <c r="H56" s="1">
        <f>IFERROR(__xludf.DUMMYFUNCTION("""COMPUTED_VALUE"""),15120.38)</f>
        <v>15120.38</v>
      </c>
      <c r="J56" s="2">
        <f>IFERROR(__xludf.DUMMYFUNCTION("""COMPUTED_VALUE"""),45371.66666666667)</f>
        <v>45371.66667</v>
      </c>
      <c r="K56" s="1">
        <f>IFERROR(__xludf.DUMMYFUNCTION("""COMPUTED_VALUE"""),15453.45)</f>
        <v>15453.45</v>
      </c>
      <c r="M56" s="2">
        <f>IFERROR(__xludf.DUMMYFUNCTION("""COMPUTED_VALUE"""),45371.66666666667)</f>
        <v>45371.66667</v>
      </c>
      <c r="N56" s="1">
        <f>IFERROR(__xludf.DUMMYFUNCTION("""COMPUTED_VALUE"""),3.16317977E8)</f>
        <v>316317977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IFERROR(__xludf.DUMMYFUNCTION("""COMPUTED_VALUE"""),15896.73)</f>
        <v>15896.73</v>
      </c>
      <c r="D57" s="2">
        <f>IFERROR(__xludf.DUMMYFUNCTION("""COMPUTED_VALUE"""),45372.66666666667)</f>
        <v>45372.66667</v>
      </c>
      <c r="E57" s="1">
        <f>IFERROR(__xludf.DUMMYFUNCTION("""COMPUTED_VALUE"""),16044.43)</f>
        <v>16044.43</v>
      </c>
      <c r="G57" s="2">
        <f>IFERROR(__xludf.DUMMYFUNCTION("""COMPUTED_VALUE"""),45372.66666666667)</f>
        <v>45372.66667</v>
      </c>
      <c r="H57" s="1">
        <f>IFERROR(__xludf.DUMMYFUNCTION("""COMPUTED_VALUE"""),15723.24)</f>
        <v>15723.24</v>
      </c>
      <c r="J57" s="2">
        <f>IFERROR(__xludf.DUMMYFUNCTION("""COMPUTED_VALUE"""),45372.66666666667)</f>
        <v>45372.66667</v>
      </c>
      <c r="K57" s="1">
        <f>IFERROR(__xludf.DUMMYFUNCTION("""COMPUTED_VALUE"""),15777.74)</f>
        <v>15777.74</v>
      </c>
      <c r="M57" s="2">
        <f>IFERROR(__xludf.DUMMYFUNCTION("""COMPUTED_VALUE"""),45372.66666666667)</f>
        <v>45372.66667</v>
      </c>
      <c r="N57" s="1">
        <f>IFERROR(__xludf.DUMMYFUNCTION("""COMPUTED_VALUE"""),3.58037159E8)</f>
        <v>358037159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IFERROR(__xludf.DUMMYFUNCTION("""COMPUTED_VALUE"""),15720.57)</f>
        <v>15720.57</v>
      </c>
      <c r="D58" s="2">
        <f>IFERROR(__xludf.DUMMYFUNCTION("""COMPUTED_VALUE"""),45373.66666666667)</f>
        <v>45373.66667</v>
      </c>
      <c r="E58" s="1">
        <f>IFERROR(__xludf.DUMMYFUNCTION("""COMPUTED_VALUE"""),16125.25)</f>
        <v>16125.25</v>
      </c>
      <c r="G58" s="2">
        <f>IFERROR(__xludf.DUMMYFUNCTION("""COMPUTED_VALUE"""),45373.66666666667)</f>
        <v>45373.66667</v>
      </c>
      <c r="H58" s="1">
        <f>IFERROR(__xludf.DUMMYFUNCTION("""COMPUTED_VALUE"""),15712.07)</f>
        <v>15712.07</v>
      </c>
      <c r="J58" s="2">
        <f>IFERROR(__xludf.DUMMYFUNCTION("""COMPUTED_VALUE"""),45373.66666666667)</f>
        <v>45373.66667</v>
      </c>
      <c r="K58" s="1">
        <f>IFERROR(__xludf.DUMMYFUNCTION("""COMPUTED_VALUE"""),16014.34)</f>
        <v>16014.34</v>
      </c>
      <c r="M58" s="2">
        <f>IFERROR(__xludf.DUMMYFUNCTION("""COMPUTED_VALUE"""),45373.66666666667)</f>
        <v>45373.66667</v>
      </c>
      <c r="N58" s="1">
        <f>IFERROR(__xludf.DUMMYFUNCTION("""COMPUTED_VALUE"""),2.40695805E8)</f>
        <v>240695805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IFERROR(__xludf.DUMMYFUNCTION("""COMPUTED_VALUE"""),15845.11)</f>
        <v>15845.11</v>
      </c>
      <c r="D59" s="2">
        <f>IFERROR(__xludf.DUMMYFUNCTION("""COMPUTED_VALUE"""),45376.66666666667)</f>
        <v>45376.66667</v>
      </c>
      <c r="E59" s="1">
        <f>IFERROR(__xludf.DUMMYFUNCTION("""COMPUTED_VALUE"""),16210.68)</f>
        <v>16210.68</v>
      </c>
      <c r="G59" s="2">
        <f>IFERROR(__xludf.DUMMYFUNCTION("""COMPUTED_VALUE"""),45376.66666666667)</f>
        <v>45376.66667</v>
      </c>
      <c r="H59" s="1">
        <f>IFERROR(__xludf.DUMMYFUNCTION("""COMPUTED_VALUE"""),15839.78)</f>
        <v>15839.78</v>
      </c>
      <c r="J59" s="2">
        <f>IFERROR(__xludf.DUMMYFUNCTION("""COMPUTED_VALUE"""),45376.66666666667)</f>
        <v>45376.66667</v>
      </c>
      <c r="K59" s="1">
        <f>IFERROR(__xludf.DUMMYFUNCTION("""COMPUTED_VALUE"""),16035.99)</f>
        <v>16035.99</v>
      </c>
      <c r="M59" s="2">
        <f>IFERROR(__xludf.DUMMYFUNCTION("""COMPUTED_VALUE"""),45376.66666666667)</f>
        <v>45376.66667</v>
      </c>
      <c r="N59" s="1">
        <f>IFERROR(__xludf.DUMMYFUNCTION("""COMPUTED_VALUE"""),2.86577631E8)</f>
        <v>286577631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IFERROR(__xludf.DUMMYFUNCTION("""COMPUTED_VALUE"""),16162.37)</f>
        <v>16162.37</v>
      </c>
      <c r="D60" s="2">
        <f>IFERROR(__xludf.DUMMYFUNCTION("""COMPUTED_VALUE"""),45377.66666666667)</f>
        <v>45377.66667</v>
      </c>
      <c r="E60" s="1">
        <f>IFERROR(__xludf.DUMMYFUNCTION("""COMPUTED_VALUE"""),16231.91)</f>
        <v>16231.91</v>
      </c>
      <c r="G60" s="2">
        <f>IFERROR(__xludf.DUMMYFUNCTION("""COMPUTED_VALUE"""),45377.66666666667)</f>
        <v>45377.66667</v>
      </c>
      <c r="H60" s="1">
        <f>IFERROR(__xludf.DUMMYFUNCTION("""COMPUTED_VALUE"""),15772.3)</f>
        <v>15772.3</v>
      </c>
      <c r="J60" s="2">
        <f>IFERROR(__xludf.DUMMYFUNCTION("""COMPUTED_VALUE"""),45377.66666666667)</f>
        <v>45377.66667</v>
      </c>
      <c r="K60" s="1">
        <f>IFERROR(__xludf.DUMMYFUNCTION("""COMPUTED_VALUE"""),15777.81)</f>
        <v>15777.81</v>
      </c>
      <c r="M60" s="2">
        <f>IFERROR(__xludf.DUMMYFUNCTION("""COMPUTED_VALUE"""),45377.66666666667)</f>
        <v>45377.66667</v>
      </c>
      <c r="N60" s="1">
        <f>IFERROR(__xludf.DUMMYFUNCTION("""COMPUTED_VALUE"""),2.67517251E8)</f>
        <v>267517251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IFERROR(__xludf.DUMMYFUNCTION("""COMPUTED_VALUE"""),15913.16)</f>
        <v>15913.16</v>
      </c>
      <c r="D61" s="2">
        <f>IFERROR(__xludf.DUMMYFUNCTION("""COMPUTED_VALUE"""),45378.66666666667)</f>
        <v>45378.66667</v>
      </c>
      <c r="E61" s="1">
        <f>IFERROR(__xludf.DUMMYFUNCTION("""COMPUTED_VALUE"""),15915.52)</f>
        <v>15915.52</v>
      </c>
      <c r="G61" s="2">
        <f>IFERROR(__xludf.DUMMYFUNCTION("""COMPUTED_VALUE"""),45378.66666666667)</f>
        <v>45378.66667</v>
      </c>
      <c r="H61" s="1">
        <f>IFERROR(__xludf.DUMMYFUNCTION("""COMPUTED_VALUE"""),15444.24)</f>
        <v>15444.24</v>
      </c>
      <c r="J61" s="2">
        <f>IFERROR(__xludf.DUMMYFUNCTION("""COMPUTED_VALUE"""),45378.66666666667)</f>
        <v>45378.66667</v>
      </c>
      <c r="K61" s="1">
        <f>IFERROR(__xludf.DUMMYFUNCTION("""COMPUTED_VALUE"""),15684.75)</f>
        <v>15684.75</v>
      </c>
      <c r="M61" s="2">
        <f>IFERROR(__xludf.DUMMYFUNCTION("""COMPUTED_VALUE"""),45378.66666666667)</f>
        <v>45378.66667</v>
      </c>
      <c r="N61" s="1">
        <f>IFERROR(__xludf.DUMMYFUNCTION("""COMPUTED_VALUE"""),2.74555088E8)</f>
        <v>274555088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IFERROR(__xludf.DUMMYFUNCTION("""COMPUTED_VALUE"""),15647.17)</f>
        <v>15647.17</v>
      </c>
      <c r="D62" s="2">
        <f>IFERROR(__xludf.DUMMYFUNCTION("""COMPUTED_VALUE"""),45379.66666666667)</f>
        <v>45379.66667</v>
      </c>
      <c r="E62" s="1">
        <f>IFERROR(__xludf.DUMMYFUNCTION("""COMPUTED_VALUE"""),15807.2)</f>
        <v>15807.2</v>
      </c>
      <c r="G62" s="2">
        <f>IFERROR(__xludf.DUMMYFUNCTION("""COMPUTED_VALUE"""),45379.66666666667)</f>
        <v>45379.66667</v>
      </c>
      <c r="H62" s="1">
        <f>IFERROR(__xludf.DUMMYFUNCTION("""COMPUTED_VALUE"""),15592.47)</f>
        <v>15592.47</v>
      </c>
      <c r="J62" s="2">
        <f>IFERROR(__xludf.DUMMYFUNCTION("""COMPUTED_VALUE"""),45379.66666666667)</f>
        <v>45379.66667</v>
      </c>
      <c r="K62" s="1">
        <f>IFERROR(__xludf.DUMMYFUNCTION("""COMPUTED_VALUE"""),15717.93)</f>
        <v>15717.93</v>
      </c>
      <c r="M62" s="2">
        <f>IFERROR(__xludf.DUMMYFUNCTION("""COMPUTED_VALUE"""),45379.66666666667)</f>
        <v>45379.66667</v>
      </c>
      <c r="N62" s="1">
        <f>IFERROR(__xludf.DUMMYFUNCTION("""COMPUTED_VALUE"""),2.46684861E8)</f>
        <v>246684861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IFERROR(__xludf.DUMMYFUNCTION("""COMPUTED_VALUE"""),15725.96)</f>
        <v>15725.96</v>
      </c>
      <c r="D63" s="2">
        <f>IFERROR(__xludf.DUMMYFUNCTION("""COMPUTED_VALUE"""),45383.66666666667)</f>
        <v>45383.66667</v>
      </c>
      <c r="E63" s="1">
        <f>IFERROR(__xludf.DUMMYFUNCTION("""COMPUTED_VALUE"""),16058.67)</f>
        <v>16058.67</v>
      </c>
      <c r="G63" s="2">
        <f>IFERROR(__xludf.DUMMYFUNCTION("""COMPUTED_VALUE"""),45383.66666666667)</f>
        <v>45383.66667</v>
      </c>
      <c r="H63" s="1">
        <f>IFERROR(__xludf.DUMMYFUNCTION("""COMPUTED_VALUE"""),15702.2)</f>
        <v>15702.2</v>
      </c>
      <c r="J63" s="2">
        <f>IFERROR(__xludf.DUMMYFUNCTION("""COMPUTED_VALUE"""),45383.66666666667)</f>
        <v>45383.66667</v>
      </c>
      <c r="K63" s="1">
        <f>IFERROR(__xludf.DUMMYFUNCTION("""COMPUTED_VALUE"""),15822.61)</f>
        <v>15822.61</v>
      </c>
      <c r="M63" s="2">
        <f>IFERROR(__xludf.DUMMYFUNCTION("""COMPUTED_VALUE"""),45383.66666666667)</f>
        <v>45383.66667</v>
      </c>
      <c r="N63" s="1">
        <f>IFERROR(__xludf.DUMMYFUNCTION("""COMPUTED_VALUE"""),2.51219985E8)</f>
        <v>251219985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IFERROR(__xludf.DUMMYFUNCTION("""COMPUTED_VALUE"""),15513.23)</f>
        <v>15513.23</v>
      </c>
      <c r="D64" s="2">
        <f>IFERROR(__xludf.DUMMYFUNCTION("""COMPUTED_VALUE"""),45384.66666666667)</f>
        <v>45384.66667</v>
      </c>
      <c r="E64" s="1">
        <f>IFERROR(__xludf.DUMMYFUNCTION("""COMPUTED_VALUE"""),15654.97)</f>
        <v>15654.97</v>
      </c>
      <c r="G64" s="2">
        <f>IFERROR(__xludf.DUMMYFUNCTION("""COMPUTED_VALUE"""),45384.66666666667)</f>
        <v>45384.66667</v>
      </c>
      <c r="H64" s="1">
        <f>IFERROR(__xludf.DUMMYFUNCTION("""COMPUTED_VALUE"""),15373.36)</f>
        <v>15373.36</v>
      </c>
      <c r="J64" s="2">
        <f>IFERROR(__xludf.DUMMYFUNCTION("""COMPUTED_VALUE"""),45384.66666666667)</f>
        <v>45384.66667</v>
      </c>
      <c r="K64" s="1">
        <f>IFERROR(__xludf.DUMMYFUNCTION("""COMPUTED_VALUE"""),15627.06)</f>
        <v>15627.06</v>
      </c>
      <c r="M64" s="2">
        <f>IFERROR(__xludf.DUMMYFUNCTION("""COMPUTED_VALUE"""),45384.66666666667)</f>
        <v>45384.66667</v>
      </c>
      <c r="N64" s="1">
        <f>IFERROR(__xludf.DUMMYFUNCTION("""COMPUTED_VALUE"""),2.30550213E8)</f>
        <v>230550213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IFERROR(__xludf.DUMMYFUNCTION("""COMPUTED_VALUE"""),15453.74)</f>
        <v>15453.74</v>
      </c>
      <c r="D65" s="2">
        <f>IFERROR(__xludf.DUMMYFUNCTION("""COMPUTED_VALUE"""),45385.66666666667)</f>
        <v>45385.66667</v>
      </c>
      <c r="E65" s="1">
        <f>IFERROR(__xludf.DUMMYFUNCTION("""COMPUTED_VALUE"""),15790.03)</f>
        <v>15790.03</v>
      </c>
      <c r="G65" s="2">
        <f>IFERROR(__xludf.DUMMYFUNCTION("""COMPUTED_VALUE"""),45385.66666666667)</f>
        <v>45385.66667</v>
      </c>
      <c r="H65" s="1">
        <f>IFERROR(__xludf.DUMMYFUNCTION("""COMPUTED_VALUE"""),15451.39)</f>
        <v>15451.39</v>
      </c>
      <c r="J65" s="2">
        <f>IFERROR(__xludf.DUMMYFUNCTION("""COMPUTED_VALUE"""),45385.66666666667)</f>
        <v>45385.66667</v>
      </c>
      <c r="K65" s="1">
        <f>IFERROR(__xludf.DUMMYFUNCTION("""COMPUTED_VALUE"""),15629.96)</f>
        <v>15629.96</v>
      </c>
      <c r="M65" s="2">
        <f>IFERROR(__xludf.DUMMYFUNCTION("""COMPUTED_VALUE"""),45385.66666666667)</f>
        <v>45385.66667</v>
      </c>
      <c r="N65" s="1">
        <f>IFERROR(__xludf.DUMMYFUNCTION("""COMPUTED_VALUE"""),2.71891447E8)</f>
        <v>271891447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IFERROR(__xludf.DUMMYFUNCTION("""COMPUTED_VALUE"""),15860.62)</f>
        <v>15860.62</v>
      </c>
      <c r="D66" s="2">
        <f>IFERROR(__xludf.DUMMYFUNCTION("""COMPUTED_VALUE"""),45386.66666666667)</f>
        <v>45386.66667</v>
      </c>
      <c r="E66" s="1">
        <f>IFERROR(__xludf.DUMMYFUNCTION("""COMPUTED_VALUE"""),15889.76)</f>
        <v>15889.76</v>
      </c>
      <c r="G66" s="2">
        <f>IFERROR(__xludf.DUMMYFUNCTION("""COMPUTED_VALUE"""),45386.66666666667)</f>
        <v>45386.66667</v>
      </c>
      <c r="H66" s="1">
        <f>IFERROR(__xludf.DUMMYFUNCTION("""COMPUTED_VALUE"""),15114.89)</f>
        <v>15114.89</v>
      </c>
      <c r="J66" s="2">
        <f>IFERROR(__xludf.DUMMYFUNCTION("""COMPUTED_VALUE"""),45386.66666666667)</f>
        <v>45386.66667</v>
      </c>
      <c r="K66" s="1">
        <f>IFERROR(__xludf.DUMMYFUNCTION("""COMPUTED_VALUE"""),15114.89)</f>
        <v>15114.89</v>
      </c>
      <c r="M66" s="2">
        <f>IFERROR(__xludf.DUMMYFUNCTION("""COMPUTED_VALUE"""),45386.66666666667)</f>
        <v>45386.66667</v>
      </c>
      <c r="N66" s="1">
        <f>IFERROR(__xludf.DUMMYFUNCTION("""COMPUTED_VALUE"""),3.10968391E8)</f>
        <v>310968391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IFERROR(__xludf.DUMMYFUNCTION("""COMPUTED_VALUE"""),15234.87)</f>
        <v>15234.87</v>
      </c>
      <c r="D67" s="2">
        <f>IFERROR(__xludf.DUMMYFUNCTION("""COMPUTED_VALUE"""),45387.66666666667)</f>
        <v>45387.66667</v>
      </c>
      <c r="E67" s="1">
        <f>IFERROR(__xludf.DUMMYFUNCTION("""COMPUTED_VALUE"""),15478.28)</f>
        <v>15478.28</v>
      </c>
      <c r="G67" s="2">
        <f>IFERROR(__xludf.DUMMYFUNCTION("""COMPUTED_VALUE"""),45387.66666666667)</f>
        <v>45387.66667</v>
      </c>
      <c r="H67" s="1">
        <f>IFERROR(__xludf.DUMMYFUNCTION("""COMPUTED_VALUE"""),15097.95)</f>
        <v>15097.95</v>
      </c>
      <c r="J67" s="2">
        <f>IFERROR(__xludf.DUMMYFUNCTION("""COMPUTED_VALUE"""),45387.66666666667)</f>
        <v>45387.66667</v>
      </c>
      <c r="K67" s="1">
        <f>IFERROR(__xludf.DUMMYFUNCTION("""COMPUTED_VALUE"""),15376.23)</f>
        <v>15376.23</v>
      </c>
      <c r="M67" s="2">
        <f>IFERROR(__xludf.DUMMYFUNCTION("""COMPUTED_VALUE"""),45387.66666666667)</f>
        <v>45387.66667</v>
      </c>
      <c r="N67" s="1">
        <f>IFERROR(__xludf.DUMMYFUNCTION("""COMPUTED_VALUE"""),2.61172857E8)</f>
        <v>261172857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IFERROR(__xludf.DUMMYFUNCTION("""COMPUTED_VALUE"""),15458.84)</f>
        <v>15458.84</v>
      </c>
      <c r="D68" s="2">
        <f>IFERROR(__xludf.DUMMYFUNCTION("""COMPUTED_VALUE"""),45390.66666666667)</f>
        <v>45390.66667</v>
      </c>
      <c r="E68" s="1">
        <f>IFERROR(__xludf.DUMMYFUNCTION("""COMPUTED_VALUE"""),15468.74)</f>
        <v>15468.74</v>
      </c>
      <c r="G68" s="2">
        <f>IFERROR(__xludf.DUMMYFUNCTION("""COMPUTED_VALUE"""),45390.66666666667)</f>
        <v>45390.66667</v>
      </c>
      <c r="H68" s="1">
        <f>IFERROR(__xludf.DUMMYFUNCTION("""COMPUTED_VALUE"""),15247.65)</f>
        <v>15247.65</v>
      </c>
      <c r="J68" s="2">
        <f>IFERROR(__xludf.DUMMYFUNCTION("""COMPUTED_VALUE"""),45390.66666666667)</f>
        <v>45390.66667</v>
      </c>
      <c r="K68" s="1">
        <f>IFERROR(__xludf.DUMMYFUNCTION("""COMPUTED_VALUE"""),15314.87)</f>
        <v>15314.87</v>
      </c>
      <c r="M68" s="2">
        <f>IFERROR(__xludf.DUMMYFUNCTION("""COMPUTED_VALUE"""),45390.66666666667)</f>
        <v>45390.66667</v>
      </c>
      <c r="N68" s="1">
        <f>IFERROR(__xludf.DUMMYFUNCTION("""COMPUTED_VALUE"""),2.10786989E8)</f>
        <v>210786989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IFERROR(__xludf.DUMMYFUNCTION("""COMPUTED_VALUE"""),15391.74)</f>
        <v>15391.74</v>
      </c>
      <c r="D69" s="2">
        <f>IFERROR(__xludf.DUMMYFUNCTION("""COMPUTED_VALUE"""),45391.66666666667)</f>
        <v>45391.66667</v>
      </c>
      <c r="E69" s="1">
        <f>IFERROR(__xludf.DUMMYFUNCTION("""COMPUTED_VALUE"""),15444.18)</f>
        <v>15444.18</v>
      </c>
      <c r="G69" s="2">
        <f>IFERROR(__xludf.DUMMYFUNCTION("""COMPUTED_VALUE"""),45391.66666666667)</f>
        <v>45391.66667</v>
      </c>
      <c r="H69" s="1">
        <f>IFERROR(__xludf.DUMMYFUNCTION("""COMPUTED_VALUE"""),14916.3)</f>
        <v>14916.3</v>
      </c>
      <c r="J69" s="2">
        <f>IFERROR(__xludf.DUMMYFUNCTION("""COMPUTED_VALUE"""),45391.66666666667)</f>
        <v>45391.66667</v>
      </c>
      <c r="K69" s="1">
        <f>IFERROR(__xludf.DUMMYFUNCTION("""COMPUTED_VALUE"""),15246.5)</f>
        <v>15246.5</v>
      </c>
      <c r="M69" s="2">
        <f>IFERROR(__xludf.DUMMYFUNCTION("""COMPUTED_VALUE"""),45391.66666666667)</f>
        <v>45391.66667</v>
      </c>
      <c r="N69" s="1">
        <f>IFERROR(__xludf.DUMMYFUNCTION("""COMPUTED_VALUE"""),2.59878846E8)</f>
        <v>259878846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IFERROR(__xludf.DUMMYFUNCTION("""COMPUTED_VALUE"""),14991.98)</f>
        <v>14991.98</v>
      </c>
      <c r="D70" s="2">
        <f>IFERROR(__xludf.DUMMYFUNCTION("""COMPUTED_VALUE"""),45392.66666666667)</f>
        <v>45392.66667</v>
      </c>
      <c r="E70" s="1">
        <f>IFERROR(__xludf.DUMMYFUNCTION("""COMPUTED_VALUE"""),15342.61)</f>
        <v>15342.61</v>
      </c>
      <c r="G70" s="2">
        <f>IFERROR(__xludf.DUMMYFUNCTION("""COMPUTED_VALUE"""),45392.66666666667)</f>
        <v>45392.66667</v>
      </c>
      <c r="H70" s="1">
        <f>IFERROR(__xludf.DUMMYFUNCTION("""COMPUTED_VALUE"""),14977.9)</f>
        <v>14977.9</v>
      </c>
      <c r="J70" s="2">
        <f>IFERROR(__xludf.DUMMYFUNCTION("""COMPUTED_VALUE"""),45392.66666666667)</f>
        <v>45392.66667</v>
      </c>
      <c r="K70" s="1">
        <f>IFERROR(__xludf.DUMMYFUNCTION("""COMPUTED_VALUE"""),15232.05)</f>
        <v>15232.05</v>
      </c>
      <c r="M70" s="2">
        <f>IFERROR(__xludf.DUMMYFUNCTION("""COMPUTED_VALUE"""),45392.66666666667)</f>
        <v>45392.66667</v>
      </c>
      <c r="N70" s="1">
        <f>IFERROR(__xludf.DUMMYFUNCTION("""COMPUTED_VALUE"""),2.49850317E8)</f>
        <v>249850317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IFERROR(__xludf.DUMMYFUNCTION("""COMPUTED_VALUE"""),15316.77)</f>
        <v>15316.77</v>
      </c>
      <c r="D71" s="2">
        <f>IFERROR(__xludf.DUMMYFUNCTION("""COMPUTED_VALUE"""),45393.66666666667)</f>
        <v>45393.66667</v>
      </c>
      <c r="E71" s="1">
        <f>IFERROR(__xludf.DUMMYFUNCTION("""COMPUTED_VALUE"""),15751.7)</f>
        <v>15751.7</v>
      </c>
      <c r="G71" s="2">
        <f>IFERROR(__xludf.DUMMYFUNCTION("""COMPUTED_VALUE"""),45393.66666666667)</f>
        <v>45393.66667</v>
      </c>
      <c r="H71" s="1">
        <f>IFERROR(__xludf.DUMMYFUNCTION("""COMPUTED_VALUE"""),15248.82)</f>
        <v>15248.82</v>
      </c>
      <c r="J71" s="2">
        <f>IFERROR(__xludf.DUMMYFUNCTION("""COMPUTED_VALUE"""),45393.66666666667)</f>
        <v>45393.66667</v>
      </c>
      <c r="K71" s="1">
        <f>IFERROR(__xludf.DUMMYFUNCTION("""COMPUTED_VALUE"""),15738.2)</f>
        <v>15738.2</v>
      </c>
      <c r="M71" s="2">
        <f>IFERROR(__xludf.DUMMYFUNCTION("""COMPUTED_VALUE"""),45393.66666666667)</f>
        <v>45393.66667</v>
      </c>
      <c r="N71" s="1">
        <f>IFERROR(__xludf.DUMMYFUNCTION("""COMPUTED_VALUE"""),2.35418085E8)</f>
        <v>235418085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IFERROR(__xludf.DUMMYFUNCTION("""COMPUTED_VALUE"""),15469.01)</f>
        <v>15469.01</v>
      </c>
      <c r="D72" s="2">
        <f>IFERROR(__xludf.DUMMYFUNCTION("""COMPUTED_VALUE"""),45394.66666666667)</f>
        <v>45394.66667</v>
      </c>
      <c r="E72" s="1">
        <f>IFERROR(__xludf.DUMMYFUNCTION("""COMPUTED_VALUE"""),15546.24)</f>
        <v>15546.24</v>
      </c>
      <c r="G72" s="2">
        <f>IFERROR(__xludf.DUMMYFUNCTION("""COMPUTED_VALUE"""),45394.66666666667)</f>
        <v>45394.66667</v>
      </c>
      <c r="H72" s="1">
        <f>IFERROR(__xludf.DUMMYFUNCTION("""COMPUTED_VALUE"""),15204.02)</f>
        <v>15204.02</v>
      </c>
      <c r="J72" s="2">
        <f>IFERROR(__xludf.DUMMYFUNCTION("""COMPUTED_VALUE"""),45394.66666666667)</f>
        <v>45394.66667</v>
      </c>
      <c r="K72" s="1">
        <f>IFERROR(__xludf.DUMMYFUNCTION("""COMPUTED_VALUE"""),15268.69)</f>
        <v>15268.69</v>
      </c>
      <c r="M72" s="2">
        <f>IFERROR(__xludf.DUMMYFUNCTION("""COMPUTED_VALUE"""),45394.66666666667)</f>
        <v>45394.66667</v>
      </c>
      <c r="N72" s="1">
        <f>IFERROR(__xludf.DUMMYFUNCTION("""COMPUTED_VALUE"""),2.92426829E8)</f>
        <v>292426829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IFERROR(__xludf.DUMMYFUNCTION("""COMPUTED_VALUE"""),15458.03)</f>
        <v>15458.03</v>
      </c>
      <c r="D73" s="2">
        <f>IFERROR(__xludf.DUMMYFUNCTION("""COMPUTED_VALUE"""),45397.66666666667)</f>
        <v>45397.66667</v>
      </c>
      <c r="E73" s="1">
        <f>IFERROR(__xludf.DUMMYFUNCTION("""COMPUTED_VALUE"""),15598.75)</f>
        <v>15598.75</v>
      </c>
      <c r="G73" s="2">
        <f>IFERROR(__xludf.DUMMYFUNCTION("""COMPUTED_VALUE"""),45397.66666666667)</f>
        <v>45397.66667</v>
      </c>
      <c r="H73" s="1">
        <f>IFERROR(__xludf.DUMMYFUNCTION("""COMPUTED_VALUE"""),14946.54)</f>
        <v>14946.54</v>
      </c>
      <c r="J73" s="2">
        <f>IFERROR(__xludf.DUMMYFUNCTION("""COMPUTED_VALUE"""),45397.66666666667)</f>
        <v>45397.66667</v>
      </c>
      <c r="K73" s="1">
        <f>IFERROR(__xludf.DUMMYFUNCTION("""COMPUTED_VALUE"""),14982.74)</f>
        <v>14982.74</v>
      </c>
      <c r="M73" s="2">
        <f>IFERROR(__xludf.DUMMYFUNCTION("""COMPUTED_VALUE"""),45397.66666666667)</f>
        <v>45397.66667</v>
      </c>
      <c r="N73" s="1">
        <f>IFERROR(__xludf.DUMMYFUNCTION("""COMPUTED_VALUE"""),2.4668749E8)</f>
        <v>246687490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IFERROR(__xludf.DUMMYFUNCTION("""COMPUTED_VALUE"""),15041.69)</f>
        <v>15041.69</v>
      </c>
      <c r="D74" s="2">
        <f>IFERROR(__xludf.DUMMYFUNCTION("""COMPUTED_VALUE"""),45398.66666666667)</f>
        <v>45398.66667</v>
      </c>
      <c r="E74" s="1">
        <f>IFERROR(__xludf.DUMMYFUNCTION("""COMPUTED_VALUE"""),15261.87)</f>
        <v>15261.87</v>
      </c>
      <c r="G74" s="2">
        <f>IFERROR(__xludf.DUMMYFUNCTION("""COMPUTED_VALUE"""),45398.66666666667)</f>
        <v>45398.66667</v>
      </c>
      <c r="H74" s="1">
        <f>IFERROR(__xludf.DUMMYFUNCTION("""COMPUTED_VALUE"""),14983.03)</f>
        <v>14983.03</v>
      </c>
      <c r="J74" s="2">
        <f>IFERROR(__xludf.DUMMYFUNCTION("""COMPUTED_VALUE"""),45398.66666666667)</f>
        <v>45398.66667</v>
      </c>
      <c r="K74" s="1">
        <f>IFERROR(__xludf.DUMMYFUNCTION("""COMPUTED_VALUE"""),15171.79)</f>
        <v>15171.79</v>
      </c>
      <c r="M74" s="2">
        <f>IFERROR(__xludf.DUMMYFUNCTION("""COMPUTED_VALUE"""),45398.66666666667)</f>
        <v>45398.66667</v>
      </c>
      <c r="N74" s="1">
        <f>IFERROR(__xludf.DUMMYFUNCTION("""COMPUTED_VALUE"""),2.01674158E8)</f>
        <v>201674158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IFERROR(__xludf.DUMMYFUNCTION("""COMPUTED_VALUE"""),15258.45)</f>
        <v>15258.45</v>
      </c>
      <c r="D75" s="2">
        <f>IFERROR(__xludf.DUMMYFUNCTION("""COMPUTED_VALUE"""),45399.66666666667)</f>
        <v>45399.66667</v>
      </c>
      <c r="E75" s="1">
        <f>IFERROR(__xludf.DUMMYFUNCTION("""COMPUTED_VALUE"""),15304.13)</f>
        <v>15304.13</v>
      </c>
      <c r="G75" s="2">
        <f>IFERROR(__xludf.DUMMYFUNCTION("""COMPUTED_VALUE"""),45399.66666666667)</f>
        <v>45399.66667</v>
      </c>
      <c r="H75" s="1">
        <f>IFERROR(__xludf.DUMMYFUNCTION("""COMPUTED_VALUE"""),14623.71)</f>
        <v>14623.71</v>
      </c>
      <c r="J75" s="2">
        <f>IFERROR(__xludf.DUMMYFUNCTION("""COMPUTED_VALUE"""),45399.66666666667)</f>
        <v>45399.66667</v>
      </c>
      <c r="K75" s="1">
        <f>IFERROR(__xludf.DUMMYFUNCTION("""COMPUTED_VALUE"""),14628.87)</f>
        <v>14628.87</v>
      </c>
      <c r="M75" s="2">
        <f>IFERROR(__xludf.DUMMYFUNCTION("""COMPUTED_VALUE"""),45399.66666666667)</f>
        <v>45399.66667</v>
      </c>
      <c r="N75" s="1">
        <f>IFERROR(__xludf.DUMMYFUNCTION("""COMPUTED_VALUE"""),2.68956442E8)</f>
        <v>268956442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IFERROR(__xludf.DUMMYFUNCTION("""COMPUTED_VALUE"""),14684.34)</f>
        <v>14684.34</v>
      </c>
      <c r="D76" s="2">
        <f>IFERROR(__xludf.DUMMYFUNCTION("""COMPUTED_VALUE"""),45400.66666666667)</f>
        <v>45400.66667</v>
      </c>
      <c r="E76" s="1">
        <f>IFERROR(__xludf.DUMMYFUNCTION("""COMPUTED_VALUE"""),14782.56)</f>
        <v>14782.56</v>
      </c>
      <c r="G76" s="2">
        <f>IFERROR(__xludf.DUMMYFUNCTION("""COMPUTED_VALUE"""),45400.66666666667)</f>
        <v>45400.66667</v>
      </c>
      <c r="H76" s="1">
        <f>IFERROR(__xludf.DUMMYFUNCTION("""COMPUTED_VALUE"""),14369.76)</f>
        <v>14369.76</v>
      </c>
      <c r="J76" s="2">
        <f>IFERROR(__xludf.DUMMYFUNCTION("""COMPUTED_VALUE"""),45400.66666666667)</f>
        <v>45400.66667</v>
      </c>
      <c r="K76" s="1">
        <f>IFERROR(__xludf.DUMMYFUNCTION("""COMPUTED_VALUE"""),14547.98)</f>
        <v>14547.98</v>
      </c>
      <c r="M76" s="2">
        <f>IFERROR(__xludf.DUMMYFUNCTION("""COMPUTED_VALUE"""),45400.66666666667)</f>
        <v>45400.66667</v>
      </c>
      <c r="N76" s="1">
        <f>IFERROR(__xludf.DUMMYFUNCTION("""COMPUTED_VALUE"""),2.57697556E8)</f>
        <v>257697556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IFERROR(__xludf.DUMMYFUNCTION("""COMPUTED_VALUE"""),14383.4)</f>
        <v>14383.4</v>
      </c>
      <c r="D77" s="2">
        <f>IFERROR(__xludf.DUMMYFUNCTION("""COMPUTED_VALUE"""),45401.66666666667)</f>
        <v>45401.66667</v>
      </c>
      <c r="E77" s="1">
        <f>IFERROR(__xludf.DUMMYFUNCTION("""COMPUTED_VALUE"""),14506.44)</f>
        <v>14506.44</v>
      </c>
      <c r="G77" s="2">
        <f>IFERROR(__xludf.DUMMYFUNCTION("""COMPUTED_VALUE"""),45401.66666666667)</f>
        <v>45401.66667</v>
      </c>
      <c r="H77" s="1">
        <f>IFERROR(__xludf.DUMMYFUNCTION("""COMPUTED_VALUE"""),13518.65)</f>
        <v>13518.65</v>
      </c>
      <c r="J77" s="2">
        <f>IFERROR(__xludf.DUMMYFUNCTION("""COMPUTED_VALUE"""),45401.66666666667)</f>
        <v>45401.66667</v>
      </c>
      <c r="K77" s="1">
        <f>IFERROR(__xludf.DUMMYFUNCTION("""COMPUTED_VALUE"""),13582.35)</f>
        <v>13582.35</v>
      </c>
      <c r="M77" s="2">
        <f>IFERROR(__xludf.DUMMYFUNCTION("""COMPUTED_VALUE"""),45401.66666666667)</f>
        <v>45401.66667</v>
      </c>
      <c r="N77" s="1">
        <f>IFERROR(__xludf.DUMMYFUNCTION("""COMPUTED_VALUE"""),3.56603173E8)</f>
        <v>356603173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IFERROR(__xludf.DUMMYFUNCTION("""COMPUTED_VALUE"""),13819.08)</f>
        <v>13819.08</v>
      </c>
      <c r="D78" s="2">
        <f>IFERROR(__xludf.DUMMYFUNCTION("""COMPUTED_VALUE"""),45404.66666666667)</f>
        <v>45404.66667</v>
      </c>
      <c r="E78" s="1">
        <f>IFERROR(__xludf.DUMMYFUNCTION("""COMPUTED_VALUE"""),14047.64)</f>
        <v>14047.64</v>
      </c>
      <c r="G78" s="2">
        <f>IFERROR(__xludf.DUMMYFUNCTION("""COMPUTED_VALUE"""),45404.66666666667)</f>
        <v>45404.66667</v>
      </c>
      <c r="H78" s="1">
        <f>IFERROR(__xludf.DUMMYFUNCTION("""COMPUTED_VALUE"""),13605.67)</f>
        <v>13605.67</v>
      </c>
      <c r="J78" s="2">
        <f>IFERROR(__xludf.DUMMYFUNCTION("""COMPUTED_VALUE"""),45404.66666666667)</f>
        <v>45404.66667</v>
      </c>
      <c r="K78" s="1">
        <f>IFERROR(__xludf.DUMMYFUNCTION("""COMPUTED_VALUE"""),13956.06)</f>
        <v>13956.06</v>
      </c>
      <c r="M78" s="2">
        <f>IFERROR(__xludf.DUMMYFUNCTION("""COMPUTED_VALUE"""),45404.66666666667)</f>
        <v>45404.66667</v>
      </c>
      <c r="N78" s="1">
        <f>IFERROR(__xludf.DUMMYFUNCTION("""COMPUTED_VALUE"""),2.6063681E8)</f>
        <v>260636810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IFERROR(__xludf.DUMMYFUNCTION("""COMPUTED_VALUE"""),14099.32)</f>
        <v>14099.32</v>
      </c>
      <c r="D79" s="2">
        <f>IFERROR(__xludf.DUMMYFUNCTION("""COMPUTED_VALUE"""),45405.66666666667)</f>
        <v>45405.66667</v>
      </c>
      <c r="E79" s="1">
        <f>IFERROR(__xludf.DUMMYFUNCTION("""COMPUTED_VALUE"""),14389.37)</f>
        <v>14389.37</v>
      </c>
      <c r="G79" s="2">
        <f>IFERROR(__xludf.DUMMYFUNCTION("""COMPUTED_VALUE"""),45405.66666666667)</f>
        <v>45405.66667</v>
      </c>
      <c r="H79" s="1">
        <f>IFERROR(__xludf.DUMMYFUNCTION("""COMPUTED_VALUE"""),14057.5)</f>
        <v>14057.5</v>
      </c>
      <c r="J79" s="2">
        <f>IFERROR(__xludf.DUMMYFUNCTION("""COMPUTED_VALUE"""),45405.66666666667)</f>
        <v>45405.66667</v>
      </c>
      <c r="K79" s="1">
        <f>IFERROR(__xludf.DUMMYFUNCTION("""COMPUTED_VALUE"""),14333.2)</f>
        <v>14333.2</v>
      </c>
      <c r="M79" s="2">
        <f>IFERROR(__xludf.DUMMYFUNCTION("""COMPUTED_VALUE"""),45405.66666666667)</f>
        <v>45405.66667</v>
      </c>
      <c r="N79" s="1">
        <f>IFERROR(__xludf.DUMMYFUNCTION("""COMPUTED_VALUE"""),2.31482398E8)</f>
        <v>231482398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IFERROR(__xludf.DUMMYFUNCTION("""COMPUTED_VALUE"""),14646.12)</f>
        <v>14646.12</v>
      </c>
      <c r="D80" s="2">
        <f>IFERROR(__xludf.DUMMYFUNCTION("""COMPUTED_VALUE"""),45406.66666666667)</f>
        <v>45406.66667</v>
      </c>
      <c r="E80" s="1">
        <f>IFERROR(__xludf.DUMMYFUNCTION("""COMPUTED_VALUE"""),14672.8)</f>
        <v>14672.8</v>
      </c>
      <c r="G80" s="2">
        <f>IFERROR(__xludf.DUMMYFUNCTION("""COMPUTED_VALUE"""),45406.66666666667)</f>
        <v>45406.66667</v>
      </c>
      <c r="H80" s="1">
        <f>IFERROR(__xludf.DUMMYFUNCTION("""COMPUTED_VALUE"""),14125.58)</f>
        <v>14125.58</v>
      </c>
      <c r="J80" s="2">
        <f>IFERROR(__xludf.DUMMYFUNCTION("""COMPUTED_VALUE"""),45406.66666666667)</f>
        <v>45406.66667</v>
      </c>
      <c r="K80" s="1">
        <f>IFERROR(__xludf.DUMMYFUNCTION("""COMPUTED_VALUE"""),14206.7)</f>
        <v>14206.7</v>
      </c>
      <c r="M80" s="2">
        <f>IFERROR(__xludf.DUMMYFUNCTION("""COMPUTED_VALUE"""),45406.66666666667)</f>
        <v>45406.66667</v>
      </c>
      <c r="N80" s="1">
        <f>IFERROR(__xludf.DUMMYFUNCTION("""COMPUTED_VALUE"""),2.76085058E8)</f>
        <v>276085058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IFERROR(__xludf.DUMMYFUNCTION("""COMPUTED_VALUE"""),14139.14)</f>
        <v>14139.14</v>
      </c>
      <c r="D81" s="2">
        <f>IFERROR(__xludf.DUMMYFUNCTION("""COMPUTED_VALUE"""),45407.66666666667)</f>
        <v>45407.66667</v>
      </c>
      <c r="E81" s="1">
        <f>IFERROR(__xludf.DUMMYFUNCTION("""COMPUTED_VALUE"""),14679.43)</f>
        <v>14679.43</v>
      </c>
      <c r="G81" s="2">
        <f>IFERROR(__xludf.DUMMYFUNCTION("""COMPUTED_VALUE"""),45407.66666666667)</f>
        <v>45407.66667</v>
      </c>
      <c r="H81" s="1">
        <f>IFERROR(__xludf.DUMMYFUNCTION("""COMPUTED_VALUE"""),14049.6)</f>
        <v>14049.6</v>
      </c>
      <c r="J81" s="2">
        <f>IFERROR(__xludf.DUMMYFUNCTION("""COMPUTED_VALUE"""),45407.66666666667)</f>
        <v>45407.66667</v>
      </c>
      <c r="K81" s="1">
        <f>IFERROR(__xludf.DUMMYFUNCTION("""COMPUTED_VALUE"""),14577.06)</f>
        <v>14577.06</v>
      </c>
      <c r="M81" s="2">
        <f>IFERROR(__xludf.DUMMYFUNCTION("""COMPUTED_VALUE"""),45407.66666666667)</f>
        <v>45407.66667</v>
      </c>
      <c r="N81" s="1">
        <f>IFERROR(__xludf.DUMMYFUNCTION("""COMPUTED_VALUE"""),2.60410278E8)</f>
        <v>260410278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IFERROR(__xludf.DUMMYFUNCTION("""COMPUTED_VALUE"""),14663.73)</f>
        <v>14663.73</v>
      </c>
      <c r="D82" s="2">
        <f>IFERROR(__xludf.DUMMYFUNCTION("""COMPUTED_VALUE"""),45408.66666666667)</f>
        <v>45408.66667</v>
      </c>
      <c r="E82" s="1">
        <f>IFERROR(__xludf.DUMMYFUNCTION("""COMPUTED_VALUE"""),15237.22)</f>
        <v>15237.22</v>
      </c>
      <c r="G82" s="2">
        <f>IFERROR(__xludf.DUMMYFUNCTION("""COMPUTED_VALUE"""),45408.66666666667)</f>
        <v>45408.66667</v>
      </c>
      <c r="H82" s="1">
        <f>IFERROR(__xludf.DUMMYFUNCTION("""COMPUTED_VALUE"""),14622.24)</f>
        <v>14622.24</v>
      </c>
      <c r="J82" s="2">
        <f>IFERROR(__xludf.DUMMYFUNCTION("""COMPUTED_VALUE"""),45408.66666666667)</f>
        <v>45408.66667</v>
      </c>
      <c r="K82" s="1">
        <f>IFERROR(__xludf.DUMMYFUNCTION("""COMPUTED_VALUE"""),15157.6)</f>
        <v>15157.6</v>
      </c>
      <c r="M82" s="2">
        <f>IFERROR(__xludf.DUMMYFUNCTION("""COMPUTED_VALUE"""),45408.66666666667)</f>
        <v>45408.66667</v>
      </c>
      <c r="N82" s="1">
        <f>IFERROR(__xludf.DUMMYFUNCTION("""COMPUTED_VALUE"""),3.24153534E8)</f>
        <v>324153534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IFERROR(__xludf.DUMMYFUNCTION("""COMPUTED_VALUE"""),15142.15)</f>
        <v>15142.15</v>
      </c>
      <c r="D83" s="2">
        <f>IFERROR(__xludf.DUMMYFUNCTION("""COMPUTED_VALUE"""),45411.66666666667)</f>
        <v>45411.66667</v>
      </c>
      <c r="E83" s="1">
        <f>IFERROR(__xludf.DUMMYFUNCTION("""COMPUTED_VALUE"""),15225.84)</f>
        <v>15225.84</v>
      </c>
      <c r="G83" s="2">
        <f>IFERROR(__xludf.DUMMYFUNCTION("""COMPUTED_VALUE"""),45411.66666666667)</f>
        <v>45411.66667</v>
      </c>
      <c r="H83" s="1">
        <f>IFERROR(__xludf.DUMMYFUNCTION("""COMPUTED_VALUE"""),14898.58)</f>
        <v>14898.58</v>
      </c>
      <c r="J83" s="2">
        <f>IFERROR(__xludf.DUMMYFUNCTION("""COMPUTED_VALUE"""),45411.66666666667)</f>
        <v>45411.66667</v>
      </c>
      <c r="K83" s="1">
        <f>IFERROR(__xludf.DUMMYFUNCTION("""COMPUTED_VALUE"""),15207.38)</f>
        <v>15207.38</v>
      </c>
      <c r="M83" s="2">
        <f>IFERROR(__xludf.DUMMYFUNCTION("""COMPUTED_VALUE"""),45411.66666666667)</f>
        <v>45411.66667</v>
      </c>
      <c r="N83" s="1">
        <f>IFERROR(__xludf.DUMMYFUNCTION("""COMPUTED_VALUE"""),2.3297957E8)</f>
        <v>232979570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IFERROR(__xludf.DUMMYFUNCTION("""COMPUTED_VALUE"""),15144.26)</f>
        <v>15144.26</v>
      </c>
      <c r="D84" s="2">
        <f>IFERROR(__xludf.DUMMYFUNCTION("""COMPUTED_VALUE"""),45412.66666666667)</f>
        <v>45412.66667</v>
      </c>
      <c r="E84" s="1">
        <f>IFERROR(__xludf.DUMMYFUNCTION("""COMPUTED_VALUE"""),15329.47)</f>
        <v>15329.47</v>
      </c>
      <c r="G84" s="2">
        <f>IFERROR(__xludf.DUMMYFUNCTION("""COMPUTED_VALUE"""),45412.66666666667)</f>
        <v>45412.66667</v>
      </c>
      <c r="H84" s="1">
        <f>IFERROR(__xludf.DUMMYFUNCTION("""COMPUTED_VALUE"""),14917.06)</f>
        <v>14917.06</v>
      </c>
      <c r="J84" s="2">
        <f>IFERROR(__xludf.DUMMYFUNCTION("""COMPUTED_VALUE"""),45412.66666666667)</f>
        <v>45412.66667</v>
      </c>
      <c r="K84" s="1">
        <f>IFERROR(__xludf.DUMMYFUNCTION("""COMPUTED_VALUE"""),14917.06)</f>
        <v>14917.06</v>
      </c>
      <c r="M84" s="2">
        <f>IFERROR(__xludf.DUMMYFUNCTION("""COMPUTED_VALUE"""),45412.66666666667)</f>
        <v>45412.66667</v>
      </c>
      <c r="N84" s="1">
        <f>IFERROR(__xludf.DUMMYFUNCTION("""COMPUTED_VALUE"""),2.74417451E8)</f>
        <v>274417451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IFERROR(__xludf.DUMMYFUNCTION("""COMPUTED_VALUE"""),14644.51)</f>
        <v>14644.51</v>
      </c>
      <c r="D85" s="2">
        <f>IFERROR(__xludf.DUMMYFUNCTION("""COMPUTED_VALUE"""),45413.66666666667)</f>
        <v>45413.66667</v>
      </c>
      <c r="E85" s="1">
        <f>IFERROR(__xludf.DUMMYFUNCTION("""COMPUTED_VALUE"""),14834.11)</f>
        <v>14834.11</v>
      </c>
      <c r="G85" s="2">
        <f>IFERROR(__xludf.DUMMYFUNCTION("""COMPUTED_VALUE"""),45413.66666666667)</f>
        <v>45413.66667</v>
      </c>
      <c r="H85" s="1">
        <f>IFERROR(__xludf.DUMMYFUNCTION("""COMPUTED_VALUE"""),14197.66)</f>
        <v>14197.66</v>
      </c>
      <c r="J85" s="2">
        <f>IFERROR(__xludf.DUMMYFUNCTION("""COMPUTED_VALUE"""),45413.66666666667)</f>
        <v>45413.66667</v>
      </c>
      <c r="K85" s="1">
        <f>IFERROR(__xludf.DUMMYFUNCTION("""COMPUTED_VALUE"""),14356.59)</f>
        <v>14356.59</v>
      </c>
      <c r="M85" s="2">
        <f>IFERROR(__xludf.DUMMYFUNCTION("""COMPUTED_VALUE"""),45413.66666666667)</f>
        <v>45413.66667</v>
      </c>
      <c r="N85" s="1">
        <f>IFERROR(__xludf.DUMMYFUNCTION("""COMPUTED_VALUE"""),3.28881573E8)</f>
        <v>328881573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IFERROR(__xludf.DUMMYFUNCTION("""COMPUTED_VALUE"""),14622.22)</f>
        <v>14622.22</v>
      </c>
      <c r="D86" s="2">
        <f>IFERROR(__xludf.DUMMYFUNCTION("""COMPUTED_VALUE"""),45414.66666666667)</f>
        <v>45414.66667</v>
      </c>
      <c r="E86" s="1">
        <f>IFERROR(__xludf.DUMMYFUNCTION("""COMPUTED_VALUE"""),14776.77)</f>
        <v>14776.77</v>
      </c>
      <c r="G86" s="2">
        <f>IFERROR(__xludf.DUMMYFUNCTION("""COMPUTED_VALUE"""),45414.66666666667)</f>
        <v>45414.66667</v>
      </c>
      <c r="H86" s="1">
        <f>IFERROR(__xludf.DUMMYFUNCTION("""COMPUTED_VALUE"""),14360.22)</f>
        <v>14360.22</v>
      </c>
      <c r="J86" s="2">
        <f>IFERROR(__xludf.DUMMYFUNCTION("""COMPUTED_VALUE"""),45414.66666666667)</f>
        <v>45414.66667</v>
      </c>
      <c r="K86" s="1">
        <f>IFERROR(__xludf.DUMMYFUNCTION("""COMPUTED_VALUE"""),14723.87)</f>
        <v>14723.87</v>
      </c>
      <c r="M86" s="2">
        <f>IFERROR(__xludf.DUMMYFUNCTION("""COMPUTED_VALUE"""),45414.66666666667)</f>
        <v>45414.66667</v>
      </c>
      <c r="N86" s="1">
        <f>IFERROR(__xludf.DUMMYFUNCTION("""COMPUTED_VALUE"""),2.71951213E8)</f>
        <v>271951213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IFERROR(__xludf.DUMMYFUNCTION("""COMPUTED_VALUE"""),15013.04)</f>
        <v>15013.04</v>
      </c>
      <c r="D87" s="2">
        <f>IFERROR(__xludf.DUMMYFUNCTION("""COMPUTED_VALUE"""),45415.66666666667)</f>
        <v>45415.66667</v>
      </c>
      <c r="E87" s="1">
        <f>IFERROR(__xludf.DUMMYFUNCTION("""COMPUTED_VALUE"""),15185.73)</f>
        <v>15185.73</v>
      </c>
      <c r="G87" s="2">
        <f>IFERROR(__xludf.DUMMYFUNCTION("""COMPUTED_VALUE"""),45415.66666666667)</f>
        <v>45415.66667</v>
      </c>
      <c r="H87" s="1">
        <f>IFERROR(__xludf.DUMMYFUNCTION("""COMPUTED_VALUE"""),14945.62)</f>
        <v>14945.62</v>
      </c>
      <c r="J87" s="2">
        <f>IFERROR(__xludf.DUMMYFUNCTION("""COMPUTED_VALUE"""),45415.66666666667)</f>
        <v>45415.66667</v>
      </c>
      <c r="K87" s="1">
        <f>IFERROR(__xludf.DUMMYFUNCTION("""COMPUTED_VALUE"""),15145.58)</f>
        <v>15145.58</v>
      </c>
      <c r="M87" s="2">
        <f>IFERROR(__xludf.DUMMYFUNCTION("""COMPUTED_VALUE"""),45415.66666666667)</f>
        <v>45415.66667</v>
      </c>
      <c r="N87" s="1">
        <f>IFERROR(__xludf.DUMMYFUNCTION("""COMPUTED_VALUE"""),2.25134155E8)</f>
        <v>225134155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IFERROR(__xludf.DUMMYFUNCTION("""COMPUTED_VALUE"""),15269.72)</f>
        <v>15269.72</v>
      </c>
      <c r="D88" s="2">
        <f>IFERROR(__xludf.DUMMYFUNCTION("""COMPUTED_VALUE"""),45418.66666666667)</f>
        <v>45418.66667</v>
      </c>
      <c r="E88" s="1">
        <f>IFERROR(__xludf.DUMMYFUNCTION("""COMPUTED_VALUE"""),15594.23)</f>
        <v>15594.23</v>
      </c>
      <c r="G88" s="2">
        <f>IFERROR(__xludf.DUMMYFUNCTION("""COMPUTED_VALUE"""),45418.66666666667)</f>
        <v>45418.66667</v>
      </c>
      <c r="H88" s="1">
        <f>IFERROR(__xludf.DUMMYFUNCTION("""COMPUTED_VALUE"""),15211.58)</f>
        <v>15211.58</v>
      </c>
      <c r="J88" s="2">
        <f>IFERROR(__xludf.DUMMYFUNCTION("""COMPUTED_VALUE"""),45418.66666666667)</f>
        <v>45418.66667</v>
      </c>
      <c r="K88" s="1">
        <f>IFERROR(__xludf.DUMMYFUNCTION("""COMPUTED_VALUE"""),15594.23)</f>
        <v>15594.23</v>
      </c>
      <c r="M88" s="2">
        <f>IFERROR(__xludf.DUMMYFUNCTION("""COMPUTED_VALUE"""),45418.66666666667)</f>
        <v>45418.66667</v>
      </c>
      <c r="N88" s="1">
        <f>IFERROR(__xludf.DUMMYFUNCTION("""COMPUTED_VALUE"""),2.07658213E8)</f>
        <v>207658213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IFERROR(__xludf.DUMMYFUNCTION("""COMPUTED_VALUE"""),15512.12)</f>
        <v>15512.12</v>
      </c>
      <c r="D89" s="2">
        <f>IFERROR(__xludf.DUMMYFUNCTION("""COMPUTED_VALUE"""),45419.66666666667)</f>
        <v>45419.66667</v>
      </c>
      <c r="E89" s="1">
        <f>IFERROR(__xludf.DUMMYFUNCTION("""COMPUTED_VALUE"""),15583.91)</f>
        <v>15583.91</v>
      </c>
      <c r="G89" s="2">
        <f>IFERROR(__xludf.DUMMYFUNCTION("""COMPUTED_VALUE"""),45419.66666666667)</f>
        <v>45419.66667</v>
      </c>
      <c r="H89" s="1">
        <f>IFERROR(__xludf.DUMMYFUNCTION("""COMPUTED_VALUE"""),15331.94)</f>
        <v>15331.94</v>
      </c>
      <c r="J89" s="2">
        <f>IFERROR(__xludf.DUMMYFUNCTION("""COMPUTED_VALUE"""),45419.66666666667)</f>
        <v>45419.66667</v>
      </c>
      <c r="K89" s="1">
        <f>IFERROR(__xludf.DUMMYFUNCTION("""COMPUTED_VALUE"""),15411.64)</f>
        <v>15411.64</v>
      </c>
      <c r="M89" s="2">
        <f>IFERROR(__xludf.DUMMYFUNCTION("""COMPUTED_VALUE"""),45419.66666666667)</f>
        <v>45419.66667</v>
      </c>
      <c r="N89" s="1">
        <f>IFERROR(__xludf.DUMMYFUNCTION("""COMPUTED_VALUE"""),2.08939853E8)</f>
        <v>208939853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IFERROR(__xludf.DUMMYFUNCTION("""COMPUTED_VALUE"""),15247.63)</f>
        <v>15247.63</v>
      </c>
      <c r="D90" s="2">
        <f>IFERROR(__xludf.DUMMYFUNCTION("""COMPUTED_VALUE"""),45420.66666666667)</f>
        <v>45420.66667</v>
      </c>
      <c r="E90" s="1">
        <f>IFERROR(__xludf.DUMMYFUNCTION("""COMPUTED_VALUE"""),15496.39)</f>
        <v>15496.39</v>
      </c>
      <c r="G90" s="2">
        <f>IFERROR(__xludf.DUMMYFUNCTION("""COMPUTED_VALUE"""),45420.66666666667)</f>
        <v>45420.66667</v>
      </c>
      <c r="H90" s="1">
        <f>IFERROR(__xludf.DUMMYFUNCTION("""COMPUTED_VALUE"""),15242.93)</f>
        <v>15242.93</v>
      </c>
      <c r="J90" s="2">
        <f>IFERROR(__xludf.DUMMYFUNCTION("""COMPUTED_VALUE"""),45420.66666666667)</f>
        <v>45420.66667</v>
      </c>
      <c r="K90" s="1">
        <f>IFERROR(__xludf.DUMMYFUNCTION("""COMPUTED_VALUE"""),15427.24)</f>
        <v>15427.24</v>
      </c>
      <c r="M90" s="2">
        <f>IFERROR(__xludf.DUMMYFUNCTION("""COMPUTED_VALUE"""),45420.66666666667)</f>
        <v>45420.66667</v>
      </c>
      <c r="N90" s="1">
        <f>IFERROR(__xludf.DUMMYFUNCTION("""COMPUTED_VALUE"""),1.958408E8)</f>
        <v>195840800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IFERROR(__xludf.DUMMYFUNCTION("""COMPUTED_VALUE"""),15424.75)</f>
        <v>15424.75</v>
      </c>
      <c r="D91" s="2">
        <f>IFERROR(__xludf.DUMMYFUNCTION("""COMPUTED_VALUE"""),45421.66666666667)</f>
        <v>45421.66667</v>
      </c>
      <c r="E91" s="1">
        <f>IFERROR(__xludf.DUMMYFUNCTION("""COMPUTED_VALUE"""),15466.77)</f>
        <v>15466.77</v>
      </c>
      <c r="G91" s="2">
        <f>IFERROR(__xludf.DUMMYFUNCTION("""COMPUTED_VALUE"""),45421.66666666667)</f>
        <v>45421.66667</v>
      </c>
      <c r="H91" s="1">
        <f>IFERROR(__xludf.DUMMYFUNCTION("""COMPUTED_VALUE"""),15170.04)</f>
        <v>15170.04</v>
      </c>
      <c r="J91" s="2">
        <f>IFERROR(__xludf.DUMMYFUNCTION("""COMPUTED_VALUE"""),45421.66666666667)</f>
        <v>45421.66667</v>
      </c>
      <c r="K91" s="1">
        <f>IFERROR(__xludf.DUMMYFUNCTION("""COMPUTED_VALUE"""),15242.41)</f>
        <v>15242.41</v>
      </c>
      <c r="M91" s="2">
        <f>IFERROR(__xludf.DUMMYFUNCTION("""COMPUTED_VALUE"""),45421.66666666667)</f>
        <v>45421.66667</v>
      </c>
      <c r="N91" s="1">
        <f>IFERROR(__xludf.DUMMYFUNCTION("""COMPUTED_VALUE"""),2.05272867E8)</f>
        <v>205272867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IFERROR(__xludf.DUMMYFUNCTION("""COMPUTED_VALUE"""),15440.33)</f>
        <v>15440.33</v>
      </c>
      <c r="D92" s="2">
        <f>IFERROR(__xludf.DUMMYFUNCTION("""COMPUTED_VALUE"""),45422.66666666667)</f>
        <v>45422.66667</v>
      </c>
      <c r="E92" s="1">
        <f>IFERROR(__xludf.DUMMYFUNCTION("""COMPUTED_VALUE"""),15622.22)</f>
        <v>15622.22</v>
      </c>
      <c r="G92" s="2">
        <f>IFERROR(__xludf.DUMMYFUNCTION("""COMPUTED_VALUE"""),45422.66666666667)</f>
        <v>45422.66667</v>
      </c>
      <c r="H92" s="1">
        <f>IFERROR(__xludf.DUMMYFUNCTION("""COMPUTED_VALUE"""),15341.27)</f>
        <v>15341.27</v>
      </c>
      <c r="J92" s="2">
        <f>IFERROR(__xludf.DUMMYFUNCTION("""COMPUTED_VALUE"""),45422.66666666667)</f>
        <v>45422.66667</v>
      </c>
      <c r="K92" s="1">
        <f>IFERROR(__xludf.DUMMYFUNCTION("""COMPUTED_VALUE"""),15415.55)</f>
        <v>15415.55</v>
      </c>
      <c r="M92" s="2">
        <f>IFERROR(__xludf.DUMMYFUNCTION("""COMPUTED_VALUE"""),45422.66666666667)</f>
        <v>45422.66667</v>
      </c>
      <c r="N92" s="1">
        <f>IFERROR(__xludf.DUMMYFUNCTION("""COMPUTED_VALUE"""),1.87893998E8)</f>
        <v>187893998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IFERROR(__xludf.DUMMYFUNCTION("""COMPUTED_VALUE"""),15508.0)</f>
        <v>15508</v>
      </c>
      <c r="D93" s="2">
        <f>IFERROR(__xludf.DUMMYFUNCTION("""COMPUTED_VALUE"""),45425.66666666667)</f>
        <v>45425.66667</v>
      </c>
      <c r="E93" s="1">
        <f>IFERROR(__xludf.DUMMYFUNCTION("""COMPUTED_VALUE"""),15571.67)</f>
        <v>15571.67</v>
      </c>
      <c r="G93" s="2">
        <f>IFERROR(__xludf.DUMMYFUNCTION("""COMPUTED_VALUE"""),45425.66666666667)</f>
        <v>45425.66667</v>
      </c>
      <c r="H93" s="1">
        <f>IFERROR(__xludf.DUMMYFUNCTION("""COMPUTED_VALUE"""),15340.19)</f>
        <v>15340.19</v>
      </c>
      <c r="J93" s="2">
        <f>IFERROR(__xludf.DUMMYFUNCTION("""COMPUTED_VALUE"""),45425.66666666667)</f>
        <v>45425.66667</v>
      </c>
      <c r="K93" s="1">
        <f>IFERROR(__xludf.DUMMYFUNCTION("""COMPUTED_VALUE"""),15481.29)</f>
        <v>15481.29</v>
      </c>
      <c r="M93" s="2">
        <f>IFERROR(__xludf.DUMMYFUNCTION("""COMPUTED_VALUE"""),45425.66666666667)</f>
        <v>45425.66667</v>
      </c>
      <c r="N93" s="1">
        <f>IFERROR(__xludf.DUMMYFUNCTION("""COMPUTED_VALUE"""),1.84660271E8)</f>
        <v>184660271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IFERROR(__xludf.DUMMYFUNCTION("""COMPUTED_VALUE"""),15401.85)</f>
        <v>15401.85</v>
      </c>
      <c r="D94" s="2">
        <f>IFERROR(__xludf.DUMMYFUNCTION("""COMPUTED_VALUE"""),45426.66666666667)</f>
        <v>45426.66667</v>
      </c>
      <c r="E94" s="1">
        <f>IFERROR(__xludf.DUMMYFUNCTION("""COMPUTED_VALUE"""),15749.68)</f>
        <v>15749.68</v>
      </c>
      <c r="G94" s="2">
        <f>IFERROR(__xludf.DUMMYFUNCTION("""COMPUTED_VALUE"""),45426.66666666667)</f>
        <v>45426.66667</v>
      </c>
      <c r="H94" s="1">
        <f>IFERROR(__xludf.DUMMYFUNCTION("""COMPUTED_VALUE"""),15359.37)</f>
        <v>15359.37</v>
      </c>
      <c r="J94" s="2">
        <f>IFERROR(__xludf.DUMMYFUNCTION("""COMPUTED_VALUE"""),45426.66666666667)</f>
        <v>45426.66667</v>
      </c>
      <c r="K94" s="1">
        <f>IFERROR(__xludf.DUMMYFUNCTION("""COMPUTED_VALUE"""),15723.05)</f>
        <v>15723.05</v>
      </c>
      <c r="M94" s="2">
        <f>IFERROR(__xludf.DUMMYFUNCTION("""COMPUTED_VALUE"""),45426.66666666667)</f>
        <v>45426.66667</v>
      </c>
      <c r="N94" s="1">
        <f>IFERROR(__xludf.DUMMYFUNCTION("""COMPUTED_VALUE"""),1.95468244E8)</f>
        <v>195468244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IFERROR(__xludf.DUMMYFUNCTION("""COMPUTED_VALUE"""),15883.01)</f>
        <v>15883.01</v>
      </c>
      <c r="D95" s="2">
        <f>IFERROR(__xludf.DUMMYFUNCTION("""COMPUTED_VALUE"""),45427.66666666667)</f>
        <v>45427.66667</v>
      </c>
      <c r="E95" s="1">
        <f>IFERROR(__xludf.DUMMYFUNCTION("""COMPUTED_VALUE"""),16251.61)</f>
        <v>16251.61</v>
      </c>
      <c r="G95" s="2">
        <f>IFERROR(__xludf.DUMMYFUNCTION("""COMPUTED_VALUE"""),45427.66666666667)</f>
        <v>45427.66667</v>
      </c>
      <c r="H95" s="1">
        <f>IFERROR(__xludf.DUMMYFUNCTION("""COMPUTED_VALUE"""),15816.98)</f>
        <v>15816.98</v>
      </c>
      <c r="J95" s="2">
        <f>IFERROR(__xludf.DUMMYFUNCTION("""COMPUTED_VALUE"""),45427.66666666667)</f>
        <v>45427.66667</v>
      </c>
      <c r="K95" s="1">
        <f>IFERROR(__xludf.DUMMYFUNCTION("""COMPUTED_VALUE"""),16248.1)</f>
        <v>16248.1</v>
      </c>
      <c r="M95" s="2">
        <f>IFERROR(__xludf.DUMMYFUNCTION("""COMPUTED_VALUE"""),45427.66666666667)</f>
        <v>45427.66667</v>
      </c>
      <c r="N95" s="1">
        <f>IFERROR(__xludf.DUMMYFUNCTION("""COMPUTED_VALUE"""),2.19440166E8)</f>
        <v>219440166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IFERROR(__xludf.DUMMYFUNCTION("""COMPUTED_VALUE"""),16270.52)</f>
        <v>16270.52</v>
      </c>
      <c r="D96" s="2">
        <f>IFERROR(__xludf.DUMMYFUNCTION("""COMPUTED_VALUE"""),45428.66666666667)</f>
        <v>45428.66667</v>
      </c>
      <c r="E96" s="1">
        <f>IFERROR(__xludf.DUMMYFUNCTION("""COMPUTED_VALUE"""),16398.05)</f>
        <v>16398.05</v>
      </c>
      <c r="G96" s="2">
        <f>IFERROR(__xludf.DUMMYFUNCTION("""COMPUTED_VALUE"""),45428.66666666667)</f>
        <v>45428.66667</v>
      </c>
      <c r="H96" s="1">
        <f>IFERROR(__xludf.DUMMYFUNCTION("""COMPUTED_VALUE"""),16182.6)</f>
        <v>16182.6</v>
      </c>
      <c r="J96" s="2">
        <f>IFERROR(__xludf.DUMMYFUNCTION("""COMPUTED_VALUE"""),45428.66666666667)</f>
        <v>45428.66667</v>
      </c>
      <c r="K96" s="1">
        <f>IFERROR(__xludf.DUMMYFUNCTION("""COMPUTED_VALUE"""),16186.99)</f>
        <v>16186.99</v>
      </c>
      <c r="M96" s="2">
        <f>IFERROR(__xludf.DUMMYFUNCTION("""COMPUTED_VALUE"""),45428.66666666667)</f>
        <v>45428.66667</v>
      </c>
      <c r="N96" s="1">
        <f>IFERROR(__xludf.DUMMYFUNCTION("""COMPUTED_VALUE"""),2.53685846E8)</f>
        <v>253685846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IFERROR(__xludf.DUMMYFUNCTION("""COMPUTED_VALUE"""),16250.0)</f>
        <v>16250</v>
      </c>
      <c r="D97" s="2">
        <f>IFERROR(__xludf.DUMMYFUNCTION("""COMPUTED_VALUE"""),45429.66666666667)</f>
        <v>45429.66667</v>
      </c>
      <c r="E97" s="1">
        <f>IFERROR(__xludf.DUMMYFUNCTION("""COMPUTED_VALUE"""),16293.18)</f>
        <v>16293.18</v>
      </c>
      <c r="G97" s="2">
        <f>IFERROR(__xludf.DUMMYFUNCTION("""COMPUTED_VALUE"""),45429.66666666667)</f>
        <v>45429.66667</v>
      </c>
      <c r="H97" s="1">
        <f>IFERROR(__xludf.DUMMYFUNCTION("""COMPUTED_VALUE"""),15859.61)</f>
        <v>15859.61</v>
      </c>
      <c r="J97" s="2">
        <f>IFERROR(__xludf.DUMMYFUNCTION("""COMPUTED_VALUE"""),45429.66666666667)</f>
        <v>45429.66667</v>
      </c>
      <c r="K97" s="1">
        <f>IFERROR(__xludf.DUMMYFUNCTION("""COMPUTED_VALUE"""),15978.06)</f>
        <v>15978.06</v>
      </c>
      <c r="M97" s="2">
        <f>IFERROR(__xludf.DUMMYFUNCTION("""COMPUTED_VALUE"""),45429.66666666667)</f>
        <v>45429.66667</v>
      </c>
      <c r="N97" s="1">
        <f>IFERROR(__xludf.DUMMYFUNCTION("""COMPUTED_VALUE"""),2.15816209E8)</f>
        <v>215816209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IFERROR(__xludf.DUMMYFUNCTION("""COMPUTED_VALUE"""),16104.12)</f>
        <v>16104.12</v>
      </c>
      <c r="D98" s="2">
        <f>IFERROR(__xludf.DUMMYFUNCTION("""COMPUTED_VALUE"""),45432.66666666667)</f>
        <v>45432.66667</v>
      </c>
      <c r="E98" s="1">
        <f>IFERROR(__xludf.DUMMYFUNCTION("""COMPUTED_VALUE"""),16408.13)</f>
        <v>16408.13</v>
      </c>
      <c r="G98" s="2">
        <f>IFERROR(__xludf.DUMMYFUNCTION("""COMPUTED_VALUE"""),45432.66666666667)</f>
        <v>45432.66667</v>
      </c>
      <c r="H98" s="1">
        <f>IFERROR(__xludf.DUMMYFUNCTION("""COMPUTED_VALUE"""),16076.62)</f>
        <v>16076.62</v>
      </c>
      <c r="J98" s="2">
        <f>IFERROR(__xludf.DUMMYFUNCTION("""COMPUTED_VALUE"""),45432.66666666667)</f>
        <v>45432.66667</v>
      </c>
      <c r="K98" s="1">
        <f>IFERROR(__xludf.DUMMYFUNCTION("""COMPUTED_VALUE"""),16337.54)</f>
        <v>16337.54</v>
      </c>
      <c r="M98" s="2">
        <f>IFERROR(__xludf.DUMMYFUNCTION("""COMPUTED_VALUE"""),45432.66666666667)</f>
        <v>45432.66667</v>
      </c>
      <c r="N98" s="1">
        <f>IFERROR(__xludf.DUMMYFUNCTION("""COMPUTED_VALUE"""),1.99019509E8)</f>
        <v>199019509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IFERROR(__xludf.DUMMYFUNCTION("""COMPUTED_VALUE"""),16133.81)</f>
        <v>16133.81</v>
      </c>
      <c r="D99" s="2">
        <f>IFERROR(__xludf.DUMMYFUNCTION("""COMPUTED_VALUE"""),45433.66666666667)</f>
        <v>45433.66667</v>
      </c>
      <c r="E99" s="1">
        <f>IFERROR(__xludf.DUMMYFUNCTION("""COMPUTED_VALUE"""),16363.52)</f>
        <v>16363.52</v>
      </c>
      <c r="G99" s="2">
        <f>IFERROR(__xludf.DUMMYFUNCTION("""COMPUTED_VALUE"""),45433.66666666667)</f>
        <v>45433.66667</v>
      </c>
      <c r="H99" s="1">
        <f>IFERROR(__xludf.DUMMYFUNCTION("""COMPUTED_VALUE"""),16105.97)</f>
        <v>16105.97</v>
      </c>
      <c r="J99" s="2">
        <f>IFERROR(__xludf.DUMMYFUNCTION("""COMPUTED_VALUE"""),45433.66666666667)</f>
        <v>45433.66667</v>
      </c>
      <c r="K99" s="1">
        <f>IFERROR(__xludf.DUMMYFUNCTION("""COMPUTED_VALUE"""),16351.82)</f>
        <v>16351.82</v>
      </c>
      <c r="M99" s="2">
        <f>IFERROR(__xludf.DUMMYFUNCTION("""COMPUTED_VALUE"""),45433.66666666667)</f>
        <v>45433.66667</v>
      </c>
      <c r="N99" s="1">
        <f>IFERROR(__xludf.DUMMYFUNCTION("""COMPUTED_VALUE"""),1.76912106E8)</f>
        <v>176912106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IFERROR(__xludf.DUMMYFUNCTION("""COMPUTED_VALUE"""),16420.74)</f>
        <v>16420.74</v>
      </c>
      <c r="D100" s="2">
        <f>IFERROR(__xludf.DUMMYFUNCTION("""COMPUTED_VALUE"""),45434.66666666667)</f>
        <v>45434.66667</v>
      </c>
      <c r="E100" s="1">
        <f>IFERROR(__xludf.DUMMYFUNCTION("""COMPUTED_VALUE"""),16478.69)</f>
        <v>16478.69</v>
      </c>
      <c r="G100" s="2">
        <f>IFERROR(__xludf.DUMMYFUNCTION("""COMPUTED_VALUE"""),45434.66666666667)</f>
        <v>45434.66667</v>
      </c>
      <c r="H100" s="1">
        <f>IFERROR(__xludf.DUMMYFUNCTION("""COMPUTED_VALUE"""),16173.76)</f>
        <v>16173.76</v>
      </c>
      <c r="J100" s="2">
        <f>IFERROR(__xludf.DUMMYFUNCTION("""COMPUTED_VALUE"""),45434.66666666667)</f>
        <v>45434.66667</v>
      </c>
      <c r="K100" s="1">
        <f>IFERROR(__xludf.DUMMYFUNCTION("""COMPUTED_VALUE"""),16386.52)</f>
        <v>16386.52</v>
      </c>
      <c r="M100" s="2">
        <f>IFERROR(__xludf.DUMMYFUNCTION("""COMPUTED_VALUE"""),45434.66666666667)</f>
        <v>45434.66667</v>
      </c>
      <c r="N100" s="1">
        <f>IFERROR(__xludf.DUMMYFUNCTION("""COMPUTED_VALUE"""),2.42752771E8)</f>
        <v>242752771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IFERROR(__xludf.DUMMYFUNCTION("""COMPUTED_VALUE"""),17149.6)</f>
        <v>17149.6</v>
      </c>
      <c r="D101" s="2">
        <f>IFERROR(__xludf.DUMMYFUNCTION("""COMPUTED_VALUE"""),45435.66666666667)</f>
        <v>45435.66667</v>
      </c>
      <c r="E101" s="1">
        <f>IFERROR(__xludf.DUMMYFUNCTION("""COMPUTED_VALUE"""),17288.45)</f>
        <v>17288.45</v>
      </c>
      <c r="G101" s="2">
        <f>IFERROR(__xludf.DUMMYFUNCTION("""COMPUTED_VALUE"""),45435.66666666667)</f>
        <v>45435.66667</v>
      </c>
      <c r="H101" s="1">
        <f>IFERROR(__xludf.DUMMYFUNCTION("""COMPUTED_VALUE"""),16811.33)</f>
        <v>16811.33</v>
      </c>
      <c r="J101" s="2">
        <f>IFERROR(__xludf.DUMMYFUNCTION("""COMPUTED_VALUE"""),45435.66666666667)</f>
        <v>45435.66667</v>
      </c>
      <c r="K101" s="1">
        <f>IFERROR(__xludf.DUMMYFUNCTION("""COMPUTED_VALUE"""),17014.62)</f>
        <v>17014.62</v>
      </c>
      <c r="M101" s="2">
        <f>IFERROR(__xludf.DUMMYFUNCTION("""COMPUTED_VALUE"""),45435.66666666667)</f>
        <v>45435.66667</v>
      </c>
      <c r="N101" s="1">
        <f>IFERROR(__xludf.DUMMYFUNCTION("""COMPUTED_VALUE"""),3.73245368E8)</f>
        <v>373245368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IFERROR(__xludf.DUMMYFUNCTION("""COMPUTED_VALUE"""),17140.97)</f>
        <v>17140.97</v>
      </c>
      <c r="D102" s="2">
        <f>IFERROR(__xludf.DUMMYFUNCTION("""COMPUTED_VALUE"""),45436.66666666667)</f>
        <v>45436.66667</v>
      </c>
      <c r="E102" s="1">
        <f>IFERROR(__xludf.DUMMYFUNCTION("""COMPUTED_VALUE"""),17391.65)</f>
        <v>17391.65</v>
      </c>
      <c r="G102" s="2">
        <f>IFERROR(__xludf.DUMMYFUNCTION("""COMPUTED_VALUE"""),45436.66666666667)</f>
        <v>45436.66667</v>
      </c>
      <c r="H102" s="1">
        <f>IFERROR(__xludf.DUMMYFUNCTION("""COMPUTED_VALUE"""),17005.63)</f>
        <v>17005.63</v>
      </c>
      <c r="J102" s="2">
        <f>IFERROR(__xludf.DUMMYFUNCTION("""COMPUTED_VALUE"""),45436.66666666667)</f>
        <v>45436.66667</v>
      </c>
      <c r="K102" s="1">
        <f>IFERROR(__xludf.DUMMYFUNCTION("""COMPUTED_VALUE"""),17391.65)</f>
        <v>17391.65</v>
      </c>
      <c r="M102" s="2">
        <f>IFERROR(__xludf.DUMMYFUNCTION("""COMPUTED_VALUE"""),45436.66666666667)</f>
        <v>45436.66667</v>
      </c>
      <c r="N102" s="1">
        <f>IFERROR(__xludf.DUMMYFUNCTION("""COMPUTED_VALUE"""),2.30775919E8)</f>
        <v>230775919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IFERROR(__xludf.DUMMYFUNCTION("""COMPUTED_VALUE"""),17793.08)</f>
        <v>17793.08</v>
      </c>
      <c r="D103" s="2">
        <f>IFERROR(__xludf.DUMMYFUNCTION("""COMPUTED_VALUE"""),45440.66666666667)</f>
        <v>45440.66667</v>
      </c>
      <c r="E103" s="1">
        <f>IFERROR(__xludf.DUMMYFUNCTION("""COMPUTED_VALUE"""),18211.22)</f>
        <v>18211.22</v>
      </c>
      <c r="G103" s="2">
        <f>IFERROR(__xludf.DUMMYFUNCTION("""COMPUTED_VALUE"""),45440.66666666667)</f>
        <v>45440.66667</v>
      </c>
      <c r="H103" s="1">
        <f>IFERROR(__xludf.DUMMYFUNCTION("""COMPUTED_VALUE"""),17684.43)</f>
        <v>17684.43</v>
      </c>
      <c r="J103" s="2">
        <f>IFERROR(__xludf.DUMMYFUNCTION("""COMPUTED_VALUE"""),45440.66666666667)</f>
        <v>45440.66667</v>
      </c>
      <c r="K103" s="1">
        <f>IFERROR(__xludf.DUMMYFUNCTION("""COMPUTED_VALUE"""),18097.19)</f>
        <v>18097.19</v>
      </c>
      <c r="M103" s="2">
        <f>IFERROR(__xludf.DUMMYFUNCTION("""COMPUTED_VALUE"""),45440.66666666667)</f>
        <v>45440.66667</v>
      </c>
      <c r="N103" s="1">
        <f>IFERROR(__xludf.DUMMYFUNCTION("""COMPUTED_VALUE"""),2.67935911E8)</f>
        <v>267935911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IFERROR(__xludf.DUMMYFUNCTION("""COMPUTED_VALUE"""),17874.34)</f>
        <v>17874.34</v>
      </c>
      <c r="D104" s="2">
        <f>IFERROR(__xludf.DUMMYFUNCTION("""COMPUTED_VALUE"""),45441.66666666667)</f>
        <v>45441.66667</v>
      </c>
      <c r="E104" s="1">
        <f>IFERROR(__xludf.DUMMYFUNCTION("""COMPUTED_VALUE"""),18088.8)</f>
        <v>18088.8</v>
      </c>
      <c r="G104" s="2">
        <f>IFERROR(__xludf.DUMMYFUNCTION("""COMPUTED_VALUE"""),45441.66666666667)</f>
        <v>45441.66667</v>
      </c>
      <c r="H104" s="1">
        <f>IFERROR(__xludf.DUMMYFUNCTION("""COMPUTED_VALUE"""),17696.16)</f>
        <v>17696.16</v>
      </c>
      <c r="J104" s="2">
        <f>IFERROR(__xludf.DUMMYFUNCTION("""COMPUTED_VALUE"""),45441.66666666667)</f>
        <v>45441.66667</v>
      </c>
      <c r="K104" s="1">
        <f>IFERROR(__xludf.DUMMYFUNCTION("""COMPUTED_VALUE"""),17990.55)</f>
        <v>17990.55</v>
      </c>
      <c r="M104" s="2">
        <f>IFERROR(__xludf.DUMMYFUNCTION("""COMPUTED_VALUE"""),45441.66666666667)</f>
        <v>45441.66667</v>
      </c>
      <c r="N104" s="1">
        <f>IFERROR(__xludf.DUMMYFUNCTION("""COMPUTED_VALUE"""),2.36504354E8)</f>
        <v>236504354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IFERROR(__xludf.DUMMYFUNCTION("""COMPUTED_VALUE"""),17959.46)</f>
        <v>17959.46</v>
      </c>
      <c r="D105" s="2">
        <f>IFERROR(__xludf.DUMMYFUNCTION("""COMPUTED_VALUE"""),45442.66666666667)</f>
        <v>45442.66667</v>
      </c>
      <c r="E105" s="1">
        <f>IFERROR(__xludf.DUMMYFUNCTION("""COMPUTED_VALUE"""),18055.71)</f>
        <v>18055.71</v>
      </c>
      <c r="G105" s="2">
        <f>IFERROR(__xludf.DUMMYFUNCTION("""COMPUTED_VALUE"""),45442.66666666667)</f>
        <v>45442.66667</v>
      </c>
      <c r="H105" s="1">
        <f>IFERROR(__xludf.DUMMYFUNCTION("""COMPUTED_VALUE"""),17463.64)</f>
        <v>17463.64</v>
      </c>
      <c r="J105" s="2">
        <f>IFERROR(__xludf.DUMMYFUNCTION("""COMPUTED_VALUE"""),45442.66666666667)</f>
        <v>45442.66667</v>
      </c>
      <c r="K105" s="1">
        <f>IFERROR(__xludf.DUMMYFUNCTION("""COMPUTED_VALUE"""),17571.14)</f>
        <v>17571.14</v>
      </c>
      <c r="M105" s="2">
        <f>IFERROR(__xludf.DUMMYFUNCTION("""COMPUTED_VALUE"""),45442.66666666667)</f>
        <v>45442.66667</v>
      </c>
      <c r="N105" s="1">
        <f>IFERROR(__xludf.DUMMYFUNCTION("""COMPUTED_VALUE"""),2.17548918E8)</f>
        <v>217548918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IFERROR(__xludf.DUMMYFUNCTION("""COMPUTED_VALUE"""),17737.84)</f>
        <v>17737.84</v>
      </c>
      <c r="D106" s="2">
        <f>IFERROR(__xludf.DUMMYFUNCTION("""COMPUTED_VALUE"""),45443.66666666667)</f>
        <v>45443.66667</v>
      </c>
      <c r="E106" s="1">
        <f>IFERROR(__xludf.DUMMYFUNCTION("""COMPUTED_VALUE"""),17782.47)</f>
        <v>17782.47</v>
      </c>
      <c r="G106" s="2">
        <f>IFERROR(__xludf.DUMMYFUNCTION("""COMPUTED_VALUE"""),45443.66666666667)</f>
        <v>45443.66667</v>
      </c>
      <c r="H106" s="1">
        <f>IFERROR(__xludf.DUMMYFUNCTION("""COMPUTED_VALUE"""),16986.01)</f>
        <v>16986.01</v>
      </c>
      <c r="J106" s="2">
        <f>IFERROR(__xludf.DUMMYFUNCTION("""COMPUTED_VALUE"""),45443.66666666667)</f>
        <v>45443.66667</v>
      </c>
      <c r="K106" s="1">
        <f>IFERROR(__xludf.DUMMYFUNCTION("""COMPUTED_VALUE"""),17412.58)</f>
        <v>17412.58</v>
      </c>
      <c r="M106" s="2">
        <f>IFERROR(__xludf.DUMMYFUNCTION("""COMPUTED_VALUE"""),45443.66666666667)</f>
        <v>45443.66667</v>
      </c>
      <c r="N106" s="1">
        <f>IFERROR(__xludf.DUMMYFUNCTION("""COMPUTED_VALUE"""),3.89142469E8)</f>
        <v>389142469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IFERROR(__xludf.DUMMYFUNCTION("""COMPUTED_VALUE"""),17888.41)</f>
        <v>17888.41</v>
      </c>
      <c r="D107" s="2">
        <f>IFERROR(__xludf.DUMMYFUNCTION("""COMPUTED_VALUE"""),45446.66666666667)</f>
        <v>45446.66667</v>
      </c>
      <c r="E107" s="1">
        <f>IFERROR(__xludf.DUMMYFUNCTION("""COMPUTED_VALUE"""),17894.71)</f>
        <v>17894.71</v>
      </c>
      <c r="G107" s="2">
        <f>IFERROR(__xludf.DUMMYFUNCTION("""COMPUTED_VALUE"""),45446.66666666667)</f>
        <v>45446.66667</v>
      </c>
      <c r="H107" s="1">
        <f>IFERROR(__xludf.DUMMYFUNCTION("""COMPUTED_VALUE"""),17478.83)</f>
        <v>17478.83</v>
      </c>
      <c r="J107" s="2">
        <f>IFERROR(__xludf.DUMMYFUNCTION("""COMPUTED_VALUE"""),45446.66666666667)</f>
        <v>45446.66667</v>
      </c>
      <c r="K107" s="1">
        <f>IFERROR(__xludf.DUMMYFUNCTION("""COMPUTED_VALUE"""),17818.28)</f>
        <v>17818.28</v>
      </c>
      <c r="M107" s="2">
        <f>IFERROR(__xludf.DUMMYFUNCTION("""COMPUTED_VALUE"""),45446.66666666667)</f>
        <v>45446.66667</v>
      </c>
      <c r="N107" s="1">
        <f>IFERROR(__xludf.DUMMYFUNCTION("""COMPUTED_VALUE"""),2.32270435E8)</f>
        <v>232270435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IFERROR(__xludf.DUMMYFUNCTION("""COMPUTED_VALUE"""),17863.07)</f>
        <v>17863.07</v>
      </c>
      <c r="D108" s="2">
        <f>IFERROR(__xludf.DUMMYFUNCTION("""COMPUTED_VALUE"""),45447.66666666667)</f>
        <v>45447.66667</v>
      </c>
      <c r="E108" s="1">
        <f>IFERROR(__xludf.DUMMYFUNCTION("""COMPUTED_VALUE"""),17914.5)</f>
        <v>17914.5</v>
      </c>
      <c r="G108" s="2">
        <f>IFERROR(__xludf.DUMMYFUNCTION("""COMPUTED_VALUE"""),45447.66666666667)</f>
        <v>45447.66667</v>
      </c>
      <c r="H108" s="1">
        <f>IFERROR(__xludf.DUMMYFUNCTION("""COMPUTED_VALUE"""),17632.21)</f>
        <v>17632.21</v>
      </c>
      <c r="J108" s="2">
        <f>IFERROR(__xludf.DUMMYFUNCTION("""COMPUTED_VALUE"""),45447.66666666667)</f>
        <v>45447.66667</v>
      </c>
      <c r="K108" s="1">
        <f>IFERROR(__xludf.DUMMYFUNCTION("""COMPUTED_VALUE"""),17882.16)</f>
        <v>17882.16</v>
      </c>
      <c r="M108" s="2">
        <f>IFERROR(__xludf.DUMMYFUNCTION("""COMPUTED_VALUE"""),45447.66666666667)</f>
        <v>45447.66667</v>
      </c>
      <c r="N108" s="1">
        <f>IFERROR(__xludf.DUMMYFUNCTION("""COMPUTED_VALUE"""),2.30186546E8)</f>
        <v>230186546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IFERROR(__xludf.DUMMYFUNCTION("""COMPUTED_VALUE"""),18168.8)</f>
        <v>18168.8</v>
      </c>
      <c r="D109" s="2">
        <f>IFERROR(__xludf.DUMMYFUNCTION("""COMPUTED_VALUE"""),45448.66666666667)</f>
        <v>45448.66667</v>
      </c>
      <c r="E109" s="1">
        <f>IFERROR(__xludf.DUMMYFUNCTION("""COMPUTED_VALUE"""),18740.24)</f>
        <v>18740.24</v>
      </c>
      <c r="G109" s="2">
        <f>IFERROR(__xludf.DUMMYFUNCTION("""COMPUTED_VALUE"""),45448.66666666667)</f>
        <v>45448.66667</v>
      </c>
      <c r="H109" s="1">
        <f>IFERROR(__xludf.DUMMYFUNCTION("""COMPUTED_VALUE"""),18078.86)</f>
        <v>18078.86</v>
      </c>
      <c r="J109" s="2">
        <f>IFERROR(__xludf.DUMMYFUNCTION("""COMPUTED_VALUE"""),45448.66666666667)</f>
        <v>45448.66667</v>
      </c>
      <c r="K109" s="1">
        <f>IFERROR(__xludf.DUMMYFUNCTION("""COMPUTED_VALUE"""),18737.74)</f>
        <v>18737.74</v>
      </c>
      <c r="M109" s="2">
        <f>IFERROR(__xludf.DUMMYFUNCTION("""COMPUTED_VALUE"""),45448.66666666667)</f>
        <v>45448.66667</v>
      </c>
      <c r="N109" s="1">
        <f>IFERROR(__xludf.DUMMYFUNCTION("""COMPUTED_VALUE"""),2.78635561E8)</f>
        <v>278635561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IFERROR(__xludf.DUMMYFUNCTION("""COMPUTED_VALUE"""),18858.18)</f>
        <v>18858.18</v>
      </c>
      <c r="D110" s="2">
        <f>IFERROR(__xludf.DUMMYFUNCTION("""COMPUTED_VALUE"""),45449.66666666667)</f>
        <v>45449.66667</v>
      </c>
      <c r="E110" s="1">
        <f>IFERROR(__xludf.DUMMYFUNCTION("""COMPUTED_VALUE"""),18963.19)</f>
        <v>18963.19</v>
      </c>
      <c r="G110" s="2">
        <f>IFERROR(__xludf.DUMMYFUNCTION("""COMPUTED_VALUE"""),45449.66666666667)</f>
        <v>45449.66667</v>
      </c>
      <c r="H110" s="1">
        <f>IFERROR(__xludf.DUMMYFUNCTION("""COMPUTED_VALUE"""),18294.5)</f>
        <v>18294.5</v>
      </c>
      <c r="J110" s="2">
        <f>IFERROR(__xludf.DUMMYFUNCTION("""COMPUTED_VALUE"""),45449.66666666667)</f>
        <v>45449.66667</v>
      </c>
      <c r="K110" s="1">
        <f>IFERROR(__xludf.DUMMYFUNCTION("""COMPUTED_VALUE"""),18549.5)</f>
        <v>18549.5</v>
      </c>
      <c r="M110" s="2">
        <f>IFERROR(__xludf.DUMMYFUNCTION("""COMPUTED_VALUE"""),45449.66666666667)</f>
        <v>45449.66667</v>
      </c>
      <c r="N110" s="1">
        <f>IFERROR(__xludf.DUMMYFUNCTION("""COMPUTED_VALUE"""),2.33338475E8)</f>
        <v>233338475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IFERROR(__xludf.DUMMYFUNCTION("""COMPUTED_VALUE"""),18438.06)</f>
        <v>18438.06</v>
      </c>
      <c r="D111" s="2">
        <f>IFERROR(__xludf.DUMMYFUNCTION("""COMPUTED_VALUE"""),45450.66666666667)</f>
        <v>45450.66667</v>
      </c>
      <c r="E111" s="1">
        <f>IFERROR(__xludf.DUMMYFUNCTION("""COMPUTED_VALUE"""),18651.29)</f>
        <v>18651.29</v>
      </c>
      <c r="G111" s="2">
        <f>IFERROR(__xludf.DUMMYFUNCTION("""COMPUTED_VALUE"""),45450.66666666667)</f>
        <v>45450.66667</v>
      </c>
      <c r="H111" s="1">
        <f>IFERROR(__xludf.DUMMYFUNCTION("""COMPUTED_VALUE"""),18286.86)</f>
        <v>18286.86</v>
      </c>
      <c r="J111" s="2">
        <f>IFERROR(__xludf.DUMMYFUNCTION("""COMPUTED_VALUE"""),45450.66666666667)</f>
        <v>45450.66667</v>
      </c>
      <c r="K111" s="1">
        <f>IFERROR(__xludf.DUMMYFUNCTION("""COMPUTED_VALUE"""),18528.29)</f>
        <v>18528.29</v>
      </c>
      <c r="M111" s="2">
        <f>IFERROR(__xludf.DUMMYFUNCTION("""COMPUTED_VALUE"""),45450.66666666667)</f>
        <v>45450.66667</v>
      </c>
      <c r="N111" s="1">
        <f>IFERROR(__xludf.DUMMYFUNCTION("""COMPUTED_VALUE"""),1.86811327E8)</f>
        <v>186811327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IFERROR(__xludf.DUMMYFUNCTION("""COMPUTED_VALUE"""),18421.66)</f>
        <v>18421.66</v>
      </c>
      <c r="D112" s="2">
        <f>IFERROR(__xludf.DUMMYFUNCTION("""COMPUTED_VALUE"""),45453.66666666667)</f>
        <v>45453.66667</v>
      </c>
      <c r="E112" s="1">
        <f>IFERROR(__xludf.DUMMYFUNCTION("""COMPUTED_VALUE"""),18842.6)</f>
        <v>18842.6</v>
      </c>
      <c r="G112" s="2">
        <f>IFERROR(__xludf.DUMMYFUNCTION("""COMPUTED_VALUE"""),45453.66666666667)</f>
        <v>45453.66667</v>
      </c>
      <c r="H112" s="1">
        <f>IFERROR(__xludf.DUMMYFUNCTION("""COMPUTED_VALUE"""),18219.53)</f>
        <v>18219.53</v>
      </c>
      <c r="J112" s="2">
        <f>IFERROR(__xludf.DUMMYFUNCTION("""COMPUTED_VALUE"""),45453.66666666667)</f>
        <v>45453.66667</v>
      </c>
      <c r="K112" s="1">
        <f>IFERROR(__xludf.DUMMYFUNCTION("""COMPUTED_VALUE"""),18723.54)</f>
        <v>18723.54</v>
      </c>
      <c r="M112" s="2">
        <f>IFERROR(__xludf.DUMMYFUNCTION("""COMPUTED_VALUE"""),45453.66666666667)</f>
        <v>45453.66667</v>
      </c>
      <c r="N112" s="1">
        <f>IFERROR(__xludf.DUMMYFUNCTION("""COMPUTED_VALUE"""),4.97959395E8)</f>
        <v>497959395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IFERROR(__xludf.DUMMYFUNCTION("""COMPUTED_VALUE"""),18694.95)</f>
        <v>18694.95</v>
      </c>
      <c r="D113" s="2">
        <f>IFERROR(__xludf.DUMMYFUNCTION("""COMPUTED_VALUE"""),45454.66666666667)</f>
        <v>45454.66667</v>
      </c>
      <c r="E113" s="1">
        <f>IFERROR(__xludf.DUMMYFUNCTION("""COMPUTED_VALUE"""),18753.36)</f>
        <v>18753.36</v>
      </c>
      <c r="G113" s="2">
        <f>IFERROR(__xludf.DUMMYFUNCTION("""COMPUTED_VALUE"""),45454.66666666667)</f>
        <v>45454.66667</v>
      </c>
      <c r="H113" s="1">
        <f>IFERROR(__xludf.DUMMYFUNCTION("""COMPUTED_VALUE"""),18390.86)</f>
        <v>18390.86</v>
      </c>
      <c r="J113" s="2">
        <f>IFERROR(__xludf.DUMMYFUNCTION("""COMPUTED_VALUE"""),45454.66666666667)</f>
        <v>45454.66667</v>
      </c>
      <c r="K113" s="1">
        <f>IFERROR(__xludf.DUMMYFUNCTION("""COMPUTED_VALUE"""),18684.86)</f>
        <v>18684.86</v>
      </c>
      <c r="M113" s="2">
        <f>IFERROR(__xludf.DUMMYFUNCTION("""COMPUTED_VALUE"""),45454.66666666667)</f>
        <v>45454.66667</v>
      </c>
      <c r="N113" s="1">
        <f>IFERROR(__xludf.DUMMYFUNCTION("""COMPUTED_VALUE"""),3.6485609E8)</f>
        <v>364856090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IFERROR(__xludf.DUMMYFUNCTION("""COMPUTED_VALUE"""),19001.56)</f>
        <v>19001.56</v>
      </c>
      <c r="D114" s="2">
        <f>IFERROR(__xludf.DUMMYFUNCTION("""COMPUTED_VALUE"""),45455.66666666667)</f>
        <v>45455.66667</v>
      </c>
      <c r="E114" s="1">
        <f>IFERROR(__xludf.DUMMYFUNCTION("""COMPUTED_VALUE"""),19381.45)</f>
        <v>19381.45</v>
      </c>
      <c r="G114" s="2">
        <f>IFERROR(__xludf.DUMMYFUNCTION("""COMPUTED_VALUE"""),45455.66666666667)</f>
        <v>45455.66667</v>
      </c>
      <c r="H114" s="1">
        <f>IFERROR(__xludf.DUMMYFUNCTION("""COMPUTED_VALUE"""),18974.5)</f>
        <v>18974.5</v>
      </c>
      <c r="J114" s="2">
        <f>IFERROR(__xludf.DUMMYFUNCTION("""COMPUTED_VALUE"""),45455.66666666667)</f>
        <v>45455.66667</v>
      </c>
      <c r="K114" s="1">
        <f>IFERROR(__xludf.DUMMYFUNCTION("""COMPUTED_VALUE"""),19248.79)</f>
        <v>19248.79</v>
      </c>
      <c r="M114" s="2">
        <f>IFERROR(__xludf.DUMMYFUNCTION("""COMPUTED_VALUE"""),45455.66666666667)</f>
        <v>45455.66667</v>
      </c>
      <c r="N114" s="1">
        <f>IFERROR(__xludf.DUMMYFUNCTION("""COMPUTED_VALUE"""),5.0744943E8)</f>
        <v>507449430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IFERROR(__xludf.DUMMYFUNCTION("""COMPUTED_VALUE"""),19862.23)</f>
        <v>19862.23</v>
      </c>
      <c r="D115" s="2">
        <f>IFERROR(__xludf.DUMMYFUNCTION("""COMPUTED_VALUE"""),45456.66666666667)</f>
        <v>45456.66667</v>
      </c>
      <c r="E115" s="1">
        <f>IFERROR(__xludf.DUMMYFUNCTION("""COMPUTED_VALUE"""),19927.59)</f>
        <v>19927.59</v>
      </c>
      <c r="G115" s="2">
        <f>IFERROR(__xludf.DUMMYFUNCTION("""COMPUTED_VALUE"""),45456.66666666667)</f>
        <v>45456.66667</v>
      </c>
      <c r="H115" s="1">
        <f>IFERROR(__xludf.DUMMYFUNCTION("""COMPUTED_VALUE"""),19591.18)</f>
        <v>19591.18</v>
      </c>
      <c r="J115" s="2">
        <f>IFERROR(__xludf.DUMMYFUNCTION("""COMPUTED_VALUE"""),45456.66666666667)</f>
        <v>45456.66667</v>
      </c>
      <c r="K115" s="1">
        <f>IFERROR(__xludf.DUMMYFUNCTION("""COMPUTED_VALUE"""),19873.28)</f>
        <v>19873.28</v>
      </c>
      <c r="M115" s="2">
        <f>IFERROR(__xludf.DUMMYFUNCTION("""COMPUTED_VALUE"""),45456.66666666667)</f>
        <v>45456.66667</v>
      </c>
      <c r="N115" s="1">
        <f>IFERROR(__xludf.DUMMYFUNCTION("""COMPUTED_VALUE"""),4.394336E8)</f>
        <v>439433600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IFERROR(__xludf.DUMMYFUNCTION("""COMPUTED_VALUE"""),19843.02)</f>
        <v>19843.02</v>
      </c>
      <c r="D116" s="2">
        <f>IFERROR(__xludf.DUMMYFUNCTION("""COMPUTED_VALUE"""),45457.66666666667)</f>
        <v>45457.66667</v>
      </c>
      <c r="E116" s="1">
        <f>IFERROR(__xludf.DUMMYFUNCTION("""COMPUTED_VALUE"""),20140.23)</f>
        <v>20140.23</v>
      </c>
      <c r="G116" s="2">
        <f>IFERROR(__xludf.DUMMYFUNCTION("""COMPUTED_VALUE"""),45457.66666666667)</f>
        <v>45457.66667</v>
      </c>
      <c r="H116" s="1">
        <f>IFERROR(__xludf.DUMMYFUNCTION("""COMPUTED_VALUE"""),19722.69)</f>
        <v>19722.69</v>
      </c>
      <c r="J116" s="2">
        <f>IFERROR(__xludf.DUMMYFUNCTION("""COMPUTED_VALUE"""),45457.66666666667)</f>
        <v>45457.66667</v>
      </c>
      <c r="K116" s="1">
        <f>IFERROR(__xludf.DUMMYFUNCTION("""COMPUTED_VALUE"""),20087.28)</f>
        <v>20087.28</v>
      </c>
      <c r="M116" s="2">
        <f>IFERROR(__xludf.DUMMYFUNCTION("""COMPUTED_VALUE"""),45457.66666666667)</f>
        <v>45457.66667</v>
      </c>
      <c r="N116" s="1">
        <f>IFERROR(__xludf.DUMMYFUNCTION("""COMPUTED_VALUE"""),4.48429506E8)</f>
        <v>448429506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IFERROR(__xludf.DUMMYFUNCTION("""COMPUTED_VALUE"""),20269.49)</f>
        <v>20269.49</v>
      </c>
      <c r="D117" s="2">
        <f>IFERROR(__xludf.DUMMYFUNCTION("""COMPUTED_VALUE"""),45460.66666666667)</f>
        <v>45460.66667</v>
      </c>
      <c r="E117" s="1">
        <f>IFERROR(__xludf.DUMMYFUNCTION("""COMPUTED_VALUE"""),20370.87)</f>
        <v>20370.87</v>
      </c>
      <c r="G117" s="2">
        <f>IFERROR(__xludf.DUMMYFUNCTION("""COMPUTED_VALUE"""),45460.66666666667)</f>
        <v>45460.66667</v>
      </c>
      <c r="H117" s="1">
        <f>IFERROR(__xludf.DUMMYFUNCTION("""COMPUTED_VALUE"""),19918.23)</f>
        <v>19918.23</v>
      </c>
      <c r="J117" s="2">
        <f>IFERROR(__xludf.DUMMYFUNCTION("""COMPUTED_VALUE"""),45460.66666666667)</f>
        <v>45460.66667</v>
      </c>
      <c r="K117" s="1">
        <f>IFERROR(__xludf.DUMMYFUNCTION("""COMPUTED_VALUE"""),20252.93)</f>
        <v>20252.93</v>
      </c>
      <c r="M117" s="2">
        <f>IFERROR(__xludf.DUMMYFUNCTION("""COMPUTED_VALUE"""),45460.66666666667)</f>
        <v>45460.66667</v>
      </c>
      <c r="N117" s="1">
        <f>IFERROR(__xludf.DUMMYFUNCTION("""COMPUTED_VALUE"""),4.73899194E8)</f>
        <v>473899194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IFERROR(__xludf.DUMMYFUNCTION("""COMPUTED_VALUE"""),20312.71)</f>
        <v>20312.71</v>
      </c>
      <c r="D118" s="2">
        <f>IFERROR(__xludf.DUMMYFUNCTION("""COMPUTED_VALUE"""),45461.66666666667)</f>
        <v>45461.66667</v>
      </c>
      <c r="E118" s="1">
        <f>IFERROR(__xludf.DUMMYFUNCTION("""COMPUTED_VALUE"""),20768.07)</f>
        <v>20768.07</v>
      </c>
      <c r="G118" s="2">
        <f>IFERROR(__xludf.DUMMYFUNCTION("""COMPUTED_VALUE"""),45461.66666666667)</f>
        <v>45461.66667</v>
      </c>
      <c r="H118" s="1">
        <f>IFERROR(__xludf.DUMMYFUNCTION("""COMPUTED_VALUE"""),20248.69)</f>
        <v>20248.69</v>
      </c>
      <c r="J118" s="2">
        <f>IFERROR(__xludf.DUMMYFUNCTION("""COMPUTED_VALUE"""),45461.66666666667)</f>
        <v>45461.66667</v>
      </c>
      <c r="K118" s="1">
        <f>IFERROR(__xludf.DUMMYFUNCTION("""COMPUTED_VALUE"""),20667.21)</f>
        <v>20667.21</v>
      </c>
      <c r="M118" s="2">
        <f>IFERROR(__xludf.DUMMYFUNCTION("""COMPUTED_VALUE"""),45461.66666666667)</f>
        <v>45461.66667</v>
      </c>
      <c r="N118" s="1">
        <f>IFERROR(__xludf.DUMMYFUNCTION("""COMPUTED_VALUE"""),5.10585913E8)</f>
        <v>510585913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IFERROR(__xludf.DUMMYFUNCTION("""COMPUTED_VALUE"""),21001.95)</f>
        <v>21001.95</v>
      </c>
      <c r="D119" s="2">
        <f>IFERROR(__xludf.DUMMYFUNCTION("""COMPUTED_VALUE"""),45463.66666666667)</f>
        <v>45463.66667</v>
      </c>
      <c r="E119" s="1">
        <f>IFERROR(__xludf.DUMMYFUNCTION("""COMPUTED_VALUE"""),21042.69)</f>
        <v>21042.69</v>
      </c>
      <c r="G119" s="2">
        <f>IFERROR(__xludf.DUMMYFUNCTION("""COMPUTED_VALUE"""),45463.66666666667)</f>
        <v>45463.66667</v>
      </c>
      <c r="H119" s="1">
        <f>IFERROR(__xludf.DUMMYFUNCTION("""COMPUTED_VALUE"""),19868.07)</f>
        <v>19868.07</v>
      </c>
      <c r="J119" s="2">
        <f>IFERROR(__xludf.DUMMYFUNCTION("""COMPUTED_VALUE"""),45463.66666666667)</f>
        <v>45463.66667</v>
      </c>
      <c r="K119" s="1">
        <f>IFERROR(__xludf.DUMMYFUNCTION("""COMPUTED_VALUE"""),20017.04)</f>
        <v>20017.04</v>
      </c>
      <c r="M119" s="2">
        <f>IFERROR(__xludf.DUMMYFUNCTION("""COMPUTED_VALUE"""),45463.66666666667)</f>
        <v>45463.66667</v>
      </c>
      <c r="N119" s="1">
        <f>IFERROR(__xludf.DUMMYFUNCTION("""COMPUTED_VALUE"""),8.17412606E8)</f>
        <v>817412606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IFERROR(__xludf.DUMMYFUNCTION("""COMPUTED_VALUE"""),19582.73)</f>
        <v>19582.73</v>
      </c>
      <c r="D120" s="2">
        <f>IFERROR(__xludf.DUMMYFUNCTION("""COMPUTED_VALUE"""),45464.66666666667)</f>
        <v>45464.66667</v>
      </c>
      <c r="E120" s="1">
        <f>IFERROR(__xludf.DUMMYFUNCTION("""COMPUTED_VALUE"""),19972.59)</f>
        <v>19972.59</v>
      </c>
      <c r="G120" s="2">
        <f>IFERROR(__xludf.DUMMYFUNCTION("""COMPUTED_VALUE"""),45464.66666666667)</f>
        <v>45464.66667</v>
      </c>
      <c r="H120" s="1">
        <f>IFERROR(__xludf.DUMMYFUNCTION("""COMPUTED_VALUE"""),19298.17)</f>
        <v>19298.17</v>
      </c>
      <c r="J120" s="2">
        <f>IFERROR(__xludf.DUMMYFUNCTION("""COMPUTED_VALUE"""),45464.66666666667)</f>
        <v>45464.66667</v>
      </c>
      <c r="K120" s="1">
        <f>IFERROR(__xludf.DUMMYFUNCTION("""COMPUTED_VALUE"""),19522.21)</f>
        <v>19522.21</v>
      </c>
      <c r="M120" s="2">
        <f>IFERROR(__xludf.DUMMYFUNCTION("""COMPUTED_VALUE"""),45464.66666666667)</f>
        <v>45464.66667</v>
      </c>
      <c r="N120" s="1">
        <f>IFERROR(__xludf.DUMMYFUNCTION("""COMPUTED_VALUE"""),1.025349253E9)</f>
        <v>1025349253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IFERROR(__xludf.DUMMYFUNCTION("""COMPUTED_VALUE"""),19164.07)</f>
        <v>19164.07</v>
      </c>
      <c r="D121" s="2">
        <f>IFERROR(__xludf.DUMMYFUNCTION("""COMPUTED_VALUE"""),45467.66666666667)</f>
        <v>45467.66667</v>
      </c>
      <c r="E121" s="1">
        <f>IFERROR(__xludf.DUMMYFUNCTION("""COMPUTED_VALUE"""),19329.66)</f>
        <v>19329.66</v>
      </c>
      <c r="G121" s="2">
        <f>IFERROR(__xludf.DUMMYFUNCTION("""COMPUTED_VALUE"""),45467.66666666667)</f>
        <v>45467.66667</v>
      </c>
      <c r="H121" s="1">
        <f>IFERROR(__xludf.DUMMYFUNCTION("""COMPUTED_VALUE"""),18575.41)</f>
        <v>18575.41</v>
      </c>
      <c r="J121" s="2">
        <f>IFERROR(__xludf.DUMMYFUNCTION("""COMPUTED_VALUE"""),45467.66666666667)</f>
        <v>45467.66667</v>
      </c>
      <c r="K121" s="1">
        <f>IFERROR(__xludf.DUMMYFUNCTION("""COMPUTED_VALUE"""),18580.03)</f>
        <v>18580.03</v>
      </c>
      <c r="M121" s="2">
        <f>IFERROR(__xludf.DUMMYFUNCTION("""COMPUTED_VALUE"""),45467.66666666667)</f>
        <v>45467.66667</v>
      </c>
      <c r="N121" s="1">
        <f>IFERROR(__xludf.DUMMYFUNCTION("""COMPUTED_VALUE"""),6.8003702E8)</f>
        <v>680037020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IFERROR(__xludf.DUMMYFUNCTION("""COMPUTED_VALUE"""),18870.27)</f>
        <v>18870.27</v>
      </c>
      <c r="D122" s="2">
        <f>IFERROR(__xludf.DUMMYFUNCTION("""COMPUTED_VALUE"""),45468.66666666667)</f>
        <v>45468.66667</v>
      </c>
      <c r="E122" s="1">
        <f>IFERROR(__xludf.DUMMYFUNCTION("""COMPUTED_VALUE"""),19321.7)</f>
        <v>19321.7</v>
      </c>
      <c r="G122" s="2">
        <f>IFERROR(__xludf.DUMMYFUNCTION("""COMPUTED_VALUE"""),45468.66666666667)</f>
        <v>45468.66667</v>
      </c>
      <c r="H122" s="1">
        <f>IFERROR(__xludf.DUMMYFUNCTION("""COMPUTED_VALUE"""),18652.07)</f>
        <v>18652.07</v>
      </c>
      <c r="J122" s="2">
        <f>IFERROR(__xludf.DUMMYFUNCTION("""COMPUTED_VALUE"""),45468.66666666667)</f>
        <v>45468.66667</v>
      </c>
      <c r="K122" s="1">
        <f>IFERROR(__xludf.DUMMYFUNCTION("""COMPUTED_VALUE"""),19295.38)</f>
        <v>19295.38</v>
      </c>
      <c r="M122" s="2">
        <f>IFERROR(__xludf.DUMMYFUNCTION("""COMPUTED_VALUE"""),45468.66666666667)</f>
        <v>45468.66667</v>
      </c>
      <c r="N122" s="1">
        <f>IFERROR(__xludf.DUMMYFUNCTION("""COMPUTED_VALUE"""),6.32078145E8)</f>
        <v>632078145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IFERROR(__xludf.DUMMYFUNCTION("""COMPUTED_VALUE"""),19315.41)</f>
        <v>19315.41</v>
      </c>
      <c r="D123" s="2">
        <f>IFERROR(__xludf.DUMMYFUNCTION("""COMPUTED_VALUE"""),45469.66666666667)</f>
        <v>45469.66667</v>
      </c>
      <c r="E123" s="1">
        <f>IFERROR(__xludf.DUMMYFUNCTION("""COMPUTED_VALUE"""),19511.27)</f>
        <v>19511.27</v>
      </c>
      <c r="G123" s="2">
        <f>IFERROR(__xludf.DUMMYFUNCTION("""COMPUTED_VALUE"""),45469.66666666667)</f>
        <v>45469.66667</v>
      </c>
      <c r="H123" s="1">
        <f>IFERROR(__xludf.DUMMYFUNCTION("""COMPUTED_VALUE"""),18924.92)</f>
        <v>18924.92</v>
      </c>
      <c r="J123" s="2">
        <f>IFERROR(__xludf.DUMMYFUNCTION("""COMPUTED_VALUE"""),45469.66666666667)</f>
        <v>45469.66667</v>
      </c>
      <c r="K123" s="1">
        <f>IFERROR(__xludf.DUMMYFUNCTION("""COMPUTED_VALUE"""),19289.9)</f>
        <v>19289.9</v>
      </c>
      <c r="M123" s="2">
        <f>IFERROR(__xludf.DUMMYFUNCTION("""COMPUTED_VALUE"""),45469.66666666667)</f>
        <v>45469.66667</v>
      </c>
      <c r="N123" s="1">
        <f>IFERROR(__xludf.DUMMYFUNCTION("""COMPUTED_VALUE"""),5.60173676E8)</f>
        <v>560173676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IFERROR(__xludf.DUMMYFUNCTION("""COMPUTED_VALUE"""),19088.72)</f>
        <v>19088.72</v>
      </c>
      <c r="D124" s="2">
        <f>IFERROR(__xludf.DUMMYFUNCTION("""COMPUTED_VALUE"""),45470.66666666667)</f>
        <v>45470.66667</v>
      </c>
      <c r="E124" s="1">
        <f>IFERROR(__xludf.DUMMYFUNCTION("""COMPUTED_VALUE"""),19322.18)</f>
        <v>19322.18</v>
      </c>
      <c r="G124" s="2">
        <f>IFERROR(__xludf.DUMMYFUNCTION("""COMPUTED_VALUE"""),45470.66666666667)</f>
        <v>45470.66667</v>
      </c>
      <c r="H124" s="1">
        <f>IFERROR(__xludf.DUMMYFUNCTION("""COMPUTED_VALUE"""),18914.54)</f>
        <v>18914.54</v>
      </c>
      <c r="J124" s="2">
        <f>IFERROR(__xludf.DUMMYFUNCTION("""COMPUTED_VALUE"""),45470.66666666667)</f>
        <v>45470.66667</v>
      </c>
      <c r="K124" s="1">
        <f>IFERROR(__xludf.DUMMYFUNCTION("""COMPUTED_VALUE"""),19044.52)</f>
        <v>19044.52</v>
      </c>
      <c r="M124" s="2">
        <f>IFERROR(__xludf.DUMMYFUNCTION("""COMPUTED_VALUE"""),45470.66666666667)</f>
        <v>45470.66667</v>
      </c>
      <c r="N124" s="1">
        <f>IFERROR(__xludf.DUMMYFUNCTION("""COMPUTED_VALUE"""),4.55537204E8)</f>
        <v>455537204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IFERROR(__xludf.DUMMYFUNCTION("""COMPUTED_VALUE"""),19148.22)</f>
        <v>19148.22</v>
      </c>
      <c r="D125" s="2">
        <f>IFERROR(__xludf.DUMMYFUNCTION("""COMPUTED_VALUE"""),45471.66666666667)</f>
        <v>45471.66667</v>
      </c>
      <c r="E125" s="1">
        <f>IFERROR(__xludf.DUMMYFUNCTION("""COMPUTED_VALUE"""),19618.96)</f>
        <v>19618.96</v>
      </c>
      <c r="G125" s="2">
        <f>IFERROR(__xludf.DUMMYFUNCTION("""COMPUTED_VALUE"""),45471.66666666667)</f>
        <v>45471.66667</v>
      </c>
      <c r="H125" s="1">
        <f>IFERROR(__xludf.DUMMYFUNCTION("""COMPUTED_VALUE"""),18984.02)</f>
        <v>18984.02</v>
      </c>
      <c r="J125" s="2">
        <f>IFERROR(__xludf.DUMMYFUNCTION("""COMPUTED_VALUE"""),45471.66666666667)</f>
        <v>45471.66667</v>
      </c>
      <c r="K125" s="1">
        <f>IFERROR(__xludf.DUMMYFUNCTION("""COMPUTED_VALUE"""),19108.55)</f>
        <v>19108.55</v>
      </c>
      <c r="M125" s="2">
        <f>IFERROR(__xludf.DUMMYFUNCTION("""COMPUTED_VALUE"""),45471.66666666667)</f>
        <v>45471.66667</v>
      </c>
      <c r="N125" s="1">
        <f>IFERROR(__xludf.DUMMYFUNCTION("""COMPUTED_VALUE"""),5.96694085E8)</f>
        <v>596694085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IFERROR(__xludf.DUMMYFUNCTION("""COMPUTED_VALUE"""),19077.39)</f>
        <v>19077.39</v>
      </c>
      <c r="D126" s="2">
        <f>IFERROR(__xludf.DUMMYFUNCTION("""COMPUTED_VALUE"""),45474.66666666667)</f>
        <v>45474.66667</v>
      </c>
      <c r="E126" s="1">
        <f>IFERROR(__xludf.DUMMYFUNCTION("""COMPUTED_VALUE"""),19241.48)</f>
        <v>19241.48</v>
      </c>
      <c r="G126" s="2">
        <f>IFERROR(__xludf.DUMMYFUNCTION("""COMPUTED_VALUE"""),45474.66666666667)</f>
        <v>45474.66667</v>
      </c>
      <c r="H126" s="1">
        <f>IFERROR(__xludf.DUMMYFUNCTION("""COMPUTED_VALUE"""),18587.87)</f>
        <v>18587.87</v>
      </c>
      <c r="J126" s="2">
        <f>IFERROR(__xludf.DUMMYFUNCTION("""COMPUTED_VALUE"""),45474.66666666667)</f>
        <v>45474.66667</v>
      </c>
      <c r="K126" s="1">
        <f>IFERROR(__xludf.DUMMYFUNCTION("""COMPUTED_VALUE"""),19196.55)</f>
        <v>19196.55</v>
      </c>
      <c r="M126" s="2">
        <f>IFERROR(__xludf.DUMMYFUNCTION("""COMPUTED_VALUE"""),45474.66666666667)</f>
        <v>45474.66667</v>
      </c>
      <c r="N126" s="1">
        <f>IFERROR(__xludf.DUMMYFUNCTION("""COMPUTED_VALUE"""),4.611265E8)</f>
        <v>461126500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IFERROR(__xludf.DUMMYFUNCTION("""COMPUTED_VALUE"""),18917.86)</f>
        <v>18917.86</v>
      </c>
      <c r="D127" s="2">
        <f>IFERROR(__xludf.DUMMYFUNCTION("""COMPUTED_VALUE"""),45475.66666666667)</f>
        <v>45475.66667</v>
      </c>
      <c r="E127" s="1">
        <f>IFERROR(__xludf.DUMMYFUNCTION("""COMPUTED_VALUE"""),19198.24)</f>
        <v>19198.24</v>
      </c>
      <c r="G127" s="2">
        <f>IFERROR(__xludf.DUMMYFUNCTION("""COMPUTED_VALUE"""),45475.66666666667)</f>
        <v>45475.66667</v>
      </c>
      <c r="H127" s="1">
        <f>IFERROR(__xludf.DUMMYFUNCTION("""COMPUTED_VALUE"""),18898.55)</f>
        <v>18898.55</v>
      </c>
      <c r="J127" s="2">
        <f>IFERROR(__xludf.DUMMYFUNCTION("""COMPUTED_VALUE"""),45475.66666666667)</f>
        <v>45475.66667</v>
      </c>
      <c r="K127" s="1">
        <f>IFERROR(__xludf.DUMMYFUNCTION("""COMPUTED_VALUE"""),19189.49)</f>
        <v>19189.49</v>
      </c>
      <c r="M127" s="2">
        <f>IFERROR(__xludf.DUMMYFUNCTION("""COMPUTED_VALUE"""),45475.66666666667)</f>
        <v>45475.66667</v>
      </c>
      <c r="N127" s="1">
        <f>IFERROR(__xludf.DUMMYFUNCTION("""COMPUTED_VALUE"""),3.9084735E8)</f>
        <v>390847350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IFERROR(__xludf.DUMMYFUNCTION("""COMPUTED_VALUE"""),19137.42)</f>
        <v>19137.42</v>
      </c>
      <c r="D128" s="2">
        <f>IFERROR(__xludf.DUMMYFUNCTION("""COMPUTED_VALUE"""),45476.54166666667)</f>
        <v>45476.54167</v>
      </c>
      <c r="E128" s="1">
        <f>IFERROR(__xludf.DUMMYFUNCTION("""COMPUTED_VALUE"""),19840.01)</f>
        <v>19840.01</v>
      </c>
      <c r="G128" s="2">
        <f>IFERROR(__xludf.DUMMYFUNCTION("""COMPUTED_VALUE"""),45476.54166666667)</f>
        <v>45476.54167</v>
      </c>
      <c r="H128" s="1">
        <f>IFERROR(__xludf.DUMMYFUNCTION("""COMPUTED_VALUE"""),19100.16)</f>
        <v>19100.16</v>
      </c>
      <c r="J128" s="2">
        <f>IFERROR(__xludf.DUMMYFUNCTION("""COMPUTED_VALUE"""),45476.54166666667)</f>
        <v>45476.54167</v>
      </c>
      <c r="K128" s="1">
        <f>IFERROR(__xludf.DUMMYFUNCTION("""COMPUTED_VALUE"""),19827.18)</f>
        <v>19827.18</v>
      </c>
      <c r="M128" s="2">
        <f>IFERROR(__xludf.DUMMYFUNCTION("""COMPUTED_VALUE"""),45476.54166666667)</f>
        <v>45476.54167</v>
      </c>
      <c r="N128" s="1">
        <f>IFERROR(__xludf.DUMMYFUNCTION("""COMPUTED_VALUE"""),3.33592464E8)</f>
        <v>333592464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IFERROR(__xludf.DUMMYFUNCTION("""COMPUTED_VALUE"""),19841.12)</f>
        <v>19841.12</v>
      </c>
      <c r="D129" s="2">
        <f>IFERROR(__xludf.DUMMYFUNCTION("""COMPUTED_VALUE"""),45478.66666666667)</f>
        <v>45478.66667</v>
      </c>
      <c r="E129" s="1">
        <f>IFERROR(__xludf.DUMMYFUNCTION("""COMPUTED_VALUE"""),19973.5)</f>
        <v>19973.5</v>
      </c>
      <c r="G129" s="2">
        <f>IFERROR(__xludf.DUMMYFUNCTION("""COMPUTED_VALUE"""),45478.66666666667)</f>
        <v>45478.66667</v>
      </c>
      <c r="H129" s="1">
        <f>IFERROR(__xludf.DUMMYFUNCTION("""COMPUTED_VALUE"""),19586.05)</f>
        <v>19586.05</v>
      </c>
      <c r="J129" s="2">
        <f>IFERROR(__xludf.DUMMYFUNCTION("""COMPUTED_VALUE"""),45478.66666666667)</f>
        <v>45478.66667</v>
      </c>
      <c r="K129" s="1">
        <f>IFERROR(__xludf.DUMMYFUNCTION("""COMPUTED_VALUE"""),19628.93)</f>
        <v>19628.93</v>
      </c>
      <c r="M129" s="2">
        <f>IFERROR(__xludf.DUMMYFUNCTION("""COMPUTED_VALUE"""),45478.66666666667)</f>
        <v>45478.66667</v>
      </c>
      <c r="N129" s="1">
        <f>IFERROR(__xludf.DUMMYFUNCTION("""COMPUTED_VALUE"""),4.06146697E8)</f>
        <v>406146697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IFERROR(__xludf.DUMMYFUNCTION("""COMPUTED_VALUE"""),19818.56)</f>
        <v>19818.56</v>
      </c>
      <c r="D130" s="2">
        <f>IFERROR(__xludf.DUMMYFUNCTION("""COMPUTED_VALUE"""),45481.66666666667)</f>
        <v>45481.66667</v>
      </c>
      <c r="E130" s="1">
        <f>IFERROR(__xludf.DUMMYFUNCTION("""COMPUTED_VALUE"""),20177.16)</f>
        <v>20177.16</v>
      </c>
      <c r="G130" s="2">
        <f>IFERROR(__xludf.DUMMYFUNCTION("""COMPUTED_VALUE"""),45481.66666666667)</f>
        <v>45481.66667</v>
      </c>
      <c r="H130" s="1">
        <f>IFERROR(__xludf.DUMMYFUNCTION("""COMPUTED_VALUE"""),19810.55)</f>
        <v>19810.55</v>
      </c>
      <c r="J130" s="2">
        <f>IFERROR(__xludf.DUMMYFUNCTION("""COMPUTED_VALUE"""),45481.66666666667)</f>
        <v>45481.66667</v>
      </c>
      <c r="K130" s="1">
        <f>IFERROR(__xludf.DUMMYFUNCTION("""COMPUTED_VALUE"""),20022.2)</f>
        <v>20022.2</v>
      </c>
      <c r="M130" s="2">
        <f>IFERROR(__xludf.DUMMYFUNCTION("""COMPUTED_VALUE"""),45481.66666666667)</f>
        <v>45481.66667</v>
      </c>
      <c r="N130" s="1">
        <f>IFERROR(__xludf.DUMMYFUNCTION("""COMPUTED_VALUE"""),4.68677349E8)</f>
        <v>468677349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IFERROR(__xludf.DUMMYFUNCTION("""COMPUTED_VALUE"""),20248.53)</f>
        <v>20248.53</v>
      </c>
      <c r="D131" s="2">
        <f>IFERROR(__xludf.DUMMYFUNCTION("""COMPUTED_VALUE"""),45482.66666666667)</f>
        <v>45482.66667</v>
      </c>
      <c r="E131" s="1">
        <f>IFERROR(__xludf.DUMMYFUNCTION("""COMPUTED_VALUE"""),20529.68)</f>
        <v>20529.68</v>
      </c>
      <c r="G131" s="2">
        <f>IFERROR(__xludf.DUMMYFUNCTION("""COMPUTED_VALUE"""),45482.66666666667)</f>
        <v>45482.66667</v>
      </c>
      <c r="H131" s="1">
        <f>IFERROR(__xludf.DUMMYFUNCTION("""COMPUTED_VALUE"""),19987.22)</f>
        <v>19987.22</v>
      </c>
      <c r="J131" s="2">
        <f>IFERROR(__xludf.DUMMYFUNCTION("""COMPUTED_VALUE"""),45482.66666666667)</f>
        <v>45482.66667</v>
      </c>
      <c r="K131" s="1">
        <f>IFERROR(__xludf.DUMMYFUNCTION("""COMPUTED_VALUE"""),20273.56)</f>
        <v>20273.56</v>
      </c>
      <c r="M131" s="2">
        <f>IFERROR(__xludf.DUMMYFUNCTION("""COMPUTED_VALUE"""),45482.66666666667)</f>
        <v>45482.66667</v>
      </c>
      <c r="N131" s="1">
        <f>IFERROR(__xludf.DUMMYFUNCTION("""COMPUTED_VALUE"""),5.14441278E8)</f>
        <v>514441278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IFERROR(__xludf.DUMMYFUNCTION("""COMPUTED_VALUE"""),20572.66)</f>
        <v>20572.66</v>
      </c>
      <c r="D132" s="2">
        <f>IFERROR(__xludf.DUMMYFUNCTION("""COMPUTED_VALUE"""),45483.66666666667)</f>
        <v>45483.66667</v>
      </c>
      <c r="E132" s="1">
        <f>IFERROR(__xludf.DUMMYFUNCTION("""COMPUTED_VALUE"""),20769.02)</f>
        <v>20769.02</v>
      </c>
      <c r="G132" s="2">
        <f>IFERROR(__xludf.DUMMYFUNCTION("""COMPUTED_VALUE"""),45483.66666666667)</f>
        <v>45483.66667</v>
      </c>
      <c r="H132" s="1">
        <f>IFERROR(__xludf.DUMMYFUNCTION("""COMPUTED_VALUE"""),20399.1)</f>
        <v>20399.1</v>
      </c>
      <c r="J132" s="2">
        <f>IFERROR(__xludf.DUMMYFUNCTION("""COMPUTED_VALUE"""),45483.66666666667)</f>
        <v>45483.66667</v>
      </c>
      <c r="K132" s="1">
        <f>IFERROR(__xludf.DUMMYFUNCTION("""COMPUTED_VALUE"""),20738.15)</f>
        <v>20738.15</v>
      </c>
      <c r="M132" s="2">
        <f>IFERROR(__xludf.DUMMYFUNCTION("""COMPUTED_VALUE"""),45483.66666666667)</f>
        <v>45483.66667</v>
      </c>
      <c r="N132" s="1">
        <f>IFERROR(__xludf.DUMMYFUNCTION("""COMPUTED_VALUE"""),4.89019281E8)</f>
        <v>489019281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IFERROR(__xludf.DUMMYFUNCTION("""COMPUTED_VALUE"""),20867.32)</f>
        <v>20867.32</v>
      </c>
      <c r="D133" s="2">
        <f>IFERROR(__xludf.DUMMYFUNCTION("""COMPUTED_VALUE"""),45484.66666666667)</f>
        <v>45484.66667</v>
      </c>
      <c r="E133" s="1">
        <f>IFERROR(__xludf.DUMMYFUNCTION("""COMPUTED_VALUE"""),20867.32)</f>
        <v>20867.32</v>
      </c>
      <c r="G133" s="2">
        <f>IFERROR(__xludf.DUMMYFUNCTION("""COMPUTED_VALUE"""),45484.66666666667)</f>
        <v>45484.66667</v>
      </c>
      <c r="H133" s="1">
        <f>IFERROR(__xludf.DUMMYFUNCTION("""COMPUTED_VALUE"""),19735.31)</f>
        <v>19735.31</v>
      </c>
      <c r="J133" s="2">
        <f>IFERROR(__xludf.DUMMYFUNCTION("""COMPUTED_VALUE"""),45484.66666666667)</f>
        <v>45484.66667</v>
      </c>
      <c r="K133" s="1">
        <f>IFERROR(__xludf.DUMMYFUNCTION("""COMPUTED_VALUE"""),19824.56)</f>
        <v>19824.56</v>
      </c>
      <c r="M133" s="2">
        <f>IFERROR(__xludf.DUMMYFUNCTION("""COMPUTED_VALUE"""),45484.66666666667)</f>
        <v>45484.66667</v>
      </c>
      <c r="N133" s="1">
        <f>IFERROR(__xludf.DUMMYFUNCTION("""COMPUTED_VALUE"""),6.06376506E8)</f>
        <v>606376506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IFERROR(__xludf.DUMMYFUNCTION("""COMPUTED_VALUE"""),19934.73)</f>
        <v>19934.73</v>
      </c>
      <c r="D134" s="2">
        <f>IFERROR(__xludf.DUMMYFUNCTION("""COMPUTED_VALUE"""),45485.66666666667)</f>
        <v>45485.66667</v>
      </c>
      <c r="E134" s="1">
        <f>IFERROR(__xludf.DUMMYFUNCTION("""COMPUTED_VALUE"""),20428.65)</f>
        <v>20428.65</v>
      </c>
      <c r="G134" s="2">
        <f>IFERROR(__xludf.DUMMYFUNCTION("""COMPUTED_VALUE"""),45485.66666666667)</f>
        <v>45485.66667</v>
      </c>
      <c r="H134" s="1">
        <f>IFERROR(__xludf.DUMMYFUNCTION("""COMPUTED_VALUE"""),19825.26)</f>
        <v>19825.26</v>
      </c>
      <c r="J134" s="2">
        <f>IFERROR(__xludf.DUMMYFUNCTION("""COMPUTED_VALUE"""),45485.66666666667)</f>
        <v>45485.66667</v>
      </c>
      <c r="K134" s="1">
        <f>IFERROR(__xludf.DUMMYFUNCTION("""COMPUTED_VALUE"""),20061.11)</f>
        <v>20061.11</v>
      </c>
      <c r="M134" s="2">
        <f>IFERROR(__xludf.DUMMYFUNCTION("""COMPUTED_VALUE"""),45485.66666666667)</f>
        <v>45485.66667</v>
      </c>
      <c r="N134" s="1">
        <f>IFERROR(__xludf.DUMMYFUNCTION("""COMPUTED_VALUE"""),4.64671464E8)</f>
        <v>464671464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IFERROR(__xludf.DUMMYFUNCTION("""COMPUTED_VALUE"""),20219.44)</f>
        <v>20219.44</v>
      </c>
      <c r="D135" s="2">
        <f>IFERROR(__xludf.DUMMYFUNCTION("""COMPUTED_VALUE"""),45488.66666666667)</f>
        <v>45488.66667</v>
      </c>
      <c r="E135" s="1">
        <f>IFERROR(__xludf.DUMMYFUNCTION("""COMPUTED_VALUE"""),20323.96)</f>
        <v>20323.96</v>
      </c>
      <c r="G135" s="2">
        <f>IFERROR(__xludf.DUMMYFUNCTION("""COMPUTED_VALUE"""),45488.66666666667)</f>
        <v>45488.66667</v>
      </c>
      <c r="H135" s="1">
        <f>IFERROR(__xludf.DUMMYFUNCTION("""COMPUTED_VALUE"""),19868.39)</f>
        <v>19868.39</v>
      </c>
      <c r="J135" s="2">
        <f>IFERROR(__xludf.DUMMYFUNCTION("""COMPUTED_VALUE"""),45488.66666666667)</f>
        <v>45488.66667</v>
      </c>
      <c r="K135" s="1">
        <f>IFERROR(__xludf.DUMMYFUNCTION("""COMPUTED_VALUE"""),20025.27)</f>
        <v>20025.27</v>
      </c>
      <c r="M135" s="2">
        <f>IFERROR(__xludf.DUMMYFUNCTION("""COMPUTED_VALUE"""),45488.66666666667)</f>
        <v>45488.66667</v>
      </c>
      <c r="N135" s="1">
        <f>IFERROR(__xludf.DUMMYFUNCTION("""COMPUTED_VALUE"""),4.03495762E8)</f>
        <v>403495762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IFERROR(__xludf.DUMMYFUNCTION("""COMPUTED_VALUE"""),20058.52)</f>
        <v>20058.52</v>
      </c>
      <c r="D136" s="2">
        <f>IFERROR(__xludf.DUMMYFUNCTION("""COMPUTED_VALUE"""),45489.66666666667)</f>
        <v>45489.66667</v>
      </c>
      <c r="E136" s="1">
        <f>IFERROR(__xludf.DUMMYFUNCTION("""COMPUTED_VALUE"""),20101.29)</f>
        <v>20101.29</v>
      </c>
      <c r="G136" s="2">
        <f>IFERROR(__xludf.DUMMYFUNCTION("""COMPUTED_VALUE"""),45489.66666666667)</f>
        <v>45489.66667</v>
      </c>
      <c r="H136" s="1">
        <f>IFERROR(__xludf.DUMMYFUNCTION("""COMPUTED_VALUE"""),19595.46)</f>
        <v>19595.46</v>
      </c>
      <c r="J136" s="2">
        <f>IFERROR(__xludf.DUMMYFUNCTION("""COMPUTED_VALUE"""),45489.66666666667)</f>
        <v>45489.66667</v>
      </c>
      <c r="K136" s="1">
        <f>IFERROR(__xludf.DUMMYFUNCTION("""COMPUTED_VALUE"""),19870.52)</f>
        <v>19870.52</v>
      </c>
      <c r="M136" s="2">
        <f>IFERROR(__xludf.DUMMYFUNCTION("""COMPUTED_VALUE"""),45489.66666666667)</f>
        <v>45489.66667</v>
      </c>
      <c r="N136" s="1">
        <f>IFERROR(__xludf.DUMMYFUNCTION("""COMPUTED_VALUE"""),3.88619464E8)</f>
        <v>388619464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IFERROR(__xludf.DUMMYFUNCTION("""COMPUTED_VALUE"""),19111.75)</f>
        <v>19111.75</v>
      </c>
      <c r="D137" s="2">
        <f>IFERROR(__xludf.DUMMYFUNCTION("""COMPUTED_VALUE"""),45490.66666666667)</f>
        <v>45490.66667</v>
      </c>
      <c r="E137" s="1">
        <f>IFERROR(__xludf.DUMMYFUNCTION("""COMPUTED_VALUE"""),19187.18)</f>
        <v>19187.18</v>
      </c>
      <c r="G137" s="2">
        <f>IFERROR(__xludf.DUMMYFUNCTION("""COMPUTED_VALUE"""),45490.66666666667)</f>
        <v>45490.66667</v>
      </c>
      <c r="H137" s="1">
        <f>IFERROR(__xludf.DUMMYFUNCTION("""COMPUTED_VALUE"""),18487.99)</f>
        <v>18487.99</v>
      </c>
      <c r="J137" s="2">
        <f>IFERROR(__xludf.DUMMYFUNCTION("""COMPUTED_VALUE"""),45490.66666666667)</f>
        <v>45490.66667</v>
      </c>
      <c r="K137" s="1">
        <f>IFERROR(__xludf.DUMMYFUNCTION("""COMPUTED_VALUE"""),18510.15)</f>
        <v>18510.15</v>
      </c>
      <c r="M137" s="2">
        <f>IFERROR(__xludf.DUMMYFUNCTION("""COMPUTED_VALUE"""),45490.66666666667)</f>
        <v>45490.66667</v>
      </c>
      <c r="N137" s="1">
        <f>IFERROR(__xludf.DUMMYFUNCTION("""COMPUTED_VALUE"""),7.81295831E8)</f>
        <v>781295831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IFERROR(__xludf.DUMMYFUNCTION("""COMPUTED_VALUE"""),18962.54)</f>
        <v>18962.54</v>
      </c>
      <c r="D138" s="2">
        <f>IFERROR(__xludf.DUMMYFUNCTION("""COMPUTED_VALUE"""),45491.66666666667)</f>
        <v>45491.66667</v>
      </c>
      <c r="E138" s="1">
        <f>IFERROR(__xludf.DUMMYFUNCTION("""COMPUTED_VALUE"""),18988.81)</f>
        <v>18988.81</v>
      </c>
      <c r="G138" s="2">
        <f>IFERROR(__xludf.DUMMYFUNCTION("""COMPUTED_VALUE"""),45491.66666666667)</f>
        <v>45491.66667</v>
      </c>
      <c r="H138" s="1">
        <f>IFERROR(__xludf.DUMMYFUNCTION("""COMPUTED_VALUE"""),18291.57)</f>
        <v>18291.57</v>
      </c>
      <c r="J138" s="2">
        <f>IFERROR(__xludf.DUMMYFUNCTION("""COMPUTED_VALUE"""),45491.66666666667)</f>
        <v>45491.66667</v>
      </c>
      <c r="K138" s="1">
        <f>IFERROR(__xludf.DUMMYFUNCTION("""COMPUTED_VALUE"""),18812.92)</f>
        <v>18812.92</v>
      </c>
      <c r="M138" s="2">
        <f>IFERROR(__xludf.DUMMYFUNCTION("""COMPUTED_VALUE"""),45491.66666666667)</f>
        <v>45491.66667</v>
      </c>
      <c r="N138" s="1">
        <f>IFERROR(__xludf.DUMMYFUNCTION("""COMPUTED_VALUE"""),6.347328E8)</f>
        <v>634732800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IFERROR(__xludf.DUMMYFUNCTION("""COMPUTED_VALUE"""),18765.69)</f>
        <v>18765.69</v>
      </c>
      <c r="D139" s="2">
        <f>IFERROR(__xludf.DUMMYFUNCTION("""COMPUTED_VALUE"""),45492.66666666667)</f>
        <v>45492.66667</v>
      </c>
      <c r="E139" s="1">
        <f>IFERROR(__xludf.DUMMYFUNCTION("""COMPUTED_VALUE"""),18851.84)</f>
        <v>18851.84</v>
      </c>
      <c r="G139" s="2">
        <f>IFERROR(__xludf.DUMMYFUNCTION("""COMPUTED_VALUE"""),45492.66666666667)</f>
        <v>45492.66667</v>
      </c>
      <c r="H139" s="1">
        <f>IFERROR(__xludf.DUMMYFUNCTION("""COMPUTED_VALUE"""),18256.09)</f>
        <v>18256.09</v>
      </c>
      <c r="J139" s="2">
        <f>IFERROR(__xludf.DUMMYFUNCTION("""COMPUTED_VALUE"""),45492.66666666667)</f>
        <v>45492.66667</v>
      </c>
      <c r="K139" s="1">
        <f>IFERROR(__xludf.DUMMYFUNCTION("""COMPUTED_VALUE"""),18295.36)</f>
        <v>18295.36</v>
      </c>
      <c r="M139" s="2">
        <f>IFERROR(__xludf.DUMMYFUNCTION("""COMPUTED_VALUE"""),45492.66666666667)</f>
        <v>45492.66667</v>
      </c>
      <c r="N139" s="1">
        <f>IFERROR(__xludf.DUMMYFUNCTION("""COMPUTED_VALUE"""),4.58574376E8)</f>
        <v>458574376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IFERROR(__xludf.DUMMYFUNCTION("""COMPUTED_VALUE"""),18676.45)</f>
        <v>18676.45</v>
      </c>
      <c r="D140" s="2">
        <f>IFERROR(__xludf.DUMMYFUNCTION("""COMPUTED_VALUE"""),45495.66666666667)</f>
        <v>45495.66667</v>
      </c>
      <c r="E140" s="1">
        <f>IFERROR(__xludf.DUMMYFUNCTION("""COMPUTED_VALUE"""),19084.63)</f>
        <v>19084.63</v>
      </c>
      <c r="G140" s="2">
        <f>IFERROR(__xludf.DUMMYFUNCTION("""COMPUTED_VALUE"""),45495.66666666667)</f>
        <v>45495.66667</v>
      </c>
      <c r="H140" s="1">
        <f>IFERROR(__xludf.DUMMYFUNCTION("""COMPUTED_VALUE"""),18578.81)</f>
        <v>18578.81</v>
      </c>
      <c r="J140" s="2">
        <f>IFERROR(__xludf.DUMMYFUNCTION("""COMPUTED_VALUE"""),45495.66666666667)</f>
        <v>45495.66667</v>
      </c>
      <c r="K140" s="1">
        <f>IFERROR(__xludf.DUMMYFUNCTION("""COMPUTED_VALUE"""),19068.35)</f>
        <v>19068.35</v>
      </c>
      <c r="M140" s="2">
        <f>IFERROR(__xludf.DUMMYFUNCTION("""COMPUTED_VALUE"""),45495.66666666667)</f>
        <v>45495.66667</v>
      </c>
      <c r="N140" s="1">
        <f>IFERROR(__xludf.DUMMYFUNCTION("""COMPUTED_VALUE"""),4.90584123E8)</f>
        <v>490584123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IFERROR(__xludf.DUMMYFUNCTION("""COMPUTED_VALUE"""),18916.72)</f>
        <v>18916.72</v>
      </c>
      <c r="D141" s="2">
        <f>IFERROR(__xludf.DUMMYFUNCTION("""COMPUTED_VALUE"""),45496.66666666667)</f>
        <v>45496.66667</v>
      </c>
      <c r="E141" s="1">
        <f>IFERROR(__xludf.DUMMYFUNCTION("""COMPUTED_VALUE"""),19130.4)</f>
        <v>19130.4</v>
      </c>
      <c r="G141" s="2">
        <f>IFERROR(__xludf.DUMMYFUNCTION("""COMPUTED_VALUE"""),45496.66666666667)</f>
        <v>45496.66667</v>
      </c>
      <c r="H141" s="1">
        <f>IFERROR(__xludf.DUMMYFUNCTION("""COMPUTED_VALUE"""),18859.83)</f>
        <v>18859.83</v>
      </c>
      <c r="J141" s="2">
        <f>IFERROR(__xludf.DUMMYFUNCTION("""COMPUTED_VALUE"""),45496.66666666667)</f>
        <v>45496.66667</v>
      </c>
      <c r="K141" s="1">
        <f>IFERROR(__xludf.DUMMYFUNCTION("""COMPUTED_VALUE"""),18904.13)</f>
        <v>18904.13</v>
      </c>
      <c r="M141" s="2">
        <f>IFERROR(__xludf.DUMMYFUNCTION("""COMPUTED_VALUE"""),45496.66666666667)</f>
        <v>45496.66667</v>
      </c>
      <c r="N141" s="1">
        <f>IFERROR(__xludf.DUMMYFUNCTION("""COMPUTED_VALUE"""),3.41082426E8)</f>
        <v>341082426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IFERROR(__xludf.DUMMYFUNCTION("""COMPUTED_VALUE"""),18505.82)</f>
        <v>18505.82</v>
      </c>
      <c r="D142" s="2">
        <f>IFERROR(__xludf.DUMMYFUNCTION("""COMPUTED_VALUE"""),45497.66666666667)</f>
        <v>45497.66667</v>
      </c>
      <c r="E142" s="1">
        <f>IFERROR(__xludf.DUMMYFUNCTION("""COMPUTED_VALUE"""),18590.62)</f>
        <v>18590.62</v>
      </c>
      <c r="G142" s="2">
        <f>IFERROR(__xludf.DUMMYFUNCTION("""COMPUTED_VALUE"""),45497.66666666667)</f>
        <v>45497.66667</v>
      </c>
      <c r="H142" s="1">
        <f>IFERROR(__xludf.DUMMYFUNCTION("""COMPUTED_VALUE"""),17701.53)</f>
        <v>17701.53</v>
      </c>
      <c r="J142" s="2">
        <f>IFERROR(__xludf.DUMMYFUNCTION("""COMPUTED_VALUE"""),45497.66666666667)</f>
        <v>45497.66667</v>
      </c>
      <c r="K142" s="1">
        <f>IFERROR(__xludf.DUMMYFUNCTION("""COMPUTED_VALUE"""),17745.93)</f>
        <v>17745.93</v>
      </c>
      <c r="M142" s="2">
        <f>IFERROR(__xludf.DUMMYFUNCTION("""COMPUTED_VALUE"""),45497.66666666667)</f>
        <v>45497.66667</v>
      </c>
      <c r="N142" s="1">
        <f>IFERROR(__xludf.DUMMYFUNCTION("""COMPUTED_VALUE"""),6.22192433E8)</f>
        <v>622192433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IFERROR(__xludf.DUMMYFUNCTION("""COMPUTED_VALUE"""),17591.03)</f>
        <v>17591.03</v>
      </c>
      <c r="D143" s="2">
        <f>IFERROR(__xludf.DUMMYFUNCTION("""COMPUTED_VALUE"""),45498.66666666667)</f>
        <v>45498.66667</v>
      </c>
      <c r="E143" s="1">
        <f>IFERROR(__xludf.DUMMYFUNCTION("""COMPUTED_VALUE"""),18018.46)</f>
        <v>18018.46</v>
      </c>
      <c r="G143" s="2">
        <f>IFERROR(__xludf.DUMMYFUNCTION("""COMPUTED_VALUE"""),45498.66666666667)</f>
        <v>45498.66667</v>
      </c>
      <c r="H143" s="1">
        <f>IFERROR(__xludf.DUMMYFUNCTION("""COMPUTED_VALUE"""),16812.85)</f>
        <v>16812.85</v>
      </c>
      <c r="J143" s="2">
        <f>IFERROR(__xludf.DUMMYFUNCTION("""COMPUTED_VALUE"""),45498.66666666667)</f>
        <v>45498.66667</v>
      </c>
      <c r="K143" s="1">
        <f>IFERROR(__xludf.DUMMYFUNCTION("""COMPUTED_VALUE"""),17417.09)</f>
        <v>17417.09</v>
      </c>
      <c r="M143" s="2">
        <f>IFERROR(__xludf.DUMMYFUNCTION("""COMPUTED_VALUE"""),45498.66666666667)</f>
        <v>45498.66667</v>
      </c>
      <c r="N143" s="1">
        <f>IFERROR(__xludf.DUMMYFUNCTION("""COMPUTED_VALUE"""),7.64443714E8)</f>
        <v>764443714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IFERROR(__xludf.DUMMYFUNCTION("""COMPUTED_VALUE"""),17910.39)</f>
        <v>17910.39</v>
      </c>
      <c r="D144" s="2">
        <f>IFERROR(__xludf.DUMMYFUNCTION("""COMPUTED_VALUE"""),45499.66666666667)</f>
        <v>45499.66667</v>
      </c>
      <c r="E144" s="1">
        <f>IFERROR(__xludf.DUMMYFUNCTION("""COMPUTED_VALUE"""),17910.39)</f>
        <v>17910.39</v>
      </c>
      <c r="G144" s="2">
        <f>IFERROR(__xludf.DUMMYFUNCTION("""COMPUTED_VALUE"""),45499.66666666667)</f>
        <v>45499.66667</v>
      </c>
      <c r="H144" s="1">
        <f>IFERROR(__xludf.DUMMYFUNCTION("""COMPUTED_VALUE"""),17455.98)</f>
        <v>17455.98</v>
      </c>
      <c r="J144" s="2">
        <f>IFERROR(__xludf.DUMMYFUNCTION("""COMPUTED_VALUE"""),45499.66666666667)</f>
        <v>45499.66667</v>
      </c>
      <c r="K144" s="1">
        <f>IFERROR(__xludf.DUMMYFUNCTION("""COMPUTED_VALUE"""),17641.34)</f>
        <v>17641.34</v>
      </c>
      <c r="M144" s="2">
        <f>IFERROR(__xludf.DUMMYFUNCTION("""COMPUTED_VALUE"""),45499.66666666667)</f>
        <v>45499.66667</v>
      </c>
      <c r="N144" s="1">
        <f>IFERROR(__xludf.DUMMYFUNCTION("""COMPUTED_VALUE"""),5.02864408E8)</f>
        <v>502864408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IFERROR(__xludf.DUMMYFUNCTION("""COMPUTED_VALUE"""),17778.49)</f>
        <v>17778.49</v>
      </c>
      <c r="D145" s="2">
        <f>IFERROR(__xludf.DUMMYFUNCTION("""COMPUTED_VALUE"""),45502.66666666667)</f>
        <v>45502.66667</v>
      </c>
      <c r="E145" s="1">
        <f>IFERROR(__xludf.DUMMYFUNCTION("""COMPUTED_VALUE"""),18086.97)</f>
        <v>18086.97</v>
      </c>
      <c r="G145" s="2">
        <f>IFERROR(__xludf.DUMMYFUNCTION("""COMPUTED_VALUE"""),45502.66666666667)</f>
        <v>45502.66667</v>
      </c>
      <c r="H145" s="1">
        <f>IFERROR(__xludf.DUMMYFUNCTION("""COMPUTED_VALUE"""),17441.06)</f>
        <v>17441.06</v>
      </c>
      <c r="J145" s="2">
        <f>IFERROR(__xludf.DUMMYFUNCTION("""COMPUTED_VALUE"""),45502.66666666667)</f>
        <v>45502.66667</v>
      </c>
      <c r="K145" s="1">
        <f>IFERROR(__xludf.DUMMYFUNCTION("""COMPUTED_VALUE"""),17482.35)</f>
        <v>17482.35</v>
      </c>
      <c r="M145" s="2">
        <f>IFERROR(__xludf.DUMMYFUNCTION("""COMPUTED_VALUE"""),45502.66666666667)</f>
        <v>45502.66667</v>
      </c>
      <c r="N145" s="1">
        <f>IFERROR(__xludf.DUMMYFUNCTION("""COMPUTED_VALUE"""),4.44792203E8)</f>
        <v>444792203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IFERROR(__xludf.DUMMYFUNCTION("""COMPUTED_VALUE"""),17548.23)</f>
        <v>17548.23</v>
      </c>
      <c r="D146" s="2">
        <f>IFERROR(__xludf.DUMMYFUNCTION("""COMPUTED_VALUE"""),45503.66666666667)</f>
        <v>45503.66667</v>
      </c>
      <c r="E146" s="1">
        <f>IFERROR(__xludf.DUMMYFUNCTION("""COMPUTED_VALUE"""),17590.98)</f>
        <v>17590.98</v>
      </c>
      <c r="G146" s="2">
        <f>IFERROR(__xludf.DUMMYFUNCTION("""COMPUTED_VALUE"""),45503.66666666667)</f>
        <v>45503.66667</v>
      </c>
      <c r="H146" s="1">
        <f>IFERROR(__xludf.DUMMYFUNCTION("""COMPUTED_VALUE"""),16441.37)</f>
        <v>16441.37</v>
      </c>
      <c r="J146" s="2">
        <f>IFERROR(__xludf.DUMMYFUNCTION("""COMPUTED_VALUE"""),45503.66666666667)</f>
        <v>45503.66667</v>
      </c>
      <c r="K146" s="1">
        <f>IFERROR(__xludf.DUMMYFUNCTION("""COMPUTED_VALUE"""),16541.14)</f>
        <v>16541.14</v>
      </c>
      <c r="M146" s="2">
        <f>IFERROR(__xludf.DUMMYFUNCTION("""COMPUTED_VALUE"""),45503.66666666667)</f>
        <v>45503.66667</v>
      </c>
      <c r="N146" s="1">
        <f>IFERROR(__xludf.DUMMYFUNCTION("""COMPUTED_VALUE"""),7.65760037E8)</f>
        <v>765760037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IFERROR(__xludf.DUMMYFUNCTION("""COMPUTED_VALUE"""),17699.55)</f>
        <v>17699.55</v>
      </c>
      <c r="D147" s="2">
        <f>IFERROR(__xludf.DUMMYFUNCTION("""COMPUTED_VALUE"""),45504.66666666667)</f>
        <v>45504.66667</v>
      </c>
      <c r="E147" s="1">
        <f>IFERROR(__xludf.DUMMYFUNCTION("""COMPUTED_VALUE"""),18292.23)</f>
        <v>18292.23</v>
      </c>
      <c r="G147" s="2">
        <f>IFERROR(__xludf.DUMMYFUNCTION("""COMPUTED_VALUE"""),45504.66666666667)</f>
        <v>45504.66667</v>
      </c>
      <c r="H147" s="1">
        <f>IFERROR(__xludf.DUMMYFUNCTION("""COMPUTED_VALUE"""),17467.88)</f>
        <v>17467.88</v>
      </c>
      <c r="J147" s="2">
        <f>IFERROR(__xludf.DUMMYFUNCTION("""COMPUTED_VALUE"""),45504.66666666667)</f>
        <v>45504.66667</v>
      </c>
      <c r="K147" s="1">
        <f>IFERROR(__xludf.DUMMYFUNCTION("""COMPUTED_VALUE"""),18206.49)</f>
        <v>18206.49</v>
      </c>
      <c r="M147" s="2">
        <f>IFERROR(__xludf.DUMMYFUNCTION("""COMPUTED_VALUE"""),45504.66666666667)</f>
        <v>45504.66667</v>
      </c>
      <c r="N147" s="1">
        <f>IFERROR(__xludf.DUMMYFUNCTION("""COMPUTED_VALUE"""),8.47320643E8)</f>
        <v>847320643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IFERROR(__xludf.DUMMYFUNCTION("""COMPUTED_VALUE"""),18086.34)</f>
        <v>18086.34</v>
      </c>
      <c r="D148" s="2">
        <f>IFERROR(__xludf.DUMMYFUNCTION("""COMPUTED_VALUE"""),45505.66666666667)</f>
        <v>45505.66667</v>
      </c>
      <c r="E148" s="1">
        <f>IFERROR(__xludf.DUMMYFUNCTION("""COMPUTED_VALUE"""),18345.49)</f>
        <v>18345.49</v>
      </c>
      <c r="G148" s="2">
        <f>IFERROR(__xludf.DUMMYFUNCTION("""COMPUTED_VALUE"""),45505.66666666667)</f>
        <v>45505.66667</v>
      </c>
      <c r="H148" s="1">
        <f>IFERROR(__xludf.DUMMYFUNCTION("""COMPUTED_VALUE"""),16632.88)</f>
        <v>16632.88</v>
      </c>
      <c r="J148" s="2">
        <f>IFERROR(__xludf.DUMMYFUNCTION("""COMPUTED_VALUE"""),45505.66666666667)</f>
        <v>45505.66667</v>
      </c>
      <c r="K148" s="1">
        <f>IFERROR(__xludf.DUMMYFUNCTION("""COMPUTED_VALUE"""),16906.28)</f>
        <v>16906.28</v>
      </c>
      <c r="M148" s="2">
        <f>IFERROR(__xludf.DUMMYFUNCTION("""COMPUTED_VALUE"""),45505.66666666667)</f>
        <v>45505.66667</v>
      </c>
      <c r="N148" s="1">
        <f>IFERROR(__xludf.DUMMYFUNCTION("""COMPUTED_VALUE"""),9.41358279E8)</f>
        <v>941358279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IFERROR(__xludf.DUMMYFUNCTION("""COMPUTED_VALUE"""),16122.84)</f>
        <v>16122.84</v>
      </c>
      <c r="D149" s="2">
        <f>IFERROR(__xludf.DUMMYFUNCTION("""COMPUTED_VALUE"""),45506.66666666667)</f>
        <v>45506.66667</v>
      </c>
      <c r="E149" s="1">
        <f>IFERROR(__xludf.DUMMYFUNCTION("""COMPUTED_VALUE"""),16594.06)</f>
        <v>16594.06</v>
      </c>
      <c r="G149" s="2">
        <f>IFERROR(__xludf.DUMMYFUNCTION("""COMPUTED_VALUE"""),45506.66666666667)</f>
        <v>45506.66667</v>
      </c>
      <c r="H149" s="1">
        <f>IFERROR(__xludf.DUMMYFUNCTION("""COMPUTED_VALUE"""),15790.27)</f>
        <v>15790.27</v>
      </c>
      <c r="J149" s="2">
        <f>IFERROR(__xludf.DUMMYFUNCTION("""COMPUTED_VALUE"""),45506.66666666667)</f>
        <v>45506.66667</v>
      </c>
      <c r="K149" s="1">
        <f>IFERROR(__xludf.DUMMYFUNCTION("""COMPUTED_VALUE"""),16338.87)</f>
        <v>16338.87</v>
      </c>
      <c r="M149" s="2">
        <f>IFERROR(__xludf.DUMMYFUNCTION("""COMPUTED_VALUE"""),45506.66666666667)</f>
        <v>45506.66667</v>
      </c>
      <c r="N149" s="1">
        <f>IFERROR(__xludf.DUMMYFUNCTION("""COMPUTED_VALUE"""),1.082413963E9)</f>
        <v>1082413963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IFERROR(__xludf.DUMMYFUNCTION("""COMPUTED_VALUE"""),14581.76)</f>
        <v>14581.76</v>
      </c>
      <c r="D150" s="2">
        <f>IFERROR(__xludf.DUMMYFUNCTION("""COMPUTED_VALUE"""),45509.66666666667)</f>
        <v>45509.66667</v>
      </c>
      <c r="E150" s="1">
        <f>IFERROR(__xludf.DUMMYFUNCTION("""COMPUTED_VALUE"""),16111.2)</f>
        <v>16111.2</v>
      </c>
      <c r="G150" s="2">
        <f>IFERROR(__xludf.DUMMYFUNCTION("""COMPUTED_VALUE"""),45509.66666666667)</f>
        <v>45509.66667</v>
      </c>
      <c r="H150" s="1">
        <f>IFERROR(__xludf.DUMMYFUNCTION("""COMPUTED_VALUE"""),14540.16)</f>
        <v>14540.16</v>
      </c>
      <c r="J150" s="2">
        <f>IFERROR(__xludf.DUMMYFUNCTION("""COMPUTED_VALUE"""),45509.66666666667)</f>
        <v>45509.66667</v>
      </c>
      <c r="K150" s="1">
        <f>IFERROR(__xludf.DUMMYFUNCTION("""COMPUTED_VALUE"""),15678.03)</f>
        <v>15678.03</v>
      </c>
      <c r="M150" s="2">
        <f>IFERROR(__xludf.DUMMYFUNCTION("""COMPUTED_VALUE"""),45509.66666666667)</f>
        <v>45509.66667</v>
      </c>
      <c r="N150" s="1">
        <f>IFERROR(__xludf.DUMMYFUNCTION("""COMPUTED_VALUE"""),9.72618753E8)</f>
        <v>972618753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IFERROR(__xludf.DUMMYFUNCTION("""COMPUTED_VALUE"""),16022.65)</f>
        <v>16022.65</v>
      </c>
      <c r="D151" s="2">
        <f>IFERROR(__xludf.DUMMYFUNCTION("""COMPUTED_VALUE"""),45510.66666666667)</f>
        <v>45510.66667</v>
      </c>
      <c r="E151" s="1">
        <f>IFERROR(__xludf.DUMMYFUNCTION("""COMPUTED_VALUE"""),16497.01)</f>
        <v>16497.01</v>
      </c>
      <c r="G151" s="2">
        <f>IFERROR(__xludf.DUMMYFUNCTION("""COMPUTED_VALUE"""),45510.66666666667)</f>
        <v>45510.66667</v>
      </c>
      <c r="H151" s="1">
        <f>IFERROR(__xludf.DUMMYFUNCTION("""COMPUTED_VALUE"""),15638.64)</f>
        <v>15638.64</v>
      </c>
      <c r="J151" s="2">
        <f>IFERROR(__xludf.DUMMYFUNCTION("""COMPUTED_VALUE"""),45510.66666666667)</f>
        <v>45510.66667</v>
      </c>
      <c r="K151" s="1">
        <f>IFERROR(__xludf.DUMMYFUNCTION("""COMPUTED_VALUE"""),16030.63)</f>
        <v>16030.63</v>
      </c>
      <c r="M151" s="2">
        <f>IFERROR(__xludf.DUMMYFUNCTION("""COMPUTED_VALUE"""),45510.66666666667)</f>
        <v>45510.66667</v>
      </c>
      <c r="N151" s="1">
        <f>IFERROR(__xludf.DUMMYFUNCTION("""COMPUTED_VALUE"""),7.21352307E8)</f>
        <v>721352307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IFERROR(__xludf.DUMMYFUNCTION("""COMPUTED_VALUE"""),16563.62)</f>
        <v>16563.62</v>
      </c>
      <c r="D152" s="2">
        <f>IFERROR(__xludf.DUMMYFUNCTION("""COMPUTED_VALUE"""),45511.66666666667)</f>
        <v>45511.66667</v>
      </c>
      <c r="E152" s="1">
        <f>IFERROR(__xludf.DUMMYFUNCTION("""COMPUTED_VALUE"""),16656.25)</f>
        <v>16656.25</v>
      </c>
      <c r="G152" s="2">
        <f>IFERROR(__xludf.DUMMYFUNCTION("""COMPUTED_VALUE"""),45511.66666666667)</f>
        <v>45511.66667</v>
      </c>
      <c r="H152" s="1">
        <f>IFERROR(__xludf.DUMMYFUNCTION("""COMPUTED_VALUE"""),15319.83)</f>
        <v>15319.83</v>
      </c>
      <c r="J152" s="2">
        <f>IFERROR(__xludf.DUMMYFUNCTION("""COMPUTED_VALUE"""),45511.66666666667)</f>
        <v>45511.66667</v>
      </c>
      <c r="K152" s="1">
        <f>IFERROR(__xludf.DUMMYFUNCTION("""COMPUTED_VALUE"""),15350.5)</f>
        <v>15350.5</v>
      </c>
      <c r="M152" s="2">
        <f>IFERROR(__xludf.DUMMYFUNCTION("""COMPUTED_VALUE"""),45511.66666666667)</f>
        <v>45511.66667</v>
      </c>
      <c r="N152" s="1">
        <f>IFERROR(__xludf.DUMMYFUNCTION("""COMPUTED_VALUE"""),7.21456205E8)</f>
        <v>721456205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IFERROR(__xludf.DUMMYFUNCTION("""COMPUTED_VALUE"""),15815.19)</f>
        <v>15815.19</v>
      </c>
      <c r="D153" s="2">
        <f>IFERROR(__xludf.DUMMYFUNCTION("""COMPUTED_VALUE"""),45512.66666666667)</f>
        <v>45512.66667</v>
      </c>
      <c r="E153" s="1">
        <f>IFERROR(__xludf.DUMMYFUNCTION("""COMPUTED_VALUE"""),16377.15)</f>
        <v>16377.15</v>
      </c>
      <c r="G153" s="2">
        <f>IFERROR(__xludf.DUMMYFUNCTION("""COMPUTED_VALUE"""),45512.66666666667)</f>
        <v>45512.66667</v>
      </c>
      <c r="H153" s="1">
        <f>IFERROR(__xludf.DUMMYFUNCTION("""COMPUTED_VALUE"""),15333.38)</f>
        <v>15333.38</v>
      </c>
      <c r="J153" s="2">
        <f>IFERROR(__xludf.DUMMYFUNCTION("""COMPUTED_VALUE"""),45512.66666666667)</f>
        <v>45512.66667</v>
      </c>
      <c r="K153" s="1">
        <f>IFERROR(__xludf.DUMMYFUNCTION("""COMPUTED_VALUE"""),16333.67)</f>
        <v>16333.67</v>
      </c>
      <c r="M153" s="2">
        <f>IFERROR(__xludf.DUMMYFUNCTION("""COMPUTED_VALUE"""),45512.66666666667)</f>
        <v>45512.66667</v>
      </c>
      <c r="N153" s="1">
        <f>IFERROR(__xludf.DUMMYFUNCTION("""COMPUTED_VALUE"""),7.02748439E8)</f>
        <v>702748439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IFERROR(__xludf.DUMMYFUNCTION("""COMPUTED_VALUE"""),16341.61)</f>
        <v>16341.61</v>
      </c>
      <c r="D154" s="2">
        <f>IFERROR(__xludf.DUMMYFUNCTION("""COMPUTED_VALUE"""),45513.66666666667)</f>
        <v>45513.66667</v>
      </c>
      <c r="E154" s="1">
        <f>IFERROR(__xludf.DUMMYFUNCTION("""COMPUTED_VALUE"""),16474.24)</f>
        <v>16474.24</v>
      </c>
      <c r="G154" s="2">
        <f>IFERROR(__xludf.DUMMYFUNCTION("""COMPUTED_VALUE"""),45513.66666666667)</f>
        <v>45513.66667</v>
      </c>
      <c r="H154" s="1">
        <f>IFERROR(__xludf.DUMMYFUNCTION("""COMPUTED_VALUE"""),16092.03)</f>
        <v>16092.03</v>
      </c>
      <c r="J154" s="2">
        <f>IFERROR(__xludf.DUMMYFUNCTION("""COMPUTED_VALUE"""),45513.66666666667)</f>
        <v>45513.66667</v>
      </c>
      <c r="K154" s="1">
        <f>IFERROR(__xludf.DUMMYFUNCTION("""COMPUTED_VALUE"""),16311.42)</f>
        <v>16311.42</v>
      </c>
      <c r="M154" s="2">
        <f>IFERROR(__xludf.DUMMYFUNCTION("""COMPUTED_VALUE"""),45513.66666666667)</f>
        <v>45513.66667</v>
      </c>
      <c r="N154" s="1">
        <f>IFERROR(__xludf.DUMMYFUNCTION("""COMPUTED_VALUE"""),5.14090515E8)</f>
        <v>514090515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IFERROR(__xludf.DUMMYFUNCTION("""COMPUTED_VALUE"""),16440.71)</f>
        <v>16440.71</v>
      </c>
      <c r="D155" s="2">
        <f>IFERROR(__xludf.DUMMYFUNCTION("""COMPUTED_VALUE"""),45516.66666666667)</f>
        <v>45516.66667</v>
      </c>
      <c r="E155" s="1">
        <f>IFERROR(__xludf.DUMMYFUNCTION("""COMPUTED_VALUE"""),16918.64)</f>
        <v>16918.64</v>
      </c>
      <c r="G155" s="2">
        <f>IFERROR(__xludf.DUMMYFUNCTION("""COMPUTED_VALUE"""),45516.66666666667)</f>
        <v>45516.66667</v>
      </c>
      <c r="H155" s="1">
        <f>IFERROR(__xludf.DUMMYFUNCTION("""COMPUTED_VALUE"""),16407.57)</f>
        <v>16407.57</v>
      </c>
      <c r="J155" s="2">
        <f>IFERROR(__xludf.DUMMYFUNCTION("""COMPUTED_VALUE"""),45516.66666666667)</f>
        <v>45516.66667</v>
      </c>
      <c r="K155" s="1">
        <f>IFERROR(__xludf.DUMMYFUNCTION("""COMPUTED_VALUE"""),16692.94)</f>
        <v>16692.94</v>
      </c>
      <c r="M155" s="2">
        <f>IFERROR(__xludf.DUMMYFUNCTION("""COMPUTED_VALUE"""),45516.66666666667)</f>
        <v>45516.66667</v>
      </c>
      <c r="N155" s="1">
        <f>IFERROR(__xludf.DUMMYFUNCTION("""COMPUTED_VALUE"""),5.23113724E8)</f>
        <v>523113724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IFERROR(__xludf.DUMMYFUNCTION("""COMPUTED_VALUE"""),17077.96)</f>
        <v>17077.96</v>
      </c>
      <c r="D156" s="2">
        <f>IFERROR(__xludf.DUMMYFUNCTION("""COMPUTED_VALUE"""),45517.66666666667)</f>
        <v>45517.66667</v>
      </c>
      <c r="E156" s="1">
        <f>IFERROR(__xludf.DUMMYFUNCTION("""COMPUTED_VALUE"""),17605.62)</f>
        <v>17605.62</v>
      </c>
      <c r="G156" s="2">
        <f>IFERROR(__xludf.DUMMYFUNCTION("""COMPUTED_VALUE"""),45517.66666666667)</f>
        <v>45517.66667</v>
      </c>
      <c r="H156" s="1">
        <f>IFERROR(__xludf.DUMMYFUNCTION("""COMPUTED_VALUE"""),16975.03)</f>
        <v>16975.03</v>
      </c>
      <c r="J156" s="2">
        <f>IFERROR(__xludf.DUMMYFUNCTION("""COMPUTED_VALUE"""),45517.66666666667)</f>
        <v>45517.66667</v>
      </c>
      <c r="K156" s="1">
        <f>IFERROR(__xludf.DUMMYFUNCTION("""COMPUTED_VALUE"""),17600.27)</f>
        <v>17600.27</v>
      </c>
      <c r="M156" s="2">
        <f>IFERROR(__xludf.DUMMYFUNCTION("""COMPUTED_VALUE"""),45517.66666666667)</f>
        <v>45517.66667</v>
      </c>
      <c r="N156" s="1">
        <f>IFERROR(__xludf.DUMMYFUNCTION("""COMPUTED_VALUE"""),5.65747256E8)</f>
        <v>565747256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IFERROR(__xludf.DUMMYFUNCTION("""COMPUTED_VALUE"""),17873.03)</f>
        <v>17873.03</v>
      </c>
      <c r="D157" s="2">
        <f>IFERROR(__xludf.DUMMYFUNCTION("""COMPUTED_VALUE"""),45518.66666666667)</f>
        <v>45518.66667</v>
      </c>
      <c r="E157" s="1">
        <f>IFERROR(__xludf.DUMMYFUNCTION("""COMPUTED_VALUE"""),17881.37)</f>
        <v>17881.37</v>
      </c>
      <c r="G157" s="2">
        <f>IFERROR(__xludf.DUMMYFUNCTION("""COMPUTED_VALUE"""),45518.66666666667)</f>
        <v>45518.66667</v>
      </c>
      <c r="H157" s="1">
        <f>IFERROR(__xludf.DUMMYFUNCTION("""COMPUTED_VALUE"""),17327.13)</f>
        <v>17327.13</v>
      </c>
      <c r="J157" s="2">
        <f>IFERROR(__xludf.DUMMYFUNCTION("""COMPUTED_VALUE"""),45518.66666666667)</f>
        <v>45518.66667</v>
      </c>
      <c r="K157" s="1">
        <f>IFERROR(__xludf.DUMMYFUNCTION("""COMPUTED_VALUE"""),17754.87)</f>
        <v>17754.87</v>
      </c>
      <c r="M157" s="2">
        <f>IFERROR(__xludf.DUMMYFUNCTION("""COMPUTED_VALUE"""),45518.66666666667)</f>
        <v>45518.66667</v>
      </c>
      <c r="N157" s="1">
        <f>IFERROR(__xludf.DUMMYFUNCTION("""COMPUTED_VALUE"""),5.42671591E8)</f>
        <v>542671591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IFERROR(__xludf.DUMMYFUNCTION("""COMPUTED_VALUE"""),18016.31)</f>
        <v>18016.31</v>
      </c>
      <c r="D158" s="2">
        <f>IFERROR(__xludf.DUMMYFUNCTION("""COMPUTED_VALUE"""),45519.66666666667)</f>
        <v>45519.66667</v>
      </c>
      <c r="E158" s="1">
        <f>IFERROR(__xludf.DUMMYFUNCTION("""COMPUTED_VALUE"""),18600.83)</f>
        <v>18600.83</v>
      </c>
      <c r="G158" s="2">
        <f>IFERROR(__xludf.DUMMYFUNCTION("""COMPUTED_VALUE"""),45519.66666666667)</f>
        <v>45519.66667</v>
      </c>
      <c r="H158" s="1">
        <f>IFERROR(__xludf.DUMMYFUNCTION("""COMPUTED_VALUE"""),17876.52)</f>
        <v>17876.52</v>
      </c>
      <c r="J158" s="2">
        <f>IFERROR(__xludf.DUMMYFUNCTION("""COMPUTED_VALUE"""),45519.66666666667)</f>
        <v>45519.66667</v>
      </c>
      <c r="K158" s="1">
        <f>IFERROR(__xludf.DUMMYFUNCTION("""COMPUTED_VALUE"""),18545.58)</f>
        <v>18545.58</v>
      </c>
      <c r="M158" s="2">
        <f>IFERROR(__xludf.DUMMYFUNCTION("""COMPUTED_VALUE"""),45519.66666666667)</f>
        <v>45519.66667</v>
      </c>
      <c r="N158" s="1">
        <f>IFERROR(__xludf.DUMMYFUNCTION("""COMPUTED_VALUE"""),6.1188377E8)</f>
        <v>611883770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IFERROR(__xludf.DUMMYFUNCTION("""COMPUTED_VALUE"""),18349.99)</f>
        <v>18349.99</v>
      </c>
      <c r="D159" s="2">
        <f>IFERROR(__xludf.DUMMYFUNCTION("""COMPUTED_VALUE"""),45520.66666666667)</f>
        <v>45520.66667</v>
      </c>
      <c r="E159" s="1">
        <f>IFERROR(__xludf.DUMMYFUNCTION("""COMPUTED_VALUE"""),18709.11)</f>
        <v>18709.11</v>
      </c>
      <c r="G159" s="2">
        <f>IFERROR(__xludf.DUMMYFUNCTION("""COMPUTED_VALUE"""),45520.66666666667)</f>
        <v>45520.66667</v>
      </c>
      <c r="H159" s="1">
        <f>IFERROR(__xludf.DUMMYFUNCTION("""COMPUTED_VALUE"""),18277.58)</f>
        <v>18277.58</v>
      </c>
      <c r="J159" s="2">
        <f>IFERROR(__xludf.DUMMYFUNCTION("""COMPUTED_VALUE"""),45520.66666666667)</f>
        <v>45520.66667</v>
      </c>
      <c r="K159" s="1">
        <f>IFERROR(__xludf.DUMMYFUNCTION("""COMPUTED_VALUE"""),18656.45)</f>
        <v>18656.45</v>
      </c>
      <c r="M159" s="2">
        <f>IFERROR(__xludf.DUMMYFUNCTION("""COMPUTED_VALUE"""),45520.66666666667)</f>
        <v>45520.66667</v>
      </c>
      <c r="N159" s="1">
        <f>IFERROR(__xludf.DUMMYFUNCTION("""COMPUTED_VALUE"""),4.93488474E8)</f>
        <v>493488474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IFERROR(__xludf.DUMMYFUNCTION("""COMPUTED_VALUE"""),18607.56)</f>
        <v>18607.56</v>
      </c>
      <c r="D160" s="2">
        <f>IFERROR(__xludf.DUMMYFUNCTION("""COMPUTED_VALUE"""),45523.66666666667)</f>
        <v>45523.66667</v>
      </c>
      <c r="E160" s="1">
        <f>IFERROR(__xludf.DUMMYFUNCTION("""COMPUTED_VALUE"""),19232.5)</f>
        <v>19232.5</v>
      </c>
      <c r="G160" s="2">
        <f>IFERROR(__xludf.DUMMYFUNCTION("""COMPUTED_VALUE"""),45523.66666666667)</f>
        <v>45523.66667</v>
      </c>
      <c r="H160" s="1">
        <f>IFERROR(__xludf.DUMMYFUNCTION("""COMPUTED_VALUE"""),18450.33)</f>
        <v>18450.33</v>
      </c>
      <c r="J160" s="2">
        <f>IFERROR(__xludf.DUMMYFUNCTION("""COMPUTED_VALUE"""),45523.66666666667)</f>
        <v>45523.66667</v>
      </c>
      <c r="K160" s="1">
        <f>IFERROR(__xludf.DUMMYFUNCTION("""COMPUTED_VALUE"""),19232.5)</f>
        <v>19232.5</v>
      </c>
      <c r="M160" s="2">
        <f>IFERROR(__xludf.DUMMYFUNCTION("""COMPUTED_VALUE"""),45523.66666666667)</f>
        <v>45523.66667</v>
      </c>
      <c r="N160" s="1">
        <f>IFERROR(__xludf.DUMMYFUNCTION("""COMPUTED_VALUE"""),5.51000997E8)</f>
        <v>551000997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IFERROR(__xludf.DUMMYFUNCTION("""COMPUTED_VALUE"""),19069.05)</f>
        <v>19069.05</v>
      </c>
      <c r="D161" s="2">
        <f>IFERROR(__xludf.DUMMYFUNCTION("""COMPUTED_VALUE"""),45524.66666666667)</f>
        <v>45524.66667</v>
      </c>
      <c r="E161" s="1">
        <f>IFERROR(__xludf.DUMMYFUNCTION("""COMPUTED_VALUE"""),19243.27)</f>
        <v>19243.27</v>
      </c>
      <c r="G161" s="2">
        <f>IFERROR(__xludf.DUMMYFUNCTION("""COMPUTED_VALUE"""),45524.66666666667)</f>
        <v>45524.66667</v>
      </c>
      <c r="H161" s="1">
        <f>IFERROR(__xludf.DUMMYFUNCTION("""COMPUTED_VALUE"""),18749.42)</f>
        <v>18749.42</v>
      </c>
      <c r="J161" s="2">
        <f>IFERROR(__xludf.DUMMYFUNCTION("""COMPUTED_VALUE"""),45524.66666666667)</f>
        <v>45524.66667</v>
      </c>
      <c r="K161" s="1">
        <f>IFERROR(__xludf.DUMMYFUNCTION("""COMPUTED_VALUE"""),18916.51)</f>
        <v>18916.51</v>
      </c>
      <c r="M161" s="2">
        <f>IFERROR(__xludf.DUMMYFUNCTION("""COMPUTED_VALUE"""),45524.66666666667)</f>
        <v>45524.66667</v>
      </c>
      <c r="N161" s="1">
        <f>IFERROR(__xludf.DUMMYFUNCTION("""COMPUTED_VALUE"""),5.65184274E8)</f>
        <v>565184274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IFERROR(__xludf.DUMMYFUNCTION("""COMPUTED_VALUE"""),18962.75)</f>
        <v>18962.75</v>
      </c>
      <c r="D162" s="2">
        <f>IFERROR(__xludf.DUMMYFUNCTION("""COMPUTED_VALUE"""),45525.66666666667)</f>
        <v>45525.66667</v>
      </c>
      <c r="E162" s="1">
        <f>IFERROR(__xludf.DUMMYFUNCTION("""COMPUTED_VALUE"""),19214.39)</f>
        <v>19214.39</v>
      </c>
      <c r="G162" s="2">
        <f>IFERROR(__xludf.DUMMYFUNCTION("""COMPUTED_VALUE"""),45525.66666666667)</f>
        <v>45525.66667</v>
      </c>
      <c r="H162" s="1">
        <f>IFERROR(__xludf.DUMMYFUNCTION("""COMPUTED_VALUE"""),18869.29)</f>
        <v>18869.29</v>
      </c>
      <c r="J162" s="2">
        <f>IFERROR(__xludf.DUMMYFUNCTION("""COMPUTED_VALUE"""),45525.66666666667)</f>
        <v>45525.66667</v>
      </c>
      <c r="K162" s="1">
        <f>IFERROR(__xludf.DUMMYFUNCTION("""COMPUTED_VALUE"""),19116.08)</f>
        <v>19116.08</v>
      </c>
      <c r="M162" s="2">
        <f>IFERROR(__xludf.DUMMYFUNCTION("""COMPUTED_VALUE"""),45525.66666666667)</f>
        <v>45525.66667</v>
      </c>
      <c r="N162" s="1">
        <f>IFERROR(__xludf.DUMMYFUNCTION("""COMPUTED_VALUE"""),4.61043266E8)</f>
        <v>461043266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IFERROR(__xludf.DUMMYFUNCTION("""COMPUTED_VALUE"""),19311.86)</f>
        <v>19311.86</v>
      </c>
      <c r="D163" s="2">
        <f>IFERROR(__xludf.DUMMYFUNCTION("""COMPUTED_VALUE"""),45526.66666666667)</f>
        <v>45526.66667</v>
      </c>
      <c r="E163" s="1">
        <f>IFERROR(__xludf.DUMMYFUNCTION("""COMPUTED_VALUE"""),19407.76)</f>
        <v>19407.76</v>
      </c>
      <c r="G163" s="2">
        <f>IFERROR(__xludf.DUMMYFUNCTION("""COMPUTED_VALUE"""),45526.66666666667)</f>
        <v>45526.66667</v>
      </c>
      <c r="H163" s="1">
        <f>IFERROR(__xludf.DUMMYFUNCTION("""COMPUTED_VALUE"""),18391.29)</f>
        <v>18391.29</v>
      </c>
      <c r="J163" s="2">
        <f>IFERROR(__xludf.DUMMYFUNCTION("""COMPUTED_VALUE"""),45526.66666666667)</f>
        <v>45526.66667</v>
      </c>
      <c r="K163" s="1">
        <f>IFERROR(__xludf.DUMMYFUNCTION("""COMPUTED_VALUE"""),18455.19)</f>
        <v>18455.19</v>
      </c>
      <c r="M163" s="2">
        <f>IFERROR(__xludf.DUMMYFUNCTION("""COMPUTED_VALUE"""),45526.66666666667)</f>
        <v>45526.66667</v>
      </c>
      <c r="N163" s="1">
        <f>IFERROR(__xludf.DUMMYFUNCTION("""COMPUTED_VALUE"""),6.45713534E8)</f>
        <v>645713534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IFERROR(__xludf.DUMMYFUNCTION("""COMPUTED_VALUE"""),18755.18)</f>
        <v>18755.18</v>
      </c>
      <c r="D164" s="2">
        <f>IFERROR(__xludf.DUMMYFUNCTION("""COMPUTED_VALUE"""),45527.66666666667)</f>
        <v>45527.66667</v>
      </c>
      <c r="E164" s="1">
        <f>IFERROR(__xludf.DUMMYFUNCTION("""COMPUTED_VALUE"""),19192.51)</f>
        <v>19192.51</v>
      </c>
      <c r="G164" s="2">
        <f>IFERROR(__xludf.DUMMYFUNCTION("""COMPUTED_VALUE"""),45527.66666666667)</f>
        <v>45527.66667</v>
      </c>
      <c r="H164" s="1">
        <f>IFERROR(__xludf.DUMMYFUNCTION("""COMPUTED_VALUE"""),18676.92)</f>
        <v>18676.92</v>
      </c>
      <c r="J164" s="2">
        <f>IFERROR(__xludf.DUMMYFUNCTION("""COMPUTED_VALUE"""),45527.66666666667)</f>
        <v>45527.66667</v>
      </c>
      <c r="K164" s="1">
        <f>IFERROR(__xludf.DUMMYFUNCTION("""COMPUTED_VALUE"""),19118.59)</f>
        <v>19118.59</v>
      </c>
      <c r="M164" s="2">
        <f>IFERROR(__xludf.DUMMYFUNCTION("""COMPUTED_VALUE"""),45527.66666666667)</f>
        <v>45527.66667</v>
      </c>
      <c r="N164" s="1">
        <f>IFERROR(__xludf.DUMMYFUNCTION("""COMPUTED_VALUE"""),5.64600423E8)</f>
        <v>564600423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IFERROR(__xludf.DUMMYFUNCTION("""COMPUTED_VALUE"""),19077.06)</f>
        <v>19077.06</v>
      </c>
      <c r="D165" s="2">
        <f>IFERROR(__xludf.DUMMYFUNCTION("""COMPUTED_VALUE"""),45530.66666666667)</f>
        <v>45530.66667</v>
      </c>
      <c r="E165" s="1">
        <f>IFERROR(__xludf.DUMMYFUNCTION("""COMPUTED_VALUE"""),19253.31)</f>
        <v>19253.31</v>
      </c>
      <c r="G165" s="2">
        <f>IFERROR(__xludf.DUMMYFUNCTION("""COMPUTED_VALUE"""),45530.66666666667)</f>
        <v>45530.66667</v>
      </c>
      <c r="H165" s="1">
        <f>IFERROR(__xludf.DUMMYFUNCTION("""COMPUTED_VALUE"""),18460.42)</f>
        <v>18460.42</v>
      </c>
      <c r="J165" s="2">
        <f>IFERROR(__xludf.DUMMYFUNCTION("""COMPUTED_VALUE"""),45530.66666666667)</f>
        <v>45530.66667</v>
      </c>
      <c r="K165" s="1">
        <f>IFERROR(__xludf.DUMMYFUNCTION("""COMPUTED_VALUE"""),18633.66)</f>
        <v>18633.66</v>
      </c>
      <c r="M165" s="2">
        <f>IFERROR(__xludf.DUMMYFUNCTION("""COMPUTED_VALUE"""),45530.66666666667)</f>
        <v>45530.66667</v>
      </c>
      <c r="N165" s="1">
        <f>IFERROR(__xludf.DUMMYFUNCTION("""COMPUTED_VALUE"""),5.60372672E8)</f>
        <v>560372672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IFERROR(__xludf.DUMMYFUNCTION("""COMPUTED_VALUE"""),18452.6)</f>
        <v>18452.6</v>
      </c>
      <c r="D166" s="2">
        <f>IFERROR(__xludf.DUMMYFUNCTION("""COMPUTED_VALUE"""),45531.66666666667)</f>
        <v>45531.66667</v>
      </c>
      <c r="E166" s="1">
        <f>IFERROR(__xludf.DUMMYFUNCTION("""COMPUTED_VALUE"""),18960.26)</f>
        <v>18960.26</v>
      </c>
      <c r="G166" s="2">
        <f>IFERROR(__xludf.DUMMYFUNCTION("""COMPUTED_VALUE"""),45531.66666666667)</f>
        <v>45531.66667</v>
      </c>
      <c r="H166" s="1">
        <f>IFERROR(__xludf.DUMMYFUNCTION("""COMPUTED_VALUE"""),18299.7)</f>
        <v>18299.7</v>
      </c>
      <c r="J166" s="2">
        <f>IFERROR(__xludf.DUMMYFUNCTION("""COMPUTED_VALUE"""),45531.66666666667)</f>
        <v>45531.66667</v>
      </c>
      <c r="K166" s="1">
        <f>IFERROR(__xludf.DUMMYFUNCTION("""COMPUTED_VALUE"""),18867.81)</f>
        <v>18867.81</v>
      </c>
      <c r="M166" s="2">
        <f>IFERROR(__xludf.DUMMYFUNCTION("""COMPUTED_VALUE"""),45531.66666666667)</f>
        <v>45531.66667</v>
      </c>
      <c r="N166" s="1">
        <f>IFERROR(__xludf.DUMMYFUNCTION("""COMPUTED_VALUE"""),4.75286167E8)</f>
        <v>475286167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IFERROR(__xludf.DUMMYFUNCTION("""COMPUTED_VALUE"""),18812.19)</f>
        <v>18812.19</v>
      </c>
      <c r="D167" s="2">
        <f>IFERROR(__xludf.DUMMYFUNCTION("""COMPUTED_VALUE"""),45532.66666666667)</f>
        <v>45532.66667</v>
      </c>
      <c r="E167" s="1">
        <f>IFERROR(__xludf.DUMMYFUNCTION("""COMPUTED_VALUE"""),18884.17)</f>
        <v>18884.17</v>
      </c>
      <c r="G167" s="2">
        <f>IFERROR(__xludf.DUMMYFUNCTION("""COMPUTED_VALUE"""),45532.66666666667)</f>
        <v>45532.66667</v>
      </c>
      <c r="H167" s="1">
        <f>IFERROR(__xludf.DUMMYFUNCTION("""COMPUTED_VALUE"""),18184.82)</f>
        <v>18184.82</v>
      </c>
      <c r="J167" s="2">
        <f>IFERROR(__xludf.DUMMYFUNCTION("""COMPUTED_VALUE"""),45532.66666666667)</f>
        <v>45532.66667</v>
      </c>
      <c r="K167" s="1">
        <f>IFERROR(__xludf.DUMMYFUNCTION("""COMPUTED_VALUE"""),18488.45)</f>
        <v>18488.45</v>
      </c>
      <c r="M167" s="2">
        <f>IFERROR(__xludf.DUMMYFUNCTION("""COMPUTED_VALUE"""),45532.66666666667)</f>
        <v>45532.66667</v>
      </c>
      <c r="N167" s="1">
        <f>IFERROR(__xludf.DUMMYFUNCTION("""COMPUTED_VALUE"""),6.28181039E8)</f>
        <v>628181039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IFERROR(__xludf.DUMMYFUNCTION("""COMPUTED_VALUE"""),18186.26)</f>
        <v>18186.26</v>
      </c>
      <c r="D168" s="2">
        <f>IFERROR(__xludf.DUMMYFUNCTION("""COMPUTED_VALUE"""),45533.66666666667)</f>
        <v>45533.66667</v>
      </c>
      <c r="E168" s="1">
        <f>IFERROR(__xludf.DUMMYFUNCTION("""COMPUTED_VALUE"""),18548.7)</f>
        <v>18548.7</v>
      </c>
      <c r="G168" s="2">
        <f>IFERROR(__xludf.DUMMYFUNCTION("""COMPUTED_VALUE"""),45533.66666666667)</f>
        <v>45533.66667</v>
      </c>
      <c r="H168" s="1">
        <f>IFERROR(__xludf.DUMMYFUNCTION("""COMPUTED_VALUE"""),17738.3)</f>
        <v>17738.3</v>
      </c>
      <c r="J168" s="2">
        <f>IFERROR(__xludf.DUMMYFUNCTION("""COMPUTED_VALUE"""),45533.66666666667)</f>
        <v>45533.66667</v>
      </c>
      <c r="K168" s="1">
        <f>IFERROR(__xludf.DUMMYFUNCTION("""COMPUTED_VALUE"""),17822.04)</f>
        <v>17822.04</v>
      </c>
      <c r="M168" s="2">
        <f>IFERROR(__xludf.DUMMYFUNCTION("""COMPUTED_VALUE"""),45533.66666666667)</f>
        <v>45533.66667</v>
      </c>
      <c r="N168" s="1">
        <f>IFERROR(__xludf.DUMMYFUNCTION("""COMPUTED_VALUE"""),6.75056165E8)</f>
        <v>675056165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IFERROR(__xludf.DUMMYFUNCTION("""COMPUTED_VALUE"""),18181.75)</f>
        <v>18181.75</v>
      </c>
      <c r="D169" s="2">
        <f>IFERROR(__xludf.DUMMYFUNCTION("""COMPUTED_VALUE"""),45534.66666666667)</f>
        <v>45534.66667</v>
      </c>
      <c r="E169" s="1">
        <f>IFERROR(__xludf.DUMMYFUNCTION("""COMPUTED_VALUE"""),18407.2)</f>
        <v>18407.2</v>
      </c>
      <c r="G169" s="2">
        <f>IFERROR(__xludf.DUMMYFUNCTION("""COMPUTED_VALUE"""),45534.66666666667)</f>
        <v>45534.66667</v>
      </c>
      <c r="H169" s="1">
        <f>IFERROR(__xludf.DUMMYFUNCTION("""COMPUTED_VALUE"""),17908.66)</f>
        <v>17908.66</v>
      </c>
      <c r="J169" s="2">
        <f>IFERROR(__xludf.DUMMYFUNCTION("""COMPUTED_VALUE"""),45534.66666666667)</f>
        <v>45534.66667</v>
      </c>
      <c r="K169" s="1">
        <f>IFERROR(__xludf.DUMMYFUNCTION("""COMPUTED_VALUE"""),18213.03)</f>
        <v>18213.03</v>
      </c>
      <c r="M169" s="2">
        <f>IFERROR(__xludf.DUMMYFUNCTION("""COMPUTED_VALUE"""),45534.66666666667)</f>
        <v>45534.66667</v>
      </c>
      <c r="N169" s="1">
        <f>IFERROR(__xludf.DUMMYFUNCTION("""COMPUTED_VALUE"""),7.08586885E8)</f>
        <v>708586885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IFERROR(__xludf.DUMMYFUNCTION("""COMPUTED_VALUE"""),17786.29)</f>
        <v>17786.29</v>
      </c>
      <c r="D170" s="2">
        <f>IFERROR(__xludf.DUMMYFUNCTION("""COMPUTED_VALUE"""),45538.66666666667)</f>
        <v>45538.66667</v>
      </c>
      <c r="E170" s="1">
        <f>IFERROR(__xludf.DUMMYFUNCTION("""COMPUTED_VALUE"""),17791.58)</f>
        <v>17791.58</v>
      </c>
      <c r="G170" s="2">
        <f>IFERROR(__xludf.DUMMYFUNCTION("""COMPUTED_VALUE"""),45538.66666666667)</f>
        <v>45538.66667</v>
      </c>
      <c r="H170" s="1">
        <f>IFERROR(__xludf.DUMMYFUNCTION("""COMPUTED_VALUE"""),16574.56)</f>
        <v>16574.56</v>
      </c>
      <c r="J170" s="2">
        <f>IFERROR(__xludf.DUMMYFUNCTION("""COMPUTED_VALUE"""),45538.66666666667)</f>
        <v>45538.66667</v>
      </c>
      <c r="K170" s="1">
        <f>IFERROR(__xludf.DUMMYFUNCTION("""COMPUTED_VALUE"""),16676.58)</f>
        <v>16676.58</v>
      </c>
      <c r="M170" s="2">
        <f>IFERROR(__xludf.DUMMYFUNCTION("""COMPUTED_VALUE"""),45538.66666666667)</f>
        <v>45538.66667</v>
      </c>
      <c r="N170" s="1">
        <f>IFERROR(__xludf.DUMMYFUNCTION("""COMPUTED_VALUE"""),8.30317189E8)</f>
        <v>830317189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IFERROR(__xludf.DUMMYFUNCTION("""COMPUTED_VALUE"""),16368.76)</f>
        <v>16368.76</v>
      </c>
      <c r="D171" s="2">
        <f>IFERROR(__xludf.DUMMYFUNCTION("""COMPUTED_VALUE"""),45539.66666666667)</f>
        <v>45539.66667</v>
      </c>
      <c r="E171" s="1">
        <f>IFERROR(__xludf.DUMMYFUNCTION("""COMPUTED_VALUE"""),16995.35)</f>
        <v>16995.35</v>
      </c>
      <c r="G171" s="2">
        <f>IFERROR(__xludf.DUMMYFUNCTION("""COMPUTED_VALUE"""),45539.66666666667)</f>
        <v>45539.66667</v>
      </c>
      <c r="H171" s="1">
        <f>IFERROR(__xludf.DUMMYFUNCTION("""COMPUTED_VALUE"""),16294.46)</f>
        <v>16294.46</v>
      </c>
      <c r="J171" s="2">
        <f>IFERROR(__xludf.DUMMYFUNCTION("""COMPUTED_VALUE"""),45539.66666666667)</f>
        <v>45539.66667</v>
      </c>
      <c r="K171" s="1">
        <f>IFERROR(__xludf.DUMMYFUNCTION("""COMPUTED_VALUE"""),16589.95)</f>
        <v>16589.95</v>
      </c>
      <c r="M171" s="2">
        <f>IFERROR(__xludf.DUMMYFUNCTION("""COMPUTED_VALUE"""),45539.66666666667)</f>
        <v>45539.66667</v>
      </c>
      <c r="N171" s="1">
        <f>IFERROR(__xludf.DUMMYFUNCTION("""COMPUTED_VALUE"""),6.13241992E8)</f>
        <v>613241992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IFERROR(__xludf.DUMMYFUNCTION("""COMPUTED_VALUE"""),16351.53)</f>
        <v>16351.53</v>
      </c>
      <c r="D172" s="2">
        <f>IFERROR(__xludf.DUMMYFUNCTION("""COMPUTED_VALUE"""),45540.66666666667)</f>
        <v>45540.66667</v>
      </c>
      <c r="E172" s="1">
        <f>IFERROR(__xludf.DUMMYFUNCTION("""COMPUTED_VALUE"""),16930.49)</f>
        <v>16930.49</v>
      </c>
      <c r="G172" s="2">
        <f>IFERROR(__xludf.DUMMYFUNCTION("""COMPUTED_VALUE"""),45540.66666666667)</f>
        <v>45540.66667</v>
      </c>
      <c r="H172" s="1">
        <f>IFERROR(__xludf.DUMMYFUNCTION("""COMPUTED_VALUE"""),16351.53)</f>
        <v>16351.53</v>
      </c>
      <c r="J172" s="2">
        <f>IFERROR(__xludf.DUMMYFUNCTION("""COMPUTED_VALUE"""),45540.66666666667)</f>
        <v>45540.66667</v>
      </c>
      <c r="K172" s="1">
        <f>IFERROR(__xludf.DUMMYFUNCTION("""COMPUTED_VALUE"""),16601.17)</f>
        <v>16601.17</v>
      </c>
      <c r="M172" s="2">
        <f>IFERROR(__xludf.DUMMYFUNCTION("""COMPUTED_VALUE"""),45540.66666666667)</f>
        <v>45540.66667</v>
      </c>
      <c r="N172" s="1">
        <f>IFERROR(__xludf.DUMMYFUNCTION("""COMPUTED_VALUE"""),5.05491429E8)</f>
        <v>505491429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IFERROR(__xludf.DUMMYFUNCTION("""COMPUTED_VALUE"""),16506.41)</f>
        <v>16506.41</v>
      </c>
      <c r="D173" s="2">
        <f>IFERROR(__xludf.DUMMYFUNCTION("""COMPUTED_VALUE"""),45541.66666666667)</f>
        <v>45541.66667</v>
      </c>
      <c r="E173" s="1">
        <f>IFERROR(__xludf.DUMMYFUNCTION("""COMPUTED_VALUE"""),16507.37)</f>
        <v>16507.37</v>
      </c>
      <c r="G173" s="2">
        <f>IFERROR(__xludf.DUMMYFUNCTION("""COMPUTED_VALUE"""),45541.66666666667)</f>
        <v>45541.66667</v>
      </c>
      <c r="H173" s="1">
        <f>IFERROR(__xludf.DUMMYFUNCTION("""COMPUTED_VALUE"""),15672.93)</f>
        <v>15672.93</v>
      </c>
      <c r="J173" s="2">
        <f>IFERROR(__xludf.DUMMYFUNCTION("""COMPUTED_VALUE"""),45541.66666666667)</f>
        <v>45541.66667</v>
      </c>
      <c r="K173" s="1">
        <f>IFERROR(__xludf.DUMMYFUNCTION("""COMPUTED_VALUE"""),15828.09)</f>
        <v>15828.09</v>
      </c>
      <c r="M173" s="2">
        <f>IFERROR(__xludf.DUMMYFUNCTION("""COMPUTED_VALUE"""),45541.66666666667)</f>
        <v>45541.66667</v>
      </c>
      <c r="N173" s="1">
        <f>IFERROR(__xludf.DUMMYFUNCTION("""COMPUTED_VALUE"""),7.5000807E8)</f>
        <v>750008070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IFERROR(__xludf.DUMMYFUNCTION("""COMPUTED_VALUE"""),16115.08)</f>
        <v>16115.08</v>
      </c>
      <c r="D174" s="2">
        <f>IFERROR(__xludf.DUMMYFUNCTION("""COMPUTED_VALUE"""),45544.66666666667)</f>
        <v>45544.66667</v>
      </c>
      <c r="E174" s="1">
        <f>IFERROR(__xludf.DUMMYFUNCTION("""COMPUTED_VALUE"""),16280.01)</f>
        <v>16280.01</v>
      </c>
      <c r="G174" s="2">
        <f>IFERROR(__xludf.DUMMYFUNCTION("""COMPUTED_VALUE"""),45544.66666666667)</f>
        <v>45544.66667</v>
      </c>
      <c r="H174" s="1">
        <f>IFERROR(__xludf.DUMMYFUNCTION("""COMPUTED_VALUE"""),15904.97)</f>
        <v>15904.97</v>
      </c>
      <c r="J174" s="2">
        <f>IFERROR(__xludf.DUMMYFUNCTION("""COMPUTED_VALUE"""),45544.66666666667)</f>
        <v>45544.66667</v>
      </c>
      <c r="K174" s="1">
        <f>IFERROR(__xludf.DUMMYFUNCTION("""COMPUTED_VALUE"""),16273.54)</f>
        <v>16273.54</v>
      </c>
      <c r="M174" s="2">
        <f>IFERROR(__xludf.DUMMYFUNCTION("""COMPUTED_VALUE"""),45544.66666666667)</f>
        <v>45544.66667</v>
      </c>
      <c r="N174" s="1">
        <f>IFERROR(__xludf.DUMMYFUNCTION("""COMPUTED_VALUE"""),5.17865576E8)</f>
        <v>517865576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IFERROR(__xludf.DUMMYFUNCTION("""COMPUTED_VALUE"""),16394.96)</f>
        <v>16394.96</v>
      </c>
      <c r="D175" s="2">
        <f>IFERROR(__xludf.DUMMYFUNCTION("""COMPUTED_VALUE"""),45545.66666666667)</f>
        <v>45545.66667</v>
      </c>
      <c r="E175" s="1">
        <f>IFERROR(__xludf.DUMMYFUNCTION("""COMPUTED_VALUE"""),16563.55)</f>
        <v>16563.55</v>
      </c>
      <c r="G175" s="2">
        <f>IFERROR(__xludf.DUMMYFUNCTION("""COMPUTED_VALUE"""),45545.66666666667)</f>
        <v>45545.66667</v>
      </c>
      <c r="H175" s="1">
        <f>IFERROR(__xludf.DUMMYFUNCTION("""COMPUTED_VALUE"""),16097.91)</f>
        <v>16097.91</v>
      </c>
      <c r="J175" s="2">
        <f>IFERROR(__xludf.DUMMYFUNCTION("""COMPUTED_VALUE"""),45545.66666666667)</f>
        <v>45545.66667</v>
      </c>
      <c r="K175" s="1">
        <f>IFERROR(__xludf.DUMMYFUNCTION("""COMPUTED_VALUE"""),16552.03)</f>
        <v>16552.03</v>
      </c>
      <c r="M175" s="2">
        <f>IFERROR(__xludf.DUMMYFUNCTION("""COMPUTED_VALUE"""),45545.66666666667)</f>
        <v>45545.66667</v>
      </c>
      <c r="N175" s="1">
        <f>IFERROR(__xludf.DUMMYFUNCTION("""COMPUTED_VALUE"""),4.9229445E8)</f>
        <v>492294450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IFERROR(__xludf.DUMMYFUNCTION("""COMPUTED_VALUE"""),16704.87)</f>
        <v>16704.87</v>
      </c>
      <c r="D176" s="2">
        <f>IFERROR(__xludf.DUMMYFUNCTION("""COMPUTED_VALUE"""),45546.66666666667)</f>
        <v>45546.66667</v>
      </c>
      <c r="E176" s="1">
        <f>IFERROR(__xludf.DUMMYFUNCTION("""COMPUTED_VALUE"""),17672.11)</f>
        <v>17672.11</v>
      </c>
      <c r="G176" s="2">
        <f>IFERROR(__xludf.DUMMYFUNCTION("""COMPUTED_VALUE"""),45546.66666666667)</f>
        <v>45546.66667</v>
      </c>
      <c r="H176" s="1">
        <f>IFERROR(__xludf.DUMMYFUNCTION("""COMPUTED_VALUE"""),16375.46)</f>
        <v>16375.46</v>
      </c>
      <c r="J176" s="2">
        <f>IFERROR(__xludf.DUMMYFUNCTION("""COMPUTED_VALUE"""),45546.66666666667)</f>
        <v>45546.66667</v>
      </c>
      <c r="K176" s="1">
        <f>IFERROR(__xludf.DUMMYFUNCTION("""COMPUTED_VALUE"""),17635.6)</f>
        <v>17635.6</v>
      </c>
      <c r="M176" s="2">
        <f>IFERROR(__xludf.DUMMYFUNCTION("""COMPUTED_VALUE"""),45546.66666666667)</f>
        <v>45546.66667</v>
      </c>
      <c r="N176" s="1">
        <f>IFERROR(__xludf.DUMMYFUNCTION("""COMPUTED_VALUE"""),7.27156747E8)</f>
        <v>727156747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IFERROR(__xludf.DUMMYFUNCTION("""COMPUTED_VALUE"""),17575.77)</f>
        <v>17575.77</v>
      </c>
      <c r="D177" s="2">
        <f>IFERROR(__xludf.DUMMYFUNCTION("""COMPUTED_VALUE"""),45547.66666666667)</f>
        <v>45547.66667</v>
      </c>
      <c r="E177" s="1">
        <f>IFERROR(__xludf.DUMMYFUNCTION("""COMPUTED_VALUE"""),18025.42)</f>
        <v>18025.42</v>
      </c>
      <c r="G177" s="2">
        <f>IFERROR(__xludf.DUMMYFUNCTION("""COMPUTED_VALUE"""),45547.66666666667)</f>
        <v>45547.66667</v>
      </c>
      <c r="H177" s="1">
        <f>IFERROR(__xludf.DUMMYFUNCTION("""COMPUTED_VALUE"""),17391.44)</f>
        <v>17391.44</v>
      </c>
      <c r="J177" s="2">
        <f>IFERROR(__xludf.DUMMYFUNCTION("""COMPUTED_VALUE"""),45547.66666666667)</f>
        <v>45547.66667</v>
      </c>
      <c r="K177" s="1">
        <f>IFERROR(__xludf.DUMMYFUNCTION("""COMPUTED_VALUE"""),17826.12)</f>
        <v>17826.12</v>
      </c>
      <c r="M177" s="2">
        <f>IFERROR(__xludf.DUMMYFUNCTION("""COMPUTED_VALUE"""),45547.66666666667)</f>
        <v>45547.66667</v>
      </c>
      <c r="N177" s="1">
        <f>IFERROR(__xludf.DUMMYFUNCTION("""COMPUTED_VALUE"""),5.97445424E8)</f>
        <v>597445424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IFERROR(__xludf.DUMMYFUNCTION("""COMPUTED_VALUE"""),17893.35)</f>
        <v>17893.35</v>
      </c>
      <c r="D178" s="2">
        <f>IFERROR(__xludf.DUMMYFUNCTION("""COMPUTED_VALUE"""),45548.66666666667)</f>
        <v>45548.66667</v>
      </c>
      <c r="E178" s="1">
        <f>IFERROR(__xludf.DUMMYFUNCTION("""COMPUTED_VALUE"""),18038.44)</f>
        <v>18038.44</v>
      </c>
      <c r="G178" s="2">
        <f>IFERROR(__xludf.DUMMYFUNCTION("""COMPUTED_VALUE"""),45548.66666666667)</f>
        <v>45548.66667</v>
      </c>
      <c r="H178" s="1">
        <f>IFERROR(__xludf.DUMMYFUNCTION("""COMPUTED_VALUE"""),17758.71)</f>
        <v>17758.71</v>
      </c>
      <c r="J178" s="2">
        <f>IFERROR(__xludf.DUMMYFUNCTION("""COMPUTED_VALUE"""),45548.66666666667)</f>
        <v>45548.66667</v>
      </c>
      <c r="K178" s="1">
        <f>IFERROR(__xludf.DUMMYFUNCTION("""COMPUTED_VALUE"""),17984.4)</f>
        <v>17984.4</v>
      </c>
      <c r="M178" s="2">
        <f>IFERROR(__xludf.DUMMYFUNCTION("""COMPUTED_VALUE"""),45548.66666666667)</f>
        <v>45548.66667</v>
      </c>
      <c r="N178" s="1">
        <f>IFERROR(__xludf.DUMMYFUNCTION("""COMPUTED_VALUE"""),4.29938551E8)</f>
        <v>429938551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IFERROR(__xludf.DUMMYFUNCTION("""COMPUTED_VALUE"""),17669.73)</f>
        <v>17669.73</v>
      </c>
      <c r="D179" s="2">
        <f>IFERROR(__xludf.DUMMYFUNCTION("""COMPUTED_VALUE"""),45551.66666666667)</f>
        <v>45551.66667</v>
      </c>
      <c r="E179" s="1">
        <f>IFERROR(__xludf.DUMMYFUNCTION("""COMPUTED_VALUE"""),17833.42)</f>
        <v>17833.42</v>
      </c>
      <c r="G179" s="2">
        <f>IFERROR(__xludf.DUMMYFUNCTION("""COMPUTED_VALUE"""),45551.66666666667)</f>
        <v>45551.66667</v>
      </c>
      <c r="H179" s="1">
        <f>IFERROR(__xludf.DUMMYFUNCTION("""COMPUTED_VALUE"""),17405.87)</f>
        <v>17405.87</v>
      </c>
      <c r="J179" s="2">
        <f>IFERROR(__xludf.DUMMYFUNCTION("""COMPUTED_VALUE"""),45551.66666666667)</f>
        <v>45551.66667</v>
      </c>
      <c r="K179" s="1">
        <f>IFERROR(__xludf.DUMMYFUNCTION("""COMPUTED_VALUE"""),17692.6)</f>
        <v>17692.6</v>
      </c>
      <c r="M179" s="2">
        <f>IFERROR(__xludf.DUMMYFUNCTION("""COMPUTED_VALUE"""),45551.66666666667)</f>
        <v>45551.66667</v>
      </c>
      <c r="N179" s="1">
        <f>IFERROR(__xludf.DUMMYFUNCTION("""COMPUTED_VALUE"""),5.55971228E8)</f>
        <v>555971228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IFERROR(__xludf.DUMMYFUNCTION("""COMPUTED_VALUE"""),17907.56)</f>
        <v>17907.56</v>
      </c>
      <c r="D180" s="2">
        <f>IFERROR(__xludf.DUMMYFUNCTION("""COMPUTED_VALUE"""),45552.66666666667)</f>
        <v>45552.66667</v>
      </c>
      <c r="E180" s="1">
        <f>IFERROR(__xludf.DUMMYFUNCTION("""COMPUTED_VALUE"""),17964.82)</f>
        <v>17964.82</v>
      </c>
      <c r="G180" s="2">
        <f>IFERROR(__xludf.DUMMYFUNCTION("""COMPUTED_VALUE"""),45552.66666666667)</f>
        <v>45552.66667</v>
      </c>
      <c r="H180" s="1">
        <f>IFERROR(__xludf.DUMMYFUNCTION("""COMPUTED_VALUE"""),17470.37)</f>
        <v>17470.37</v>
      </c>
      <c r="J180" s="2">
        <f>IFERROR(__xludf.DUMMYFUNCTION("""COMPUTED_VALUE"""),45552.66666666667)</f>
        <v>45552.66667</v>
      </c>
      <c r="K180" s="1">
        <f>IFERROR(__xludf.DUMMYFUNCTION("""COMPUTED_VALUE"""),17609.93)</f>
        <v>17609.93</v>
      </c>
      <c r="M180" s="2">
        <f>IFERROR(__xludf.DUMMYFUNCTION("""COMPUTED_VALUE"""),45552.66666666667)</f>
        <v>45552.66667</v>
      </c>
      <c r="N180" s="1">
        <f>IFERROR(__xludf.DUMMYFUNCTION("""COMPUTED_VALUE"""),5.62212708E8)</f>
        <v>562212708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IFERROR(__xludf.DUMMYFUNCTION("""COMPUTED_VALUE"""),17680.45)</f>
        <v>17680.45</v>
      </c>
      <c r="D181" s="2">
        <f>IFERROR(__xludf.DUMMYFUNCTION("""COMPUTED_VALUE"""),45553.66666666667)</f>
        <v>45553.66667</v>
      </c>
      <c r="E181" s="1">
        <f>IFERROR(__xludf.DUMMYFUNCTION("""COMPUTED_VALUE"""),17946.11)</f>
        <v>17946.11</v>
      </c>
      <c r="G181" s="2">
        <f>IFERROR(__xludf.DUMMYFUNCTION("""COMPUTED_VALUE"""),45553.66666666667)</f>
        <v>45553.66667</v>
      </c>
      <c r="H181" s="1">
        <f>IFERROR(__xludf.DUMMYFUNCTION("""COMPUTED_VALUE"""),17338.09)</f>
        <v>17338.09</v>
      </c>
      <c r="J181" s="2">
        <f>IFERROR(__xludf.DUMMYFUNCTION("""COMPUTED_VALUE"""),45553.66666666667)</f>
        <v>45553.66667</v>
      </c>
      <c r="K181" s="1">
        <f>IFERROR(__xludf.DUMMYFUNCTION("""COMPUTED_VALUE"""),17350.11)</f>
        <v>17350.11</v>
      </c>
      <c r="M181" s="2">
        <f>IFERROR(__xludf.DUMMYFUNCTION("""COMPUTED_VALUE"""),45553.66666666667)</f>
        <v>45553.66667</v>
      </c>
      <c r="N181" s="1">
        <f>IFERROR(__xludf.DUMMYFUNCTION("""COMPUTED_VALUE"""),5.79394002E8)</f>
        <v>579394002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IFERROR(__xludf.DUMMYFUNCTION("""COMPUTED_VALUE"""),17982.62)</f>
        <v>17982.62</v>
      </c>
      <c r="D182" s="2">
        <f>IFERROR(__xludf.DUMMYFUNCTION("""COMPUTED_VALUE"""),45554.66666666667)</f>
        <v>45554.66667</v>
      </c>
      <c r="E182" s="1">
        <f>IFERROR(__xludf.DUMMYFUNCTION("""COMPUTED_VALUE"""),18282.13)</f>
        <v>18282.13</v>
      </c>
      <c r="G182" s="2">
        <f>IFERROR(__xludf.DUMMYFUNCTION("""COMPUTED_VALUE"""),45554.66666666667)</f>
        <v>45554.66667</v>
      </c>
      <c r="H182" s="1">
        <f>IFERROR(__xludf.DUMMYFUNCTION("""COMPUTED_VALUE"""),17911.68)</f>
        <v>17911.68</v>
      </c>
      <c r="J182" s="2">
        <f>IFERROR(__xludf.DUMMYFUNCTION("""COMPUTED_VALUE"""),45554.66666666667)</f>
        <v>45554.66667</v>
      </c>
      <c r="K182" s="1">
        <f>IFERROR(__xludf.DUMMYFUNCTION("""COMPUTED_VALUE"""),18040.22)</f>
        <v>18040.22</v>
      </c>
      <c r="M182" s="2">
        <f>IFERROR(__xludf.DUMMYFUNCTION("""COMPUTED_VALUE"""),45554.66666666667)</f>
        <v>45554.66667</v>
      </c>
      <c r="N182" s="1">
        <f>IFERROR(__xludf.DUMMYFUNCTION("""COMPUTED_VALUE"""),6.05263867E8)</f>
        <v>605263867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IFERROR(__xludf.DUMMYFUNCTION("""COMPUTED_VALUE"""),17903.25)</f>
        <v>17903.25</v>
      </c>
      <c r="D183" s="2">
        <f>IFERROR(__xludf.DUMMYFUNCTION("""COMPUTED_VALUE"""),45555.66666666667)</f>
        <v>45555.66667</v>
      </c>
      <c r="E183" s="1">
        <f>IFERROR(__xludf.DUMMYFUNCTION("""COMPUTED_VALUE"""),18048.41)</f>
        <v>18048.41</v>
      </c>
      <c r="G183" s="2">
        <f>IFERROR(__xludf.DUMMYFUNCTION("""COMPUTED_VALUE"""),45555.66666666667)</f>
        <v>45555.66667</v>
      </c>
      <c r="H183" s="1">
        <f>IFERROR(__xludf.DUMMYFUNCTION("""COMPUTED_VALUE"""),17647.98)</f>
        <v>17647.98</v>
      </c>
      <c r="J183" s="2">
        <f>IFERROR(__xludf.DUMMYFUNCTION("""COMPUTED_VALUE"""),45555.66666666667)</f>
        <v>45555.66667</v>
      </c>
      <c r="K183" s="1">
        <f>IFERROR(__xludf.DUMMYFUNCTION("""COMPUTED_VALUE"""),17848.42)</f>
        <v>17848.42</v>
      </c>
      <c r="M183" s="2">
        <f>IFERROR(__xludf.DUMMYFUNCTION("""COMPUTED_VALUE"""),45555.66666666667)</f>
        <v>45555.66667</v>
      </c>
      <c r="N183" s="1">
        <f>IFERROR(__xludf.DUMMYFUNCTION("""COMPUTED_VALUE"""),1.024542817E9)</f>
        <v>1024542817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IFERROR(__xludf.DUMMYFUNCTION("""COMPUTED_VALUE"""),17943.08)</f>
        <v>17943.08</v>
      </c>
      <c r="D184" s="2">
        <f>IFERROR(__xludf.DUMMYFUNCTION("""COMPUTED_VALUE"""),45558.66666666667)</f>
        <v>45558.66667</v>
      </c>
      <c r="E184" s="1">
        <f>IFERROR(__xludf.DUMMYFUNCTION("""COMPUTED_VALUE"""),17978.13)</f>
        <v>17978.13</v>
      </c>
      <c r="G184" s="2">
        <f>IFERROR(__xludf.DUMMYFUNCTION("""COMPUTED_VALUE"""),45558.66666666667)</f>
        <v>45558.66667</v>
      </c>
      <c r="H184" s="1">
        <f>IFERROR(__xludf.DUMMYFUNCTION("""COMPUTED_VALUE"""),17734.22)</f>
        <v>17734.22</v>
      </c>
      <c r="J184" s="2">
        <f>IFERROR(__xludf.DUMMYFUNCTION("""COMPUTED_VALUE"""),45558.66666666667)</f>
        <v>45558.66667</v>
      </c>
      <c r="K184" s="1">
        <f>IFERROR(__xludf.DUMMYFUNCTION("""COMPUTED_VALUE"""),17920.35)</f>
        <v>17920.35</v>
      </c>
      <c r="M184" s="2">
        <f>IFERROR(__xludf.DUMMYFUNCTION("""COMPUTED_VALUE"""),45558.66666666667)</f>
        <v>45558.66667</v>
      </c>
      <c r="N184" s="1">
        <f>IFERROR(__xludf.DUMMYFUNCTION("""COMPUTED_VALUE"""),5.2717509E8)</f>
        <v>527175090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IFERROR(__xludf.DUMMYFUNCTION("""COMPUTED_VALUE"""),17994.28)</f>
        <v>17994.28</v>
      </c>
      <c r="D185" s="2">
        <f>IFERROR(__xludf.DUMMYFUNCTION("""COMPUTED_VALUE"""),45559.66666666667)</f>
        <v>45559.66667</v>
      </c>
      <c r="E185" s="1">
        <f>IFERROR(__xludf.DUMMYFUNCTION("""COMPUTED_VALUE"""),18473.96)</f>
        <v>18473.96</v>
      </c>
      <c r="G185" s="2">
        <f>IFERROR(__xludf.DUMMYFUNCTION("""COMPUTED_VALUE"""),45559.66666666667)</f>
        <v>45559.66667</v>
      </c>
      <c r="H185" s="1">
        <f>IFERROR(__xludf.DUMMYFUNCTION("""COMPUTED_VALUE"""),17818.25)</f>
        <v>17818.25</v>
      </c>
      <c r="J185" s="2">
        <f>IFERROR(__xludf.DUMMYFUNCTION("""COMPUTED_VALUE"""),45559.66666666667)</f>
        <v>45559.66667</v>
      </c>
      <c r="K185" s="1">
        <f>IFERROR(__xludf.DUMMYFUNCTION("""COMPUTED_VALUE"""),18374.19)</f>
        <v>18374.19</v>
      </c>
      <c r="M185" s="2">
        <f>IFERROR(__xludf.DUMMYFUNCTION("""COMPUTED_VALUE"""),45559.66666666667)</f>
        <v>45559.66667</v>
      </c>
      <c r="N185" s="1">
        <f>IFERROR(__xludf.DUMMYFUNCTION("""COMPUTED_VALUE"""),6.11409524E8)</f>
        <v>611409524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IFERROR(__xludf.DUMMYFUNCTION("""COMPUTED_VALUE"""),18434.34)</f>
        <v>18434.34</v>
      </c>
      <c r="D186" s="2">
        <f>IFERROR(__xludf.DUMMYFUNCTION("""COMPUTED_VALUE"""),45560.66666666667)</f>
        <v>45560.66667</v>
      </c>
      <c r="E186" s="1">
        <f>IFERROR(__xludf.DUMMYFUNCTION("""COMPUTED_VALUE"""),18796.05)</f>
        <v>18796.05</v>
      </c>
      <c r="G186" s="2">
        <f>IFERROR(__xludf.DUMMYFUNCTION("""COMPUTED_VALUE"""),45560.66666666667)</f>
        <v>45560.66667</v>
      </c>
      <c r="H186" s="1">
        <f>IFERROR(__xludf.DUMMYFUNCTION("""COMPUTED_VALUE"""),18409.5)</f>
        <v>18409.5</v>
      </c>
      <c r="J186" s="2">
        <f>IFERROR(__xludf.DUMMYFUNCTION("""COMPUTED_VALUE"""),45560.66666666667)</f>
        <v>45560.66667</v>
      </c>
      <c r="K186" s="1">
        <f>IFERROR(__xludf.DUMMYFUNCTION("""COMPUTED_VALUE"""),18643.57)</f>
        <v>18643.57</v>
      </c>
      <c r="M186" s="2">
        <f>IFERROR(__xludf.DUMMYFUNCTION("""COMPUTED_VALUE"""),45560.66666666667)</f>
        <v>45560.66667</v>
      </c>
      <c r="N186" s="1">
        <f>IFERROR(__xludf.DUMMYFUNCTION("""COMPUTED_VALUE"""),5.60654902E8)</f>
        <v>560654902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IFERROR(__xludf.DUMMYFUNCTION("""COMPUTED_VALUE"""),19263.48)</f>
        <v>19263.48</v>
      </c>
      <c r="D187" s="2">
        <f>IFERROR(__xludf.DUMMYFUNCTION("""COMPUTED_VALUE"""),45561.66666666667)</f>
        <v>45561.66667</v>
      </c>
      <c r="E187" s="1">
        <f>IFERROR(__xludf.DUMMYFUNCTION("""COMPUTED_VALUE"""),19301.89)</f>
        <v>19301.89</v>
      </c>
      <c r="G187" s="2">
        <f>IFERROR(__xludf.DUMMYFUNCTION("""COMPUTED_VALUE"""),45561.66666666667)</f>
        <v>45561.66667</v>
      </c>
      <c r="H187" s="1">
        <f>IFERROR(__xludf.DUMMYFUNCTION("""COMPUTED_VALUE"""),18615.56)</f>
        <v>18615.56</v>
      </c>
      <c r="J187" s="2">
        <f>IFERROR(__xludf.DUMMYFUNCTION("""COMPUTED_VALUE"""),45561.66666666667)</f>
        <v>45561.66667</v>
      </c>
      <c r="K187" s="1">
        <f>IFERROR(__xludf.DUMMYFUNCTION("""COMPUTED_VALUE"""),18972.39)</f>
        <v>18972.39</v>
      </c>
      <c r="M187" s="2">
        <f>IFERROR(__xludf.DUMMYFUNCTION("""COMPUTED_VALUE"""),45561.66666666667)</f>
        <v>45561.66667</v>
      </c>
      <c r="N187" s="1">
        <f>IFERROR(__xludf.DUMMYFUNCTION("""COMPUTED_VALUE"""),6.50730802E8)</f>
        <v>650730802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IFERROR(__xludf.DUMMYFUNCTION("""COMPUTED_VALUE"""),18990.97)</f>
        <v>18990.97</v>
      </c>
      <c r="D188" s="2">
        <f>IFERROR(__xludf.DUMMYFUNCTION("""COMPUTED_VALUE"""),45562.66666666667)</f>
        <v>45562.66667</v>
      </c>
      <c r="E188" s="1">
        <f>IFERROR(__xludf.DUMMYFUNCTION("""COMPUTED_VALUE"""),18990.97)</f>
        <v>18990.97</v>
      </c>
      <c r="G188" s="2">
        <f>IFERROR(__xludf.DUMMYFUNCTION("""COMPUTED_VALUE"""),45562.66666666667)</f>
        <v>45562.66667</v>
      </c>
      <c r="H188" s="1">
        <f>IFERROR(__xludf.DUMMYFUNCTION("""COMPUTED_VALUE"""),18396.53)</f>
        <v>18396.53</v>
      </c>
      <c r="J188" s="2">
        <f>IFERROR(__xludf.DUMMYFUNCTION("""COMPUTED_VALUE"""),45562.66666666667)</f>
        <v>45562.66667</v>
      </c>
      <c r="K188" s="1">
        <f>IFERROR(__xludf.DUMMYFUNCTION("""COMPUTED_VALUE"""),18590.23)</f>
        <v>18590.23</v>
      </c>
      <c r="M188" s="2">
        <f>IFERROR(__xludf.DUMMYFUNCTION("""COMPUTED_VALUE"""),45562.66666666667)</f>
        <v>45562.66667</v>
      </c>
      <c r="N188" s="1">
        <f>IFERROR(__xludf.DUMMYFUNCTION("""COMPUTED_VALUE"""),5.08350795E8)</f>
        <v>508350795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IFERROR(__xludf.DUMMYFUNCTION("""COMPUTED_VALUE"""),18247.36)</f>
        <v>18247.36</v>
      </c>
      <c r="D189" s="2">
        <f>IFERROR(__xludf.DUMMYFUNCTION("""COMPUTED_VALUE"""),45565.66666666667)</f>
        <v>45565.66667</v>
      </c>
      <c r="E189" s="1">
        <f>IFERROR(__xludf.DUMMYFUNCTION("""COMPUTED_VALUE"""),18554.06)</f>
        <v>18554.06</v>
      </c>
      <c r="G189" s="2">
        <f>IFERROR(__xludf.DUMMYFUNCTION("""COMPUTED_VALUE"""),45565.66666666667)</f>
        <v>45565.66667</v>
      </c>
      <c r="H189" s="1">
        <f>IFERROR(__xludf.DUMMYFUNCTION("""COMPUTED_VALUE"""),18232.43)</f>
        <v>18232.43</v>
      </c>
      <c r="J189" s="2">
        <f>IFERROR(__xludf.DUMMYFUNCTION("""COMPUTED_VALUE"""),45565.66666666667)</f>
        <v>45565.66667</v>
      </c>
      <c r="K189" s="1">
        <f>IFERROR(__xludf.DUMMYFUNCTION("""COMPUTED_VALUE"""),18532.34)</f>
        <v>18532.34</v>
      </c>
      <c r="M189" s="2">
        <f>IFERROR(__xludf.DUMMYFUNCTION("""COMPUTED_VALUE"""),45565.66666666667)</f>
        <v>45565.66667</v>
      </c>
      <c r="N189" s="1">
        <f>IFERROR(__xludf.DUMMYFUNCTION("""COMPUTED_VALUE"""),4.39727294E8)</f>
        <v>439727294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IFERROR(__xludf.DUMMYFUNCTION("""COMPUTED_VALUE"""),18556.88)</f>
        <v>18556.88</v>
      </c>
      <c r="D190" s="2">
        <f>IFERROR(__xludf.DUMMYFUNCTION("""COMPUTED_VALUE"""),45566.66666666667)</f>
        <v>45566.66667</v>
      </c>
      <c r="E190" s="1">
        <f>IFERROR(__xludf.DUMMYFUNCTION("""COMPUTED_VALUE"""),18605.05)</f>
        <v>18605.05</v>
      </c>
      <c r="G190" s="2">
        <f>IFERROR(__xludf.DUMMYFUNCTION("""COMPUTED_VALUE"""),45566.66666666667)</f>
        <v>45566.66667</v>
      </c>
      <c r="H190" s="1">
        <f>IFERROR(__xludf.DUMMYFUNCTION("""COMPUTED_VALUE"""),17772.87)</f>
        <v>17772.87</v>
      </c>
      <c r="J190" s="2">
        <f>IFERROR(__xludf.DUMMYFUNCTION("""COMPUTED_VALUE"""),45566.66666666667)</f>
        <v>45566.66667</v>
      </c>
      <c r="K190" s="1">
        <f>IFERROR(__xludf.DUMMYFUNCTION("""COMPUTED_VALUE"""),17927.18)</f>
        <v>17927.18</v>
      </c>
      <c r="M190" s="2">
        <f>IFERROR(__xludf.DUMMYFUNCTION("""COMPUTED_VALUE"""),45566.66666666667)</f>
        <v>45566.66667</v>
      </c>
      <c r="N190" s="1">
        <f>IFERROR(__xludf.DUMMYFUNCTION("""COMPUTED_VALUE"""),5.58147317E8)</f>
        <v>558147317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IFERROR(__xludf.DUMMYFUNCTION("""COMPUTED_VALUE"""),17882.27)</f>
        <v>17882.27</v>
      </c>
      <c r="D191" s="2">
        <f>IFERROR(__xludf.DUMMYFUNCTION("""COMPUTED_VALUE"""),45567.66666666667)</f>
        <v>45567.66667</v>
      </c>
      <c r="E191" s="1">
        <f>IFERROR(__xludf.DUMMYFUNCTION("""COMPUTED_VALUE"""),18329.87)</f>
        <v>18329.87</v>
      </c>
      <c r="G191" s="2">
        <f>IFERROR(__xludf.DUMMYFUNCTION("""COMPUTED_VALUE"""),45567.66666666667)</f>
        <v>45567.66667</v>
      </c>
      <c r="H191" s="1">
        <f>IFERROR(__xludf.DUMMYFUNCTION("""COMPUTED_VALUE"""),17761.57)</f>
        <v>17761.57</v>
      </c>
      <c r="J191" s="2">
        <f>IFERROR(__xludf.DUMMYFUNCTION("""COMPUTED_VALUE"""),45567.66666666667)</f>
        <v>45567.66667</v>
      </c>
      <c r="K191" s="1">
        <f>IFERROR(__xludf.DUMMYFUNCTION("""COMPUTED_VALUE"""),18195.78)</f>
        <v>18195.78</v>
      </c>
      <c r="M191" s="2">
        <f>IFERROR(__xludf.DUMMYFUNCTION("""COMPUTED_VALUE"""),45567.66666666667)</f>
        <v>45567.66667</v>
      </c>
      <c r="N191" s="1">
        <f>IFERROR(__xludf.DUMMYFUNCTION("""COMPUTED_VALUE"""),4.02939273E8)</f>
        <v>402939273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IFERROR(__xludf.DUMMYFUNCTION("""COMPUTED_VALUE"""),18286.98)</f>
        <v>18286.98</v>
      </c>
      <c r="D192" s="2">
        <f>IFERROR(__xludf.DUMMYFUNCTION("""COMPUTED_VALUE"""),45568.66666666667)</f>
        <v>45568.66667</v>
      </c>
      <c r="E192" s="1">
        <f>IFERROR(__xludf.DUMMYFUNCTION("""COMPUTED_VALUE"""),18781.32)</f>
        <v>18781.32</v>
      </c>
      <c r="G192" s="2">
        <f>IFERROR(__xludf.DUMMYFUNCTION("""COMPUTED_VALUE"""),45568.66666666667)</f>
        <v>45568.66667</v>
      </c>
      <c r="H192" s="1">
        <f>IFERROR(__xludf.DUMMYFUNCTION("""COMPUTED_VALUE"""),18266.37)</f>
        <v>18266.37</v>
      </c>
      <c r="J192" s="2">
        <f>IFERROR(__xludf.DUMMYFUNCTION("""COMPUTED_VALUE"""),45568.66666666667)</f>
        <v>45568.66667</v>
      </c>
      <c r="K192" s="1">
        <f>IFERROR(__xludf.DUMMYFUNCTION("""COMPUTED_VALUE"""),18544.85)</f>
        <v>18544.85</v>
      </c>
      <c r="M192" s="2">
        <f>IFERROR(__xludf.DUMMYFUNCTION("""COMPUTED_VALUE"""),45568.66666666667)</f>
        <v>45568.66667</v>
      </c>
      <c r="N192" s="1">
        <f>IFERROR(__xludf.DUMMYFUNCTION("""COMPUTED_VALUE"""),4.48805088E8)</f>
        <v>448805088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IFERROR(__xludf.DUMMYFUNCTION("""COMPUTED_VALUE"""),18918.7)</f>
        <v>18918.7</v>
      </c>
      <c r="D193" s="2">
        <f>IFERROR(__xludf.DUMMYFUNCTION("""COMPUTED_VALUE"""),45569.66666666667)</f>
        <v>45569.66667</v>
      </c>
      <c r="E193" s="1">
        <f>IFERROR(__xludf.DUMMYFUNCTION("""COMPUTED_VALUE"""),18921.92)</f>
        <v>18921.92</v>
      </c>
      <c r="G193" s="2">
        <f>IFERROR(__xludf.DUMMYFUNCTION("""COMPUTED_VALUE"""),45569.66666666667)</f>
        <v>45569.66667</v>
      </c>
      <c r="H193" s="1">
        <f>IFERROR(__xludf.DUMMYFUNCTION("""COMPUTED_VALUE"""),18509.71)</f>
        <v>18509.71</v>
      </c>
      <c r="J193" s="2">
        <f>IFERROR(__xludf.DUMMYFUNCTION("""COMPUTED_VALUE"""),45569.66666666667)</f>
        <v>45569.66667</v>
      </c>
      <c r="K193" s="1">
        <f>IFERROR(__xludf.DUMMYFUNCTION("""COMPUTED_VALUE"""),18873.48)</f>
        <v>18873.48</v>
      </c>
      <c r="M193" s="2">
        <f>IFERROR(__xludf.DUMMYFUNCTION("""COMPUTED_VALUE"""),45569.66666666667)</f>
        <v>45569.66667</v>
      </c>
      <c r="N193" s="1">
        <f>IFERROR(__xludf.DUMMYFUNCTION("""COMPUTED_VALUE"""),4.42080962E8)</f>
        <v>442080962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IFERROR(__xludf.DUMMYFUNCTION("""COMPUTED_VALUE"""),18814.61)</f>
        <v>18814.61</v>
      </c>
      <c r="D194" s="2">
        <f>IFERROR(__xludf.DUMMYFUNCTION("""COMPUTED_VALUE"""),45572.66666666667)</f>
        <v>45572.66667</v>
      </c>
      <c r="E194" s="1">
        <f>IFERROR(__xludf.DUMMYFUNCTION("""COMPUTED_VALUE"""),19356.26)</f>
        <v>19356.26</v>
      </c>
      <c r="G194" s="2">
        <f>IFERROR(__xludf.DUMMYFUNCTION("""COMPUTED_VALUE"""),45572.66666666667)</f>
        <v>45572.66667</v>
      </c>
      <c r="H194" s="1">
        <f>IFERROR(__xludf.DUMMYFUNCTION("""COMPUTED_VALUE"""),18814.61)</f>
        <v>18814.61</v>
      </c>
      <c r="J194" s="2">
        <f>IFERROR(__xludf.DUMMYFUNCTION("""COMPUTED_VALUE"""),45572.66666666667)</f>
        <v>45572.66667</v>
      </c>
      <c r="K194" s="1">
        <f>IFERROR(__xludf.DUMMYFUNCTION("""COMPUTED_VALUE"""),19045.53)</f>
        <v>19045.53</v>
      </c>
      <c r="M194" s="2">
        <f>IFERROR(__xludf.DUMMYFUNCTION("""COMPUTED_VALUE"""),45572.66666666667)</f>
        <v>45572.66667</v>
      </c>
      <c r="N194" s="1">
        <f>IFERROR(__xludf.DUMMYFUNCTION("""COMPUTED_VALUE"""),5.30217897E8)</f>
        <v>530217897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IFERROR(__xludf.DUMMYFUNCTION("""COMPUTED_VALUE"""),19258.96)</f>
        <v>19258.96</v>
      </c>
      <c r="D195" s="2">
        <f>IFERROR(__xludf.DUMMYFUNCTION("""COMPUTED_VALUE"""),45573.66666666667)</f>
        <v>45573.66667</v>
      </c>
      <c r="E195" s="1">
        <f>IFERROR(__xludf.DUMMYFUNCTION("""COMPUTED_VALUE"""),19663.63)</f>
        <v>19663.63</v>
      </c>
      <c r="G195" s="2">
        <f>IFERROR(__xludf.DUMMYFUNCTION("""COMPUTED_VALUE"""),45573.66666666667)</f>
        <v>45573.66667</v>
      </c>
      <c r="H195" s="1">
        <f>IFERROR(__xludf.DUMMYFUNCTION("""COMPUTED_VALUE"""),19163.12)</f>
        <v>19163.12</v>
      </c>
      <c r="J195" s="2">
        <f>IFERROR(__xludf.DUMMYFUNCTION("""COMPUTED_VALUE"""),45573.66666666667)</f>
        <v>45573.66667</v>
      </c>
      <c r="K195" s="1">
        <f>IFERROR(__xludf.DUMMYFUNCTION("""COMPUTED_VALUE"""),19590.36)</f>
        <v>19590.36</v>
      </c>
      <c r="M195" s="2">
        <f>IFERROR(__xludf.DUMMYFUNCTION("""COMPUTED_VALUE"""),45573.66666666667)</f>
        <v>45573.66667</v>
      </c>
      <c r="N195" s="1">
        <f>IFERROR(__xludf.DUMMYFUNCTION("""COMPUTED_VALUE"""),4.80859752E8)</f>
        <v>480859752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IFERROR(__xludf.DUMMYFUNCTION("""COMPUTED_VALUE"""),19664.22)</f>
        <v>19664.22</v>
      </c>
      <c r="D196" s="2">
        <f>IFERROR(__xludf.DUMMYFUNCTION("""COMPUTED_VALUE"""),45574.66666666667)</f>
        <v>45574.66667</v>
      </c>
      <c r="E196" s="1">
        <f>IFERROR(__xludf.DUMMYFUNCTION("""COMPUTED_VALUE"""),19732.82)</f>
        <v>19732.82</v>
      </c>
      <c r="G196" s="2">
        <f>IFERROR(__xludf.DUMMYFUNCTION("""COMPUTED_VALUE"""),45574.66666666667)</f>
        <v>45574.66667</v>
      </c>
      <c r="H196" s="1">
        <f>IFERROR(__xludf.DUMMYFUNCTION("""COMPUTED_VALUE"""),19375.48)</f>
        <v>19375.48</v>
      </c>
      <c r="J196" s="2">
        <f>IFERROR(__xludf.DUMMYFUNCTION("""COMPUTED_VALUE"""),45574.66666666667)</f>
        <v>45574.66667</v>
      </c>
      <c r="K196" s="1">
        <f>IFERROR(__xludf.DUMMYFUNCTION("""COMPUTED_VALUE"""),19710.93)</f>
        <v>19710.93</v>
      </c>
      <c r="M196" s="2">
        <f>IFERROR(__xludf.DUMMYFUNCTION("""COMPUTED_VALUE"""),45574.66666666667)</f>
        <v>45574.66667</v>
      </c>
      <c r="N196" s="1">
        <f>IFERROR(__xludf.DUMMYFUNCTION("""COMPUTED_VALUE"""),4.26644101E8)</f>
        <v>426644101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IFERROR(__xludf.DUMMYFUNCTION("""COMPUTED_VALUE"""),19530.29)</f>
        <v>19530.29</v>
      </c>
      <c r="D197" s="2">
        <f>IFERROR(__xludf.DUMMYFUNCTION("""COMPUTED_VALUE"""),45575.66666666667)</f>
        <v>45575.66667</v>
      </c>
      <c r="E197" s="1">
        <f>IFERROR(__xludf.DUMMYFUNCTION("""COMPUTED_VALUE"""),19889.22)</f>
        <v>19889.22</v>
      </c>
      <c r="G197" s="2">
        <f>IFERROR(__xludf.DUMMYFUNCTION("""COMPUTED_VALUE"""),45575.66666666667)</f>
        <v>45575.66667</v>
      </c>
      <c r="H197" s="1">
        <f>IFERROR(__xludf.DUMMYFUNCTION("""COMPUTED_VALUE"""),19451.08)</f>
        <v>19451.08</v>
      </c>
      <c r="J197" s="2">
        <f>IFERROR(__xludf.DUMMYFUNCTION("""COMPUTED_VALUE"""),45575.66666666667)</f>
        <v>45575.66667</v>
      </c>
      <c r="K197" s="1">
        <f>IFERROR(__xludf.DUMMYFUNCTION("""COMPUTED_VALUE"""),19816.87)</f>
        <v>19816.87</v>
      </c>
      <c r="M197" s="2">
        <f>IFERROR(__xludf.DUMMYFUNCTION("""COMPUTED_VALUE"""),45575.66666666667)</f>
        <v>45575.66667</v>
      </c>
      <c r="N197" s="1">
        <f>IFERROR(__xludf.DUMMYFUNCTION("""COMPUTED_VALUE"""),4.62288191E8)</f>
        <v>462288191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IFERROR(__xludf.DUMMYFUNCTION("""COMPUTED_VALUE"""),19663.16)</f>
        <v>19663.16</v>
      </c>
      <c r="D198" s="2">
        <f>IFERROR(__xludf.DUMMYFUNCTION("""COMPUTED_VALUE"""),45576.66666666667)</f>
        <v>45576.66667</v>
      </c>
      <c r="E198" s="1">
        <f>IFERROR(__xludf.DUMMYFUNCTION("""COMPUTED_VALUE"""),19888.14)</f>
        <v>19888.14</v>
      </c>
      <c r="G198" s="2">
        <f>IFERROR(__xludf.DUMMYFUNCTION("""COMPUTED_VALUE"""),45576.66666666667)</f>
        <v>45576.66667</v>
      </c>
      <c r="H198" s="1">
        <f>IFERROR(__xludf.DUMMYFUNCTION("""COMPUTED_VALUE"""),19621.89)</f>
        <v>19621.89</v>
      </c>
      <c r="J198" s="2">
        <f>IFERROR(__xludf.DUMMYFUNCTION("""COMPUTED_VALUE"""),45576.66666666667)</f>
        <v>45576.66667</v>
      </c>
      <c r="K198" s="1">
        <f>IFERROR(__xludf.DUMMYFUNCTION("""COMPUTED_VALUE"""),19823.3)</f>
        <v>19823.3</v>
      </c>
      <c r="M198" s="2">
        <f>IFERROR(__xludf.DUMMYFUNCTION("""COMPUTED_VALUE"""),45576.66666666667)</f>
        <v>45576.66667</v>
      </c>
      <c r="N198" s="1">
        <f>IFERROR(__xludf.DUMMYFUNCTION("""COMPUTED_VALUE"""),3.49180322E8)</f>
        <v>349180322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IFERROR(__xludf.DUMMYFUNCTION("""COMPUTED_VALUE"""),20038.7)</f>
        <v>20038.7</v>
      </c>
      <c r="D199" s="2">
        <f>IFERROR(__xludf.DUMMYFUNCTION("""COMPUTED_VALUE"""),45579.66666666667)</f>
        <v>45579.66667</v>
      </c>
      <c r="E199" s="1">
        <f>IFERROR(__xludf.DUMMYFUNCTION("""COMPUTED_VALUE"""),20353.43)</f>
        <v>20353.43</v>
      </c>
      <c r="G199" s="2">
        <f>IFERROR(__xludf.DUMMYFUNCTION("""COMPUTED_VALUE"""),45579.66666666667)</f>
        <v>45579.66667</v>
      </c>
      <c r="H199" s="1">
        <f>IFERROR(__xludf.DUMMYFUNCTION("""COMPUTED_VALUE"""),20017.3)</f>
        <v>20017.3</v>
      </c>
      <c r="J199" s="2">
        <f>IFERROR(__xludf.DUMMYFUNCTION("""COMPUTED_VALUE"""),45579.66666666667)</f>
        <v>45579.66667</v>
      </c>
      <c r="K199" s="1">
        <f>IFERROR(__xludf.DUMMYFUNCTION("""COMPUTED_VALUE"""),20220.32)</f>
        <v>20220.32</v>
      </c>
      <c r="M199" s="2">
        <f>IFERROR(__xludf.DUMMYFUNCTION("""COMPUTED_VALUE"""),45579.66666666667)</f>
        <v>45579.66667</v>
      </c>
      <c r="N199" s="1">
        <f>IFERROR(__xludf.DUMMYFUNCTION("""COMPUTED_VALUE"""),3.99156972E8)</f>
        <v>399156972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IFERROR(__xludf.DUMMYFUNCTION("""COMPUTED_VALUE"""),20172.09)</f>
        <v>20172.09</v>
      </c>
      <c r="D200" s="2">
        <f>IFERROR(__xludf.DUMMYFUNCTION("""COMPUTED_VALUE"""),45580.66666666667)</f>
        <v>45580.66667</v>
      </c>
      <c r="E200" s="1">
        <f>IFERROR(__xludf.DUMMYFUNCTION("""COMPUTED_VALUE"""),20241.88)</f>
        <v>20241.88</v>
      </c>
      <c r="G200" s="2">
        <f>IFERROR(__xludf.DUMMYFUNCTION("""COMPUTED_VALUE"""),45580.66666666667)</f>
        <v>45580.66667</v>
      </c>
      <c r="H200" s="1">
        <f>IFERROR(__xludf.DUMMYFUNCTION("""COMPUTED_VALUE"""),19061.93)</f>
        <v>19061.93</v>
      </c>
      <c r="J200" s="2">
        <f>IFERROR(__xludf.DUMMYFUNCTION("""COMPUTED_VALUE"""),45580.66666666667)</f>
        <v>45580.66667</v>
      </c>
      <c r="K200" s="1">
        <f>IFERROR(__xludf.DUMMYFUNCTION("""COMPUTED_VALUE"""),19249.28)</f>
        <v>19249.28</v>
      </c>
      <c r="M200" s="2">
        <f>IFERROR(__xludf.DUMMYFUNCTION("""COMPUTED_VALUE"""),45580.66666666667)</f>
        <v>45580.66667</v>
      </c>
      <c r="N200" s="1">
        <f>IFERROR(__xludf.DUMMYFUNCTION("""COMPUTED_VALUE"""),6.9529723E8)</f>
        <v>695297230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IFERROR(__xludf.DUMMYFUNCTION("""COMPUTED_VALUE"""),19537.22)</f>
        <v>19537.22</v>
      </c>
      <c r="D201" s="2">
        <f>IFERROR(__xludf.DUMMYFUNCTION("""COMPUTED_VALUE"""),45581.66666666667)</f>
        <v>45581.66667</v>
      </c>
      <c r="E201" s="1">
        <f>IFERROR(__xludf.DUMMYFUNCTION("""COMPUTED_VALUE"""),19675.42)</f>
        <v>19675.42</v>
      </c>
      <c r="G201" s="2">
        <f>IFERROR(__xludf.DUMMYFUNCTION("""COMPUTED_VALUE"""),45581.66666666667)</f>
        <v>45581.66667</v>
      </c>
      <c r="H201" s="1">
        <f>IFERROR(__xludf.DUMMYFUNCTION("""COMPUTED_VALUE"""),19218.12)</f>
        <v>19218.12</v>
      </c>
      <c r="J201" s="2">
        <f>IFERROR(__xludf.DUMMYFUNCTION("""COMPUTED_VALUE"""),45581.66666666667)</f>
        <v>45581.66667</v>
      </c>
      <c r="K201" s="1">
        <f>IFERROR(__xludf.DUMMYFUNCTION("""COMPUTED_VALUE"""),19578.64)</f>
        <v>19578.64</v>
      </c>
      <c r="M201" s="2">
        <f>IFERROR(__xludf.DUMMYFUNCTION("""COMPUTED_VALUE"""),45581.66666666667)</f>
        <v>45581.66667</v>
      </c>
      <c r="N201" s="1">
        <f>IFERROR(__xludf.DUMMYFUNCTION("""COMPUTED_VALUE"""),4.86730562E8)</f>
        <v>486730562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IFERROR(__xludf.DUMMYFUNCTION("""COMPUTED_VALUE"""),20087.91)</f>
        <v>20087.91</v>
      </c>
      <c r="D202" s="2">
        <f>IFERROR(__xludf.DUMMYFUNCTION("""COMPUTED_VALUE"""),45582.66666666667)</f>
        <v>45582.66667</v>
      </c>
      <c r="E202" s="1">
        <f>IFERROR(__xludf.DUMMYFUNCTION("""COMPUTED_VALUE"""),20200.53)</f>
        <v>20200.53</v>
      </c>
      <c r="G202" s="2">
        <f>IFERROR(__xludf.DUMMYFUNCTION("""COMPUTED_VALUE"""),45582.66666666667)</f>
        <v>45582.66667</v>
      </c>
      <c r="H202" s="1">
        <f>IFERROR(__xludf.DUMMYFUNCTION("""COMPUTED_VALUE"""),19742.41)</f>
        <v>19742.41</v>
      </c>
      <c r="J202" s="2">
        <f>IFERROR(__xludf.DUMMYFUNCTION("""COMPUTED_VALUE"""),45582.66666666667)</f>
        <v>45582.66667</v>
      </c>
      <c r="K202" s="1">
        <f>IFERROR(__xludf.DUMMYFUNCTION("""COMPUTED_VALUE"""),19742.42)</f>
        <v>19742.42</v>
      </c>
      <c r="M202" s="2">
        <f>IFERROR(__xludf.DUMMYFUNCTION("""COMPUTED_VALUE"""),45582.66666666667)</f>
        <v>45582.66667</v>
      </c>
      <c r="N202" s="1">
        <f>IFERROR(__xludf.DUMMYFUNCTION("""COMPUTED_VALUE"""),5.26234419E8)</f>
        <v>526234419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IFERROR(__xludf.DUMMYFUNCTION("""COMPUTED_VALUE"""),19941.29)</f>
        <v>19941.29</v>
      </c>
      <c r="D203" s="2">
        <f>IFERROR(__xludf.DUMMYFUNCTION("""COMPUTED_VALUE"""),45583.66666666667)</f>
        <v>45583.66667</v>
      </c>
      <c r="E203" s="1">
        <f>IFERROR(__xludf.DUMMYFUNCTION("""COMPUTED_VALUE"""),19941.29)</f>
        <v>19941.29</v>
      </c>
      <c r="G203" s="2">
        <f>IFERROR(__xludf.DUMMYFUNCTION("""COMPUTED_VALUE"""),45583.66666666667)</f>
        <v>45583.66667</v>
      </c>
      <c r="H203" s="1">
        <f>IFERROR(__xludf.DUMMYFUNCTION("""COMPUTED_VALUE"""),19730.44)</f>
        <v>19730.44</v>
      </c>
      <c r="J203" s="2">
        <f>IFERROR(__xludf.DUMMYFUNCTION("""COMPUTED_VALUE"""),45583.66666666667)</f>
        <v>45583.66667</v>
      </c>
      <c r="K203" s="1">
        <f>IFERROR(__xludf.DUMMYFUNCTION("""COMPUTED_VALUE"""),19818.17)</f>
        <v>19818.17</v>
      </c>
      <c r="M203" s="2">
        <f>IFERROR(__xludf.DUMMYFUNCTION("""COMPUTED_VALUE"""),45583.66666666667)</f>
        <v>45583.66667</v>
      </c>
      <c r="N203" s="1">
        <f>IFERROR(__xludf.DUMMYFUNCTION("""COMPUTED_VALUE"""),3.45425492E8)</f>
        <v>345425492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IFERROR(__xludf.DUMMYFUNCTION("""COMPUTED_VALUE"""),19788.14)</f>
        <v>19788.14</v>
      </c>
      <c r="D204" s="2">
        <f>IFERROR(__xludf.DUMMYFUNCTION("""COMPUTED_VALUE"""),45586.66666666667)</f>
        <v>45586.66667</v>
      </c>
      <c r="E204" s="1">
        <f>IFERROR(__xludf.DUMMYFUNCTION("""COMPUTED_VALUE"""),20255.06)</f>
        <v>20255.06</v>
      </c>
      <c r="G204" s="2">
        <f>IFERROR(__xludf.DUMMYFUNCTION("""COMPUTED_VALUE"""),45586.66666666667)</f>
        <v>45586.66667</v>
      </c>
      <c r="H204" s="1">
        <f>IFERROR(__xludf.DUMMYFUNCTION("""COMPUTED_VALUE"""),19788.14)</f>
        <v>19788.14</v>
      </c>
      <c r="J204" s="2">
        <f>IFERROR(__xludf.DUMMYFUNCTION("""COMPUTED_VALUE"""),45586.66666666667)</f>
        <v>45586.66667</v>
      </c>
      <c r="K204" s="1">
        <f>IFERROR(__xludf.DUMMYFUNCTION("""COMPUTED_VALUE"""),20255.06)</f>
        <v>20255.06</v>
      </c>
      <c r="M204" s="2">
        <f>IFERROR(__xludf.DUMMYFUNCTION("""COMPUTED_VALUE"""),45586.66666666667)</f>
        <v>45586.66667</v>
      </c>
      <c r="N204" s="1">
        <f>IFERROR(__xludf.DUMMYFUNCTION("""COMPUTED_VALUE"""),4.30336577E8)</f>
        <v>430336577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IFERROR(__xludf.DUMMYFUNCTION("""COMPUTED_VALUE"""),20125.01)</f>
        <v>20125.01</v>
      </c>
      <c r="D205" s="2">
        <f>IFERROR(__xludf.DUMMYFUNCTION("""COMPUTED_VALUE"""),45587.66666666667)</f>
        <v>45587.66667</v>
      </c>
      <c r="E205" s="1">
        <f>IFERROR(__xludf.DUMMYFUNCTION("""COMPUTED_VALUE"""),20278.95)</f>
        <v>20278.95</v>
      </c>
      <c r="G205" s="2">
        <f>IFERROR(__xludf.DUMMYFUNCTION("""COMPUTED_VALUE"""),45587.66666666667)</f>
        <v>45587.66667</v>
      </c>
      <c r="H205" s="1">
        <f>IFERROR(__xludf.DUMMYFUNCTION("""COMPUTED_VALUE"""),20024.84)</f>
        <v>20024.84</v>
      </c>
      <c r="J205" s="2">
        <f>IFERROR(__xludf.DUMMYFUNCTION("""COMPUTED_VALUE"""),45587.66666666667)</f>
        <v>45587.66667</v>
      </c>
      <c r="K205" s="1">
        <f>IFERROR(__xludf.DUMMYFUNCTION("""COMPUTED_VALUE"""),20209.12)</f>
        <v>20209.12</v>
      </c>
      <c r="M205" s="2">
        <f>IFERROR(__xludf.DUMMYFUNCTION("""COMPUTED_VALUE"""),45587.66666666667)</f>
        <v>45587.66667</v>
      </c>
      <c r="N205" s="1">
        <f>IFERROR(__xludf.DUMMYFUNCTION("""COMPUTED_VALUE"""),4.14071847E8)</f>
        <v>414071847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IFERROR(__xludf.DUMMYFUNCTION("""COMPUTED_VALUE"""),20051.87)</f>
        <v>20051.87</v>
      </c>
      <c r="D206" s="2">
        <f>IFERROR(__xludf.DUMMYFUNCTION("""COMPUTED_VALUE"""),45588.66666666667)</f>
        <v>45588.66667</v>
      </c>
      <c r="E206" s="1">
        <f>IFERROR(__xludf.DUMMYFUNCTION("""COMPUTED_VALUE"""),20075.63)</f>
        <v>20075.63</v>
      </c>
      <c r="G206" s="2">
        <f>IFERROR(__xludf.DUMMYFUNCTION("""COMPUTED_VALUE"""),45588.66666666667)</f>
        <v>45588.66667</v>
      </c>
      <c r="H206" s="1">
        <f>IFERROR(__xludf.DUMMYFUNCTION("""COMPUTED_VALUE"""),19502.3)</f>
        <v>19502.3</v>
      </c>
      <c r="J206" s="2">
        <f>IFERROR(__xludf.DUMMYFUNCTION("""COMPUTED_VALUE"""),45588.66666666667)</f>
        <v>45588.66667</v>
      </c>
      <c r="K206" s="1">
        <f>IFERROR(__xludf.DUMMYFUNCTION("""COMPUTED_VALUE"""),19753.96)</f>
        <v>19753.96</v>
      </c>
      <c r="M206" s="2">
        <f>IFERROR(__xludf.DUMMYFUNCTION("""COMPUTED_VALUE"""),45588.66666666667)</f>
        <v>45588.66667</v>
      </c>
      <c r="N206" s="1">
        <f>IFERROR(__xludf.DUMMYFUNCTION("""COMPUTED_VALUE"""),5.03215585E8)</f>
        <v>503215585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IFERROR(__xludf.DUMMYFUNCTION("""COMPUTED_VALUE"""),19934.47)</f>
        <v>19934.47</v>
      </c>
      <c r="D207" s="2">
        <f>IFERROR(__xludf.DUMMYFUNCTION("""COMPUTED_VALUE"""),45589.66666666667)</f>
        <v>45589.66667</v>
      </c>
      <c r="E207" s="1">
        <f>IFERROR(__xludf.DUMMYFUNCTION("""COMPUTED_VALUE"""),19947.8)</f>
        <v>19947.8</v>
      </c>
      <c r="G207" s="2">
        <f>IFERROR(__xludf.DUMMYFUNCTION("""COMPUTED_VALUE"""),45589.66666666667)</f>
        <v>45589.66667</v>
      </c>
      <c r="H207" s="1">
        <f>IFERROR(__xludf.DUMMYFUNCTION("""COMPUTED_VALUE"""),19669.44)</f>
        <v>19669.44</v>
      </c>
      <c r="J207" s="2">
        <f>IFERROR(__xludf.DUMMYFUNCTION("""COMPUTED_VALUE"""),45589.66666666667)</f>
        <v>45589.66667</v>
      </c>
      <c r="K207" s="1">
        <f>IFERROR(__xludf.DUMMYFUNCTION("""COMPUTED_VALUE"""),19855.49)</f>
        <v>19855.49</v>
      </c>
      <c r="M207" s="2">
        <f>IFERROR(__xludf.DUMMYFUNCTION("""COMPUTED_VALUE"""),45589.66666666667)</f>
        <v>45589.66667</v>
      </c>
      <c r="N207" s="1">
        <f>IFERROR(__xludf.DUMMYFUNCTION("""COMPUTED_VALUE"""),3.61748424E8)</f>
        <v>361748424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IFERROR(__xludf.DUMMYFUNCTION("""COMPUTED_VALUE"""),20011.21)</f>
        <v>20011.21</v>
      </c>
      <c r="D208" s="2">
        <f>IFERROR(__xludf.DUMMYFUNCTION("""COMPUTED_VALUE"""),45590.66666666667)</f>
        <v>45590.66667</v>
      </c>
      <c r="E208" s="1">
        <f>IFERROR(__xludf.DUMMYFUNCTION("""COMPUTED_VALUE"""),20374.53)</f>
        <v>20374.53</v>
      </c>
      <c r="G208" s="2">
        <f>IFERROR(__xludf.DUMMYFUNCTION("""COMPUTED_VALUE"""),45590.66666666667)</f>
        <v>45590.66667</v>
      </c>
      <c r="H208" s="1">
        <f>IFERROR(__xludf.DUMMYFUNCTION("""COMPUTED_VALUE"""),19994.31)</f>
        <v>19994.31</v>
      </c>
      <c r="J208" s="2">
        <f>IFERROR(__xludf.DUMMYFUNCTION("""COMPUTED_VALUE"""),45590.66666666667)</f>
        <v>45590.66667</v>
      </c>
      <c r="K208" s="1">
        <f>IFERROR(__xludf.DUMMYFUNCTION("""COMPUTED_VALUE"""),20034.7)</f>
        <v>20034.7</v>
      </c>
      <c r="M208" s="2">
        <f>IFERROR(__xludf.DUMMYFUNCTION("""COMPUTED_VALUE"""),45590.66666666667)</f>
        <v>45590.66667</v>
      </c>
      <c r="N208" s="1">
        <f>IFERROR(__xludf.DUMMYFUNCTION("""COMPUTED_VALUE"""),4.14437958E8)</f>
        <v>414437958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IFERROR(__xludf.DUMMYFUNCTION("""COMPUTED_VALUE"""),20159.13)</f>
        <v>20159.13</v>
      </c>
      <c r="D209" s="2">
        <f>IFERROR(__xludf.DUMMYFUNCTION("""COMPUTED_VALUE"""),45593.66666666667)</f>
        <v>45593.66667</v>
      </c>
      <c r="E209" s="1">
        <f>IFERROR(__xludf.DUMMYFUNCTION("""COMPUTED_VALUE"""),20159.13)</f>
        <v>20159.13</v>
      </c>
      <c r="G209" s="2">
        <f>IFERROR(__xludf.DUMMYFUNCTION("""COMPUTED_VALUE"""),45593.66666666667)</f>
        <v>45593.66667</v>
      </c>
      <c r="H209" s="1">
        <f>IFERROR(__xludf.DUMMYFUNCTION("""COMPUTED_VALUE"""),19928.42)</f>
        <v>19928.42</v>
      </c>
      <c r="J209" s="2">
        <f>IFERROR(__xludf.DUMMYFUNCTION("""COMPUTED_VALUE"""),45593.66666666667)</f>
        <v>45593.66667</v>
      </c>
      <c r="K209" s="1">
        <f>IFERROR(__xludf.DUMMYFUNCTION("""COMPUTED_VALUE"""),19959.88)</f>
        <v>19959.88</v>
      </c>
      <c r="M209" s="2">
        <f>IFERROR(__xludf.DUMMYFUNCTION("""COMPUTED_VALUE"""),45593.66666666667)</f>
        <v>45593.66667</v>
      </c>
      <c r="N209" s="1">
        <f>IFERROR(__xludf.DUMMYFUNCTION("""COMPUTED_VALUE"""),3.57805113E8)</f>
        <v>357805113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IFERROR(__xludf.DUMMYFUNCTION("""COMPUTED_VALUE"""),19956.5)</f>
        <v>19956.5</v>
      </c>
      <c r="D210" s="2">
        <f>IFERROR(__xludf.DUMMYFUNCTION("""COMPUTED_VALUE"""),45594.66666666667)</f>
        <v>45594.66667</v>
      </c>
      <c r="E210" s="1">
        <f>IFERROR(__xludf.DUMMYFUNCTION("""COMPUTED_VALUE"""),20388.57)</f>
        <v>20388.57</v>
      </c>
      <c r="G210" s="2">
        <f>IFERROR(__xludf.DUMMYFUNCTION("""COMPUTED_VALUE"""),45594.66666666667)</f>
        <v>45594.66667</v>
      </c>
      <c r="H210" s="1">
        <f>IFERROR(__xludf.DUMMYFUNCTION("""COMPUTED_VALUE"""),19820.19)</f>
        <v>19820.19</v>
      </c>
      <c r="J210" s="2">
        <f>IFERROR(__xludf.DUMMYFUNCTION("""COMPUTED_VALUE"""),45594.66666666667)</f>
        <v>45594.66667</v>
      </c>
      <c r="K210" s="1">
        <f>IFERROR(__xludf.DUMMYFUNCTION("""COMPUTED_VALUE"""),20280.91)</f>
        <v>20280.91</v>
      </c>
      <c r="M210" s="2">
        <f>IFERROR(__xludf.DUMMYFUNCTION("""COMPUTED_VALUE"""),45594.66666666667)</f>
        <v>45594.66667</v>
      </c>
      <c r="N210" s="1">
        <f>IFERROR(__xludf.DUMMYFUNCTION("""COMPUTED_VALUE"""),4.37104381E8)</f>
        <v>437104381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IFERROR(__xludf.DUMMYFUNCTION("""COMPUTED_VALUE"""),19928.82)</f>
        <v>19928.82</v>
      </c>
      <c r="D211" s="2">
        <f>IFERROR(__xludf.DUMMYFUNCTION("""COMPUTED_VALUE"""),45595.66666666667)</f>
        <v>45595.66667</v>
      </c>
      <c r="E211" s="1">
        <f>IFERROR(__xludf.DUMMYFUNCTION("""COMPUTED_VALUE"""),20009.46)</f>
        <v>20009.46</v>
      </c>
      <c r="G211" s="2">
        <f>IFERROR(__xludf.DUMMYFUNCTION("""COMPUTED_VALUE"""),45595.66666666667)</f>
        <v>45595.66667</v>
      </c>
      <c r="H211" s="1">
        <f>IFERROR(__xludf.DUMMYFUNCTION("""COMPUTED_VALUE"""),19656.03)</f>
        <v>19656.03</v>
      </c>
      <c r="J211" s="2">
        <f>IFERROR(__xludf.DUMMYFUNCTION("""COMPUTED_VALUE"""),45595.66666666667)</f>
        <v>45595.66667</v>
      </c>
      <c r="K211" s="1">
        <f>IFERROR(__xludf.DUMMYFUNCTION("""COMPUTED_VALUE"""),19838.54)</f>
        <v>19838.54</v>
      </c>
      <c r="M211" s="2">
        <f>IFERROR(__xludf.DUMMYFUNCTION("""COMPUTED_VALUE"""),45595.66666666667)</f>
        <v>45595.66667</v>
      </c>
      <c r="N211" s="1">
        <f>IFERROR(__xludf.DUMMYFUNCTION("""COMPUTED_VALUE"""),4.44465387E8)</f>
        <v>444465387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IFERROR(__xludf.DUMMYFUNCTION("""COMPUTED_VALUE"""),19604.92)</f>
        <v>19604.92</v>
      </c>
      <c r="D212" s="2">
        <f>IFERROR(__xludf.DUMMYFUNCTION("""COMPUTED_VALUE"""),45596.66666666667)</f>
        <v>45596.66667</v>
      </c>
      <c r="E212" s="1">
        <f>IFERROR(__xludf.DUMMYFUNCTION("""COMPUTED_VALUE"""),19604.92)</f>
        <v>19604.92</v>
      </c>
      <c r="G212" s="2">
        <f>IFERROR(__xludf.DUMMYFUNCTION("""COMPUTED_VALUE"""),45596.66666666667)</f>
        <v>45596.66667</v>
      </c>
      <c r="H212" s="1">
        <f>IFERROR(__xludf.DUMMYFUNCTION("""COMPUTED_VALUE"""),18892.22)</f>
        <v>18892.22</v>
      </c>
      <c r="J212" s="2">
        <f>IFERROR(__xludf.DUMMYFUNCTION("""COMPUTED_VALUE"""),45596.66666666667)</f>
        <v>45596.66667</v>
      </c>
      <c r="K212" s="1">
        <f>IFERROR(__xludf.DUMMYFUNCTION("""COMPUTED_VALUE"""),18994.04)</f>
        <v>18994.04</v>
      </c>
      <c r="M212" s="2">
        <f>IFERROR(__xludf.DUMMYFUNCTION("""COMPUTED_VALUE"""),45596.66666666667)</f>
        <v>45596.66667</v>
      </c>
      <c r="N212" s="1">
        <f>IFERROR(__xludf.DUMMYFUNCTION("""COMPUTED_VALUE"""),5.81983299E8)</f>
        <v>581983299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IFERROR(__xludf.DUMMYFUNCTION("""COMPUTED_VALUE"""),19176.23)</f>
        <v>19176.23</v>
      </c>
      <c r="D213" s="2">
        <f>IFERROR(__xludf.DUMMYFUNCTION("""COMPUTED_VALUE"""),45597.66666666667)</f>
        <v>45597.66667</v>
      </c>
      <c r="E213" s="1">
        <f>IFERROR(__xludf.DUMMYFUNCTION("""COMPUTED_VALUE"""),19485.31)</f>
        <v>19485.31</v>
      </c>
      <c r="G213" s="2">
        <f>IFERROR(__xludf.DUMMYFUNCTION("""COMPUTED_VALUE"""),45597.66666666667)</f>
        <v>45597.66667</v>
      </c>
      <c r="H213" s="1">
        <f>IFERROR(__xludf.DUMMYFUNCTION("""COMPUTED_VALUE"""),19147.63)</f>
        <v>19147.63</v>
      </c>
      <c r="J213" s="2">
        <f>IFERROR(__xludf.DUMMYFUNCTION("""COMPUTED_VALUE"""),45597.66666666667)</f>
        <v>45597.66667</v>
      </c>
      <c r="K213" s="1">
        <f>IFERROR(__xludf.DUMMYFUNCTION("""COMPUTED_VALUE"""),19259.23)</f>
        <v>19259.23</v>
      </c>
      <c r="M213" s="2">
        <f>IFERROR(__xludf.DUMMYFUNCTION("""COMPUTED_VALUE"""),45597.66666666667)</f>
        <v>45597.66667</v>
      </c>
      <c r="N213" s="1">
        <f>IFERROR(__xludf.DUMMYFUNCTION("""COMPUTED_VALUE"""),5.31287149E8)</f>
        <v>531287149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IFERROR(__xludf.DUMMYFUNCTION("""COMPUTED_VALUE"""),19400.06)</f>
        <v>19400.06</v>
      </c>
      <c r="D214" s="2">
        <f>IFERROR(__xludf.DUMMYFUNCTION("""COMPUTED_VALUE"""),45600.66666666667)</f>
        <v>45600.66667</v>
      </c>
      <c r="E214" s="1">
        <f>IFERROR(__xludf.DUMMYFUNCTION("""COMPUTED_VALUE"""),19641.54)</f>
        <v>19641.54</v>
      </c>
      <c r="G214" s="2">
        <f>IFERROR(__xludf.DUMMYFUNCTION("""COMPUTED_VALUE"""),45600.66666666667)</f>
        <v>45600.66667</v>
      </c>
      <c r="H214" s="1">
        <f>IFERROR(__xludf.DUMMYFUNCTION("""COMPUTED_VALUE"""),19228.45)</f>
        <v>19228.45</v>
      </c>
      <c r="J214" s="2">
        <f>IFERROR(__xludf.DUMMYFUNCTION("""COMPUTED_VALUE"""),45600.66666666667)</f>
        <v>45600.66667</v>
      </c>
      <c r="K214" s="1">
        <f>IFERROR(__xludf.DUMMYFUNCTION("""COMPUTED_VALUE"""),19273.59)</f>
        <v>19273.59</v>
      </c>
      <c r="M214" s="2">
        <f>IFERROR(__xludf.DUMMYFUNCTION("""COMPUTED_VALUE"""),45600.66666666667)</f>
        <v>45600.66667</v>
      </c>
      <c r="N214" s="1">
        <f>IFERROR(__xludf.DUMMYFUNCTION("""COMPUTED_VALUE"""),4.00697049E8)</f>
        <v>400697049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IFERROR(__xludf.DUMMYFUNCTION("""COMPUTED_VALUE"""),19417.43)</f>
        <v>19417.43</v>
      </c>
      <c r="D215" s="2">
        <f>IFERROR(__xludf.DUMMYFUNCTION("""COMPUTED_VALUE"""),45601.66666666667)</f>
        <v>45601.66667</v>
      </c>
      <c r="E215" s="1">
        <f>IFERROR(__xludf.DUMMYFUNCTION("""COMPUTED_VALUE"""),19734.46)</f>
        <v>19734.46</v>
      </c>
      <c r="G215" s="2">
        <f>IFERROR(__xludf.DUMMYFUNCTION("""COMPUTED_VALUE"""),45601.66666666667)</f>
        <v>45601.66667</v>
      </c>
      <c r="H215" s="1">
        <f>IFERROR(__xludf.DUMMYFUNCTION("""COMPUTED_VALUE"""),19406.56)</f>
        <v>19406.56</v>
      </c>
      <c r="J215" s="2">
        <f>IFERROR(__xludf.DUMMYFUNCTION("""COMPUTED_VALUE"""),45601.66666666667)</f>
        <v>45601.66667</v>
      </c>
      <c r="K215" s="1">
        <f>IFERROR(__xludf.DUMMYFUNCTION("""COMPUTED_VALUE"""),19723.78)</f>
        <v>19723.78</v>
      </c>
      <c r="M215" s="2">
        <f>IFERROR(__xludf.DUMMYFUNCTION("""COMPUTED_VALUE"""),45601.66666666667)</f>
        <v>45601.66667</v>
      </c>
      <c r="N215" s="1">
        <f>IFERROR(__xludf.DUMMYFUNCTION("""COMPUTED_VALUE"""),3.67343278E8)</f>
        <v>367343278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IFERROR(__xludf.DUMMYFUNCTION("""COMPUTED_VALUE"""),20187.62)</f>
        <v>20187.62</v>
      </c>
      <c r="D216" s="2">
        <f>IFERROR(__xludf.DUMMYFUNCTION("""COMPUTED_VALUE"""),45602.66666666667)</f>
        <v>45602.66667</v>
      </c>
      <c r="E216" s="1">
        <f>IFERROR(__xludf.DUMMYFUNCTION("""COMPUTED_VALUE"""),20540.69)</f>
        <v>20540.69</v>
      </c>
      <c r="G216" s="2">
        <f>IFERROR(__xludf.DUMMYFUNCTION("""COMPUTED_VALUE"""),45602.66666666667)</f>
        <v>45602.66667</v>
      </c>
      <c r="H216" s="1">
        <f>IFERROR(__xludf.DUMMYFUNCTION("""COMPUTED_VALUE"""),20033.17)</f>
        <v>20033.17</v>
      </c>
      <c r="J216" s="2">
        <f>IFERROR(__xludf.DUMMYFUNCTION("""COMPUTED_VALUE"""),45602.66666666667)</f>
        <v>45602.66667</v>
      </c>
      <c r="K216" s="1">
        <f>IFERROR(__xludf.DUMMYFUNCTION("""COMPUTED_VALUE"""),20460.27)</f>
        <v>20460.27</v>
      </c>
      <c r="M216" s="2">
        <f>IFERROR(__xludf.DUMMYFUNCTION("""COMPUTED_VALUE"""),45602.66666666667)</f>
        <v>45602.66667</v>
      </c>
      <c r="N216" s="1">
        <f>IFERROR(__xludf.DUMMYFUNCTION("""COMPUTED_VALUE"""),5.74412589E8)</f>
        <v>574412589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IFERROR(__xludf.DUMMYFUNCTION("""COMPUTED_VALUE"""),20648.59)</f>
        <v>20648.59</v>
      </c>
      <c r="D217" s="2">
        <f>IFERROR(__xludf.DUMMYFUNCTION("""COMPUTED_VALUE"""),45603.66666666667)</f>
        <v>45603.66667</v>
      </c>
      <c r="E217" s="1">
        <f>IFERROR(__xludf.DUMMYFUNCTION("""COMPUTED_VALUE"""),20911.74)</f>
        <v>20911.74</v>
      </c>
      <c r="G217" s="2">
        <f>IFERROR(__xludf.DUMMYFUNCTION("""COMPUTED_VALUE"""),45603.66666666667)</f>
        <v>45603.66667</v>
      </c>
      <c r="H217" s="1">
        <f>IFERROR(__xludf.DUMMYFUNCTION("""COMPUTED_VALUE"""),20632.17)</f>
        <v>20632.17</v>
      </c>
      <c r="J217" s="2">
        <f>IFERROR(__xludf.DUMMYFUNCTION("""COMPUTED_VALUE"""),45603.66666666667)</f>
        <v>45603.66667</v>
      </c>
      <c r="K217" s="1">
        <f>IFERROR(__xludf.DUMMYFUNCTION("""COMPUTED_VALUE"""),20906.73)</f>
        <v>20906.73</v>
      </c>
      <c r="M217" s="2">
        <f>IFERROR(__xludf.DUMMYFUNCTION("""COMPUTED_VALUE"""),45603.66666666667)</f>
        <v>45603.66667</v>
      </c>
      <c r="N217" s="1">
        <f>IFERROR(__xludf.DUMMYFUNCTION("""COMPUTED_VALUE"""),4.81451756E8)</f>
        <v>481451756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IFERROR(__xludf.DUMMYFUNCTION("""COMPUTED_VALUE"""),20857.01)</f>
        <v>20857.01</v>
      </c>
      <c r="D218" s="2">
        <f>IFERROR(__xludf.DUMMYFUNCTION("""COMPUTED_VALUE"""),45604.66666666667)</f>
        <v>45604.66667</v>
      </c>
      <c r="E218" s="1">
        <f>IFERROR(__xludf.DUMMYFUNCTION("""COMPUTED_VALUE"""),20977.57)</f>
        <v>20977.57</v>
      </c>
      <c r="G218" s="2">
        <f>IFERROR(__xludf.DUMMYFUNCTION("""COMPUTED_VALUE"""),45604.66666666667)</f>
        <v>45604.66667</v>
      </c>
      <c r="H218" s="1">
        <f>IFERROR(__xludf.DUMMYFUNCTION("""COMPUTED_VALUE"""),20602.38)</f>
        <v>20602.38</v>
      </c>
      <c r="J218" s="2">
        <f>IFERROR(__xludf.DUMMYFUNCTION("""COMPUTED_VALUE"""),45604.66666666667)</f>
        <v>45604.66667</v>
      </c>
      <c r="K218" s="1">
        <f>IFERROR(__xludf.DUMMYFUNCTION("""COMPUTED_VALUE"""),20755.7)</f>
        <v>20755.7</v>
      </c>
      <c r="M218" s="2">
        <f>IFERROR(__xludf.DUMMYFUNCTION("""COMPUTED_VALUE"""),45604.66666666667)</f>
        <v>45604.66667</v>
      </c>
      <c r="N218" s="1">
        <f>IFERROR(__xludf.DUMMYFUNCTION("""COMPUTED_VALUE"""),3.94123927E8)</f>
        <v>394123927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IFERROR(__xludf.DUMMYFUNCTION("""COMPUTED_VALUE"""),20776.5)</f>
        <v>20776.5</v>
      </c>
      <c r="D219" s="2">
        <f>IFERROR(__xludf.DUMMYFUNCTION("""COMPUTED_VALUE"""),45607.66666666667)</f>
        <v>45607.66667</v>
      </c>
      <c r="E219" s="1">
        <f>IFERROR(__xludf.DUMMYFUNCTION("""COMPUTED_VALUE"""),20776.5)</f>
        <v>20776.5</v>
      </c>
      <c r="G219" s="2">
        <f>IFERROR(__xludf.DUMMYFUNCTION("""COMPUTED_VALUE"""),45607.66666666667)</f>
        <v>45607.66667</v>
      </c>
      <c r="H219" s="1">
        <f>IFERROR(__xludf.DUMMYFUNCTION("""COMPUTED_VALUE"""),20172.45)</f>
        <v>20172.45</v>
      </c>
      <c r="J219" s="2">
        <f>IFERROR(__xludf.DUMMYFUNCTION("""COMPUTED_VALUE"""),45607.66666666667)</f>
        <v>45607.66667</v>
      </c>
      <c r="K219" s="1">
        <f>IFERROR(__xludf.DUMMYFUNCTION("""COMPUTED_VALUE"""),20351.71)</f>
        <v>20351.71</v>
      </c>
      <c r="M219" s="2">
        <f>IFERROR(__xludf.DUMMYFUNCTION("""COMPUTED_VALUE"""),45607.66666666667)</f>
        <v>45607.66667</v>
      </c>
      <c r="N219" s="1">
        <f>IFERROR(__xludf.DUMMYFUNCTION("""COMPUTED_VALUE"""),4.17737449E8)</f>
        <v>417737449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IFERROR(__xludf.DUMMYFUNCTION("""COMPUTED_VALUE"""),20421.19)</f>
        <v>20421.19</v>
      </c>
      <c r="D220" s="2">
        <f>IFERROR(__xludf.DUMMYFUNCTION("""COMPUTED_VALUE"""),45608.66666666667)</f>
        <v>45608.66667</v>
      </c>
      <c r="E220" s="1">
        <f>IFERROR(__xludf.DUMMYFUNCTION("""COMPUTED_VALUE"""),20625.91)</f>
        <v>20625.91</v>
      </c>
      <c r="G220" s="2">
        <f>IFERROR(__xludf.DUMMYFUNCTION("""COMPUTED_VALUE"""),45608.66666666667)</f>
        <v>45608.66667</v>
      </c>
      <c r="H220" s="1">
        <f>IFERROR(__xludf.DUMMYFUNCTION("""COMPUTED_VALUE"""),20212.13)</f>
        <v>20212.13</v>
      </c>
      <c r="J220" s="2">
        <f>IFERROR(__xludf.DUMMYFUNCTION("""COMPUTED_VALUE"""),45608.66666666667)</f>
        <v>45608.66667</v>
      </c>
      <c r="K220" s="1">
        <f>IFERROR(__xludf.DUMMYFUNCTION("""COMPUTED_VALUE"""),20463.39)</f>
        <v>20463.39</v>
      </c>
      <c r="M220" s="2">
        <f>IFERROR(__xludf.DUMMYFUNCTION("""COMPUTED_VALUE"""),45608.66666666667)</f>
        <v>45608.66667</v>
      </c>
      <c r="N220" s="1">
        <f>IFERROR(__xludf.DUMMYFUNCTION("""COMPUTED_VALUE"""),4.22972744E8)</f>
        <v>422972744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IFERROR(__xludf.DUMMYFUNCTION("""COMPUTED_VALUE"""),20442.53)</f>
        <v>20442.53</v>
      </c>
      <c r="D221" s="2">
        <f>IFERROR(__xludf.DUMMYFUNCTION("""COMPUTED_VALUE"""),45609.66666666667)</f>
        <v>45609.66667</v>
      </c>
      <c r="E221" s="1">
        <f>IFERROR(__xludf.DUMMYFUNCTION("""COMPUTED_VALUE"""),20487.46)</f>
        <v>20487.46</v>
      </c>
      <c r="G221" s="2">
        <f>IFERROR(__xludf.DUMMYFUNCTION("""COMPUTED_VALUE"""),45609.66666666667)</f>
        <v>45609.66667</v>
      </c>
      <c r="H221" s="1">
        <f>IFERROR(__xludf.DUMMYFUNCTION("""COMPUTED_VALUE"""),20094.32)</f>
        <v>20094.32</v>
      </c>
      <c r="J221" s="2">
        <f>IFERROR(__xludf.DUMMYFUNCTION("""COMPUTED_VALUE"""),45609.66666666667)</f>
        <v>45609.66667</v>
      </c>
      <c r="K221" s="1">
        <f>IFERROR(__xludf.DUMMYFUNCTION("""COMPUTED_VALUE"""),20126.03)</f>
        <v>20126.03</v>
      </c>
      <c r="M221" s="2">
        <f>IFERROR(__xludf.DUMMYFUNCTION("""COMPUTED_VALUE"""),45609.66666666667)</f>
        <v>45609.66667</v>
      </c>
      <c r="N221" s="1">
        <f>IFERROR(__xludf.DUMMYFUNCTION("""COMPUTED_VALUE"""),4.19414575E8)</f>
        <v>419414575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IFERROR(__xludf.DUMMYFUNCTION("""COMPUTED_VALUE"""),20307.22)</f>
        <v>20307.22</v>
      </c>
      <c r="D222" s="2">
        <f>IFERROR(__xludf.DUMMYFUNCTION("""COMPUTED_VALUE"""),45610.66666666667)</f>
        <v>45610.66667</v>
      </c>
      <c r="E222" s="1">
        <f>IFERROR(__xludf.DUMMYFUNCTION("""COMPUTED_VALUE"""),20384.95)</f>
        <v>20384.95</v>
      </c>
      <c r="G222" s="2">
        <f>IFERROR(__xludf.DUMMYFUNCTION("""COMPUTED_VALUE"""),45610.66666666667)</f>
        <v>45610.66667</v>
      </c>
      <c r="H222" s="1">
        <f>IFERROR(__xludf.DUMMYFUNCTION("""COMPUTED_VALUE"""),20040.4)</f>
        <v>20040.4</v>
      </c>
      <c r="J222" s="2">
        <f>IFERROR(__xludf.DUMMYFUNCTION("""COMPUTED_VALUE"""),45610.66666666667)</f>
        <v>45610.66667</v>
      </c>
      <c r="K222" s="1">
        <f>IFERROR(__xludf.DUMMYFUNCTION("""COMPUTED_VALUE"""),20133.74)</f>
        <v>20133.74</v>
      </c>
      <c r="M222" s="2">
        <f>IFERROR(__xludf.DUMMYFUNCTION("""COMPUTED_VALUE"""),45610.66666666667)</f>
        <v>45610.66667</v>
      </c>
      <c r="N222" s="1">
        <f>IFERROR(__xludf.DUMMYFUNCTION("""COMPUTED_VALUE"""),4.06109541E8)</f>
        <v>406109541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IFERROR(__xludf.DUMMYFUNCTION("""COMPUTED_VALUE"""),19830.69)</f>
        <v>19830.69</v>
      </c>
      <c r="D223" s="2">
        <f>IFERROR(__xludf.DUMMYFUNCTION("""COMPUTED_VALUE"""),45611.66666666667)</f>
        <v>45611.66667</v>
      </c>
      <c r="E223" s="1">
        <f>IFERROR(__xludf.DUMMYFUNCTION("""COMPUTED_VALUE"""),19838.21)</f>
        <v>19838.21</v>
      </c>
      <c r="G223" s="2">
        <f>IFERROR(__xludf.DUMMYFUNCTION("""COMPUTED_VALUE"""),45611.66666666667)</f>
        <v>45611.66667</v>
      </c>
      <c r="H223" s="1">
        <f>IFERROR(__xludf.DUMMYFUNCTION("""COMPUTED_VALUE"""),19286.04)</f>
        <v>19286.04</v>
      </c>
      <c r="J223" s="2">
        <f>IFERROR(__xludf.DUMMYFUNCTION("""COMPUTED_VALUE"""),45611.66666666667)</f>
        <v>45611.66667</v>
      </c>
      <c r="K223" s="1">
        <f>IFERROR(__xludf.DUMMYFUNCTION("""COMPUTED_VALUE"""),19455.5)</f>
        <v>19455.5</v>
      </c>
      <c r="M223" s="2">
        <f>IFERROR(__xludf.DUMMYFUNCTION("""COMPUTED_VALUE"""),45611.66666666667)</f>
        <v>45611.66667</v>
      </c>
      <c r="N223" s="1">
        <f>IFERROR(__xludf.DUMMYFUNCTION("""COMPUTED_VALUE"""),5.01761839E8)</f>
        <v>501761839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IFERROR(__xludf.DUMMYFUNCTION("""COMPUTED_VALUE"""),19266.05)</f>
        <v>19266.05</v>
      </c>
      <c r="D224" s="2">
        <f>IFERROR(__xludf.DUMMYFUNCTION("""COMPUTED_VALUE"""),45614.66666666667)</f>
        <v>45614.66667</v>
      </c>
      <c r="E224" s="1">
        <f>IFERROR(__xludf.DUMMYFUNCTION("""COMPUTED_VALUE"""),19539.97)</f>
        <v>19539.97</v>
      </c>
      <c r="G224" s="2">
        <f>IFERROR(__xludf.DUMMYFUNCTION("""COMPUTED_VALUE"""),45614.66666666667)</f>
        <v>45614.66667</v>
      </c>
      <c r="H224" s="1">
        <f>IFERROR(__xludf.DUMMYFUNCTION("""COMPUTED_VALUE"""),19044.56)</f>
        <v>19044.56</v>
      </c>
      <c r="J224" s="2">
        <f>IFERROR(__xludf.DUMMYFUNCTION("""COMPUTED_VALUE"""),45614.66666666667)</f>
        <v>45614.66667</v>
      </c>
      <c r="K224" s="1">
        <f>IFERROR(__xludf.DUMMYFUNCTION("""COMPUTED_VALUE"""),19420.4)</f>
        <v>19420.4</v>
      </c>
      <c r="M224" s="2">
        <f>IFERROR(__xludf.DUMMYFUNCTION("""COMPUTED_VALUE"""),45614.66666666667)</f>
        <v>45614.66667</v>
      </c>
      <c r="N224" s="1">
        <f>IFERROR(__xludf.DUMMYFUNCTION("""COMPUTED_VALUE"""),4.47267524E8)</f>
        <v>447267524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IFERROR(__xludf.DUMMYFUNCTION("""COMPUTED_VALUE"""),19458.62)</f>
        <v>19458.62</v>
      </c>
      <c r="D225" s="2">
        <f>IFERROR(__xludf.DUMMYFUNCTION("""COMPUTED_VALUE"""),45615.66666666667)</f>
        <v>45615.66667</v>
      </c>
      <c r="E225" s="1">
        <f>IFERROR(__xludf.DUMMYFUNCTION("""COMPUTED_VALUE"""),19958.35)</f>
        <v>19958.35</v>
      </c>
      <c r="G225" s="2">
        <f>IFERROR(__xludf.DUMMYFUNCTION("""COMPUTED_VALUE"""),45615.66666666667)</f>
        <v>45615.66667</v>
      </c>
      <c r="H225" s="1">
        <f>IFERROR(__xludf.DUMMYFUNCTION("""COMPUTED_VALUE"""),19440.71)</f>
        <v>19440.71</v>
      </c>
      <c r="J225" s="2">
        <f>IFERROR(__xludf.DUMMYFUNCTION("""COMPUTED_VALUE"""),45615.66666666667)</f>
        <v>45615.66667</v>
      </c>
      <c r="K225" s="1">
        <f>IFERROR(__xludf.DUMMYFUNCTION("""COMPUTED_VALUE"""),19948.89)</f>
        <v>19948.89</v>
      </c>
      <c r="M225" s="2">
        <f>IFERROR(__xludf.DUMMYFUNCTION("""COMPUTED_VALUE"""),45615.66666666667)</f>
        <v>45615.66667</v>
      </c>
      <c r="N225" s="1">
        <f>IFERROR(__xludf.DUMMYFUNCTION("""COMPUTED_VALUE"""),4.13262076E8)</f>
        <v>413262076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IFERROR(__xludf.DUMMYFUNCTION("""COMPUTED_VALUE"""),19930.3)</f>
        <v>19930.3</v>
      </c>
      <c r="D226" s="2">
        <f>IFERROR(__xludf.DUMMYFUNCTION("""COMPUTED_VALUE"""),45616.66666666667)</f>
        <v>45616.66667</v>
      </c>
      <c r="E226" s="1">
        <f>IFERROR(__xludf.DUMMYFUNCTION("""COMPUTED_VALUE"""),19945.07)</f>
        <v>19945.07</v>
      </c>
      <c r="G226" s="2">
        <f>IFERROR(__xludf.DUMMYFUNCTION("""COMPUTED_VALUE"""),45616.66666666667)</f>
        <v>45616.66667</v>
      </c>
      <c r="H226" s="1">
        <f>IFERROR(__xludf.DUMMYFUNCTION("""COMPUTED_VALUE"""),19438.48)</f>
        <v>19438.48</v>
      </c>
      <c r="J226" s="2">
        <f>IFERROR(__xludf.DUMMYFUNCTION("""COMPUTED_VALUE"""),45616.66666666667)</f>
        <v>45616.66667</v>
      </c>
      <c r="K226" s="1">
        <f>IFERROR(__xludf.DUMMYFUNCTION("""COMPUTED_VALUE"""),19772.51)</f>
        <v>19772.51</v>
      </c>
      <c r="M226" s="2">
        <f>IFERROR(__xludf.DUMMYFUNCTION("""COMPUTED_VALUE"""),45616.66666666667)</f>
        <v>45616.66667</v>
      </c>
      <c r="N226" s="1">
        <f>IFERROR(__xludf.DUMMYFUNCTION("""COMPUTED_VALUE"""),4.92344E8)</f>
        <v>492344000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IFERROR(__xludf.DUMMYFUNCTION("""COMPUTED_VALUE"""),20152.46)</f>
        <v>20152.46</v>
      </c>
      <c r="D227" s="2">
        <f>IFERROR(__xludf.DUMMYFUNCTION("""COMPUTED_VALUE"""),45617.66666666667)</f>
        <v>45617.66667</v>
      </c>
      <c r="E227" s="1">
        <f>IFERROR(__xludf.DUMMYFUNCTION("""COMPUTED_VALUE"""),20443.66)</f>
        <v>20443.66</v>
      </c>
      <c r="G227" s="2">
        <f>IFERROR(__xludf.DUMMYFUNCTION("""COMPUTED_VALUE"""),45617.66666666667)</f>
        <v>45617.66667</v>
      </c>
      <c r="H227" s="1">
        <f>IFERROR(__xludf.DUMMYFUNCTION("""COMPUTED_VALUE"""),19302.72)</f>
        <v>19302.72</v>
      </c>
      <c r="J227" s="2">
        <f>IFERROR(__xludf.DUMMYFUNCTION("""COMPUTED_VALUE"""),45617.66666666667)</f>
        <v>45617.66667</v>
      </c>
      <c r="K227" s="1">
        <f>IFERROR(__xludf.DUMMYFUNCTION("""COMPUTED_VALUE"""),19943.64)</f>
        <v>19943.64</v>
      </c>
      <c r="M227" s="2">
        <f>IFERROR(__xludf.DUMMYFUNCTION("""COMPUTED_VALUE"""),45617.66666666667)</f>
        <v>45617.66667</v>
      </c>
      <c r="N227" s="1">
        <f>IFERROR(__xludf.DUMMYFUNCTION("""COMPUTED_VALUE"""),6.27112802E8)</f>
        <v>627112802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IFERROR(__xludf.DUMMYFUNCTION("""COMPUTED_VALUE"""),19847.8)</f>
        <v>19847.8</v>
      </c>
      <c r="D228" s="2">
        <f>IFERROR(__xludf.DUMMYFUNCTION("""COMPUTED_VALUE"""),45618.66666666667)</f>
        <v>45618.66667</v>
      </c>
      <c r="E228" s="1">
        <f>IFERROR(__xludf.DUMMYFUNCTION("""COMPUTED_VALUE"""),19986.66)</f>
        <v>19986.66</v>
      </c>
      <c r="G228" s="2">
        <f>IFERROR(__xludf.DUMMYFUNCTION("""COMPUTED_VALUE"""),45618.66666666667)</f>
        <v>45618.66667</v>
      </c>
      <c r="H228" s="1">
        <f>IFERROR(__xludf.DUMMYFUNCTION("""COMPUTED_VALUE"""),19483.8)</f>
        <v>19483.8</v>
      </c>
      <c r="J228" s="2">
        <f>IFERROR(__xludf.DUMMYFUNCTION("""COMPUTED_VALUE"""),45618.66666666667)</f>
        <v>45618.66667</v>
      </c>
      <c r="K228" s="1">
        <f>IFERROR(__xludf.DUMMYFUNCTION("""COMPUTED_VALUE"""),19579.45)</f>
        <v>19579.45</v>
      </c>
      <c r="M228" s="2">
        <f>IFERROR(__xludf.DUMMYFUNCTION("""COMPUTED_VALUE"""),45618.66666666667)</f>
        <v>45618.66667</v>
      </c>
      <c r="N228" s="1">
        <f>IFERROR(__xludf.DUMMYFUNCTION("""COMPUTED_VALUE"""),3.95931608E8)</f>
        <v>395931608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IFERROR(__xludf.DUMMYFUNCTION("""COMPUTED_VALUE"""),19674.75)</f>
        <v>19674.75</v>
      </c>
      <c r="D229" s="2">
        <f>IFERROR(__xludf.DUMMYFUNCTION("""COMPUTED_VALUE"""),45621.66666666667)</f>
        <v>45621.66667</v>
      </c>
      <c r="E229" s="1">
        <f>IFERROR(__xludf.DUMMYFUNCTION("""COMPUTED_VALUE"""),19674.75)</f>
        <v>19674.75</v>
      </c>
      <c r="G229" s="2">
        <f>IFERROR(__xludf.DUMMYFUNCTION("""COMPUTED_VALUE"""),45621.66666666667)</f>
        <v>45621.66667</v>
      </c>
      <c r="H229" s="1">
        <f>IFERROR(__xludf.DUMMYFUNCTION("""COMPUTED_VALUE"""),19172.91)</f>
        <v>19172.91</v>
      </c>
      <c r="J229" s="2">
        <f>IFERROR(__xludf.DUMMYFUNCTION("""COMPUTED_VALUE"""),45621.66666666667)</f>
        <v>45621.66667</v>
      </c>
      <c r="K229" s="1">
        <f>IFERROR(__xludf.DUMMYFUNCTION("""COMPUTED_VALUE"""),19200.85)</f>
        <v>19200.85</v>
      </c>
      <c r="M229" s="2">
        <f>IFERROR(__xludf.DUMMYFUNCTION("""COMPUTED_VALUE"""),45621.66666666667)</f>
        <v>45621.66667</v>
      </c>
      <c r="N229" s="1">
        <f>IFERROR(__xludf.DUMMYFUNCTION("""COMPUTED_VALUE"""),6.19620481E8)</f>
        <v>619620481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IFERROR(__xludf.DUMMYFUNCTION("""COMPUTED_VALUE"""),19378.79)</f>
        <v>19378.79</v>
      </c>
      <c r="D230" s="2">
        <f>IFERROR(__xludf.DUMMYFUNCTION("""COMPUTED_VALUE"""),45622.66666666667)</f>
        <v>45622.66667</v>
      </c>
      <c r="E230" s="1">
        <f>IFERROR(__xludf.DUMMYFUNCTION("""COMPUTED_VALUE"""),19514.52)</f>
        <v>19514.52</v>
      </c>
      <c r="G230" s="2">
        <f>IFERROR(__xludf.DUMMYFUNCTION("""COMPUTED_VALUE"""),45622.66666666667)</f>
        <v>45622.66667</v>
      </c>
      <c r="H230" s="1">
        <f>IFERROR(__xludf.DUMMYFUNCTION("""COMPUTED_VALUE"""),19017.55)</f>
        <v>19017.55</v>
      </c>
      <c r="J230" s="2">
        <f>IFERROR(__xludf.DUMMYFUNCTION("""COMPUTED_VALUE"""),45622.66666666667)</f>
        <v>45622.66667</v>
      </c>
      <c r="K230" s="1">
        <f>IFERROR(__xludf.DUMMYFUNCTION("""COMPUTED_VALUE"""),19178.29)</f>
        <v>19178.29</v>
      </c>
      <c r="M230" s="2">
        <f>IFERROR(__xludf.DUMMYFUNCTION("""COMPUTED_VALUE"""),45622.66666666667)</f>
        <v>45622.66667</v>
      </c>
      <c r="N230" s="1">
        <f>IFERROR(__xludf.DUMMYFUNCTION("""COMPUTED_VALUE"""),4.13040367E8)</f>
        <v>413040367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IFERROR(__xludf.DUMMYFUNCTION("""COMPUTED_VALUE"""),18977.22)</f>
        <v>18977.22</v>
      </c>
      <c r="D231" s="2">
        <f>IFERROR(__xludf.DUMMYFUNCTION("""COMPUTED_VALUE"""),45623.66666666667)</f>
        <v>45623.66667</v>
      </c>
      <c r="E231" s="1">
        <f>IFERROR(__xludf.DUMMYFUNCTION("""COMPUTED_VALUE"""),18977.22)</f>
        <v>18977.22</v>
      </c>
      <c r="G231" s="2">
        <f>IFERROR(__xludf.DUMMYFUNCTION("""COMPUTED_VALUE"""),45623.66666666667)</f>
        <v>45623.66667</v>
      </c>
      <c r="H231" s="1">
        <f>IFERROR(__xludf.DUMMYFUNCTION("""COMPUTED_VALUE"""),18514.97)</f>
        <v>18514.97</v>
      </c>
      <c r="J231" s="2">
        <f>IFERROR(__xludf.DUMMYFUNCTION("""COMPUTED_VALUE"""),45623.66666666667)</f>
        <v>45623.66667</v>
      </c>
      <c r="K231" s="1">
        <f>IFERROR(__xludf.DUMMYFUNCTION("""COMPUTED_VALUE"""),18906.06)</f>
        <v>18906.06</v>
      </c>
      <c r="M231" s="2">
        <f>IFERROR(__xludf.DUMMYFUNCTION("""COMPUTED_VALUE"""),45623.66666666667)</f>
        <v>45623.66667</v>
      </c>
      <c r="N231" s="1">
        <f>IFERROR(__xludf.DUMMYFUNCTION("""COMPUTED_VALUE"""),4.12950546E8)</f>
        <v>412950546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IFERROR(__xludf.DUMMYFUNCTION("""COMPUTED_VALUE"""),19071.08)</f>
        <v>19071.08</v>
      </c>
      <c r="D232" s="2">
        <f>IFERROR(__xludf.DUMMYFUNCTION("""COMPUTED_VALUE"""),45625.54166666667)</f>
        <v>45625.54167</v>
      </c>
      <c r="E232" s="1">
        <f>IFERROR(__xludf.DUMMYFUNCTION("""COMPUTED_VALUE"""),19400.42)</f>
        <v>19400.42</v>
      </c>
      <c r="G232" s="2">
        <f>IFERROR(__xludf.DUMMYFUNCTION("""COMPUTED_VALUE"""),45625.54166666667)</f>
        <v>45625.54167</v>
      </c>
      <c r="H232" s="1">
        <f>IFERROR(__xludf.DUMMYFUNCTION("""COMPUTED_VALUE"""),19019.54)</f>
        <v>19019.54</v>
      </c>
      <c r="J232" s="2">
        <f>IFERROR(__xludf.DUMMYFUNCTION("""COMPUTED_VALUE"""),45625.54166666667)</f>
        <v>45625.54167</v>
      </c>
      <c r="K232" s="1">
        <f>IFERROR(__xludf.DUMMYFUNCTION("""COMPUTED_VALUE"""),19251.39)</f>
        <v>19251.39</v>
      </c>
      <c r="M232" s="2">
        <f>IFERROR(__xludf.DUMMYFUNCTION("""COMPUTED_VALUE"""),45625.54166666667)</f>
        <v>45625.54167</v>
      </c>
      <c r="N232" s="1">
        <f>IFERROR(__xludf.DUMMYFUNCTION("""COMPUTED_VALUE"""),2.79946963E8)</f>
        <v>279946963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IFERROR(__xludf.DUMMYFUNCTION("""COMPUTED_VALUE"""),19319.61)</f>
        <v>19319.61</v>
      </c>
      <c r="D233" s="2">
        <f>IFERROR(__xludf.DUMMYFUNCTION("""COMPUTED_VALUE"""),45628.66666666667)</f>
        <v>45628.66667</v>
      </c>
      <c r="E233" s="1">
        <f>IFERROR(__xludf.DUMMYFUNCTION("""COMPUTED_VALUE"""),19625.28)</f>
        <v>19625.28</v>
      </c>
      <c r="G233" s="2">
        <f>IFERROR(__xludf.DUMMYFUNCTION("""COMPUTED_VALUE"""),45628.66666666667)</f>
        <v>45628.66667</v>
      </c>
      <c r="H233" s="1">
        <f>IFERROR(__xludf.DUMMYFUNCTION("""COMPUTED_VALUE"""),19310.15)</f>
        <v>19310.15</v>
      </c>
      <c r="J233" s="2">
        <f>IFERROR(__xludf.DUMMYFUNCTION("""COMPUTED_VALUE"""),45628.66666666667)</f>
        <v>45628.66667</v>
      </c>
      <c r="K233" s="1">
        <f>IFERROR(__xludf.DUMMYFUNCTION("""COMPUTED_VALUE"""),19497.05)</f>
        <v>19497.05</v>
      </c>
      <c r="M233" s="2">
        <f>IFERROR(__xludf.DUMMYFUNCTION("""COMPUTED_VALUE"""),45628.66666666667)</f>
        <v>45628.66667</v>
      </c>
      <c r="N233" s="1">
        <f>IFERROR(__xludf.DUMMYFUNCTION("""COMPUTED_VALUE"""),4.93546794E8)</f>
        <v>493546794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IFERROR(__xludf.DUMMYFUNCTION("""COMPUTED_VALUE"""),19418.1)</f>
        <v>19418.1</v>
      </c>
      <c r="D234" s="2">
        <f>IFERROR(__xludf.DUMMYFUNCTION("""COMPUTED_VALUE"""),45629.66666666667)</f>
        <v>45629.66667</v>
      </c>
      <c r="E234" s="1">
        <f>IFERROR(__xludf.DUMMYFUNCTION("""COMPUTED_VALUE"""),19658.91)</f>
        <v>19658.91</v>
      </c>
      <c r="G234" s="2">
        <f>IFERROR(__xludf.DUMMYFUNCTION("""COMPUTED_VALUE"""),45629.66666666667)</f>
        <v>45629.66667</v>
      </c>
      <c r="H234" s="1">
        <f>IFERROR(__xludf.DUMMYFUNCTION("""COMPUTED_VALUE"""),19390.1)</f>
        <v>19390.1</v>
      </c>
      <c r="J234" s="2">
        <f>IFERROR(__xludf.DUMMYFUNCTION("""COMPUTED_VALUE"""),45629.66666666667)</f>
        <v>45629.66667</v>
      </c>
      <c r="K234" s="1">
        <f>IFERROR(__xludf.DUMMYFUNCTION("""COMPUTED_VALUE"""),19597.06)</f>
        <v>19597.06</v>
      </c>
      <c r="M234" s="2">
        <f>IFERROR(__xludf.DUMMYFUNCTION("""COMPUTED_VALUE"""),45629.66666666667)</f>
        <v>45629.66667</v>
      </c>
      <c r="N234" s="1">
        <f>IFERROR(__xludf.DUMMYFUNCTION("""COMPUTED_VALUE"""),4.58815145E8)</f>
        <v>458815145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IFERROR(__xludf.DUMMYFUNCTION("""COMPUTED_VALUE"""),19906.23)</f>
        <v>19906.23</v>
      </c>
      <c r="D235" s="2">
        <f>IFERROR(__xludf.DUMMYFUNCTION("""COMPUTED_VALUE"""),45630.66666666667)</f>
        <v>45630.66667</v>
      </c>
      <c r="E235" s="1">
        <f>IFERROR(__xludf.DUMMYFUNCTION("""COMPUTED_VALUE"""),20124.11)</f>
        <v>20124.11</v>
      </c>
      <c r="G235" s="2">
        <f>IFERROR(__xludf.DUMMYFUNCTION("""COMPUTED_VALUE"""),45630.66666666667)</f>
        <v>45630.66667</v>
      </c>
      <c r="H235" s="1">
        <f>IFERROR(__xludf.DUMMYFUNCTION("""COMPUTED_VALUE"""),19661.66)</f>
        <v>19661.66</v>
      </c>
      <c r="J235" s="2">
        <f>IFERROR(__xludf.DUMMYFUNCTION("""COMPUTED_VALUE"""),45630.66666666667)</f>
        <v>45630.66667</v>
      </c>
      <c r="K235" s="1">
        <f>IFERROR(__xludf.DUMMYFUNCTION("""COMPUTED_VALUE"""),20091.09)</f>
        <v>20091.09</v>
      </c>
      <c r="M235" s="2">
        <f>IFERROR(__xludf.DUMMYFUNCTION("""COMPUTED_VALUE"""),45630.66666666667)</f>
        <v>45630.66667</v>
      </c>
      <c r="N235" s="1">
        <f>IFERROR(__xludf.DUMMYFUNCTION("""COMPUTED_VALUE"""),5.49821065E8)</f>
        <v>549821065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IFERROR(__xludf.DUMMYFUNCTION("""COMPUTED_VALUE"""),20060.84)</f>
        <v>20060.84</v>
      </c>
      <c r="D236" s="2">
        <f>IFERROR(__xludf.DUMMYFUNCTION("""COMPUTED_VALUE"""),45631.66666666667)</f>
        <v>45631.66667</v>
      </c>
      <c r="E236" s="1">
        <f>IFERROR(__xludf.DUMMYFUNCTION("""COMPUTED_VALUE"""),20136.2)</f>
        <v>20136.2</v>
      </c>
      <c r="G236" s="2">
        <f>IFERROR(__xludf.DUMMYFUNCTION("""COMPUTED_VALUE"""),45631.66666666667)</f>
        <v>45631.66667</v>
      </c>
      <c r="H236" s="1">
        <f>IFERROR(__xludf.DUMMYFUNCTION("""COMPUTED_VALUE"""),19849.01)</f>
        <v>19849.01</v>
      </c>
      <c r="J236" s="2">
        <f>IFERROR(__xludf.DUMMYFUNCTION("""COMPUTED_VALUE"""),45631.66666666667)</f>
        <v>45631.66667</v>
      </c>
      <c r="K236" s="1">
        <f>IFERROR(__xludf.DUMMYFUNCTION("""COMPUTED_VALUE"""),19928.13)</f>
        <v>19928.13</v>
      </c>
      <c r="M236" s="2">
        <f>IFERROR(__xludf.DUMMYFUNCTION("""COMPUTED_VALUE"""),45631.66666666667)</f>
        <v>45631.66667</v>
      </c>
      <c r="N236" s="1">
        <f>IFERROR(__xludf.DUMMYFUNCTION("""COMPUTED_VALUE"""),5.1136007E8)</f>
        <v>511360070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IFERROR(__xludf.DUMMYFUNCTION("""COMPUTED_VALUE"""),19888.96)</f>
        <v>19888.96</v>
      </c>
      <c r="D237" s="2">
        <f>IFERROR(__xludf.DUMMYFUNCTION("""COMPUTED_VALUE"""),45632.66666666667)</f>
        <v>45632.66667</v>
      </c>
      <c r="E237" s="1">
        <f>IFERROR(__xludf.DUMMYFUNCTION("""COMPUTED_VALUE"""),20037.51)</f>
        <v>20037.51</v>
      </c>
      <c r="G237" s="2">
        <f>IFERROR(__xludf.DUMMYFUNCTION("""COMPUTED_VALUE"""),45632.66666666667)</f>
        <v>45632.66667</v>
      </c>
      <c r="H237" s="1">
        <f>IFERROR(__xludf.DUMMYFUNCTION("""COMPUTED_VALUE"""),19703.3)</f>
        <v>19703.3</v>
      </c>
      <c r="J237" s="2">
        <f>IFERROR(__xludf.DUMMYFUNCTION("""COMPUTED_VALUE"""),45632.66666666667)</f>
        <v>45632.66667</v>
      </c>
      <c r="K237" s="1">
        <f>IFERROR(__xludf.DUMMYFUNCTION("""COMPUTED_VALUE"""),19871.41)</f>
        <v>19871.41</v>
      </c>
      <c r="M237" s="2">
        <f>IFERROR(__xludf.DUMMYFUNCTION("""COMPUTED_VALUE"""),45632.66666666667)</f>
        <v>45632.66667</v>
      </c>
      <c r="N237" s="1">
        <f>IFERROR(__xludf.DUMMYFUNCTION("""COMPUTED_VALUE"""),4.2538033E8)</f>
        <v>425380330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IFERROR(__xludf.DUMMYFUNCTION("""COMPUTED_VALUE"""),19518.23)</f>
        <v>19518.23</v>
      </c>
      <c r="D238" s="2">
        <f>IFERROR(__xludf.DUMMYFUNCTION("""COMPUTED_VALUE"""),45635.66666666667)</f>
        <v>45635.66667</v>
      </c>
      <c r="E238" s="1">
        <f>IFERROR(__xludf.DUMMYFUNCTION("""COMPUTED_VALUE"""),19702.71)</f>
        <v>19702.71</v>
      </c>
      <c r="G238" s="2">
        <f>IFERROR(__xludf.DUMMYFUNCTION("""COMPUTED_VALUE"""),45635.66666666667)</f>
        <v>45635.66667</v>
      </c>
      <c r="H238" s="1">
        <f>IFERROR(__xludf.DUMMYFUNCTION("""COMPUTED_VALUE"""),19375.86)</f>
        <v>19375.86</v>
      </c>
      <c r="J238" s="2">
        <f>IFERROR(__xludf.DUMMYFUNCTION("""COMPUTED_VALUE"""),45635.66666666667)</f>
        <v>45635.66667</v>
      </c>
      <c r="K238" s="1">
        <f>IFERROR(__xludf.DUMMYFUNCTION("""COMPUTED_VALUE"""),19538.06)</f>
        <v>19538.06</v>
      </c>
      <c r="M238" s="2">
        <f>IFERROR(__xludf.DUMMYFUNCTION("""COMPUTED_VALUE"""),45635.66666666667)</f>
        <v>45635.66667</v>
      </c>
      <c r="N238" s="1">
        <f>IFERROR(__xludf.DUMMYFUNCTION("""COMPUTED_VALUE"""),4.41134178E8)</f>
        <v>441134178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IFERROR(__xludf.DUMMYFUNCTION("""COMPUTED_VALUE"""),19554.35)</f>
        <v>19554.35</v>
      </c>
      <c r="D239" s="2">
        <f>IFERROR(__xludf.DUMMYFUNCTION("""COMPUTED_VALUE"""),45636.66666666667)</f>
        <v>45636.66667</v>
      </c>
      <c r="E239" s="1">
        <f>IFERROR(__xludf.DUMMYFUNCTION("""COMPUTED_VALUE"""),19711.09)</f>
        <v>19711.09</v>
      </c>
      <c r="G239" s="2">
        <f>IFERROR(__xludf.DUMMYFUNCTION("""COMPUTED_VALUE"""),45636.66666666667)</f>
        <v>45636.66667</v>
      </c>
      <c r="H239" s="1">
        <f>IFERROR(__xludf.DUMMYFUNCTION("""COMPUTED_VALUE"""),18880.15)</f>
        <v>18880.15</v>
      </c>
      <c r="J239" s="2">
        <f>IFERROR(__xludf.DUMMYFUNCTION("""COMPUTED_VALUE"""),45636.66666666667)</f>
        <v>45636.66667</v>
      </c>
      <c r="K239" s="1">
        <f>IFERROR(__xludf.DUMMYFUNCTION("""COMPUTED_VALUE"""),18998.29)</f>
        <v>18998.29</v>
      </c>
      <c r="M239" s="2">
        <f>IFERROR(__xludf.DUMMYFUNCTION("""COMPUTED_VALUE"""),45636.66666666667)</f>
        <v>45636.66667</v>
      </c>
      <c r="N239" s="1">
        <f>IFERROR(__xludf.DUMMYFUNCTION("""COMPUTED_VALUE"""),4.77822477E8)</f>
        <v>477822477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IFERROR(__xludf.DUMMYFUNCTION("""COMPUTED_VALUE"""),19363.51)</f>
        <v>19363.51</v>
      </c>
      <c r="D240" s="2">
        <f>IFERROR(__xludf.DUMMYFUNCTION("""COMPUTED_VALUE"""),45637.66666666667)</f>
        <v>45637.66667</v>
      </c>
      <c r="E240" s="1">
        <f>IFERROR(__xludf.DUMMYFUNCTION("""COMPUTED_VALUE"""),19738.85)</f>
        <v>19738.85</v>
      </c>
      <c r="G240" s="2">
        <f>IFERROR(__xludf.DUMMYFUNCTION("""COMPUTED_VALUE"""),45637.66666666667)</f>
        <v>45637.66667</v>
      </c>
      <c r="H240" s="1">
        <f>IFERROR(__xludf.DUMMYFUNCTION("""COMPUTED_VALUE"""),19129.49)</f>
        <v>19129.49</v>
      </c>
      <c r="J240" s="2">
        <f>IFERROR(__xludf.DUMMYFUNCTION("""COMPUTED_VALUE"""),45637.66666666667)</f>
        <v>45637.66667</v>
      </c>
      <c r="K240" s="1">
        <f>IFERROR(__xludf.DUMMYFUNCTION("""COMPUTED_VALUE"""),19628.63)</f>
        <v>19628.63</v>
      </c>
      <c r="M240" s="2">
        <f>IFERROR(__xludf.DUMMYFUNCTION("""COMPUTED_VALUE"""),45637.66666666667)</f>
        <v>45637.66667</v>
      </c>
      <c r="N240" s="1">
        <f>IFERROR(__xludf.DUMMYFUNCTION("""COMPUTED_VALUE"""),4.4774729E8)</f>
        <v>447747290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IFERROR(__xludf.DUMMYFUNCTION("""COMPUTED_VALUE"""),19350.72)</f>
        <v>19350.72</v>
      </c>
      <c r="D241" s="2">
        <f>IFERROR(__xludf.DUMMYFUNCTION("""COMPUTED_VALUE"""),45638.66666666667)</f>
        <v>45638.66667</v>
      </c>
      <c r="E241" s="1">
        <f>IFERROR(__xludf.DUMMYFUNCTION("""COMPUTED_VALUE"""),19466.56)</f>
        <v>19466.56</v>
      </c>
      <c r="G241" s="2">
        <f>IFERROR(__xludf.DUMMYFUNCTION("""COMPUTED_VALUE"""),45638.66666666667)</f>
        <v>45638.66667</v>
      </c>
      <c r="H241" s="1">
        <f>IFERROR(__xludf.DUMMYFUNCTION("""COMPUTED_VALUE"""),19200.17)</f>
        <v>19200.17</v>
      </c>
      <c r="J241" s="2">
        <f>IFERROR(__xludf.DUMMYFUNCTION("""COMPUTED_VALUE"""),45638.66666666667)</f>
        <v>45638.66667</v>
      </c>
      <c r="K241" s="1">
        <f>IFERROR(__xludf.DUMMYFUNCTION("""COMPUTED_VALUE"""),19386.26)</f>
        <v>19386.26</v>
      </c>
      <c r="M241" s="2">
        <f>IFERROR(__xludf.DUMMYFUNCTION("""COMPUTED_VALUE"""),45638.66666666667)</f>
        <v>45638.66667</v>
      </c>
      <c r="N241" s="1">
        <f>IFERROR(__xludf.DUMMYFUNCTION("""COMPUTED_VALUE"""),3.92918781E8)</f>
        <v>392918781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IFERROR(__xludf.DUMMYFUNCTION("""COMPUTED_VALUE"""),20041.53)</f>
        <v>20041.53</v>
      </c>
      <c r="D242" s="2">
        <f>IFERROR(__xludf.DUMMYFUNCTION("""COMPUTED_VALUE"""),45639.66666666667)</f>
        <v>45639.66667</v>
      </c>
      <c r="E242" s="1">
        <f>IFERROR(__xludf.DUMMYFUNCTION("""COMPUTED_VALUE"""),20192.3)</f>
        <v>20192.3</v>
      </c>
      <c r="G242" s="2">
        <f>IFERROR(__xludf.DUMMYFUNCTION("""COMPUTED_VALUE"""),45639.66666666667)</f>
        <v>45639.66667</v>
      </c>
      <c r="H242" s="1">
        <f>IFERROR(__xludf.DUMMYFUNCTION("""COMPUTED_VALUE"""),19527.56)</f>
        <v>19527.56</v>
      </c>
      <c r="J242" s="2">
        <f>IFERROR(__xludf.DUMMYFUNCTION("""COMPUTED_VALUE"""),45639.66666666667)</f>
        <v>45639.66667</v>
      </c>
      <c r="K242" s="1">
        <f>IFERROR(__xludf.DUMMYFUNCTION("""COMPUTED_VALUE"""),19847.25)</f>
        <v>19847.25</v>
      </c>
      <c r="M242" s="2">
        <f>IFERROR(__xludf.DUMMYFUNCTION("""COMPUTED_VALUE"""),45639.66666666667)</f>
        <v>45639.66667</v>
      </c>
      <c r="N242" s="1">
        <f>IFERROR(__xludf.DUMMYFUNCTION("""COMPUTED_VALUE"""),6.09804348E8)</f>
        <v>609804348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IFERROR(__xludf.DUMMYFUNCTION("""COMPUTED_VALUE"""),19935.97)</f>
        <v>19935.97</v>
      </c>
      <c r="D243" s="2">
        <f>IFERROR(__xludf.DUMMYFUNCTION("""COMPUTED_VALUE"""),45642.66666666667)</f>
        <v>45642.66667</v>
      </c>
      <c r="E243" s="1">
        <f>IFERROR(__xludf.DUMMYFUNCTION("""COMPUTED_VALUE"""),20179.95)</f>
        <v>20179.95</v>
      </c>
      <c r="G243" s="2">
        <f>IFERROR(__xludf.DUMMYFUNCTION("""COMPUTED_VALUE"""),45642.66666666667)</f>
        <v>45642.66667</v>
      </c>
      <c r="H243" s="1">
        <f>IFERROR(__xludf.DUMMYFUNCTION("""COMPUTED_VALUE"""),19676.31)</f>
        <v>19676.31</v>
      </c>
      <c r="J243" s="2">
        <f>IFERROR(__xludf.DUMMYFUNCTION("""COMPUTED_VALUE"""),45642.66666666667)</f>
        <v>45642.66667</v>
      </c>
      <c r="K243" s="1">
        <f>IFERROR(__xludf.DUMMYFUNCTION("""COMPUTED_VALUE"""),20099.37)</f>
        <v>20099.37</v>
      </c>
      <c r="M243" s="2">
        <f>IFERROR(__xludf.DUMMYFUNCTION("""COMPUTED_VALUE"""),45642.66666666667)</f>
        <v>45642.66667</v>
      </c>
      <c r="N243" s="1">
        <f>IFERROR(__xludf.DUMMYFUNCTION("""COMPUTED_VALUE"""),6.15572918E8)</f>
        <v>615572918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IFERROR(__xludf.DUMMYFUNCTION("""COMPUTED_VALUE"""),19646.47)</f>
        <v>19646.47</v>
      </c>
      <c r="D244" s="2">
        <f>IFERROR(__xludf.DUMMYFUNCTION("""COMPUTED_VALUE"""),45643.66666666667)</f>
        <v>45643.66667</v>
      </c>
      <c r="E244" s="1">
        <f>IFERROR(__xludf.DUMMYFUNCTION("""COMPUTED_VALUE"""),19854.56)</f>
        <v>19854.56</v>
      </c>
      <c r="G244" s="2">
        <f>IFERROR(__xludf.DUMMYFUNCTION("""COMPUTED_VALUE"""),45643.66666666667)</f>
        <v>45643.66667</v>
      </c>
      <c r="H244" s="1">
        <f>IFERROR(__xludf.DUMMYFUNCTION("""COMPUTED_VALUE"""),19410.52)</f>
        <v>19410.52</v>
      </c>
      <c r="J244" s="2">
        <f>IFERROR(__xludf.DUMMYFUNCTION("""COMPUTED_VALUE"""),45643.66666666667)</f>
        <v>45643.66667</v>
      </c>
      <c r="K244" s="1">
        <f>IFERROR(__xludf.DUMMYFUNCTION("""COMPUTED_VALUE"""),19758.89)</f>
        <v>19758.89</v>
      </c>
      <c r="M244" s="2">
        <f>IFERROR(__xludf.DUMMYFUNCTION("""COMPUTED_VALUE"""),45643.66666666667)</f>
        <v>45643.66667</v>
      </c>
      <c r="N244" s="1">
        <f>IFERROR(__xludf.DUMMYFUNCTION("""COMPUTED_VALUE"""),5.66768802E8)</f>
        <v>566768802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IFERROR(__xludf.DUMMYFUNCTION("""COMPUTED_VALUE"""),20058.1)</f>
        <v>20058.1</v>
      </c>
      <c r="D245" s="2">
        <f>IFERROR(__xludf.DUMMYFUNCTION("""COMPUTED_VALUE"""),45644.66666666667)</f>
        <v>45644.66667</v>
      </c>
      <c r="E245" s="1">
        <f>IFERROR(__xludf.DUMMYFUNCTION("""COMPUTED_VALUE"""),20259.92)</f>
        <v>20259.92</v>
      </c>
      <c r="G245" s="2">
        <f>IFERROR(__xludf.DUMMYFUNCTION("""COMPUTED_VALUE"""),45644.66666666667)</f>
        <v>45644.66667</v>
      </c>
      <c r="H245" s="1">
        <f>IFERROR(__xludf.DUMMYFUNCTION("""COMPUTED_VALUE"""),19075.32)</f>
        <v>19075.32</v>
      </c>
      <c r="J245" s="2">
        <f>IFERROR(__xludf.DUMMYFUNCTION("""COMPUTED_VALUE"""),45644.66666666667)</f>
        <v>45644.66667</v>
      </c>
      <c r="K245" s="1">
        <f>IFERROR(__xludf.DUMMYFUNCTION("""COMPUTED_VALUE"""),19191.2)</f>
        <v>19191.2</v>
      </c>
      <c r="M245" s="2">
        <f>IFERROR(__xludf.DUMMYFUNCTION("""COMPUTED_VALUE"""),45644.66666666667)</f>
        <v>45644.66667</v>
      </c>
      <c r="N245" s="1">
        <f>IFERROR(__xludf.DUMMYFUNCTION("""COMPUTED_VALUE"""),6.50398829E8)</f>
        <v>650398829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IFERROR(__xludf.DUMMYFUNCTION("""COMPUTED_VALUE"""),19441.42)</f>
        <v>19441.42</v>
      </c>
      <c r="D246" s="2">
        <f>IFERROR(__xludf.DUMMYFUNCTION("""COMPUTED_VALUE"""),45645.66666666667)</f>
        <v>45645.66667</v>
      </c>
      <c r="E246" s="1">
        <f>IFERROR(__xludf.DUMMYFUNCTION("""COMPUTED_VALUE"""),19532.16)</f>
        <v>19532.16</v>
      </c>
      <c r="G246" s="2">
        <f>IFERROR(__xludf.DUMMYFUNCTION("""COMPUTED_VALUE"""),45645.66666666667)</f>
        <v>45645.66667</v>
      </c>
      <c r="H246" s="1">
        <f>IFERROR(__xludf.DUMMYFUNCTION("""COMPUTED_VALUE"""),19079.48)</f>
        <v>19079.48</v>
      </c>
      <c r="J246" s="2">
        <f>IFERROR(__xludf.DUMMYFUNCTION("""COMPUTED_VALUE"""),45645.66666666667)</f>
        <v>45645.66667</v>
      </c>
      <c r="K246" s="1">
        <f>IFERROR(__xludf.DUMMYFUNCTION("""COMPUTED_VALUE"""),19132.61)</f>
        <v>19132.61</v>
      </c>
      <c r="M246" s="2">
        <f>IFERROR(__xludf.DUMMYFUNCTION("""COMPUTED_VALUE"""),45645.66666666667)</f>
        <v>45645.66667</v>
      </c>
      <c r="N246" s="1">
        <f>IFERROR(__xludf.DUMMYFUNCTION("""COMPUTED_VALUE"""),5.62678585E8)</f>
        <v>562678585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IFERROR(__xludf.DUMMYFUNCTION("""COMPUTED_VALUE"""),19048.08)</f>
        <v>19048.08</v>
      </c>
      <c r="D247" s="2">
        <f>IFERROR(__xludf.DUMMYFUNCTION("""COMPUTED_VALUE"""),45646.66666666667)</f>
        <v>45646.66667</v>
      </c>
      <c r="E247" s="1">
        <f>IFERROR(__xludf.DUMMYFUNCTION("""COMPUTED_VALUE"""),19806.22)</f>
        <v>19806.22</v>
      </c>
      <c r="G247" s="2">
        <f>IFERROR(__xludf.DUMMYFUNCTION("""COMPUTED_VALUE"""),45646.66666666667)</f>
        <v>45646.66667</v>
      </c>
      <c r="H247" s="1">
        <f>IFERROR(__xludf.DUMMYFUNCTION("""COMPUTED_VALUE"""),18941.83)</f>
        <v>18941.83</v>
      </c>
      <c r="J247" s="2">
        <f>IFERROR(__xludf.DUMMYFUNCTION("""COMPUTED_VALUE"""),45646.66666666667)</f>
        <v>45646.66667</v>
      </c>
      <c r="K247" s="1">
        <f>IFERROR(__xludf.DUMMYFUNCTION("""COMPUTED_VALUE"""),19573.55)</f>
        <v>19573.55</v>
      </c>
      <c r="M247" s="2">
        <f>IFERROR(__xludf.DUMMYFUNCTION("""COMPUTED_VALUE"""),45646.66666666667)</f>
        <v>45646.66667</v>
      </c>
      <c r="N247" s="1">
        <f>IFERROR(__xludf.DUMMYFUNCTION("""COMPUTED_VALUE"""),8.85909883E8)</f>
        <v>885909883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IFERROR(__xludf.DUMMYFUNCTION("""COMPUTED_VALUE"""),19821.12)</f>
        <v>19821.12</v>
      </c>
      <c r="D248" s="2">
        <f>IFERROR(__xludf.DUMMYFUNCTION("""COMPUTED_VALUE"""),45649.66666666667)</f>
        <v>45649.66667</v>
      </c>
      <c r="E248" s="1">
        <f>IFERROR(__xludf.DUMMYFUNCTION("""COMPUTED_VALUE"""),20303.94)</f>
        <v>20303.94</v>
      </c>
      <c r="G248" s="2">
        <f>IFERROR(__xludf.DUMMYFUNCTION("""COMPUTED_VALUE"""),45649.66666666667)</f>
        <v>45649.66667</v>
      </c>
      <c r="H248" s="1">
        <f>IFERROR(__xludf.DUMMYFUNCTION("""COMPUTED_VALUE"""),19772.81)</f>
        <v>19772.81</v>
      </c>
      <c r="J248" s="2">
        <f>IFERROR(__xludf.DUMMYFUNCTION("""COMPUTED_VALUE"""),45649.66666666667)</f>
        <v>45649.66667</v>
      </c>
      <c r="K248" s="1">
        <f>IFERROR(__xludf.DUMMYFUNCTION("""COMPUTED_VALUE"""),20293.21)</f>
        <v>20293.21</v>
      </c>
      <c r="M248" s="2">
        <f>IFERROR(__xludf.DUMMYFUNCTION("""COMPUTED_VALUE"""),45649.66666666667)</f>
        <v>45649.66667</v>
      </c>
      <c r="N248" s="1">
        <f>IFERROR(__xludf.DUMMYFUNCTION("""COMPUTED_VALUE"""),4.28391806E8)</f>
        <v>428391806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IFERROR(__xludf.DUMMYFUNCTION("""COMPUTED_VALUE"""),20449.46)</f>
        <v>20449.46</v>
      </c>
      <c r="D249" s="2">
        <f>IFERROR(__xludf.DUMMYFUNCTION("""COMPUTED_VALUE"""),45650.54166666667)</f>
        <v>45650.54167</v>
      </c>
      <c r="E249" s="1">
        <f>IFERROR(__xludf.DUMMYFUNCTION("""COMPUTED_VALUE"""),20584.55)</f>
        <v>20584.55</v>
      </c>
      <c r="G249" s="2">
        <f>IFERROR(__xludf.DUMMYFUNCTION("""COMPUTED_VALUE"""),45650.54166666667)</f>
        <v>45650.54167</v>
      </c>
      <c r="H249" s="1">
        <f>IFERROR(__xludf.DUMMYFUNCTION("""COMPUTED_VALUE"""),20314.97)</f>
        <v>20314.97</v>
      </c>
      <c r="J249" s="2">
        <f>IFERROR(__xludf.DUMMYFUNCTION("""COMPUTED_VALUE"""),45650.54166666667)</f>
        <v>45650.54167</v>
      </c>
      <c r="K249" s="1">
        <f>IFERROR(__xludf.DUMMYFUNCTION("""COMPUTED_VALUE"""),20497.89)</f>
        <v>20497.89</v>
      </c>
      <c r="M249" s="2">
        <f>IFERROR(__xludf.DUMMYFUNCTION("""COMPUTED_VALUE"""),45650.54166666667)</f>
        <v>45650.54167</v>
      </c>
      <c r="N249" s="1">
        <f>IFERROR(__xludf.DUMMYFUNCTION("""COMPUTED_VALUE"""),2.31094592E8)</f>
        <v>231094592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IFERROR(__xludf.DUMMYFUNCTION("""COMPUTED_VALUE"""),20408.56)</f>
        <v>20408.56</v>
      </c>
      <c r="D250" s="2">
        <f>IFERROR(__xludf.DUMMYFUNCTION("""COMPUTED_VALUE"""),45652.66666666667)</f>
        <v>45652.66667</v>
      </c>
      <c r="E250" s="1">
        <f>IFERROR(__xludf.DUMMYFUNCTION("""COMPUTED_VALUE"""),20647.46)</f>
        <v>20647.46</v>
      </c>
      <c r="G250" s="2">
        <f>IFERROR(__xludf.DUMMYFUNCTION("""COMPUTED_VALUE"""),45652.66666666667)</f>
        <v>45652.66667</v>
      </c>
      <c r="H250" s="1">
        <f>IFERROR(__xludf.DUMMYFUNCTION("""COMPUTED_VALUE"""),20283.29)</f>
        <v>20283.29</v>
      </c>
      <c r="J250" s="2">
        <f>IFERROR(__xludf.DUMMYFUNCTION("""COMPUTED_VALUE"""),45652.66666666667)</f>
        <v>45652.66667</v>
      </c>
      <c r="K250" s="1">
        <f>IFERROR(__xludf.DUMMYFUNCTION("""COMPUTED_VALUE"""),20548.23)</f>
        <v>20548.23</v>
      </c>
      <c r="M250" s="2">
        <f>IFERROR(__xludf.DUMMYFUNCTION("""COMPUTED_VALUE"""),45652.66666666667)</f>
        <v>45652.66667</v>
      </c>
      <c r="N250" s="1">
        <f>IFERROR(__xludf.DUMMYFUNCTION("""COMPUTED_VALUE"""),2.67832456E8)</f>
        <v>267832456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IFERROR(__xludf.DUMMYFUNCTION("""COMPUTED_VALUE"""),20382.36)</f>
        <v>20382.36</v>
      </c>
      <c r="D251" s="2">
        <f>IFERROR(__xludf.DUMMYFUNCTION("""COMPUTED_VALUE"""),45653.66666666667)</f>
        <v>45653.66667</v>
      </c>
      <c r="E251" s="1">
        <f>IFERROR(__xludf.DUMMYFUNCTION("""COMPUTED_VALUE"""),20437.67)</f>
        <v>20437.67</v>
      </c>
      <c r="G251" s="2">
        <f>IFERROR(__xludf.DUMMYFUNCTION("""COMPUTED_VALUE"""),45653.66666666667)</f>
        <v>45653.66667</v>
      </c>
      <c r="H251" s="1">
        <f>IFERROR(__xludf.DUMMYFUNCTION("""COMPUTED_VALUE"""),19900.09)</f>
        <v>19900.09</v>
      </c>
      <c r="J251" s="2">
        <f>IFERROR(__xludf.DUMMYFUNCTION("""COMPUTED_VALUE"""),45653.66666666667)</f>
        <v>45653.66667</v>
      </c>
      <c r="K251" s="1">
        <f>IFERROR(__xludf.DUMMYFUNCTION("""COMPUTED_VALUE"""),20216.88)</f>
        <v>20216.88</v>
      </c>
      <c r="M251" s="2">
        <f>IFERROR(__xludf.DUMMYFUNCTION("""COMPUTED_VALUE"""),45653.66666666667)</f>
        <v>45653.66667</v>
      </c>
      <c r="N251" s="1">
        <f>IFERROR(__xludf.DUMMYFUNCTION("""COMPUTED_VALUE"""),3.59581172E8)</f>
        <v>359581172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IFERROR(__xludf.DUMMYFUNCTION("""COMPUTED_VALUE"""),19836.13)</f>
        <v>19836.13</v>
      </c>
      <c r="D252" s="2">
        <f>IFERROR(__xludf.DUMMYFUNCTION("""COMPUTED_VALUE"""),45656.66666666667)</f>
        <v>45656.66667</v>
      </c>
      <c r="E252" s="1">
        <f>IFERROR(__xludf.DUMMYFUNCTION("""COMPUTED_VALUE"""),20359.93)</f>
        <v>20359.93</v>
      </c>
      <c r="G252" s="2">
        <f>IFERROR(__xludf.DUMMYFUNCTION("""COMPUTED_VALUE"""),45656.66666666667)</f>
        <v>45656.66667</v>
      </c>
      <c r="H252" s="1">
        <f>IFERROR(__xludf.DUMMYFUNCTION("""COMPUTED_VALUE"""),19731.19)</f>
        <v>19731.19</v>
      </c>
      <c r="J252" s="2">
        <f>IFERROR(__xludf.DUMMYFUNCTION("""COMPUTED_VALUE"""),45656.66666666667)</f>
        <v>45656.66667</v>
      </c>
      <c r="K252" s="1">
        <f>IFERROR(__xludf.DUMMYFUNCTION("""COMPUTED_VALUE"""),20051.95)</f>
        <v>20051.95</v>
      </c>
      <c r="M252" s="2">
        <f>IFERROR(__xludf.DUMMYFUNCTION("""COMPUTED_VALUE"""),45656.66666666667)</f>
        <v>45656.66667</v>
      </c>
      <c r="N252" s="1">
        <f>IFERROR(__xludf.DUMMYFUNCTION("""COMPUTED_VALUE"""),3.79208244E8)</f>
        <v>379208244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IFERROR(__xludf.DUMMYFUNCTION("""COMPUTED_VALUE"""),20103.75)</f>
        <v>20103.75</v>
      </c>
      <c r="D253" s="2">
        <f>IFERROR(__xludf.DUMMYFUNCTION("""COMPUTED_VALUE"""),45657.66666666667)</f>
        <v>45657.66667</v>
      </c>
      <c r="E253" s="1">
        <f>IFERROR(__xludf.DUMMYFUNCTION("""COMPUTED_VALUE"""),20114.25)</f>
        <v>20114.25</v>
      </c>
      <c r="G253" s="2">
        <f>IFERROR(__xludf.DUMMYFUNCTION("""COMPUTED_VALUE"""),45657.66666666667)</f>
        <v>45657.66667</v>
      </c>
      <c r="H253" s="1">
        <f>IFERROR(__xludf.DUMMYFUNCTION("""COMPUTED_VALUE"""),19657.32)</f>
        <v>19657.32</v>
      </c>
      <c r="J253" s="2">
        <f>IFERROR(__xludf.DUMMYFUNCTION("""COMPUTED_VALUE"""),45657.66666666667)</f>
        <v>45657.66667</v>
      </c>
      <c r="K253" s="1">
        <f>IFERROR(__xludf.DUMMYFUNCTION("""COMPUTED_VALUE"""),19703.53)</f>
        <v>19703.53</v>
      </c>
      <c r="M253" s="2">
        <f>IFERROR(__xludf.DUMMYFUNCTION("""COMPUTED_VALUE"""),45657.66666666667)</f>
        <v>45657.66667</v>
      </c>
      <c r="N253" s="1">
        <f>IFERROR(__xludf.DUMMYFUNCTION("""COMPUTED_VALUE"""),3.25677655E8)</f>
        <v>325677655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IFERROR(__xludf.DUMMYFUNCTION("""COMPUTED_VALUE"""),19947.89)</f>
        <v>19947.89</v>
      </c>
      <c r="D254" s="2">
        <f>IFERROR(__xludf.DUMMYFUNCTION("""COMPUTED_VALUE"""),45659.66666666667)</f>
        <v>45659.66667</v>
      </c>
      <c r="E254" s="1">
        <f>IFERROR(__xludf.DUMMYFUNCTION("""COMPUTED_VALUE"""),20241.43)</f>
        <v>20241.43</v>
      </c>
      <c r="G254" s="2">
        <f>IFERROR(__xludf.DUMMYFUNCTION("""COMPUTED_VALUE"""),45659.66666666667)</f>
        <v>45659.66667</v>
      </c>
      <c r="H254" s="1">
        <f>IFERROR(__xludf.DUMMYFUNCTION("""COMPUTED_VALUE"""),19747.97)</f>
        <v>19747.97</v>
      </c>
      <c r="J254" s="2">
        <f>IFERROR(__xludf.DUMMYFUNCTION("""COMPUTED_VALUE"""),45659.66666666667)</f>
        <v>45659.66667</v>
      </c>
      <c r="K254" s="1">
        <f>IFERROR(__xludf.DUMMYFUNCTION("""COMPUTED_VALUE"""),20061.45)</f>
        <v>20061.45</v>
      </c>
      <c r="M254" s="2">
        <f>IFERROR(__xludf.DUMMYFUNCTION("""COMPUTED_VALUE"""),45659.66666666667)</f>
        <v>45659.66667</v>
      </c>
      <c r="N254" s="1">
        <f>IFERROR(__xludf.DUMMYFUNCTION("""COMPUTED_VALUE"""),3.9937471E8)</f>
        <v>399374710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IFERROR(__xludf.DUMMYFUNCTION("""COMPUTED_VALUE"""),20265.36)</f>
        <v>20265.36</v>
      </c>
      <c r="D255" s="2">
        <f>IFERROR(__xludf.DUMMYFUNCTION("""COMPUTED_VALUE"""),45660.66666666667)</f>
        <v>45660.66667</v>
      </c>
      <c r="E255" s="1">
        <f>IFERROR(__xludf.DUMMYFUNCTION("""COMPUTED_VALUE"""),20769.02)</f>
        <v>20769.02</v>
      </c>
      <c r="G255" s="2">
        <f>IFERROR(__xludf.DUMMYFUNCTION("""COMPUTED_VALUE"""),45660.66666666667)</f>
        <v>45660.66667</v>
      </c>
      <c r="H255" s="1">
        <f>IFERROR(__xludf.DUMMYFUNCTION("""COMPUTED_VALUE"""),20264.6)</f>
        <v>20264.6</v>
      </c>
      <c r="J255" s="2">
        <f>IFERROR(__xludf.DUMMYFUNCTION("""COMPUTED_VALUE"""),45660.66666666667)</f>
        <v>45660.66667</v>
      </c>
      <c r="K255" s="1">
        <f>IFERROR(__xludf.DUMMYFUNCTION("""COMPUTED_VALUE"""),20722.56)</f>
        <v>20722.56</v>
      </c>
      <c r="M255" s="2">
        <f>IFERROR(__xludf.DUMMYFUNCTION("""COMPUTED_VALUE"""),45660.66666666667)</f>
        <v>45660.66667</v>
      </c>
      <c r="N255" s="1">
        <f>IFERROR(__xludf.DUMMYFUNCTION("""COMPUTED_VALUE"""),4.3231715E8)</f>
        <v>432317150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IFERROR(__xludf.DUMMYFUNCTION("""COMPUTED_VALUE"""),21237.38)</f>
        <v>21237.38</v>
      </c>
      <c r="D256" s="2">
        <f>IFERROR(__xludf.DUMMYFUNCTION("""COMPUTED_VALUE"""),45663.66666666667)</f>
        <v>45663.66667</v>
      </c>
      <c r="E256" s="1">
        <f>IFERROR(__xludf.DUMMYFUNCTION("""COMPUTED_VALUE"""),21650.17)</f>
        <v>21650.17</v>
      </c>
      <c r="G256" s="2">
        <f>IFERROR(__xludf.DUMMYFUNCTION("""COMPUTED_VALUE"""),45663.66666666667)</f>
        <v>45663.66667</v>
      </c>
      <c r="H256" s="1">
        <f>IFERROR(__xludf.DUMMYFUNCTION("""COMPUTED_VALUE"""),21212.64)</f>
        <v>21212.64</v>
      </c>
      <c r="J256" s="2">
        <f>IFERROR(__xludf.DUMMYFUNCTION("""COMPUTED_VALUE"""),45663.66666666667)</f>
        <v>45663.66667</v>
      </c>
      <c r="K256" s="1">
        <f>IFERROR(__xludf.DUMMYFUNCTION("""COMPUTED_VALUE"""),21328.63)</f>
        <v>21328.63</v>
      </c>
      <c r="M256" s="2">
        <f>IFERROR(__xludf.DUMMYFUNCTION("""COMPUTED_VALUE"""),45663.66666666667)</f>
        <v>45663.66667</v>
      </c>
      <c r="N256" s="1">
        <f>IFERROR(__xludf.DUMMYFUNCTION("""COMPUTED_VALUE"""),5.73727757E8)</f>
        <v>573727757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IFERROR(__xludf.DUMMYFUNCTION("""COMPUTED_VALUE"""),21724.6)</f>
        <v>21724.6</v>
      </c>
      <c r="D257" s="2">
        <f>IFERROR(__xludf.DUMMYFUNCTION("""COMPUTED_VALUE"""),45664.66666666667)</f>
        <v>45664.66667</v>
      </c>
      <c r="E257" s="1">
        <f>IFERROR(__xludf.DUMMYFUNCTION("""COMPUTED_VALUE"""),21724.6)</f>
        <v>21724.6</v>
      </c>
      <c r="G257" s="2">
        <f>IFERROR(__xludf.DUMMYFUNCTION("""COMPUTED_VALUE"""),45664.66666666667)</f>
        <v>45664.66667</v>
      </c>
      <c r="H257" s="1">
        <f>IFERROR(__xludf.DUMMYFUNCTION("""COMPUTED_VALUE"""),20377.61)</f>
        <v>20377.61</v>
      </c>
      <c r="J257" s="2">
        <f>IFERROR(__xludf.DUMMYFUNCTION("""COMPUTED_VALUE"""),45664.66666666667)</f>
        <v>45664.66667</v>
      </c>
      <c r="K257" s="1">
        <f>IFERROR(__xludf.DUMMYFUNCTION("""COMPUTED_VALUE"""),20424.85)</f>
        <v>20424.85</v>
      </c>
      <c r="M257" s="2">
        <f>IFERROR(__xludf.DUMMYFUNCTION("""COMPUTED_VALUE"""),45664.66666666667)</f>
        <v>45664.66667</v>
      </c>
      <c r="N257" s="1">
        <f>IFERROR(__xludf.DUMMYFUNCTION("""COMPUTED_VALUE"""),6.24023375E8)</f>
        <v>624023375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IFERROR(__xludf.DUMMYFUNCTION("""COMPUTED_VALUE"""),20617.14)</f>
        <v>20617.14</v>
      </c>
      <c r="D258" s="2">
        <f>IFERROR(__xludf.DUMMYFUNCTION("""COMPUTED_VALUE"""),45665.66666666667)</f>
        <v>45665.66667</v>
      </c>
      <c r="E258" s="1">
        <f>IFERROR(__xludf.DUMMYFUNCTION("""COMPUTED_VALUE"""),20704.58)</f>
        <v>20704.58</v>
      </c>
      <c r="G258" s="2">
        <f>IFERROR(__xludf.DUMMYFUNCTION("""COMPUTED_VALUE"""),45665.66666666667)</f>
        <v>45665.66667</v>
      </c>
      <c r="H258" s="1">
        <f>IFERROR(__xludf.DUMMYFUNCTION("""COMPUTED_VALUE"""),20092.04)</f>
        <v>20092.04</v>
      </c>
      <c r="J258" s="2">
        <f>IFERROR(__xludf.DUMMYFUNCTION("""COMPUTED_VALUE"""),45665.66666666667)</f>
        <v>45665.66667</v>
      </c>
      <c r="K258" s="1">
        <f>IFERROR(__xludf.DUMMYFUNCTION("""COMPUTED_VALUE"""),20375.51)</f>
        <v>20375.51</v>
      </c>
      <c r="M258" s="2">
        <f>IFERROR(__xludf.DUMMYFUNCTION("""COMPUTED_VALUE"""),45665.66666666667)</f>
        <v>45665.66667</v>
      </c>
      <c r="N258" s="1">
        <f>IFERROR(__xludf.DUMMYFUNCTION("""COMPUTED_VALUE"""),4.53079805E8)</f>
        <v>453079805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IFERROR(__xludf.DUMMYFUNCTION("""COMPUTED_VALUE"""),20066.83)</f>
        <v>20066.83</v>
      </c>
      <c r="D259" s="2">
        <f>IFERROR(__xludf.DUMMYFUNCTION("""COMPUTED_VALUE"""),45667.66666666667)</f>
        <v>45667.66667</v>
      </c>
      <c r="E259" s="1">
        <f>IFERROR(__xludf.DUMMYFUNCTION("""COMPUTED_VALUE"""),20066.83)</f>
        <v>20066.83</v>
      </c>
      <c r="G259" s="2">
        <f>IFERROR(__xludf.DUMMYFUNCTION("""COMPUTED_VALUE"""),45667.66666666667)</f>
        <v>45667.66667</v>
      </c>
      <c r="H259" s="1">
        <f>IFERROR(__xludf.DUMMYFUNCTION("""COMPUTED_VALUE"""),19613.62)</f>
        <v>19613.62</v>
      </c>
      <c r="J259" s="2">
        <f>IFERROR(__xludf.DUMMYFUNCTION("""COMPUTED_VALUE"""),45667.66666666667)</f>
        <v>45667.66667</v>
      </c>
      <c r="K259" s="1">
        <f>IFERROR(__xludf.DUMMYFUNCTION("""COMPUTED_VALUE"""),19820.82)</f>
        <v>19820.82</v>
      </c>
      <c r="M259" s="2">
        <f>IFERROR(__xludf.DUMMYFUNCTION("""COMPUTED_VALUE"""),45667.66666666667)</f>
        <v>45667.66667</v>
      </c>
      <c r="N259" s="1">
        <f>IFERROR(__xludf.DUMMYFUNCTION("""COMPUTED_VALUE"""),4.8273089E8)</f>
        <v>482730890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IFERROR(__xludf.DUMMYFUNCTION("""COMPUTED_VALUE"""),19190.64)</f>
        <v>19190.64</v>
      </c>
      <c r="D260" s="2">
        <f>IFERROR(__xludf.DUMMYFUNCTION("""COMPUTED_VALUE"""),45670.66666666667)</f>
        <v>45670.66667</v>
      </c>
      <c r="E260" s="1">
        <f>IFERROR(__xludf.DUMMYFUNCTION("""COMPUTED_VALUE"""),19645.14)</f>
        <v>19645.14</v>
      </c>
      <c r="G260" s="2">
        <f>IFERROR(__xludf.DUMMYFUNCTION("""COMPUTED_VALUE"""),45670.66666666667)</f>
        <v>45670.66667</v>
      </c>
      <c r="H260" s="1">
        <f>IFERROR(__xludf.DUMMYFUNCTION("""COMPUTED_VALUE"""),19190.64)</f>
        <v>19190.64</v>
      </c>
      <c r="J260" s="2">
        <f>IFERROR(__xludf.DUMMYFUNCTION("""COMPUTED_VALUE"""),45670.66666666667)</f>
        <v>45670.66667</v>
      </c>
      <c r="K260" s="1">
        <f>IFERROR(__xludf.DUMMYFUNCTION("""COMPUTED_VALUE"""),19617.17)</f>
        <v>19617.17</v>
      </c>
      <c r="M260" s="2">
        <f>IFERROR(__xludf.DUMMYFUNCTION("""COMPUTED_VALUE"""),45670.66666666667)</f>
        <v>45670.66667</v>
      </c>
      <c r="N260" s="1">
        <f>IFERROR(__xludf.DUMMYFUNCTION("""COMPUTED_VALUE"""),4.19727674E8)</f>
        <v>419727674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IFERROR(__xludf.DUMMYFUNCTION("""COMPUTED_VALUE"""),19924.41)</f>
        <v>19924.41</v>
      </c>
      <c r="D261" s="2">
        <f>IFERROR(__xludf.DUMMYFUNCTION("""COMPUTED_VALUE"""),45671.66666666667)</f>
        <v>45671.66667</v>
      </c>
      <c r="E261" s="1">
        <f>IFERROR(__xludf.DUMMYFUNCTION("""COMPUTED_VALUE"""),19986.48)</f>
        <v>19986.48</v>
      </c>
      <c r="G261" s="2">
        <f>IFERROR(__xludf.DUMMYFUNCTION("""COMPUTED_VALUE"""),45671.66666666667)</f>
        <v>45671.66667</v>
      </c>
      <c r="H261" s="1">
        <f>IFERROR(__xludf.DUMMYFUNCTION("""COMPUTED_VALUE"""),19310.83)</f>
        <v>19310.83</v>
      </c>
      <c r="J261" s="2">
        <f>IFERROR(__xludf.DUMMYFUNCTION("""COMPUTED_VALUE"""),45671.66666666667)</f>
        <v>45671.66667</v>
      </c>
      <c r="K261" s="1">
        <f>IFERROR(__xludf.DUMMYFUNCTION("""COMPUTED_VALUE"""),19531.98)</f>
        <v>19531.98</v>
      </c>
      <c r="M261" s="2">
        <f>IFERROR(__xludf.DUMMYFUNCTION("""COMPUTED_VALUE"""),45671.66666666667)</f>
        <v>45671.66667</v>
      </c>
      <c r="N261" s="1">
        <f>IFERROR(__xludf.DUMMYFUNCTION("""COMPUTED_VALUE"""),3.84227818E8)</f>
        <v>384227818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IFERROR(__xludf.DUMMYFUNCTION("""COMPUTED_VALUE"""),19839.69)</f>
        <v>19839.69</v>
      </c>
      <c r="D262" s="2">
        <f>IFERROR(__xludf.DUMMYFUNCTION("""COMPUTED_VALUE"""),45672.66666666667)</f>
        <v>45672.66667</v>
      </c>
      <c r="E262" s="1">
        <f>IFERROR(__xludf.DUMMYFUNCTION("""COMPUTED_VALUE"""),20114.78)</f>
        <v>20114.78</v>
      </c>
      <c r="G262" s="2">
        <f>IFERROR(__xludf.DUMMYFUNCTION("""COMPUTED_VALUE"""),45672.66666666667)</f>
        <v>45672.66667</v>
      </c>
      <c r="H262" s="1">
        <f>IFERROR(__xludf.DUMMYFUNCTION("""COMPUTED_VALUE"""),19606.06)</f>
        <v>19606.06</v>
      </c>
      <c r="J262" s="2">
        <f>IFERROR(__xludf.DUMMYFUNCTION("""COMPUTED_VALUE"""),45672.66666666667)</f>
        <v>45672.66667</v>
      </c>
      <c r="K262" s="1">
        <f>IFERROR(__xludf.DUMMYFUNCTION("""COMPUTED_VALUE"""),20077.76)</f>
        <v>20077.76</v>
      </c>
      <c r="M262" s="2">
        <f>IFERROR(__xludf.DUMMYFUNCTION("""COMPUTED_VALUE"""),45672.66666666667)</f>
        <v>45672.66667</v>
      </c>
      <c r="N262" s="1">
        <f>IFERROR(__xludf.DUMMYFUNCTION("""COMPUTED_VALUE"""),4.16503411E8)</f>
        <v>416503411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IFERROR(__xludf.DUMMYFUNCTION("""COMPUTED_VALUE"""),20445.44)</f>
        <v>20445.44</v>
      </c>
      <c r="D263" s="2">
        <f>IFERROR(__xludf.DUMMYFUNCTION("""COMPUTED_VALUE"""),45673.66666666667)</f>
        <v>45673.66667</v>
      </c>
      <c r="E263" s="1">
        <f>IFERROR(__xludf.DUMMYFUNCTION("""COMPUTED_VALUE"""),20478.64)</f>
        <v>20478.64</v>
      </c>
      <c r="G263" s="2">
        <f>IFERROR(__xludf.DUMMYFUNCTION("""COMPUTED_VALUE"""),45673.66666666667)</f>
        <v>45673.66667</v>
      </c>
      <c r="H263" s="1">
        <f>IFERROR(__xludf.DUMMYFUNCTION("""COMPUTED_VALUE"""),19865.81)</f>
        <v>19865.81</v>
      </c>
      <c r="J263" s="2">
        <f>IFERROR(__xludf.DUMMYFUNCTION("""COMPUTED_VALUE"""),45673.66666666667)</f>
        <v>45673.66667</v>
      </c>
      <c r="K263" s="1">
        <f>IFERROR(__xludf.DUMMYFUNCTION("""COMPUTED_VALUE"""),19870.5)</f>
        <v>19870.5</v>
      </c>
      <c r="M263" s="2">
        <f>IFERROR(__xludf.DUMMYFUNCTION("""COMPUTED_VALUE"""),45673.66666666667)</f>
        <v>45673.66667</v>
      </c>
      <c r="N263" s="1">
        <f>IFERROR(__xludf.DUMMYFUNCTION("""COMPUTED_VALUE"""),4.26324701E8)</f>
        <v>426324701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IFERROR(__xludf.DUMMYFUNCTION("""COMPUTED_VALUE"""),20353.21)</f>
        <v>20353.21</v>
      </c>
      <c r="D264" s="2">
        <f>IFERROR(__xludf.DUMMYFUNCTION("""COMPUTED_VALUE"""),45674.66666666667)</f>
        <v>45674.66667</v>
      </c>
      <c r="E264" s="1">
        <f>IFERROR(__xludf.DUMMYFUNCTION("""COMPUTED_VALUE"""),20546.24)</f>
        <v>20546.24</v>
      </c>
      <c r="G264" s="2">
        <f>IFERROR(__xludf.DUMMYFUNCTION("""COMPUTED_VALUE"""),45674.66666666667)</f>
        <v>45674.66667</v>
      </c>
      <c r="H264" s="1">
        <f>IFERROR(__xludf.DUMMYFUNCTION("""COMPUTED_VALUE"""),20208.05)</f>
        <v>20208.05</v>
      </c>
      <c r="J264" s="2">
        <f>IFERROR(__xludf.DUMMYFUNCTION("""COMPUTED_VALUE"""),45674.66666666667)</f>
        <v>45674.66667</v>
      </c>
      <c r="K264" s="1">
        <f>IFERROR(__xludf.DUMMYFUNCTION("""COMPUTED_VALUE"""),20495.59)</f>
        <v>20495.59</v>
      </c>
      <c r="M264" s="2">
        <f>IFERROR(__xludf.DUMMYFUNCTION("""COMPUTED_VALUE"""),45674.66666666667)</f>
        <v>45674.66667</v>
      </c>
      <c r="N264" s="1">
        <f>IFERROR(__xludf.DUMMYFUNCTION("""COMPUTED_VALUE"""),5.48968038E8)</f>
        <v>548968038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IFERROR(__xludf.DUMMYFUNCTION("""COMPUTED_VALUE"""),20689.41)</f>
        <v>20689.41</v>
      </c>
      <c r="D265" s="2">
        <f>IFERROR(__xludf.DUMMYFUNCTION("""COMPUTED_VALUE"""),45678.66666666667)</f>
        <v>45678.66667</v>
      </c>
      <c r="E265" s="1">
        <f>IFERROR(__xludf.DUMMYFUNCTION("""COMPUTED_VALUE"""),21008.66)</f>
        <v>21008.66</v>
      </c>
      <c r="G265" s="2">
        <f>IFERROR(__xludf.DUMMYFUNCTION("""COMPUTED_VALUE"""),45678.66666666667)</f>
        <v>45678.66667</v>
      </c>
      <c r="H265" s="1">
        <f>IFERROR(__xludf.DUMMYFUNCTION("""COMPUTED_VALUE"""),20467.63)</f>
        <v>20467.63</v>
      </c>
      <c r="J265" s="2">
        <f>IFERROR(__xludf.DUMMYFUNCTION("""COMPUTED_VALUE"""),45678.66666666667)</f>
        <v>45678.66667</v>
      </c>
      <c r="K265" s="1">
        <f>IFERROR(__xludf.DUMMYFUNCTION("""COMPUTED_VALUE"""),20855.05)</f>
        <v>20855.05</v>
      </c>
      <c r="M265" s="2">
        <f>IFERROR(__xludf.DUMMYFUNCTION("""COMPUTED_VALUE"""),45678.66666666667)</f>
        <v>45678.66667</v>
      </c>
      <c r="N265" s="1">
        <f>IFERROR(__xludf.DUMMYFUNCTION("""COMPUTED_VALUE"""),4.84071175E8)</f>
        <v>484071175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IFERROR(__xludf.DUMMYFUNCTION("""COMPUTED_VALUE"""),21291.35)</f>
        <v>21291.35</v>
      </c>
      <c r="D266" s="2">
        <f>IFERROR(__xludf.DUMMYFUNCTION("""COMPUTED_VALUE"""),45679.66666666667)</f>
        <v>45679.66667</v>
      </c>
      <c r="E266" s="1">
        <f>IFERROR(__xludf.DUMMYFUNCTION("""COMPUTED_VALUE"""),21617.42)</f>
        <v>21617.42</v>
      </c>
      <c r="G266" s="2">
        <f>IFERROR(__xludf.DUMMYFUNCTION("""COMPUTED_VALUE"""),45679.66666666667)</f>
        <v>45679.66667</v>
      </c>
      <c r="H266" s="1">
        <f>IFERROR(__xludf.DUMMYFUNCTION("""COMPUTED_VALUE"""),21207.56)</f>
        <v>21207.56</v>
      </c>
      <c r="J266" s="2">
        <f>IFERROR(__xludf.DUMMYFUNCTION("""COMPUTED_VALUE"""),45679.66666666667)</f>
        <v>45679.66667</v>
      </c>
      <c r="K266" s="1">
        <f>IFERROR(__xludf.DUMMYFUNCTION("""COMPUTED_VALUE"""),21440.53)</f>
        <v>21440.53</v>
      </c>
      <c r="M266" s="2">
        <f>IFERROR(__xludf.DUMMYFUNCTION("""COMPUTED_VALUE"""),45679.66666666667)</f>
        <v>45679.66667</v>
      </c>
      <c r="N266" s="1">
        <f>IFERROR(__xludf.DUMMYFUNCTION("""COMPUTED_VALUE"""),4.74198771E8)</f>
        <v>474198771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IFERROR(__xludf.DUMMYFUNCTION("""COMPUTED_VALUE"""),21122.52)</f>
        <v>21122.52</v>
      </c>
      <c r="D267" s="2">
        <f>IFERROR(__xludf.DUMMYFUNCTION("""COMPUTED_VALUE"""),45680.66666666667)</f>
        <v>45680.66667</v>
      </c>
      <c r="E267" s="1">
        <f>IFERROR(__xludf.DUMMYFUNCTION("""COMPUTED_VALUE"""),21432.21)</f>
        <v>21432.21</v>
      </c>
      <c r="G267" s="2">
        <f>IFERROR(__xludf.DUMMYFUNCTION("""COMPUTED_VALUE"""),45680.66666666667)</f>
        <v>45680.66667</v>
      </c>
      <c r="H267" s="1">
        <f>IFERROR(__xludf.DUMMYFUNCTION("""COMPUTED_VALUE"""),21006.15)</f>
        <v>21006.15</v>
      </c>
      <c r="J267" s="2">
        <f>IFERROR(__xludf.DUMMYFUNCTION("""COMPUTED_VALUE"""),45680.66666666667)</f>
        <v>45680.66667</v>
      </c>
      <c r="K267" s="1">
        <f>IFERROR(__xludf.DUMMYFUNCTION("""COMPUTED_VALUE"""),21432.21)</f>
        <v>21432.21</v>
      </c>
      <c r="M267" s="2">
        <f>IFERROR(__xludf.DUMMYFUNCTION("""COMPUTED_VALUE"""),45680.66666666667)</f>
        <v>45680.66667</v>
      </c>
      <c r="N267" s="1">
        <f>IFERROR(__xludf.DUMMYFUNCTION("""COMPUTED_VALUE"""),3.72464507E8)</f>
        <v>372464507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IFERROR(__xludf.DUMMYFUNCTION("""COMPUTED_VALUE"""),21563.32)</f>
        <v>21563.32</v>
      </c>
      <c r="D268" s="2">
        <f>IFERROR(__xludf.DUMMYFUNCTION("""COMPUTED_VALUE"""),45681.66666666667)</f>
        <v>45681.66667</v>
      </c>
      <c r="E268" s="1">
        <f>IFERROR(__xludf.DUMMYFUNCTION("""COMPUTED_VALUE"""),21592.22)</f>
        <v>21592.22</v>
      </c>
      <c r="G268" s="2">
        <f>IFERROR(__xludf.DUMMYFUNCTION("""COMPUTED_VALUE"""),45681.66666666667)</f>
        <v>45681.66667</v>
      </c>
      <c r="H268" s="1">
        <f>IFERROR(__xludf.DUMMYFUNCTION("""COMPUTED_VALUE"""),20870.53)</f>
        <v>20870.53</v>
      </c>
      <c r="J268" s="2">
        <f>IFERROR(__xludf.DUMMYFUNCTION("""COMPUTED_VALUE"""),45681.66666666667)</f>
        <v>45681.66667</v>
      </c>
      <c r="K268" s="1">
        <f>IFERROR(__xludf.DUMMYFUNCTION("""COMPUTED_VALUE"""),20979.7)</f>
        <v>20979.7</v>
      </c>
      <c r="M268" s="2">
        <f>IFERROR(__xludf.DUMMYFUNCTION("""COMPUTED_VALUE"""),45681.66666666667)</f>
        <v>45681.66667</v>
      </c>
      <c r="N268" s="1">
        <f>IFERROR(__xludf.DUMMYFUNCTION("""COMPUTED_VALUE"""),4.76748451E8)</f>
        <v>476748451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IFERROR(__xludf.DUMMYFUNCTION("""COMPUTED_VALUE"""),18823.91)</f>
        <v>18823.91</v>
      </c>
      <c r="D269" s="2">
        <f>IFERROR(__xludf.DUMMYFUNCTION("""COMPUTED_VALUE"""),45684.66666666667)</f>
        <v>45684.66667</v>
      </c>
      <c r="E269" s="1">
        <f>IFERROR(__xludf.DUMMYFUNCTION("""COMPUTED_VALUE"""),19184.91)</f>
        <v>19184.91</v>
      </c>
      <c r="G269" s="2">
        <f>IFERROR(__xludf.DUMMYFUNCTION("""COMPUTED_VALUE"""),45684.66666666667)</f>
        <v>45684.66667</v>
      </c>
      <c r="H269" s="1">
        <f>IFERROR(__xludf.DUMMYFUNCTION("""COMPUTED_VALUE"""),17806.96)</f>
        <v>17806.96</v>
      </c>
      <c r="J269" s="2">
        <f>IFERROR(__xludf.DUMMYFUNCTION("""COMPUTED_VALUE"""),45684.66666666667)</f>
        <v>45684.66667</v>
      </c>
      <c r="K269" s="1">
        <f>IFERROR(__xludf.DUMMYFUNCTION("""COMPUTED_VALUE"""),18049.67)</f>
        <v>18049.67</v>
      </c>
      <c r="M269" s="2">
        <f>IFERROR(__xludf.DUMMYFUNCTION("""COMPUTED_VALUE"""),45684.66666666667)</f>
        <v>45684.66667</v>
      </c>
      <c r="N269" s="1">
        <f>IFERROR(__xludf.DUMMYFUNCTION("""COMPUTED_VALUE"""),1.27333353E9)</f>
        <v>1273333530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IFERROR(__xludf.DUMMYFUNCTION("""COMPUTED_VALUE"""),18418.54)</f>
        <v>18418.54</v>
      </c>
      <c r="D270" s="2">
        <f>IFERROR(__xludf.DUMMYFUNCTION("""COMPUTED_VALUE"""),45685.66666666667)</f>
        <v>45685.66667</v>
      </c>
      <c r="E270" s="1">
        <f>IFERROR(__xludf.DUMMYFUNCTION("""COMPUTED_VALUE"""),18950.38)</f>
        <v>18950.38</v>
      </c>
      <c r="G270" s="2">
        <f>IFERROR(__xludf.DUMMYFUNCTION("""COMPUTED_VALUE"""),45685.66666666667)</f>
        <v>45685.66667</v>
      </c>
      <c r="H270" s="1">
        <f>IFERROR(__xludf.DUMMYFUNCTION("""COMPUTED_VALUE"""),17765.4)</f>
        <v>17765.4</v>
      </c>
      <c r="J270" s="2">
        <f>IFERROR(__xludf.DUMMYFUNCTION("""COMPUTED_VALUE"""),45685.66666666667)</f>
        <v>45685.66667</v>
      </c>
      <c r="K270" s="1">
        <f>IFERROR(__xludf.DUMMYFUNCTION("""COMPUTED_VALUE"""),18950.38)</f>
        <v>18950.38</v>
      </c>
      <c r="M270" s="2">
        <f>IFERROR(__xludf.DUMMYFUNCTION("""COMPUTED_VALUE"""),45685.66666666667)</f>
        <v>45685.66667</v>
      </c>
      <c r="N270" s="1">
        <f>IFERROR(__xludf.DUMMYFUNCTION("""COMPUTED_VALUE"""),8.89452275E8)</f>
        <v>889452275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IFERROR(__xludf.DUMMYFUNCTION("""COMPUTED_VALUE"""),18832.44)</f>
        <v>18832.44</v>
      </c>
      <c r="D271" s="2">
        <f>IFERROR(__xludf.DUMMYFUNCTION("""COMPUTED_VALUE"""),45686.66666666667)</f>
        <v>45686.66667</v>
      </c>
      <c r="E271" s="1">
        <f>IFERROR(__xludf.DUMMYFUNCTION("""COMPUTED_VALUE"""),18846.99)</f>
        <v>18846.99</v>
      </c>
      <c r="G271" s="2">
        <f>IFERROR(__xludf.DUMMYFUNCTION("""COMPUTED_VALUE"""),45686.66666666667)</f>
        <v>45686.66667</v>
      </c>
      <c r="H271" s="1">
        <f>IFERROR(__xludf.DUMMYFUNCTION("""COMPUTED_VALUE"""),18158.99)</f>
        <v>18158.99</v>
      </c>
      <c r="J271" s="2">
        <f>IFERROR(__xludf.DUMMYFUNCTION("""COMPUTED_VALUE"""),45686.66666666667)</f>
        <v>45686.66667</v>
      </c>
      <c r="K271" s="1">
        <f>IFERROR(__xludf.DUMMYFUNCTION("""COMPUTED_VALUE"""),18542.2)</f>
        <v>18542.2</v>
      </c>
      <c r="M271" s="2">
        <f>IFERROR(__xludf.DUMMYFUNCTION("""COMPUTED_VALUE"""),45686.66666666667)</f>
        <v>45686.66667</v>
      </c>
      <c r="N271" s="1">
        <f>IFERROR(__xludf.DUMMYFUNCTION("""COMPUTED_VALUE"""),6.9787313E8)</f>
        <v>697873130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IFERROR(__xludf.DUMMYFUNCTION("""COMPUTED_VALUE"""),18745.37)</f>
        <v>18745.37</v>
      </c>
      <c r="D272" s="2">
        <f>IFERROR(__xludf.DUMMYFUNCTION("""COMPUTED_VALUE"""),45687.66666666667)</f>
        <v>45687.66667</v>
      </c>
      <c r="E272" s="1">
        <f>IFERROR(__xludf.DUMMYFUNCTION("""COMPUTED_VALUE"""),18892.02)</f>
        <v>18892.02</v>
      </c>
      <c r="G272" s="2">
        <f>IFERROR(__xludf.DUMMYFUNCTION("""COMPUTED_VALUE"""),45687.66666666667)</f>
        <v>45687.66667</v>
      </c>
      <c r="H272" s="1">
        <f>IFERROR(__xludf.DUMMYFUNCTION("""COMPUTED_VALUE"""),18308.54)</f>
        <v>18308.54</v>
      </c>
      <c r="J272" s="2">
        <f>IFERROR(__xludf.DUMMYFUNCTION("""COMPUTED_VALUE"""),45687.66666666667)</f>
        <v>45687.66667</v>
      </c>
      <c r="K272" s="1">
        <f>IFERROR(__xludf.DUMMYFUNCTION("""COMPUTED_VALUE"""),18880.12)</f>
        <v>18880.12</v>
      </c>
      <c r="M272" s="2">
        <f>IFERROR(__xludf.DUMMYFUNCTION("""COMPUTED_VALUE"""),45687.66666666667)</f>
        <v>45687.66667</v>
      </c>
      <c r="N272" s="1">
        <f>IFERROR(__xludf.DUMMYFUNCTION("""COMPUTED_VALUE"""),7.04452545E8)</f>
        <v>704452545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IFERROR(__xludf.DUMMYFUNCTION("""COMPUTED_VALUE"""),18881.08)</f>
        <v>18881.08</v>
      </c>
      <c r="D273" s="2">
        <f>IFERROR(__xludf.DUMMYFUNCTION("""COMPUTED_VALUE"""),45688.66666666667)</f>
        <v>45688.66667</v>
      </c>
      <c r="E273" s="1">
        <f>IFERROR(__xludf.DUMMYFUNCTION("""COMPUTED_VALUE"""),19414.77)</f>
        <v>19414.77</v>
      </c>
      <c r="G273" s="2">
        <f>IFERROR(__xludf.DUMMYFUNCTION("""COMPUTED_VALUE"""),45688.66666666667)</f>
        <v>45688.66667</v>
      </c>
      <c r="H273" s="1">
        <f>IFERROR(__xludf.DUMMYFUNCTION("""COMPUTED_VALUE"""),18468.33)</f>
        <v>18468.33</v>
      </c>
      <c r="J273" s="2">
        <f>IFERROR(__xludf.DUMMYFUNCTION("""COMPUTED_VALUE"""),45688.66666666667)</f>
        <v>45688.66667</v>
      </c>
      <c r="K273" s="1">
        <f>IFERROR(__xludf.DUMMYFUNCTION("""COMPUTED_VALUE"""),18561.03)</f>
        <v>18561.03</v>
      </c>
      <c r="M273" s="2">
        <f>IFERROR(__xludf.DUMMYFUNCTION("""COMPUTED_VALUE"""),45688.66666666667)</f>
        <v>45688.66667</v>
      </c>
      <c r="N273" s="1">
        <f>IFERROR(__xludf.DUMMYFUNCTION("""COMPUTED_VALUE"""),7.13431812E8)</f>
        <v>713431812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IFERROR(__xludf.DUMMYFUNCTION("""COMPUTED_VALUE"""),17848.0)</f>
        <v>17848</v>
      </c>
      <c r="D274" s="2">
        <f>IFERROR(__xludf.DUMMYFUNCTION("""COMPUTED_VALUE"""),45691.66666666667)</f>
        <v>45691.66667</v>
      </c>
      <c r="E274" s="1">
        <f>IFERROR(__xludf.DUMMYFUNCTION("""COMPUTED_VALUE"""),18369.37)</f>
        <v>18369.37</v>
      </c>
      <c r="G274" s="2">
        <f>IFERROR(__xludf.DUMMYFUNCTION("""COMPUTED_VALUE"""),45691.66666666667)</f>
        <v>45691.66667</v>
      </c>
      <c r="H274" s="1">
        <f>IFERROR(__xludf.DUMMYFUNCTION("""COMPUTED_VALUE"""),17772.96)</f>
        <v>17772.96</v>
      </c>
      <c r="J274" s="2">
        <f>IFERROR(__xludf.DUMMYFUNCTION("""COMPUTED_VALUE"""),45691.66666666667)</f>
        <v>45691.66667</v>
      </c>
      <c r="K274" s="1">
        <f>IFERROR(__xludf.DUMMYFUNCTION("""COMPUTED_VALUE"""),18150.4)</f>
        <v>18150.4</v>
      </c>
      <c r="M274" s="2">
        <f>IFERROR(__xludf.DUMMYFUNCTION("""COMPUTED_VALUE"""),45691.66666666667)</f>
        <v>45691.66667</v>
      </c>
      <c r="N274" s="1">
        <f>IFERROR(__xludf.DUMMYFUNCTION("""COMPUTED_VALUE"""),6.27235332E8)</f>
        <v>627235332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IFERROR(__xludf.DUMMYFUNCTION("""COMPUTED_VALUE"""),18156.65)</f>
        <v>18156.65</v>
      </c>
      <c r="D275" s="2">
        <f>IFERROR(__xludf.DUMMYFUNCTION("""COMPUTED_VALUE"""),45692.66666666667)</f>
        <v>45692.66667</v>
      </c>
      <c r="E275" s="1">
        <f>IFERROR(__xludf.DUMMYFUNCTION("""COMPUTED_VALUE"""),18635.16)</f>
        <v>18635.16</v>
      </c>
      <c r="G275" s="2">
        <f>IFERROR(__xludf.DUMMYFUNCTION("""COMPUTED_VALUE"""),45692.66666666667)</f>
        <v>45692.66667</v>
      </c>
      <c r="H275" s="1">
        <f>IFERROR(__xludf.DUMMYFUNCTION("""COMPUTED_VALUE"""),18133.68)</f>
        <v>18133.68</v>
      </c>
      <c r="J275" s="2">
        <f>IFERROR(__xludf.DUMMYFUNCTION("""COMPUTED_VALUE"""),45692.66666666667)</f>
        <v>45692.66667</v>
      </c>
      <c r="K275" s="1">
        <f>IFERROR(__xludf.DUMMYFUNCTION("""COMPUTED_VALUE"""),18429.3)</f>
        <v>18429.3</v>
      </c>
      <c r="M275" s="2">
        <f>IFERROR(__xludf.DUMMYFUNCTION("""COMPUTED_VALUE"""),45692.66666666667)</f>
        <v>45692.66667</v>
      </c>
      <c r="N275" s="1">
        <f>IFERROR(__xludf.DUMMYFUNCTION("""COMPUTED_VALUE"""),4.87992021E8)</f>
        <v>487992021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IFERROR(__xludf.DUMMYFUNCTION("""COMPUTED_VALUE"""),18763.47)</f>
        <v>18763.47</v>
      </c>
      <c r="D276" s="2">
        <f>IFERROR(__xludf.DUMMYFUNCTION("""COMPUTED_VALUE"""),45693.66666666667)</f>
        <v>45693.66667</v>
      </c>
      <c r="E276" s="1">
        <f>IFERROR(__xludf.DUMMYFUNCTION("""COMPUTED_VALUE"""),19168.53)</f>
        <v>19168.53</v>
      </c>
      <c r="G276" s="2">
        <f>IFERROR(__xludf.DUMMYFUNCTION("""COMPUTED_VALUE"""),45693.66666666667)</f>
        <v>45693.66667</v>
      </c>
      <c r="H276" s="1">
        <f>IFERROR(__xludf.DUMMYFUNCTION("""COMPUTED_VALUE"""),18586.19)</f>
        <v>18586.19</v>
      </c>
      <c r="J276" s="2">
        <f>IFERROR(__xludf.DUMMYFUNCTION("""COMPUTED_VALUE"""),45693.66666666667)</f>
        <v>45693.66667</v>
      </c>
      <c r="K276" s="1">
        <f>IFERROR(__xludf.DUMMYFUNCTION("""COMPUTED_VALUE"""),19142.82)</f>
        <v>19142.82</v>
      </c>
      <c r="M276" s="2">
        <f>IFERROR(__xludf.DUMMYFUNCTION("""COMPUTED_VALUE"""),45693.66666666667)</f>
        <v>45693.66667</v>
      </c>
      <c r="N276" s="1">
        <f>IFERROR(__xludf.DUMMYFUNCTION("""COMPUTED_VALUE"""),5.90257161E8)</f>
        <v>590257161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IFERROR(__xludf.DUMMYFUNCTION("""COMPUTED_VALUE"""),19326.54)</f>
        <v>19326.54</v>
      </c>
      <c r="D277" s="2">
        <f>IFERROR(__xludf.DUMMYFUNCTION("""COMPUTED_VALUE"""),45694.66666666667)</f>
        <v>45694.66667</v>
      </c>
      <c r="E277" s="1">
        <f>IFERROR(__xludf.DUMMYFUNCTION("""COMPUTED_VALUE"""),19435.38)</f>
        <v>19435.38</v>
      </c>
      <c r="G277" s="2">
        <f>IFERROR(__xludf.DUMMYFUNCTION("""COMPUTED_VALUE"""),45694.66666666667)</f>
        <v>45694.66667</v>
      </c>
      <c r="H277" s="1">
        <f>IFERROR(__xludf.DUMMYFUNCTION("""COMPUTED_VALUE"""),19104.31)</f>
        <v>19104.31</v>
      </c>
      <c r="J277" s="2">
        <f>IFERROR(__xludf.DUMMYFUNCTION("""COMPUTED_VALUE"""),45694.66666666667)</f>
        <v>45694.66667</v>
      </c>
      <c r="K277" s="1">
        <f>IFERROR(__xludf.DUMMYFUNCTION("""COMPUTED_VALUE"""),19429.0)</f>
        <v>19429</v>
      </c>
      <c r="M277" s="2">
        <f>IFERROR(__xludf.DUMMYFUNCTION("""COMPUTED_VALUE"""),45694.66666666667)</f>
        <v>45694.66667</v>
      </c>
      <c r="N277" s="1">
        <f>IFERROR(__xludf.DUMMYFUNCTION("""COMPUTED_VALUE"""),5.03577605E8)</f>
        <v>503577605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IFERROR(__xludf.DUMMYFUNCTION("""COMPUTED_VALUE"""),19537.47)</f>
        <v>19537.47</v>
      </c>
      <c r="D278" s="2">
        <f>IFERROR(__xludf.DUMMYFUNCTION("""COMPUTED_VALUE"""),45695.66666666667)</f>
        <v>45695.66667</v>
      </c>
      <c r="E278" s="1">
        <f>IFERROR(__xludf.DUMMYFUNCTION("""COMPUTED_VALUE"""),19627.11)</f>
        <v>19627.11</v>
      </c>
      <c r="G278" s="2">
        <f>IFERROR(__xludf.DUMMYFUNCTION("""COMPUTED_VALUE"""),45695.66666666667)</f>
        <v>45695.66667</v>
      </c>
      <c r="H278" s="1">
        <f>IFERROR(__xludf.DUMMYFUNCTION("""COMPUTED_VALUE"""),19133.64)</f>
        <v>19133.64</v>
      </c>
      <c r="J278" s="2">
        <f>IFERROR(__xludf.DUMMYFUNCTION("""COMPUTED_VALUE"""),45695.66666666667)</f>
        <v>45695.66667</v>
      </c>
      <c r="K278" s="1">
        <f>IFERROR(__xludf.DUMMYFUNCTION("""COMPUTED_VALUE"""),19327.95)</f>
        <v>19327.95</v>
      </c>
      <c r="M278" s="2">
        <f>IFERROR(__xludf.DUMMYFUNCTION("""COMPUTED_VALUE"""),45695.66666666667)</f>
        <v>45695.66667</v>
      </c>
      <c r="N278" s="1">
        <f>IFERROR(__xludf.DUMMYFUNCTION("""COMPUTED_VALUE"""),4.9249903E8)</f>
        <v>492499030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IFERROR(__xludf.DUMMYFUNCTION("""COMPUTED_VALUE"""),19447.14)</f>
        <v>19447.14</v>
      </c>
      <c r="D279" s="2">
        <f>IFERROR(__xludf.DUMMYFUNCTION("""COMPUTED_VALUE"""),45698.66666666667)</f>
        <v>45698.66667</v>
      </c>
      <c r="E279" s="1">
        <f>IFERROR(__xludf.DUMMYFUNCTION("""COMPUTED_VALUE"""),19987.81)</f>
        <v>19987.81</v>
      </c>
      <c r="G279" s="2">
        <f>IFERROR(__xludf.DUMMYFUNCTION("""COMPUTED_VALUE"""),45698.66666666667)</f>
        <v>45698.66667</v>
      </c>
      <c r="H279" s="1">
        <f>IFERROR(__xludf.DUMMYFUNCTION("""COMPUTED_VALUE"""),19447.14)</f>
        <v>19447.14</v>
      </c>
      <c r="J279" s="2">
        <f>IFERROR(__xludf.DUMMYFUNCTION("""COMPUTED_VALUE"""),45698.66666666667)</f>
        <v>45698.66667</v>
      </c>
      <c r="K279" s="1">
        <f>IFERROR(__xludf.DUMMYFUNCTION("""COMPUTED_VALUE"""),19860.22)</f>
        <v>19860.22</v>
      </c>
      <c r="M279" s="2">
        <f>IFERROR(__xludf.DUMMYFUNCTION("""COMPUTED_VALUE"""),45698.66666666667)</f>
        <v>45698.66667</v>
      </c>
      <c r="N279" s="1">
        <f>IFERROR(__xludf.DUMMYFUNCTION("""COMPUTED_VALUE"""),4.7917208E8)</f>
        <v>479172080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IFERROR(__xludf.DUMMYFUNCTION("""COMPUTED_VALUE"""),19672.93)</f>
        <v>19672.93</v>
      </c>
      <c r="D280" s="2">
        <f>IFERROR(__xludf.DUMMYFUNCTION("""COMPUTED_VALUE"""),45699.66666666667)</f>
        <v>45699.66667</v>
      </c>
      <c r="E280" s="1">
        <f>IFERROR(__xludf.DUMMYFUNCTION("""COMPUTED_VALUE"""),19945.42)</f>
        <v>19945.42</v>
      </c>
      <c r="G280" s="2">
        <f>IFERROR(__xludf.DUMMYFUNCTION("""COMPUTED_VALUE"""),45699.66666666667)</f>
        <v>45699.66667</v>
      </c>
      <c r="H280" s="1">
        <f>IFERROR(__xludf.DUMMYFUNCTION("""COMPUTED_VALUE"""),19618.69)</f>
        <v>19618.69</v>
      </c>
      <c r="J280" s="2">
        <f>IFERROR(__xludf.DUMMYFUNCTION("""COMPUTED_VALUE"""),45699.66666666667)</f>
        <v>45699.66667</v>
      </c>
      <c r="K280" s="1">
        <f>IFERROR(__xludf.DUMMYFUNCTION("""COMPUTED_VALUE"""),19795.82)</f>
        <v>19795.82</v>
      </c>
      <c r="M280" s="2">
        <f>IFERROR(__xludf.DUMMYFUNCTION("""COMPUTED_VALUE"""),45699.66666666667)</f>
        <v>45699.66667</v>
      </c>
      <c r="N280" s="1">
        <f>IFERROR(__xludf.DUMMYFUNCTION("""COMPUTED_VALUE"""),4.89274934E8)</f>
        <v>489274934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IFERROR(__xludf.DUMMYFUNCTION("""COMPUTED_VALUE"""),19413.73)</f>
        <v>19413.73</v>
      </c>
      <c r="D281" s="2">
        <f>IFERROR(__xludf.DUMMYFUNCTION("""COMPUTED_VALUE"""),45700.66666666667)</f>
        <v>45700.66667</v>
      </c>
      <c r="E281" s="1">
        <f>IFERROR(__xludf.DUMMYFUNCTION("""COMPUTED_VALUE"""),19720.48)</f>
        <v>19720.48</v>
      </c>
      <c r="G281" s="2">
        <f>IFERROR(__xludf.DUMMYFUNCTION("""COMPUTED_VALUE"""),45700.66666666667)</f>
        <v>45700.66667</v>
      </c>
      <c r="H281" s="1">
        <f>IFERROR(__xludf.DUMMYFUNCTION("""COMPUTED_VALUE"""),19358.06)</f>
        <v>19358.06</v>
      </c>
      <c r="J281" s="2">
        <f>IFERROR(__xludf.DUMMYFUNCTION("""COMPUTED_VALUE"""),45700.66666666667)</f>
        <v>45700.66667</v>
      </c>
      <c r="K281" s="1">
        <f>IFERROR(__xludf.DUMMYFUNCTION("""COMPUTED_VALUE"""),19681.28)</f>
        <v>19681.28</v>
      </c>
      <c r="M281" s="2">
        <f>IFERROR(__xludf.DUMMYFUNCTION("""COMPUTED_VALUE"""),45700.66666666667)</f>
        <v>45700.66667</v>
      </c>
      <c r="N281" s="1">
        <f>IFERROR(__xludf.DUMMYFUNCTION("""COMPUTED_VALUE"""),4.7781286E8)</f>
        <v>477812860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IFERROR(__xludf.DUMMYFUNCTION("""COMPUTED_VALUE"""),19713.19)</f>
        <v>19713.19</v>
      </c>
      <c r="D282" s="2">
        <f>IFERROR(__xludf.DUMMYFUNCTION("""COMPUTED_VALUE"""),45701.66666666667)</f>
        <v>45701.66667</v>
      </c>
      <c r="E282" s="1">
        <f>IFERROR(__xludf.DUMMYFUNCTION("""COMPUTED_VALUE"""),20155.86)</f>
        <v>20155.86</v>
      </c>
      <c r="G282" s="2">
        <f>IFERROR(__xludf.DUMMYFUNCTION("""COMPUTED_VALUE"""),45701.66666666667)</f>
        <v>45701.66667</v>
      </c>
      <c r="H282" s="1">
        <f>IFERROR(__xludf.DUMMYFUNCTION("""COMPUTED_VALUE"""),19690.33)</f>
        <v>19690.33</v>
      </c>
      <c r="J282" s="2">
        <f>IFERROR(__xludf.DUMMYFUNCTION("""COMPUTED_VALUE"""),45701.66666666667)</f>
        <v>45701.66667</v>
      </c>
      <c r="K282" s="1">
        <f>IFERROR(__xludf.DUMMYFUNCTION("""COMPUTED_VALUE"""),20092.19)</f>
        <v>20092.19</v>
      </c>
      <c r="M282" s="2">
        <f>IFERROR(__xludf.DUMMYFUNCTION("""COMPUTED_VALUE"""),45701.66666666667)</f>
        <v>45701.66667</v>
      </c>
      <c r="N282" s="1">
        <f>IFERROR(__xludf.DUMMYFUNCTION("""COMPUTED_VALUE"""),6.08655027E8)</f>
        <v>608655027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IFERROR(__xludf.DUMMYFUNCTION("""COMPUTED_VALUE"""),20163.31)</f>
        <v>20163.31</v>
      </c>
      <c r="D283" s="2">
        <f>IFERROR(__xludf.DUMMYFUNCTION("""COMPUTED_VALUE"""),45702.66666666667)</f>
        <v>45702.66667</v>
      </c>
      <c r="E283" s="1">
        <f>IFERROR(__xludf.DUMMYFUNCTION("""COMPUTED_VALUE"""),20366.09)</f>
        <v>20366.09</v>
      </c>
      <c r="G283" s="2">
        <f>IFERROR(__xludf.DUMMYFUNCTION("""COMPUTED_VALUE"""),45702.66666666667)</f>
        <v>45702.66667</v>
      </c>
      <c r="H283" s="1">
        <f>IFERROR(__xludf.DUMMYFUNCTION("""COMPUTED_VALUE"""),20072.16)</f>
        <v>20072.16</v>
      </c>
      <c r="J283" s="2">
        <f>IFERROR(__xludf.DUMMYFUNCTION("""COMPUTED_VALUE"""),45702.66666666667)</f>
        <v>45702.66667</v>
      </c>
      <c r="K283" s="1">
        <f>IFERROR(__xludf.DUMMYFUNCTION("""COMPUTED_VALUE"""),20336.74)</f>
        <v>20336.74</v>
      </c>
      <c r="M283" s="2">
        <f>IFERROR(__xludf.DUMMYFUNCTION("""COMPUTED_VALUE"""),45702.66666666667)</f>
        <v>45702.66667</v>
      </c>
      <c r="N283" s="1">
        <f>IFERROR(__xludf.DUMMYFUNCTION("""COMPUTED_VALUE"""),5.87650096E8)</f>
        <v>587650096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IFERROR(__xludf.DUMMYFUNCTION("""COMPUTED_VALUE"""),20564.91)</f>
        <v>20564.91</v>
      </c>
      <c r="D284" s="2">
        <f>IFERROR(__xludf.DUMMYFUNCTION("""COMPUTED_VALUE"""),45706.66666666667)</f>
        <v>45706.66667</v>
      </c>
      <c r="E284" s="1">
        <f>IFERROR(__xludf.DUMMYFUNCTION("""COMPUTED_VALUE"""),20776.33)</f>
        <v>20776.33</v>
      </c>
      <c r="G284" s="2">
        <f>IFERROR(__xludf.DUMMYFUNCTION("""COMPUTED_VALUE"""),45706.66666666667)</f>
        <v>45706.66667</v>
      </c>
      <c r="H284" s="1">
        <f>IFERROR(__xludf.DUMMYFUNCTION("""COMPUTED_VALUE"""),20332.09)</f>
        <v>20332.09</v>
      </c>
      <c r="J284" s="2">
        <f>IFERROR(__xludf.DUMMYFUNCTION("""COMPUTED_VALUE"""),45706.66666666667)</f>
        <v>45706.66667</v>
      </c>
      <c r="K284" s="1">
        <f>IFERROR(__xludf.DUMMYFUNCTION("""COMPUTED_VALUE"""),20473.13)</f>
        <v>20473.13</v>
      </c>
      <c r="M284" s="2">
        <f>IFERROR(__xludf.DUMMYFUNCTION("""COMPUTED_VALUE"""),45706.66666666667)</f>
        <v>45706.66667</v>
      </c>
      <c r="N284" s="1">
        <f>IFERROR(__xludf.DUMMYFUNCTION("""COMPUTED_VALUE"""),6.99127237E8)</f>
        <v>699127237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IFERROR(__xludf.DUMMYFUNCTION("""COMPUTED_VALUE"""),20488.07)</f>
        <v>20488.07</v>
      </c>
      <c r="D285" s="2">
        <f>IFERROR(__xludf.DUMMYFUNCTION("""COMPUTED_VALUE"""),45707.66666666667)</f>
        <v>45707.66667</v>
      </c>
      <c r="E285" s="1">
        <f>IFERROR(__xludf.DUMMYFUNCTION("""COMPUTED_VALUE"""),20694.59)</f>
        <v>20694.59</v>
      </c>
      <c r="G285" s="2">
        <f>IFERROR(__xludf.DUMMYFUNCTION("""COMPUTED_VALUE"""),45707.66666666667)</f>
        <v>45707.66667</v>
      </c>
      <c r="H285" s="1">
        <f>IFERROR(__xludf.DUMMYFUNCTION("""COMPUTED_VALUE"""),20258.99)</f>
        <v>20258.99</v>
      </c>
      <c r="J285" s="2">
        <f>IFERROR(__xludf.DUMMYFUNCTION("""COMPUTED_VALUE"""),45707.66666666667)</f>
        <v>45707.66667</v>
      </c>
      <c r="K285" s="1">
        <f>IFERROR(__xludf.DUMMYFUNCTION("""COMPUTED_VALUE"""),20564.6)</f>
        <v>20564.6</v>
      </c>
      <c r="M285" s="2">
        <f>IFERROR(__xludf.DUMMYFUNCTION("""COMPUTED_VALUE"""),45707.66666666667)</f>
        <v>45707.66667</v>
      </c>
      <c r="N285" s="1">
        <f>IFERROR(__xludf.DUMMYFUNCTION("""COMPUTED_VALUE"""),5.12608119E8)</f>
        <v>512608119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IFERROR(__xludf.DUMMYFUNCTION("""COMPUTED_VALUE"""),20657.32)</f>
        <v>20657.32</v>
      </c>
      <c r="D286" s="2">
        <f>IFERROR(__xludf.DUMMYFUNCTION("""COMPUTED_VALUE"""),45708.66666666667)</f>
        <v>45708.66667</v>
      </c>
      <c r="E286" s="1">
        <f>IFERROR(__xludf.DUMMYFUNCTION("""COMPUTED_VALUE"""),20703.5)</f>
        <v>20703.5</v>
      </c>
      <c r="G286" s="2">
        <f>IFERROR(__xludf.DUMMYFUNCTION("""COMPUTED_VALUE"""),45708.66666666667)</f>
        <v>45708.66667</v>
      </c>
      <c r="H286" s="1">
        <f>IFERROR(__xludf.DUMMYFUNCTION("""COMPUTED_VALUE"""),20274.65)</f>
        <v>20274.65</v>
      </c>
      <c r="J286" s="2">
        <f>IFERROR(__xludf.DUMMYFUNCTION("""COMPUTED_VALUE"""),45708.66666666667)</f>
        <v>45708.66667</v>
      </c>
      <c r="K286" s="1">
        <f>IFERROR(__xludf.DUMMYFUNCTION("""COMPUTED_VALUE"""),20632.13)</f>
        <v>20632.13</v>
      </c>
      <c r="M286" s="2">
        <f>IFERROR(__xludf.DUMMYFUNCTION("""COMPUTED_VALUE"""),45708.66666666667)</f>
        <v>45708.66667</v>
      </c>
      <c r="N286" s="1">
        <f>IFERROR(__xludf.DUMMYFUNCTION("""COMPUTED_VALUE"""),4.56501183E8)</f>
        <v>456501183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IFERROR(__xludf.DUMMYFUNCTION("""COMPUTED_VALUE"""),20622.61)</f>
        <v>20622.61</v>
      </c>
      <c r="D287" s="2">
        <f>IFERROR(__xludf.DUMMYFUNCTION("""COMPUTED_VALUE"""),45709.66666666667)</f>
        <v>45709.66667</v>
      </c>
      <c r="E287" s="1">
        <f>IFERROR(__xludf.DUMMYFUNCTION("""COMPUTED_VALUE"""),20733.0)</f>
        <v>20733</v>
      </c>
      <c r="G287" s="2">
        <f>IFERROR(__xludf.DUMMYFUNCTION("""COMPUTED_VALUE"""),45709.66666666667)</f>
        <v>45709.66667</v>
      </c>
      <c r="H287" s="1">
        <f>IFERROR(__xludf.DUMMYFUNCTION("""COMPUTED_VALUE"""),19820.26)</f>
        <v>19820.26</v>
      </c>
      <c r="J287" s="2">
        <f>IFERROR(__xludf.DUMMYFUNCTION("""COMPUTED_VALUE"""),45709.66666666667)</f>
        <v>45709.66667</v>
      </c>
      <c r="K287" s="1">
        <f>IFERROR(__xludf.DUMMYFUNCTION("""COMPUTED_VALUE"""),19862.34)</f>
        <v>19862.34</v>
      </c>
      <c r="M287" s="2">
        <f>IFERROR(__xludf.DUMMYFUNCTION("""COMPUTED_VALUE"""),45709.66666666667)</f>
        <v>45709.66667</v>
      </c>
      <c r="N287" s="1">
        <f>IFERROR(__xludf.DUMMYFUNCTION("""COMPUTED_VALUE"""),5.39761193E8)</f>
        <v>539761193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IFERROR(__xludf.DUMMYFUNCTION("""COMPUTED_VALUE"""),20096.97)</f>
        <v>20096.97</v>
      </c>
      <c r="D288" s="2">
        <f>IFERROR(__xludf.DUMMYFUNCTION("""COMPUTED_VALUE"""),45712.66666666667)</f>
        <v>45712.66667</v>
      </c>
      <c r="E288" s="1">
        <f>IFERROR(__xludf.DUMMYFUNCTION("""COMPUTED_VALUE"""),20202.91)</f>
        <v>20202.91</v>
      </c>
      <c r="G288" s="2">
        <f>IFERROR(__xludf.DUMMYFUNCTION("""COMPUTED_VALUE"""),45712.66666666667)</f>
        <v>45712.66667</v>
      </c>
      <c r="H288" s="1">
        <f>IFERROR(__xludf.DUMMYFUNCTION("""COMPUTED_VALUE"""),19224.07)</f>
        <v>19224.07</v>
      </c>
      <c r="J288" s="2">
        <f>IFERROR(__xludf.DUMMYFUNCTION("""COMPUTED_VALUE"""),45712.66666666667)</f>
        <v>45712.66667</v>
      </c>
      <c r="K288" s="1">
        <f>IFERROR(__xludf.DUMMYFUNCTION("""COMPUTED_VALUE"""),19235.95)</f>
        <v>19235.95</v>
      </c>
      <c r="M288" s="2">
        <f>IFERROR(__xludf.DUMMYFUNCTION("""COMPUTED_VALUE"""),45712.66666666667)</f>
        <v>45712.66667</v>
      </c>
      <c r="N288" s="1">
        <f>IFERROR(__xludf.DUMMYFUNCTION("""COMPUTED_VALUE"""),5.30914234E8)</f>
        <v>530914234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IFERROR(__xludf.DUMMYFUNCTION("""COMPUTED_VALUE"""),19197.57)</f>
        <v>19197.57</v>
      </c>
      <c r="D289" s="2">
        <f>IFERROR(__xludf.DUMMYFUNCTION("""COMPUTED_VALUE"""),45713.66666666667)</f>
        <v>45713.66667</v>
      </c>
      <c r="E289" s="1">
        <f>IFERROR(__xludf.DUMMYFUNCTION("""COMPUTED_VALUE"""),19200.17)</f>
        <v>19200.17</v>
      </c>
      <c r="G289" s="2">
        <f>IFERROR(__xludf.DUMMYFUNCTION("""COMPUTED_VALUE"""),45713.66666666667)</f>
        <v>45713.66667</v>
      </c>
      <c r="H289" s="1">
        <f>IFERROR(__xludf.DUMMYFUNCTION("""COMPUTED_VALUE"""),18557.79)</f>
        <v>18557.79</v>
      </c>
      <c r="J289" s="2">
        <f>IFERROR(__xludf.DUMMYFUNCTION("""COMPUTED_VALUE"""),45713.66666666667)</f>
        <v>45713.66667</v>
      </c>
      <c r="K289" s="1">
        <f>IFERROR(__xludf.DUMMYFUNCTION("""COMPUTED_VALUE"""),18738.65)</f>
        <v>18738.65</v>
      </c>
      <c r="M289" s="2">
        <f>IFERROR(__xludf.DUMMYFUNCTION("""COMPUTED_VALUE"""),45713.66666666667)</f>
        <v>45713.66667</v>
      </c>
      <c r="N289" s="1">
        <f>IFERROR(__xludf.DUMMYFUNCTION("""COMPUTED_VALUE"""),5.7518925E8)</f>
        <v>575189250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IFERROR(__xludf.DUMMYFUNCTION("""COMPUTED_VALUE"""),19128.54)</f>
        <v>19128.54</v>
      </c>
      <c r="D290" s="2">
        <f>IFERROR(__xludf.DUMMYFUNCTION("""COMPUTED_VALUE"""),45714.66666666667)</f>
        <v>45714.66667</v>
      </c>
      <c r="E290" s="1">
        <f>IFERROR(__xludf.DUMMYFUNCTION("""COMPUTED_VALUE"""),19577.25)</f>
        <v>19577.25</v>
      </c>
      <c r="G290" s="2">
        <f>IFERROR(__xludf.DUMMYFUNCTION("""COMPUTED_VALUE"""),45714.66666666667)</f>
        <v>45714.66667</v>
      </c>
      <c r="H290" s="1">
        <f>IFERROR(__xludf.DUMMYFUNCTION("""COMPUTED_VALUE"""),19010.5)</f>
        <v>19010.5</v>
      </c>
      <c r="J290" s="2">
        <f>IFERROR(__xludf.DUMMYFUNCTION("""COMPUTED_VALUE"""),45714.66666666667)</f>
        <v>45714.66667</v>
      </c>
      <c r="K290" s="1">
        <f>IFERROR(__xludf.DUMMYFUNCTION("""COMPUTED_VALUE"""),19339.25)</f>
        <v>19339.25</v>
      </c>
      <c r="M290" s="2">
        <f>IFERROR(__xludf.DUMMYFUNCTION("""COMPUTED_VALUE"""),45714.66666666667)</f>
        <v>45714.66667</v>
      </c>
      <c r="N290" s="1">
        <f>IFERROR(__xludf.DUMMYFUNCTION("""COMPUTED_VALUE"""),5.40724452E8)</f>
        <v>540724452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IFERROR(__xludf.DUMMYFUNCTION("""COMPUTED_VALUE"""),19708.5)</f>
        <v>19708.5</v>
      </c>
      <c r="D291" s="2">
        <f>IFERROR(__xludf.DUMMYFUNCTION("""COMPUTED_VALUE"""),45715.66666666667)</f>
        <v>45715.66667</v>
      </c>
      <c r="E291" s="1">
        <f>IFERROR(__xludf.DUMMYFUNCTION("""COMPUTED_VALUE"""),19708.5)</f>
        <v>19708.5</v>
      </c>
      <c r="G291" s="2">
        <f>IFERROR(__xludf.DUMMYFUNCTION("""COMPUTED_VALUE"""),45715.66666666667)</f>
        <v>45715.66667</v>
      </c>
      <c r="H291" s="1">
        <f>IFERROR(__xludf.DUMMYFUNCTION("""COMPUTED_VALUE"""),17908.44)</f>
        <v>17908.44</v>
      </c>
      <c r="J291" s="2">
        <f>IFERROR(__xludf.DUMMYFUNCTION("""COMPUTED_VALUE"""),45715.66666666667)</f>
        <v>45715.66667</v>
      </c>
      <c r="K291" s="1">
        <f>IFERROR(__xludf.DUMMYFUNCTION("""COMPUTED_VALUE"""),17916.07)</f>
        <v>17916.07</v>
      </c>
      <c r="M291" s="2">
        <f>IFERROR(__xludf.DUMMYFUNCTION("""COMPUTED_VALUE"""),45715.66666666667)</f>
        <v>45715.66667</v>
      </c>
      <c r="N291" s="1">
        <f>IFERROR(__xludf.DUMMYFUNCTION("""COMPUTED_VALUE"""),7.64815621E8)</f>
        <v>764815621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IFERROR(__xludf.DUMMYFUNCTION("""COMPUTED_VALUE"""),17709.35)</f>
        <v>17709.35</v>
      </c>
      <c r="D292" s="2">
        <f>IFERROR(__xludf.DUMMYFUNCTION("""COMPUTED_VALUE"""),45716.66666666667)</f>
        <v>45716.66667</v>
      </c>
      <c r="E292" s="1">
        <f>IFERROR(__xludf.DUMMYFUNCTION("""COMPUTED_VALUE"""),18426.17)</f>
        <v>18426.17</v>
      </c>
      <c r="G292" s="2">
        <f>IFERROR(__xludf.DUMMYFUNCTION("""COMPUTED_VALUE"""),45716.66666666667)</f>
        <v>45716.66667</v>
      </c>
      <c r="H292" s="1">
        <f>IFERROR(__xludf.DUMMYFUNCTION("""COMPUTED_VALUE"""),17523.85)</f>
        <v>17523.85</v>
      </c>
      <c r="J292" s="2">
        <f>IFERROR(__xludf.DUMMYFUNCTION("""COMPUTED_VALUE"""),45716.66666666667)</f>
        <v>45716.66667</v>
      </c>
      <c r="K292" s="1">
        <f>IFERROR(__xludf.DUMMYFUNCTION("""COMPUTED_VALUE"""),18417.7)</f>
        <v>18417.7</v>
      </c>
      <c r="M292" s="2">
        <f>IFERROR(__xludf.DUMMYFUNCTION("""COMPUTED_VALUE"""),45716.66666666667)</f>
        <v>45716.66667</v>
      </c>
      <c r="N292" s="1">
        <f>IFERROR(__xludf.DUMMYFUNCTION("""COMPUTED_VALUE"""),7.68732411E8)</f>
        <v>768732411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IFERROR(__xludf.DUMMYFUNCTION("""COMPUTED_VALUE"""),18439.07)</f>
        <v>18439.07</v>
      </c>
      <c r="D293" s="2">
        <f>IFERROR(__xludf.DUMMYFUNCTION("""COMPUTED_VALUE"""),45719.66666666667)</f>
        <v>45719.66667</v>
      </c>
      <c r="E293" s="1">
        <f>IFERROR(__xludf.DUMMYFUNCTION("""COMPUTED_VALUE"""),18439.07)</f>
        <v>18439.07</v>
      </c>
      <c r="G293" s="2">
        <f>IFERROR(__xludf.DUMMYFUNCTION("""COMPUTED_VALUE"""),45719.66666666667)</f>
        <v>45719.66667</v>
      </c>
      <c r="H293" s="1">
        <f>IFERROR(__xludf.DUMMYFUNCTION("""COMPUTED_VALUE"""),16999.95)</f>
        <v>16999.95</v>
      </c>
      <c r="J293" s="2">
        <f>IFERROR(__xludf.DUMMYFUNCTION("""COMPUTED_VALUE"""),45719.66666666667)</f>
        <v>45719.66667</v>
      </c>
      <c r="K293" s="1">
        <f>IFERROR(__xludf.DUMMYFUNCTION("""COMPUTED_VALUE"""),17208.93)</f>
        <v>17208.93</v>
      </c>
      <c r="M293" s="2">
        <f>IFERROR(__xludf.DUMMYFUNCTION("""COMPUTED_VALUE"""),45719.66666666667)</f>
        <v>45719.66667</v>
      </c>
      <c r="N293" s="1">
        <f>IFERROR(__xludf.DUMMYFUNCTION("""COMPUTED_VALUE"""),7.92339792E8)</f>
        <v>792339792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IFERROR(__xludf.DUMMYFUNCTION("""COMPUTED_VALUE"""),16964.77)</f>
        <v>16964.77</v>
      </c>
      <c r="D294" s="2">
        <f>IFERROR(__xludf.DUMMYFUNCTION("""COMPUTED_VALUE"""),45720.66666666667)</f>
        <v>45720.66667</v>
      </c>
      <c r="E294" s="1">
        <f>IFERROR(__xludf.DUMMYFUNCTION("""COMPUTED_VALUE"""),17874.62)</f>
        <v>17874.62</v>
      </c>
      <c r="G294" s="2">
        <f>IFERROR(__xludf.DUMMYFUNCTION("""COMPUTED_VALUE"""),45720.66666666667)</f>
        <v>45720.66667</v>
      </c>
      <c r="H294" s="1">
        <f>IFERROR(__xludf.DUMMYFUNCTION("""COMPUTED_VALUE"""),16680.4)</f>
        <v>16680.4</v>
      </c>
      <c r="J294" s="2">
        <f>IFERROR(__xludf.DUMMYFUNCTION("""COMPUTED_VALUE"""),45720.66666666667)</f>
        <v>45720.66667</v>
      </c>
      <c r="K294" s="1">
        <f>IFERROR(__xludf.DUMMYFUNCTION("""COMPUTED_VALUE"""),17383.59)</f>
        <v>17383.59</v>
      </c>
      <c r="M294" s="2">
        <f>IFERROR(__xludf.DUMMYFUNCTION("""COMPUTED_VALUE"""),45720.66666666667)</f>
        <v>45720.66667</v>
      </c>
      <c r="N294" s="1">
        <f>IFERROR(__xludf.DUMMYFUNCTION("""COMPUTED_VALUE"""),8.02742821E8)</f>
        <v>802742821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IFERROR(__xludf.DUMMYFUNCTION("""COMPUTED_VALUE"""),17600.31)</f>
        <v>17600.31</v>
      </c>
      <c r="D295" s="2">
        <f>IFERROR(__xludf.DUMMYFUNCTION("""COMPUTED_VALUE"""),45721.66666666667)</f>
        <v>45721.66667</v>
      </c>
      <c r="E295" s="1">
        <f>IFERROR(__xludf.DUMMYFUNCTION("""COMPUTED_VALUE"""),17757.25)</f>
        <v>17757.25</v>
      </c>
      <c r="G295" s="2">
        <f>IFERROR(__xludf.DUMMYFUNCTION("""COMPUTED_VALUE"""),45721.66666666667)</f>
        <v>45721.66667</v>
      </c>
      <c r="H295" s="1">
        <f>IFERROR(__xludf.DUMMYFUNCTION("""COMPUTED_VALUE"""),17202.21)</f>
        <v>17202.21</v>
      </c>
      <c r="J295" s="2">
        <f>IFERROR(__xludf.DUMMYFUNCTION("""COMPUTED_VALUE"""),45721.66666666667)</f>
        <v>45721.66667</v>
      </c>
      <c r="K295" s="1">
        <f>IFERROR(__xludf.DUMMYFUNCTION("""COMPUTED_VALUE"""),17642.74)</f>
        <v>17642.74</v>
      </c>
      <c r="M295" s="2">
        <f>IFERROR(__xludf.DUMMYFUNCTION("""COMPUTED_VALUE"""),45721.66666666667)</f>
        <v>45721.66667</v>
      </c>
      <c r="N295" s="1">
        <f>IFERROR(__xludf.DUMMYFUNCTION("""COMPUTED_VALUE"""),6.17375801E8)</f>
        <v>617375801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IFERROR(__xludf.DUMMYFUNCTION("""COMPUTED_VALUE"""),16986.08)</f>
        <v>16986.08</v>
      </c>
      <c r="D296" s="2">
        <f>IFERROR(__xludf.DUMMYFUNCTION("""COMPUTED_VALUE"""),45722.66666666667)</f>
        <v>45722.66667</v>
      </c>
      <c r="E296" s="1">
        <f>IFERROR(__xludf.DUMMYFUNCTION("""COMPUTED_VALUE"""),17329.87)</f>
        <v>17329.87</v>
      </c>
      <c r="G296" s="2">
        <f>IFERROR(__xludf.DUMMYFUNCTION("""COMPUTED_VALUE"""),45722.66666666667)</f>
        <v>45722.66667</v>
      </c>
      <c r="H296" s="1">
        <f>IFERROR(__xludf.DUMMYFUNCTION("""COMPUTED_VALUE"""),16654.95)</f>
        <v>16654.95</v>
      </c>
      <c r="J296" s="2">
        <f>IFERROR(__xludf.DUMMYFUNCTION("""COMPUTED_VALUE"""),45722.66666666667)</f>
        <v>45722.66667</v>
      </c>
      <c r="K296" s="1">
        <f>IFERROR(__xludf.DUMMYFUNCTION("""COMPUTED_VALUE"""),16716.76)</f>
        <v>16716.76</v>
      </c>
      <c r="M296" s="2">
        <f>IFERROR(__xludf.DUMMYFUNCTION("""COMPUTED_VALUE"""),45722.66666666667)</f>
        <v>45722.66667</v>
      </c>
      <c r="N296" s="1">
        <f>IFERROR(__xludf.DUMMYFUNCTION("""COMPUTED_VALUE"""),6.85937121E8)</f>
        <v>685937121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IFERROR(__xludf.DUMMYFUNCTION("""COMPUTED_VALUE"""),16889.35)</f>
        <v>16889.35</v>
      </c>
      <c r="D297" s="2">
        <f>IFERROR(__xludf.DUMMYFUNCTION("""COMPUTED_VALUE"""),45723.66666666667)</f>
        <v>45723.66667</v>
      </c>
      <c r="E297" s="1">
        <f>IFERROR(__xludf.DUMMYFUNCTION("""COMPUTED_VALUE"""),17299.52)</f>
        <v>17299.52</v>
      </c>
      <c r="G297" s="2">
        <f>IFERROR(__xludf.DUMMYFUNCTION("""COMPUTED_VALUE"""),45723.66666666667)</f>
        <v>45723.66667</v>
      </c>
      <c r="H297" s="1">
        <f>IFERROR(__xludf.DUMMYFUNCTION("""COMPUTED_VALUE"""),16514.47)</f>
        <v>16514.47</v>
      </c>
      <c r="J297" s="2">
        <f>IFERROR(__xludf.DUMMYFUNCTION("""COMPUTED_VALUE"""),45723.66666666667)</f>
        <v>45723.66667</v>
      </c>
      <c r="K297" s="1">
        <f>IFERROR(__xludf.DUMMYFUNCTION("""COMPUTED_VALUE"""),17242.03)</f>
        <v>17242.03</v>
      </c>
      <c r="M297" s="2">
        <f>IFERROR(__xludf.DUMMYFUNCTION("""COMPUTED_VALUE"""),45723.66666666667)</f>
        <v>45723.66667</v>
      </c>
      <c r="N297" s="1">
        <f>IFERROR(__xludf.DUMMYFUNCTION("""COMPUTED_VALUE"""),6.95588876E8)</f>
        <v>695588876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IFERROR(__xludf.DUMMYFUNCTION("""COMPUTED_VALUE"""),16808.6)</f>
        <v>16808.6</v>
      </c>
      <c r="D298" s="2">
        <f>IFERROR(__xludf.DUMMYFUNCTION("""COMPUTED_VALUE"""),45726.66666666667)</f>
        <v>45726.66667</v>
      </c>
      <c r="E298" s="1">
        <f>IFERROR(__xludf.DUMMYFUNCTION("""COMPUTED_VALUE"""),17022.8)</f>
        <v>17022.8</v>
      </c>
      <c r="G298" s="2">
        <f>IFERROR(__xludf.DUMMYFUNCTION("""COMPUTED_VALUE"""),45726.66666666667)</f>
        <v>45726.66667</v>
      </c>
      <c r="H298" s="1">
        <f>IFERROR(__xludf.DUMMYFUNCTION("""COMPUTED_VALUE"""),16154.1)</f>
        <v>16154.1</v>
      </c>
      <c r="J298" s="2">
        <f>IFERROR(__xludf.DUMMYFUNCTION("""COMPUTED_VALUE"""),45726.66666666667)</f>
        <v>45726.66667</v>
      </c>
      <c r="K298" s="1">
        <f>IFERROR(__xludf.DUMMYFUNCTION("""COMPUTED_VALUE"""),16393.86)</f>
        <v>16393.86</v>
      </c>
      <c r="M298" s="2">
        <f>IFERROR(__xludf.DUMMYFUNCTION("""COMPUTED_VALUE"""),45726.66666666667)</f>
        <v>45726.66667</v>
      </c>
      <c r="N298" s="1">
        <f>IFERROR(__xludf.DUMMYFUNCTION("""COMPUTED_VALUE"""),7.05976172E8)</f>
        <v>705976172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IFERROR(__xludf.DUMMYFUNCTION("""COMPUTED_VALUE"""),16441.17)</f>
        <v>16441.17</v>
      </c>
      <c r="D299" s="2">
        <f>IFERROR(__xludf.DUMMYFUNCTION("""COMPUTED_VALUE"""),45727.66666666667)</f>
        <v>45727.66667</v>
      </c>
      <c r="E299" s="1">
        <f>IFERROR(__xludf.DUMMYFUNCTION("""COMPUTED_VALUE"""),17006.66)</f>
        <v>17006.66</v>
      </c>
      <c r="G299" s="2">
        <f>IFERROR(__xludf.DUMMYFUNCTION("""COMPUTED_VALUE"""),45727.66666666667)</f>
        <v>45727.66667</v>
      </c>
      <c r="H299" s="1">
        <f>IFERROR(__xludf.DUMMYFUNCTION("""COMPUTED_VALUE"""),16113.03)</f>
        <v>16113.03</v>
      </c>
      <c r="J299" s="2">
        <f>IFERROR(__xludf.DUMMYFUNCTION("""COMPUTED_VALUE"""),45727.66666666667)</f>
        <v>45727.66667</v>
      </c>
      <c r="K299" s="1">
        <f>IFERROR(__xludf.DUMMYFUNCTION("""COMPUTED_VALUE"""),16545.59)</f>
        <v>16545.59</v>
      </c>
      <c r="M299" s="2">
        <f>IFERROR(__xludf.DUMMYFUNCTION("""COMPUTED_VALUE"""),45727.66666666667)</f>
        <v>45727.66667</v>
      </c>
      <c r="N299" s="1">
        <f>IFERROR(__xludf.DUMMYFUNCTION("""COMPUTED_VALUE"""),6.6383134E8)</f>
        <v>663831340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IFERROR(__xludf.DUMMYFUNCTION("""COMPUTED_VALUE"""),17167.16)</f>
        <v>17167.16</v>
      </c>
      <c r="D300" s="2">
        <f>IFERROR(__xludf.DUMMYFUNCTION("""COMPUTED_VALUE"""),45728.66666666667)</f>
        <v>45728.66667</v>
      </c>
      <c r="E300" s="1">
        <f>IFERROR(__xludf.DUMMYFUNCTION("""COMPUTED_VALUE"""),17483.72)</f>
        <v>17483.72</v>
      </c>
      <c r="G300" s="2">
        <f>IFERROR(__xludf.DUMMYFUNCTION("""COMPUTED_VALUE"""),45728.66666666667)</f>
        <v>45728.66667</v>
      </c>
      <c r="H300" s="1">
        <f>IFERROR(__xludf.DUMMYFUNCTION("""COMPUTED_VALUE"""),16986.17)</f>
        <v>16986.17</v>
      </c>
      <c r="J300" s="2">
        <f>IFERROR(__xludf.DUMMYFUNCTION("""COMPUTED_VALUE"""),45728.66666666667)</f>
        <v>45728.66667</v>
      </c>
      <c r="K300" s="1">
        <f>IFERROR(__xludf.DUMMYFUNCTION("""COMPUTED_VALUE"""),17269.6)</f>
        <v>17269.6</v>
      </c>
      <c r="M300" s="2">
        <f>IFERROR(__xludf.DUMMYFUNCTION("""COMPUTED_VALUE"""),45728.66666666667)</f>
        <v>45728.66667</v>
      </c>
      <c r="N300" s="1">
        <f>IFERROR(__xludf.DUMMYFUNCTION("""COMPUTED_VALUE"""),6.41623802E8)</f>
        <v>641623802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IFERROR(__xludf.DUMMYFUNCTION("""COMPUTED_VALUE"""),17367.23)</f>
        <v>17367.23</v>
      </c>
      <c r="D301" s="2">
        <f>IFERROR(__xludf.DUMMYFUNCTION("""COMPUTED_VALUE"""),45729.66666666667)</f>
        <v>45729.66667</v>
      </c>
      <c r="E301" s="1">
        <f>IFERROR(__xludf.DUMMYFUNCTION("""COMPUTED_VALUE"""),17560.38)</f>
        <v>17560.38</v>
      </c>
      <c r="G301" s="2">
        <f>IFERROR(__xludf.DUMMYFUNCTION("""COMPUTED_VALUE"""),45729.66666666667)</f>
        <v>45729.66667</v>
      </c>
      <c r="H301" s="1">
        <f>IFERROR(__xludf.DUMMYFUNCTION("""COMPUTED_VALUE"""),17072.1)</f>
        <v>17072.1</v>
      </c>
      <c r="J301" s="2">
        <f>IFERROR(__xludf.DUMMYFUNCTION("""COMPUTED_VALUE"""),45729.66666666667)</f>
        <v>45729.66667</v>
      </c>
      <c r="K301" s="1">
        <f>IFERROR(__xludf.DUMMYFUNCTION("""COMPUTED_VALUE"""),17209.31)</f>
        <v>17209.31</v>
      </c>
      <c r="M301" s="2">
        <f>IFERROR(__xludf.DUMMYFUNCTION("""COMPUTED_VALUE"""),45729.66666666667)</f>
        <v>45729.66667</v>
      </c>
      <c r="N301" s="1">
        <f>IFERROR(__xludf.DUMMYFUNCTION("""COMPUTED_VALUE"""),7.00704161E8)</f>
        <v>700704161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IFERROR(__xludf.DUMMYFUNCTION("""COMPUTED_VALUE"""),17591.57)</f>
        <v>17591.57</v>
      </c>
      <c r="D302" s="2">
        <f>IFERROR(__xludf.DUMMYFUNCTION("""COMPUTED_VALUE"""),45730.66666666667)</f>
        <v>45730.66667</v>
      </c>
      <c r="E302" s="1">
        <f>IFERROR(__xludf.DUMMYFUNCTION("""COMPUTED_VALUE"""),17941.63)</f>
        <v>17941.63</v>
      </c>
      <c r="G302" s="2">
        <f>IFERROR(__xludf.DUMMYFUNCTION("""COMPUTED_VALUE"""),45730.66666666667)</f>
        <v>45730.66667</v>
      </c>
      <c r="H302" s="1">
        <f>IFERROR(__xludf.DUMMYFUNCTION("""COMPUTED_VALUE"""),17591.57)</f>
        <v>17591.57</v>
      </c>
      <c r="J302" s="2">
        <f>IFERROR(__xludf.DUMMYFUNCTION("""COMPUTED_VALUE"""),45730.66666666667)</f>
        <v>45730.66667</v>
      </c>
      <c r="K302" s="1">
        <f>IFERROR(__xludf.DUMMYFUNCTION("""COMPUTED_VALUE"""),17922.92)</f>
        <v>17922.92</v>
      </c>
      <c r="M302" s="2">
        <f>IFERROR(__xludf.DUMMYFUNCTION("""COMPUTED_VALUE"""),45730.66666666667)</f>
        <v>45730.66667</v>
      </c>
      <c r="N302" s="1">
        <f>IFERROR(__xludf.DUMMYFUNCTION("""COMPUTED_VALUE"""),5.6093217E8)</f>
        <v>560932170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IFERROR(__xludf.DUMMYFUNCTION("""COMPUTED_VALUE"""),17900.74)</f>
        <v>17900.74</v>
      </c>
      <c r="D303" s="2">
        <f>IFERROR(__xludf.DUMMYFUNCTION("""COMPUTED_VALUE"""),45733.66666666667)</f>
        <v>45733.66667</v>
      </c>
      <c r="E303" s="1">
        <f>IFERROR(__xludf.DUMMYFUNCTION("""COMPUTED_VALUE"""),18065.64)</f>
        <v>18065.64</v>
      </c>
      <c r="G303" s="2">
        <f>IFERROR(__xludf.DUMMYFUNCTION("""COMPUTED_VALUE"""),45733.66666666667)</f>
        <v>45733.66667</v>
      </c>
      <c r="H303" s="1">
        <f>IFERROR(__xludf.DUMMYFUNCTION("""COMPUTED_VALUE"""),17616.7)</f>
        <v>17616.7</v>
      </c>
      <c r="J303" s="2">
        <f>IFERROR(__xludf.DUMMYFUNCTION("""COMPUTED_VALUE"""),45733.66666666667)</f>
        <v>45733.66667</v>
      </c>
      <c r="K303" s="1">
        <f>IFERROR(__xludf.DUMMYFUNCTION("""COMPUTED_VALUE"""),17831.51)</f>
        <v>17831.51</v>
      </c>
      <c r="M303" s="2">
        <f>IFERROR(__xludf.DUMMYFUNCTION("""COMPUTED_VALUE"""),45733.66666666667)</f>
        <v>45733.66667</v>
      </c>
      <c r="N303" s="1">
        <f>IFERROR(__xludf.DUMMYFUNCTION("""COMPUTED_VALUE"""),5.87106636E8)</f>
        <v>587106636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IFERROR(__xludf.DUMMYFUNCTION("""COMPUTED_VALUE"""),17612.73)</f>
        <v>17612.73</v>
      </c>
      <c r="D304" s="2">
        <f>IFERROR(__xludf.DUMMYFUNCTION("""COMPUTED_VALUE"""),45734.66666666667)</f>
        <v>45734.66667</v>
      </c>
      <c r="E304" s="1">
        <f>IFERROR(__xludf.DUMMYFUNCTION("""COMPUTED_VALUE"""),17699.97)</f>
        <v>17699.97</v>
      </c>
      <c r="G304" s="2">
        <f>IFERROR(__xludf.DUMMYFUNCTION("""COMPUTED_VALUE"""),45734.66666666667)</f>
        <v>45734.66667</v>
      </c>
      <c r="H304" s="1">
        <f>IFERROR(__xludf.DUMMYFUNCTION("""COMPUTED_VALUE"""),17266.37)</f>
        <v>17266.37</v>
      </c>
      <c r="J304" s="2">
        <f>IFERROR(__xludf.DUMMYFUNCTION("""COMPUTED_VALUE"""),45734.66666666667)</f>
        <v>45734.66667</v>
      </c>
      <c r="K304" s="1">
        <f>IFERROR(__xludf.DUMMYFUNCTION("""COMPUTED_VALUE"""),17351.74)</f>
        <v>17351.74</v>
      </c>
      <c r="M304" s="2">
        <f>IFERROR(__xludf.DUMMYFUNCTION("""COMPUTED_VALUE"""),45734.66666666667)</f>
        <v>45734.66667</v>
      </c>
      <c r="N304" s="1">
        <f>IFERROR(__xludf.DUMMYFUNCTION("""COMPUTED_VALUE"""),5.71971344E8)</f>
        <v>571971344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IFERROR(__xludf.DUMMYFUNCTION("""COMPUTED_VALUE"""),17510.52)</f>
        <v>17510.52</v>
      </c>
      <c r="D305" s="2">
        <f>IFERROR(__xludf.DUMMYFUNCTION("""COMPUTED_VALUE"""),45735.66666666667)</f>
        <v>45735.66667</v>
      </c>
      <c r="E305" s="1">
        <f>IFERROR(__xludf.DUMMYFUNCTION("""COMPUTED_VALUE"""),18010.71)</f>
        <v>18010.71</v>
      </c>
      <c r="G305" s="2">
        <f>IFERROR(__xludf.DUMMYFUNCTION("""COMPUTED_VALUE"""),45735.66666666667)</f>
        <v>45735.66667</v>
      </c>
      <c r="H305" s="1">
        <f>IFERROR(__xludf.DUMMYFUNCTION("""COMPUTED_VALUE"""),17316.41)</f>
        <v>17316.41</v>
      </c>
      <c r="J305" s="2">
        <f>IFERROR(__xludf.DUMMYFUNCTION("""COMPUTED_VALUE"""),45735.66666666667)</f>
        <v>45735.66667</v>
      </c>
      <c r="K305" s="1">
        <f>IFERROR(__xludf.DUMMYFUNCTION("""COMPUTED_VALUE"""),17656.06)</f>
        <v>17656.06</v>
      </c>
      <c r="M305" s="2">
        <f>IFERROR(__xludf.DUMMYFUNCTION("""COMPUTED_VALUE"""),45735.66666666667)</f>
        <v>45735.66667</v>
      </c>
      <c r="N305" s="1">
        <f>IFERROR(__xludf.DUMMYFUNCTION("""COMPUTED_VALUE"""),5.73623674E8)</f>
        <v>573623674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IFERROR(__xludf.DUMMYFUNCTION("""COMPUTED_VALUE"""),17450.07)</f>
        <v>17450.07</v>
      </c>
      <c r="D306" s="2">
        <f>IFERROR(__xludf.DUMMYFUNCTION("""COMPUTED_VALUE"""),45736.66666666667)</f>
        <v>45736.66667</v>
      </c>
      <c r="E306" s="1">
        <f>IFERROR(__xludf.DUMMYFUNCTION("""COMPUTED_VALUE"""),17834.48)</f>
        <v>17834.48</v>
      </c>
      <c r="G306" s="2">
        <f>IFERROR(__xludf.DUMMYFUNCTION("""COMPUTED_VALUE"""),45736.66666666667)</f>
        <v>45736.66667</v>
      </c>
      <c r="H306" s="1">
        <f>IFERROR(__xludf.DUMMYFUNCTION("""COMPUTED_VALUE"""),17450.07)</f>
        <v>17450.07</v>
      </c>
      <c r="J306" s="2">
        <f>IFERROR(__xludf.DUMMYFUNCTION("""COMPUTED_VALUE"""),45736.66666666667)</f>
        <v>45736.66667</v>
      </c>
      <c r="K306" s="1">
        <f>IFERROR(__xludf.DUMMYFUNCTION("""COMPUTED_VALUE"""),17634.97)</f>
        <v>17634.97</v>
      </c>
      <c r="M306" s="2">
        <f>IFERROR(__xludf.DUMMYFUNCTION("""COMPUTED_VALUE"""),45736.66666666667)</f>
        <v>45736.66667</v>
      </c>
      <c r="N306" s="1">
        <f>IFERROR(__xludf.DUMMYFUNCTION("""COMPUTED_VALUE"""),4.84364113E8)</f>
        <v>484364113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IFERROR(__xludf.DUMMYFUNCTION("""COMPUTED_VALUE"""),17372.47)</f>
        <v>17372.47</v>
      </c>
      <c r="D307" s="2">
        <f>IFERROR(__xludf.DUMMYFUNCTION("""COMPUTED_VALUE"""),45737.66666666667)</f>
        <v>45737.66667</v>
      </c>
      <c r="E307" s="1">
        <f>IFERROR(__xludf.DUMMYFUNCTION("""COMPUTED_VALUE"""),17553.3)</f>
        <v>17553.3</v>
      </c>
      <c r="G307" s="2">
        <f>IFERROR(__xludf.DUMMYFUNCTION("""COMPUTED_VALUE"""),45737.66666666667)</f>
        <v>45737.66667</v>
      </c>
      <c r="H307" s="1">
        <f>IFERROR(__xludf.DUMMYFUNCTION("""COMPUTED_VALUE"""),17219.59)</f>
        <v>17219.59</v>
      </c>
      <c r="J307" s="2">
        <f>IFERROR(__xludf.DUMMYFUNCTION("""COMPUTED_VALUE"""),45737.66666666667)</f>
        <v>45737.66667</v>
      </c>
      <c r="K307" s="1">
        <f>IFERROR(__xludf.DUMMYFUNCTION("""COMPUTED_VALUE"""),17516.9)</f>
        <v>17516.9</v>
      </c>
      <c r="M307" s="2">
        <f>IFERROR(__xludf.DUMMYFUNCTION("""COMPUTED_VALUE"""),45737.66666666667)</f>
        <v>45737.66667</v>
      </c>
      <c r="N307" s="1">
        <f>IFERROR(__xludf.DUMMYFUNCTION("""COMPUTED_VALUE"""),7.05096489E8)</f>
        <v>705096489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IFERROR(__xludf.DUMMYFUNCTION("""COMPUTED_VALUE"""),17856.19)</f>
        <v>17856.19</v>
      </c>
      <c r="D308" s="2">
        <f>IFERROR(__xludf.DUMMYFUNCTION("""COMPUTED_VALUE"""),45740.66666666667)</f>
        <v>45740.66667</v>
      </c>
      <c r="E308" s="1">
        <f>IFERROR(__xludf.DUMMYFUNCTION("""COMPUTED_VALUE"""),18113.66)</f>
        <v>18113.66</v>
      </c>
      <c r="G308" s="2">
        <f>IFERROR(__xludf.DUMMYFUNCTION("""COMPUTED_VALUE"""),45740.66666666667)</f>
        <v>45740.66667</v>
      </c>
      <c r="H308" s="1">
        <f>IFERROR(__xludf.DUMMYFUNCTION("""COMPUTED_VALUE"""),17835.42)</f>
        <v>17835.42</v>
      </c>
      <c r="J308" s="2">
        <f>IFERROR(__xludf.DUMMYFUNCTION("""COMPUTED_VALUE"""),45740.66666666667)</f>
        <v>45740.66667</v>
      </c>
      <c r="K308" s="1">
        <f>IFERROR(__xludf.DUMMYFUNCTION("""COMPUTED_VALUE"""),17974.68)</f>
        <v>17974.68</v>
      </c>
      <c r="M308" s="2">
        <f>IFERROR(__xludf.DUMMYFUNCTION("""COMPUTED_VALUE"""),45740.66666666667)</f>
        <v>45740.66667</v>
      </c>
      <c r="N308" s="1">
        <f>IFERROR(__xludf.DUMMYFUNCTION("""COMPUTED_VALUE"""),5.13174234E8)</f>
        <v>513174234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IFERROR(__xludf.DUMMYFUNCTION("""COMPUTED_VALUE"""),17875.37)</f>
        <v>17875.37</v>
      </c>
      <c r="D309" s="2">
        <f>IFERROR(__xludf.DUMMYFUNCTION("""COMPUTED_VALUE"""),45741.66666666667)</f>
        <v>45741.66667</v>
      </c>
      <c r="E309" s="1">
        <f>IFERROR(__xludf.DUMMYFUNCTION("""COMPUTED_VALUE"""),17931.67)</f>
        <v>17931.67</v>
      </c>
      <c r="G309" s="2">
        <f>IFERROR(__xludf.DUMMYFUNCTION("""COMPUTED_VALUE"""),45741.66666666667)</f>
        <v>45741.66667</v>
      </c>
      <c r="H309" s="1">
        <f>IFERROR(__xludf.DUMMYFUNCTION("""COMPUTED_VALUE"""),17720.97)</f>
        <v>17720.97</v>
      </c>
      <c r="J309" s="2">
        <f>IFERROR(__xludf.DUMMYFUNCTION("""COMPUTED_VALUE"""),45741.66666666667)</f>
        <v>45741.66667</v>
      </c>
      <c r="K309" s="1">
        <f>IFERROR(__xludf.DUMMYFUNCTION("""COMPUTED_VALUE"""),17843.66)</f>
        <v>17843.66</v>
      </c>
      <c r="M309" s="2">
        <f>IFERROR(__xludf.DUMMYFUNCTION("""COMPUTED_VALUE"""),45741.66666666667)</f>
        <v>45741.66667</v>
      </c>
      <c r="N309" s="1">
        <f>IFERROR(__xludf.DUMMYFUNCTION("""COMPUTED_VALUE"""),3.62808307E8)</f>
        <v>362808307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IFERROR(__xludf.DUMMYFUNCTION("""COMPUTED_VALUE"""),17646.47)</f>
        <v>17646.47</v>
      </c>
      <c r="D310" s="2">
        <f>IFERROR(__xludf.DUMMYFUNCTION("""COMPUTED_VALUE"""),45742.66666666667)</f>
        <v>45742.66667</v>
      </c>
      <c r="E310" s="1">
        <f>IFERROR(__xludf.DUMMYFUNCTION("""COMPUTED_VALUE"""),17666.16)</f>
        <v>17666.16</v>
      </c>
      <c r="G310" s="2">
        <f>IFERROR(__xludf.DUMMYFUNCTION("""COMPUTED_VALUE"""),45742.66666666667)</f>
        <v>45742.66667</v>
      </c>
      <c r="H310" s="1">
        <f>IFERROR(__xludf.DUMMYFUNCTION("""COMPUTED_VALUE"""),16874.27)</f>
        <v>16874.27</v>
      </c>
      <c r="J310" s="2">
        <f>IFERROR(__xludf.DUMMYFUNCTION("""COMPUTED_VALUE"""),45742.66666666667)</f>
        <v>45742.66667</v>
      </c>
      <c r="K310" s="1">
        <f>IFERROR(__xludf.DUMMYFUNCTION("""COMPUTED_VALUE"""),17023.14)</f>
        <v>17023.14</v>
      </c>
      <c r="M310" s="2">
        <f>IFERROR(__xludf.DUMMYFUNCTION("""COMPUTED_VALUE"""),45742.66666666667)</f>
        <v>45742.66667</v>
      </c>
      <c r="N310" s="1">
        <f>IFERROR(__xludf.DUMMYFUNCTION("""COMPUTED_VALUE"""),5.37878251E8)</f>
        <v>537878251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IFERROR(__xludf.DUMMYFUNCTION("""COMPUTED_VALUE"""),16730.48)</f>
        <v>16730.48</v>
      </c>
      <c r="D311" s="2">
        <f>IFERROR(__xludf.DUMMYFUNCTION("""COMPUTED_VALUE"""),45743.66666666667)</f>
        <v>45743.66667</v>
      </c>
      <c r="E311" s="1">
        <f>IFERROR(__xludf.DUMMYFUNCTION("""COMPUTED_VALUE"""),16981.06)</f>
        <v>16981.06</v>
      </c>
      <c r="G311" s="2">
        <f>IFERROR(__xludf.DUMMYFUNCTION("""COMPUTED_VALUE"""),45743.66666666667)</f>
        <v>45743.66667</v>
      </c>
      <c r="H311" s="1">
        <f>IFERROR(__xludf.DUMMYFUNCTION("""COMPUTED_VALUE"""),16576.28)</f>
        <v>16576.28</v>
      </c>
      <c r="J311" s="2">
        <f>IFERROR(__xludf.DUMMYFUNCTION("""COMPUTED_VALUE"""),45743.66666666667)</f>
        <v>45743.66667</v>
      </c>
      <c r="K311" s="1">
        <f>IFERROR(__xludf.DUMMYFUNCTION("""COMPUTED_VALUE"""),16643.67)</f>
        <v>16643.67</v>
      </c>
      <c r="M311" s="2">
        <f>IFERROR(__xludf.DUMMYFUNCTION("""COMPUTED_VALUE"""),45743.66666666667)</f>
        <v>45743.66667</v>
      </c>
      <c r="N311" s="1">
        <f>IFERROR(__xludf.DUMMYFUNCTION("""COMPUTED_VALUE"""),4.58721818E8)</f>
        <v>458721818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IFERROR(__xludf.DUMMYFUNCTION("""COMPUTED_VALUE"""),16591.53)</f>
        <v>16591.53</v>
      </c>
      <c r="D312" s="2">
        <f>IFERROR(__xludf.DUMMYFUNCTION("""COMPUTED_VALUE"""),45744.66666666667)</f>
        <v>45744.66667</v>
      </c>
      <c r="E312" s="1">
        <f>IFERROR(__xludf.DUMMYFUNCTION("""COMPUTED_VALUE"""),16754.58)</f>
        <v>16754.58</v>
      </c>
      <c r="G312" s="2">
        <f>IFERROR(__xludf.DUMMYFUNCTION("""COMPUTED_VALUE"""),45744.66666666667)</f>
        <v>45744.66667</v>
      </c>
      <c r="H312" s="1">
        <f>IFERROR(__xludf.DUMMYFUNCTION("""COMPUTED_VALUE"""),16202.89)</f>
        <v>16202.89</v>
      </c>
      <c r="J312" s="2">
        <f>IFERROR(__xludf.DUMMYFUNCTION("""COMPUTED_VALUE"""),45744.66666666667)</f>
        <v>45744.66667</v>
      </c>
      <c r="K312" s="1">
        <f>IFERROR(__xludf.DUMMYFUNCTION("""COMPUTED_VALUE"""),16296.82)</f>
        <v>16296.82</v>
      </c>
      <c r="M312" s="2">
        <f>IFERROR(__xludf.DUMMYFUNCTION("""COMPUTED_VALUE"""),45744.66666666667)</f>
        <v>45744.66667</v>
      </c>
      <c r="N312" s="1">
        <f>IFERROR(__xludf.DUMMYFUNCTION("""COMPUTED_VALUE"""),4.75835139E8)</f>
        <v>475835139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IFERROR(__xludf.DUMMYFUNCTION("""COMPUTED_VALUE"""),15769.04)</f>
        <v>15769.04</v>
      </c>
      <c r="D313" s="2">
        <f>IFERROR(__xludf.DUMMYFUNCTION("""COMPUTED_VALUE"""),45747.66666666667)</f>
        <v>45747.66667</v>
      </c>
      <c r="E313" s="1">
        <f>IFERROR(__xludf.DUMMYFUNCTION("""COMPUTED_VALUE"""),16224.84)</f>
        <v>16224.84</v>
      </c>
      <c r="G313" s="2">
        <f>IFERROR(__xludf.DUMMYFUNCTION("""COMPUTED_VALUE"""),45747.66666666667)</f>
        <v>45747.66667</v>
      </c>
      <c r="H313" s="1">
        <f>IFERROR(__xludf.DUMMYFUNCTION("""COMPUTED_VALUE"""),15540.04)</f>
        <v>15540.04</v>
      </c>
      <c r="J313" s="2">
        <f>IFERROR(__xludf.DUMMYFUNCTION("""COMPUTED_VALUE"""),45747.66666666667)</f>
        <v>45747.66667</v>
      </c>
      <c r="K313" s="1">
        <f>IFERROR(__xludf.DUMMYFUNCTION("""COMPUTED_VALUE"""),16167.22)</f>
        <v>16167.22</v>
      </c>
      <c r="M313" s="2">
        <f>IFERROR(__xludf.DUMMYFUNCTION("""COMPUTED_VALUE"""),45747.66666666667)</f>
        <v>45747.66667</v>
      </c>
      <c r="N313" s="1">
        <f>IFERROR(__xludf.DUMMYFUNCTION("""COMPUTED_VALUE"""),5.75056823E8)</f>
        <v>575056823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IFERROR(__xludf.DUMMYFUNCTION("""COMPUTED_VALUE"""),16131.74)</f>
        <v>16131.74</v>
      </c>
      <c r="D314" s="2">
        <f>IFERROR(__xludf.DUMMYFUNCTION("""COMPUTED_VALUE"""),45748.66666666667)</f>
        <v>45748.66667</v>
      </c>
      <c r="E314" s="1">
        <f>IFERROR(__xludf.DUMMYFUNCTION("""COMPUTED_VALUE"""),16324.29)</f>
        <v>16324.29</v>
      </c>
      <c r="G314" s="2">
        <f>IFERROR(__xludf.DUMMYFUNCTION("""COMPUTED_VALUE"""),45748.66666666667)</f>
        <v>45748.66667</v>
      </c>
      <c r="H314" s="1">
        <f>IFERROR(__xludf.DUMMYFUNCTION("""COMPUTED_VALUE"""),15841.75)</f>
        <v>15841.75</v>
      </c>
      <c r="J314" s="2">
        <f>IFERROR(__xludf.DUMMYFUNCTION("""COMPUTED_VALUE"""),45748.66666666667)</f>
        <v>45748.66667</v>
      </c>
      <c r="K314" s="1">
        <f>IFERROR(__xludf.DUMMYFUNCTION("""COMPUTED_VALUE"""),16322.78)</f>
        <v>16322.78</v>
      </c>
      <c r="M314" s="2">
        <f>IFERROR(__xludf.DUMMYFUNCTION("""COMPUTED_VALUE"""),45748.66666666667)</f>
        <v>45748.66667</v>
      </c>
      <c r="N314" s="1">
        <f>IFERROR(__xludf.DUMMYFUNCTION("""COMPUTED_VALUE"""),4.31726379E8)</f>
        <v>431726379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IFERROR(__xludf.DUMMYFUNCTION("""COMPUTED_VALUE"""),15979.63)</f>
        <v>15979.63</v>
      </c>
      <c r="D315" s="2">
        <f>IFERROR(__xludf.DUMMYFUNCTION("""COMPUTED_VALUE"""),45749.66666666667)</f>
        <v>45749.66667</v>
      </c>
      <c r="E315" s="1">
        <f>IFERROR(__xludf.DUMMYFUNCTION("""COMPUTED_VALUE"""),16634.69)</f>
        <v>16634.69</v>
      </c>
      <c r="G315" s="2">
        <f>IFERROR(__xludf.DUMMYFUNCTION("""COMPUTED_VALUE"""),45749.66666666667)</f>
        <v>45749.66667</v>
      </c>
      <c r="H315" s="1">
        <f>IFERROR(__xludf.DUMMYFUNCTION("""COMPUTED_VALUE"""),15932.4)</f>
        <v>15932.4</v>
      </c>
      <c r="J315" s="2">
        <f>IFERROR(__xludf.DUMMYFUNCTION("""COMPUTED_VALUE"""),45749.66666666667)</f>
        <v>45749.66667</v>
      </c>
      <c r="K315" s="1">
        <f>IFERROR(__xludf.DUMMYFUNCTION("""COMPUTED_VALUE"""),16426.32)</f>
        <v>16426.32</v>
      </c>
      <c r="M315" s="2">
        <f>IFERROR(__xludf.DUMMYFUNCTION("""COMPUTED_VALUE"""),45749.66666666667)</f>
        <v>45749.66667</v>
      </c>
      <c r="N315" s="1">
        <f>IFERROR(__xludf.DUMMYFUNCTION("""COMPUTED_VALUE"""),4.04167023E8)</f>
        <v>404167023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IFERROR(__xludf.DUMMYFUNCTION("""COMPUTED_VALUE"""),15456.03)</f>
        <v>15456.03</v>
      </c>
      <c r="D316" s="2">
        <f>IFERROR(__xludf.DUMMYFUNCTION("""COMPUTED_VALUE"""),45750.66666666667)</f>
        <v>45750.66667</v>
      </c>
      <c r="E316" s="1">
        <f>IFERROR(__xludf.DUMMYFUNCTION("""COMPUTED_VALUE"""),15639.11)</f>
        <v>15639.11</v>
      </c>
      <c r="G316" s="2">
        <f>IFERROR(__xludf.DUMMYFUNCTION("""COMPUTED_VALUE"""),45750.66666666667)</f>
        <v>45750.66667</v>
      </c>
      <c r="H316" s="1">
        <f>IFERROR(__xludf.DUMMYFUNCTION("""COMPUTED_VALUE"""),14962.59)</f>
        <v>14962.59</v>
      </c>
      <c r="J316" s="2">
        <f>IFERROR(__xludf.DUMMYFUNCTION("""COMPUTED_VALUE"""),45750.66666666667)</f>
        <v>45750.66667</v>
      </c>
      <c r="K316" s="1">
        <f>IFERROR(__xludf.DUMMYFUNCTION("""COMPUTED_VALUE"""),14984.31)</f>
        <v>14984.31</v>
      </c>
      <c r="M316" s="2">
        <f>IFERROR(__xludf.DUMMYFUNCTION("""COMPUTED_VALUE"""),45750.66666666667)</f>
        <v>45750.66667</v>
      </c>
      <c r="N316" s="1">
        <f>IFERROR(__xludf.DUMMYFUNCTION("""COMPUTED_VALUE"""),9.25008048E8)</f>
        <v>925008048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IFERROR(__xludf.DUMMYFUNCTION("""COMPUTED_VALUE"""),14493.45)</f>
        <v>14493.45</v>
      </c>
      <c r="D317" s="2">
        <f>IFERROR(__xludf.DUMMYFUNCTION("""COMPUTED_VALUE"""),45751.66666666667)</f>
        <v>45751.66667</v>
      </c>
      <c r="E317" s="1">
        <f>IFERROR(__xludf.DUMMYFUNCTION("""COMPUTED_VALUE"""),14611.92)</f>
        <v>14611.92</v>
      </c>
      <c r="G317" s="2">
        <f>IFERROR(__xludf.DUMMYFUNCTION("""COMPUTED_VALUE"""),45751.66666666667)</f>
        <v>45751.66667</v>
      </c>
      <c r="H317" s="1">
        <f>IFERROR(__xludf.DUMMYFUNCTION("""COMPUTED_VALUE"""),13564.13)</f>
        <v>13564.13</v>
      </c>
      <c r="J317" s="2">
        <f>IFERROR(__xludf.DUMMYFUNCTION("""COMPUTED_VALUE"""),45751.66666666667)</f>
        <v>45751.66667</v>
      </c>
      <c r="K317" s="1">
        <f>IFERROR(__xludf.DUMMYFUNCTION("""COMPUTED_VALUE"""),13886.65)</f>
        <v>13886.65</v>
      </c>
      <c r="M317" s="2">
        <f>IFERROR(__xludf.DUMMYFUNCTION("""COMPUTED_VALUE"""),45751.66666666667)</f>
        <v>45751.66667</v>
      </c>
      <c r="N317" s="1">
        <f>IFERROR(__xludf.DUMMYFUNCTION("""COMPUTED_VALUE"""),1.128102316E9)</f>
        <v>1128102316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IFERROR(__xludf.DUMMYFUNCTION("""COMPUTED_VALUE"""),13157.29)</f>
        <v>13157.29</v>
      </c>
      <c r="D318" s="2">
        <f>IFERROR(__xludf.DUMMYFUNCTION("""COMPUTED_VALUE"""),45754.66666666667)</f>
        <v>45754.66667</v>
      </c>
      <c r="E318" s="1">
        <f>IFERROR(__xludf.DUMMYFUNCTION("""COMPUTED_VALUE"""),15031.97)</f>
        <v>15031.97</v>
      </c>
      <c r="G318" s="2">
        <f>IFERROR(__xludf.DUMMYFUNCTION("""COMPUTED_VALUE"""),45754.66666666667)</f>
        <v>45754.66667</v>
      </c>
      <c r="H318" s="1">
        <f>IFERROR(__xludf.DUMMYFUNCTION("""COMPUTED_VALUE"""),12938.08)</f>
        <v>12938.08</v>
      </c>
      <c r="J318" s="2">
        <f>IFERROR(__xludf.DUMMYFUNCTION("""COMPUTED_VALUE"""),45754.66666666667)</f>
        <v>45754.66667</v>
      </c>
      <c r="K318" s="1">
        <f>IFERROR(__xludf.DUMMYFUNCTION("""COMPUTED_VALUE"""),14371.29)</f>
        <v>14371.29</v>
      </c>
      <c r="M318" s="2">
        <f>IFERROR(__xludf.DUMMYFUNCTION("""COMPUTED_VALUE"""),45754.66666666667)</f>
        <v>45754.66667</v>
      </c>
      <c r="N318" s="1">
        <f>IFERROR(__xludf.DUMMYFUNCTION("""COMPUTED_VALUE"""),1.183183765E9)</f>
        <v>1183183765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IFERROR(__xludf.DUMMYFUNCTION("""COMPUTED_VALUE"""),15221.52)</f>
        <v>15221.52</v>
      </c>
      <c r="D319" s="2">
        <f>IFERROR(__xludf.DUMMYFUNCTION("""COMPUTED_VALUE"""),45755.66666666667)</f>
        <v>45755.66667</v>
      </c>
      <c r="E319" s="1">
        <f>IFERROR(__xludf.DUMMYFUNCTION("""COMPUTED_VALUE"""),15454.72)</f>
        <v>15454.72</v>
      </c>
      <c r="G319" s="2">
        <f>IFERROR(__xludf.DUMMYFUNCTION("""COMPUTED_VALUE"""),45755.66666666667)</f>
        <v>45755.66667</v>
      </c>
      <c r="H319" s="1">
        <f>IFERROR(__xludf.DUMMYFUNCTION("""COMPUTED_VALUE"""),13829.22)</f>
        <v>13829.22</v>
      </c>
      <c r="J319" s="2">
        <f>IFERROR(__xludf.DUMMYFUNCTION("""COMPUTED_VALUE"""),45755.66666666667)</f>
        <v>45755.66667</v>
      </c>
      <c r="K319" s="1">
        <f>IFERROR(__xludf.DUMMYFUNCTION("""COMPUTED_VALUE"""),14111.05)</f>
        <v>14111.05</v>
      </c>
      <c r="M319" s="2">
        <f>IFERROR(__xludf.DUMMYFUNCTION("""COMPUTED_VALUE"""),45755.66666666667)</f>
        <v>45755.66667</v>
      </c>
      <c r="N319" s="1">
        <f>IFERROR(__xludf.DUMMYFUNCTION("""COMPUTED_VALUE"""),1.005114174E9)</f>
        <v>1005114174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IFERROR(__xludf.DUMMYFUNCTION("""COMPUTED_VALUE"""),14415.49)</f>
        <v>14415.49</v>
      </c>
      <c r="D320" s="2">
        <f>IFERROR(__xludf.DUMMYFUNCTION("""COMPUTED_VALUE"""),45756.66666666667)</f>
        <v>45756.66667</v>
      </c>
      <c r="E320" s="1">
        <f>IFERROR(__xludf.DUMMYFUNCTION("""COMPUTED_VALUE"""),16867.46)</f>
        <v>16867.46</v>
      </c>
      <c r="G320" s="2">
        <f>IFERROR(__xludf.DUMMYFUNCTION("""COMPUTED_VALUE"""),45756.66666666667)</f>
        <v>45756.66667</v>
      </c>
      <c r="H320" s="1">
        <f>IFERROR(__xludf.DUMMYFUNCTION("""COMPUTED_VALUE"""),14275.74)</f>
        <v>14275.74</v>
      </c>
      <c r="J320" s="2">
        <f>IFERROR(__xludf.DUMMYFUNCTION("""COMPUTED_VALUE"""),45756.66666666667)</f>
        <v>45756.66667</v>
      </c>
      <c r="K320" s="1">
        <f>IFERROR(__xludf.DUMMYFUNCTION("""COMPUTED_VALUE"""),16751.03)</f>
        <v>16751.03</v>
      </c>
      <c r="M320" s="2">
        <f>IFERROR(__xludf.DUMMYFUNCTION("""COMPUTED_VALUE"""),45756.66666666667)</f>
        <v>45756.66667</v>
      </c>
      <c r="N320" s="1">
        <f>IFERROR(__xludf.DUMMYFUNCTION("""COMPUTED_VALUE"""),1.358716201E9)</f>
        <v>1358716201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IFERROR(__xludf.DUMMYFUNCTION("""COMPUTED_VALUE"""),15930.34)</f>
        <v>15930.34</v>
      </c>
      <c r="D321" s="2">
        <f>IFERROR(__xludf.DUMMYFUNCTION("""COMPUTED_VALUE"""),45757.66666666667)</f>
        <v>45757.66667</v>
      </c>
      <c r="E321" s="1">
        <f>IFERROR(__xludf.DUMMYFUNCTION("""COMPUTED_VALUE"""),16048.7)</f>
        <v>16048.7</v>
      </c>
      <c r="G321" s="2">
        <f>IFERROR(__xludf.DUMMYFUNCTION("""COMPUTED_VALUE"""),45757.66666666667)</f>
        <v>45757.66667</v>
      </c>
      <c r="H321" s="1">
        <f>IFERROR(__xludf.DUMMYFUNCTION("""COMPUTED_VALUE"""),15010.58)</f>
        <v>15010.58</v>
      </c>
      <c r="J321" s="2">
        <f>IFERROR(__xludf.DUMMYFUNCTION("""COMPUTED_VALUE"""),45757.66666666667)</f>
        <v>45757.66667</v>
      </c>
      <c r="K321" s="1">
        <f>IFERROR(__xludf.DUMMYFUNCTION("""COMPUTED_VALUE"""),15615.16)</f>
        <v>15615.16</v>
      </c>
      <c r="M321" s="2">
        <f>IFERROR(__xludf.DUMMYFUNCTION("""COMPUTED_VALUE"""),45757.66666666667)</f>
        <v>45757.66667</v>
      </c>
      <c r="N321" s="1">
        <f>IFERROR(__xludf.DUMMYFUNCTION("""COMPUTED_VALUE"""),9.36914075E8)</f>
        <v>936914075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IFERROR(__xludf.DUMMYFUNCTION("""COMPUTED_VALUE"""),15651.91)</f>
        <v>15651.91</v>
      </c>
      <c r="D322" s="2">
        <f>IFERROR(__xludf.DUMMYFUNCTION("""COMPUTED_VALUE"""),45758.66666666667)</f>
        <v>45758.66667</v>
      </c>
      <c r="E322" s="1">
        <f>IFERROR(__xludf.DUMMYFUNCTION("""COMPUTED_VALUE"""),16136.88)</f>
        <v>16136.88</v>
      </c>
      <c r="G322" s="2">
        <f>IFERROR(__xludf.DUMMYFUNCTION("""COMPUTED_VALUE"""),45758.66666666667)</f>
        <v>45758.66667</v>
      </c>
      <c r="H322" s="1">
        <f>IFERROR(__xludf.DUMMYFUNCTION("""COMPUTED_VALUE"""),15515.88)</f>
        <v>15515.88</v>
      </c>
      <c r="J322" s="2">
        <f>IFERROR(__xludf.DUMMYFUNCTION("""COMPUTED_VALUE"""),45758.66666666667)</f>
        <v>45758.66667</v>
      </c>
      <c r="K322" s="1">
        <f>IFERROR(__xludf.DUMMYFUNCTION("""COMPUTED_VALUE"""),16105.01)</f>
        <v>16105.01</v>
      </c>
      <c r="M322" s="2">
        <f>IFERROR(__xludf.DUMMYFUNCTION("""COMPUTED_VALUE"""),45758.66666666667)</f>
        <v>45758.66667</v>
      </c>
      <c r="N322" s="1">
        <f>IFERROR(__xludf.DUMMYFUNCTION("""COMPUTED_VALUE"""),7.29114686E8)</f>
        <v>729114686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IFERROR(__xludf.DUMMYFUNCTION("""COMPUTED_VALUE"""),16548.25)</f>
        <v>16548.25</v>
      </c>
      <c r="D323" s="2">
        <f>IFERROR(__xludf.DUMMYFUNCTION("""COMPUTED_VALUE"""),45761.66666666667)</f>
        <v>45761.66667</v>
      </c>
      <c r="E323" s="1">
        <f>IFERROR(__xludf.DUMMYFUNCTION("""COMPUTED_VALUE"""),16555.72)</f>
        <v>16555.72</v>
      </c>
      <c r="G323" s="2">
        <f>IFERROR(__xludf.DUMMYFUNCTION("""COMPUTED_VALUE"""),45761.66666666667)</f>
        <v>45761.66667</v>
      </c>
      <c r="H323" s="1">
        <f>IFERROR(__xludf.DUMMYFUNCTION("""COMPUTED_VALUE"""),15835.5)</f>
        <v>15835.5</v>
      </c>
      <c r="J323" s="2">
        <f>IFERROR(__xludf.DUMMYFUNCTION("""COMPUTED_VALUE"""),45761.66666666667)</f>
        <v>45761.66667</v>
      </c>
      <c r="K323" s="1">
        <f>IFERROR(__xludf.DUMMYFUNCTION("""COMPUTED_VALUE"""),16066.72)</f>
        <v>16066.72</v>
      </c>
      <c r="M323" s="2">
        <f>IFERROR(__xludf.DUMMYFUNCTION("""COMPUTED_VALUE"""),45761.66666666667)</f>
        <v>45761.66667</v>
      </c>
      <c r="N323" s="1">
        <f>IFERROR(__xludf.DUMMYFUNCTION("""COMPUTED_VALUE"""),5.71926947E8)</f>
        <v>571926947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IFERROR(__xludf.DUMMYFUNCTION("""COMPUTED_VALUE"""),16134.71)</f>
        <v>16134.71</v>
      </c>
      <c r="D324" s="2">
        <f>IFERROR(__xludf.DUMMYFUNCTION("""COMPUTED_VALUE"""),45762.66666666667)</f>
        <v>45762.66667</v>
      </c>
      <c r="E324" s="1">
        <f>IFERROR(__xludf.DUMMYFUNCTION("""COMPUTED_VALUE"""),16389.97)</f>
        <v>16389.97</v>
      </c>
      <c r="G324" s="2">
        <f>IFERROR(__xludf.DUMMYFUNCTION("""COMPUTED_VALUE"""),45762.66666666667)</f>
        <v>45762.66667</v>
      </c>
      <c r="H324" s="1">
        <f>IFERROR(__xludf.DUMMYFUNCTION("""COMPUTED_VALUE"""),16075.82)</f>
        <v>16075.82</v>
      </c>
      <c r="J324" s="2">
        <f>IFERROR(__xludf.DUMMYFUNCTION("""COMPUTED_VALUE"""),45762.66666666667)</f>
        <v>45762.66667</v>
      </c>
      <c r="K324" s="1">
        <f>IFERROR(__xludf.DUMMYFUNCTION("""COMPUTED_VALUE"""),16206.18)</f>
        <v>16206.18</v>
      </c>
      <c r="M324" s="2">
        <f>IFERROR(__xludf.DUMMYFUNCTION("""COMPUTED_VALUE"""),45762.66666666667)</f>
        <v>45762.66667</v>
      </c>
      <c r="N324" s="1">
        <f>IFERROR(__xludf.DUMMYFUNCTION("""COMPUTED_VALUE"""),4.26301216E8)</f>
        <v>426301216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IFERROR(__xludf.DUMMYFUNCTION("""COMPUTED_VALUE"""),15244.45)</f>
        <v>15244.45</v>
      </c>
      <c r="D325" s="2">
        <f>IFERROR(__xludf.DUMMYFUNCTION("""COMPUTED_VALUE"""),45763.66666666667)</f>
        <v>45763.66667</v>
      </c>
      <c r="E325" s="1">
        <f>IFERROR(__xludf.DUMMYFUNCTION("""COMPUTED_VALUE"""),15594.19)</f>
        <v>15594.19</v>
      </c>
      <c r="G325" s="2">
        <f>IFERROR(__xludf.DUMMYFUNCTION("""COMPUTED_VALUE"""),45763.66666666667)</f>
        <v>45763.66667</v>
      </c>
      <c r="H325" s="1">
        <f>IFERROR(__xludf.DUMMYFUNCTION("""COMPUTED_VALUE"""),14810.9)</f>
        <v>14810.9</v>
      </c>
      <c r="J325" s="2">
        <f>IFERROR(__xludf.DUMMYFUNCTION("""COMPUTED_VALUE"""),45763.66666666667)</f>
        <v>45763.66667</v>
      </c>
      <c r="K325" s="1">
        <f>IFERROR(__xludf.DUMMYFUNCTION("""COMPUTED_VALUE"""),15345.18)</f>
        <v>15345.18</v>
      </c>
      <c r="M325" s="2">
        <f>IFERROR(__xludf.DUMMYFUNCTION("""COMPUTED_VALUE"""),45763.66666666667)</f>
        <v>45763.66667</v>
      </c>
      <c r="N325" s="1">
        <f>IFERROR(__xludf.DUMMYFUNCTION("""COMPUTED_VALUE"""),7.52941453E8)</f>
        <v>752941453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IFERROR(__xludf.DUMMYFUNCTION("""COMPUTED_VALUE"""),15372.76)</f>
        <v>15372.76</v>
      </c>
      <c r="D326" s="2">
        <f>IFERROR(__xludf.DUMMYFUNCTION("""COMPUTED_VALUE"""),45764.66666666667)</f>
        <v>45764.66667</v>
      </c>
      <c r="E326" s="1">
        <f>IFERROR(__xludf.DUMMYFUNCTION("""COMPUTED_VALUE"""),15372.76)</f>
        <v>15372.76</v>
      </c>
      <c r="G326" s="2">
        <f>IFERROR(__xludf.DUMMYFUNCTION("""COMPUTED_VALUE"""),45764.66666666667)</f>
        <v>45764.66667</v>
      </c>
      <c r="H326" s="1">
        <f>IFERROR(__xludf.DUMMYFUNCTION("""COMPUTED_VALUE"""),14872.81)</f>
        <v>14872.81</v>
      </c>
      <c r="J326" s="2">
        <f>IFERROR(__xludf.DUMMYFUNCTION("""COMPUTED_VALUE"""),45764.66666666667)</f>
        <v>45764.66667</v>
      </c>
      <c r="K326" s="1">
        <f>IFERROR(__xludf.DUMMYFUNCTION("""COMPUTED_VALUE"""),15032.53)</f>
        <v>15032.53</v>
      </c>
      <c r="M326" s="2">
        <f>IFERROR(__xludf.DUMMYFUNCTION("""COMPUTED_VALUE"""),45764.66666666667)</f>
        <v>45764.66667</v>
      </c>
      <c r="N326" s="1">
        <f>IFERROR(__xludf.DUMMYFUNCTION("""COMPUTED_VALUE"""),5.48099434E8)</f>
        <v>548099434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IFERROR(__xludf.DUMMYFUNCTION("""COMPUTED_VALUE"""),14680.51)</f>
        <v>14680.51</v>
      </c>
      <c r="D327" s="2">
        <f>IFERROR(__xludf.DUMMYFUNCTION("""COMPUTED_VALUE"""),45768.66666666667)</f>
        <v>45768.66667</v>
      </c>
      <c r="E327" s="1">
        <f>IFERROR(__xludf.DUMMYFUNCTION("""COMPUTED_VALUE"""),14729.38)</f>
        <v>14729.38</v>
      </c>
      <c r="G327" s="2">
        <f>IFERROR(__xludf.DUMMYFUNCTION("""COMPUTED_VALUE"""),45768.66666666667)</f>
        <v>45768.66667</v>
      </c>
      <c r="H327" s="1">
        <f>IFERROR(__xludf.DUMMYFUNCTION("""COMPUTED_VALUE"""),14226.17)</f>
        <v>14226.17</v>
      </c>
      <c r="J327" s="2">
        <f>IFERROR(__xludf.DUMMYFUNCTION("""COMPUTED_VALUE"""),45768.66666666667)</f>
        <v>45768.66667</v>
      </c>
      <c r="K327" s="1">
        <f>IFERROR(__xludf.DUMMYFUNCTION("""COMPUTED_VALUE"""),14520.75)</f>
        <v>14520.75</v>
      </c>
      <c r="M327" s="2">
        <f>IFERROR(__xludf.DUMMYFUNCTION("""COMPUTED_VALUE"""),45768.66666666667)</f>
        <v>45768.66667</v>
      </c>
      <c r="N327" s="1">
        <f>IFERROR(__xludf.DUMMYFUNCTION("""COMPUTED_VALUE"""),5.53764787E8)</f>
        <v>553764787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IFERROR(__xludf.DUMMYFUNCTION("""COMPUTED_VALUE"""),14738.92)</f>
        <v>14738.92</v>
      </c>
      <c r="D328" s="2">
        <f>IFERROR(__xludf.DUMMYFUNCTION("""COMPUTED_VALUE"""),45769.66666666667)</f>
        <v>45769.66667</v>
      </c>
      <c r="E328" s="1">
        <f>IFERROR(__xludf.DUMMYFUNCTION("""COMPUTED_VALUE"""),14923.94)</f>
        <v>14923.94</v>
      </c>
      <c r="G328" s="2">
        <f>IFERROR(__xludf.DUMMYFUNCTION("""COMPUTED_VALUE"""),45769.66666666667)</f>
        <v>45769.66667</v>
      </c>
      <c r="H328" s="1">
        <f>IFERROR(__xludf.DUMMYFUNCTION("""COMPUTED_VALUE"""),14585.65)</f>
        <v>14585.65</v>
      </c>
      <c r="J328" s="2">
        <f>IFERROR(__xludf.DUMMYFUNCTION("""COMPUTED_VALUE"""),45769.66666666667)</f>
        <v>45769.66667</v>
      </c>
      <c r="K328" s="1">
        <f>IFERROR(__xludf.DUMMYFUNCTION("""COMPUTED_VALUE"""),14816.61)</f>
        <v>14816.61</v>
      </c>
      <c r="M328" s="2">
        <f>IFERROR(__xludf.DUMMYFUNCTION("""COMPUTED_VALUE"""),45769.66666666667)</f>
        <v>45769.66667</v>
      </c>
      <c r="N328" s="1">
        <f>IFERROR(__xludf.DUMMYFUNCTION("""COMPUTED_VALUE"""),5.02703435E8)</f>
        <v>502703435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IFERROR(__xludf.DUMMYFUNCTION("""COMPUTED_VALUE"""),15607.43)</f>
        <v>15607.43</v>
      </c>
      <c r="D329" s="2">
        <f>IFERROR(__xludf.DUMMYFUNCTION("""COMPUTED_VALUE"""),45770.66666666667)</f>
        <v>45770.66667</v>
      </c>
      <c r="E329" s="1">
        <f>IFERROR(__xludf.DUMMYFUNCTION("""COMPUTED_VALUE"""),15704.35)</f>
        <v>15704.35</v>
      </c>
      <c r="G329" s="2">
        <f>IFERROR(__xludf.DUMMYFUNCTION("""COMPUTED_VALUE"""),45770.66666666667)</f>
        <v>45770.66667</v>
      </c>
      <c r="H329" s="1">
        <f>IFERROR(__xludf.DUMMYFUNCTION("""COMPUTED_VALUE"""),15301.59)</f>
        <v>15301.59</v>
      </c>
      <c r="J329" s="2">
        <f>IFERROR(__xludf.DUMMYFUNCTION("""COMPUTED_VALUE"""),45770.66666666667)</f>
        <v>45770.66667</v>
      </c>
      <c r="K329" s="1">
        <f>IFERROR(__xludf.DUMMYFUNCTION("""COMPUTED_VALUE"""),15391.23)</f>
        <v>15391.23</v>
      </c>
      <c r="M329" s="2">
        <f>IFERROR(__xludf.DUMMYFUNCTION("""COMPUTED_VALUE"""),45770.66666666667)</f>
        <v>45770.66667</v>
      </c>
      <c r="N329" s="1">
        <f>IFERROR(__xludf.DUMMYFUNCTION("""COMPUTED_VALUE"""),5.83360652E8)</f>
        <v>583360652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IFERROR(__xludf.DUMMYFUNCTION("""COMPUTED_VALUE"""),15610.4)</f>
        <v>15610.4</v>
      </c>
      <c r="D330" s="2">
        <f>IFERROR(__xludf.DUMMYFUNCTION("""COMPUTED_VALUE"""),45771.66666666667)</f>
        <v>45771.66667</v>
      </c>
      <c r="E330" s="1">
        <f>IFERROR(__xludf.DUMMYFUNCTION("""COMPUTED_VALUE"""),16126.58)</f>
        <v>16126.58</v>
      </c>
      <c r="G330" s="2">
        <f>IFERROR(__xludf.DUMMYFUNCTION("""COMPUTED_VALUE"""),45771.66666666667)</f>
        <v>45771.66667</v>
      </c>
      <c r="H330" s="1">
        <f>IFERROR(__xludf.DUMMYFUNCTION("""COMPUTED_VALUE"""),15552.29)</f>
        <v>15552.29</v>
      </c>
      <c r="J330" s="2">
        <f>IFERROR(__xludf.DUMMYFUNCTION("""COMPUTED_VALUE"""),45771.66666666667)</f>
        <v>45771.66667</v>
      </c>
      <c r="K330" s="1">
        <f>IFERROR(__xludf.DUMMYFUNCTION("""COMPUTED_VALUE"""),16114.73)</f>
        <v>16114.73</v>
      </c>
      <c r="M330" s="2">
        <f>IFERROR(__xludf.DUMMYFUNCTION("""COMPUTED_VALUE"""),45771.66666666667)</f>
        <v>45771.66667</v>
      </c>
      <c r="N330" s="1">
        <f>IFERROR(__xludf.DUMMYFUNCTION("""COMPUTED_VALUE"""),5.72313606E8)</f>
        <v>572313606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IFERROR(__xludf.DUMMYFUNCTION("""COMPUTED_VALUE"""),16067.68)</f>
        <v>16067.68</v>
      </c>
      <c r="D331" s="2">
        <f>IFERROR(__xludf.DUMMYFUNCTION("""COMPUTED_VALUE"""),45772.66666666667)</f>
        <v>45772.66667</v>
      </c>
      <c r="E331" s="1">
        <f>IFERROR(__xludf.DUMMYFUNCTION("""COMPUTED_VALUE"""),16690.26)</f>
        <v>16690.26</v>
      </c>
      <c r="G331" s="2">
        <f>IFERROR(__xludf.DUMMYFUNCTION("""COMPUTED_VALUE"""),45772.66666666667)</f>
        <v>45772.66667</v>
      </c>
      <c r="H331" s="1">
        <f>IFERROR(__xludf.DUMMYFUNCTION("""COMPUTED_VALUE"""),15990.78)</f>
        <v>15990.78</v>
      </c>
      <c r="J331" s="2">
        <f>IFERROR(__xludf.DUMMYFUNCTION("""COMPUTED_VALUE"""),45772.66666666667)</f>
        <v>45772.66667</v>
      </c>
      <c r="K331" s="1">
        <f>IFERROR(__xludf.DUMMYFUNCTION("""COMPUTED_VALUE"""),16577.63)</f>
        <v>16577.63</v>
      </c>
      <c r="M331" s="2">
        <f>IFERROR(__xludf.DUMMYFUNCTION("""COMPUTED_VALUE"""),45772.66666666667)</f>
        <v>45772.66667</v>
      </c>
      <c r="N331" s="1">
        <f>IFERROR(__xludf.DUMMYFUNCTION("""COMPUTED_VALUE"""),5.53474199E8)</f>
        <v>553474199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IFERROR(__xludf.DUMMYFUNCTION("""COMPUTED_VALUE"""),16413.31)</f>
        <v>16413.31</v>
      </c>
      <c r="D332" s="2">
        <f>IFERROR(__xludf.DUMMYFUNCTION("""COMPUTED_VALUE"""),45775.66666666667)</f>
        <v>45775.66667</v>
      </c>
      <c r="E332" s="1">
        <f>IFERROR(__xludf.DUMMYFUNCTION("""COMPUTED_VALUE"""),16503.14)</f>
        <v>16503.14</v>
      </c>
      <c r="G332" s="2">
        <f>IFERROR(__xludf.DUMMYFUNCTION("""COMPUTED_VALUE"""),45775.66666666667)</f>
        <v>45775.66667</v>
      </c>
      <c r="H332" s="1">
        <f>IFERROR(__xludf.DUMMYFUNCTION("""COMPUTED_VALUE"""),16006.03)</f>
        <v>16006.03</v>
      </c>
      <c r="J332" s="2">
        <f>IFERROR(__xludf.DUMMYFUNCTION("""COMPUTED_VALUE"""),45775.66666666667)</f>
        <v>45775.66667</v>
      </c>
      <c r="K332" s="1">
        <f>IFERROR(__xludf.DUMMYFUNCTION("""COMPUTED_VALUE"""),16387.64)</f>
        <v>16387.64</v>
      </c>
      <c r="M332" s="2">
        <f>IFERROR(__xludf.DUMMYFUNCTION("""COMPUTED_VALUE"""),45775.66666666667)</f>
        <v>45775.66667</v>
      </c>
      <c r="N332" s="1">
        <f>IFERROR(__xludf.DUMMYFUNCTION("""COMPUTED_VALUE"""),4.60478958E8)</f>
        <v>460478958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IFERROR(__xludf.DUMMYFUNCTION("""COMPUTED_VALUE"""),16229.02)</f>
        <v>16229.02</v>
      </c>
      <c r="D333" s="2">
        <f>IFERROR(__xludf.DUMMYFUNCTION("""COMPUTED_VALUE"""),45776.66666666667)</f>
        <v>45776.66667</v>
      </c>
      <c r="E333" s="1">
        <f>IFERROR(__xludf.DUMMYFUNCTION("""COMPUTED_VALUE"""),16503.36)</f>
        <v>16503.36</v>
      </c>
      <c r="G333" s="2">
        <f>IFERROR(__xludf.DUMMYFUNCTION("""COMPUTED_VALUE"""),45776.66666666667)</f>
        <v>45776.66667</v>
      </c>
      <c r="H333" s="1">
        <f>IFERROR(__xludf.DUMMYFUNCTION("""COMPUTED_VALUE"""),16211.05)</f>
        <v>16211.05</v>
      </c>
      <c r="J333" s="2">
        <f>IFERROR(__xludf.DUMMYFUNCTION("""COMPUTED_VALUE"""),45776.66666666667)</f>
        <v>45776.66667</v>
      </c>
      <c r="K333" s="1">
        <f>IFERROR(__xludf.DUMMYFUNCTION("""COMPUTED_VALUE"""),16341.49)</f>
        <v>16341.49</v>
      </c>
      <c r="M333" s="2">
        <f>IFERROR(__xludf.DUMMYFUNCTION("""COMPUTED_VALUE"""),45776.66666666667)</f>
        <v>45776.66667</v>
      </c>
      <c r="N333" s="1">
        <f>IFERROR(__xludf.DUMMYFUNCTION("""COMPUTED_VALUE"""),3.86043464E8)</f>
        <v>386043464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IFERROR(__xludf.DUMMYFUNCTION("""COMPUTED_VALUE"""),15748.03)</f>
        <v>15748.03</v>
      </c>
      <c r="D334" s="2">
        <f>IFERROR(__xludf.DUMMYFUNCTION("""COMPUTED_VALUE"""),45777.66666666667)</f>
        <v>45777.66667</v>
      </c>
      <c r="E334" s="1">
        <f>IFERROR(__xludf.DUMMYFUNCTION("""COMPUTED_VALUE"""),16396.57)</f>
        <v>16396.57</v>
      </c>
      <c r="G334" s="2">
        <f>IFERROR(__xludf.DUMMYFUNCTION("""COMPUTED_VALUE"""),45777.66666666667)</f>
        <v>45777.66667</v>
      </c>
      <c r="H334" s="1">
        <f>IFERROR(__xludf.DUMMYFUNCTION("""COMPUTED_VALUE"""),15728.59)</f>
        <v>15728.59</v>
      </c>
      <c r="J334" s="2">
        <f>IFERROR(__xludf.DUMMYFUNCTION("""COMPUTED_VALUE"""),45777.66666666667)</f>
        <v>45777.66667</v>
      </c>
      <c r="K334" s="1">
        <f>IFERROR(__xludf.DUMMYFUNCTION("""COMPUTED_VALUE"""),16384.78)</f>
        <v>16384.78</v>
      </c>
      <c r="M334" s="2">
        <f>IFERROR(__xludf.DUMMYFUNCTION("""COMPUTED_VALUE"""),45777.66666666667)</f>
        <v>45777.66667</v>
      </c>
      <c r="N334" s="1">
        <f>IFERROR(__xludf.DUMMYFUNCTION("""COMPUTED_VALUE"""),4.75624281E8)</f>
        <v>475624281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IFERROR(__xludf.DUMMYFUNCTION("""COMPUTED_VALUE"""),16821.29)</f>
        <v>16821.29</v>
      </c>
      <c r="D335" s="2">
        <f>IFERROR(__xludf.DUMMYFUNCTION("""COMPUTED_VALUE"""),45778.66666666667)</f>
        <v>45778.66667</v>
      </c>
      <c r="E335" s="1">
        <f>IFERROR(__xludf.DUMMYFUNCTION("""COMPUTED_VALUE"""),17018.0)</f>
        <v>17018</v>
      </c>
      <c r="G335" s="2">
        <f>IFERROR(__xludf.DUMMYFUNCTION("""COMPUTED_VALUE"""),45778.66666666667)</f>
        <v>45778.66667</v>
      </c>
      <c r="H335" s="1">
        <f>IFERROR(__xludf.DUMMYFUNCTION("""COMPUTED_VALUE"""),16591.75)</f>
        <v>16591.75</v>
      </c>
      <c r="J335" s="2">
        <f>IFERROR(__xludf.DUMMYFUNCTION("""COMPUTED_VALUE"""),45778.66666666667)</f>
        <v>45778.66667</v>
      </c>
      <c r="K335" s="1">
        <f>IFERROR(__xludf.DUMMYFUNCTION("""COMPUTED_VALUE"""),16615.93)</f>
        <v>16615.93</v>
      </c>
      <c r="M335" s="2">
        <f>IFERROR(__xludf.DUMMYFUNCTION("""COMPUTED_VALUE"""),45778.66666666667)</f>
        <v>45778.66667</v>
      </c>
      <c r="N335" s="1">
        <f>IFERROR(__xludf.DUMMYFUNCTION("""COMPUTED_VALUE"""),5.06583282E8)</f>
        <v>506583282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IFERROR(__xludf.DUMMYFUNCTION("""COMPUTED_VALUE"""),17010.83)</f>
        <v>17010.83</v>
      </c>
      <c r="D336" s="2">
        <f>IFERROR(__xludf.DUMMYFUNCTION("""COMPUTED_VALUE"""),45779.66666666667)</f>
        <v>45779.66667</v>
      </c>
      <c r="E336" s="1">
        <f>IFERROR(__xludf.DUMMYFUNCTION("""COMPUTED_VALUE"""),17229.21)</f>
        <v>17229.21</v>
      </c>
      <c r="G336" s="2">
        <f>IFERROR(__xludf.DUMMYFUNCTION("""COMPUTED_VALUE"""),45779.66666666667)</f>
        <v>45779.66667</v>
      </c>
      <c r="H336" s="1">
        <f>IFERROR(__xludf.DUMMYFUNCTION("""COMPUTED_VALUE"""),16954.28)</f>
        <v>16954.28</v>
      </c>
      <c r="J336" s="2">
        <f>IFERROR(__xludf.DUMMYFUNCTION("""COMPUTED_VALUE"""),45779.66666666667)</f>
        <v>45779.66667</v>
      </c>
      <c r="K336" s="1">
        <f>IFERROR(__xludf.DUMMYFUNCTION("""COMPUTED_VALUE"""),17101.39)</f>
        <v>17101.39</v>
      </c>
      <c r="M336" s="2">
        <f>IFERROR(__xludf.DUMMYFUNCTION("""COMPUTED_VALUE"""),45779.66666666667)</f>
        <v>45779.66667</v>
      </c>
      <c r="N336" s="1">
        <f>IFERROR(__xludf.DUMMYFUNCTION("""COMPUTED_VALUE"""),4.38892377E8)</f>
        <v>438892377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IFERROR(__xludf.DUMMYFUNCTION("""COMPUTED_VALUE"""),16890.82)</f>
        <v>16890.82</v>
      </c>
      <c r="D337" s="2">
        <f>IFERROR(__xludf.DUMMYFUNCTION("""COMPUTED_VALUE"""),45782.66666666667)</f>
        <v>45782.66667</v>
      </c>
      <c r="E337" s="1">
        <f>IFERROR(__xludf.DUMMYFUNCTION("""COMPUTED_VALUE"""),17123.89)</f>
        <v>17123.89</v>
      </c>
      <c r="G337" s="2">
        <f>IFERROR(__xludf.DUMMYFUNCTION("""COMPUTED_VALUE"""),45782.66666666667)</f>
        <v>45782.66667</v>
      </c>
      <c r="H337" s="1">
        <f>IFERROR(__xludf.DUMMYFUNCTION("""COMPUTED_VALUE"""),16882.62)</f>
        <v>16882.62</v>
      </c>
      <c r="J337" s="2">
        <f>IFERROR(__xludf.DUMMYFUNCTION("""COMPUTED_VALUE"""),45782.66666666667)</f>
        <v>45782.66667</v>
      </c>
      <c r="K337" s="1">
        <f>IFERROR(__xludf.DUMMYFUNCTION("""COMPUTED_VALUE"""),16975.27)</f>
        <v>16975.27</v>
      </c>
      <c r="M337" s="2">
        <f>IFERROR(__xludf.DUMMYFUNCTION("""COMPUTED_VALUE"""),45782.66666666667)</f>
        <v>45782.66667</v>
      </c>
      <c r="N337" s="1">
        <f>IFERROR(__xludf.DUMMYFUNCTION("""COMPUTED_VALUE"""),3.43114779E8)</f>
        <v>343114779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IFERROR(__xludf.DUMMYFUNCTION("""COMPUTED_VALUE"""),16635.02)</f>
        <v>16635.02</v>
      </c>
      <c r="D338" s="2">
        <f>IFERROR(__xludf.DUMMYFUNCTION("""COMPUTED_VALUE"""),45783.66666666667)</f>
        <v>45783.66667</v>
      </c>
      <c r="E338" s="1">
        <f>IFERROR(__xludf.DUMMYFUNCTION("""COMPUTED_VALUE"""),17057.22)</f>
        <v>17057.22</v>
      </c>
      <c r="G338" s="2">
        <f>IFERROR(__xludf.DUMMYFUNCTION("""COMPUTED_VALUE"""),45783.66666666667)</f>
        <v>45783.66667</v>
      </c>
      <c r="H338" s="1">
        <f>IFERROR(__xludf.DUMMYFUNCTION("""COMPUTED_VALUE"""),16575.56)</f>
        <v>16575.56</v>
      </c>
      <c r="J338" s="2">
        <f>IFERROR(__xludf.DUMMYFUNCTION("""COMPUTED_VALUE"""),45783.66666666667)</f>
        <v>45783.66667</v>
      </c>
      <c r="K338" s="1">
        <f>IFERROR(__xludf.DUMMYFUNCTION("""COMPUTED_VALUE"""),16896.11)</f>
        <v>16896.11</v>
      </c>
      <c r="M338" s="2">
        <f>IFERROR(__xludf.DUMMYFUNCTION("""COMPUTED_VALUE"""),45783.66666666667)</f>
        <v>45783.66667</v>
      </c>
      <c r="N338" s="1">
        <f>IFERROR(__xludf.DUMMYFUNCTION("""COMPUTED_VALUE"""),3.73880869E8)</f>
        <v>373880869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IFERROR(__xludf.DUMMYFUNCTION("""COMPUTED_VALUE"""),16843.62)</f>
        <v>16843.62</v>
      </c>
      <c r="D339" s="2">
        <f>IFERROR(__xludf.DUMMYFUNCTION("""COMPUTED_VALUE"""),45784.66666666667)</f>
        <v>45784.66667</v>
      </c>
      <c r="E339" s="1">
        <f>IFERROR(__xludf.DUMMYFUNCTION("""COMPUTED_VALUE"""),17407.23)</f>
        <v>17407.23</v>
      </c>
      <c r="G339" s="2">
        <f>IFERROR(__xludf.DUMMYFUNCTION("""COMPUTED_VALUE"""),45784.66666666667)</f>
        <v>45784.66667</v>
      </c>
      <c r="H339" s="1">
        <f>IFERROR(__xludf.DUMMYFUNCTION("""COMPUTED_VALUE"""),16749.39)</f>
        <v>16749.39</v>
      </c>
      <c r="J339" s="2">
        <f>IFERROR(__xludf.DUMMYFUNCTION("""COMPUTED_VALUE"""),45784.66666666667)</f>
        <v>45784.66667</v>
      </c>
      <c r="K339" s="1">
        <f>IFERROR(__xludf.DUMMYFUNCTION("""COMPUTED_VALUE"""),17334.84)</f>
        <v>17334.84</v>
      </c>
      <c r="M339" s="2">
        <f>IFERROR(__xludf.DUMMYFUNCTION("""COMPUTED_VALUE"""),45784.66666666667)</f>
        <v>45784.66667</v>
      </c>
      <c r="N339" s="1">
        <f>IFERROR(__xludf.DUMMYFUNCTION("""COMPUTED_VALUE"""),5.29815401E8)</f>
        <v>529815401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IFERROR(__xludf.DUMMYFUNCTION("""COMPUTED_VALUE"""),17570.1)</f>
        <v>17570.1</v>
      </c>
      <c r="D340" s="2">
        <f>IFERROR(__xludf.DUMMYFUNCTION("""COMPUTED_VALUE"""),45785.66666666667)</f>
        <v>45785.66667</v>
      </c>
      <c r="E340" s="1">
        <f>IFERROR(__xludf.DUMMYFUNCTION("""COMPUTED_VALUE"""),17669.57)</f>
        <v>17669.57</v>
      </c>
      <c r="G340" s="2">
        <f>IFERROR(__xludf.DUMMYFUNCTION("""COMPUTED_VALUE"""),45785.66666666667)</f>
        <v>45785.66667</v>
      </c>
      <c r="H340" s="1">
        <f>IFERROR(__xludf.DUMMYFUNCTION("""COMPUTED_VALUE"""),17250.58)</f>
        <v>17250.58</v>
      </c>
      <c r="J340" s="2">
        <f>IFERROR(__xludf.DUMMYFUNCTION("""COMPUTED_VALUE"""),45785.66666666667)</f>
        <v>45785.66667</v>
      </c>
      <c r="K340" s="1">
        <f>IFERROR(__xludf.DUMMYFUNCTION("""COMPUTED_VALUE"""),17463.8)</f>
        <v>17463.8</v>
      </c>
      <c r="M340" s="2">
        <f>IFERROR(__xludf.DUMMYFUNCTION("""COMPUTED_VALUE"""),45785.66666666667)</f>
        <v>45785.66667</v>
      </c>
      <c r="N340" s="1">
        <f>IFERROR(__xludf.DUMMYFUNCTION("""COMPUTED_VALUE"""),4.84823021E8)</f>
        <v>484823021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IFERROR(__xludf.DUMMYFUNCTION("""COMPUTED_VALUE"""),17552.34)</f>
        <v>17552.34</v>
      </c>
      <c r="D341" s="2">
        <f>IFERROR(__xludf.DUMMYFUNCTION("""COMPUTED_VALUE"""),45786.66666666667)</f>
        <v>45786.66667</v>
      </c>
      <c r="E341" s="1">
        <f>IFERROR(__xludf.DUMMYFUNCTION("""COMPUTED_VALUE"""),17653.45)</f>
        <v>17653.45</v>
      </c>
      <c r="G341" s="2">
        <f>IFERROR(__xludf.DUMMYFUNCTION("""COMPUTED_VALUE"""),45786.66666666667)</f>
        <v>45786.66667</v>
      </c>
      <c r="H341" s="1">
        <f>IFERROR(__xludf.DUMMYFUNCTION("""COMPUTED_VALUE"""),17304.69)</f>
        <v>17304.69</v>
      </c>
      <c r="J341" s="2">
        <f>IFERROR(__xludf.DUMMYFUNCTION("""COMPUTED_VALUE"""),45786.66666666667)</f>
        <v>45786.66667</v>
      </c>
      <c r="K341" s="1">
        <f>IFERROR(__xludf.DUMMYFUNCTION("""COMPUTED_VALUE"""),17474.23)</f>
        <v>17474.23</v>
      </c>
      <c r="M341" s="2">
        <f>IFERROR(__xludf.DUMMYFUNCTION("""COMPUTED_VALUE"""),45786.66666666667)</f>
        <v>45786.66667</v>
      </c>
      <c r="N341" s="1">
        <f>IFERROR(__xludf.DUMMYFUNCTION("""COMPUTED_VALUE"""),3.62139502E8)</f>
        <v>362139502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IFERROR(__xludf.DUMMYFUNCTION("""COMPUTED_VALUE"""),18417.71)</f>
        <v>18417.71</v>
      </c>
      <c r="D342" s="2">
        <f>IFERROR(__xludf.DUMMYFUNCTION("""COMPUTED_VALUE"""),45789.66666666667)</f>
        <v>45789.66667</v>
      </c>
      <c r="E342" s="1">
        <f>IFERROR(__xludf.DUMMYFUNCTION("""COMPUTED_VALUE"""),18541.23)</f>
        <v>18541.23</v>
      </c>
      <c r="G342" s="2">
        <f>IFERROR(__xludf.DUMMYFUNCTION("""COMPUTED_VALUE"""),45789.66666666667)</f>
        <v>45789.66667</v>
      </c>
      <c r="H342" s="1">
        <f>IFERROR(__xludf.DUMMYFUNCTION("""COMPUTED_VALUE"""),18180.6)</f>
        <v>18180.6</v>
      </c>
      <c r="J342" s="2">
        <f>IFERROR(__xludf.DUMMYFUNCTION("""COMPUTED_VALUE"""),45789.66666666667)</f>
        <v>45789.66667</v>
      </c>
      <c r="K342" s="1">
        <f>IFERROR(__xludf.DUMMYFUNCTION("""COMPUTED_VALUE"""),18536.64)</f>
        <v>18536.64</v>
      </c>
      <c r="M342" s="2">
        <f>IFERROR(__xludf.DUMMYFUNCTION("""COMPUTED_VALUE"""),45789.66666666667)</f>
        <v>45789.66667</v>
      </c>
      <c r="N342" s="1">
        <f>IFERROR(__xludf.DUMMYFUNCTION("""COMPUTED_VALUE"""),6.18291425E8)</f>
        <v>618291425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IFERROR(__xludf.DUMMYFUNCTION("""COMPUTED_VALUE"""),18724.72)</f>
        <v>18724.72</v>
      </c>
      <c r="D343" s="2">
        <f>IFERROR(__xludf.DUMMYFUNCTION("""COMPUTED_VALUE"""),45790.66666666667)</f>
        <v>45790.66667</v>
      </c>
      <c r="E343" s="1">
        <f>IFERROR(__xludf.DUMMYFUNCTION("""COMPUTED_VALUE"""),19538.61)</f>
        <v>19538.61</v>
      </c>
      <c r="G343" s="2">
        <f>IFERROR(__xludf.DUMMYFUNCTION("""COMPUTED_VALUE"""),45790.66666666667)</f>
        <v>45790.66667</v>
      </c>
      <c r="H343" s="1">
        <f>IFERROR(__xludf.DUMMYFUNCTION("""COMPUTED_VALUE"""),18700.75)</f>
        <v>18700.75</v>
      </c>
      <c r="J343" s="2">
        <f>IFERROR(__xludf.DUMMYFUNCTION("""COMPUTED_VALUE"""),45790.66666666667)</f>
        <v>45790.66667</v>
      </c>
      <c r="K343" s="1">
        <f>IFERROR(__xludf.DUMMYFUNCTION("""COMPUTED_VALUE"""),19392.3)</f>
        <v>19392.3</v>
      </c>
      <c r="M343" s="2">
        <f>IFERROR(__xludf.DUMMYFUNCTION("""COMPUTED_VALUE"""),45790.66666666667)</f>
        <v>45790.66667</v>
      </c>
      <c r="N343" s="1">
        <f>IFERROR(__xludf.DUMMYFUNCTION("""COMPUTED_VALUE"""),6.58674354E8)</f>
        <v>658674354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IFERROR(__xludf.DUMMYFUNCTION("""COMPUTED_VALUE"""),19690.6)</f>
        <v>19690.6</v>
      </c>
      <c r="D344" s="2">
        <f>IFERROR(__xludf.DUMMYFUNCTION("""COMPUTED_VALUE"""),45791.66666666667)</f>
        <v>45791.66667</v>
      </c>
      <c r="E344" s="1">
        <f>IFERROR(__xludf.DUMMYFUNCTION("""COMPUTED_VALUE"""),19886.4)</f>
        <v>19886.4</v>
      </c>
      <c r="G344" s="2">
        <f>IFERROR(__xludf.DUMMYFUNCTION("""COMPUTED_VALUE"""),45791.66666666667)</f>
        <v>45791.66667</v>
      </c>
      <c r="H344" s="1">
        <f>IFERROR(__xludf.DUMMYFUNCTION("""COMPUTED_VALUE"""),19496.02)</f>
        <v>19496.02</v>
      </c>
      <c r="J344" s="2">
        <f>IFERROR(__xludf.DUMMYFUNCTION("""COMPUTED_VALUE"""),45791.66666666667)</f>
        <v>45791.66667</v>
      </c>
      <c r="K344" s="1">
        <f>IFERROR(__xludf.DUMMYFUNCTION("""COMPUTED_VALUE"""),19846.97)</f>
        <v>19846.97</v>
      </c>
      <c r="M344" s="2">
        <f>IFERROR(__xludf.DUMMYFUNCTION("""COMPUTED_VALUE"""),45791.66666666667)</f>
        <v>45791.66667</v>
      </c>
      <c r="N344" s="1">
        <f>IFERROR(__xludf.DUMMYFUNCTION("""COMPUTED_VALUE"""),6.04153113E8)</f>
        <v>604153113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IFERROR(__xludf.DUMMYFUNCTION("""COMPUTED_VALUE"""),19675.31)</f>
        <v>19675.31</v>
      </c>
      <c r="D345" s="2">
        <f>IFERROR(__xludf.DUMMYFUNCTION("""COMPUTED_VALUE"""),45792.66666666667)</f>
        <v>45792.66667</v>
      </c>
      <c r="E345" s="1">
        <f>IFERROR(__xludf.DUMMYFUNCTION("""COMPUTED_VALUE"""),19970.62)</f>
        <v>19970.62</v>
      </c>
      <c r="G345" s="2">
        <f>IFERROR(__xludf.DUMMYFUNCTION("""COMPUTED_VALUE"""),45792.66666666667)</f>
        <v>45792.66667</v>
      </c>
      <c r="H345" s="1">
        <f>IFERROR(__xludf.DUMMYFUNCTION("""COMPUTED_VALUE"""),19485.46)</f>
        <v>19485.46</v>
      </c>
      <c r="J345" s="2">
        <f>IFERROR(__xludf.DUMMYFUNCTION("""COMPUTED_VALUE"""),45792.66666666667)</f>
        <v>45792.66667</v>
      </c>
      <c r="K345" s="1">
        <f>IFERROR(__xludf.DUMMYFUNCTION("""COMPUTED_VALUE"""),19788.43)</f>
        <v>19788.43</v>
      </c>
      <c r="M345" s="2">
        <f>IFERROR(__xludf.DUMMYFUNCTION("""COMPUTED_VALUE"""),45792.66666666667)</f>
        <v>45792.66667</v>
      </c>
      <c r="N345" s="1">
        <f>IFERROR(__xludf.DUMMYFUNCTION("""COMPUTED_VALUE"""),4.7263558E8)</f>
        <v>472635580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IFERROR(__xludf.DUMMYFUNCTION("""COMPUTED_VALUE"""),19881.15)</f>
        <v>19881.15</v>
      </c>
      <c r="D346" s="2">
        <f>IFERROR(__xludf.DUMMYFUNCTION("""COMPUTED_VALUE"""),45793.66666666667)</f>
        <v>45793.66667</v>
      </c>
      <c r="E346" s="1">
        <f>IFERROR(__xludf.DUMMYFUNCTION("""COMPUTED_VALUE"""),19881.15)</f>
        <v>19881.15</v>
      </c>
      <c r="G346" s="2">
        <f>IFERROR(__xludf.DUMMYFUNCTION("""COMPUTED_VALUE"""),45793.66666666667)</f>
        <v>45793.66667</v>
      </c>
      <c r="H346" s="1">
        <f>IFERROR(__xludf.DUMMYFUNCTION("""COMPUTED_VALUE"""),19523.23)</f>
        <v>19523.23</v>
      </c>
      <c r="J346" s="2">
        <f>IFERROR(__xludf.DUMMYFUNCTION("""COMPUTED_VALUE"""),45793.66666666667)</f>
        <v>45793.66667</v>
      </c>
      <c r="K346" s="1">
        <f>IFERROR(__xludf.DUMMYFUNCTION("""COMPUTED_VALUE"""),19763.8)</f>
        <v>19763.8</v>
      </c>
      <c r="M346" s="2">
        <f>IFERROR(__xludf.DUMMYFUNCTION("""COMPUTED_VALUE"""),45793.66666666667)</f>
        <v>45793.66667</v>
      </c>
      <c r="N346" s="1">
        <f>IFERROR(__xludf.DUMMYFUNCTION("""COMPUTED_VALUE"""),4.66486499E8)</f>
        <v>466486499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IFERROR(__xludf.DUMMYFUNCTION("""COMPUTED_VALUE"""),19340.41)</f>
        <v>19340.41</v>
      </c>
      <c r="D347" s="2">
        <f>IFERROR(__xludf.DUMMYFUNCTION("""COMPUTED_VALUE"""),45796.66666666667)</f>
        <v>45796.66667</v>
      </c>
      <c r="E347" s="1">
        <f>IFERROR(__xludf.DUMMYFUNCTION("""COMPUTED_VALUE"""),19803.98)</f>
        <v>19803.98</v>
      </c>
      <c r="G347" s="2">
        <f>IFERROR(__xludf.DUMMYFUNCTION("""COMPUTED_VALUE"""),45796.66666666667)</f>
        <v>45796.66667</v>
      </c>
      <c r="H347" s="1">
        <f>IFERROR(__xludf.DUMMYFUNCTION("""COMPUTED_VALUE"""),19340.41)</f>
        <v>19340.41</v>
      </c>
      <c r="J347" s="2">
        <f>IFERROR(__xludf.DUMMYFUNCTION("""COMPUTED_VALUE"""),45796.66666666667)</f>
        <v>45796.66667</v>
      </c>
      <c r="K347" s="1">
        <f>IFERROR(__xludf.DUMMYFUNCTION("""COMPUTED_VALUE"""),19774.37)</f>
        <v>19774.37</v>
      </c>
      <c r="M347" s="2">
        <f>IFERROR(__xludf.DUMMYFUNCTION("""COMPUTED_VALUE"""),45796.66666666667)</f>
        <v>45796.66667</v>
      </c>
      <c r="N347" s="1">
        <f>IFERROR(__xludf.DUMMYFUNCTION("""COMPUTED_VALUE"""),4.20759616E8)</f>
        <v>420759616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IFERROR(__xludf.DUMMYFUNCTION("""COMPUTED_VALUE"""),19583.78)</f>
        <v>19583.78</v>
      </c>
      <c r="D348" s="2">
        <f>IFERROR(__xludf.DUMMYFUNCTION("""COMPUTED_VALUE"""),45797.66666666667)</f>
        <v>45797.66667</v>
      </c>
      <c r="E348" s="1">
        <f>IFERROR(__xludf.DUMMYFUNCTION("""COMPUTED_VALUE"""),19692.5)</f>
        <v>19692.5</v>
      </c>
      <c r="G348" s="2">
        <f>IFERROR(__xludf.DUMMYFUNCTION("""COMPUTED_VALUE"""),45797.66666666667)</f>
        <v>45797.66667</v>
      </c>
      <c r="H348" s="1">
        <f>IFERROR(__xludf.DUMMYFUNCTION("""COMPUTED_VALUE"""),19459.49)</f>
        <v>19459.49</v>
      </c>
      <c r="J348" s="2">
        <f>IFERROR(__xludf.DUMMYFUNCTION("""COMPUTED_VALUE"""),45797.66666666667)</f>
        <v>45797.66667</v>
      </c>
      <c r="K348" s="1">
        <f>IFERROR(__xludf.DUMMYFUNCTION("""COMPUTED_VALUE"""),19684.67)</f>
        <v>19684.67</v>
      </c>
      <c r="M348" s="2">
        <f>IFERROR(__xludf.DUMMYFUNCTION("""COMPUTED_VALUE"""),45797.66666666667)</f>
        <v>45797.66667</v>
      </c>
      <c r="N348" s="1">
        <f>IFERROR(__xludf.DUMMYFUNCTION("""COMPUTED_VALUE"""),3.47138931E8)</f>
        <v>347138931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IFERROR(__xludf.DUMMYFUNCTION("""COMPUTED_VALUE"""),19499.03)</f>
        <v>19499.03</v>
      </c>
      <c r="D349" s="2">
        <f>IFERROR(__xludf.DUMMYFUNCTION("""COMPUTED_VALUE"""),45798.66666666667)</f>
        <v>45798.66667</v>
      </c>
      <c r="E349" s="1">
        <f>IFERROR(__xludf.DUMMYFUNCTION("""COMPUTED_VALUE"""),20054.48)</f>
        <v>20054.48</v>
      </c>
      <c r="G349" s="2">
        <f>IFERROR(__xludf.DUMMYFUNCTION("""COMPUTED_VALUE"""),45798.66666666667)</f>
        <v>45798.66667</v>
      </c>
      <c r="H349" s="1">
        <f>IFERROR(__xludf.DUMMYFUNCTION("""COMPUTED_VALUE"""),19193.59)</f>
        <v>19193.59</v>
      </c>
      <c r="J349" s="2">
        <f>IFERROR(__xludf.DUMMYFUNCTION("""COMPUTED_VALUE"""),45798.66666666667)</f>
        <v>45798.66667</v>
      </c>
      <c r="K349" s="1">
        <f>IFERROR(__xludf.DUMMYFUNCTION("""COMPUTED_VALUE"""),19345.07)</f>
        <v>19345.07</v>
      </c>
      <c r="M349" s="2">
        <f>IFERROR(__xludf.DUMMYFUNCTION("""COMPUTED_VALUE"""),45798.66666666667)</f>
        <v>45798.66667</v>
      </c>
      <c r="N349" s="1">
        <f>IFERROR(__xludf.DUMMYFUNCTION("""COMPUTED_VALUE"""),5.12484677E8)</f>
        <v>512484677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IFERROR(__xludf.DUMMYFUNCTION("""COMPUTED_VALUE"""),19359.33)</f>
        <v>19359.33</v>
      </c>
      <c r="D350" s="2">
        <f>IFERROR(__xludf.DUMMYFUNCTION("""COMPUTED_VALUE"""),45799.66666666667)</f>
        <v>45799.66667</v>
      </c>
      <c r="E350" s="1">
        <f>IFERROR(__xludf.DUMMYFUNCTION("""COMPUTED_VALUE"""),19568.18)</f>
        <v>19568.18</v>
      </c>
      <c r="G350" s="2">
        <f>IFERROR(__xludf.DUMMYFUNCTION("""COMPUTED_VALUE"""),45799.66666666667)</f>
        <v>45799.66667</v>
      </c>
      <c r="H350" s="1">
        <f>IFERROR(__xludf.DUMMYFUNCTION("""COMPUTED_VALUE"""),19262.91)</f>
        <v>19262.91</v>
      </c>
      <c r="J350" s="2">
        <f>IFERROR(__xludf.DUMMYFUNCTION("""COMPUTED_VALUE"""),45799.66666666667)</f>
        <v>45799.66667</v>
      </c>
      <c r="K350" s="1">
        <f>IFERROR(__xludf.DUMMYFUNCTION("""COMPUTED_VALUE"""),19357.72)</f>
        <v>19357.72</v>
      </c>
      <c r="M350" s="2">
        <f>IFERROR(__xludf.DUMMYFUNCTION("""COMPUTED_VALUE"""),45799.66666666667)</f>
        <v>45799.66667</v>
      </c>
      <c r="N350" s="1">
        <f>IFERROR(__xludf.DUMMYFUNCTION("""COMPUTED_VALUE"""),4.30324635E8)</f>
        <v>430324635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IFERROR(__xludf.DUMMYFUNCTION("""COMPUTED_VALUE"""),18929.41)</f>
        <v>18929.41</v>
      </c>
      <c r="D351" s="2">
        <f>IFERROR(__xludf.DUMMYFUNCTION("""COMPUTED_VALUE"""),45800.66666666667)</f>
        <v>45800.66667</v>
      </c>
      <c r="E351" s="1">
        <f>IFERROR(__xludf.DUMMYFUNCTION("""COMPUTED_VALUE"""),19289.44)</f>
        <v>19289.44</v>
      </c>
      <c r="G351" s="2">
        <f>IFERROR(__xludf.DUMMYFUNCTION("""COMPUTED_VALUE"""),45800.66666666667)</f>
        <v>45800.66667</v>
      </c>
      <c r="H351" s="1">
        <f>IFERROR(__xludf.DUMMYFUNCTION("""COMPUTED_VALUE"""),18867.12)</f>
        <v>18867.12</v>
      </c>
      <c r="J351" s="2">
        <f>IFERROR(__xludf.DUMMYFUNCTION("""COMPUTED_VALUE"""),45800.66666666667)</f>
        <v>45800.66667</v>
      </c>
      <c r="K351" s="1">
        <f>IFERROR(__xludf.DUMMYFUNCTION("""COMPUTED_VALUE"""),19128.28)</f>
        <v>19128.28</v>
      </c>
      <c r="M351" s="2">
        <f>IFERROR(__xludf.DUMMYFUNCTION("""COMPUTED_VALUE"""),45800.66666666667)</f>
        <v>45800.66667</v>
      </c>
      <c r="N351" s="1">
        <f>IFERROR(__xludf.DUMMYFUNCTION("""COMPUTED_VALUE"""),4.38717778E8)</f>
        <v>438717778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IFERROR(__xludf.DUMMYFUNCTION("""COMPUTED_VALUE"""),19521.66)</f>
        <v>19521.66</v>
      </c>
      <c r="D352" s="2">
        <f>IFERROR(__xludf.DUMMYFUNCTION("""COMPUTED_VALUE"""),45804.66666666667)</f>
        <v>45804.66667</v>
      </c>
      <c r="E352" s="1">
        <f>IFERROR(__xludf.DUMMYFUNCTION("""COMPUTED_VALUE"""),19785.58)</f>
        <v>19785.58</v>
      </c>
      <c r="G352" s="2">
        <f>IFERROR(__xludf.DUMMYFUNCTION("""COMPUTED_VALUE"""),45804.66666666667)</f>
        <v>45804.66667</v>
      </c>
      <c r="H352" s="1">
        <f>IFERROR(__xludf.DUMMYFUNCTION("""COMPUTED_VALUE"""),19403.01)</f>
        <v>19403.01</v>
      </c>
      <c r="J352" s="2">
        <f>IFERROR(__xludf.DUMMYFUNCTION("""COMPUTED_VALUE"""),45804.66666666667)</f>
        <v>45804.66667</v>
      </c>
      <c r="K352" s="1">
        <f>IFERROR(__xludf.DUMMYFUNCTION("""COMPUTED_VALUE"""),19745.17)</f>
        <v>19745.17</v>
      </c>
      <c r="M352" s="2">
        <f>IFERROR(__xludf.DUMMYFUNCTION("""COMPUTED_VALUE"""),45804.66666666667)</f>
        <v>45804.66667</v>
      </c>
      <c r="N352" s="1">
        <f>IFERROR(__xludf.DUMMYFUNCTION("""COMPUTED_VALUE"""),4.60037226E8)</f>
        <v>460037226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IFERROR(__xludf.DUMMYFUNCTION("""COMPUTED_VALUE"""),19813.38)</f>
        <v>19813.38</v>
      </c>
      <c r="D353" s="2">
        <f>IFERROR(__xludf.DUMMYFUNCTION("""COMPUTED_VALUE"""),45805.66666666667)</f>
        <v>45805.66667</v>
      </c>
      <c r="E353" s="1">
        <f>IFERROR(__xludf.DUMMYFUNCTION("""COMPUTED_VALUE"""),19983.77)</f>
        <v>19983.77</v>
      </c>
      <c r="G353" s="2">
        <f>IFERROR(__xludf.DUMMYFUNCTION("""COMPUTED_VALUE"""),45805.66666666667)</f>
        <v>45805.66667</v>
      </c>
      <c r="H353" s="1">
        <f>IFERROR(__xludf.DUMMYFUNCTION("""COMPUTED_VALUE"""),19650.65)</f>
        <v>19650.65</v>
      </c>
      <c r="J353" s="2">
        <f>IFERROR(__xludf.DUMMYFUNCTION("""COMPUTED_VALUE"""),45805.66666666667)</f>
        <v>45805.66667</v>
      </c>
      <c r="K353" s="1">
        <f>IFERROR(__xludf.DUMMYFUNCTION("""COMPUTED_VALUE"""),19714.87)</f>
        <v>19714.87</v>
      </c>
      <c r="M353" s="2">
        <f>IFERROR(__xludf.DUMMYFUNCTION("""COMPUTED_VALUE"""),45805.66666666667)</f>
        <v>45805.66667</v>
      </c>
      <c r="N353" s="1">
        <f>IFERROR(__xludf.DUMMYFUNCTION("""COMPUTED_VALUE"""),4.82174177E8)</f>
        <v>482174177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IFERROR(__xludf.DUMMYFUNCTION("""COMPUTED_VALUE"""),20506.64)</f>
        <v>20506.64</v>
      </c>
      <c r="D354" s="2">
        <f>IFERROR(__xludf.DUMMYFUNCTION("""COMPUTED_VALUE"""),45806.66666666667)</f>
        <v>45806.66667</v>
      </c>
      <c r="E354" s="1">
        <f>IFERROR(__xludf.DUMMYFUNCTION("""COMPUTED_VALUE"""),20549.34)</f>
        <v>20549.34</v>
      </c>
      <c r="G354" s="2">
        <f>IFERROR(__xludf.DUMMYFUNCTION("""COMPUTED_VALUE"""),45806.66666666667)</f>
        <v>45806.66667</v>
      </c>
      <c r="H354" s="1">
        <f>IFERROR(__xludf.DUMMYFUNCTION("""COMPUTED_VALUE"""),19965.34)</f>
        <v>19965.34</v>
      </c>
      <c r="J354" s="2">
        <f>IFERROR(__xludf.DUMMYFUNCTION("""COMPUTED_VALUE"""),45806.66666666667)</f>
        <v>45806.66667</v>
      </c>
      <c r="K354" s="1">
        <f>IFERROR(__xludf.DUMMYFUNCTION("""COMPUTED_VALUE"""),20115.68)</f>
        <v>20115.68</v>
      </c>
      <c r="M354" s="2">
        <f>IFERROR(__xludf.DUMMYFUNCTION("""COMPUTED_VALUE"""),45806.66666666667)</f>
        <v>45806.66667</v>
      </c>
      <c r="N354" s="1">
        <f>IFERROR(__xludf.DUMMYFUNCTION("""COMPUTED_VALUE"""),6.09165333E8)</f>
        <v>609165333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IFERROR(__xludf.DUMMYFUNCTION("""COMPUTED_VALUE"""),20040.45)</f>
        <v>20040.45</v>
      </c>
      <c r="D355" s="2">
        <f>IFERROR(__xludf.DUMMYFUNCTION("""COMPUTED_VALUE"""),45807.66666666667)</f>
        <v>45807.66667</v>
      </c>
      <c r="E355" s="1">
        <f>IFERROR(__xludf.DUMMYFUNCTION("""COMPUTED_VALUE"""),20100.52)</f>
        <v>20100.52</v>
      </c>
      <c r="G355" s="2">
        <f>IFERROR(__xludf.DUMMYFUNCTION("""COMPUTED_VALUE"""),45807.66666666667)</f>
        <v>45807.66667</v>
      </c>
      <c r="H355" s="1">
        <f>IFERROR(__xludf.DUMMYFUNCTION("""COMPUTED_VALUE"""),19327.15)</f>
        <v>19327.15</v>
      </c>
      <c r="J355" s="2">
        <f>IFERROR(__xludf.DUMMYFUNCTION("""COMPUTED_VALUE"""),45807.66666666667)</f>
        <v>45807.66667</v>
      </c>
      <c r="K355" s="1">
        <f>IFERROR(__xludf.DUMMYFUNCTION("""COMPUTED_VALUE"""),19675.42)</f>
        <v>19675.42</v>
      </c>
      <c r="M355" s="2">
        <f>IFERROR(__xludf.DUMMYFUNCTION("""COMPUTED_VALUE"""),45807.66666666667)</f>
        <v>45807.66667</v>
      </c>
      <c r="N355" s="1">
        <f>IFERROR(__xludf.DUMMYFUNCTION("""COMPUTED_VALUE"""),7.37230071E8)</f>
        <v>737230071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IFERROR(__xludf.DUMMYFUNCTION("""COMPUTED_VALUE"""),19735.08)</f>
        <v>19735.08</v>
      </c>
      <c r="D356" s="2">
        <f>IFERROR(__xludf.DUMMYFUNCTION("""COMPUTED_VALUE"""),45810.66666666667)</f>
        <v>45810.66667</v>
      </c>
      <c r="E356" s="1">
        <f>IFERROR(__xludf.DUMMYFUNCTION("""COMPUTED_VALUE"""),20120.31)</f>
        <v>20120.31</v>
      </c>
      <c r="G356" s="2">
        <f>IFERROR(__xludf.DUMMYFUNCTION("""COMPUTED_VALUE"""),45810.66666666667)</f>
        <v>45810.66667</v>
      </c>
      <c r="H356" s="1">
        <f>IFERROR(__xludf.DUMMYFUNCTION("""COMPUTED_VALUE"""),19735.08)</f>
        <v>19735.08</v>
      </c>
      <c r="J356" s="2">
        <f>IFERROR(__xludf.DUMMYFUNCTION("""COMPUTED_VALUE"""),45810.66666666667)</f>
        <v>45810.66667</v>
      </c>
      <c r="K356" s="1">
        <f>IFERROR(__xludf.DUMMYFUNCTION("""COMPUTED_VALUE"""),20038.42)</f>
        <v>20038.42</v>
      </c>
      <c r="M356" s="2">
        <f>IFERROR(__xludf.DUMMYFUNCTION("""COMPUTED_VALUE"""),45810.66666666667)</f>
        <v>45810.66667</v>
      </c>
      <c r="N356" s="1">
        <f>IFERROR(__xludf.DUMMYFUNCTION("""COMPUTED_VALUE"""),4.25844453E8)</f>
        <v>425844453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IFERROR(__xludf.DUMMYFUNCTION("""COMPUTED_VALUE"""),20167.3)</f>
        <v>20167.3</v>
      </c>
      <c r="D357" s="2">
        <f>IFERROR(__xludf.DUMMYFUNCTION("""COMPUTED_VALUE"""),45811.66666666667)</f>
        <v>45811.66667</v>
      </c>
      <c r="E357" s="1">
        <f>IFERROR(__xludf.DUMMYFUNCTION("""COMPUTED_VALUE"""),20646.52)</f>
        <v>20646.52</v>
      </c>
      <c r="G357" s="2">
        <f>IFERROR(__xludf.DUMMYFUNCTION("""COMPUTED_VALUE"""),45811.66666666667)</f>
        <v>45811.66667</v>
      </c>
      <c r="H357" s="1">
        <f>IFERROR(__xludf.DUMMYFUNCTION("""COMPUTED_VALUE"""),20087.5)</f>
        <v>20087.5</v>
      </c>
      <c r="J357" s="2">
        <f>IFERROR(__xludf.DUMMYFUNCTION("""COMPUTED_VALUE"""),45811.66666666667)</f>
        <v>45811.66667</v>
      </c>
      <c r="K357" s="1">
        <f>IFERROR(__xludf.DUMMYFUNCTION("""COMPUTED_VALUE"""),20604.68)</f>
        <v>20604.68</v>
      </c>
      <c r="M357" s="2">
        <f>IFERROR(__xludf.DUMMYFUNCTION("""COMPUTED_VALUE"""),45811.66666666667)</f>
        <v>45811.66667</v>
      </c>
      <c r="N357" s="1">
        <f>IFERROR(__xludf.DUMMYFUNCTION("""COMPUTED_VALUE"""),5.22198886E8)</f>
        <v>522198886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IFERROR(__xludf.DUMMYFUNCTION("""COMPUTED_VALUE"""),20725.65)</f>
        <v>20725.65</v>
      </c>
      <c r="D358" s="2">
        <f>IFERROR(__xludf.DUMMYFUNCTION("""COMPUTED_VALUE"""),45812.66666666667)</f>
        <v>45812.66667</v>
      </c>
      <c r="E358" s="1">
        <f>IFERROR(__xludf.DUMMYFUNCTION("""COMPUTED_VALUE"""),20868.75)</f>
        <v>20868.75</v>
      </c>
      <c r="G358" s="2">
        <f>IFERROR(__xludf.DUMMYFUNCTION("""COMPUTED_VALUE"""),45812.66666666667)</f>
        <v>45812.66667</v>
      </c>
      <c r="H358" s="1">
        <f>IFERROR(__xludf.DUMMYFUNCTION("""COMPUTED_VALUE"""),20480.86)</f>
        <v>20480.86</v>
      </c>
      <c r="J358" s="2">
        <f>IFERROR(__xludf.DUMMYFUNCTION("""COMPUTED_VALUE"""),45812.66666666667)</f>
        <v>45812.66667</v>
      </c>
      <c r="K358" s="1">
        <f>IFERROR(__xludf.DUMMYFUNCTION("""COMPUTED_VALUE"""),20787.5)</f>
        <v>20787.5</v>
      </c>
      <c r="M358" s="2">
        <f>IFERROR(__xludf.DUMMYFUNCTION("""COMPUTED_VALUE"""),45812.66666666667)</f>
        <v>45812.66667</v>
      </c>
      <c r="N358" s="1">
        <f>IFERROR(__xludf.DUMMYFUNCTION("""COMPUTED_VALUE"""),4.44554656E8)</f>
        <v>444554656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IFERROR(__xludf.DUMMYFUNCTION("""COMPUTED_VALUE"""),20887.69)</f>
        <v>20887.69</v>
      </c>
      <c r="D359" s="2">
        <f>IFERROR(__xludf.DUMMYFUNCTION("""COMPUTED_VALUE"""),45813.66666666667)</f>
        <v>45813.66667</v>
      </c>
      <c r="E359" s="1">
        <f>IFERROR(__xludf.DUMMYFUNCTION("""COMPUTED_VALUE"""),21087.42)</f>
        <v>21087.42</v>
      </c>
      <c r="G359" s="2">
        <f>IFERROR(__xludf.DUMMYFUNCTION("""COMPUTED_VALUE"""),45813.66666666667)</f>
        <v>45813.66667</v>
      </c>
      <c r="H359" s="1">
        <f>IFERROR(__xludf.DUMMYFUNCTION("""COMPUTED_VALUE"""),20459.7)</f>
        <v>20459.7</v>
      </c>
      <c r="J359" s="2">
        <f>IFERROR(__xludf.DUMMYFUNCTION("""COMPUTED_VALUE"""),45813.66666666667)</f>
        <v>45813.66667</v>
      </c>
      <c r="K359" s="1">
        <f>IFERROR(__xludf.DUMMYFUNCTION("""COMPUTED_VALUE"""),20593.08)</f>
        <v>20593.08</v>
      </c>
      <c r="M359" s="2">
        <f>IFERROR(__xludf.DUMMYFUNCTION("""COMPUTED_VALUE"""),45813.66666666667)</f>
        <v>45813.66667</v>
      </c>
      <c r="N359" s="1">
        <f>IFERROR(__xludf.DUMMYFUNCTION("""COMPUTED_VALUE"""),5.20434031E8)</f>
        <v>520434031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IFERROR(__xludf.DUMMYFUNCTION("""COMPUTED_VALUE"""),20760.42)</f>
        <v>20760.42</v>
      </c>
      <c r="D360" s="2">
        <f>IFERROR(__xludf.DUMMYFUNCTION("""COMPUTED_VALUE"""),45814.66666666667)</f>
        <v>45814.66667</v>
      </c>
      <c r="E360" s="1">
        <f>IFERROR(__xludf.DUMMYFUNCTION("""COMPUTED_VALUE"""),20874.02)</f>
        <v>20874.02</v>
      </c>
      <c r="G360" s="2">
        <f>IFERROR(__xludf.DUMMYFUNCTION("""COMPUTED_VALUE"""),45814.66666666667)</f>
        <v>45814.66667</v>
      </c>
      <c r="H360" s="1">
        <f>IFERROR(__xludf.DUMMYFUNCTION("""COMPUTED_VALUE"""),20588.06)</f>
        <v>20588.06</v>
      </c>
      <c r="J360" s="2">
        <f>IFERROR(__xludf.DUMMYFUNCTION("""COMPUTED_VALUE"""),45814.66666666667)</f>
        <v>45814.66667</v>
      </c>
      <c r="K360" s="1">
        <f>IFERROR(__xludf.DUMMYFUNCTION("""COMPUTED_VALUE"""),20602.09)</f>
        <v>20602.09</v>
      </c>
      <c r="M360" s="2">
        <f>IFERROR(__xludf.DUMMYFUNCTION("""COMPUTED_VALUE"""),45814.66666666667)</f>
        <v>45814.66667</v>
      </c>
      <c r="N360" s="1">
        <f>IFERROR(__xludf.DUMMYFUNCTION("""COMPUTED_VALUE"""),4.10218066E8)</f>
        <v>410218066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IFERROR(__xludf.DUMMYFUNCTION("""COMPUTED_VALUE"""),20733.94)</f>
        <v>20733.94</v>
      </c>
      <c r="D361" s="2">
        <f>IFERROR(__xludf.DUMMYFUNCTION("""COMPUTED_VALUE"""),45817.66666666667)</f>
        <v>45817.66667</v>
      </c>
      <c r="E361" s="1">
        <f>IFERROR(__xludf.DUMMYFUNCTION("""COMPUTED_VALUE"""),21070.19)</f>
        <v>21070.19</v>
      </c>
      <c r="G361" s="2">
        <f>IFERROR(__xludf.DUMMYFUNCTION("""COMPUTED_VALUE"""),45817.66666666667)</f>
        <v>45817.66667</v>
      </c>
      <c r="H361" s="1">
        <f>IFERROR(__xludf.DUMMYFUNCTION("""COMPUTED_VALUE"""),20700.69)</f>
        <v>20700.69</v>
      </c>
      <c r="J361" s="2">
        <f>IFERROR(__xludf.DUMMYFUNCTION("""COMPUTED_VALUE"""),45817.66666666667)</f>
        <v>45817.66667</v>
      </c>
      <c r="K361" s="1">
        <f>IFERROR(__xludf.DUMMYFUNCTION("""COMPUTED_VALUE"""),20790.16)</f>
        <v>20790.16</v>
      </c>
      <c r="M361" s="2">
        <f>IFERROR(__xludf.DUMMYFUNCTION("""COMPUTED_VALUE"""),45817.66666666667)</f>
        <v>45817.66667</v>
      </c>
      <c r="N361" s="1">
        <f>IFERROR(__xludf.DUMMYFUNCTION("""COMPUTED_VALUE"""),5.03752137E8)</f>
        <v>503752137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IFERROR(__xludf.DUMMYFUNCTION("""COMPUTED_VALUE"""),20832.0)</f>
        <v>20832</v>
      </c>
      <c r="D362" s="2">
        <f>IFERROR(__xludf.DUMMYFUNCTION("""COMPUTED_VALUE"""),45818.66666666667)</f>
        <v>45818.66667</v>
      </c>
      <c r="E362" s="1">
        <f>IFERROR(__xludf.DUMMYFUNCTION("""COMPUTED_VALUE"""),21095.9)</f>
        <v>21095.9</v>
      </c>
      <c r="G362" s="2">
        <f>IFERROR(__xludf.DUMMYFUNCTION("""COMPUTED_VALUE"""),45818.66666666667)</f>
        <v>45818.66667</v>
      </c>
      <c r="H362" s="1">
        <f>IFERROR(__xludf.DUMMYFUNCTION("""COMPUTED_VALUE"""),20717.96)</f>
        <v>20717.96</v>
      </c>
      <c r="J362" s="2">
        <f>IFERROR(__xludf.DUMMYFUNCTION("""COMPUTED_VALUE"""),45818.66666666667)</f>
        <v>45818.66667</v>
      </c>
      <c r="K362" s="1">
        <f>IFERROR(__xludf.DUMMYFUNCTION("""COMPUTED_VALUE"""),21037.48)</f>
        <v>21037.48</v>
      </c>
      <c r="M362" s="2">
        <f>IFERROR(__xludf.DUMMYFUNCTION("""COMPUTED_VALUE"""),45818.66666666667)</f>
        <v>45818.66667</v>
      </c>
      <c r="N362" s="1">
        <f>IFERROR(__xludf.DUMMYFUNCTION("""COMPUTED_VALUE"""),5.31566777E8)</f>
        <v>531566777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IFERROR(__xludf.DUMMYFUNCTION("""COMPUTED_VALUE"""),21139.38)</f>
        <v>21139.38</v>
      </c>
      <c r="D363" s="2">
        <f>IFERROR(__xludf.DUMMYFUNCTION("""COMPUTED_VALUE"""),45819.66666666667)</f>
        <v>45819.66667</v>
      </c>
      <c r="E363" s="1">
        <f>IFERROR(__xludf.DUMMYFUNCTION("""COMPUTED_VALUE"""),21238.47)</f>
        <v>21238.47</v>
      </c>
      <c r="G363" s="2">
        <f>IFERROR(__xludf.DUMMYFUNCTION("""COMPUTED_VALUE"""),45819.66666666667)</f>
        <v>45819.66667</v>
      </c>
      <c r="H363" s="1">
        <f>IFERROR(__xludf.DUMMYFUNCTION("""COMPUTED_VALUE"""),20881.57)</f>
        <v>20881.57</v>
      </c>
      <c r="J363" s="2">
        <f>IFERROR(__xludf.DUMMYFUNCTION("""COMPUTED_VALUE"""),45819.66666666667)</f>
        <v>45819.66667</v>
      </c>
      <c r="K363" s="1">
        <f>IFERROR(__xludf.DUMMYFUNCTION("""COMPUTED_VALUE"""),21034.35)</f>
        <v>21034.35</v>
      </c>
      <c r="M363" s="2">
        <f>IFERROR(__xludf.DUMMYFUNCTION("""COMPUTED_VALUE"""),45819.66666666667)</f>
        <v>45819.66667</v>
      </c>
      <c r="N363" s="1">
        <f>IFERROR(__xludf.DUMMYFUNCTION("""COMPUTED_VALUE"""),4.94077206E8)</f>
        <v>494077206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IFERROR(__xludf.DUMMYFUNCTION("""COMPUTED_VALUE"""),20882.19)</f>
        <v>20882.19</v>
      </c>
      <c r="D364" s="2">
        <f>IFERROR(__xludf.DUMMYFUNCTION("""COMPUTED_VALUE"""),45820.66666666667)</f>
        <v>45820.66667</v>
      </c>
      <c r="E364" s="1">
        <f>IFERROR(__xludf.DUMMYFUNCTION("""COMPUTED_VALUE"""),21306.95)</f>
        <v>21306.95</v>
      </c>
      <c r="G364" s="2">
        <f>IFERROR(__xludf.DUMMYFUNCTION("""COMPUTED_VALUE"""),45820.66666666667)</f>
        <v>45820.66667</v>
      </c>
      <c r="H364" s="1">
        <f>IFERROR(__xludf.DUMMYFUNCTION("""COMPUTED_VALUE"""),20882.19)</f>
        <v>20882.19</v>
      </c>
      <c r="J364" s="2">
        <f>IFERROR(__xludf.DUMMYFUNCTION("""COMPUTED_VALUE"""),45820.66666666667)</f>
        <v>45820.66667</v>
      </c>
      <c r="K364" s="1">
        <f>IFERROR(__xludf.DUMMYFUNCTION("""COMPUTED_VALUE"""),21257.66)</f>
        <v>21257.66</v>
      </c>
      <c r="M364" s="2">
        <f>IFERROR(__xludf.DUMMYFUNCTION("""COMPUTED_VALUE"""),45820.66666666667)</f>
        <v>45820.66667</v>
      </c>
      <c r="N364" s="1">
        <f>IFERROR(__xludf.DUMMYFUNCTION("""COMPUTED_VALUE"""),3.96693713E8)</f>
        <v>396693713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IFERROR(__xludf.DUMMYFUNCTION("""COMPUTED_VALUE"""),20847.26)</f>
        <v>20847.26</v>
      </c>
      <c r="D365" s="2">
        <f>IFERROR(__xludf.DUMMYFUNCTION("""COMPUTED_VALUE"""),45821.66666666667)</f>
        <v>45821.66667</v>
      </c>
      <c r="E365" s="1">
        <f>IFERROR(__xludf.DUMMYFUNCTION("""COMPUTED_VALUE"""),21032.57)</f>
        <v>21032.57</v>
      </c>
      <c r="G365" s="2">
        <f>IFERROR(__xludf.DUMMYFUNCTION("""COMPUTED_VALUE"""),45821.66666666667)</f>
        <v>45821.66667</v>
      </c>
      <c r="H365" s="1">
        <f>IFERROR(__xludf.DUMMYFUNCTION("""COMPUTED_VALUE"""),20663.2)</f>
        <v>20663.2</v>
      </c>
      <c r="J365" s="2">
        <f>IFERROR(__xludf.DUMMYFUNCTION("""COMPUTED_VALUE"""),45821.66666666667)</f>
        <v>45821.66667</v>
      </c>
      <c r="K365" s="1">
        <f>IFERROR(__xludf.DUMMYFUNCTION("""COMPUTED_VALUE"""),20764.61)</f>
        <v>20764.61</v>
      </c>
      <c r="M365" s="2">
        <f>IFERROR(__xludf.DUMMYFUNCTION("""COMPUTED_VALUE"""),45821.66666666667)</f>
        <v>45821.66667</v>
      </c>
      <c r="N365" s="1">
        <f>IFERROR(__xludf.DUMMYFUNCTION("""COMPUTED_VALUE"""),4.42629446E8)</f>
        <v>442629446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IFERROR(__xludf.DUMMYFUNCTION("""COMPUTED_VALUE"""),20989.34)</f>
        <v>20989.34</v>
      </c>
      <c r="D366" s="2">
        <f>IFERROR(__xludf.DUMMYFUNCTION("""COMPUTED_VALUE"""),45824.66666666667)</f>
        <v>45824.66667</v>
      </c>
      <c r="E366" s="1">
        <f>IFERROR(__xludf.DUMMYFUNCTION("""COMPUTED_VALUE"""),21406.93)</f>
        <v>21406.93</v>
      </c>
      <c r="G366" s="2">
        <f>IFERROR(__xludf.DUMMYFUNCTION("""COMPUTED_VALUE"""),45824.66666666667)</f>
        <v>45824.66667</v>
      </c>
      <c r="H366" s="1">
        <f>IFERROR(__xludf.DUMMYFUNCTION("""COMPUTED_VALUE"""),20989.34)</f>
        <v>20989.34</v>
      </c>
      <c r="J366" s="2">
        <f>IFERROR(__xludf.DUMMYFUNCTION("""COMPUTED_VALUE"""),45824.66666666667)</f>
        <v>45824.66667</v>
      </c>
      <c r="K366" s="1">
        <f>IFERROR(__xludf.DUMMYFUNCTION("""COMPUTED_VALUE"""),21238.64)</f>
        <v>21238.64</v>
      </c>
      <c r="M366" s="2">
        <f>IFERROR(__xludf.DUMMYFUNCTION("""COMPUTED_VALUE"""),45824.66666666667)</f>
        <v>45824.66667</v>
      </c>
      <c r="N366" s="1">
        <f>IFERROR(__xludf.DUMMYFUNCTION("""COMPUTED_VALUE"""),5.18818127E8)</f>
        <v>518818127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IFERROR(__xludf.DUMMYFUNCTION("""COMPUTED_VALUE"""),21172.25)</f>
        <v>21172.25</v>
      </c>
      <c r="D367" s="2">
        <f>IFERROR(__xludf.DUMMYFUNCTION("""COMPUTED_VALUE"""),45825.66666666667)</f>
        <v>45825.66667</v>
      </c>
      <c r="E367" s="1">
        <f>IFERROR(__xludf.DUMMYFUNCTION("""COMPUTED_VALUE"""),21343.43)</f>
        <v>21343.43</v>
      </c>
      <c r="G367" s="2">
        <f>IFERROR(__xludf.DUMMYFUNCTION("""COMPUTED_VALUE"""),45825.66666666667)</f>
        <v>45825.66667</v>
      </c>
      <c r="H367" s="1">
        <f>IFERROR(__xludf.DUMMYFUNCTION("""COMPUTED_VALUE"""),21088.45)</f>
        <v>21088.45</v>
      </c>
      <c r="J367" s="2">
        <f>IFERROR(__xludf.DUMMYFUNCTION("""COMPUTED_VALUE"""),45825.66666666667)</f>
        <v>45825.66667</v>
      </c>
      <c r="K367" s="1">
        <f>IFERROR(__xludf.DUMMYFUNCTION("""COMPUTED_VALUE"""),21105.76)</f>
        <v>21105.76</v>
      </c>
      <c r="M367" s="2">
        <f>IFERROR(__xludf.DUMMYFUNCTION("""COMPUTED_VALUE"""),45825.66666666667)</f>
        <v>45825.66667</v>
      </c>
      <c r="N367" s="1">
        <f>IFERROR(__xludf.DUMMYFUNCTION("""COMPUTED_VALUE"""),4.86347677E8)</f>
        <v>486347677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IFERROR(__xludf.DUMMYFUNCTION("""COMPUTED_VALUE"""),21149.03)</f>
        <v>21149.03</v>
      </c>
      <c r="D368" s="2">
        <f>IFERROR(__xludf.DUMMYFUNCTION("""COMPUTED_VALUE"""),45826.66666666667)</f>
        <v>45826.66667</v>
      </c>
      <c r="E368" s="1">
        <f>IFERROR(__xludf.DUMMYFUNCTION("""COMPUTED_VALUE"""),21406.02)</f>
        <v>21406.02</v>
      </c>
      <c r="G368" s="2">
        <f>IFERROR(__xludf.DUMMYFUNCTION("""COMPUTED_VALUE"""),45826.66666666667)</f>
        <v>45826.66667</v>
      </c>
      <c r="H368" s="1">
        <f>IFERROR(__xludf.DUMMYFUNCTION("""COMPUTED_VALUE"""),21049.44)</f>
        <v>21049.44</v>
      </c>
      <c r="J368" s="2">
        <f>IFERROR(__xludf.DUMMYFUNCTION("""COMPUTED_VALUE"""),45826.66666666667)</f>
        <v>45826.66667</v>
      </c>
      <c r="K368" s="1">
        <f>IFERROR(__xludf.DUMMYFUNCTION("""COMPUTED_VALUE"""),21264.17)</f>
        <v>21264.17</v>
      </c>
      <c r="M368" s="2">
        <f>IFERROR(__xludf.DUMMYFUNCTION("""COMPUTED_VALUE"""),45826.66666666667)</f>
        <v>45826.66667</v>
      </c>
      <c r="N368" s="1">
        <f>IFERROR(__xludf.DUMMYFUNCTION("""COMPUTED_VALUE"""),4.88654413E8)</f>
        <v>488654413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IFERROR(__xludf.DUMMYFUNCTION("""COMPUTED_VALUE"""),21339.15)</f>
        <v>21339.15</v>
      </c>
      <c r="D369" s="2">
        <f>IFERROR(__xludf.DUMMYFUNCTION("""COMPUTED_VALUE"""),45828.66666666667)</f>
        <v>45828.66667</v>
      </c>
      <c r="E369" s="1">
        <f>IFERROR(__xludf.DUMMYFUNCTION("""COMPUTED_VALUE"""),21397.92)</f>
        <v>21397.92</v>
      </c>
      <c r="G369" s="2">
        <f>IFERROR(__xludf.DUMMYFUNCTION("""COMPUTED_VALUE"""),45828.66666666667)</f>
        <v>45828.66667</v>
      </c>
      <c r="H369" s="1">
        <f>IFERROR(__xludf.DUMMYFUNCTION("""COMPUTED_VALUE"""),20832.12)</f>
        <v>20832.12</v>
      </c>
      <c r="J369" s="2">
        <f>IFERROR(__xludf.DUMMYFUNCTION("""COMPUTED_VALUE"""),45828.66666666667)</f>
        <v>45828.66667</v>
      </c>
      <c r="K369" s="1">
        <f>IFERROR(__xludf.DUMMYFUNCTION("""COMPUTED_VALUE"""),21074.09)</f>
        <v>21074.09</v>
      </c>
      <c r="M369" s="2">
        <f>IFERROR(__xludf.DUMMYFUNCTION("""COMPUTED_VALUE"""),45828.66666666667)</f>
        <v>45828.66667</v>
      </c>
      <c r="N369" s="1">
        <f>IFERROR(__xludf.DUMMYFUNCTION("""COMPUTED_VALUE"""),7.39031567E8)</f>
        <v>739031567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IFERROR(__xludf.DUMMYFUNCTION("""COMPUTED_VALUE"""),20980.38)</f>
        <v>20980.38</v>
      </c>
      <c r="D370" s="2">
        <f>IFERROR(__xludf.DUMMYFUNCTION("""COMPUTED_VALUE"""),45831.66666666667)</f>
        <v>45831.66667</v>
      </c>
      <c r="E370" s="1">
        <f>IFERROR(__xludf.DUMMYFUNCTION("""COMPUTED_VALUE"""),21247.34)</f>
        <v>21247.34</v>
      </c>
      <c r="G370" s="2">
        <f>IFERROR(__xludf.DUMMYFUNCTION("""COMPUTED_VALUE"""),45831.66666666667)</f>
        <v>45831.66667</v>
      </c>
      <c r="H370" s="1">
        <f>IFERROR(__xludf.DUMMYFUNCTION("""COMPUTED_VALUE"""),20806.84)</f>
        <v>20806.84</v>
      </c>
      <c r="J370" s="2">
        <f>IFERROR(__xludf.DUMMYFUNCTION("""COMPUTED_VALUE"""),45831.66666666667)</f>
        <v>45831.66667</v>
      </c>
      <c r="K370" s="1">
        <f>IFERROR(__xludf.DUMMYFUNCTION("""COMPUTED_VALUE"""),21195.26)</f>
        <v>21195.26</v>
      </c>
      <c r="M370" s="2">
        <f>IFERROR(__xludf.DUMMYFUNCTION("""COMPUTED_VALUE"""),45831.66666666667)</f>
        <v>45831.66667</v>
      </c>
      <c r="N370" s="1">
        <f>IFERROR(__xludf.DUMMYFUNCTION("""COMPUTED_VALUE"""),4.46469885E8)</f>
        <v>446469885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IFERROR(__xludf.DUMMYFUNCTION("""COMPUTED_VALUE"""),21501.12)</f>
        <v>21501.12</v>
      </c>
      <c r="D371" s="2">
        <f>IFERROR(__xludf.DUMMYFUNCTION("""COMPUTED_VALUE"""),45832.66666666667)</f>
        <v>45832.66667</v>
      </c>
      <c r="E371" s="1">
        <f>IFERROR(__xludf.DUMMYFUNCTION("""COMPUTED_VALUE"""),21879.72)</f>
        <v>21879.72</v>
      </c>
      <c r="G371" s="2">
        <f>IFERROR(__xludf.DUMMYFUNCTION("""COMPUTED_VALUE"""),45832.66666666667)</f>
        <v>45832.66667</v>
      </c>
      <c r="H371" s="1">
        <f>IFERROR(__xludf.DUMMYFUNCTION("""COMPUTED_VALUE"""),21501.12)</f>
        <v>21501.12</v>
      </c>
      <c r="J371" s="2">
        <f>IFERROR(__xludf.DUMMYFUNCTION("""COMPUTED_VALUE"""),45832.66666666667)</f>
        <v>45832.66667</v>
      </c>
      <c r="K371" s="1">
        <f>IFERROR(__xludf.DUMMYFUNCTION("""COMPUTED_VALUE"""),21875.29)</f>
        <v>21875.29</v>
      </c>
      <c r="M371" s="2">
        <f>IFERROR(__xludf.DUMMYFUNCTION("""COMPUTED_VALUE"""),45832.66666666667)</f>
        <v>45832.66667</v>
      </c>
      <c r="N371" s="1">
        <f>IFERROR(__xludf.DUMMYFUNCTION("""COMPUTED_VALUE"""),5.80063776E8)</f>
        <v>580063776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IFERROR(__xludf.DUMMYFUNCTION("""COMPUTED_VALUE"""),22054.38)</f>
        <v>22054.38</v>
      </c>
      <c r="D372" s="2">
        <f>IFERROR(__xludf.DUMMYFUNCTION("""COMPUTED_VALUE"""),45833.66666666667)</f>
        <v>45833.66667</v>
      </c>
      <c r="E372" s="1">
        <f>IFERROR(__xludf.DUMMYFUNCTION("""COMPUTED_VALUE"""),22453.28)</f>
        <v>22453.28</v>
      </c>
      <c r="G372" s="2">
        <f>IFERROR(__xludf.DUMMYFUNCTION("""COMPUTED_VALUE"""),45833.66666666667)</f>
        <v>45833.66667</v>
      </c>
      <c r="H372" s="1">
        <f>IFERROR(__xludf.DUMMYFUNCTION("""COMPUTED_VALUE"""),22053.45)</f>
        <v>22053.45</v>
      </c>
      <c r="J372" s="2">
        <f>IFERROR(__xludf.DUMMYFUNCTION("""COMPUTED_VALUE"""),45833.66666666667)</f>
        <v>45833.66667</v>
      </c>
      <c r="K372" s="1">
        <f>IFERROR(__xludf.DUMMYFUNCTION("""COMPUTED_VALUE"""),22449.39)</f>
        <v>22449.39</v>
      </c>
      <c r="M372" s="2">
        <f>IFERROR(__xludf.DUMMYFUNCTION("""COMPUTED_VALUE"""),45833.66666666667)</f>
        <v>45833.66667</v>
      </c>
      <c r="N372" s="1">
        <f>IFERROR(__xludf.DUMMYFUNCTION("""COMPUTED_VALUE"""),5.58841479E8)</f>
        <v>558841479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IFERROR(__xludf.DUMMYFUNCTION("""COMPUTED_VALUE"""),22639.72)</f>
        <v>22639.72</v>
      </c>
      <c r="D373" s="2">
        <f>IFERROR(__xludf.DUMMYFUNCTION("""COMPUTED_VALUE"""),45834.66666666667)</f>
        <v>45834.66667</v>
      </c>
      <c r="E373" s="1">
        <f>IFERROR(__xludf.DUMMYFUNCTION("""COMPUTED_VALUE"""),22768.98)</f>
        <v>22768.98</v>
      </c>
      <c r="G373" s="2">
        <f>IFERROR(__xludf.DUMMYFUNCTION("""COMPUTED_VALUE"""),45834.66666666667)</f>
        <v>45834.66667</v>
      </c>
      <c r="H373" s="1">
        <f>IFERROR(__xludf.DUMMYFUNCTION("""COMPUTED_VALUE"""),22448.53)</f>
        <v>22448.53</v>
      </c>
      <c r="J373" s="2">
        <f>IFERROR(__xludf.DUMMYFUNCTION("""COMPUTED_VALUE"""),45834.66666666667)</f>
        <v>45834.66667</v>
      </c>
      <c r="K373" s="1">
        <f>IFERROR(__xludf.DUMMYFUNCTION("""COMPUTED_VALUE"""),22639.99)</f>
        <v>22639.99</v>
      </c>
      <c r="M373" s="2">
        <f>IFERROR(__xludf.DUMMYFUNCTION("""COMPUTED_VALUE"""),45834.66666666667)</f>
        <v>45834.66667</v>
      </c>
      <c r="N373" s="1">
        <f>IFERROR(__xludf.DUMMYFUNCTION("""COMPUTED_VALUE"""),5.30511693E8)</f>
        <v>530511693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IFERROR(__xludf.DUMMYFUNCTION("""COMPUTED_VALUE"""),22697.52)</f>
        <v>22697.52</v>
      </c>
      <c r="D374" s="2">
        <f>IFERROR(__xludf.DUMMYFUNCTION("""COMPUTED_VALUE"""),45835.66666666667)</f>
        <v>45835.66667</v>
      </c>
      <c r="E374" s="1">
        <f>IFERROR(__xludf.DUMMYFUNCTION("""COMPUTED_VALUE"""),22987.41)</f>
        <v>22987.41</v>
      </c>
      <c r="G374" s="2">
        <f>IFERROR(__xludf.DUMMYFUNCTION("""COMPUTED_VALUE"""),45835.66666666667)</f>
        <v>45835.66667</v>
      </c>
      <c r="H374" s="1">
        <f>IFERROR(__xludf.DUMMYFUNCTION("""COMPUTED_VALUE"""),22564.15)</f>
        <v>22564.15</v>
      </c>
      <c r="J374" s="2">
        <f>IFERROR(__xludf.DUMMYFUNCTION("""COMPUTED_VALUE"""),45835.66666666667)</f>
        <v>45835.66667</v>
      </c>
      <c r="K374" s="1">
        <f>IFERROR(__xludf.DUMMYFUNCTION("""COMPUTED_VALUE"""),22835.35)</f>
        <v>22835.35</v>
      </c>
      <c r="M374" s="2">
        <f>IFERROR(__xludf.DUMMYFUNCTION("""COMPUTED_VALUE"""),45835.66666666667)</f>
        <v>45835.66667</v>
      </c>
      <c r="N374" s="1">
        <f>IFERROR(__xludf.DUMMYFUNCTION("""COMPUTED_VALUE"""),6.34139068E8)</f>
        <v>634139068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IFERROR(__xludf.DUMMYFUNCTION("""COMPUTED_VALUE"""),22979.76)</f>
        <v>22979.76</v>
      </c>
      <c r="D375" s="2">
        <f>IFERROR(__xludf.DUMMYFUNCTION("""COMPUTED_VALUE"""),45838.66666666667)</f>
        <v>45838.66667</v>
      </c>
      <c r="E375" s="1">
        <f>IFERROR(__xludf.DUMMYFUNCTION("""COMPUTED_VALUE"""),23005.76)</f>
        <v>23005.76</v>
      </c>
      <c r="G375" s="2">
        <f>IFERROR(__xludf.DUMMYFUNCTION("""COMPUTED_VALUE"""),45838.66666666667)</f>
        <v>45838.66667</v>
      </c>
      <c r="H375" s="1">
        <f>IFERROR(__xludf.DUMMYFUNCTION("""COMPUTED_VALUE"""),22736.39)</f>
        <v>22736.39</v>
      </c>
      <c r="J375" s="2">
        <f>IFERROR(__xludf.DUMMYFUNCTION("""COMPUTED_VALUE"""),45838.66666666667)</f>
        <v>45838.66667</v>
      </c>
      <c r="K375" s="1">
        <f>IFERROR(__xludf.DUMMYFUNCTION("""COMPUTED_VALUE"""),22940.99)</f>
        <v>22940.99</v>
      </c>
      <c r="M375" s="2">
        <f>IFERROR(__xludf.DUMMYFUNCTION("""COMPUTED_VALUE"""),45838.66666666667)</f>
        <v>45838.66667</v>
      </c>
      <c r="N375" s="1">
        <f>IFERROR(__xludf.DUMMYFUNCTION("""COMPUTED_VALUE"""),4.55179014E8)</f>
        <v>455179014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IFERROR(__xludf.DUMMYFUNCTION("""COMPUTED_VALUE"""),22734.27)</f>
        <v>22734.27</v>
      </c>
      <c r="D376" s="2">
        <f>IFERROR(__xludf.DUMMYFUNCTION("""COMPUTED_VALUE"""),45839.66666666667)</f>
        <v>45839.66667</v>
      </c>
      <c r="E376" s="1">
        <f>IFERROR(__xludf.DUMMYFUNCTION("""COMPUTED_VALUE"""),22811.66)</f>
        <v>22811.66</v>
      </c>
      <c r="G376" s="2">
        <f>IFERROR(__xludf.DUMMYFUNCTION("""COMPUTED_VALUE"""),45839.66666666667)</f>
        <v>45839.66667</v>
      </c>
      <c r="H376" s="1">
        <f>IFERROR(__xludf.DUMMYFUNCTION("""COMPUTED_VALUE"""),22143.83)</f>
        <v>22143.83</v>
      </c>
      <c r="J376" s="2">
        <f>IFERROR(__xludf.DUMMYFUNCTION("""COMPUTED_VALUE"""),45839.66666666667)</f>
        <v>45839.66667</v>
      </c>
      <c r="K376" s="1">
        <f>IFERROR(__xludf.DUMMYFUNCTION("""COMPUTED_VALUE"""),22376.82)</f>
        <v>22376.82</v>
      </c>
      <c r="M376" s="2">
        <f>IFERROR(__xludf.DUMMYFUNCTION("""COMPUTED_VALUE"""),45839.66666666667)</f>
        <v>45839.66667</v>
      </c>
      <c r="N376" s="1">
        <f>IFERROR(__xludf.DUMMYFUNCTION("""COMPUTED_VALUE"""),5.14131904E8)</f>
        <v>514131904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IFERROR(__xludf.DUMMYFUNCTION("""COMPUTED_VALUE"""),22341.16)</f>
        <v>22341.16</v>
      </c>
      <c r="D377" s="2">
        <f>IFERROR(__xludf.DUMMYFUNCTION("""COMPUTED_VALUE"""),45840.66666666667)</f>
        <v>45840.66667</v>
      </c>
      <c r="E377" s="1">
        <f>IFERROR(__xludf.DUMMYFUNCTION("""COMPUTED_VALUE"""),22928.14)</f>
        <v>22928.14</v>
      </c>
      <c r="G377" s="2">
        <f>IFERROR(__xludf.DUMMYFUNCTION("""COMPUTED_VALUE"""),45840.66666666667)</f>
        <v>45840.66667</v>
      </c>
      <c r="H377" s="1">
        <f>IFERROR(__xludf.DUMMYFUNCTION("""COMPUTED_VALUE"""),22341.16)</f>
        <v>22341.16</v>
      </c>
      <c r="J377" s="2">
        <f>IFERROR(__xludf.DUMMYFUNCTION("""COMPUTED_VALUE"""),45840.66666666667)</f>
        <v>45840.66667</v>
      </c>
      <c r="K377" s="1">
        <f>IFERROR(__xludf.DUMMYFUNCTION("""COMPUTED_VALUE"""),22875.98)</f>
        <v>22875.98</v>
      </c>
      <c r="M377" s="2">
        <f>IFERROR(__xludf.DUMMYFUNCTION("""COMPUTED_VALUE"""),45840.66666666667)</f>
        <v>45840.66667</v>
      </c>
      <c r="N377" s="1">
        <f>IFERROR(__xludf.DUMMYFUNCTION("""COMPUTED_VALUE"""),5.26404473E8)</f>
        <v>526404473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IFERROR(__xludf.DUMMYFUNCTION("""COMPUTED_VALUE"""),22997.74)</f>
        <v>22997.74</v>
      </c>
      <c r="D378" s="2">
        <f>IFERROR(__xludf.DUMMYFUNCTION("""COMPUTED_VALUE"""),45841.54166666667)</f>
        <v>45841.54167</v>
      </c>
      <c r="E378" s="1">
        <f>IFERROR(__xludf.DUMMYFUNCTION("""COMPUTED_VALUE"""),23306.27)</f>
        <v>23306.27</v>
      </c>
      <c r="G378" s="2">
        <f>IFERROR(__xludf.DUMMYFUNCTION("""COMPUTED_VALUE"""),45841.54166666667)</f>
        <v>45841.54167</v>
      </c>
      <c r="H378" s="1">
        <f>IFERROR(__xludf.DUMMYFUNCTION("""COMPUTED_VALUE"""),22965.64)</f>
        <v>22965.64</v>
      </c>
      <c r="J378" s="2">
        <f>IFERROR(__xludf.DUMMYFUNCTION("""COMPUTED_VALUE"""),45841.54166666667)</f>
        <v>45841.54167</v>
      </c>
      <c r="K378" s="1">
        <f>IFERROR(__xludf.DUMMYFUNCTION("""COMPUTED_VALUE"""),23149.49)</f>
        <v>23149.49</v>
      </c>
      <c r="M378" s="2">
        <f>IFERROR(__xludf.DUMMYFUNCTION("""COMPUTED_VALUE"""),45841.54166666667)</f>
        <v>45841.54167</v>
      </c>
      <c r="N378" s="1">
        <f>IFERROR(__xludf.DUMMYFUNCTION("""COMPUTED_VALUE"""),3.18092608E8)</f>
        <v>318092608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IFERROR(__xludf.DUMMYFUNCTION("""COMPUTED_VALUE"""),22997.13)</f>
        <v>22997.13</v>
      </c>
      <c r="D379" s="2">
        <f>IFERROR(__xludf.DUMMYFUNCTION("""COMPUTED_VALUE"""),45845.66666666667)</f>
        <v>45845.66667</v>
      </c>
      <c r="E379" s="1">
        <f>IFERROR(__xludf.DUMMYFUNCTION("""COMPUTED_VALUE"""),23109.95)</f>
        <v>23109.95</v>
      </c>
      <c r="G379" s="2">
        <f>IFERROR(__xludf.DUMMYFUNCTION("""COMPUTED_VALUE"""),45845.66666666667)</f>
        <v>45845.66667</v>
      </c>
      <c r="H379" s="1">
        <f>IFERROR(__xludf.DUMMYFUNCTION("""COMPUTED_VALUE"""),22859.25)</f>
        <v>22859.25</v>
      </c>
      <c r="J379" s="2">
        <f>IFERROR(__xludf.DUMMYFUNCTION("""COMPUTED_VALUE"""),45845.66666666667)</f>
        <v>45845.66667</v>
      </c>
      <c r="K379" s="1">
        <f>IFERROR(__xludf.DUMMYFUNCTION("""COMPUTED_VALUE"""),22935.07)</f>
        <v>22935.07</v>
      </c>
      <c r="M379" s="2">
        <f>IFERROR(__xludf.DUMMYFUNCTION("""COMPUTED_VALUE"""),45845.66666666667)</f>
        <v>45845.66667</v>
      </c>
      <c r="N379" s="1">
        <f>IFERROR(__xludf.DUMMYFUNCTION("""COMPUTED_VALUE"""),3.91176226E8)</f>
        <v>391176226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IFERROR(__xludf.DUMMYFUNCTION("""COMPUTED_VALUE"""),23099.71)</f>
        <v>23099.71</v>
      </c>
      <c r="D380" s="2">
        <f>IFERROR(__xludf.DUMMYFUNCTION("""COMPUTED_VALUE"""),45846.66666666667)</f>
        <v>45846.66667</v>
      </c>
      <c r="E380" s="1">
        <f>IFERROR(__xludf.DUMMYFUNCTION("""COMPUTED_VALUE"""),23250.11)</f>
        <v>23250.11</v>
      </c>
      <c r="G380" s="2">
        <f>IFERROR(__xludf.DUMMYFUNCTION("""COMPUTED_VALUE"""),45846.66666666667)</f>
        <v>45846.66667</v>
      </c>
      <c r="H380" s="1">
        <f>IFERROR(__xludf.DUMMYFUNCTION("""COMPUTED_VALUE"""),23022.43)</f>
        <v>23022.43</v>
      </c>
      <c r="J380" s="2">
        <f>IFERROR(__xludf.DUMMYFUNCTION("""COMPUTED_VALUE"""),45846.66666666667)</f>
        <v>45846.66667</v>
      </c>
      <c r="K380" s="1">
        <f>IFERROR(__xludf.DUMMYFUNCTION("""COMPUTED_VALUE"""),23170.0)</f>
        <v>23170</v>
      </c>
      <c r="M380" s="2">
        <f>IFERROR(__xludf.DUMMYFUNCTION("""COMPUTED_VALUE"""),45846.66666666667)</f>
        <v>45846.66667</v>
      </c>
      <c r="N380" s="1">
        <f>IFERROR(__xludf.DUMMYFUNCTION("""COMPUTED_VALUE"""),4.43879723E8)</f>
        <v>443879723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IFERROR(__xludf.DUMMYFUNCTION("""COMPUTED_VALUE"""),23308.31)</f>
        <v>23308.31</v>
      </c>
      <c r="D381" s="2">
        <f>IFERROR(__xludf.DUMMYFUNCTION("""COMPUTED_VALUE"""),45847.66666666667)</f>
        <v>45847.66667</v>
      </c>
      <c r="E381" s="1">
        <f>IFERROR(__xludf.DUMMYFUNCTION("""COMPUTED_VALUE"""),23699.34)</f>
        <v>23699.34</v>
      </c>
      <c r="G381" s="2">
        <f>IFERROR(__xludf.DUMMYFUNCTION("""COMPUTED_VALUE"""),45847.66666666667)</f>
        <v>45847.66667</v>
      </c>
      <c r="H381" s="1">
        <f>IFERROR(__xludf.DUMMYFUNCTION("""COMPUTED_VALUE"""),23308.31)</f>
        <v>23308.31</v>
      </c>
      <c r="J381" s="2">
        <f>IFERROR(__xludf.DUMMYFUNCTION("""COMPUTED_VALUE"""),45847.66666666667)</f>
        <v>45847.66667</v>
      </c>
      <c r="K381" s="1">
        <f>IFERROR(__xludf.DUMMYFUNCTION("""COMPUTED_VALUE"""),23492.6)</f>
        <v>23492.6</v>
      </c>
      <c r="M381" s="2">
        <f>IFERROR(__xludf.DUMMYFUNCTION("""COMPUTED_VALUE"""),45847.66666666667)</f>
        <v>45847.66667</v>
      </c>
      <c r="N381" s="1">
        <f>IFERROR(__xludf.DUMMYFUNCTION("""COMPUTED_VALUE"""),4.21989441E8)</f>
        <v>421989441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IFERROR(__xludf.DUMMYFUNCTION("""COMPUTED_VALUE"""),23680.15)</f>
        <v>23680.15</v>
      </c>
      <c r="D382" s="2">
        <f>IFERROR(__xludf.DUMMYFUNCTION("""COMPUTED_VALUE"""),45848.66666666667)</f>
        <v>45848.66667</v>
      </c>
      <c r="E382" s="1">
        <f>IFERROR(__xludf.DUMMYFUNCTION("""COMPUTED_VALUE"""),23703.76)</f>
        <v>23703.76</v>
      </c>
      <c r="G382" s="2">
        <f>IFERROR(__xludf.DUMMYFUNCTION("""COMPUTED_VALUE"""),45848.66666666667)</f>
        <v>45848.66667</v>
      </c>
      <c r="H382" s="1">
        <f>IFERROR(__xludf.DUMMYFUNCTION("""COMPUTED_VALUE"""),23376.24)</f>
        <v>23376.24</v>
      </c>
      <c r="J382" s="2">
        <f>IFERROR(__xludf.DUMMYFUNCTION("""COMPUTED_VALUE"""),45848.66666666667)</f>
        <v>45848.66667</v>
      </c>
      <c r="K382" s="1">
        <f>IFERROR(__xludf.DUMMYFUNCTION("""COMPUTED_VALUE"""),23634.22)</f>
        <v>23634.22</v>
      </c>
      <c r="M382" s="2">
        <f>IFERROR(__xludf.DUMMYFUNCTION("""COMPUTED_VALUE"""),45848.66666666667)</f>
        <v>45848.66667</v>
      </c>
      <c r="N382" s="1">
        <f>IFERROR(__xludf.DUMMYFUNCTION("""COMPUTED_VALUE"""),4.00938949E8)</f>
        <v>400938949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IFERROR(__xludf.DUMMYFUNCTION("""COMPUTED_VALUE"""),23534.94)</f>
        <v>23534.94</v>
      </c>
      <c r="D383" s="2">
        <f>IFERROR(__xludf.DUMMYFUNCTION("""COMPUTED_VALUE"""),45849.66666666667)</f>
        <v>45849.66667</v>
      </c>
      <c r="E383" s="1">
        <f>IFERROR(__xludf.DUMMYFUNCTION("""COMPUTED_VALUE"""),23891.24)</f>
        <v>23891.24</v>
      </c>
      <c r="G383" s="2">
        <f>IFERROR(__xludf.DUMMYFUNCTION("""COMPUTED_VALUE"""),45849.66666666667)</f>
        <v>45849.66667</v>
      </c>
      <c r="H383" s="1">
        <f>IFERROR(__xludf.DUMMYFUNCTION("""COMPUTED_VALUE"""),23534.94)</f>
        <v>23534.94</v>
      </c>
      <c r="J383" s="2">
        <f>IFERROR(__xludf.DUMMYFUNCTION("""COMPUTED_VALUE"""),45849.66666666667)</f>
        <v>45849.66667</v>
      </c>
      <c r="K383" s="1">
        <f>IFERROR(__xludf.DUMMYFUNCTION("""COMPUTED_VALUE"""),23683.72)</f>
        <v>23683.72</v>
      </c>
      <c r="M383" s="2">
        <f>IFERROR(__xludf.DUMMYFUNCTION("""COMPUTED_VALUE"""),45849.66666666667)</f>
        <v>45849.66667</v>
      </c>
      <c r="N383" s="1">
        <f>IFERROR(__xludf.DUMMYFUNCTION("""COMPUTED_VALUE"""),3.91533147E8)</f>
        <v>391533147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IFERROR(__xludf.DUMMYFUNCTION("""COMPUTED_VALUE"""),23662.2)</f>
        <v>23662.2</v>
      </c>
      <c r="D384" s="2">
        <f>IFERROR(__xludf.DUMMYFUNCTION("""COMPUTED_VALUE"""),45852.66666666667)</f>
        <v>45852.66667</v>
      </c>
      <c r="E384" s="1">
        <f>IFERROR(__xludf.DUMMYFUNCTION("""COMPUTED_VALUE"""),23697.48)</f>
        <v>23697.48</v>
      </c>
      <c r="G384" s="2">
        <f>IFERROR(__xludf.DUMMYFUNCTION("""COMPUTED_VALUE"""),45852.66666666667)</f>
        <v>45852.66667</v>
      </c>
      <c r="H384" s="1">
        <f>IFERROR(__xludf.DUMMYFUNCTION("""COMPUTED_VALUE"""),23234.85)</f>
        <v>23234.85</v>
      </c>
      <c r="J384" s="2">
        <f>IFERROR(__xludf.DUMMYFUNCTION("""COMPUTED_VALUE"""),45852.66666666667)</f>
        <v>45852.66667</v>
      </c>
      <c r="K384" s="1">
        <f>IFERROR(__xludf.DUMMYFUNCTION("""COMPUTED_VALUE"""),23563.95)</f>
        <v>23563.95</v>
      </c>
      <c r="M384" s="2">
        <f>IFERROR(__xludf.DUMMYFUNCTION("""COMPUTED_VALUE"""),45852.66666666667)</f>
        <v>45852.66667</v>
      </c>
      <c r="N384" s="1">
        <f>IFERROR(__xludf.DUMMYFUNCTION("""COMPUTED_VALUE"""),3.60659477E8)</f>
        <v>360659477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IFERROR(__xludf.DUMMYFUNCTION("""COMPUTED_VALUE"""),24312.53)</f>
        <v>24312.53</v>
      </c>
      <c r="D385" s="2">
        <f>IFERROR(__xludf.DUMMYFUNCTION("""COMPUTED_VALUE"""),45853.66666666667)</f>
        <v>45853.66667</v>
      </c>
      <c r="E385" s="1">
        <f>IFERROR(__xludf.DUMMYFUNCTION("""COMPUTED_VALUE"""),24464.98)</f>
        <v>24464.98</v>
      </c>
      <c r="G385" s="2">
        <f>IFERROR(__xludf.DUMMYFUNCTION("""COMPUTED_VALUE"""),45853.66666666667)</f>
        <v>45853.66667</v>
      </c>
      <c r="H385" s="1">
        <f>IFERROR(__xludf.DUMMYFUNCTION("""COMPUTED_VALUE"""),24145.31)</f>
        <v>24145.31</v>
      </c>
      <c r="J385" s="2">
        <f>IFERROR(__xludf.DUMMYFUNCTION("""COMPUTED_VALUE"""),45853.66666666667)</f>
        <v>45853.66667</v>
      </c>
      <c r="K385" s="1">
        <f>IFERROR(__xludf.DUMMYFUNCTION("""COMPUTED_VALUE"""),24243.39)</f>
        <v>24243.39</v>
      </c>
      <c r="M385" s="2">
        <f>IFERROR(__xludf.DUMMYFUNCTION("""COMPUTED_VALUE"""),45853.66666666667)</f>
        <v>45853.66667</v>
      </c>
      <c r="N385" s="1">
        <f>IFERROR(__xludf.DUMMYFUNCTION("""COMPUTED_VALUE"""),5.22757483E8)</f>
        <v>522757483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IFERROR(__xludf.DUMMYFUNCTION("""COMPUTED_VALUE"""),24194.16)</f>
        <v>24194.16</v>
      </c>
      <c r="D386" s="2">
        <f>IFERROR(__xludf.DUMMYFUNCTION("""COMPUTED_VALUE"""),45854.66666666667)</f>
        <v>45854.66667</v>
      </c>
      <c r="E386" s="1">
        <f>IFERROR(__xludf.DUMMYFUNCTION("""COMPUTED_VALUE"""),24285.61)</f>
        <v>24285.61</v>
      </c>
      <c r="G386" s="2">
        <f>IFERROR(__xludf.DUMMYFUNCTION("""COMPUTED_VALUE"""),45854.66666666667)</f>
        <v>45854.66667</v>
      </c>
      <c r="H386" s="1">
        <f>IFERROR(__xludf.DUMMYFUNCTION("""COMPUTED_VALUE"""),23841.58)</f>
        <v>23841.58</v>
      </c>
      <c r="J386" s="2">
        <f>IFERROR(__xludf.DUMMYFUNCTION("""COMPUTED_VALUE"""),45854.66666666667)</f>
        <v>45854.66667</v>
      </c>
      <c r="K386" s="1">
        <f>IFERROR(__xludf.DUMMYFUNCTION("""COMPUTED_VALUE"""),24277.69)</f>
        <v>24277.69</v>
      </c>
      <c r="M386" s="2">
        <f>IFERROR(__xludf.DUMMYFUNCTION("""COMPUTED_VALUE"""),45854.66666666667)</f>
        <v>45854.66667</v>
      </c>
      <c r="N386" s="1">
        <f>IFERROR(__xludf.DUMMYFUNCTION("""COMPUTED_VALUE"""),4.36843119E8)</f>
        <v>436843119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IFERROR(__xludf.DUMMYFUNCTION("""COMPUTED_VALUE"""),24315.07)</f>
        <v>24315.07</v>
      </c>
      <c r="D387" s="2">
        <f>IFERROR(__xludf.DUMMYFUNCTION("""COMPUTED_VALUE"""),45855.66666666667)</f>
        <v>45855.66667</v>
      </c>
      <c r="E387" s="1">
        <f>IFERROR(__xludf.DUMMYFUNCTION("""COMPUTED_VALUE"""),24619.19)</f>
        <v>24619.19</v>
      </c>
      <c r="G387" s="2">
        <f>IFERROR(__xludf.DUMMYFUNCTION("""COMPUTED_VALUE"""),45855.66666666667)</f>
        <v>45855.66667</v>
      </c>
      <c r="H387" s="1">
        <f>IFERROR(__xludf.DUMMYFUNCTION("""COMPUTED_VALUE"""),24170.44)</f>
        <v>24170.44</v>
      </c>
      <c r="J387" s="2">
        <f>IFERROR(__xludf.DUMMYFUNCTION("""COMPUTED_VALUE"""),45855.66666666667)</f>
        <v>45855.66667</v>
      </c>
      <c r="K387" s="1">
        <f>IFERROR(__xludf.DUMMYFUNCTION("""COMPUTED_VALUE"""),24494.5)</f>
        <v>24494.5</v>
      </c>
      <c r="M387" s="2">
        <f>IFERROR(__xludf.DUMMYFUNCTION("""COMPUTED_VALUE"""),45855.66666666667)</f>
        <v>45855.66667</v>
      </c>
      <c r="N387" s="1">
        <f>IFERROR(__xludf.DUMMYFUNCTION("""COMPUTED_VALUE"""),3.99161147E8)</f>
        <v>399161147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IFERROR(__xludf.DUMMYFUNCTION("""COMPUTED_VALUE"""),24587.35)</f>
        <v>24587.35</v>
      </c>
      <c r="D388" s="2">
        <f>IFERROR(__xludf.DUMMYFUNCTION("""COMPUTED_VALUE"""),45856.66666666667)</f>
        <v>45856.66667</v>
      </c>
      <c r="E388" s="1">
        <f>IFERROR(__xludf.DUMMYFUNCTION("""COMPUTED_VALUE"""),24650.43)</f>
        <v>24650.43</v>
      </c>
      <c r="G388" s="2">
        <f>IFERROR(__xludf.DUMMYFUNCTION("""COMPUTED_VALUE"""),45856.66666666667)</f>
        <v>45856.66667</v>
      </c>
      <c r="H388" s="1">
        <f>IFERROR(__xludf.DUMMYFUNCTION("""COMPUTED_VALUE"""),24273.55)</f>
        <v>24273.55</v>
      </c>
      <c r="J388" s="2">
        <f>IFERROR(__xludf.DUMMYFUNCTION("""COMPUTED_VALUE"""),45856.66666666667)</f>
        <v>45856.66667</v>
      </c>
      <c r="K388" s="1">
        <f>IFERROR(__xludf.DUMMYFUNCTION("""COMPUTED_VALUE"""),24403.6)</f>
        <v>24403.6</v>
      </c>
      <c r="M388" s="2">
        <f>IFERROR(__xludf.DUMMYFUNCTION("""COMPUTED_VALUE"""),45856.66666666667)</f>
        <v>45856.66667</v>
      </c>
      <c r="N388" s="1">
        <f>IFERROR(__xludf.DUMMYFUNCTION("""COMPUTED_VALUE"""),3.71654125E8)</f>
        <v>371654125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IFERROR(__xludf.DUMMYFUNCTION("""COMPUTED_VALUE"""),24455.08)</f>
        <v>24455.08</v>
      </c>
      <c r="D389" s="2">
        <f>IFERROR(__xludf.DUMMYFUNCTION("""COMPUTED_VALUE"""),45859.66666666667)</f>
        <v>45859.66667</v>
      </c>
      <c r="E389" s="1">
        <f>IFERROR(__xludf.DUMMYFUNCTION("""COMPUTED_VALUE"""),24655.71)</f>
        <v>24655.71</v>
      </c>
      <c r="G389" s="2">
        <f>IFERROR(__xludf.DUMMYFUNCTION("""COMPUTED_VALUE"""),45859.66666666667)</f>
        <v>45859.66667</v>
      </c>
      <c r="H389" s="1">
        <f>IFERROR(__xludf.DUMMYFUNCTION("""COMPUTED_VALUE"""),24397.98)</f>
        <v>24397.98</v>
      </c>
      <c r="J389" s="2">
        <f>IFERROR(__xludf.DUMMYFUNCTION("""COMPUTED_VALUE"""),45859.66666666667)</f>
        <v>45859.66667</v>
      </c>
      <c r="K389" s="1">
        <f>IFERROR(__xludf.DUMMYFUNCTION("""COMPUTED_VALUE"""),24411.06)</f>
        <v>24411.06</v>
      </c>
      <c r="M389" s="2">
        <f>IFERROR(__xludf.DUMMYFUNCTION("""COMPUTED_VALUE"""),45859.66666666667)</f>
        <v>45859.66667</v>
      </c>
      <c r="N389" s="1">
        <f>IFERROR(__xludf.DUMMYFUNCTION("""COMPUTED_VALUE"""),3.59137231E8)</f>
        <v>359137231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IFERROR(__xludf.DUMMYFUNCTION("""COMPUTED_VALUE"""),24363.42)</f>
        <v>24363.42</v>
      </c>
      <c r="D390" s="2">
        <f>IFERROR(__xludf.DUMMYFUNCTION("""COMPUTED_VALUE"""),45860.66666666667)</f>
        <v>45860.66667</v>
      </c>
      <c r="E390" s="1">
        <f>IFERROR(__xludf.DUMMYFUNCTION("""COMPUTED_VALUE"""),24363.42)</f>
        <v>24363.42</v>
      </c>
      <c r="G390" s="2">
        <f>IFERROR(__xludf.DUMMYFUNCTION("""COMPUTED_VALUE"""),45860.66666666667)</f>
        <v>45860.66667</v>
      </c>
      <c r="H390" s="1">
        <f>IFERROR(__xludf.DUMMYFUNCTION("""COMPUTED_VALUE"""),23532.67)</f>
        <v>23532.67</v>
      </c>
      <c r="J390" s="2">
        <f>IFERROR(__xludf.DUMMYFUNCTION("""COMPUTED_VALUE"""),45860.66666666667)</f>
        <v>45860.66667</v>
      </c>
      <c r="K390" s="1">
        <f>IFERROR(__xludf.DUMMYFUNCTION("""COMPUTED_VALUE"""),23810.37)</f>
        <v>23810.37</v>
      </c>
      <c r="M390" s="2">
        <f>IFERROR(__xludf.DUMMYFUNCTION("""COMPUTED_VALUE"""),45860.66666666667)</f>
        <v>45860.66667</v>
      </c>
      <c r="N390" s="1">
        <f>IFERROR(__xludf.DUMMYFUNCTION("""COMPUTED_VALUE"""),4.61038222E8)</f>
        <v>461038222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IFERROR(__xludf.DUMMYFUNCTION("""COMPUTED_VALUE"""),23927.87)</f>
        <v>23927.87</v>
      </c>
      <c r="D391" s="2">
        <f>IFERROR(__xludf.DUMMYFUNCTION("""COMPUTED_VALUE"""),45861.66666666667)</f>
        <v>45861.66667</v>
      </c>
      <c r="E391" s="1">
        <f>IFERROR(__xludf.DUMMYFUNCTION("""COMPUTED_VALUE"""),24130.22)</f>
        <v>24130.22</v>
      </c>
      <c r="G391" s="2">
        <f>IFERROR(__xludf.DUMMYFUNCTION("""COMPUTED_VALUE"""),45861.66666666667)</f>
        <v>45861.66667</v>
      </c>
      <c r="H391" s="1">
        <f>IFERROR(__xludf.DUMMYFUNCTION("""COMPUTED_VALUE"""),23727.74)</f>
        <v>23727.74</v>
      </c>
      <c r="J391" s="2">
        <f>IFERROR(__xludf.DUMMYFUNCTION("""COMPUTED_VALUE"""),45861.66666666667)</f>
        <v>45861.66667</v>
      </c>
      <c r="K391" s="1">
        <f>IFERROR(__xludf.DUMMYFUNCTION("""COMPUTED_VALUE"""),24115.3)</f>
        <v>24115.3</v>
      </c>
      <c r="M391" s="2">
        <f>IFERROR(__xludf.DUMMYFUNCTION("""COMPUTED_VALUE"""),45861.66666666667)</f>
        <v>45861.66667</v>
      </c>
      <c r="N391" s="1">
        <f>IFERROR(__xludf.DUMMYFUNCTION("""COMPUTED_VALUE"""),4.65471316E8)</f>
        <v>465471316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IFERROR(__xludf.DUMMYFUNCTION("""COMPUTED_VALUE"""),24334.03)</f>
        <v>24334.03</v>
      </c>
      <c r="D392" s="2">
        <f>IFERROR(__xludf.DUMMYFUNCTION("""COMPUTED_VALUE"""),45862.66666666667)</f>
        <v>45862.66667</v>
      </c>
      <c r="E392" s="1">
        <f>IFERROR(__xludf.DUMMYFUNCTION("""COMPUTED_VALUE"""),24468.88)</f>
        <v>24468.88</v>
      </c>
      <c r="G392" s="2">
        <f>IFERROR(__xludf.DUMMYFUNCTION("""COMPUTED_VALUE"""),45862.66666666667)</f>
        <v>45862.66667</v>
      </c>
      <c r="H392" s="1">
        <f>IFERROR(__xludf.DUMMYFUNCTION("""COMPUTED_VALUE"""),24121.86)</f>
        <v>24121.86</v>
      </c>
      <c r="J392" s="2">
        <f>IFERROR(__xludf.DUMMYFUNCTION("""COMPUTED_VALUE"""),45862.66666666667)</f>
        <v>45862.66667</v>
      </c>
      <c r="K392" s="1">
        <f>IFERROR(__xludf.DUMMYFUNCTION("""COMPUTED_VALUE"""),24436.25)</f>
        <v>24436.25</v>
      </c>
      <c r="M392" s="2">
        <f>IFERROR(__xludf.DUMMYFUNCTION("""COMPUTED_VALUE"""),45862.66666666667)</f>
        <v>45862.66667</v>
      </c>
      <c r="N392" s="1">
        <f>IFERROR(__xludf.DUMMYFUNCTION("""COMPUTED_VALUE"""),4.43215723E8)</f>
        <v>443215723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IFERROR(__xludf.DUMMYFUNCTION("""COMPUTED_VALUE"""),24362.14)</f>
        <v>24362.14</v>
      </c>
      <c r="D393" s="2">
        <f>IFERROR(__xludf.DUMMYFUNCTION("""COMPUTED_VALUE"""),45863.66666666667)</f>
        <v>45863.66667</v>
      </c>
      <c r="E393" s="1">
        <f>IFERROR(__xludf.DUMMYFUNCTION("""COMPUTED_VALUE"""),24537.65)</f>
        <v>24537.65</v>
      </c>
      <c r="G393" s="2">
        <f>IFERROR(__xludf.DUMMYFUNCTION("""COMPUTED_VALUE"""),45863.66666666667)</f>
        <v>45863.66667</v>
      </c>
      <c r="H393" s="1">
        <f>IFERROR(__xludf.DUMMYFUNCTION("""COMPUTED_VALUE"""),24300.45)</f>
        <v>24300.45</v>
      </c>
      <c r="J393" s="2">
        <f>IFERROR(__xludf.DUMMYFUNCTION("""COMPUTED_VALUE"""),45863.66666666667)</f>
        <v>45863.66667</v>
      </c>
      <c r="K393" s="1">
        <f>IFERROR(__xludf.DUMMYFUNCTION("""COMPUTED_VALUE"""),24425.38)</f>
        <v>24425.38</v>
      </c>
      <c r="M393" s="2">
        <f>IFERROR(__xludf.DUMMYFUNCTION("""COMPUTED_VALUE"""),45863.66666666667)</f>
        <v>45863.66667</v>
      </c>
      <c r="N393" s="1">
        <f>IFERROR(__xludf.DUMMYFUNCTION("""COMPUTED_VALUE"""),5.35804708E8)</f>
        <v>535804708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IFERROR(__xludf.DUMMYFUNCTION("""COMPUTED_VALUE"""),24586.75)</f>
        <v>24586.75</v>
      </c>
      <c r="D394" s="2">
        <f>IFERROR(__xludf.DUMMYFUNCTION("""COMPUTED_VALUE"""),45866.66666666667)</f>
        <v>45866.66667</v>
      </c>
      <c r="E394" s="1">
        <f>IFERROR(__xludf.DUMMYFUNCTION("""COMPUTED_VALUE"""),24881.11)</f>
        <v>24881.11</v>
      </c>
      <c r="G394" s="2">
        <f>IFERROR(__xludf.DUMMYFUNCTION("""COMPUTED_VALUE"""),45866.66666666667)</f>
        <v>45866.66667</v>
      </c>
      <c r="H394" s="1">
        <f>IFERROR(__xludf.DUMMYFUNCTION("""COMPUTED_VALUE"""),24586.75)</f>
        <v>24586.75</v>
      </c>
      <c r="J394" s="2">
        <f>IFERROR(__xludf.DUMMYFUNCTION("""COMPUTED_VALUE"""),45866.66666666667)</f>
        <v>45866.66667</v>
      </c>
      <c r="K394" s="1">
        <f>IFERROR(__xludf.DUMMYFUNCTION("""COMPUTED_VALUE"""),24874.54)</f>
        <v>24874.54</v>
      </c>
      <c r="M394" s="2">
        <f>IFERROR(__xludf.DUMMYFUNCTION("""COMPUTED_VALUE"""),45866.66666666667)</f>
        <v>45866.66667</v>
      </c>
      <c r="N394" s="1">
        <f>IFERROR(__xludf.DUMMYFUNCTION("""COMPUTED_VALUE"""),4.2131014E8)</f>
        <v>421310140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IFERROR(__xludf.DUMMYFUNCTION("""COMPUTED_VALUE"""),25044.04)</f>
        <v>25044.04</v>
      </c>
      <c r="D395" s="2">
        <f>IFERROR(__xludf.DUMMYFUNCTION("""COMPUTED_VALUE"""),45867.66666666667)</f>
        <v>45867.66667</v>
      </c>
      <c r="E395" s="1">
        <f>IFERROR(__xludf.DUMMYFUNCTION("""COMPUTED_VALUE"""),25277.25)</f>
        <v>25277.25</v>
      </c>
      <c r="G395" s="2">
        <f>IFERROR(__xludf.DUMMYFUNCTION("""COMPUTED_VALUE"""),45867.66666666667)</f>
        <v>45867.66667</v>
      </c>
      <c r="H395" s="1">
        <f>IFERROR(__xludf.DUMMYFUNCTION("""COMPUTED_VALUE"""),24747.87)</f>
        <v>24747.87</v>
      </c>
      <c r="J395" s="2">
        <f>IFERROR(__xludf.DUMMYFUNCTION("""COMPUTED_VALUE"""),45867.66666666667)</f>
        <v>45867.66667</v>
      </c>
      <c r="K395" s="1">
        <f>IFERROR(__xludf.DUMMYFUNCTION("""COMPUTED_VALUE"""),24845.2)</f>
        <v>24845.2</v>
      </c>
      <c r="M395" s="2">
        <f>IFERROR(__xludf.DUMMYFUNCTION("""COMPUTED_VALUE"""),45867.66666666667)</f>
        <v>45867.66667</v>
      </c>
      <c r="N395" s="1">
        <f>IFERROR(__xludf.DUMMYFUNCTION("""COMPUTED_VALUE"""),5.0818428E8)</f>
        <v>508184280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IFERROR(__xludf.DUMMYFUNCTION("""COMPUTED_VALUE"""),24940.67)</f>
        <v>24940.67</v>
      </c>
      <c r="D396" s="2">
        <f>IFERROR(__xludf.DUMMYFUNCTION("""COMPUTED_VALUE"""),45868.66666666667)</f>
        <v>45868.66667</v>
      </c>
      <c r="E396" s="1">
        <f>IFERROR(__xludf.DUMMYFUNCTION("""COMPUTED_VALUE"""),25341.89)</f>
        <v>25341.89</v>
      </c>
      <c r="G396" s="2">
        <f>IFERROR(__xludf.DUMMYFUNCTION("""COMPUTED_VALUE"""),45868.66666666667)</f>
        <v>45868.66667</v>
      </c>
      <c r="H396" s="1">
        <f>IFERROR(__xludf.DUMMYFUNCTION("""COMPUTED_VALUE"""),24917.04)</f>
        <v>24917.04</v>
      </c>
      <c r="J396" s="2">
        <f>IFERROR(__xludf.DUMMYFUNCTION("""COMPUTED_VALUE"""),45868.66666666667)</f>
        <v>45868.66667</v>
      </c>
      <c r="K396" s="1">
        <f>IFERROR(__xludf.DUMMYFUNCTION("""COMPUTED_VALUE"""),25260.23)</f>
        <v>25260.23</v>
      </c>
      <c r="M396" s="2">
        <f>IFERROR(__xludf.DUMMYFUNCTION("""COMPUTED_VALUE"""),45868.66666666667)</f>
        <v>45868.66667</v>
      </c>
      <c r="N396" s="1">
        <f>IFERROR(__xludf.DUMMYFUNCTION("""COMPUTED_VALUE"""),4.9749972E8)</f>
        <v>497499720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IFERROR(__xludf.DUMMYFUNCTION("""COMPUTED_VALUE"""),25420.31)</f>
        <v>25420.31</v>
      </c>
      <c r="D397" s="2">
        <f>IFERROR(__xludf.DUMMYFUNCTION("""COMPUTED_VALUE"""),45869.66666666667)</f>
        <v>45869.66667</v>
      </c>
      <c r="E397" s="1">
        <f>IFERROR(__xludf.DUMMYFUNCTION("""COMPUTED_VALUE"""),25477.47)</f>
        <v>25477.47</v>
      </c>
      <c r="G397" s="2">
        <f>IFERROR(__xludf.DUMMYFUNCTION("""COMPUTED_VALUE"""),45869.66666666667)</f>
        <v>45869.66667</v>
      </c>
      <c r="H397" s="1">
        <f>IFERROR(__xludf.DUMMYFUNCTION("""COMPUTED_VALUE"""),24515.92)</f>
        <v>24515.92</v>
      </c>
      <c r="J397" s="2">
        <f>IFERROR(__xludf.DUMMYFUNCTION("""COMPUTED_VALUE"""),45869.66666666667)</f>
        <v>45869.66667</v>
      </c>
      <c r="K397" s="1">
        <f>IFERROR(__xludf.DUMMYFUNCTION("""COMPUTED_VALUE"""),24778.84)</f>
        <v>24778.84</v>
      </c>
      <c r="M397" s="2">
        <f>IFERROR(__xludf.DUMMYFUNCTION("""COMPUTED_VALUE"""),45869.66666666667)</f>
        <v>45869.66667</v>
      </c>
      <c r="N397" s="1">
        <f>IFERROR(__xludf.DUMMYFUNCTION("""COMPUTED_VALUE"""),6.16400856E8)</f>
        <v>616400856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IFERROR(__xludf.DUMMYFUNCTION("""COMPUTED_VALUE"""),24201.39)</f>
        <v>24201.39</v>
      </c>
      <c r="D398" s="2">
        <f>IFERROR(__xludf.DUMMYFUNCTION("""COMPUTED_VALUE"""),45870.66666666667)</f>
        <v>45870.66667</v>
      </c>
      <c r="E398" s="1">
        <f>IFERROR(__xludf.DUMMYFUNCTION("""COMPUTED_VALUE"""),24634.14)</f>
        <v>24634.14</v>
      </c>
      <c r="G398" s="2">
        <f>IFERROR(__xludf.DUMMYFUNCTION("""COMPUTED_VALUE"""),45870.66666666667)</f>
        <v>45870.66667</v>
      </c>
      <c r="H398" s="1">
        <f>IFERROR(__xludf.DUMMYFUNCTION("""COMPUTED_VALUE"""),23870.05)</f>
        <v>23870.05</v>
      </c>
      <c r="J398" s="2">
        <f>IFERROR(__xludf.DUMMYFUNCTION("""COMPUTED_VALUE"""),45870.66666666667)</f>
        <v>45870.66667</v>
      </c>
      <c r="K398" s="1">
        <f>IFERROR(__xludf.DUMMYFUNCTION("""COMPUTED_VALUE"""),24302.97)</f>
        <v>24302.97</v>
      </c>
      <c r="M398" s="2">
        <f>IFERROR(__xludf.DUMMYFUNCTION("""COMPUTED_VALUE"""),45870.66666666667)</f>
        <v>45870.66667</v>
      </c>
      <c r="N398" s="1">
        <f>IFERROR(__xludf.DUMMYFUNCTION("""COMPUTED_VALUE"""),5.57962519E8)</f>
        <v>557962519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IFERROR(__xludf.DUMMYFUNCTION("""COMPUTED_VALUE"""),24528.12)</f>
        <v>24528.12</v>
      </c>
      <c r="D399" s="2">
        <f>IFERROR(__xludf.DUMMYFUNCTION("""COMPUTED_VALUE"""),45873.66666666667)</f>
        <v>45873.66667</v>
      </c>
      <c r="E399" s="1">
        <f>IFERROR(__xludf.DUMMYFUNCTION("""COMPUTED_VALUE"""),25044.54)</f>
        <v>25044.54</v>
      </c>
      <c r="G399" s="2">
        <f>IFERROR(__xludf.DUMMYFUNCTION("""COMPUTED_VALUE"""),45873.66666666667)</f>
        <v>45873.66667</v>
      </c>
      <c r="H399" s="1">
        <f>IFERROR(__xludf.DUMMYFUNCTION("""COMPUTED_VALUE"""),24455.43)</f>
        <v>24455.43</v>
      </c>
      <c r="J399" s="2">
        <f>IFERROR(__xludf.DUMMYFUNCTION("""COMPUTED_VALUE"""),45873.66666666667)</f>
        <v>45873.66667</v>
      </c>
      <c r="K399" s="1">
        <f>IFERROR(__xludf.DUMMYFUNCTION("""COMPUTED_VALUE"""),25044.54)</f>
        <v>25044.54</v>
      </c>
      <c r="M399" s="2">
        <f>IFERROR(__xludf.DUMMYFUNCTION("""COMPUTED_VALUE"""),45873.66666666667)</f>
        <v>45873.66667</v>
      </c>
      <c r="N399" s="1">
        <f>IFERROR(__xludf.DUMMYFUNCTION("""COMPUTED_VALUE"""),4.22294755E8)</f>
        <v>422294755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IFERROR(__xludf.DUMMYFUNCTION("""COMPUTED_VALUE"""),25030.42)</f>
        <v>25030.42</v>
      </c>
      <c r="D400" s="2">
        <f>IFERROR(__xludf.DUMMYFUNCTION("""COMPUTED_VALUE"""),45874.66666666667)</f>
        <v>45874.66667</v>
      </c>
      <c r="E400" s="1">
        <f>IFERROR(__xludf.DUMMYFUNCTION("""COMPUTED_VALUE"""),25130.15)</f>
        <v>25130.15</v>
      </c>
      <c r="G400" s="2">
        <f>IFERROR(__xludf.DUMMYFUNCTION("""COMPUTED_VALUE"""),45874.66666666667)</f>
        <v>45874.66667</v>
      </c>
      <c r="H400" s="1">
        <f>IFERROR(__xludf.DUMMYFUNCTION("""COMPUTED_VALUE"""),24526.15)</f>
        <v>24526.15</v>
      </c>
      <c r="J400" s="2">
        <f>IFERROR(__xludf.DUMMYFUNCTION("""COMPUTED_VALUE"""),45874.66666666667)</f>
        <v>45874.66667</v>
      </c>
      <c r="K400" s="1">
        <f>IFERROR(__xludf.DUMMYFUNCTION("""COMPUTED_VALUE"""),24790.95)</f>
        <v>24790.95</v>
      </c>
      <c r="M400" s="2">
        <f>IFERROR(__xludf.DUMMYFUNCTION("""COMPUTED_VALUE"""),45874.66666666667)</f>
        <v>45874.66667</v>
      </c>
      <c r="N400" s="1">
        <f>IFERROR(__xludf.DUMMYFUNCTION("""COMPUTED_VALUE"""),4.91627169E8)</f>
        <v>491627169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IFERROR(__xludf.DUMMYFUNCTION("""COMPUTED_VALUE"""),24565.55)</f>
        <v>24565.55</v>
      </c>
      <c r="D401" s="2">
        <f>IFERROR(__xludf.DUMMYFUNCTION("""COMPUTED_VALUE"""),45875.66666666667)</f>
        <v>45875.66667</v>
      </c>
      <c r="E401" s="1">
        <f>IFERROR(__xludf.DUMMYFUNCTION("""COMPUTED_VALUE"""),25003.03)</f>
        <v>25003.03</v>
      </c>
      <c r="G401" s="2">
        <f>IFERROR(__xludf.DUMMYFUNCTION("""COMPUTED_VALUE"""),45875.66666666667)</f>
        <v>45875.66667</v>
      </c>
      <c r="H401" s="1">
        <f>IFERROR(__xludf.DUMMYFUNCTION("""COMPUTED_VALUE"""),24550.61)</f>
        <v>24550.61</v>
      </c>
      <c r="J401" s="2">
        <f>IFERROR(__xludf.DUMMYFUNCTION("""COMPUTED_VALUE"""),45875.66666666667)</f>
        <v>45875.66667</v>
      </c>
      <c r="K401" s="1">
        <f>IFERROR(__xludf.DUMMYFUNCTION("""COMPUTED_VALUE"""),24946.14)</f>
        <v>24946.14</v>
      </c>
      <c r="M401" s="2">
        <f>IFERROR(__xludf.DUMMYFUNCTION("""COMPUTED_VALUE"""),45875.66666666667)</f>
        <v>45875.66667</v>
      </c>
      <c r="N401" s="1">
        <f>IFERROR(__xludf.DUMMYFUNCTION("""COMPUTED_VALUE"""),4.68597053E8)</f>
        <v>468597053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IFERROR(__xludf.DUMMYFUNCTION("""COMPUTED_VALUE"""),25304.7)</f>
        <v>25304.7</v>
      </c>
      <c r="D402" s="2">
        <f>IFERROR(__xludf.DUMMYFUNCTION("""COMPUTED_VALUE"""),45876.66666666667)</f>
        <v>45876.66667</v>
      </c>
      <c r="E402" s="1">
        <f>IFERROR(__xludf.DUMMYFUNCTION("""COMPUTED_VALUE"""),25591.14)</f>
        <v>25591.14</v>
      </c>
      <c r="G402" s="2">
        <f>IFERROR(__xludf.DUMMYFUNCTION("""COMPUTED_VALUE"""),45876.66666666667)</f>
        <v>45876.66667</v>
      </c>
      <c r="H402" s="1">
        <f>IFERROR(__xludf.DUMMYFUNCTION("""COMPUTED_VALUE"""),24934.12)</f>
        <v>24934.12</v>
      </c>
      <c r="J402" s="2">
        <f>IFERROR(__xludf.DUMMYFUNCTION("""COMPUTED_VALUE"""),45876.66666666667)</f>
        <v>45876.66667</v>
      </c>
      <c r="K402" s="1">
        <f>IFERROR(__xludf.DUMMYFUNCTION("""COMPUTED_VALUE"""),25194.56)</f>
        <v>25194.56</v>
      </c>
      <c r="M402" s="2">
        <f>IFERROR(__xludf.DUMMYFUNCTION("""COMPUTED_VALUE"""),45876.66666666667)</f>
        <v>45876.66667</v>
      </c>
      <c r="N402" s="1">
        <f>IFERROR(__xludf.DUMMYFUNCTION("""COMPUTED_VALUE"""),5.3044494E8)</f>
        <v>530444940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IFERROR(__xludf.DUMMYFUNCTION("""COMPUTED_VALUE"""),25287.84)</f>
        <v>25287.84</v>
      </c>
      <c r="D403" s="2">
        <f>IFERROR(__xludf.DUMMYFUNCTION("""COMPUTED_VALUE"""),45877.66666666667)</f>
        <v>45877.66667</v>
      </c>
      <c r="E403" s="1">
        <f>IFERROR(__xludf.DUMMYFUNCTION("""COMPUTED_VALUE"""),25505.77)</f>
        <v>25505.77</v>
      </c>
      <c r="G403" s="2">
        <f>IFERROR(__xludf.DUMMYFUNCTION("""COMPUTED_VALUE"""),45877.66666666667)</f>
        <v>45877.66667</v>
      </c>
      <c r="H403" s="1">
        <f>IFERROR(__xludf.DUMMYFUNCTION("""COMPUTED_VALUE"""),25158.83)</f>
        <v>25158.83</v>
      </c>
      <c r="J403" s="2">
        <f>IFERROR(__xludf.DUMMYFUNCTION("""COMPUTED_VALUE"""),45877.66666666667)</f>
        <v>45877.66667</v>
      </c>
      <c r="K403" s="1">
        <f>IFERROR(__xludf.DUMMYFUNCTION("""COMPUTED_VALUE"""),25436.03)</f>
        <v>25436.03</v>
      </c>
      <c r="M403" s="2">
        <f>IFERROR(__xludf.DUMMYFUNCTION("""COMPUTED_VALUE"""),45877.66666666667)</f>
        <v>45877.66667</v>
      </c>
      <c r="N403" s="1">
        <f>IFERROR(__xludf.DUMMYFUNCTION("""COMPUTED_VALUE"""),4.11746668E8)</f>
        <v>411746668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IFERROR(__xludf.DUMMYFUNCTION("""COMPUTED_VALUE"""),25438.26)</f>
        <v>25438.26</v>
      </c>
      <c r="D404" s="2">
        <f>IFERROR(__xludf.DUMMYFUNCTION("""COMPUTED_VALUE"""),45880.66666666667)</f>
        <v>45880.66667</v>
      </c>
      <c r="E404" s="1">
        <f>IFERROR(__xludf.DUMMYFUNCTION("""COMPUTED_VALUE"""),25648.23)</f>
        <v>25648.23</v>
      </c>
      <c r="G404" s="2">
        <f>IFERROR(__xludf.DUMMYFUNCTION("""COMPUTED_VALUE"""),45880.66666666667)</f>
        <v>45880.66667</v>
      </c>
      <c r="H404" s="1">
        <f>IFERROR(__xludf.DUMMYFUNCTION("""COMPUTED_VALUE"""),25273.92)</f>
        <v>25273.92</v>
      </c>
      <c r="J404" s="2">
        <f>IFERROR(__xludf.DUMMYFUNCTION("""COMPUTED_VALUE"""),45880.66666666667)</f>
        <v>45880.66667</v>
      </c>
      <c r="K404" s="1">
        <f>IFERROR(__xludf.DUMMYFUNCTION("""COMPUTED_VALUE"""),25371.48)</f>
        <v>25371.48</v>
      </c>
      <c r="M404" s="2">
        <f>IFERROR(__xludf.DUMMYFUNCTION("""COMPUTED_VALUE"""),45880.66666666667)</f>
        <v>45880.66667</v>
      </c>
      <c r="N404" s="1">
        <f>IFERROR(__xludf.DUMMYFUNCTION("""COMPUTED_VALUE"""),5.27843715E8)</f>
        <v>527843715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IFERROR(__xludf.DUMMYFUNCTION("""COMPUTED_VALUE"""),25531.73)</f>
        <v>25531.73</v>
      </c>
      <c r="D405" s="2">
        <f>IFERROR(__xludf.DUMMYFUNCTION("""COMPUTED_VALUE"""),45881.66666666667)</f>
        <v>45881.66667</v>
      </c>
      <c r="E405" s="1">
        <f>IFERROR(__xludf.DUMMYFUNCTION("""COMPUTED_VALUE"""),25805.92)</f>
        <v>25805.92</v>
      </c>
      <c r="G405" s="2">
        <f>IFERROR(__xludf.DUMMYFUNCTION("""COMPUTED_VALUE"""),45881.66666666667)</f>
        <v>45881.66667</v>
      </c>
      <c r="H405" s="1">
        <f>IFERROR(__xludf.DUMMYFUNCTION("""COMPUTED_VALUE"""),25207.54)</f>
        <v>25207.54</v>
      </c>
      <c r="J405" s="2">
        <f>IFERROR(__xludf.DUMMYFUNCTION("""COMPUTED_VALUE"""),45881.66666666667)</f>
        <v>45881.66667</v>
      </c>
      <c r="K405" s="1">
        <f>IFERROR(__xludf.DUMMYFUNCTION("""COMPUTED_VALUE"""),25798.1)</f>
        <v>25798.1</v>
      </c>
      <c r="M405" s="2">
        <f>IFERROR(__xludf.DUMMYFUNCTION("""COMPUTED_VALUE"""),45881.66666666667)</f>
        <v>45881.66667</v>
      </c>
      <c r="N405" s="1">
        <f>IFERROR(__xludf.DUMMYFUNCTION("""COMPUTED_VALUE"""),4.97406962E8)</f>
        <v>497406962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IFERROR(__xludf.DUMMYFUNCTION("""COMPUTED_VALUE"""),25880.32)</f>
        <v>25880.32</v>
      </c>
      <c r="D406" s="2">
        <f>IFERROR(__xludf.DUMMYFUNCTION("""COMPUTED_VALUE"""),45882.66666666667)</f>
        <v>45882.66667</v>
      </c>
      <c r="E406" s="1">
        <f>IFERROR(__xludf.DUMMYFUNCTION("""COMPUTED_VALUE"""),26004.66)</f>
        <v>26004.66</v>
      </c>
      <c r="G406" s="2">
        <f>IFERROR(__xludf.DUMMYFUNCTION("""COMPUTED_VALUE"""),45882.66666666667)</f>
        <v>45882.66667</v>
      </c>
      <c r="H406" s="1">
        <f>IFERROR(__xludf.DUMMYFUNCTION("""COMPUTED_VALUE"""),25439.94)</f>
        <v>25439.94</v>
      </c>
      <c r="J406" s="2">
        <f>IFERROR(__xludf.DUMMYFUNCTION("""COMPUTED_VALUE"""),45882.66666666667)</f>
        <v>45882.66667</v>
      </c>
      <c r="K406" s="1">
        <f>IFERROR(__xludf.DUMMYFUNCTION("""COMPUTED_VALUE"""),25722.69)</f>
        <v>25722.69</v>
      </c>
      <c r="M406" s="2">
        <f>IFERROR(__xludf.DUMMYFUNCTION("""COMPUTED_VALUE"""),45882.66666666667)</f>
        <v>45882.66667</v>
      </c>
      <c r="N406" s="1">
        <f>IFERROR(__xludf.DUMMYFUNCTION("""COMPUTED_VALUE"""),5.08845551E8)</f>
        <v>508845551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IFERROR(__xludf.DUMMYFUNCTION("""COMPUTED_VALUE"""),25479.74)</f>
        <v>25479.74</v>
      </c>
      <c r="D407" s="2">
        <f>IFERROR(__xludf.DUMMYFUNCTION("""COMPUTED_VALUE"""),45883.66666666667)</f>
        <v>45883.66667</v>
      </c>
      <c r="E407" s="1">
        <f>IFERROR(__xludf.DUMMYFUNCTION("""COMPUTED_VALUE"""),25866.08)</f>
        <v>25866.08</v>
      </c>
      <c r="G407" s="2">
        <f>IFERROR(__xludf.DUMMYFUNCTION("""COMPUTED_VALUE"""),45883.66666666667)</f>
        <v>45883.66667</v>
      </c>
      <c r="H407" s="1">
        <f>IFERROR(__xludf.DUMMYFUNCTION("""COMPUTED_VALUE"""),25458.97)</f>
        <v>25458.97</v>
      </c>
      <c r="J407" s="2">
        <f>IFERROR(__xludf.DUMMYFUNCTION("""COMPUTED_VALUE"""),45883.66666666667)</f>
        <v>45883.66667</v>
      </c>
      <c r="K407" s="1">
        <f>IFERROR(__xludf.DUMMYFUNCTION("""COMPUTED_VALUE"""),25799.97)</f>
        <v>25799.97</v>
      </c>
      <c r="M407" s="2">
        <f>IFERROR(__xludf.DUMMYFUNCTION("""COMPUTED_VALUE"""),45883.66666666667)</f>
        <v>45883.66667</v>
      </c>
      <c r="N407" s="1">
        <f>IFERROR(__xludf.DUMMYFUNCTION("""COMPUTED_VALUE"""),4.97395213E8)</f>
        <v>497395213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IFERROR(__xludf.DUMMYFUNCTION("""COMPUTED_VALUE"""),25659.3)</f>
        <v>25659.3</v>
      </c>
      <c r="D408" s="2">
        <f>IFERROR(__xludf.DUMMYFUNCTION("""COMPUTED_VALUE"""),45884.66666666667)</f>
        <v>45884.66667</v>
      </c>
      <c r="E408" s="1">
        <f>IFERROR(__xludf.DUMMYFUNCTION("""COMPUTED_VALUE"""),25659.3)</f>
        <v>25659.3</v>
      </c>
      <c r="G408" s="2">
        <f>IFERROR(__xludf.DUMMYFUNCTION("""COMPUTED_VALUE"""),45884.66666666667)</f>
        <v>45884.66667</v>
      </c>
      <c r="H408" s="1">
        <f>IFERROR(__xludf.DUMMYFUNCTION("""COMPUTED_VALUE"""),25152.19)</f>
        <v>25152.19</v>
      </c>
      <c r="J408" s="2">
        <f>IFERROR(__xludf.DUMMYFUNCTION("""COMPUTED_VALUE"""),45884.66666666667)</f>
        <v>45884.66667</v>
      </c>
      <c r="K408" s="1">
        <f>IFERROR(__xludf.DUMMYFUNCTION("""COMPUTED_VALUE"""),25399.1)</f>
        <v>25399.1</v>
      </c>
      <c r="M408" s="2">
        <f>IFERROR(__xludf.DUMMYFUNCTION("""COMPUTED_VALUE"""),45884.66666666667)</f>
        <v>45884.66667</v>
      </c>
      <c r="N408" s="1">
        <f>IFERROR(__xludf.DUMMYFUNCTION("""COMPUTED_VALUE"""),7.07961562E8)</f>
        <v>707961562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IFERROR(__xludf.DUMMYFUNCTION("""COMPUTED_VALUE"""),25363.15)</f>
        <v>25363.15</v>
      </c>
      <c r="D409" s="2">
        <f>IFERROR(__xludf.DUMMYFUNCTION("""COMPUTED_VALUE"""),45887.66666666667)</f>
        <v>45887.66667</v>
      </c>
      <c r="E409" s="1">
        <f>IFERROR(__xludf.DUMMYFUNCTION("""COMPUTED_VALUE"""),25566.26)</f>
        <v>25566.26</v>
      </c>
      <c r="G409" s="2">
        <f>IFERROR(__xludf.DUMMYFUNCTION("""COMPUTED_VALUE"""),45887.66666666667)</f>
        <v>45887.66667</v>
      </c>
      <c r="H409" s="1">
        <f>IFERROR(__xludf.DUMMYFUNCTION("""COMPUTED_VALUE"""),25363.15)</f>
        <v>25363.15</v>
      </c>
      <c r="J409" s="2">
        <f>IFERROR(__xludf.DUMMYFUNCTION("""COMPUTED_VALUE"""),45887.66666666667)</f>
        <v>45887.66667</v>
      </c>
      <c r="K409" s="1">
        <f>IFERROR(__xludf.DUMMYFUNCTION("""COMPUTED_VALUE"""),25526.75)</f>
        <v>25526.75</v>
      </c>
      <c r="M409" s="2">
        <f>IFERROR(__xludf.DUMMYFUNCTION("""COMPUTED_VALUE"""),45887.66666666667)</f>
        <v>45887.66667</v>
      </c>
      <c r="N409" s="1">
        <f>IFERROR(__xludf.DUMMYFUNCTION("""COMPUTED_VALUE"""),4.86366811E8)</f>
        <v>486366811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IFERROR(__xludf.DUMMYFUNCTION("""COMPUTED_VALUE"""),25503.53)</f>
        <v>25503.53</v>
      </c>
      <c r="D410" s="2">
        <f>IFERROR(__xludf.DUMMYFUNCTION("""COMPUTED_VALUE"""),45888.66666666667)</f>
        <v>45888.66667</v>
      </c>
      <c r="E410" s="1">
        <f>IFERROR(__xludf.DUMMYFUNCTION("""COMPUTED_VALUE"""),25510.33)</f>
        <v>25510.33</v>
      </c>
      <c r="G410" s="2">
        <f>IFERROR(__xludf.DUMMYFUNCTION("""COMPUTED_VALUE"""),45888.66666666667)</f>
        <v>45888.66667</v>
      </c>
      <c r="H410" s="1">
        <f>IFERROR(__xludf.DUMMYFUNCTION("""COMPUTED_VALUE"""),24736.11)</f>
        <v>24736.11</v>
      </c>
      <c r="J410" s="2">
        <f>IFERROR(__xludf.DUMMYFUNCTION("""COMPUTED_VALUE"""),45888.66666666667)</f>
        <v>45888.66667</v>
      </c>
      <c r="K410" s="1">
        <f>IFERROR(__xludf.DUMMYFUNCTION("""COMPUTED_VALUE"""),24769.51)</f>
        <v>24769.51</v>
      </c>
      <c r="M410" s="2">
        <f>IFERROR(__xludf.DUMMYFUNCTION("""COMPUTED_VALUE"""),45888.66666666667)</f>
        <v>45888.66667</v>
      </c>
      <c r="N410" s="1">
        <f>IFERROR(__xludf.DUMMYFUNCTION("""COMPUTED_VALUE"""),6.75355301E8)</f>
        <v>675355301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IFERROR(__xludf.DUMMYFUNCTION("""COMPUTED_VALUE"""),24691.69)</f>
        <v>24691.69</v>
      </c>
      <c r="D411" s="2">
        <f>IFERROR(__xludf.DUMMYFUNCTION("""COMPUTED_VALUE"""),45889.66666666667)</f>
        <v>45889.66667</v>
      </c>
      <c r="E411" s="1">
        <f>IFERROR(__xludf.DUMMYFUNCTION("""COMPUTED_VALUE"""),24691.69)</f>
        <v>24691.69</v>
      </c>
      <c r="G411" s="2">
        <f>IFERROR(__xludf.DUMMYFUNCTION("""COMPUTED_VALUE"""),45889.66666666667)</f>
        <v>45889.66667</v>
      </c>
      <c r="H411" s="1">
        <f>IFERROR(__xludf.DUMMYFUNCTION("""COMPUTED_VALUE"""),23857.19)</f>
        <v>23857.19</v>
      </c>
      <c r="J411" s="2">
        <f>IFERROR(__xludf.DUMMYFUNCTION("""COMPUTED_VALUE"""),45889.66666666667)</f>
        <v>45889.66667</v>
      </c>
      <c r="K411" s="1">
        <f>IFERROR(__xludf.DUMMYFUNCTION("""COMPUTED_VALUE"""),24662.02)</f>
        <v>24662.02</v>
      </c>
      <c r="M411" s="2">
        <f>IFERROR(__xludf.DUMMYFUNCTION("""COMPUTED_VALUE"""),45889.66666666667)</f>
        <v>45889.66667</v>
      </c>
      <c r="N411" s="1">
        <f>IFERROR(__xludf.DUMMYFUNCTION("""COMPUTED_VALUE"""),6.06546253E8)</f>
        <v>606546253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IFERROR(__xludf.DUMMYFUNCTION("""COMPUTED_VALUE"""),24593.57)</f>
        <v>24593.57</v>
      </c>
      <c r="D412" s="2">
        <f>IFERROR(__xludf.DUMMYFUNCTION("""COMPUTED_VALUE"""),45890.66666666667)</f>
        <v>45890.66667</v>
      </c>
      <c r="E412" s="1">
        <f>IFERROR(__xludf.DUMMYFUNCTION("""COMPUTED_VALUE"""),24775.83)</f>
        <v>24775.83</v>
      </c>
      <c r="G412" s="2">
        <f>IFERROR(__xludf.DUMMYFUNCTION("""COMPUTED_VALUE"""),45890.66666666667)</f>
        <v>45890.66667</v>
      </c>
      <c r="H412" s="1">
        <f>IFERROR(__xludf.DUMMYFUNCTION("""COMPUTED_VALUE"""),24399.08)</f>
        <v>24399.08</v>
      </c>
      <c r="J412" s="2">
        <f>IFERROR(__xludf.DUMMYFUNCTION("""COMPUTED_VALUE"""),45890.66666666667)</f>
        <v>45890.66667</v>
      </c>
      <c r="K412" s="1">
        <f>IFERROR(__xludf.DUMMYFUNCTION("""COMPUTED_VALUE"""),24572.01)</f>
        <v>24572.01</v>
      </c>
      <c r="M412" s="2">
        <f>IFERROR(__xludf.DUMMYFUNCTION("""COMPUTED_VALUE"""),45890.66666666667)</f>
        <v>45890.66667</v>
      </c>
      <c r="N412" s="1">
        <f>IFERROR(__xludf.DUMMYFUNCTION("""COMPUTED_VALUE"""),3.83940608E8)</f>
        <v>383940608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IFERROR(__xludf.DUMMYFUNCTION("""COMPUTED_VALUE"""),24451.59)</f>
        <v>24451.59</v>
      </c>
      <c r="D413" s="2">
        <f>IFERROR(__xludf.DUMMYFUNCTION("""COMPUTED_VALUE"""),45891.66666666667)</f>
        <v>45891.66667</v>
      </c>
      <c r="E413" s="1">
        <f>IFERROR(__xludf.DUMMYFUNCTION("""COMPUTED_VALUE"""),25205.69)</f>
        <v>25205.69</v>
      </c>
      <c r="G413" s="2">
        <f>IFERROR(__xludf.DUMMYFUNCTION("""COMPUTED_VALUE"""),45891.66666666667)</f>
        <v>45891.66667</v>
      </c>
      <c r="H413" s="1">
        <f>IFERROR(__xludf.DUMMYFUNCTION("""COMPUTED_VALUE"""),24281.42)</f>
        <v>24281.42</v>
      </c>
      <c r="J413" s="2">
        <f>IFERROR(__xludf.DUMMYFUNCTION("""COMPUTED_VALUE"""),45891.66666666667)</f>
        <v>45891.66667</v>
      </c>
      <c r="K413" s="1">
        <f>IFERROR(__xludf.DUMMYFUNCTION("""COMPUTED_VALUE"""),25037.28)</f>
        <v>25037.28</v>
      </c>
      <c r="M413" s="2">
        <f>IFERROR(__xludf.DUMMYFUNCTION("""COMPUTED_VALUE"""),45891.66666666667)</f>
        <v>45891.66667</v>
      </c>
      <c r="N413" s="1">
        <f>IFERROR(__xludf.DUMMYFUNCTION("""COMPUTED_VALUE"""),5.56492228E8)</f>
        <v>556492228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IFERROR(__xludf.DUMMYFUNCTION("""COMPUTED_VALUE"""),25045.93)</f>
        <v>25045.93</v>
      </c>
      <c r="D414" s="2">
        <f>IFERROR(__xludf.DUMMYFUNCTION("""COMPUTED_VALUE"""),45894.66666666667)</f>
        <v>45894.66667</v>
      </c>
      <c r="E414" s="1">
        <f>IFERROR(__xludf.DUMMYFUNCTION("""COMPUTED_VALUE"""),25406.99)</f>
        <v>25406.99</v>
      </c>
      <c r="G414" s="2">
        <f>IFERROR(__xludf.DUMMYFUNCTION("""COMPUTED_VALUE"""),45894.66666666667)</f>
        <v>45894.66667</v>
      </c>
      <c r="H414" s="1">
        <f>IFERROR(__xludf.DUMMYFUNCTION("""COMPUTED_VALUE"""),24867.63)</f>
        <v>24867.63</v>
      </c>
      <c r="J414" s="2">
        <f>IFERROR(__xludf.DUMMYFUNCTION("""COMPUTED_VALUE"""),45894.66666666667)</f>
        <v>45894.66667</v>
      </c>
      <c r="K414" s="1">
        <f>IFERROR(__xludf.DUMMYFUNCTION("""COMPUTED_VALUE"""),25160.57)</f>
        <v>25160.57</v>
      </c>
      <c r="M414" s="2">
        <f>IFERROR(__xludf.DUMMYFUNCTION("""COMPUTED_VALUE"""),45894.66666666667)</f>
        <v>45894.66667</v>
      </c>
      <c r="N414" s="1">
        <f>IFERROR(__xludf.DUMMYFUNCTION("""COMPUTED_VALUE"""),4.42108499E8)</f>
        <v>442108499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IFERROR(__xludf.DUMMYFUNCTION("""COMPUTED_VALUE"""),25213.59)</f>
        <v>25213.59</v>
      </c>
      <c r="D415" s="2">
        <f>IFERROR(__xludf.DUMMYFUNCTION("""COMPUTED_VALUE"""),45895.66666666667)</f>
        <v>45895.66667</v>
      </c>
      <c r="E415" s="1">
        <f>IFERROR(__xludf.DUMMYFUNCTION("""COMPUTED_VALUE"""),25518.93)</f>
        <v>25518.93</v>
      </c>
      <c r="G415" s="2">
        <f>IFERROR(__xludf.DUMMYFUNCTION("""COMPUTED_VALUE"""),45895.66666666667)</f>
        <v>45895.66667</v>
      </c>
      <c r="H415" s="1">
        <f>IFERROR(__xludf.DUMMYFUNCTION("""COMPUTED_VALUE"""),25151.31)</f>
        <v>25151.31</v>
      </c>
      <c r="J415" s="2">
        <f>IFERROR(__xludf.DUMMYFUNCTION("""COMPUTED_VALUE"""),45895.66666666667)</f>
        <v>45895.66667</v>
      </c>
      <c r="K415" s="1">
        <f>IFERROR(__xludf.DUMMYFUNCTION("""COMPUTED_VALUE"""),25435.6)</f>
        <v>25435.6</v>
      </c>
      <c r="M415" s="2">
        <f>IFERROR(__xludf.DUMMYFUNCTION("""COMPUTED_VALUE"""),45895.66666666667)</f>
        <v>45895.66667</v>
      </c>
      <c r="N415" s="1">
        <f>IFERROR(__xludf.DUMMYFUNCTION("""COMPUTED_VALUE"""),4.39183685E8)</f>
        <v>439183685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IFERROR(__xludf.DUMMYFUNCTION("""COMPUTED_VALUE"""),25415.14)</f>
        <v>25415.14</v>
      </c>
      <c r="D416" s="2">
        <f>IFERROR(__xludf.DUMMYFUNCTION("""COMPUTED_VALUE"""),45896.66666666667)</f>
        <v>45896.66667</v>
      </c>
      <c r="E416" s="1">
        <f>IFERROR(__xludf.DUMMYFUNCTION("""COMPUTED_VALUE"""),25552.46)</f>
        <v>25552.46</v>
      </c>
      <c r="G416" s="2">
        <f>IFERROR(__xludf.DUMMYFUNCTION("""COMPUTED_VALUE"""),45896.66666666667)</f>
        <v>45896.66667</v>
      </c>
      <c r="H416" s="1">
        <f>IFERROR(__xludf.DUMMYFUNCTION("""COMPUTED_VALUE"""),25143.49)</f>
        <v>25143.49</v>
      </c>
      <c r="J416" s="2">
        <f>IFERROR(__xludf.DUMMYFUNCTION("""COMPUTED_VALUE"""),45896.66666666667)</f>
        <v>45896.66667</v>
      </c>
      <c r="K416" s="1">
        <f>IFERROR(__xludf.DUMMYFUNCTION("""COMPUTED_VALUE"""),25472.82)</f>
        <v>25472.82</v>
      </c>
      <c r="M416" s="2">
        <f>IFERROR(__xludf.DUMMYFUNCTION("""COMPUTED_VALUE"""),45896.66666666667)</f>
        <v>45896.66667</v>
      </c>
      <c r="N416" s="1">
        <f>IFERROR(__xludf.DUMMYFUNCTION("""COMPUTED_VALUE"""),4.56237599E8)</f>
        <v>456237599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IFERROR(__xludf.DUMMYFUNCTION("""COMPUTED_VALUE"""),25457.69)</f>
        <v>25457.69</v>
      </c>
      <c r="D417" s="2">
        <f>IFERROR(__xludf.DUMMYFUNCTION("""COMPUTED_VALUE"""),45897.66666666667)</f>
        <v>45897.66667</v>
      </c>
      <c r="E417" s="1">
        <f>IFERROR(__xludf.DUMMYFUNCTION("""COMPUTED_VALUE"""),25859.66)</f>
        <v>25859.66</v>
      </c>
      <c r="G417" s="2">
        <f>IFERROR(__xludf.DUMMYFUNCTION("""COMPUTED_VALUE"""),45897.66666666667)</f>
        <v>45897.66667</v>
      </c>
      <c r="H417" s="1">
        <f>IFERROR(__xludf.DUMMYFUNCTION("""COMPUTED_VALUE"""),25114.98)</f>
        <v>25114.98</v>
      </c>
      <c r="J417" s="2">
        <f>IFERROR(__xludf.DUMMYFUNCTION("""COMPUTED_VALUE"""),45897.66666666667)</f>
        <v>45897.66667</v>
      </c>
      <c r="K417" s="1">
        <f>IFERROR(__xludf.DUMMYFUNCTION("""COMPUTED_VALUE"""),25523.77)</f>
        <v>25523.77</v>
      </c>
      <c r="M417" s="2">
        <f>IFERROR(__xludf.DUMMYFUNCTION("""COMPUTED_VALUE"""),45897.66666666667)</f>
        <v>45897.66667</v>
      </c>
      <c r="N417" s="1">
        <f>IFERROR(__xludf.DUMMYFUNCTION("""COMPUTED_VALUE"""),5.29609464E8)</f>
        <v>529609464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IFERROR(__xludf.DUMMYFUNCTION("""COMPUTED_VALUE"""),25214.57)</f>
        <v>25214.57</v>
      </c>
      <c r="D418" s="2">
        <f>IFERROR(__xludf.DUMMYFUNCTION("""COMPUTED_VALUE"""),45898.66666666667)</f>
        <v>45898.66667</v>
      </c>
      <c r="E418" s="1">
        <f>IFERROR(__xludf.DUMMYFUNCTION("""COMPUTED_VALUE"""),25214.57)</f>
        <v>25214.57</v>
      </c>
      <c r="G418" s="2">
        <f>IFERROR(__xludf.DUMMYFUNCTION("""COMPUTED_VALUE"""),45898.66666666667)</f>
        <v>45898.66667</v>
      </c>
      <c r="H418" s="1">
        <f>IFERROR(__xludf.DUMMYFUNCTION("""COMPUTED_VALUE"""),24541.27)</f>
        <v>24541.27</v>
      </c>
      <c r="J418" s="2">
        <f>IFERROR(__xludf.DUMMYFUNCTION("""COMPUTED_VALUE"""),45898.66666666667)</f>
        <v>45898.66667</v>
      </c>
      <c r="K418" s="1">
        <f>IFERROR(__xludf.DUMMYFUNCTION("""COMPUTED_VALUE"""),24694.48)</f>
        <v>24694.48</v>
      </c>
      <c r="M418" s="2">
        <f>IFERROR(__xludf.DUMMYFUNCTION("""COMPUTED_VALUE"""),45898.66666666667)</f>
        <v>45898.66667</v>
      </c>
      <c r="N418" s="1">
        <f>IFERROR(__xludf.DUMMYFUNCTION("""COMPUTED_VALUE"""),5.66370047E8)</f>
        <v>566370047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IFERROR(__xludf.DUMMYFUNCTION("""COMPUTED_VALUE"""),24049.88)</f>
        <v>24049.88</v>
      </c>
      <c r="D419" s="2">
        <f>IFERROR(__xludf.DUMMYFUNCTION("""COMPUTED_VALUE"""),45902.66666666667)</f>
        <v>45902.66667</v>
      </c>
      <c r="E419" s="1">
        <f>IFERROR(__xludf.DUMMYFUNCTION("""COMPUTED_VALUE"""),24408.13)</f>
        <v>24408.13</v>
      </c>
      <c r="G419" s="2">
        <f>IFERROR(__xludf.DUMMYFUNCTION("""COMPUTED_VALUE"""),45902.66666666667)</f>
        <v>45902.66667</v>
      </c>
      <c r="H419" s="1">
        <f>IFERROR(__xludf.DUMMYFUNCTION("""COMPUTED_VALUE"""),23916.47)</f>
        <v>23916.47</v>
      </c>
      <c r="J419" s="2">
        <f>IFERROR(__xludf.DUMMYFUNCTION("""COMPUTED_VALUE"""),45902.66666666667)</f>
        <v>45902.66667</v>
      </c>
      <c r="K419" s="1">
        <f>IFERROR(__xludf.DUMMYFUNCTION("""COMPUTED_VALUE"""),24364.08)</f>
        <v>24364.08</v>
      </c>
      <c r="M419" s="2">
        <f>IFERROR(__xludf.DUMMYFUNCTION("""COMPUTED_VALUE"""),45902.66666666667)</f>
        <v>45902.66667</v>
      </c>
      <c r="N419" s="1">
        <f>IFERROR(__xludf.DUMMYFUNCTION("""COMPUTED_VALUE"""),4.77412016E8)</f>
        <v>477412016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IFERROR(__xludf.DUMMYFUNCTION("""COMPUTED_VALUE"""),24443.53)</f>
        <v>24443.53</v>
      </c>
      <c r="D420" s="2">
        <f>IFERROR(__xludf.DUMMYFUNCTION("""COMPUTED_VALUE"""),45903.66666666667)</f>
        <v>45903.66667</v>
      </c>
      <c r="E420" s="1">
        <f>IFERROR(__xludf.DUMMYFUNCTION("""COMPUTED_VALUE"""),24572.14)</f>
        <v>24572.14</v>
      </c>
      <c r="G420" s="2">
        <f>IFERROR(__xludf.DUMMYFUNCTION("""COMPUTED_VALUE"""),45903.66666666667)</f>
        <v>45903.66667</v>
      </c>
      <c r="H420" s="1">
        <f>IFERROR(__xludf.DUMMYFUNCTION("""COMPUTED_VALUE"""),24128.6)</f>
        <v>24128.6</v>
      </c>
      <c r="J420" s="2">
        <f>IFERROR(__xludf.DUMMYFUNCTION("""COMPUTED_VALUE"""),45903.66666666667)</f>
        <v>45903.66667</v>
      </c>
      <c r="K420" s="1">
        <f>IFERROR(__xludf.DUMMYFUNCTION("""COMPUTED_VALUE"""),24373.35)</f>
        <v>24373.35</v>
      </c>
      <c r="M420" s="2">
        <f>IFERROR(__xludf.DUMMYFUNCTION("""COMPUTED_VALUE"""),45903.66666666667)</f>
        <v>45903.66667</v>
      </c>
      <c r="N420" s="1">
        <f>IFERROR(__xludf.DUMMYFUNCTION("""COMPUTED_VALUE"""),3.8889558E8)</f>
        <v>388895580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IFERROR(__xludf.DUMMYFUNCTION("""COMPUTED_VALUE"""),24326.14)</f>
        <v>24326.14</v>
      </c>
      <c r="D421" s="2">
        <f>IFERROR(__xludf.DUMMYFUNCTION("""COMPUTED_VALUE"""),45904.66666666667)</f>
        <v>45904.66667</v>
      </c>
      <c r="E421" s="1">
        <f>IFERROR(__xludf.DUMMYFUNCTION("""COMPUTED_VALUE"""),24589.15)</f>
        <v>24589.15</v>
      </c>
      <c r="G421" s="2">
        <f>IFERROR(__xludf.DUMMYFUNCTION("""COMPUTED_VALUE"""),45904.66666666667)</f>
        <v>45904.66667</v>
      </c>
      <c r="H421" s="1">
        <f>IFERROR(__xludf.DUMMYFUNCTION("""COMPUTED_VALUE"""),24205.51)</f>
        <v>24205.51</v>
      </c>
      <c r="J421" s="2">
        <f>IFERROR(__xludf.DUMMYFUNCTION("""COMPUTED_VALUE"""),45904.66666666667)</f>
        <v>45904.66667</v>
      </c>
      <c r="K421" s="1">
        <f>IFERROR(__xludf.DUMMYFUNCTION("""COMPUTED_VALUE"""),24572.87)</f>
        <v>24572.87</v>
      </c>
      <c r="M421" s="2">
        <f>IFERROR(__xludf.DUMMYFUNCTION("""COMPUTED_VALUE"""),45904.66666666667)</f>
        <v>45904.66667</v>
      </c>
      <c r="N421" s="1">
        <f>IFERROR(__xludf.DUMMYFUNCTION("""COMPUTED_VALUE"""),3.91480011E8)</f>
        <v>391480011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IFERROR(__xludf.DUMMYFUNCTION("""COMPUTED_VALUE"""),25043.08)</f>
        <v>25043.08</v>
      </c>
      <c r="D422" s="2">
        <f>IFERROR(__xludf.DUMMYFUNCTION("""COMPUTED_VALUE"""),45905.66666666667)</f>
        <v>45905.66667</v>
      </c>
      <c r="E422" s="1">
        <f>IFERROR(__xludf.DUMMYFUNCTION("""COMPUTED_VALUE"""),25043.08)</f>
        <v>25043.08</v>
      </c>
      <c r="G422" s="2">
        <f>IFERROR(__xludf.DUMMYFUNCTION("""COMPUTED_VALUE"""),45905.66666666667)</f>
        <v>45905.66667</v>
      </c>
      <c r="H422" s="1">
        <f>IFERROR(__xludf.DUMMYFUNCTION("""COMPUTED_VALUE"""),24317.53)</f>
        <v>24317.53</v>
      </c>
      <c r="J422" s="2">
        <f>IFERROR(__xludf.DUMMYFUNCTION("""COMPUTED_VALUE"""),45905.66666666667)</f>
        <v>45905.66667</v>
      </c>
      <c r="K422" s="1">
        <f>IFERROR(__xludf.DUMMYFUNCTION("""COMPUTED_VALUE"""),24667.21)</f>
        <v>24667.21</v>
      </c>
      <c r="M422" s="2">
        <f>IFERROR(__xludf.DUMMYFUNCTION("""COMPUTED_VALUE"""),45905.66666666667)</f>
        <v>45905.66667</v>
      </c>
      <c r="N422" s="1">
        <f>IFERROR(__xludf.DUMMYFUNCTION("""COMPUTED_VALUE"""),5.74297775E8)</f>
        <v>574297775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IFERROR(__xludf.DUMMYFUNCTION("""COMPUTED_VALUE"""),24896.59)</f>
        <v>24896.59</v>
      </c>
      <c r="D423" s="2">
        <f>IFERROR(__xludf.DUMMYFUNCTION("""COMPUTED_VALUE"""),45908.66666666667)</f>
        <v>45908.66667</v>
      </c>
      <c r="E423" s="1">
        <f>IFERROR(__xludf.DUMMYFUNCTION("""COMPUTED_VALUE"""),25247.85)</f>
        <v>25247.85</v>
      </c>
      <c r="G423" s="2">
        <f>IFERROR(__xludf.DUMMYFUNCTION("""COMPUTED_VALUE"""),45908.66666666667)</f>
        <v>45908.66667</v>
      </c>
      <c r="H423" s="1">
        <f>IFERROR(__xludf.DUMMYFUNCTION("""COMPUTED_VALUE"""),24896.59)</f>
        <v>24896.59</v>
      </c>
      <c r="J423" s="2">
        <f>IFERROR(__xludf.DUMMYFUNCTION("""COMPUTED_VALUE"""),45908.66666666667)</f>
        <v>45908.66667</v>
      </c>
      <c r="K423" s="1">
        <f>IFERROR(__xludf.DUMMYFUNCTION("""COMPUTED_VALUE"""),24957.14)</f>
        <v>24957.14</v>
      </c>
      <c r="M423" s="2">
        <f>IFERROR(__xludf.DUMMYFUNCTION("""COMPUTED_VALUE"""),45908.66666666667)</f>
        <v>45908.66667</v>
      </c>
      <c r="N423" s="1">
        <f>IFERROR(__xludf.DUMMYFUNCTION("""COMPUTED_VALUE"""),4.23749493E8)</f>
        <v>423749493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IFERROR(__xludf.DUMMYFUNCTION("""COMPUTED_VALUE"""),25107.3)</f>
        <v>25107.3</v>
      </c>
      <c r="D424" s="2">
        <f>IFERROR(__xludf.DUMMYFUNCTION("""COMPUTED_VALUE"""),45909.66666666667)</f>
        <v>45909.66667</v>
      </c>
      <c r="E424" s="1">
        <f>IFERROR(__xludf.DUMMYFUNCTION("""COMPUTED_VALUE"""),25111.86)</f>
        <v>25111.86</v>
      </c>
      <c r="G424" s="2">
        <f>IFERROR(__xludf.DUMMYFUNCTION("""COMPUTED_VALUE"""),45909.66666666667)</f>
        <v>45909.66667</v>
      </c>
      <c r="H424" s="1">
        <f>IFERROR(__xludf.DUMMYFUNCTION("""COMPUTED_VALUE"""),24743.05)</f>
        <v>24743.05</v>
      </c>
      <c r="J424" s="2">
        <f>IFERROR(__xludf.DUMMYFUNCTION("""COMPUTED_VALUE"""),45909.66666666667)</f>
        <v>45909.66667</v>
      </c>
      <c r="K424" s="1">
        <f>IFERROR(__xludf.DUMMYFUNCTION("""COMPUTED_VALUE"""),25049.02)</f>
        <v>25049.02</v>
      </c>
      <c r="M424" s="2">
        <f>IFERROR(__xludf.DUMMYFUNCTION("""COMPUTED_VALUE"""),45909.66666666667)</f>
        <v>45909.66667</v>
      </c>
      <c r="N424" s="1">
        <f>IFERROR(__xludf.DUMMYFUNCTION("""COMPUTED_VALUE"""),3.72436232E8)</f>
        <v>372436232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IFERROR(__xludf.DUMMYFUNCTION("""COMPUTED_VALUE"""),25848.2)</f>
        <v>25848.2</v>
      </c>
      <c r="D425" s="2">
        <f>IFERROR(__xludf.DUMMYFUNCTION("""COMPUTED_VALUE"""),45910.66666666667)</f>
        <v>45910.66667</v>
      </c>
      <c r="E425" s="1">
        <f>IFERROR(__xludf.DUMMYFUNCTION("""COMPUTED_VALUE"""),26360.81)</f>
        <v>26360.81</v>
      </c>
      <c r="G425" s="2">
        <f>IFERROR(__xludf.DUMMYFUNCTION("""COMPUTED_VALUE"""),45910.66666666667)</f>
        <v>45910.66667</v>
      </c>
      <c r="H425" s="1">
        <f>IFERROR(__xludf.DUMMYFUNCTION("""COMPUTED_VALUE"""),25749.95)</f>
        <v>25749.95</v>
      </c>
      <c r="J425" s="2">
        <f>IFERROR(__xludf.DUMMYFUNCTION("""COMPUTED_VALUE"""),45910.66666666667)</f>
        <v>45910.66667</v>
      </c>
      <c r="K425" s="1">
        <f>IFERROR(__xludf.DUMMYFUNCTION("""COMPUTED_VALUE"""),26157.34)</f>
        <v>26157.34</v>
      </c>
      <c r="M425" s="2">
        <f>IFERROR(__xludf.DUMMYFUNCTION("""COMPUTED_VALUE"""),45910.66666666667)</f>
        <v>45910.66667</v>
      </c>
      <c r="N425" s="1">
        <f>IFERROR(__xludf.DUMMYFUNCTION("""COMPUTED_VALUE"""),5.25323173E8)</f>
        <v>525323173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IFERROR(__xludf.DUMMYFUNCTION("""COMPUTED_VALUE"""),26432.75)</f>
        <v>26432.75</v>
      </c>
      <c r="D426" s="2">
        <f>IFERROR(__xludf.DUMMYFUNCTION("""COMPUTED_VALUE"""),45911.66666666667)</f>
        <v>45911.66667</v>
      </c>
      <c r="E426" s="1">
        <f>IFERROR(__xludf.DUMMYFUNCTION("""COMPUTED_VALUE"""),26484.07)</f>
        <v>26484.07</v>
      </c>
      <c r="G426" s="2">
        <f>IFERROR(__xludf.DUMMYFUNCTION("""COMPUTED_VALUE"""),45911.66666666667)</f>
        <v>45911.66667</v>
      </c>
      <c r="H426" s="1">
        <f>IFERROR(__xludf.DUMMYFUNCTION("""COMPUTED_VALUE"""),26061.83)</f>
        <v>26061.83</v>
      </c>
      <c r="J426" s="2">
        <f>IFERROR(__xludf.DUMMYFUNCTION("""COMPUTED_VALUE"""),45911.66666666667)</f>
        <v>45911.66667</v>
      </c>
      <c r="K426" s="1">
        <f>IFERROR(__xludf.DUMMYFUNCTION("""COMPUTED_VALUE"""),26090.54)</f>
        <v>26090.54</v>
      </c>
      <c r="M426" s="2">
        <f>IFERROR(__xludf.DUMMYFUNCTION("""COMPUTED_VALUE"""),45911.66666666667)</f>
        <v>45911.66667</v>
      </c>
      <c r="N426" s="1">
        <f>IFERROR(__xludf.DUMMYFUNCTION("""COMPUTED_VALUE"""),4.52723462E8)</f>
        <v>452723462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IFERROR(__xludf.DUMMYFUNCTION("""COMPUTED_VALUE"""),26240.96)</f>
        <v>26240.96</v>
      </c>
      <c r="D427" s="2">
        <f>IFERROR(__xludf.DUMMYFUNCTION("""COMPUTED_VALUE"""),45912.66666666667)</f>
        <v>45912.66667</v>
      </c>
      <c r="E427" s="1">
        <f>IFERROR(__xludf.DUMMYFUNCTION("""COMPUTED_VALUE"""),26253.54)</f>
        <v>26253.54</v>
      </c>
      <c r="G427" s="2">
        <f>IFERROR(__xludf.DUMMYFUNCTION("""COMPUTED_VALUE"""),45912.66666666667)</f>
        <v>45912.66667</v>
      </c>
      <c r="H427" s="1">
        <f>IFERROR(__xludf.DUMMYFUNCTION("""COMPUTED_VALUE"""),26034.06)</f>
        <v>26034.06</v>
      </c>
      <c r="J427" s="2">
        <f>IFERROR(__xludf.DUMMYFUNCTION("""COMPUTED_VALUE"""),45912.66666666667)</f>
        <v>45912.66667</v>
      </c>
      <c r="K427" s="1">
        <f>IFERROR(__xludf.DUMMYFUNCTION("""COMPUTED_VALUE"""),26166.78)</f>
        <v>26166.78</v>
      </c>
      <c r="M427" s="2">
        <f>IFERROR(__xludf.DUMMYFUNCTION("""COMPUTED_VALUE"""),45912.66666666667)</f>
        <v>45912.66667</v>
      </c>
      <c r="N427" s="1">
        <f>IFERROR(__xludf.DUMMYFUNCTION("""COMPUTED_VALUE"""),3.74323368E8)</f>
        <v>374323368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IFERROR(__xludf.DUMMYFUNCTION("""COMPUTED_VALUE"""),25955.57)</f>
        <v>25955.57</v>
      </c>
      <c r="D428" s="2">
        <f>IFERROR(__xludf.DUMMYFUNCTION("""COMPUTED_VALUE"""),45915.66666666667)</f>
        <v>45915.66667</v>
      </c>
      <c r="E428" s="1">
        <f>IFERROR(__xludf.DUMMYFUNCTION("""COMPUTED_VALUE"""),26285.93)</f>
        <v>26285.93</v>
      </c>
      <c r="G428" s="2">
        <f>IFERROR(__xludf.DUMMYFUNCTION("""COMPUTED_VALUE"""),45915.66666666667)</f>
        <v>45915.66667</v>
      </c>
      <c r="H428" s="1">
        <f>IFERROR(__xludf.DUMMYFUNCTION("""COMPUTED_VALUE"""),25848.4)</f>
        <v>25848.4</v>
      </c>
      <c r="J428" s="2">
        <f>IFERROR(__xludf.DUMMYFUNCTION("""COMPUTED_VALUE"""),45915.66666666667)</f>
        <v>45915.66667</v>
      </c>
      <c r="K428" s="1">
        <f>IFERROR(__xludf.DUMMYFUNCTION("""COMPUTED_VALUE"""),26273.78)</f>
        <v>26273.78</v>
      </c>
      <c r="M428" s="2">
        <f>IFERROR(__xludf.DUMMYFUNCTION("""COMPUTED_VALUE"""),45915.66666666667)</f>
        <v>45915.66667</v>
      </c>
      <c r="N428" s="1">
        <f>IFERROR(__xludf.DUMMYFUNCTION("""COMPUTED_VALUE"""),4.16421627E8)</f>
        <v>416421627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IFERROR(__xludf.DUMMYFUNCTION("""COMPUTED_VALUE"""),26270.72)</f>
        <v>26270.72</v>
      </c>
      <c r="D429" s="2">
        <f>IFERROR(__xludf.DUMMYFUNCTION("""COMPUTED_VALUE"""),45916.66666666667)</f>
        <v>45916.66667</v>
      </c>
      <c r="E429" s="1">
        <f>IFERROR(__xludf.DUMMYFUNCTION("""COMPUTED_VALUE"""),26282.48)</f>
        <v>26282.48</v>
      </c>
      <c r="G429" s="2">
        <f>IFERROR(__xludf.DUMMYFUNCTION("""COMPUTED_VALUE"""),45916.66666666667)</f>
        <v>45916.66667</v>
      </c>
      <c r="H429" s="1">
        <f>IFERROR(__xludf.DUMMYFUNCTION("""COMPUTED_VALUE"""),25935.8)</f>
        <v>25935.8</v>
      </c>
      <c r="J429" s="2">
        <f>IFERROR(__xludf.DUMMYFUNCTION("""COMPUTED_VALUE"""),45916.66666666667)</f>
        <v>45916.66667</v>
      </c>
      <c r="K429" s="1">
        <f>IFERROR(__xludf.DUMMYFUNCTION("""COMPUTED_VALUE"""),26019.88)</f>
        <v>26019.88</v>
      </c>
      <c r="M429" s="2">
        <f>IFERROR(__xludf.DUMMYFUNCTION("""COMPUTED_VALUE"""),45916.66666666667)</f>
        <v>45916.66667</v>
      </c>
      <c r="N429" s="1">
        <f>IFERROR(__xludf.DUMMYFUNCTION("""COMPUTED_VALUE"""),3.69268801E8)</f>
        <v>369268801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IFERROR(__xludf.DUMMYFUNCTION("""COMPUTED_VALUE"""),25836.63)</f>
        <v>25836.63</v>
      </c>
      <c r="D430" s="2">
        <f>IFERROR(__xludf.DUMMYFUNCTION("""COMPUTED_VALUE"""),45917.66666666667)</f>
        <v>45917.66667</v>
      </c>
      <c r="E430" s="1">
        <f>IFERROR(__xludf.DUMMYFUNCTION("""COMPUTED_VALUE"""),25855.88)</f>
        <v>25855.88</v>
      </c>
      <c r="G430" s="2">
        <f>IFERROR(__xludf.DUMMYFUNCTION("""COMPUTED_VALUE"""),45917.66666666667)</f>
        <v>45917.66667</v>
      </c>
      <c r="H430" s="1">
        <f>IFERROR(__xludf.DUMMYFUNCTION("""COMPUTED_VALUE"""),25176.88)</f>
        <v>25176.88</v>
      </c>
      <c r="J430" s="2">
        <f>IFERROR(__xludf.DUMMYFUNCTION("""COMPUTED_VALUE"""),45917.66666666667)</f>
        <v>45917.66667</v>
      </c>
      <c r="K430" s="1">
        <f>IFERROR(__xludf.DUMMYFUNCTION("""COMPUTED_VALUE"""),25463.9)</f>
        <v>25463.9</v>
      </c>
      <c r="M430" s="2">
        <f>IFERROR(__xludf.DUMMYFUNCTION("""COMPUTED_VALUE"""),45917.66666666667)</f>
        <v>45917.66667</v>
      </c>
      <c r="N430" s="1">
        <f>IFERROR(__xludf.DUMMYFUNCTION("""COMPUTED_VALUE"""),4.88153088E8)</f>
        <v>488153088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IFERROR(__xludf.DUMMYFUNCTION("""COMPUTED_VALUE"""),25997.01)</f>
        <v>25997.01</v>
      </c>
      <c r="D431" s="2">
        <f>IFERROR(__xludf.DUMMYFUNCTION("""COMPUTED_VALUE"""),45918.66666666667)</f>
        <v>45918.66667</v>
      </c>
      <c r="E431" s="1">
        <f>IFERROR(__xludf.DUMMYFUNCTION("""COMPUTED_VALUE"""),26298.52)</f>
        <v>26298.52</v>
      </c>
      <c r="G431" s="2">
        <f>IFERROR(__xludf.DUMMYFUNCTION("""COMPUTED_VALUE"""),45918.66666666667)</f>
        <v>45918.66667</v>
      </c>
      <c r="H431" s="1">
        <f>IFERROR(__xludf.DUMMYFUNCTION("""COMPUTED_VALUE"""),25834.69)</f>
        <v>25834.69</v>
      </c>
      <c r="J431" s="2">
        <f>IFERROR(__xludf.DUMMYFUNCTION("""COMPUTED_VALUE"""),45918.66666666667)</f>
        <v>45918.66667</v>
      </c>
      <c r="K431" s="1">
        <f>IFERROR(__xludf.DUMMYFUNCTION("""COMPUTED_VALUE"""),26188.41)</f>
        <v>26188.41</v>
      </c>
      <c r="M431" s="2">
        <f>IFERROR(__xludf.DUMMYFUNCTION("""COMPUTED_VALUE"""),45918.66666666667)</f>
        <v>45918.66667</v>
      </c>
      <c r="N431" s="1">
        <f>IFERROR(__xludf.DUMMYFUNCTION("""COMPUTED_VALUE"""),1.004713773E9)</f>
        <v>1004713773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IFERROR(__xludf.DUMMYFUNCTION("""COMPUTED_VALUE"""),26091.79)</f>
        <v>26091.79</v>
      </c>
      <c r="D432" s="2">
        <f>IFERROR(__xludf.DUMMYFUNCTION("""COMPUTED_VALUE"""),45919.66666666667)</f>
        <v>45919.66667</v>
      </c>
      <c r="E432" s="1">
        <f>IFERROR(__xludf.DUMMYFUNCTION("""COMPUTED_VALUE"""),26229.4)</f>
        <v>26229.4</v>
      </c>
      <c r="G432" s="2">
        <f>IFERROR(__xludf.DUMMYFUNCTION("""COMPUTED_VALUE"""),45919.66666666667)</f>
        <v>45919.66667</v>
      </c>
      <c r="H432" s="1">
        <f>IFERROR(__xludf.DUMMYFUNCTION("""COMPUTED_VALUE"""),25940.24)</f>
        <v>25940.24</v>
      </c>
      <c r="J432" s="2">
        <f>IFERROR(__xludf.DUMMYFUNCTION("""COMPUTED_VALUE"""),45919.66666666667)</f>
        <v>45919.66667</v>
      </c>
      <c r="K432" s="1">
        <f>IFERROR(__xludf.DUMMYFUNCTION("""COMPUTED_VALUE"""),26152.99)</f>
        <v>26152.99</v>
      </c>
      <c r="M432" s="2">
        <f>IFERROR(__xludf.DUMMYFUNCTION("""COMPUTED_VALUE"""),45919.66666666667)</f>
        <v>45919.66667</v>
      </c>
      <c r="N432" s="1">
        <f>IFERROR(__xludf.DUMMYFUNCTION("""COMPUTED_VALUE"""),8.83528594E8)</f>
        <v>883528594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IFERROR(__xludf.DUMMYFUNCTION("""COMPUTED_VALUE"""),26030.15)</f>
        <v>26030.15</v>
      </c>
      <c r="D433" s="2">
        <f>IFERROR(__xludf.DUMMYFUNCTION("""COMPUTED_VALUE"""),45922.66666666667)</f>
        <v>45922.66667</v>
      </c>
      <c r="E433" s="1">
        <f>IFERROR(__xludf.DUMMYFUNCTION("""COMPUTED_VALUE"""),26837.64)</f>
        <v>26837.64</v>
      </c>
      <c r="G433" s="2">
        <f>IFERROR(__xludf.DUMMYFUNCTION("""COMPUTED_VALUE"""),45922.66666666667)</f>
        <v>45922.66667</v>
      </c>
      <c r="H433" s="1">
        <f>IFERROR(__xludf.DUMMYFUNCTION("""COMPUTED_VALUE"""),25991.3)</f>
        <v>25991.3</v>
      </c>
      <c r="J433" s="2">
        <f>IFERROR(__xludf.DUMMYFUNCTION("""COMPUTED_VALUE"""),45922.66666666667)</f>
        <v>45922.66667</v>
      </c>
      <c r="K433" s="1">
        <f>IFERROR(__xludf.DUMMYFUNCTION("""COMPUTED_VALUE"""),26727.8)</f>
        <v>26727.8</v>
      </c>
      <c r="M433" s="2">
        <f>IFERROR(__xludf.DUMMYFUNCTION("""COMPUTED_VALUE"""),45922.66666666667)</f>
        <v>45922.66667</v>
      </c>
      <c r="N433" s="1">
        <f>IFERROR(__xludf.DUMMYFUNCTION("""COMPUTED_VALUE"""),6.37768365E8)</f>
        <v>637768365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IFERROR(__xludf.DUMMYFUNCTION("""COMPUTED_VALUE"""),26603.85)</f>
        <v>26603.85</v>
      </c>
      <c r="D434" s="2">
        <f>IFERROR(__xludf.DUMMYFUNCTION("""COMPUTED_VALUE"""),45923.66666666667)</f>
        <v>45923.66667</v>
      </c>
      <c r="E434" s="1">
        <f>IFERROR(__xludf.DUMMYFUNCTION("""COMPUTED_VALUE"""),26655.84)</f>
        <v>26655.84</v>
      </c>
      <c r="G434" s="2">
        <f>IFERROR(__xludf.DUMMYFUNCTION("""COMPUTED_VALUE"""),45923.66666666667)</f>
        <v>45923.66667</v>
      </c>
      <c r="H434" s="1">
        <f>IFERROR(__xludf.DUMMYFUNCTION("""COMPUTED_VALUE"""),26170.7)</f>
        <v>26170.7</v>
      </c>
      <c r="J434" s="2">
        <f>IFERROR(__xludf.DUMMYFUNCTION("""COMPUTED_VALUE"""),45923.66666666667)</f>
        <v>45923.66667</v>
      </c>
      <c r="K434" s="1">
        <f>IFERROR(__xludf.DUMMYFUNCTION("""COMPUTED_VALUE"""),26319.82)</f>
        <v>26319.82</v>
      </c>
      <c r="M434" s="2">
        <f>IFERROR(__xludf.DUMMYFUNCTION("""COMPUTED_VALUE"""),45923.66666666667)</f>
        <v>45923.66667</v>
      </c>
      <c r="N434" s="1">
        <f>IFERROR(__xludf.DUMMYFUNCTION("""COMPUTED_VALUE"""),5.47865576E8)</f>
        <v>547865576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IFERROR(__xludf.DUMMYFUNCTION("""COMPUTED_VALUE"""),26387.54)</f>
        <v>26387.54</v>
      </c>
      <c r="D435" s="2">
        <f>IFERROR(__xludf.DUMMYFUNCTION("""COMPUTED_VALUE"""),45924.66666666667)</f>
        <v>45924.66667</v>
      </c>
      <c r="E435" s="1">
        <f>IFERROR(__xludf.DUMMYFUNCTION("""COMPUTED_VALUE"""),26407.4)</f>
        <v>26407.4</v>
      </c>
      <c r="G435" s="2">
        <f>IFERROR(__xludf.DUMMYFUNCTION("""COMPUTED_VALUE"""),45924.66666666667)</f>
        <v>45924.66667</v>
      </c>
      <c r="H435" s="1">
        <f>IFERROR(__xludf.DUMMYFUNCTION("""COMPUTED_VALUE"""),25959.48)</f>
        <v>25959.48</v>
      </c>
      <c r="J435" s="2">
        <f>IFERROR(__xludf.DUMMYFUNCTION("""COMPUTED_VALUE"""),45924.66666666667)</f>
        <v>45924.66667</v>
      </c>
      <c r="K435" s="1">
        <f>IFERROR(__xludf.DUMMYFUNCTION("""COMPUTED_VALUE"""),26221.54)</f>
        <v>26221.54</v>
      </c>
      <c r="M435" s="2">
        <f>IFERROR(__xludf.DUMMYFUNCTION("""COMPUTED_VALUE"""),45924.66666666667)</f>
        <v>45924.66667</v>
      </c>
      <c r="N435" s="1">
        <f>IFERROR(__xludf.DUMMYFUNCTION("""COMPUTED_VALUE"""),5.71525305E8)</f>
        <v>571525305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IFERROR(__xludf.DUMMYFUNCTION("""COMPUTED_VALUE"""),25810.99)</f>
        <v>25810.99</v>
      </c>
      <c r="D436" s="2">
        <f>IFERROR(__xludf.DUMMYFUNCTION("""COMPUTED_VALUE"""),45925.66666666667)</f>
        <v>45925.66667</v>
      </c>
      <c r="E436" s="1">
        <f>IFERROR(__xludf.DUMMYFUNCTION("""COMPUTED_VALUE"""),26449.32)</f>
        <v>26449.32</v>
      </c>
      <c r="G436" s="2">
        <f>IFERROR(__xludf.DUMMYFUNCTION("""COMPUTED_VALUE"""),45925.66666666667)</f>
        <v>45925.66667</v>
      </c>
      <c r="H436" s="1">
        <f>IFERROR(__xludf.DUMMYFUNCTION("""COMPUTED_VALUE"""),25573.52)</f>
        <v>25573.52</v>
      </c>
      <c r="J436" s="2">
        <f>IFERROR(__xludf.DUMMYFUNCTION("""COMPUTED_VALUE"""),45925.66666666667)</f>
        <v>45925.66667</v>
      </c>
      <c r="K436" s="1">
        <f>IFERROR(__xludf.DUMMYFUNCTION("""COMPUTED_VALUE"""),26216.22)</f>
        <v>26216.22</v>
      </c>
      <c r="M436" s="2">
        <f>IFERROR(__xludf.DUMMYFUNCTION("""COMPUTED_VALUE"""),45925.66666666667)</f>
        <v>45925.66667</v>
      </c>
      <c r="N436" s="1">
        <f>IFERROR(__xludf.DUMMYFUNCTION("""COMPUTED_VALUE"""),7.02456497E8)</f>
        <v>702456497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IFERROR(__xludf.DUMMYFUNCTION("""COMPUTED_VALUE"""),26277.4)</f>
        <v>26277.4</v>
      </c>
      <c r="D437" s="2">
        <f>IFERROR(__xludf.DUMMYFUNCTION("""COMPUTED_VALUE"""),45926.66666666667)</f>
        <v>45926.66667</v>
      </c>
      <c r="E437" s="1">
        <f>IFERROR(__xludf.DUMMYFUNCTION("""COMPUTED_VALUE"""),26359.69)</f>
        <v>26359.69</v>
      </c>
      <c r="G437" s="2">
        <f>IFERROR(__xludf.DUMMYFUNCTION("""COMPUTED_VALUE"""),45926.66666666667)</f>
        <v>45926.66667</v>
      </c>
      <c r="H437" s="1">
        <f>IFERROR(__xludf.DUMMYFUNCTION("""COMPUTED_VALUE"""),25893.85)</f>
        <v>25893.85</v>
      </c>
      <c r="J437" s="2">
        <f>IFERROR(__xludf.DUMMYFUNCTION("""COMPUTED_VALUE"""),45926.66666666667)</f>
        <v>45926.66667</v>
      </c>
      <c r="K437" s="1">
        <f>IFERROR(__xludf.DUMMYFUNCTION("""COMPUTED_VALUE"""),26265.76)</f>
        <v>26265.76</v>
      </c>
      <c r="M437" s="2">
        <f>IFERROR(__xludf.DUMMYFUNCTION("""COMPUTED_VALUE"""),45926.66666666667)</f>
        <v>45926.66667</v>
      </c>
      <c r="N437" s="1">
        <f>IFERROR(__xludf.DUMMYFUNCTION("""COMPUTED_VALUE"""),5.9270514E8)</f>
        <v>592705140</v>
      </c>
    </row>
  </sheetData>
  <drawing r:id="rId1"/>
</worksheet>
</file>