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IFERROR(__xludf.DUMMYFUNCTION("GOOGLEFINANCE(""DJUSSD"",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IFERROR(__xludf.DUMMYFUNCTION("GOOGLEFINANCE(""DJUSSD"",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IFERROR(__xludf.DUMMYFUNCTION("GOOGLEFINANCE(""DJUSSD"",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IFERROR(__xludf.DUMMYFUNCTION("GOOGLEFINANCE(""DJUSSD"",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IFERROR(__xludf.DUMMYFUNCTION("GOOGLEFINANCE(""DJUSSD"",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IFERROR(__xludf.DUMMYFUNCTION("""COMPUTED_VALUE"""),908.34)</f>
        <v>908.34</v>
      </c>
      <c r="D2" s="2">
        <f>IFERROR(__xludf.DUMMYFUNCTION("""COMPUTED_VALUE"""),45293.66666666667)</f>
        <v>45293.66667</v>
      </c>
      <c r="E2" s="1">
        <f>IFERROR(__xludf.DUMMYFUNCTION("""COMPUTED_VALUE"""),924.11)</f>
        <v>924.11</v>
      </c>
      <c r="G2" s="2">
        <f>IFERROR(__xludf.DUMMYFUNCTION("""COMPUTED_VALUE"""),45293.66666666667)</f>
        <v>45293.66667</v>
      </c>
      <c r="H2" s="1">
        <f>IFERROR(__xludf.DUMMYFUNCTION("""COMPUTED_VALUE"""),904.87)</f>
        <v>904.87</v>
      </c>
      <c r="J2" s="2">
        <f>IFERROR(__xludf.DUMMYFUNCTION("""COMPUTED_VALUE"""),45293.66666666667)</f>
        <v>45293.66667</v>
      </c>
      <c r="K2" s="1">
        <f>IFERROR(__xludf.DUMMYFUNCTION("""COMPUTED_VALUE"""),923.67)</f>
        <v>923.67</v>
      </c>
      <c r="M2" s="2">
        <f>IFERROR(__xludf.DUMMYFUNCTION("""COMPUTED_VALUE"""),45293.66666666667)</f>
        <v>45293.66667</v>
      </c>
      <c r="N2" s="1">
        <f>IFERROR(__xludf.DUMMYFUNCTION("""COMPUTED_VALUE"""),4.4768305E7)</f>
        <v>44768305</v>
      </c>
    </row>
    <row r="3">
      <c r="A3" s="2">
        <f>IFERROR(__xludf.DUMMYFUNCTION("""COMPUTED_VALUE"""),45294.66666666667)</f>
        <v>45294.66667</v>
      </c>
      <c r="B3" s="1">
        <f>IFERROR(__xludf.DUMMYFUNCTION("""COMPUTED_VALUE"""),928.43)</f>
        <v>928.43</v>
      </c>
      <c r="D3" s="2">
        <f>IFERROR(__xludf.DUMMYFUNCTION("""COMPUTED_VALUE"""),45294.66666666667)</f>
        <v>45294.66667</v>
      </c>
      <c r="E3" s="1">
        <f>IFERROR(__xludf.DUMMYFUNCTION("""COMPUTED_VALUE"""),928.49)</f>
        <v>928.49</v>
      </c>
      <c r="G3" s="2">
        <f>IFERROR(__xludf.DUMMYFUNCTION("""COMPUTED_VALUE"""),45294.66666666667)</f>
        <v>45294.66667</v>
      </c>
      <c r="H3" s="1">
        <f>IFERROR(__xludf.DUMMYFUNCTION("""COMPUTED_VALUE"""),919.67)</f>
        <v>919.67</v>
      </c>
      <c r="J3" s="2">
        <f>IFERROR(__xludf.DUMMYFUNCTION("""COMPUTED_VALUE"""),45294.66666666667)</f>
        <v>45294.66667</v>
      </c>
      <c r="K3" s="1">
        <f>IFERROR(__xludf.DUMMYFUNCTION("""COMPUTED_VALUE"""),921.1)</f>
        <v>921.1</v>
      </c>
      <c r="M3" s="2">
        <f>IFERROR(__xludf.DUMMYFUNCTION("""COMPUTED_VALUE"""),45294.66666666667)</f>
        <v>45294.66667</v>
      </c>
      <c r="N3" s="1">
        <f>IFERROR(__xludf.DUMMYFUNCTION("""COMPUTED_VALUE"""),4.2240118E7)</f>
        <v>42240118</v>
      </c>
    </row>
    <row r="4">
      <c r="A4" s="2">
        <f>IFERROR(__xludf.DUMMYFUNCTION("""COMPUTED_VALUE"""),45295.66666666667)</f>
        <v>45295.66667</v>
      </c>
      <c r="B4" s="1">
        <f>IFERROR(__xludf.DUMMYFUNCTION("""COMPUTED_VALUE"""),921.31)</f>
        <v>921.31</v>
      </c>
      <c r="D4" s="2">
        <f>IFERROR(__xludf.DUMMYFUNCTION("""COMPUTED_VALUE"""),45295.66666666667)</f>
        <v>45295.66667</v>
      </c>
      <c r="E4" s="1">
        <f>IFERROR(__xludf.DUMMYFUNCTION("""COMPUTED_VALUE"""),925.72)</f>
        <v>925.72</v>
      </c>
      <c r="G4" s="2">
        <f>IFERROR(__xludf.DUMMYFUNCTION("""COMPUTED_VALUE"""),45295.66666666667)</f>
        <v>45295.66667</v>
      </c>
      <c r="H4" s="1">
        <f>IFERROR(__xludf.DUMMYFUNCTION("""COMPUTED_VALUE"""),914.02)</f>
        <v>914.02</v>
      </c>
      <c r="J4" s="2">
        <f>IFERROR(__xludf.DUMMYFUNCTION("""COMPUTED_VALUE"""),45295.66666666667)</f>
        <v>45295.66667</v>
      </c>
      <c r="K4" s="1">
        <f>IFERROR(__xludf.DUMMYFUNCTION("""COMPUTED_VALUE"""),916.62)</f>
        <v>916.62</v>
      </c>
      <c r="M4" s="2">
        <f>IFERROR(__xludf.DUMMYFUNCTION("""COMPUTED_VALUE"""),45295.66666666667)</f>
        <v>45295.66667</v>
      </c>
      <c r="N4" s="1">
        <f>IFERROR(__xludf.DUMMYFUNCTION("""COMPUTED_VALUE"""),3.6564386E7)</f>
        <v>36564386</v>
      </c>
    </row>
    <row r="5">
      <c r="A5" s="2">
        <f>IFERROR(__xludf.DUMMYFUNCTION("""COMPUTED_VALUE"""),45296.66666666667)</f>
        <v>45296.66667</v>
      </c>
      <c r="B5" s="1">
        <f>IFERROR(__xludf.DUMMYFUNCTION("""COMPUTED_VALUE"""),916.29)</f>
        <v>916.29</v>
      </c>
      <c r="D5" s="2">
        <f>IFERROR(__xludf.DUMMYFUNCTION("""COMPUTED_VALUE"""),45296.66666666667)</f>
        <v>45296.66667</v>
      </c>
      <c r="E5" s="1">
        <f>IFERROR(__xludf.DUMMYFUNCTION("""COMPUTED_VALUE"""),916.9)</f>
        <v>916.9</v>
      </c>
      <c r="G5" s="2">
        <f>IFERROR(__xludf.DUMMYFUNCTION("""COMPUTED_VALUE"""),45296.66666666667)</f>
        <v>45296.66667</v>
      </c>
      <c r="H5" s="1">
        <f>IFERROR(__xludf.DUMMYFUNCTION("""COMPUTED_VALUE"""),901.88)</f>
        <v>901.88</v>
      </c>
      <c r="J5" s="2">
        <f>IFERROR(__xludf.DUMMYFUNCTION("""COMPUTED_VALUE"""),45296.66666666667)</f>
        <v>45296.66667</v>
      </c>
      <c r="K5" s="1">
        <f>IFERROR(__xludf.DUMMYFUNCTION("""COMPUTED_VALUE"""),909.54)</f>
        <v>909.54</v>
      </c>
      <c r="M5" s="2">
        <f>IFERROR(__xludf.DUMMYFUNCTION("""COMPUTED_VALUE"""),45296.66666666667)</f>
        <v>45296.66667</v>
      </c>
      <c r="N5" s="1">
        <f>IFERROR(__xludf.DUMMYFUNCTION("""COMPUTED_VALUE"""),2.8681108E7)</f>
        <v>28681108</v>
      </c>
    </row>
    <row r="6">
      <c r="A6" s="2">
        <f>IFERROR(__xludf.DUMMYFUNCTION("""COMPUTED_VALUE"""),45299.66666666667)</f>
        <v>45299.66667</v>
      </c>
      <c r="B6" s="1">
        <f>IFERROR(__xludf.DUMMYFUNCTION("""COMPUTED_VALUE"""),909.21)</f>
        <v>909.21</v>
      </c>
      <c r="D6" s="2">
        <f>IFERROR(__xludf.DUMMYFUNCTION("""COMPUTED_VALUE"""),45299.66666666667)</f>
        <v>45299.66667</v>
      </c>
      <c r="E6" s="1">
        <f>IFERROR(__xludf.DUMMYFUNCTION("""COMPUTED_VALUE"""),914.77)</f>
        <v>914.77</v>
      </c>
      <c r="G6" s="2">
        <f>IFERROR(__xludf.DUMMYFUNCTION("""COMPUTED_VALUE"""),45299.66666666667)</f>
        <v>45299.66667</v>
      </c>
      <c r="H6" s="1">
        <f>IFERROR(__xludf.DUMMYFUNCTION("""COMPUTED_VALUE"""),904.29)</f>
        <v>904.29</v>
      </c>
      <c r="J6" s="2">
        <f>IFERROR(__xludf.DUMMYFUNCTION("""COMPUTED_VALUE"""),45299.66666666667)</f>
        <v>45299.66667</v>
      </c>
      <c r="K6" s="1">
        <f>IFERROR(__xludf.DUMMYFUNCTION("""COMPUTED_VALUE"""),913.21)</f>
        <v>913.21</v>
      </c>
      <c r="M6" s="2">
        <f>IFERROR(__xludf.DUMMYFUNCTION("""COMPUTED_VALUE"""),45299.66666666667)</f>
        <v>45299.66667</v>
      </c>
      <c r="N6" s="1">
        <f>IFERROR(__xludf.DUMMYFUNCTION("""COMPUTED_VALUE"""),4.5728642E7)</f>
        <v>45728642</v>
      </c>
    </row>
    <row r="7">
      <c r="A7" s="2">
        <f>IFERROR(__xludf.DUMMYFUNCTION("""COMPUTED_VALUE"""),45300.66666666667)</f>
        <v>45300.66667</v>
      </c>
      <c r="B7" s="1">
        <f>IFERROR(__xludf.DUMMYFUNCTION("""COMPUTED_VALUE"""),909.53)</f>
        <v>909.53</v>
      </c>
      <c r="D7" s="2">
        <f>IFERROR(__xludf.DUMMYFUNCTION("""COMPUTED_VALUE"""),45300.66666666667)</f>
        <v>45300.66667</v>
      </c>
      <c r="E7" s="1">
        <f>IFERROR(__xludf.DUMMYFUNCTION("""COMPUTED_VALUE"""),910.13)</f>
        <v>910.13</v>
      </c>
      <c r="G7" s="2">
        <f>IFERROR(__xludf.DUMMYFUNCTION("""COMPUTED_VALUE"""),45300.66666666667)</f>
        <v>45300.66667</v>
      </c>
      <c r="H7" s="1">
        <f>IFERROR(__xludf.DUMMYFUNCTION("""COMPUTED_VALUE"""),903.62)</f>
        <v>903.62</v>
      </c>
      <c r="J7" s="2">
        <f>IFERROR(__xludf.DUMMYFUNCTION("""COMPUTED_VALUE"""),45300.66666666667)</f>
        <v>45300.66667</v>
      </c>
      <c r="K7" s="1">
        <f>IFERROR(__xludf.DUMMYFUNCTION("""COMPUTED_VALUE"""),909.27)</f>
        <v>909.27</v>
      </c>
      <c r="M7" s="2">
        <f>IFERROR(__xludf.DUMMYFUNCTION("""COMPUTED_VALUE"""),45300.66666666667)</f>
        <v>45300.66667</v>
      </c>
      <c r="N7" s="1">
        <f>IFERROR(__xludf.DUMMYFUNCTION("""COMPUTED_VALUE"""),3.6898966E7)</f>
        <v>36898966</v>
      </c>
    </row>
    <row r="8">
      <c r="A8" s="2">
        <f>IFERROR(__xludf.DUMMYFUNCTION("""COMPUTED_VALUE"""),45301.66666666667)</f>
        <v>45301.66667</v>
      </c>
      <c r="B8" s="1">
        <f>IFERROR(__xludf.DUMMYFUNCTION("""COMPUTED_VALUE"""),907.81)</f>
        <v>907.81</v>
      </c>
      <c r="D8" s="2">
        <f>IFERROR(__xludf.DUMMYFUNCTION("""COMPUTED_VALUE"""),45301.66666666667)</f>
        <v>45301.66667</v>
      </c>
      <c r="E8" s="1">
        <f>IFERROR(__xludf.DUMMYFUNCTION("""COMPUTED_VALUE"""),914.13)</f>
        <v>914.13</v>
      </c>
      <c r="G8" s="2">
        <f>IFERROR(__xludf.DUMMYFUNCTION("""COMPUTED_VALUE"""),45301.66666666667)</f>
        <v>45301.66667</v>
      </c>
      <c r="H8" s="1">
        <f>IFERROR(__xludf.DUMMYFUNCTION("""COMPUTED_VALUE"""),907.13)</f>
        <v>907.13</v>
      </c>
      <c r="J8" s="2">
        <f>IFERROR(__xludf.DUMMYFUNCTION("""COMPUTED_VALUE"""),45301.66666666667)</f>
        <v>45301.66667</v>
      </c>
      <c r="K8" s="1">
        <f>IFERROR(__xludf.DUMMYFUNCTION("""COMPUTED_VALUE"""),910.28)</f>
        <v>910.28</v>
      </c>
      <c r="M8" s="2">
        <f>IFERROR(__xludf.DUMMYFUNCTION("""COMPUTED_VALUE"""),45301.66666666667)</f>
        <v>45301.66667</v>
      </c>
      <c r="N8" s="1">
        <f>IFERROR(__xludf.DUMMYFUNCTION("""COMPUTED_VALUE"""),3.1958666E7)</f>
        <v>31958666</v>
      </c>
    </row>
    <row r="9">
      <c r="A9" s="2">
        <f>IFERROR(__xludf.DUMMYFUNCTION("""COMPUTED_VALUE"""),45302.66666666667)</f>
        <v>45302.66667</v>
      </c>
      <c r="B9" s="1">
        <f>IFERROR(__xludf.DUMMYFUNCTION("""COMPUTED_VALUE"""),910.27)</f>
        <v>910.27</v>
      </c>
      <c r="D9" s="2">
        <f>IFERROR(__xludf.DUMMYFUNCTION("""COMPUTED_VALUE"""),45302.66666666667)</f>
        <v>45302.66667</v>
      </c>
      <c r="E9" s="1">
        <f>IFERROR(__xludf.DUMMYFUNCTION("""COMPUTED_VALUE"""),910.39)</f>
        <v>910.39</v>
      </c>
      <c r="G9" s="2">
        <f>IFERROR(__xludf.DUMMYFUNCTION("""COMPUTED_VALUE"""),45302.66666666667)</f>
        <v>45302.66667</v>
      </c>
      <c r="H9" s="1">
        <f>IFERROR(__xludf.DUMMYFUNCTION("""COMPUTED_VALUE"""),900.9)</f>
        <v>900.9</v>
      </c>
      <c r="J9" s="2">
        <f>IFERROR(__xludf.DUMMYFUNCTION("""COMPUTED_VALUE"""),45302.66666666667)</f>
        <v>45302.66667</v>
      </c>
      <c r="K9" s="1">
        <f>IFERROR(__xludf.DUMMYFUNCTION("""COMPUTED_VALUE"""),905.72)</f>
        <v>905.72</v>
      </c>
      <c r="M9" s="2">
        <f>IFERROR(__xludf.DUMMYFUNCTION("""COMPUTED_VALUE"""),45302.66666666667)</f>
        <v>45302.66667</v>
      </c>
      <c r="N9" s="1">
        <f>IFERROR(__xludf.DUMMYFUNCTION("""COMPUTED_VALUE"""),3.3151743E7)</f>
        <v>33151743</v>
      </c>
    </row>
    <row r="10">
      <c r="A10" s="2">
        <f>IFERROR(__xludf.DUMMYFUNCTION("""COMPUTED_VALUE"""),45303.66666666667)</f>
        <v>45303.66667</v>
      </c>
      <c r="B10" s="1">
        <f>IFERROR(__xludf.DUMMYFUNCTION("""COMPUTED_VALUE"""),907.24)</f>
        <v>907.24</v>
      </c>
      <c r="D10" s="2">
        <f>IFERROR(__xludf.DUMMYFUNCTION("""COMPUTED_VALUE"""),45303.66666666667)</f>
        <v>45303.66667</v>
      </c>
      <c r="E10" s="1">
        <f>IFERROR(__xludf.DUMMYFUNCTION("""COMPUTED_VALUE"""),913.5)</f>
        <v>913.5</v>
      </c>
      <c r="G10" s="2">
        <f>IFERROR(__xludf.DUMMYFUNCTION("""COMPUTED_VALUE"""),45303.66666666667)</f>
        <v>45303.66667</v>
      </c>
      <c r="H10" s="1">
        <f>IFERROR(__xludf.DUMMYFUNCTION("""COMPUTED_VALUE"""),906.12)</f>
        <v>906.12</v>
      </c>
      <c r="J10" s="2">
        <f>IFERROR(__xludf.DUMMYFUNCTION("""COMPUTED_VALUE"""),45303.66666666667)</f>
        <v>45303.66667</v>
      </c>
      <c r="K10" s="1">
        <f>IFERROR(__xludf.DUMMYFUNCTION("""COMPUTED_VALUE"""),912.84)</f>
        <v>912.84</v>
      </c>
      <c r="M10" s="2">
        <f>IFERROR(__xludf.DUMMYFUNCTION("""COMPUTED_VALUE"""),45303.66666666667)</f>
        <v>45303.66667</v>
      </c>
      <c r="N10" s="1">
        <f>IFERROR(__xludf.DUMMYFUNCTION("""COMPUTED_VALUE"""),3.0779366E7)</f>
        <v>30779366</v>
      </c>
    </row>
    <row r="11">
      <c r="A11" s="2">
        <f>IFERROR(__xludf.DUMMYFUNCTION("""COMPUTED_VALUE"""),45307.66666666667)</f>
        <v>45307.66667</v>
      </c>
      <c r="B11" s="1">
        <f>IFERROR(__xludf.DUMMYFUNCTION("""COMPUTED_VALUE"""),913.31)</f>
        <v>913.31</v>
      </c>
      <c r="D11" s="2">
        <f>IFERROR(__xludf.DUMMYFUNCTION("""COMPUTED_VALUE"""),45307.66666666667)</f>
        <v>45307.66667</v>
      </c>
      <c r="E11" s="1">
        <f>IFERROR(__xludf.DUMMYFUNCTION("""COMPUTED_VALUE"""),913.56)</f>
        <v>913.56</v>
      </c>
      <c r="G11" s="2">
        <f>IFERROR(__xludf.DUMMYFUNCTION("""COMPUTED_VALUE"""),45307.66666666667)</f>
        <v>45307.66667</v>
      </c>
      <c r="H11" s="1">
        <f>IFERROR(__xludf.DUMMYFUNCTION("""COMPUTED_VALUE"""),902.75)</f>
        <v>902.75</v>
      </c>
      <c r="J11" s="2">
        <f>IFERROR(__xludf.DUMMYFUNCTION("""COMPUTED_VALUE"""),45307.66666666667)</f>
        <v>45307.66667</v>
      </c>
      <c r="K11" s="1">
        <f>IFERROR(__xludf.DUMMYFUNCTION("""COMPUTED_VALUE"""),906.31)</f>
        <v>906.31</v>
      </c>
      <c r="M11" s="2">
        <f>IFERROR(__xludf.DUMMYFUNCTION("""COMPUTED_VALUE"""),45307.66666666667)</f>
        <v>45307.66667</v>
      </c>
      <c r="N11" s="1">
        <f>IFERROR(__xludf.DUMMYFUNCTION("""COMPUTED_VALUE"""),3.3856824E7)</f>
        <v>33856824</v>
      </c>
    </row>
    <row r="12">
      <c r="A12" s="2">
        <f>IFERROR(__xludf.DUMMYFUNCTION("""COMPUTED_VALUE"""),45308.66666666667)</f>
        <v>45308.66667</v>
      </c>
      <c r="B12" s="1">
        <f>IFERROR(__xludf.DUMMYFUNCTION("""COMPUTED_VALUE"""),904.87)</f>
        <v>904.87</v>
      </c>
      <c r="D12" s="2">
        <f>IFERROR(__xludf.DUMMYFUNCTION("""COMPUTED_VALUE"""),45308.66666666667)</f>
        <v>45308.66667</v>
      </c>
      <c r="E12" s="1">
        <f>IFERROR(__xludf.DUMMYFUNCTION("""COMPUTED_VALUE"""),907.94)</f>
        <v>907.94</v>
      </c>
      <c r="G12" s="2">
        <f>IFERROR(__xludf.DUMMYFUNCTION("""COMPUTED_VALUE"""),45308.66666666667)</f>
        <v>45308.66667</v>
      </c>
      <c r="H12" s="1">
        <f>IFERROR(__xludf.DUMMYFUNCTION("""COMPUTED_VALUE"""),901.55)</f>
        <v>901.55</v>
      </c>
      <c r="J12" s="2">
        <f>IFERROR(__xludf.DUMMYFUNCTION("""COMPUTED_VALUE"""),45308.66666666667)</f>
        <v>45308.66667</v>
      </c>
      <c r="K12" s="1">
        <f>IFERROR(__xludf.DUMMYFUNCTION("""COMPUTED_VALUE"""),905.51)</f>
        <v>905.51</v>
      </c>
      <c r="M12" s="2">
        <f>IFERROR(__xludf.DUMMYFUNCTION("""COMPUTED_VALUE"""),45308.66666666667)</f>
        <v>45308.66667</v>
      </c>
      <c r="N12" s="1">
        <f>IFERROR(__xludf.DUMMYFUNCTION("""COMPUTED_VALUE"""),3.1246847E7)</f>
        <v>31246847</v>
      </c>
    </row>
    <row r="13">
      <c r="A13" s="2">
        <f>IFERROR(__xludf.DUMMYFUNCTION("""COMPUTED_VALUE"""),45309.66666666667)</f>
        <v>45309.66667</v>
      </c>
      <c r="B13" s="1">
        <f>IFERROR(__xludf.DUMMYFUNCTION("""COMPUTED_VALUE"""),902.83)</f>
        <v>902.83</v>
      </c>
      <c r="D13" s="2">
        <f>IFERROR(__xludf.DUMMYFUNCTION("""COMPUTED_VALUE"""),45309.66666666667)</f>
        <v>45309.66667</v>
      </c>
      <c r="E13" s="1">
        <f>IFERROR(__xludf.DUMMYFUNCTION("""COMPUTED_VALUE"""),909.07)</f>
        <v>909.07</v>
      </c>
      <c r="G13" s="2">
        <f>IFERROR(__xludf.DUMMYFUNCTION("""COMPUTED_VALUE"""),45309.66666666667)</f>
        <v>45309.66667</v>
      </c>
      <c r="H13" s="1">
        <f>IFERROR(__xludf.DUMMYFUNCTION("""COMPUTED_VALUE"""),898.54)</f>
        <v>898.54</v>
      </c>
      <c r="J13" s="2">
        <f>IFERROR(__xludf.DUMMYFUNCTION("""COMPUTED_VALUE"""),45309.66666666667)</f>
        <v>45309.66667</v>
      </c>
      <c r="K13" s="1">
        <f>IFERROR(__xludf.DUMMYFUNCTION("""COMPUTED_VALUE"""),908.47)</f>
        <v>908.47</v>
      </c>
      <c r="M13" s="2">
        <f>IFERROR(__xludf.DUMMYFUNCTION("""COMPUTED_VALUE"""),45309.66666666667)</f>
        <v>45309.66667</v>
      </c>
      <c r="N13" s="1">
        <f>IFERROR(__xludf.DUMMYFUNCTION("""COMPUTED_VALUE"""),3.2329264E7)</f>
        <v>32329264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IFERROR(__xludf.DUMMYFUNCTION("""COMPUTED_VALUE"""),908.71)</f>
        <v>908.71</v>
      </c>
      <c r="D14" s="2">
        <f>IFERROR(__xludf.DUMMYFUNCTION("""COMPUTED_VALUE"""),45310.66666666667)</f>
        <v>45310.66667</v>
      </c>
      <c r="E14" s="1">
        <f>IFERROR(__xludf.DUMMYFUNCTION("""COMPUTED_VALUE"""),908.71)</f>
        <v>908.71</v>
      </c>
      <c r="G14" s="2">
        <f>IFERROR(__xludf.DUMMYFUNCTION("""COMPUTED_VALUE"""),45310.66666666667)</f>
        <v>45310.66667</v>
      </c>
      <c r="H14" s="1">
        <f>IFERROR(__xludf.DUMMYFUNCTION("""COMPUTED_VALUE"""),899.8)</f>
        <v>899.8</v>
      </c>
      <c r="J14" s="2">
        <f>IFERROR(__xludf.DUMMYFUNCTION("""COMPUTED_VALUE"""),45310.66666666667)</f>
        <v>45310.66667</v>
      </c>
      <c r="K14" s="1">
        <f>IFERROR(__xludf.DUMMYFUNCTION("""COMPUTED_VALUE"""),901.33)</f>
        <v>901.33</v>
      </c>
      <c r="M14" s="2">
        <f>IFERROR(__xludf.DUMMYFUNCTION("""COMPUTED_VALUE"""),45310.66666666667)</f>
        <v>45310.66667</v>
      </c>
      <c r="N14" s="1">
        <f>IFERROR(__xludf.DUMMYFUNCTION("""COMPUTED_VALUE"""),5.0755039E7)</f>
        <v>50755039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IFERROR(__xludf.DUMMYFUNCTION("""COMPUTED_VALUE"""),901.74)</f>
        <v>901.74</v>
      </c>
      <c r="D15" s="2">
        <f>IFERROR(__xludf.DUMMYFUNCTION("""COMPUTED_VALUE"""),45313.66666666667)</f>
        <v>45313.66667</v>
      </c>
      <c r="E15" s="1">
        <f>IFERROR(__xludf.DUMMYFUNCTION("""COMPUTED_VALUE"""),904.88)</f>
        <v>904.88</v>
      </c>
      <c r="G15" s="2">
        <f>IFERROR(__xludf.DUMMYFUNCTION("""COMPUTED_VALUE"""),45313.66666666667)</f>
        <v>45313.66667</v>
      </c>
      <c r="H15" s="1">
        <f>IFERROR(__xludf.DUMMYFUNCTION("""COMPUTED_VALUE"""),895.98)</f>
        <v>895.98</v>
      </c>
      <c r="J15" s="2">
        <f>IFERROR(__xludf.DUMMYFUNCTION("""COMPUTED_VALUE"""),45313.66666666667)</f>
        <v>45313.66667</v>
      </c>
      <c r="K15" s="1">
        <f>IFERROR(__xludf.DUMMYFUNCTION("""COMPUTED_VALUE"""),896.62)</f>
        <v>896.62</v>
      </c>
      <c r="M15" s="2">
        <f>IFERROR(__xludf.DUMMYFUNCTION("""COMPUTED_VALUE"""),45313.66666666667)</f>
        <v>45313.66667</v>
      </c>
      <c r="N15" s="1">
        <f>IFERROR(__xludf.DUMMYFUNCTION("""COMPUTED_VALUE"""),3.9373334E7)</f>
        <v>39373334</v>
      </c>
    </row>
    <row r="16">
      <c r="A16" s="2">
        <f>IFERROR(__xludf.DUMMYFUNCTION("""COMPUTED_VALUE"""),45314.66666666667)</f>
        <v>45314.66667</v>
      </c>
      <c r="B16" s="1">
        <f>IFERROR(__xludf.DUMMYFUNCTION("""COMPUTED_VALUE"""),896.21)</f>
        <v>896.21</v>
      </c>
      <c r="D16" s="2">
        <f>IFERROR(__xludf.DUMMYFUNCTION("""COMPUTED_VALUE"""),45314.66666666667)</f>
        <v>45314.66667</v>
      </c>
      <c r="E16" s="1">
        <f>IFERROR(__xludf.DUMMYFUNCTION("""COMPUTED_VALUE"""),905.82)</f>
        <v>905.82</v>
      </c>
      <c r="G16" s="2">
        <f>IFERROR(__xludf.DUMMYFUNCTION("""COMPUTED_VALUE"""),45314.66666666667)</f>
        <v>45314.66667</v>
      </c>
      <c r="H16" s="1">
        <f>IFERROR(__xludf.DUMMYFUNCTION("""COMPUTED_VALUE"""),894.53)</f>
        <v>894.53</v>
      </c>
      <c r="J16" s="2">
        <f>IFERROR(__xludf.DUMMYFUNCTION("""COMPUTED_VALUE"""),45314.66666666667)</f>
        <v>45314.66667</v>
      </c>
      <c r="K16" s="1">
        <f>IFERROR(__xludf.DUMMYFUNCTION("""COMPUTED_VALUE"""),903.75)</f>
        <v>903.75</v>
      </c>
      <c r="M16" s="2">
        <f>IFERROR(__xludf.DUMMYFUNCTION("""COMPUTED_VALUE"""),45314.66666666667)</f>
        <v>45314.66667</v>
      </c>
      <c r="N16" s="1">
        <f>IFERROR(__xludf.DUMMYFUNCTION("""COMPUTED_VALUE"""),3.7693764E7)</f>
        <v>37693764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IFERROR(__xludf.DUMMYFUNCTION("""COMPUTED_VALUE"""),903.73)</f>
        <v>903.73</v>
      </c>
      <c r="D17" s="2">
        <f>IFERROR(__xludf.DUMMYFUNCTION("""COMPUTED_VALUE"""),45315.66666666667)</f>
        <v>45315.66667</v>
      </c>
      <c r="E17" s="1">
        <f>IFERROR(__xludf.DUMMYFUNCTION("""COMPUTED_VALUE"""),903.73)</f>
        <v>903.73</v>
      </c>
      <c r="G17" s="2">
        <f>IFERROR(__xludf.DUMMYFUNCTION("""COMPUTED_VALUE"""),45315.66666666667)</f>
        <v>45315.66667</v>
      </c>
      <c r="H17" s="1">
        <f>IFERROR(__xludf.DUMMYFUNCTION("""COMPUTED_VALUE"""),891.07)</f>
        <v>891.07</v>
      </c>
      <c r="J17" s="2">
        <f>IFERROR(__xludf.DUMMYFUNCTION("""COMPUTED_VALUE"""),45315.66666666667)</f>
        <v>45315.66667</v>
      </c>
      <c r="K17" s="1">
        <f>IFERROR(__xludf.DUMMYFUNCTION("""COMPUTED_VALUE"""),891.35)</f>
        <v>891.35</v>
      </c>
      <c r="M17" s="2">
        <f>IFERROR(__xludf.DUMMYFUNCTION("""COMPUTED_VALUE"""),45315.66666666667)</f>
        <v>45315.66667</v>
      </c>
      <c r="N17" s="1">
        <f>IFERROR(__xludf.DUMMYFUNCTION("""COMPUTED_VALUE"""),3.9817175E7)</f>
        <v>39817175</v>
      </c>
    </row>
    <row r="18">
      <c r="A18" s="2">
        <f>IFERROR(__xludf.DUMMYFUNCTION("""COMPUTED_VALUE"""),45316.66666666667)</f>
        <v>45316.66667</v>
      </c>
      <c r="B18" s="1">
        <f>IFERROR(__xludf.DUMMYFUNCTION("""COMPUTED_VALUE"""),892.62)</f>
        <v>892.62</v>
      </c>
      <c r="D18" s="2">
        <f>IFERROR(__xludf.DUMMYFUNCTION("""COMPUTED_VALUE"""),45316.66666666667)</f>
        <v>45316.66667</v>
      </c>
      <c r="E18" s="1">
        <f>IFERROR(__xludf.DUMMYFUNCTION("""COMPUTED_VALUE"""),896.17)</f>
        <v>896.17</v>
      </c>
      <c r="G18" s="2">
        <f>IFERROR(__xludf.DUMMYFUNCTION("""COMPUTED_VALUE"""),45316.66666666667)</f>
        <v>45316.66667</v>
      </c>
      <c r="H18" s="1">
        <f>IFERROR(__xludf.DUMMYFUNCTION("""COMPUTED_VALUE"""),888.55)</f>
        <v>888.55</v>
      </c>
      <c r="J18" s="2">
        <f>IFERROR(__xludf.DUMMYFUNCTION("""COMPUTED_VALUE"""),45316.66666666667)</f>
        <v>45316.66667</v>
      </c>
      <c r="K18" s="1">
        <f>IFERROR(__xludf.DUMMYFUNCTION("""COMPUTED_VALUE"""),896.12)</f>
        <v>896.12</v>
      </c>
      <c r="M18" s="2">
        <f>IFERROR(__xludf.DUMMYFUNCTION("""COMPUTED_VALUE"""),45316.66666666667)</f>
        <v>45316.66667</v>
      </c>
      <c r="N18" s="1">
        <f>IFERROR(__xludf.DUMMYFUNCTION("""COMPUTED_VALUE"""),3.5022858E7)</f>
        <v>35022858</v>
      </c>
    </row>
    <row r="19">
      <c r="A19" s="2">
        <f>IFERROR(__xludf.DUMMYFUNCTION("""COMPUTED_VALUE"""),45317.66666666667)</f>
        <v>45317.66667</v>
      </c>
      <c r="B19" s="1">
        <f>IFERROR(__xludf.DUMMYFUNCTION("""COMPUTED_VALUE"""),896.27)</f>
        <v>896.27</v>
      </c>
      <c r="D19" s="2">
        <f>IFERROR(__xludf.DUMMYFUNCTION("""COMPUTED_VALUE"""),45317.66666666667)</f>
        <v>45317.66667</v>
      </c>
      <c r="E19" s="1">
        <f>IFERROR(__xludf.DUMMYFUNCTION("""COMPUTED_VALUE"""),902.01)</f>
        <v>902.01</v>
      </c>
      <c r="G19" s="2">
        <f>IFERROR(__xludf.DUMMYFUNCTION("""COMPUTED_VALUE"""),45317.66666666667)</f>
        <v>45317.66667</v>
      </c>
      <c r="H19" s="1">
        <f>IFERROR(__xludf.DUMMYFUNCTION("""COMPUTED_VALUE"""),896.15)</f>
        <v>896.15</v>
      </c>
      <c r="J19" s="2">
        <f>IFERROR(__xludf.DUMMYFUNCTION("""COMPUTED_VALUE"""),45317.66666666667)</f>
        <v>45317.66667</v>
      </c>
      <c r="K19" s="1">
        <f>IFERROR(__xludf.DUMMYFUNCTION("""COMPUTED_VALUE"""),901.23)</f>
        <v>901.23</v>
      </c>
      <c r="M19" s="2">
        <f>IFERROR(__xludf.DUMMYFUNCTION("""COMPUTED_VALUE"""),45317.66666666667)</f>
        <v>45317.66667</v>
      </c>
      <c r="N19" s="1">
        <f>IFERROR(__xludf.DUMMYFUNCTION("""COMPUTED_VALUE"""),3.1010421E7)</f>
        <v>31010421</v>
      </c>
    </row>
    <row r="20">
      <c r="A20" s="2">
        <f>IFERROR(__xludf.DUMMYFUNCTION("""COMPUTED_VALUE"""),45320.66666666667)</f>
        <v>45320.66667</v>
      </c>
      <c r="B20" s="1">
        <f>IFERROR(__xludf.DUMMYFUNCTION("""COMPUTED_VALUE"""),900.39)</f>
        <v>900.39</v>
      </c>
      <c r="D20" s="2">
        <f>IFERROR(__xludf.DUMMYFUNCTION("""COMPUTED_VALUE"""),45320.66666666667)</f>
        <v>45320.66667</v>
      </c>
      <c r="E20" s="1">
        <f>IFERROR(__xludf.DUMMYFUNCTION("""COMPUTED_VALUE"""),905.99)</f>
        <v>905.99</v>
      </c>
      <c r="G20" s="2">
        <f>IFERROR(__xludf.DUMMYFUNCTION("""COMPUTED_VALUE"""),45320.66666666667)</f>
        <v>45320.66667</v>
      </c>
      <c r="H20" s="1">
        <f>IFERROR(__xludf.DUMMYFUNCTION("""COMPUTED_VALUE"""),898.87)</f>
        <v>898.87</v>
      </c>
      <c r="J20" s="2">
        <f>IFERROR(__xludf.DUMMYFUNCTION("""COMPUTED_VALUE"""),45320.66666666667)</f>
        <v>45320.66667</v>
      </c>
      <c r="K20" s="1">
        <f>IFERROR(__xludf.DUMMYFUNCTION("""COMPUTED_VALUE"""),904.38)</f>
        <v>904.38</v>
      </c>
      <c r="M20" s="2">
        <f>IFERROR(__xludf.DUMMYFUNCTION("""COMPUTED_VALUE"""),45320.66666666667)</f>
        <v>45320.66667</v>
      </c>
      <c r="N20" s="1">
        <f>IFERROR(__xludf.DUMMYFUNCTION("""COMPUTED_VALUE"""),4.1582915E7)</f>
        <v>41582915</v>
      </c>
    </row>
    <row r="21">
      <c r="A21" s="2">
        <f>IFERROR(__xludf.DUMMYFUNCTION("""COMPUTED_VALUE"""),45321.66666666667)</f>
        <v>45321.66667</v>
      </c>
      <c r="B21" s="1">
        <f>IFERROR(__xludf.DUMMYFUNCTION("""COMPUTED_VALUE"""),903.79)</f>
        <v>903.79</v>
      </c>
      <c r="D21" s="2">
        <f>IFERROR(__xludf.DUMMYFUNCTION("""COMPUTED_VALUE"""),45321.66666666667)</f>
        <v>45321.66667</v>
      </c>
      <c r="E21" s="1">
        <f>IFERROR(__xludf.DUMMYFUNCTION("""COMPUTED_VALUE"""),908.62)</f>
        <v>908.62</v>
      </c>
      <c r="G21" s="2">
        <f>IFERROR(__xludf.DUMMYFUNCTION("""COMPUTED_VALUE"""),45321.66666666667)</f>
        <v>45321.66667</v>
      </c>
      <c r="H21" s="1">
        <f>IFERROR(__xludf.DUMMYFUNCTION("""COMPUTED_VALUE"""),900.2)</f>
        <v>900.2</v>
      </c>
      <c r="J21" s="2">
        <f>IFERROR(__xludf.DUMMYFUNCTION("""COMPUTED_VALUE"""),45321.66666666667)</f>
        <v>45321.66667</v>
      </c>
      <c r="K21" s="1">
        <f>IFERROR(__xludf.DUMMYFUNCTION("""COMPUTED_VALUE"""),907.84)</f>
        <v>907.84</v>
      </c>
      <c r="M21" s="2">
        <f>IFERROR(__xludf.DUMMYFUNCTION("""COMPUTED_VALUE"""),45321.66666666667)</f>
        <v>45321.66667</v>
      </c>
      <c r="N21" s="1">
        <f>IFERROR(__xludf.DUMMYFUNCTION("""COMPUTED_VALUE"""),4.0477801E7)</f>
        <v>40477801</v>
      </c>
    </row>
    <row r="22">
      <c r="A22" s="2">
        <f>IFERROR(__xludf.DUMMYFUNCTION("""COMPUTED_VALUE"""),45322.66666666667)</f>
        <v>45322.66667</v>
      </c>
      <c r="B22" s="1">
        <f>IFERROR(__xludf.DUMMYFUNCTION("""COMPUTED_VALUE"""),909.56)</f>
        <v>909.56</v>
      </c>
      <c r="D22" s="2">
        <f>IFERROR(__xludf.DUMMYFUNCTION("""COMPUTED_VALUE"""),45322.66666666667)</f>
        <v>45322.66667</v>
      </c>
      <c r="E22" s="1">
        <f>IFERROR(__xludf.DUMMYFUNCTION("""COMPUTED_VALUE"""),912.89)</f>
        <v>912.89</v>
      </c>
      <c r="G22" s="2">
        <f>IFERROR(__xludf.DUMMYFUNCTION("""COMPUTED_VALUE"""),45322.66666666667)</f>
        <v>45322.66667</v>
      </c>
      <c r="H22" s="1">
        <f>IFERROR(__xludf.DUMMYFUNCTION("""COMPUTED_VALUE"""),899.93)</f>
        <v>899.93</v>
      </c>
      <c r="J22" s="2">
        <f>IFERROR(__xludf.DUMMYFUNCTION("""COMPUTED_VALUE"""),45322.66666666667)</f>
        <v>45322.66667</v>
      </c>
      <c r="K22" s="1">
        <f>IFERROR(__xludf.DUMMYFUNCTION("""COMPUTED_VALUE"""),901.46)</f>
        <v>901.46</v>
      </c>
      <c r="M22" s="2">
        <f>IFERROR(__xludf.DUMMYFUNCTION("""COMPUTED_VALUE"""),45322.66666666667)</f>
        <v>45322.66667</v>
      </c>
      <c r="N22" s="1">
        <f>IFERROR(__xludf.DUMMYFUNCTION("""COMPUTED_VALUE"""),4.4841815E7)</f>
        <v>44841815</v>
      </c>
    </row>
    <row r="23">
      <c r="A23" s="2">
        <f>IFERROR(__xludf.DUMMYFUNCTION("""COMPUTED_VALUE"""),45323.66666666667)</f>
        <v>45323.66667</v>
      </c>
      <c r="B23" s="1">
        <f>IFERROR(__xludf.DUMMYFUNCTION("""COMPUTED_VALUE"""),902.08)</f>
        <v>902.08</v>
      </c>
      <c r="D23" s="2">
        <f>IFERROR(__xludf.DUMMYFUNCTION("""COMPUTED_VALUE"""),45323.66666666667)</f>
        <v>45323.66667</v>
      </c>
      <c r="E23" s="1">
        <f>IFERROR(__xludf.DUMMYFUNCTION("""COMPUTED_VALUE"""),920.98)</f>
        <v>920.98</v>
      </c>
      <c r="G23" s="2">
        <f>IFERROR(__xludf.DUMMYFUNCTION("""COMPUTED_VALUE"""),45323.66666666667)</f>
        <v>45323.66667</v>
      </c>
      <c r="H23" s="1">
        <f>IFERROR(__xludf.DUMMYFUNCTION("""COMPUTED_VALUE"""),897.41)</f>
        <v>897.41</v>
      </c>
      <c r="J23" s="2">
        <f>IFERROR(__xludf.DUMMYFUNCTION("""COMPUTED_VALUE"""),45323.66666666667)</f>
        <v>45323.66667</v>
      </c>
      <c r="K23" s="1">
        <f>IFERROR(__xludf.DUMMYFUNCTION("""COMPUTED_VALUE"""),920.65)</f>
        <v>920.65</v>
      </c>
      <c r="M23" s="2">
        <f>IFERROR(__xludf.DUMMYFUNCTION("""COMPUTED_VALUE"""),45323.66666666667)</f>
        <v>45323.66667</v>
      </c>
      <c r="N23" s="1">
        <f>IFERROR(__xludf.DUMMYFUNCTION("""COMPUTED_VALUE"""),3.737203E7)</f>
        <v>37372030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IFERROR(__xludf.DUMMYFUNCTION("""COMPUTED_VALUE"""),918.37)</f>
        <v>918.37</v>
      </c>
      <c r="D24" s="2">
        <f>IFERROR(__xludf.DUMMYFUNCTION("""COMPUTED_VALUE"""),45324.66666666667)</f>
        <v>45324.66667</v>
      </c>
      <c r="E24" s="1">
        <f>IFERROR(__xludf.DUMMYFUNCTION("""COMPUTED_VALUE"""),920.08)</f>
        <v>920.08</v>
      </c>
      <c r="G24" s="2">
        <f>IFERROR(__xludf.DUMMYFUNCTION("""COMPUTED_VALUE"""),45324.66666666667)</f>
        <v>45324.66667</v>
      </c>
      <c r="H24" s="1">
        <f>IFERROR(__xludf.DUMMYFUNCTION("""COMPUTED_VALUE"""),910.72)</f>
        <v>910.72</v>
      </c>
      <c r="J24" s="2">
        <f>IFERROR(__xludf.DUMMYFUNCTION("""COMPUTED_VALUE"""),45324.66666666667)</f>
        <v>45324.66667</v>
      </c>
      <c r="K24" s="1">
        <f>IFERROR(__xludf.DUMMYFUNCTION("""COMPUTED_VALUE"""),915.41)</f>
        <v>915.41</v>
      </c>
      <c r="M24" s="2">
        <f>IFERROR(__xludf.DUMMYFUNCTION("""COMPUTED_VALUE"""),45324.66666666667)</f>
        <v>45324.66667</v>
      </c>
      <c r="N24" s="1">
        <f>IFERROR(__xludf.DUMMYFUNCTION("""COMPUTED_VALUE"""),3.86243E7)</f>
        <v>38624300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IFERROR(__xludf.DUMMYFUNCTION("""COMPUTED_VALUE"""),913.29)</f>
        <v>913.29</v>
      </c>
      <c r="D25" s="2">
        <f>IFERROR(__xludf.DUMMYFUNCTION("""COMPUTED_VALUE"""),45327.66666666667)</f>
        <v>45327.66667</v>
      </c>
      <c r="E25" s="1">
        <f>IFERROR(__xludf.DUMMYFUNCTION("""COMPUTED_VALUE"""),914.14)</f>
        <v>914.14</v>
      </c>
      <c r="G25" s="2">
        <f>IFERROR(__xludf.DUMMYFUNCTION("""COMPUTED_VALUE"""),45327.66666666667)</f>
        <v>45327.66667</v>
      </c>
      <c r="H25" s="1">
        <f>IFERROR(__xludf.DUMMYFUNCTION("""COMPUTED_VALUE"""),905.54)</f>
        <v>905.54</v>
      </c>
      <c r="J25" s="2">
        <f>IFERROR(__xludf.DUMMYFUNCTION("""COMPUTED_VALUE"""),45327.66666666667)</f>
        <v>45327.66667</v>
      </c>
      <c r="K25" s="1">
        <f>IFERROR(__xludf.DUMMYFUNCTION("""COMPUTED_VALUE"""),910.72)</f>
        <v>910.72</v>
      </c>
      <c r="M25" s="2">
        <f>IFERROR(__xludf.DUMMYFUNCTION("""COMPUTED_VALUE"""),45327.66666666667)</f>
        <v>45327.66667</v>
      </c>
      <c r="N25" s="1">
        <f>IFERROR(__xludf.DUMMYFUNCTION("""COMPUTED_VALUE"""),3.4962929E7)</f>
        <v>34962929</v>
      </c>
    </row>
    <row r="26">
      <c r="A26" s="2">
        <f>IFERROR(__xludf.DUMMYFUNCTION("""COMPUTED_VALUE"""),45328.66666666667)</f>
        <v>45328.66667</v>
      </c>
      <c r="B26" s="1">
        <f>IFERROR(__xludf.DUMMYFUNCTION("""COMPUTED_VALUE"""),912.21)</f>
        <v>912.21</v>
      </c>
      <c r="D26" s="2">
        <f>IFERROR(__xludf.DUMMYFUNCTION("""COMPUTED_VALUE"""),45328.66666666667)</f>
        <v>45328.66667</v>
      </c>
      <c r="E26" s="1">
        <f>IFERROR(__xludf.DUMMYFUNCTION("""COMPUTED_VALUE"""),914.89)</f>
        <v>914.89</v>
      </c>
      <c r="G26" s="2">
        <f>IFERROR(__xludf.DUMMYFUNCTION("""COMPUTED_VALUE"""),45328.66666666667)</f>
        <v>45328.66667</v>
      </c>
      <c r="H26" s="1">
        <f>IFERROR(__xludf.DUMMYFUNCTION("""COMPUTED_VALUE"""),907.0)</f>
        <v>907</v>
      </c>
      <c r="J26" s="2">
        <f>IFERROR(__xludf.DUMMYFUNCTION("""COMPUTED_VALUE"""),45328.66666666667)</f>
        <v>45328.66667</v>
      </c>
      <c r="K26" s="1">
        <f>IFERROR(__xludf.DUMMYFUNCTION("""COMPUTED_VALUE"""),913.47)</f>
        <v>913.47</v>
      </c>
      <c r="M26" s="2">
        <f>IFERROR(__xludf.DUMMYFUNCTION("""COMPUTED_VALUE"""),45328.66666666667)</f>
        <v>45328.66667</v>
      </c>
      <c r="N26" s="1">
        <f>IFERROR(__xludf.DUMMYFUNCTION("""COMPUTED_VALUE"""),4.4137777E7)</f>
        <v>44137777</v>
      </c>
    </row>
    <row r="27">
      <c r="A27" s="2">
        <f>IFERROR(__xludf.DUMMYFUNCTION("""COMPUTED_VALUE"""),45329.66666666667)</f>
        <v>45329.66667</v>
      </c>
      <c r="B27" s="1">
        <f>IFERROR(__xludf.DUMMYFUNCTION("""COMPUTED_VALUE"""),916.76)</f>
        <v>916.76</v>
      </c>
      <c r="D27" s="2">
        <f>IFERROR(__xludf.DUMMYFUNCTION("""COMPUTED_VALUE"""),45329.66666666667)</f>
        <v>45329.66667</v>
      </c>
      <c r="E27" s="1">
        <f>IFERROR(__xludf.DUMMYFUNCTION("""COMPUTED_VALUE"""),919.48)</f>
        <v>919.48</v>
      </c>
      <c r="G27" s="2">
        <f>IFERROR(__xludf.DUMMYFUNCTION("""COMPUTED_VALUE"""),45329.66666666667)</f>
        <v>45329.66667</v>
      </c>
      <c r="H27" s="1">
        <f>IFERROR(__xludf.DUMMYFUNCTION("""COMPUTED_VALUE"""),914.35)</f>
        <v>914.35</v>
      </c>
      <c r="J27" s="2">
        <f>IFERROR(__xludf.DUMMYFUNCTION("""COMPUTED_VALUE"""),45329.66666666667)</f>
        <v>45329.66667</v>
      </c>
      <c r="K27" s="1">
        <f>IFERROR(__xludf.DUMMYFUNCTION("""COMPUTED_VALUE"""),914.79)</f>
        <v>914.79</v>
      </c>
      <c r="M27" s="2">
        <f>IFERROR(__xludf.DUMMYFUNCTION("""COMPUTED_VALUE"""),45329.66666666667)</f>
        <v>45329.66667</v>
      </c>
      <c r="N27" s="1">
        <f>IFERROR(__xludf.DUMMYFUNCTION("""COMPUTED_VALUE"""),3.1339908E7)</f>
        <v>31339908</v>
      </c>
    </row>
    <row r="28">
      <c r="A28" s="2">
        <f>IFERROR(__xludf.DUMMYFUNCTION("""COMPUTED_VALUE"""),45330.66666666667)</f>
        <v>45330.66667</v>
      </c>
      <c r="B28" s="1">
        <f>IFERROR(__xludf.DUMMYFUNCTION("""COMPUTED_VALUE"""),915.22)</f>
        <v>915.22</v>
      </c>
      <c r="D28" s="2">
        <f>IFERROR(__xludf.DUMMYFUNCTION("""COMPUTED_VALUE"""),45330.66666666667)</f>
        <v>45330.66667</v>
      </c>
      <c r="E28" s="1">
        <f>IFERROR(__xludf.DUMMYFUNCTION("""COMPUTED_VALUE"""),920.59)</f>
        <v>920.59</v>
      </c>
      <c r="G28" s="2">
        <f>IFERROR(__xludf.DUMMYFUNCTION("""COMPUTED_VALUE"""),45330.66666666667)</f>
        <v>45330.66667</v>
      </c>
      <c r="H28" s="1">
        <f>IFERROR(__xludf.DUMMYFUNCTION("""COMPUTED_VALUE"""),912.93)</f>
        <v>912.93</v>
      </c>
      <c r="J28" s="2">
        <f>IFERROR(__xludf.DUMMYFUNCTION("""COMPUTED_VALUE"""),45330.66666666667)</f>
        <v>45330.66667</v>
      </c>
      <c r="K28" s="1">
        <f>IFERROR(__xludf.DUMMYFUNCTION("""COMPUTED_VALUE"""),919.86)</f>
        <v>919.86</v>
      </c>
      <c r="M28" s="2">
        <f>IFERROR(__xludf.DUMMYFUNCTION("""COMPUTED_VALUE"""),45330.66666666667)</f>
        <v>45330.66667</v>
      </c>
      <c r="N28" s="1">
        <f>IFERROR(__xludf.DUMMYFUNCTION("""COMPUTED_VALUE"""),3.6144414E7)</f>
        <v>36144414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IFERROR(__xludf.DUMMYFUNCTION("""COMPUTED_VALUE"""),911.31)</f>
        <v>911.31</v>
      </c>
      <c r="D29" s="2">
        <f>IFERROR(__xludf.DUMMYFUNCTION("""COMPUTED_VALUE"""),45331.66666666667)</f>
        <v>45331.66667</v>
      </c>
      <c r="E29" s="1">
        <f>IFERROR(__xludf.DUMMYFUNCTION("""COMPUTED_VALUE"""),911.31)</f>
        <v>911.31</v>
      </c>
      <c r="G29" s="2">
        <f>IFERROR(__xludf.DUMMYFUNCTION("""COMPUTED_VALUE"""),45331.66666666667)</f>
        <v>45331.66667</v>
      </c>
      <c r="H29" s="1">
        <f>IFERROR(__xludf.DUMMYFUNCTION("""COMPUTED_VALUE"""),897.46)</f>
        <v>897.46</v>
      </c>
      <c r="J29" s="2">
        <f>IFERROR(__xludf.DUMMYFUNCTION("""COMPUTED_VALUE"""),45331.66666666667)</f>
        <v>45331.66667</v>
      </c>
      <c r="K29" s="1">
        <f>IFERROR(__xludf.DUMMYFUNCTION("""COMPUTED_VALUE"""),902.41)</f>
        <v>902.41</v>
      </c>
      <c r="M29" s="2">
        <f>IFERROR(__xludf.DUMMYFUNCTION("""COMPUTED_VALUE"""),45331.66666666667)</f>
        <v>45331.66667</v>
      </c>
      <c r="N29" s="1">
        <f>IFERROR(__xludf.DUMMYFUNCTION("""COMPUTED_VALUE"""),3.9764302E7)</f>
        <v>39764302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IFERROR(__xludf.DUMMYFUNCTION("""COMPUTED_VALUE"""),903.38)</f>
        <v>903.38</v>
      </c>
      <c r="D30" s="2">
        <f>IFERROR(__xludf.DUMMYFUNCTION("""COMPUTED_VALUE"""),45334.66666666667)</f>
        <v>45334.66667</v>
      </c>
      <c r="E30" s="1">
        <f>IFERROR(__xludf.DUMMYFUNCTION("""COMPUTED_VALUE"""),911.58)</f>
        <v>911.58</v>
      </c>
      <c r="G30" s="2">
        <f>IFERROR(__xludf.DUMMYFUNCTION("""COMPUTED_VALUE"""),45334.66666666667)</f>
        <v>45334.66667</v>
      </c>
      <c r="H30" s="1">
        <f>IFERROR(__xludf.DUMMYFUNCTION("""COMPUTED_VALUE"""),897.24)</f>
        <v>897.24</v>
      </c>
      <c r="J30" s="2">
        <f>IFERROR(__xludf.DUMMYFUNCTION("""COMPUTED_VALUE"""),45334.66666666667)</f>
        <v>45334.66667</v>
      </c>
      <c r="K30" s="1">
        <f>IFERROR(__xludf.DUMMYFUNCTION("""COMPUTED_VALUE"""),910.88)</f>
        <v>910.88</v>
      </c>
      <c r="M30" s="2">
        <f>IFERROR(__xludf.DUMMYFUNCTION("""COMPUTED_VALUE"""),45334.66666666667)</f>
        <v>45334.66667</v>
      </c>
      <c r="N30" s="1">
        <f>IFERROR(__xludf.DUMMYFUNCTION("""COMPUTED_VALUE"""),3.4306339E7)</f>
        <v>34306339</v>
      </c>
    </row>
    <row r="31">
      <c r="A31" s="2">
        <f>IFERROR(__xludf.DUMMYFUNCTION("""COMPUTED_VALUE"""),45335.66666666667)</f>
        <v>45335.66667</v>
      </c>
      <c r="B31" s="1">
        <f>IFERROR(__xludf.DUMMYFUNCTION("""COMPUTED_VALUE"""),912.37)</f>
        <v>912.37</v>
      </c>
      <c r="D31" s="2">
        <f>IFERROR(__xludf.DUMMYFUNCTION("""COMPUTED_VALUE"""),45335.66666666667)</f>
        <v>45335.66667</v>
      </c>
      <c r="E31" s="1">
        <f>IFERROR(__xludf.DUMMYFUNCTION("""COMPUTED_VALUE"""),917.6)</f>
        <v>917.6</v>
      </c>
      <c r="G31" s="2">
        <f>IFERROR(__xludf.DUMMYFUNCTION("""COMPUTED_VALUE"""),45335.66666666667)</f>
        <v>45335.66667</v>
      </c>
      <c r="H31" s="1">
        <f>IFERROR(__xludf.DUMMYFUNCTION("""COMPUTED_VALUE"""),896.51)</f>
        <v>896.51</v>
      </c>
      <c r="J31" s="2">
        <f>IFERROR(__xludf.DUMMYFUNCTION("""COMPUTED_VALUE"""),45335.66666666667)</f>
        <v>45335.66667</v>
      </c>
      <c r="K31" s="1">
        <f>IFERROR(__xludf.DUMMYFUNCTION("""COMPUTED_VALUE"""),904.41)</f>
        <v>904.41</v>
      </c>
      <c r="M31" s="2">
        <f>IFERROR(__xludf.DUMMYFUNCTION("""COMPUTED_VALUE"""),45335.66666666667)</f>
        <v>45335.66667</v>
      </c>
      <c r="N31" s="1">
        <f>IFERROR(__xludf.DUMMYFUNCTION("""COMPUTED_VALUE"""),5.2015587E7)</f>
        <v>52015587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IFERROR(__xludf.DUMMYFUNCTION("""COMPUTED_VALUE"""),903.05)</f>
        <v>903.05</v>
      </c>
      <c r="D32" s="2">
        <f>IFERROR(__xludf.DUMMYFUNCTION("""COMPUTED_VALUE"""),45336.66666666667)</f>
        <v>45336.66667</v>
      </c>
      <c r="E32" s="1">
        <f>IFERROR(__xludf.DUMMYFUNCTION("""COMPUTED_VALUE"""),904.45)</f>
        <v>904.45</v>
      </c>
      <c r="G32" s="2">
        <f>IFERROR(__xludf.DUMMYFUNCTION("""COMPUTED_VALUE"""),45336.66666666667)</f>
        <v>45336.66667</v>
      </c>
      <c r="H32" s="1">
        <f>IFERROR(__xludf.DUMMYFUNCTION("""COMPUTED_VALUE"""),896.09)</f>
        <v>896.09</v>
      </c>
      <c r="J32" s="2">
        <f>IFERROR(__xludf.DUMMYFUNCTION("""COMPUTED_VALUE"""),45336.66666666667)</f>
        <v>45336.66667</v>
      </c>
      <c r="K32" s="1">
        <f>IFERROR(__xludf.DUMMYFUNCTION("""COMPUTED_VALUE"""),901.59)</f>
        <v>901.59</v>
      </c>
      <c r="M32" s="2">
        <f>IFERROR(__xludf.DUMMYFUNCTION("""COMPUTED_VALUE"""),45336.66666666667)</f>
        <v>45336.66667</v>
      </c>
      <c r="N32" s="1">
        <f>IFERROR(__xludf.DUMMYFUNCTION("""COMPUTED_VALUE"""),4.0160448E7)</f>
        <v>40160448</v>
      </c>
    </row>
    <row r="33">
      <c r="A33" s="2">
        <f>IFERROR(__xludf.DUMMYFUNCTION("""COMPUTED_VALUE"""),45337.66666666667)</f>
        <v>45337.66667</v>
      </c>
      <c r="B33" s="1">
        <f>IFERROR(__xludf.DUMMYFUNCTION("""COMPUTED_VALUE"""),903.13)</f>
        <v>903.13</v>
      </c>
      <c r="D33" s="2">
        <f>IFERROR(__xludf.DUMMYFUNCTION("""COMPUTED_VALUE"""),45337.66666666667)</f>
        <v>45337.66667</v>
      </c>
      <c r="E33" s="1">
        <f>IFERROR(__xludf.DUMMYFUNCTION("""COMPUTED_VALUE"""),906.21)</f>
        <v>906.21</v>
      </c>
      <c r="G33" s="2">
        <f>IFERROR(__xludf.DUMMYFUNCTION("""COMPUTED_VALUE"""),45337.66666666667)</f>
        <v>45337.66667</v>
      </c>
      <c r="H33" s="1">
        <f>IFERROR(__xludf.DUMMYFUNCTION("""COMPUTED_VALUE"""),900.27)</f>
        <v>900.27</v>
      </c>
      <c r="J33" s="2">
        <f>IFERROR(__xludf.DUMMYFUNCTION("""COMPUTED_VALUE"""),45337.66666666667)</f>
        <v>45337.66667</v>
      </c>
      <c r="K33" s="1">
        <f>IFERROR(__xludf.DUMMYFUNCTION("""COMPUTED_VALUE"""),903.64)</f>
        <v>903.64</v>
      </c>
      <c r="M33" s="2">
        <f>IFERROR(__xludf.DUMMYFUNCTION("""COMPUTED_VALUE"""),45337.66666666667)</f>
        <v>45337.66667</v>
      </c>
      <c r="N33" s="1">
        <f>IFERROR(__xludf.DUMMYFUNCTION("""COMPUTED_VALUE"""),3.3358544E7)</f>
        <v>33358544</v>
      </c>
    </row>
    <row r="34">
      <c r="A34" s="2">
        <f>IFERROR(__xludf.DUMMYFUNCTION("""COMPUTED_VALUE"""),45338.66666666667)</f>
        <v>45338.66667</v>
      </c>
      <c r="B34" s="1">
        <f>IFERROR(__xludf.DUMMYFUNCTION("""COMPUTED_VALUE"""),901.65)</f>
        <v>901.65</v>
      </c>
      <c r="D34" s="2">
        <f>IFERROR(__xludf.DUMMYFUNCTION("""COMPUTED_VALUE"""),45338.66666666667)</f>
        <v>45338.66667</v>
      </c>
      <c r="E34" s="1">
        <f>IFERROR(__xludf.DUMMYFUNCTION("""COMPUTED_VALUE"""),903.61)</f>
        <v>903.61</v>
      </c>
      <c r="G34" s="2">
        <f>IFERROR(__xludf.DUMMYFUNCTION("""COMPUTED_VALUE"""),45338.66666666667)</f>
        <v>45338.66667</v>
      </c>
      <c r="H34" s="1">
        <f>IFERROR(__xludf.DUMMYFUNCTION("""COMPUTED_VALUE"""),894.58)</f>
        <v>894.58</v>
      </c>
      <c r="J34" s="2">
        <f>IFERROR(__xludf.DUMMYFUNCTION("""COMPUTED_VALUE"""),45338.66666666667)</f>
        <v>45338.66667</v>
      </c>
      <c r="K34" s="1">
        <f>IFERROR(__xludf.DUMMYFUNCTION("""COMPUTED_VALUE"""),898.7)</f>
        <v>898.7</v>
      </c>
      <c r="M34" s="2">
        <f>IFERROR(__xludf.DUMMYFUNCTION("""COMPUTED_VALUE"""),45338.66666666667)</f>
        <v>45338.66667</v>
      </c>
      <c r="N34" s="1">
        <f>IFERROR(__xludf.DUMMYFUNCTION("""COMPUTED_VALUE"""),4.0896005E7)</f>
        <v>40896005</v>
      </c>
    </row>
    <row r="35">
      <c r="A35" s="2">
        <f>IFERROR(__xludf.DUMMYFUNCTION("""COMPUTED_VALUE"""),45342.66666666667)</f>
        <v>45342.66667</v>
      </c>
      <c r="B35" s="1">
        <f>IFERROR(__xludf.DUMMYFUNCTION("""COMPUTED_VALUE"""),902.59)</f>
        <v>902.59</v>
      </c>
      <c r="D35" s="2">
        <f>IFERROR(__xludf.DUMMYFUNCTION("""COMPUTED_VALUE"""),45342.66666666667)</f>
        <v>45342.66667</v>
      </c>
      <c r="E35" s="1">
        <f>IFERROR(__xludf.DUMMYFUNCTION("""COMPUTED_VALUE"""),915.43)</f>
        <v>915.43</v>
      </c>
      <c r="G35" s="2">
        <f>IFERROR(__xludf.DUMMYFUNCTION("""COMPUTED_VALUE"""),45342.66666666667)</f>
        <v>45342.66667</v>
      </c>
      <c r="H35" s="1">
        <f>IFERROR(__xludf.DUMMYFUNCTION("""COMPUTED_VALUE"""),901.85)</f>
        <v>901.85</v>
      </c>
      <c r="J35" s="2">
        <f>IFERROR(__xludf.DUMMYFUNCTION("""COMPUTED_VALUE"""),45342.66666666667)</f>
        <v>45342.66667</v>
      </c>
      <c r="K35" s="1">
        <f>IFERROR(__xludf.DUMMYFUNCTION("""COMPUTED_VALUE"""),913.17)</f>
        <v>913.17</v>
      </c>
      <c r="M35" s="2">
        <f>IFERROR(__xludf.DUMMYFUNCTION("""COMPUTED_VALUE"""),45342.66666666667)</f>
        <v>45342.66667</v>
      </c>
      <c r="N35" s="1">
        <f>IFERROR(__xludf.DUMMYFUNCTION("""COMPUTED_VALUE"""),4.93028E7)</f>
        <v>49302800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IFERROR(__xludf.DUMMYFUNCTION("""COMPUTED_VALUE"""),915.28)</f>
        <v>915.28</v>
      </c>
      <c r="D36" s="2">
        <f>IFERROR(__xludf.DUMMYFUNCTION("""COMPUTED_VALUE"""),45343.66666666667)</f>
        <v>45343.66667</v>
      </c>
      <c r="E36" s="1">
        <f>IFERROR(__xludf.DUMMYFUNCTION("""COMPUTED_VALUE"""),919.63)</f>
        <v>919.63</v>
      </c>
      <c r="G36" s="2">
        <f>IFERROR(__xludf.DUMMYFUNCTION("""COMPUTED_VALUE"""),45343.66666666667)</f>
        <v>45343.66667</v>
      </c>
      <c r="H36" s="1">
        <f>IFERROR(__xludf.DUMMYFUNCTION("""COMPUTED_VALUE"""),912.46)</f>
        <v>912.46</v>
      </c>
      <c r="J36" s="2">
        <f>IFERROR(__xludf.DUMMYFUNCTION("""COMPUTED_VALUE"""),45343.66666666667)</f>
        <v>45343.66667</v>
      </c>
      <c r="K36" s="1">
        <f>IFERROR(__xludf.DUMMYFUNCTION("""COMPUTED_VALUE"""),916.78)</f>
        <v>916.78</v>
      </c>
      <c r="M36" s="2">
        <f>IFERROR(__xludf.DUMMYFUNCTION("""COMPUTED_VALUE"""),45343.66666666667)</f>
        <v>45343.66667</v>
      </c>
      <c r="N36" s="1">
        <f>IFERROR(__xludf.DUMMYFUNCTION("""COMPUTED_VALUE"""),3.9095314E7)</f>
        <v>39095314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IFERROR(__xludf.DUMMYFUNCTION("""COMPUTED_VALUE"""),912.43)</f>
        <v>912.43</v>
      </c>
      <c r="D37" s="2">
        <f>IFERROR(__xludf.DUMMYFUNCTION("""COMPUTED_VALUE"""),45344.66666666667)</f>
        <v>45344.66667</v>
      </c>
      <c r="E37" s="1">
        <f>IFERROR(__xludf.DUMMYFUNCTION("""COMPUTED_VALUE"""),915.16)</f>
        <v>915.16</v>
      </c>
      <c r="G37" s="2">
        <f>IFERROR(__xludf.DUMMYFUNCTION("""COMPUTED_VALUE"""),45344.66666666667)</f>
        <v>45344.66667</v>
      </c>
      <c r="H37" s="1">
        <f>IFERROR(__xludf.DUMMYFUNCTION("""COMPUTED_VALUE"""),903.98)</f>
        <v>903.98</v>
      </c>
      <c r="J37" s="2">
        <f>IFERROR(__xludf.DUMMYFUNCTION("""COMPUTED_VALUE"""),45344.66666666667)</f>
        <v>45344.66667</v>
      </c>
      <c r="K37" s="1">
        <f>IFERROR(__xludf.DUMMYFUNCTION("""COMPUTED_VALUE"""),913.5)</f>
        <v>913.5</v>
      </c>
      <c r="M37" s="2">
        <f>IFERROR(__xludf.DUMMYFUNCTION("""COMPUTED_VALUE"""),45344.66666666667)</f>
        <v>45344.66667</v>
      </c>
      <c r="N37" s="1">
        <f>IFERROR(__xludf.DUMMYFUNCTION("""COMPUTED_VALUE"""),4.6366143E7)</f>
        <v>46366143</v>
      </c>
    </row>
    <row r="38">
      <c r="A38" s="2">
        <f>IFERROR(__xludf.DUMMYFUNCTION("""COMPUTED_VALUE"""),45345.66666666667)</f>
        <v>45345.66667</v>
      </c>
      <c r="B38" s="1">
        <f>IFERROR(__xludf.DUMMYFUNCTION("""COMPUTED_VALUE"""),913.66)</f>
        <v>913.66</v>
      </c>
      <c r="D38" s="2">
        <f>IFERROR(__xludf.DUMMYFUNCTION("""COMPUTED_VALUE"""),45345.66666666667)</f>
        <v>45345.66667</v>
      </c>
      <c r="E38" s="1">
        <f>IFERROR(__xludf.DUMMYFUNCTION("""COMPUTED_VALUE"""),920.74)</f>
        <v>920.74</v>
      </c>
      <c r="G38" s="2">
        <f>IFERROR(__xludf.DUMMYFUNCTION("""COMPUTED_VALUE"""),45345.66666666667)</f>
        <v>45345.66667</v>
      </c>
      <c r="H38" s="1">
        <f>IFERROR(__xludf.DUMMYFUNCTION("""COMPUTED_VALUE"""),910.95)</f>
        <v>910.95</v>
      </c>
      <c r="J38" s="2">
        <f>IFERROR(__xludf.DUMMYFUNCTION("""COMPUTED_VALUE"""),45345.66666666667)</f>
        <v>45345.66667</v>
      </c>
      <c r="K38" s="1">
        <f>IFERROR(__xludf.DUMMYFUNCTION("""COMPUTED_VALUE"""),916.84)</f>
        <v>916.84</v>
      </c>
      <c r="M38" s="2">
        <f>IFERROR(__xludf.DUMMYFUNCTION("""COMPUTED_VALUE"""),45345.66666666667)</f>
        <v>45345.66667</v>
      </c>
      <c r="N38" s="1">
        <f>IFERROR(__xludf.DUMMYFUNCTION("""COMPUTED_VALUE"""),5.0484814E7)</f>
        <v>50484814</v>
      </c>
    </row>
    <row r="39">
      <c r="A39" s="2">
        <f>IFERROR(__xludf.DUMMYFUNCTION("""COMPUTED_VALUE"""),45348.66666666667)</f>
        <v>45348.66667</v>
      </c>
      <c r="B39" s="1">
        <f>IFERROR(__xludf.DUMMYFUNCTION("""COMPUTED_VALUE"""),916.58)</f>
        <v>916.58</v>
      </c>
      <c r="D39" s="2">
        <f>IFERROR(__xludf.DUMMYFUNCTION("""COMPUTED_VALUE"""),45348.66666666667)</f>
        <v>45348.66667</v>
      </c>
      <c r="E39" s="1">
        <f>IFERROR(__xludf.DUMMYFUNCTION("""COMPUTED_VALUE"""),916.58)</f>
        <v>916.58</v>
      </c>
      <c r="G39" s="2">
        <f>IFERROR(__xludf.DUMMYFUNCTION("""COMPUTED_VALUE"""),45348.66666666667)</f>
        <v>45348.66667</v>
      </c>
      <c r="H39" s="1">
        <f>IFERROR(__xludf.DUMMYFUNCTION("""COMPUTED_VALUE"""),908.07)</f>
        <v>908.07</v>
      </c>
      <c r="J39" s="2">
        <f>IFERROR(__xludf.DUMMYFUNCTION("""COMPUTED_VALUE"""),45348.66666666667)</f>
        <v>45348.66667</v>
      </c>
      <c r="K39" s="1">
        <f>IFERROR(__xludf.DUMMYFUNCTION("""COMPUTED_VALUE"""),910.36)</f>
        <v>910.36</v>
      </c>
      <c r="M39" s="2">
        <f>IFERROR(__xludf.DUMMYFUNCTION("""COMPUTED_VALUE"""),45348.66666666667)</f>
        <v>45348.66667</v>
      </c>
      <c r="N39" s="1">
        <f>IFERROR(__xludf.DUMMYFUNCTION("""COMPUTED_VALUE"""),4.3597441E7)</f>
        <v>43597441</v>
      </c>
    </row>
    <row r="40">
      <c r="A40" s="2">
        <f>IFERROR(__xludf.DUMMYFUNCTION("""COMPUTED_VALUE"""),45349.66666666667)</f>
        <v>45349.66667</v>
      </c>
      <c r="B40" s="1">
        <f>IFERROR(__xludf.DUMMYFUNCTION("""COMPUTED_VALUE"""),910.59)</f>
        <v>910.59</v>
      </c>
      <c r="D40" s="2">
        <f>IFERROR(__xludf.DUMMYFUNCTION("""COMPUTED_VALUE"""),45349.66666666667)</f>
        <v>45349.66667</v>
      </c>
      <c r="E40" s="1">
        <f>IFERROR(__xludf.DUMMYFUNCTION("""COMPUTED_VALUE"""),910.67)</f>
        <v>910.67</v>
      </c>
      <c r="G40" s="2">
        <f>IFERROR(__xludf.DUMMYFUNCTION("""COMPUTED_VALUE"""),45349.66666666667)</f>
        <v>45349.66667</v>
      </c>
      <c r="H40" s="1">
        <f>IFERROR(__xludf.DUMMYFUNCTION("""COMPUTED_VALUE"""),905.39)</f>
        <v>905.39</v>
      </c>
      <c r="J40" s="2">
        <f>IFERROR(__xludf.DUMMYFUNCTION("""COMPUTED_VALUE"""),45349.66666666667)</f>
        <v>45349.66667</v>
      </c>
      <c r="K40" s="1">
        <f>IFERROR(__xludf.DUMMYFUNCTION("""COMPUTED_VALUE"""),908.73)</f>
        <v>908.73</v>
      </c>
      <c r="M40" s="2">
        <f>IFERROR(__xludf.DUMMYFUNCTION("""COMPUTED_VALUE"""),45349.66666666667)</f>
        <v>45349.66667</v>
      </c>
      <c r="N40" s="1">
        <f>IFERROR(__xludf.DUMMYFUNCTION("""COMPUTED_VALUE"""),3.5957361E7)</f>
        <v>35957361</v>
      </c>
    </row>
    <row r="41">
      <c r="A41" s="2">
        <f>IFERROR(__xludf.DUMMYFUNCTION("""COMPUTED_VALUE"""),45350.66666666667)</f>
        <v>45350.66667</v>
      </c>
      <c r="B41" s="1">
        <f>IFERROR(__xludf.DUMMYFUNCTION("""COMPUTED_VALUE"""),908.87)</f>
        <v>908.87</v>
      </c>
      <c r="D41" s="2">
        <f>IFERROR(__xludf.DUMMYFUNCTION("""COMPUTED_VALUE"""),45350.66666666667)</f>
        <v>45350.66667</v>
      </c>
      <c r="E41" s="1">
        <f>IFERROR(__xludf.DUMMYFUNCTION("""COMPUTED_VALUE"""),909.88)</f>
        <v>909.88</v>
      </c>
      <c r="G41" s="2">
        <f>IFERROR(__xludf.DUMMYFUNCTION("""COMPUTED_VALUE"""),45350.66666666667)</f>
        <v>45350.66667</v>
      </c>
      <c r="H41" s="1">
        <f>IFERROR(__xludf.DUMMYFUNCTION("""COMPUTED_VALUE"""),903.07)</f>
        <v>903.07</v>
      </c>
      <c r="J41" s="2">
        <f>IFERROR(__xludf.DUMMYFUNCTION("""COMPUTED_VALUE"""),45350.66666666667)</f>
        <v>45350.66667</v>
      </c>
      <c r="K41" s="1">
        <f>IFERROR(__xludf.DUMMYFUNCTION("""COMPUTED_VALUE"""),907.16)</f>
        <v>907.16</v>
      </c>
      <c r="M41" s="2">
        <f>IFERROR(__xludf.DUMMYFUNCTION("""COMPUTED_VALUE"""),45350.66666666667)</f>
        <v>45350.66667</v>
      </c>
      <c r="N41" s="1">
        <f>IFERROR(__xludf.DUMMYFUNCTION("""COMPUTED_VALUE"""),3.6774195E7)</f>
        <v>36774195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IFERROR(__xludf.DUMMYFUNCTION("""COMPUTED_VALUE"""),909.14)</f>
        <v>909.14</v>
      </c>
      <c r="D42" s="2">
        <f>IFERROR(__xludf.DUMMYFUNCTION("""COMPUTED_VALUE"""),45351.66666666667)</f>
        <v>45351.66667</v>
      </c>
      <c r="E42" s="1">
        <f>IFERROR(__xludf.DUMMYFUNCTION("""COMPUTED_VALUE"""),915.7)</f>
        <v>915.7</v>
      </c>
      <c r="G42" s="2">
        <f>IFERROR(__xludf.DUMMYFUNCTION("""COMPUTED_VALUE"""),45351.66666666667)</f>
        <v>45351.66667</v>
      </c>
      <c r="H42" s="1">
        <f>IFERROR(__xludf.DUMMYFUNCTION("""COMPUTED_VALUE"""),904.48)</f>
        <v>904.48</v>
      </c>
      <c r="J42" s="2">
        <f>IFERROR(__xludf.DUMMYFUNCTION("""COMPUTED_VALUE"""),45351.66666666667)</f>
        <v>45351.66667</v>
      </c>
      <c r="K42" s="1">
        <f>IFERROR(__xludf.DUMMYFUNCTION("""COMPUTED_VALUE"""),908.1)</f>
        <v>908.1</v>
      </c>
      <c r="M42" s="2">
        <f>IFERROR(__xludf.DUMMYFUNCTION("""COMPUTED_VALUE"""),45351.66666666667)</f>
        <v>45351.66667</v>
      </c>
      <c r="N42" s="1">
        <f>IFERROR(__xludf.DUMMYFUNCTION("""COMPUTED_VALUE"""),8.0306904E7)</f>
        <v>80306904</v>
      </c>
    </row>
    <row r="43">
      <c r="A43" s="2">
        <f>IFERROR(__xludf.DUMMYFUNCTION("""COMPUTED_VALUE"""),45352.66666666667)</f>
        <v>45352.66667</v>
      </c>
      <c r="B43" s="1">
        <f>IFERROR(__xludf.DUMMYFUNCTION("""COMPUTED_VALUE"""),905.24)</f>
        <v>905.24</v>
      </c>
      <c r="D43" s="2">
        <f>IFERROR(__xludf.DUMMYFUNCTION("""COMPUTED_VALUE"""),45352.66666666667)</f>
        <v>45352.66667</v>
      </c>
      <c r="E43" s="1">
        <f>IFERROR(__xludf.DUMMYFUNCTION("""COMPUTED_VALUE"""),905.24)</f>
        <v>905.24</v>
      </c>
      <c r="G43" s="2">
        <f>IFERROR(__xludf.DUMMYFUNCTION("""COMPUTED_VALUE"""),45352.66666666667)</f>
        <v>45352.66667</v>
      </c>
      <c r="H43" s="1">
        <f>IFERROR(__xludf.DUMMYFUNCTION("""COMPUTED_VALUE"""),897.09)</f>
        <v>897.09</v>
      </c>
      <c r="J43" s="2">
        <f>IFERROR(__xludf.DUMMYFUNCTION("""COMPUTED_VALUE"""),45352.66666666667)</f>
        <v>45352.66667</v>
      </c>
      <c r="K43" s="1">
        <f>IFERROR(__xludf.DUMMYFUNCTION("""COMPUTED_VALUE"""),901.18)</f>
        <v>901.18</v>
      </c>
      <c r="M43" s="2">
        <f>IFERROR(__xludf.DUMMYFUNCTION("""COMPUTED_VALUE"""),45352.66666666667)</f>
        <v>45352.66667</v>
      </c>
      <c r="N43" s="1">
        <f>IFERROR(__xludf.DUMMYFUNCTION("""COMPUTED_VALUE"""),8.6293641E7)</f>
        <v>86293641</v>
      </c>
    </row>
    <row r="44">
      <c r="A44" s="2">
        <f>IFERROR(__xludf.DUMMYFUNCTION("""COMPUTED_VALUE"""),45355.66666666667)</f>
        <v>45355.66667</v>
      </c>
      <c r="B44" s="1">
        <f>IFERROR(__xludf.DUMMYFUNCTION("""COMPUTED_VALUE"""),900.4)</f>
        <v>900.4</v>
      </c>
      <c r="D44" s="2">
        <f>IFERROR(__xludf.DUMMYFUNCTION("""COMPUTED_VALUE"""),45355.66666666667)</f>
        <v>45355.66667</v>
      </c>
      <c r="E44" s="1">
        <f>IFERROR(__xludf.DUMMYFUNCTION("""COMPUTED_VALUE"""),907.77)</f>
        <v>907.77</v>
      </c>
      <c r="G44" s="2">
        <f>IFERROR(__xludf.DUMMYFUNCTION("""COMPUTED_VALUE"""),45355.66666666667)</f>
        <v>45355.66667</v>
      </c>
      <c r="H44" s="1">
        <f>IFERROR(__xludf.DUMMYFUNCTION("""COMPUTED_VALUE"""),897.39)</f>
        <v>897.39</v>
      </c>
      <c r="J44" s="2">
        <f>IFERROR(__xludf.DUMMYFUNCTION("""COMPUTED_VALUE"""),45355.66666666667)</f>
        <v>45355.66667</v>
      </c>
      <c r="K44" s="1">
        <f>IFERROR(__xludf.DUMMYFUNCTION("""COMPUTED_VALUE"""),905.99)</f>
        <v>905.99</v>
      </c>
      <c r="M44" s="2">
        <f>IFERROR(__xludf.DUMMYFUNCTION("""COMPUTED_VALUE"""),45355.66666666667)</f>
        <v>45355.66667</v>
      </c>
      <c r="N44" s="1">
        <f>IFERROR(__xludf.DUMMYFUNCTION("""COMPUTED_VALUE"""),5.1813088E7)</f>
        <v>51813088</v>
      </c>
    </row>
    <row r="45">
      <c r="A45" s="2">
        <f>IFERROR(__xludf.DUMMYFUNCTION("""COMPUTED_VALUE"""),45356.66666666667)</f>
        <v>45356.66667</v>
      </c>
      <c r="B45" s="1">
        <f>IFERROR(__xludf.DUMMYFUNCTION("""COMPUTED_VALUE"""),905.8)</f>
        <v>905.8</v>
      </c>
      <c r="D45" s="2">
        <f>IFERROR(__xludf.DUMMYFUNCTION("""COMPUTED_VALUE"""),45356.66666666667)</f>
        <v>45356.66667</v>
      </c>
      <c r="E45" s="1">
        <f>IFERROR(__xludf.DUMMYFUNCTION("""COMPUTED_VALUE"""),907.51)</f>
        <v>907.51</v>
      </c>
      <c r="G45" s="2">
        <f>IFERROR(__xludf.DUMMYFUNCTION("""COMPUTED_VALUE"""),45356.66666666667)</f>
        <v>45356.66667</v>
      </c>
      <c r="H45" s="1">
        <f>IFERROR(__xludf.DUMMYFUNCTION("""COMPUTED_VALUE"""),894.14)</f>
        <v>894.14</v>
      </c>
      <c r="J45" s="2">
        <f>IFERROR(__xludf.DUMMYFUNCTION("""COMPUTED_VALUE"""),45356.66666666667)</f>
        <v>45356.66667</v>
      </c>
      <c r="K45" s="1">
        <f>IFERROR(__xludf.DUMMYFUNCTION("""COMPUTED_VALUE"""),895.75)</f>
        <v>895.75</v>
      </c>
      <c r="M45" s="2">
        <f>IFERROR(__xludf.DUMMYFUNCTION("""COMPUTED_VALUE"""),45356.66666666667)</f>
        <v>45356.66667</v>
      </c>
      <c r="N45" s="1">
        <f>IFERROR(__xludf.DUMMYFUNCTION("""COMPUTED_VALUE"""),4.3031352E7)</f>
        <v>43031352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IFERROR(__xludf.DUMMYFUNCTION("""COMPUTED_VALUE"""),896.48)</f>
        <v>896.48</v>
      </c>
      <c r="D46" s="2">
        <f>IFERROR(__xludf.DUMMYFUNCTION("""COMPUTED_VALUE"""),45357.66666666667)</f>
        <v>45357.66667</v>
      </c>
      <c r="E46" s="1">
        <f>IFERROR(__xludf.DUMMYFUNCTION("""COMPUTED_VALUE"""),903.46)</f>
        <v>903.46</v>
      </c>
      <c r="G46" s="2">
        <f>IFERROR(__xludf.DUMMYFUNCTION("""COMPUTED_VALUE"""),45357.66666666667)</f>
        <v>45357.66667</v>
      </c>
      <c r="H46" s="1">
        <f>IFERROR(__xludf.DUMMYFUNCTION("""COMPUTED_VALUE"""),896.48)</f>
        <v>896.48</v>
      </c>
      <c r="J46" s="2">
        <f>IFERROR(__xludf.DUMMYFUNCTION("""COMPUTED_VALUE"""),45357.66666666667)</f>
        <v>45357.66667</v>
      </c>
      <c r="K46" s="1">
        <f>IFERROR(__xludf.DUMMYFUNCTION("""COMPUTED_VALUE"""),898.99)</f>
        <v>898.99</v>
      </c>
      <c r="M46" s="2">
        <f>IFERROR(__xludf.DUMMYFUNCTION("""COMPUTED_VALUE"""),45357.66666666667)</f>
        <v>45357.66667</v>
      </c>
      <c r="N46" s="1">
        <f>IFERROR(__xludf.DUMMYFUNCTION("""COMPUTED_VALUE"""),3.6096808E7)</f>
        <v>36096808</v>
      </c>
    </row>
    <row r="47">
      <c r="A47" s="2">
        <f>IFERROR(__xludf.DUMMYFUNCTION("""COMPUTED_VALUE"""),45358.66666666667)</f>
        <v>45358.66667</v>
      </c>
      <c r="B47" s="1">
        <f>IFERROR(__xludf.DUMMYFUNCTION("""COMPUTED_VALUE"""),901.77)</f>
        <v>901.77</v>
      </c>
      <c r="D47" s="2">
        <f>IFERROR(__xludf.DUMMYFUNCTION("""COMPUTED_VALUE"""),45358.66666666667)</f>
        <v>45358.66667</v>
      </c>
      <c r="E47" s="1">
        <f>IFERROR(__xludf.DUMMYFUNCTION("""COMPUTED_VALUE"""),901.88)</f>
        <v>901.88</v>
      </c>
      <c r="G47" s="2">
        <f>IFERROR(__xludf.DUMMYFUNCTION("""COMPUTED_VALUE"""),45358.66666666667)</f>
        <v>45358.66667</v>
      </c>
      <c r="H47" s="1">
        <f>IFERROR(__xludf.DUMMYFUNCTION("""COMPUTED_VALUE"""),896.76)</f>
        <v>896.76</v>
      </c>
      <c r="J47" s="2">
        <f>IFERROR(__xludf.DUMMYFUNCTION("""COMPUTED_VALUE"""),45358.66666666667)</f>
        <v>45358.66667</v>
      </c>
      <c r="K47" s="1">
        <f>IFERROR(__xludf.DUMMYFUNCTION("""COMPUTED_VALUE"""),899.9)</f>
        <v>899.9</v>
      </c>
      <c r="M47" s="2">
        <f>IFERROR(__xludf.DUMMYFUNCTION("""COMPUTED_VALUE"""),45358.66666666667)</f>
        <v>45358.66667</v>
      </c>
      <c r="N47" s="1">
        <f>IFERROR(__xludf.DUMMYFUNCTION("""COMPUTED_VALUE"""),3.5330991E7)</f>
        <v>35330991</v>
      </c>
    </row>
    <row r="48">
      <c r="A48" s="2">
        <f>IFERROR(__xludf.DUMMYFUNCTION("""COMPUTED_VALUE"""),45359.66666666667)</f>
        <v>45359.66667</v>
      </c>
      <c r="B48" s="1">
        <f>IFERROR(__xludf.DUMMYFUNCTION("""COMPUTED_VALUE"""),898.7)</f>
        <v>898.7</v>
      </c>
      <c r="D48" s="2">
        <f>IFERROR(__xludf.DUMMYFUNCTION("""COMPUTED_VALUE"""),45359.66666666667)</f>
        <v>45359.66667</v>
      </c>
      <c r="E48" s="1">
        <f>IFERROR(__xludf.DUMMYFUNCTION("""COMPUTED_VALUE"""),905.1)</f>
        <v>905.1</v>
      </c>
      <c r="G48" s="2">
        <f>IFERROR(__xludf.DUMMYFUNCTION("""COMPUTED_VALUE"""),45359.66666666667)</f>
        <v>45359.66667</v>
      </c>
      <c r="H48" s="1">
        <f>IFERROR(__xludf.DUMMYFUNCTION("""COMPUTED_VALUE"""),894.92)</f>
        <v>894.92</v>
      </c>
      <c r="J48" s="2">
        <f>IFERROR(__xludf.DUMMYFUNCTION("""COMPUTED_VALUE"""),45359.66666666667)</f>
        <v>45359.66667</v>
      </c>
      <c r="K48" s="1">
        <f>IFERROR(__xludf.DUMMYFUNCTION("""COMPUTED_VALUE"""),900.16)</f>
        <v>900.16</v>
      </c>
      <c r="M48" s="2">
        <f>IFERROR(__xludf.DUMMYFUNCTION("""COMPUTED_VALUE"""),45359.66666666667)</f>
        <v>45359.66667</v>
      </c>
      <c r="N48" s="1">
        <f>IFERROR(__xludf.DUMMYFUNCTION("""COMPUTED_VALUE"""),3.776189E7)</f>
        <v>37761890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IFERROR(__xludf.DUMMYFUNCTION("""COMPUTED_VALUE"""),903.04)</f>
        <v>903.04</v>
      </c>
      <c r="D49" s="2">
        <f>IFERROR(__xludf.DUMMYFUNCTION("""COMPUTED_VALUE"""),45362.66666666667)</f>
        <v>45362.66667</v>
      </c>
      <c r="E49" s="1">
        <f>IFERROR(__xludf.DUMMYFUNCTION("""COMPUTED_VALUE"""),909.62)</f>
        <v>909.62</v>
      </c>
      <c r="G49" s="2">
        <f>IFERROR(__xludf.DUMMYFUNCTION("""COMPUTED_VALUE"""),45362.66666666667)</f>
        <v>45362.66667</v>
      </c>
      <c r="H49" s="1">
        <f>IFERROR(__xludf.DUMMYFUNCTION("""COMPUTED_VALUE"""),900.43)</f>
        <v>900.43</v>
      </c>
      <c r="J49" s="2">
        <f>IFERROR(__xludf.DUMMYFUNCTION("""COMPUTED_VALUE"""),45362.66666666667)</f>
        <v>45362.66667</v>
      </c>
      <c r="K49" s="1">
        <f>IFERROR(__xludf.DUMMYFUNCTION("""COMPUTED_VALUE"""),907.94)</f>
        <v>907.94</v>
      </c>
      <c r="M49" s="2">
        <f>IFERROR(__xludf.DUMMYFUNCTION("""COMPUTED_VALUE"""),45362.66666666667)</f>
        <v>45362.66667</v>
      </c>
      <c r="N49" s="1">
        <f>IFERROR(__xludf.DUMMYFUNCTION("""COMPUTED_VALUE"""),3.5202577E7)</f>
        <v>35202577</v>
      </c>
    </row>
    <row r="50">
      <c r="A50" s="2">
        <f>IFERROR(__xludf.DUMMYFUNCTION("""COMPUTED_VALUE"""),45363.66666666667)</f>
        <v>45363.66667</v>
      </c>
      <c r="B50" s="1">
        <f>IFERROR(__xludf.DUMMYFUNCTION("""COMPUTED_VALUE"""),909.33)</f>
        <v>909.33</v>
      </c>
      <c r="D50" s="2">
        <f>IFERROR(__xludf.DUMMYFUNCTION("""COMPUTED_VALUE"""),45363.66666666667)</f>
        <v>45363.66667</v>
      </c>
      <c r="E50" s="1">
        <f>IFERROR(__xludf.DUMMYFUNCTION("""COMPUTED_VALUE"""),914.25)</f>
        <v>914.25</v>
      </c>
      <c r="G50" s="2">
        <f>IFERROR(__xludf.DUMMYFUNCTION("""COMPUTED_VALUE"""),45363.66666666667)</f>
        <v>45363.66667</v>
      </c>
      <c r="H50" s="1">
        <f>IFERROR(__xludf.DUMMYFUNCTION("""COMPUTED_VALUE"""),906.86)</f>
        <v>906.86</v>
      </c>
      <c r="J50" s="2">
        <f>IFERROR(__xludf.DUMMYFUNCTION("""COMPUTED_VALUE"""),45363.66666666667)</f>
        <v>45363.66667</v>
      </c>
      <c r="K50" s="1">
        <f>IFERROR(__xludf.DUMMYFUNCTION("""COMPUTED_VALUE"""),911.37)</f>
        <v>911.37</v>
      </c>
      <c r="M50" s="2">
        <f>IFERROR(__xludf.DUMMYFUNCTION("""COMPUTED_VALUE"""),45363.66666666667)</f>
        <v>45363.66667</v>
      </c>
      <c r="N50" s="1">
        <f>IFERROR(__xludf.DUMMYFUNCTION("""COMPUTED_VALUE"""),3.388407E7)</f>
        <v>33884070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IFERROR(__xludf.DUMMYFUNCTION("""COMPUTED_VALUE"""),913.36)</f>
        <v>913.36</v>
      </c>
      <c r="D51" s="2">
        <f>IFERROR(__xludf.DUMMYFUNCTION("""COMPUTED_VALUE"""),45364.66666666667)</f>
        <v>45364.66667</v>
      </c>
      <c r="E51" s="1">
        <f>IFERROR(__xludf.DUMMYFUNCTION("""COMPUTED_VALUE"""),921.12)</f>
        <v>921.12</v>
      </c>
      <c r="G51" s="2">
        <f>IFERROR(__xludf.DUMMYFUNCTION("""COMPUTED_VALUE"""),45364.66666666667)</f>
        <v>45364.66667</v>
      </c>
      <c r="H51" s="1">
        <f>IFERROR(__xludf.DUMMYFUNCTION("""COMPUTED_VALUE"""),913.36)</f>
        <v>913.36</v>
      </c>
      <c r="J51" s="2">
        <f>IFERROR(__xludf.DUMMYFUNCTION("""COMPUTED_VALUE"""),45364.66666666667)</f>
        <v>45364.66667</v>
      </c>
      <c r="K51" s="1">
        <f>IFERROR(__xludf.DUMMYFUNCTION("""COMPUTED_VALUE"""),918.89)</f>
        <v>918.89</v>
      </c>
      <c r="M51" s="2">
        <f>IFERROR(__xludf.DUMMYFUNCTION("""COMPUTED_VALUE"""),45364.66666666667)</f>
        <v>45364.66667</v>
      </c>
      <c r="N51" s="1">
        <f>IFERROR(__xludf.DUMMYFUNCTION("""COMPUTED_VALUE"""),4.4825151E7)</f>
        <v>44825151</v>
      </c>
    </row>
    <row r="52">
      <c r="A52" s="2">
        <f>IFERROR(__xludf.DUMMYFUNCTION("""COMPUTED_VALUE"""),45365.66666666667)</f>
        <v>45365.66667</v>
      </c>
      <c r="B52" s="1">
        <f>IFERROR(__xludf.DUMMYFUNCTION("""COMPUTED_VALUE"""),919.1)</f>
        <v>919.1</v>
      </c>
      <c r="D52" s="2">
        <f>IFERROR(__xludf.DUMMYFUNCTION("""COMPUTED_VALUE"""),45365.66666666667)</f>
        <v>45365.66667</v>
      </c>
      <c r="E52" s="1">
        <f>IFERROR(__xludf.DUMMYFUNCTION("""COMPUTED_VALUE"""),919.1)</f>
        <v>919.1</v>
      </c>
      <c r="G52" s="2">
        <f>IFERROR(__xludf.DUMMYFUNCTION("""COMPUTED_VALUE"""),45365.66666666667)</f>
        <v>45365.66667</v>
      </c>
      <c r="H52" s="1">
        <f>IFERROR(__xludf.DUMMYFUNCTION("""COMPUTED_VALUE"""),911.42)</f>
        <v>911.42</v>
      </c>
      <c r="J52" s="2">
        <f>IFERROR(__xludf.DUMMYFUNCTION("""COMPUTED_VALUE"""),45365.66666666667)</f>
        <v>45365.66667</v>
      </c>
      <c r="K52" s="1">
        <f>IFERROR(__xludf.DUMMYFUNCTION("""COMPUTED_VALUE"""),912.55)</f>
        <v>912.55</v>
      </c>
      <c r="M52" s="2">
        <f>IFERROR(__xludf.DUMMYFUNCTION("""COMPUTED_VALUE"""),45365.66666666667)</f>
        <v>45365.66667</v>
      </c>
      <c r="N52" s="1">
        <f>IFERROR(__xludf.DUMMYFUNCTION("""COMPUTED_VALUE"""),4.4589914E7)</f>
        <v>44589914</v>
      </c>
    </row>
    <row r="53">
      <c r="A53" s="2">
        <f>IFERROR(__xludf.DUMMYFUNCTION("""COMPUTED_VALUE"""),45366.66666666667)</f>
        <v>45366.66667</v>
      </c>
      <c r="B53" s="1">
        <f>IFERROR(__xludf.DUMMYFUNCTION("""COMPUTED_VALUE"""),909.37)</f>
        <v>909.37</v>
      </c>
      <c r="D53" s="2">
        <f>IFERROR(__xludf.DUMMYFUNCTION("""COMPUTED_VALUE"""),45366.66666666667)</f>
        <v>45366.66667</v>
      </c>
      <c r="E53" s="1">
        <f>IFERROR(__xludf.DUMMYFUNCTION("""COMPUTED_VALUE"""),913.28)</f>
        <v>913.28</v>
      </c>
      <c r="G53" s="2">
        <f>IFERROR(__xludf.DUMMYFUNCTION("""COMPUTED_VALUE"""),45366.66666666667)</f>
        <v>45366.66667</v>
      </c>
      <c r="H53" s="1">
        <f>IFERROR(__xludf.DUMMYFUNCTION("""COMPUTED_VALUE"""),905.83)</f>
        <v>905.83</v>
      </c>
      <c r="J53" s="2">
        <f>IFERROR(__xludf.DUMMYFUNCTION("""COMPUTED_VALUE"""),45366.66666666667)</f>
        <v>45366.66667</v>
      </c>
      <c r="K53" s="1">
        <f>IFERROR(__xludf.DUMMYFUNCTION("""COMPUTED_VALUE"""),908.12)</f>
        <v>908.12</v>
      </c>
      <c r="M53" s="2">
        <f>IFERROR(__xludf.DUMMYFUNCTION("""COMPUTED_VALUE"""),45366.66666666667)</f>
        <v>45366.66667</v>
      </c>
      <c r="N53" s="1">
        <f>IFERROR(__xludf.DUMMYFUNCTION("""COMPUTED_VALUE"""),9.9591521E7)</f>
        <v>99591521</v>
      </c>
    </row>
    <row r="54">
      <c r="A54" s="2">
        <f>IFERROR(__xludf.DUMMYFUNCTION("""COMPUTED_VALUE"""),45369.66666666667)</f>
        <v>45369.66667</v>
      </c>
      <c r="B54" s="1">
        <f>IFERROR(__xludf.DUMMYFUNCTION("""COMPUTED_VALUE"""),914.06)</f>
        <v>914.06</v>
      </c>
      <c r="D54" s="2">
        <f>IFERROR(__xludf.DUMMYFUNCTION("""COMPUTED_VALUE"""),45369.66666666667)</f>
        <v>45369.66667</v>
      </c>
      <c r="E54" s="1">
        <f>IFERROR(__xludf.DUMMYFUNCTION("""COMPUTED_VALUE"""),928.86)</f>
        <v>928.86</v>
      </c>
      <c r="G54" s="2">
        <f>IFERROR(__xludf.DUMMYFUNCTION("""COMPUTED_VALUE"""),45369.66666666667)</f>
        <v>45369.66667</v>
      </c>
      <c r="H54" s="1">
        <f>IFERROR(__xludf.DUMMYFUNCTION("""COMPUTED_VALUE"""),913.92)</f>
        <v>913.92</v>
      </c>
      <c r="J54" s="2">
        <f>IFERROR(__xludf.DUMMYFUNCTION("""COMPUTED_VALUE"""),45369.66666666667)</f>
        <v>45369.66667</v>
      </c>
      <c r="K54" s="1">
        <f>IFERROR(__xludf.DUMMYFUNCTION("""COMPUTED_VALUE"""),925.44)</f>
        <v>925.44</v>
      </c>
      <c r="M54" s="2">
        <f>IFERROR(__xludf.DUMMYFUNCTION("""COMPUTED_VALUE"""),45369.66666666667)</f>
        <v>45369.66667</v>
      </c>
      <c r="N54" s="1">
        <f>IFERROR(__xludf.DUMMYFUNCTION("""COMPUTED_VALUE"""),4.6952933E7)</f>
        <v>46952933</v>
      </c>
    </row>
    <row r="55">
      <c r="A55" s="2">
        <f>IFERROR(__xludf.DUMMYFUNCTION("""COMPUTED_VALUE"""),45370.66666666667)</f>
        <v>45370.66667</v>
      </c>
      <c r="B55" s="1">
        <f>IFERROR(__xludf.DUMMYFUNCTION("""COMPUTED_VALUE"""),926.23)</f>
        <v>926.23</v>
      </c>
      <c r="D55" s="2">
        <f>IFERROR(__xludf.DUMMYFUNCTION("""COMPUTED_VALUE"""),45370.66666666667)</f>
        <v>45370.66667</v>
      </c>
      <c r="E55" s="1">
        <f>IFERROR(__xludf.DUMMYFUNCTION("""COMPUTED_VALUE"""),928.59)</f>
        <v>928.59</v>
      </c>
      <c r="G55" s="2">
        <f>IFERROR(__xludf.DUMMYFUNCTION("""COMPUTED_VALUE"""),45370.66666666667)</f>
        <v>45370.66667</v>
      </c>
      <c r="H55" s="1">
        <f>IFERROR(__xludf.DUMMYFUNCTION("""COMPUTED_VALUE"""),923.35)</f>
        <v>923.35</v>
      </c>
      <c r="J55" s="2">
        <f>IFERROR(__xludf.DUMMYFUNCTION("""COMPUTED_VALUE"""),45370.66666666667)</f>
        <v>45370.66667</v>
      </c>
      <c r="K55" s="1">
        <f>IFERROR(__xludf.DUMMYFUNCTION("""COMPUTED_VALUE"""),925.87)</f>
        <v>925.87</v>
      </c>
      <c r="M55" s="2">
        <f>IFERROR(__xludf.DUMMYFUNCTION("""COMPUTED_VALUE"""),45370.66666666667)</f>
        <v>45370.66667</v>
      </c>
      <c r="N55" s="1">
        <f>IFERROR(__xludf.DUMMYFUNCTION("""COMPUTED_VALUE"""),4.393779E7)</f>
        <v>43937790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IFERROR(__xludf.DUMMYFUNCTION("""COMPUTED_VALUE"""),926.87)</f>
        <v>926.87</v>
      </c>
      <c r="D56" s="2">
        <f>IFERROR(__xludf.DUMMYFUNCTION("""COMPUTED_VALUE"""),45371.66666666667)</f>
        <v>45371.66667</v>
      </c>
      <c r="E56" s="1">
        <f>IFERROR(__xludf.DUMMYFUNCTION("""COMPUTED_VALUE"""),931.9)</f>
        <v>931.9</v>
      </c>
      <c r="G56" s="2">
        <f>IFERROR(__xludf.DUMMYFUNCTION("""COMPUTED_VALUE"""),45371.66666666667)</f>
        <v>45371.66667</v>
      </c>
      <c r="H56" s="1">
        <f>IFERROR(__xludf.DUMMYFUNCTION("""COMPUTED_VALUE"""),926.05)</f>
        <v>926.05</v>
      </c>
      <c r="J56" s="2">
        <f>IFERROR(__xludf.DUMMYFUNCTION("""COMPUTED_VALUE"""),45371.66666666667)</f>
        <v>45371.66667</v>
      </c>
      <c r="K56" s="1">
        <f>IFERROR(__xludf.DUMMYFUNCTION("""COMPUTED_VALUE"""),930.62)</f>
        <v>930.62</v>
      </c>
      <c r="M56" s="2">
        <f>IFERROR(__xludf.DUMMYFUNCTION("""COMPUTED_VALUE"""),45371.66666666667)</f>
        <v>45371.66667</v>
      </c>
      <c r="N56" s="1">
        <f>IFERROR(__xludf.DUMMYFUNCTION("""COMPUTED_VALUE"""),3.8716212E7)</f>
        <v>38716212</v>
      </c>
    </row>
    <row r="57">
      <c r="A57" s="2">
        <f>IFERROR(__xludf.DUMMYFUNCTION("""COMPUTED_VALUE"""),45372.66666666667)</f>
        <v>45372.66667</v>
      </c>
      <c r="B57" s="1">
        <f>IFERROR(__xludf.DUMMYFUNCTION("""COMPUTED_VALUE"""),931.11)</f>
        <v>931.11</v>
      </c>
      <c r="D57" s="2">
        <f>IFERROR(__xludf.DUMMYFUNCTION("""COMPUTED_VALUE"""),45372.66666666667)</f>
        <v>45372.66667</v>
      </c>
      <c r="E57" s="1">
        <f>IFERROR(__xludf.DUMMYFUNCTION("""COMPUTED_VALUE"""),935.3)</f>
        <v>935.3</v>
      </c>
      <c r="G57" s="2">
        <f>IFERROR(__xludf.DUMMYFUNCTION("""COMPUTED_VALUE"""),45372.66666666667)</f>
        <v>45372.66667</v>
      </c>
      <c r="H57" s="1">
        <f>IFERROR(__xludf.DUMMYFUNCTION("""COMPUTED_VALUE"""),926.26)</f>
        <v>926.26</v>
      </c>
      <c r="J57" s="2">
        <f>IFERROR(__xludf.DUMMYFUNCTION("""COMPUTED_VALUE"""),45372.66666666667)</f>
        <v>45372.66667</v>
      </c>
      <c r="K57" s="1">
        <f>IFERROR(__xludf.DUMMYFUNCTION("""COMPUTED_VALUE"""),929.68)</f>
        <v>929.68</v>
      </c>
      <c r="M57" s="2">
        <f>IFERROR(__xludf.DUMMYFUNCTION("""COMPUTED_VALUE"""),45372.66666666667)</f>
        <v>45372.66667</v>
      </c>
      <c r="N57" s="1">
        <f>IFERROR(__xludf.DUMMYFUNCTION("""COMPUTED_VALUE"""),3.2739199E7)</f>
        <v>32739199</v>
      </c>
    </row>
    <row r="58">
      <c r="A58" s="2">
        <f>IFERROR(__xludf.DUMMYFUNCTION("""COMPUTED_VALUE"""),45373.66666666667)</f>
        <v>45373.66667</v>
      </c>
      <c r="B58" s="1">
        <f>IFERROR(__xludf.DUMMYFUNCTION("""COMPUTED_VALUE"""),930.83)</f>
        <v>930.83</v>
      </c>
      <c r="D58" s="2">
        <f>IFERROR(__xludf.DUMMYFUNCTION("""COMPUTED_VALUE"""),45373.66666666667)</f>
        <v>45373.66667</v>
      </c>
      <c r="E58" s="1">
        <f>IFERROR(__xludf.DUMMYFUNCTION("""COMPUTED_VALUE"""),933.65)</f>
        <v>933.65</v>
      </c>
      <c r="G58" s="2">
        <f>IFERROR(__xludf.DUMMYFUNCTION("""COMPUTED_VALUE"""),45373.66666666667)</f>
        <v>45373.66667</v>
      </c>
      <c r="H58" s="1">
        <f>IFERROR(__xludf.DUMMYFUNCTION("""COMPUTED_VALUE"""),928.11)</f>
        <v>928.11</v>
      </c>
      <c r="J58" s="2">
        <f>IFERROR(__xludf.DUMMYFUNCTION("""COMPUTED_VALUE"""),45373.66666666667)</f>
        <v>45373.66667</v>
      </c>
      <c r="K58" s="1">
        <f>IFERROR(__xludf.DUMMYFUNCTION("""COMPUTED_VALUE"""),929.11)</f>
        <v>929.11</v>
      </c>
      <c r="M58" s="2">
        <f>IFERROR(__xludf.DUMMYFUNCTION("""COMPUTED_VALUE"""),45373.66666666667)</f>
        <v>45373.66667</v>
      </c>
      <c r="N58" s="1">
        <f>IFERROR(__xludf.DUMMYFUNCTION("""COMPUTED_VALUE"""),2.7732993E7)</f>
        <v>27732993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IFERROR(__xludf.DUMMYFUNCTION("""COMPUTED_VALUE"""),929.71)</f>
        <v>929.71</v>
      </c>
      <c r="D59" s="2">
        <f>IFERROR(__xludf.DUMMYFUNCTION("""COMPUTED_VALUE"""),45376.66666666667)</f>
        <v>45376.66667</v>
      </c>
      <c r="E59" s="1">
        <f>IFERROR(__xludf.DUMMYFUNCTION("""COMPUTED_VALUE"""),934.01)</f>
        <v>934.01</v>
      </c>
      <c r="G59" s="2">
        <f>IFERROR(__xludf.DUMMYFUNCTION("""COMPUTED_VALUE"""),45376.66666666667)</f>
        <v>45376.66667</v>
      </c>
      <c r="H59" s="1">
        <f>IFERROR(__xludf.DUMMYFUNCTION("""COMPUTED_VALUE"""),926.85)</f>
        <v>926.85</v>
      </c>
      <c r="J59" s="2">
        <f>IFERROR(__xludf.DUMMYFUNCTION("""COMPUTED_VALUE"""),45376.66666666667)</f>
        <v>45376.66667</v>
      </c>
      <c r="K59" s="1">
        <f>IFERROR(__xludf.DUMMYFUNCTION("""COMPUTED_VALUE"""),930.31)</f>
        <v>930.31</v>
      </c>
      <c r="M59" s="2">
        <f>IFERROR(__xludf.DUMMYFUNCTION("""COMPUTED_VALUE"""),45376.66666666667)</f>
        <v>45376.66667</v>
      </c>
      <c r="N59" s="1">
        <f>IFERROR(__xludf.DUMMYFUNCTION("""COMPUTED_VALUE"""),4.1757099E7)</f>
        <v>41757099</v>
      </c>
    </row>
    <row r="60">
      <c r="A60" s="2">
        <f>IFERROR(__xludf.DUMMYFUNCTION("""COMPUTED_VALUE"""),45377.66666666667)</f>
        <v>45377.66667</v>
      </c>
      <c r="B60" s="1">
        <f>IFERROR(__xludf.DUMMYFUNCTION("""COMPUTED_VALUE"""),930.58)</f>
        <v>930.58</v>
      </c>
      <c r="D60" s="2">
        <f>IFERROR(__xludf.DUMMYFUNCTION("""COMPUTED_VALUE"""),45377.66666666667)</f>
        <v>45377.66667</v>
      </c>
      <c r="E60" s="1">
        <f>IFERROR(__xludf.DUMMYFUNCTION("""COMPUTED_VALUE"""),933.77)</f>
        <v>933.77</v>
      </c>
      <c r="G60" s="2">
        <f>IFERROR(__xludf.DUMMYFUNCTION("""COMPUTED_VALUE"""),45377.66666666667)</f>
        <v>45377.66667</v>
      </c>
      <c r="H60" s="1">
        <f>IFERROR(__xludf.DUMMYFUNCTION("""COMPUTED_VALUE"""),929.83)</f>
        <v>929.83</v>
      </c>
      <c r="J60" s="2">
        <f>IFERROR(__xludf.DUMMYFUNCTION("""COMPUTED_VALUE"""),45377.66666666667)</f>
        <v>45377.66667</v>
      </c>
      <c r="K60" s="1">
        <f>IFERROR(__xludf.DUMMYFUNCTION("""COMPUTED_VALUE"""),932.09)</f>
        <v>932.09</v>
      </c>
      <c r="M60" s="2">
        <f>IFERROR(__xludf.DUMMYFUNCTION("""COMPUTED_VALUE"""),45377.66666666667)</f>
        <v>45377.66667</v>
      </c>
      <c r="N60" s="1">
        <f>IFERROR(__xludf.DUMMYFUNCTION("""COMPUTED_VALUE"""),4.0863173E7)</f>
        <v>40863173</v>
      </c>
    </row>
    <row r="61">
      <c r="A61" s="2">
        <f>IFERROR(__xludf.DUMMYFUNCTION("""COMPUTED_VALUE"""),45378.66666666667)</f>
        <v>45378.66667</v>
      </c>
      <c r="B61" s="1">
        <f>IFERROR(__xludf.DUMMYFUNCTION("""COMPUTED_VALUE"""),937.1)</f>
        <v>937.1</v>
      </c>
      <c r="D61" s="2">
        <f>IFERROR(__xludf.DUMMYFUNCTION("""COMPUTED_VALUE"""),45378.66666666667)</f>
        <v>45378.66667</v>
      </c>
      <c r="E61" s="1">
        <f>IFERROR(__xludf.DUMMYFUNCTION("""COMPUTED_VALUE"""),942.27)</f>
        <v>942.27</v>
      </c>
      <c r="G61" s="2">
        <f>IFERROR(__xludf.DUMMYFUNCTION("""COMPUTED_VALUE"""),45378.66666666667)</f>
        <v>45378.66667</v>
      </c>
      <c r="H61" s="1">
        <f>IFERROR(__xludf.DUMMYFUNCTION("""COMPUTED_VALUE"""),931.99)</f>
        <v>931.99</v>
      </c>
      <c r="J61" s="2">
        <f>IFERROR(__xludf.DUMMYFUNCTION("""COMPUTED_VALUE"""),45378.66666666667)</f>
        <v>45378.66667</v>
      </c>
      <c r="K61" s="1">
        <f>IFERROR(__xludf.DUMMYFUNCTION("""COMPUTED_VALUE"""),934.87)</f>
        <v>934.87</v>
      </c>
      <c r="M61" s="2">
        <f>IFERROR(__xludf.DUMMYFUNCTION("""COMPUTED_VALUE"""),45378.66666666667)</f>
        <v>45378.66667</v>
      </c>
      <c r="N61" s="1">
        <f>IFERROR(__xludf.DUMMYFUNCTION("""COMPUTED_VALUE"""),4.2547043E7)</f>
        <v>42547043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IFERROR(__xludf.DUMMYFUNCTION("""COMPUTED_VALUE"""),938.12)</f>
        <v>938.12</v>
      </c>
      <c r="D62" s="2">
        <f>IFERROR(__xludf.DUMMYFUNCTION("""COMPUTED_VALUE"""),45379.66666666667)</f>
        <v>45379.66667</v>
      </c>
      <c r="E62" s="1">
        <f>IFERROR(__xludf.DUMMYFUNCTION("""COMPUTED_VALUE"""),941.98)</f>
        <v>941.98</v>
      </c>
      <c r="G62" s="2">
        <f>IFERROR(__xludf.DUMMYFUNCTION("""COMPUTED_VALUE"""),45379.66666666667)</f>
        <v>45379.66667</v>
      </c>
      <c r="H62" s="1">
        <f>IFERROR(__xludf.DUMMYFUNCTION("""COMPUTED_VALUE"""),937.84)</f>
        <v>937.84</v>
      </c>
      <c r="J62" s="2">
        <f>IFERROR(__xludf.DUMMYFUNCTION("""COMPUTED_VALUE"""),45379.66666666667)</f>
        <v>45379.66667</v>
      </c>
      <c r="K62" s="1">
        <f>IFERROR(__xludf.DUMMYFUNCTION("""COMPUTED_VALUE"""),939.24)</f>
        <v>939.24</v>
      </c>
      <c r="M62" s="2">
        <f>IFERROR(__xludf.DUMMYFUNCTION("""COMPUTED_VALUE"""),45379.66666666667)</f>
        <v>45379.66667</v>
      </c>
      <c r="N62" s="1">
        <f>IFERROR(__xludf.DUMMYFUNCTION("""COMPUTED_VALUE"""),3.4647925E7)</f>
        <v>34647925</v>
      </c>
    </row>
    <row r="63">
      <c r="A63" s="2">
        <f>IFERROR(__xludf.DUMMYFUNCTION("""COMPUTED_VALUE"""),45383.66666666667)</f>
        <v>45383.66667</v>
      </c>
      <c r="B63" s="1">
        <f>IFERROR(__xludf.DUMMYFUNCTION("""COMPUTED_VALUE"""),939.49)</f>
        <v>939.49</v>
      </c>
      <c r="D63" s="2">
        <f>IFERROR(__xludf.DUMMYFUNCTION("""COMPUTED_VALUE"""),45383.66666666667)</f>
        <v>45383.66667</v>
      </c>
      <c r="E63" s="1">
        <f>IFERROR(__xludf.DUMMYFUNCTION("""COMPUTED_VALUE"""),942.83)</f>
        <v>942.83</v>
      </c>
      <c r="G63" s="2">
        <f>IFERROR(__xludf.DUMMYFUNCTION("""COMPUTED_VALUE"""),45383.66666666667)</f>
        <v>45383.66667</v>
      </c>
      <c r="H63" s="1">
        <f>IFERROR(__xludf.DUMMYFUNCTION("""COMPUTED_VALUE"""),929.93)</f>
        <v>929.93</v>
      </c>
      <c r="J63" s="2">
        <f>IFERROR(__xludf.DUMMYFUNCTION("""COMPUTED_VALUE"""),45383.66666666667)</f>
        <v>45383.66667</v>
      </c>
      <c r="K63" s="1">
        <f>IFERROR(__xludf.DUMMYFUNCTION("""COMPUTED_VALUE"""),930.47)</f>
        <v>930.47</v>
      </c>
      <c r="M63" s="2">
        <f>IFERROR(__xludf.DUMMYFUNCTION("""COMPUTED_VALUE"""),45383.66666666667)</f>
        <v>45383.66667</v>
      </c>
      <c r="N63" s="1">
        <f>IFERROR(__xludf.DUMMYFUNCTION("""COMPUTED_VALUE"""),3.6434908E7)</f>
        <v>36434908</v>
      </c>
    </row>
    <row r="64">
      <c r="A64" s="2">
        <f>IFERROR(__xludf.DUMMYFUNCTION("""COMPUTED_VALUE"""),45384.66666666667)</f>
        <v>45384.66667</v>
      </c>
      <c r="B64" s="1">
        <f>IFERROR(__xludf.DUMMYFUNCTION("""COMPUTED_VALUE"""),929.54)</f>
        <v>929.54</v>
      </c>
      <c r="D64" s="2">
        <f>IFERROR(__xludf.DUMMYFUNCTION("""COMPUTED_VALUE"""),45384.66666666667)</f>
        <v>45384.66667</v>
      </c>
      <c r="E64" s="1">
        <f>IFERROR(__xludf.DUMMYFUNCTION("""COMPUTED_VALUE"""),931.64)</f>
        <v>931.64</v>
      </c>
      <c r="G64" s="2">
        <f>IFERROR(__xludf.DUMMYFUNCTION("""COMPUTED_VALUE"""),45384.66666666667)</f>
        <v>45384.66667</v>
      </c>
      <c r="H64" s="1">
        <f>IFERROR(__xludf.DUMMYFUNCTION("""COMPUTED_VALUE"""),920.64)</f>
        <v>920.64</v>
      </c>
      <c r="J64" s="2">
        <f>IFERROR(__xludf.DUMMYFUNCTION("""COMPUTED_VALUE"""),45384.66666666667)</f>
        <v>45384.66667</v>
      </c>
      <c r="K64" s="1">
        <f>IFERROR(__xludf.DUMMYFUNCTION("""COMPUTED_VALUE"""),921.11)</f>
        <v>921.11</v>
      </c>
      <c r="M64" s="2">
        <f>IFERROR(__xludf.DUMMYFUNCTION("""COMPUTED_VALUE"""),45384.66666666667)</f>
        <v>45384.66667</v>
      </c>
      <c r="N64" s="1">
        <f>IFERROR(__xludf.DUMMYFUNCTION("""COMPUTED_VALUE"""),4.2599939E7)</f>
        <v>42599939</v>
      </c>
    </row>
    <row r="65">
      <c r="A65" s="2">
        <f>IFERROR(__xludf.DUMMYFUNCTION("""COMPUTED_VALUE"""),45385.66666666667)</f>
        <v>45385.66667</v>
      </c>
      <c r="B65" s="1">
        <f>IFERROR(__xludf.DUMMYFUNCTION("""COMPUTED_VALUE"""),917.19)</f>
        <v>917.19</v>
      </c>
      <c r="D65" s="2">
        <f>IFERROR(__xludf.DUMMYFUNCTION("""COMPUTED_VALUE"""),45385.66666666667)</f>
        <v>45385.66667</v>
      </c>
      <c r="E65" s="1">
        <f>IFERROR(__xludf.DUMMYFUNCTION("""COMPUTED_VALUE"""),920.95)</f>
        <v>920.95</v>
      </c>
      <c r="G65" s="2">
        <f>IFERROR(__xludf.DUMMYFUNCTION("""COMPUTED_VALUE"""),45385.66666666667)</f>
        <v>45385.66667</v>
      </c>
      <c r="H65" s="1">
        <f>IFERROR(__xludf.DUMMYFUNCTION("""COMPUTED_VALUE"""),911.97)</f>
        <v>911.97</v>
      </c>
      <c r="J65" s="2">
        <f>IFERROR(__xludf.DUMMYFUNCTION("""COMPUTED_VALUE"""),45385.66666666667)</f>
        <v>45385.66667</v>
      </c>
      <c r="K65" s="1">
        <f>IFERROR(__xludf.DUMMYFUNCTION("""COMPUTED_VALUE"""),913.49)</f>
        <v>913.49</v>
      </c>
      <c r="M65" s="2">
        <f>IFERROR(__xludf.DUMMYFUNCTION("""COMPUTED_VALUE"""),45385.66666666667)</f>
        <v>45385.66667</v>
      </c>
      <c r="N65" s="1">
        <f>IFERROR(__xludf.DUMMYFUNCTION("""COMPUTED_VALUE"""),3.7077451E7)</f>
        <v>37077451</v>
      </c>
    </row>
    <row r="66">
      <c r="A66" s="2">
        <f>IFERROR(__xludf.DUMMYFUNCTION("""COMPUTED_VALUE"""),45386.66666666667)</f>
        <v>45386.66667</v>
      </c>
      <c r="B66" s="1">
        <f>IFERROR(__xludf.DUMMYFUNCTION("""COMPUTED_VALUE"""),918.98)</f>
        <v>918.98</v>
      </c>
      <c r="D66" s="2">
        <f>IFERROR(__xludf.DUMMYFUNCTION("""COMPUTED_VALUE"""),45386.66666666667)</f>
        <v>45386.66667</v>
      </c>
      <c r="E66" s="1">
        <f>IFERROR(__xludf.DUMMYFUNCTION("""COMPUTED_VALUE"""),921.97)</f>
        <v>921.97</v>
      </c>
      <c r="G66" s="2">
        <f>IFERROR(__xludf.DUMMYFUNCTION("""COMPUTED_VALUE"""),45386.66666666667)</f>
        <v>45386.66667</v>
      </c>
      <c r="H66" s="1">
        <f>IFERROR(__xludf.DUMMYFUNCTION("""COMPUTED_VALUE"""),908.19)</f>
        <v>908.19</v>
      </c>
      <c r="J66" s="2">
        <f>IFERROR(__xludf.DUMMYFUNCTION("""COMPUTED_VALUE"""),45386.66666666667)</f>
        <v>45386.66667</v>
      </c>
      <c r="K66" s="1">
        <f>IFERROR(__xludf.DUMMYFUNCTION("""COMPUTED_VALUE"""),909.88)</f>
        <v>909.88</v>
      </c>
      <c r="M66" s="2">
        <f>IFERROR(__xludf.DUMMYFUNCTION("""COMPUTED_VALUE"""),45386.66666666667)</f>
        <v>45386.66667</v>
      </c>
      <c r="N66" s="1">
        <f>IFERROR(__xludf.DUMMYFUNCTION("""COMPUTED_VALUE"""),3.8911009E7)</f>
        <v>38911009</v>
      </c>
    </row>
    <row r="67">
      <c r="A67" s="2">
        <f>IFERROR(__xludf.DUMMYFUNCTION("""COMPUTED_VALUE"""),45387.66666666667)</f>
        <v>45387.66667</v>
      </c>
      <c r="B67" s="1">
        <f>IFERROR(__xludf.DUMMYFUNCTION("""COMPUTED_VALUE"""),908.68)</f>
        <v>908.68</v>
      </c>
      <c r="D67" s="2">
        <f>IFERROR(__xludf.DUMMYFUNCTION("""COMPUTED_VALUE"""),45387.66666666667)</f>
        <v>45387.66667</v>
      </c>
      <c r="E67" s="1">
        <f>IFERROR(__xludf.DUMMYFUNCTION("""COMPUTED_VALUE"""),914.92)</f>
        <v>914.92</v>
      </c>
      <c r="G67" s="2">
        <f>IFERROR(__xludf.DUMMYFUNCTION("""COMPUTED_VALUE"""),45387.66666666667)</f>
        <v>45387.66667</v>
      </c>
      <c r="H67" s="1">
        <f>IFERROR(__xludf.DUMMYFUNCTION("""COMPUTED_VALUE"""),903.6)</f>
        <v>903.6</v>
      </c>
      <c r="J67" s="2">
        <f>IFERROR(__xludf.DUMMYFUNCTION("""COMPUTED_VALUE"""),45387.66666666667)</f>
        <v>45387.66667</v>
      </c>
      <c r="K67" s="1">
        <f>IFERROR(__xludf.DUMMYFUNCTION("""COMPUTED_VALUE"""),911.52)</f>
        <v>911.52</v>
      </c>
      <c r="M67" s="2">
        <f>IFERROR(__xludf.DUMMYFUNCTION("""COMPUTED_VALUE"""),45387.66666666667)</f>
        <v>45387.66667</v>
      </c>
      <c r="N67" s="1">
        <f>IFERROR(__xludf.DUMMYFUNCTION("""COMPUTED_VALUE"""),3.2296711E7)</f>
        <v>32296711</v>
      </c>
    </row>
    <row r="68">
      <c r="A68" s="2">
        <f>IFERROR(__xludf.DUMMYFUNCTION("""COMPUTED_VALUE"""),45390.66666666667)</f>
        <v>45390.66667</v>
      </c>
      <c r="B68" s="1">
        <f>IFERROR(__xludf.DUMMYFUNCTION("""COMPUTED_VALUE"""),911.54)</f>
        <v>911.54</v>
      </c>
      <c r="D68" s="2">
        <f>IFERROR(__xludf.DUMMYFUNCTION("""COMPUTED_VALUE"""),45390.66666666667)</f>
        <v>45390.66667</v>
      </c>
      <c r="E68" s="1">
        <f>IFERROR(__xludf.DUMMYFUNCTION("""COMPUTED_VALUE"""),912.94)</f>
        <v>912.94</v>
      </c>
      <c r="G68" s="2">
        <f>IFERROR(__xludf.DUMMYFUNCTION("""COMPUTED_VALUE"""),45390.66666666667)</f>
        <v>45390.66667</v>
      </c>
      <c r="H68" s="1">
        <f>IFERROR(__xludf.DUMMYFUNCTION("""COMPUTED_VALUE"""),908.37)</f>
        <v>908.37</v>
      </c>
      <c r="J68" s="2">
        <f>IFERROR(__xludf.DUMMYFUNCTION("""COMPUTED_VALUE"""),45390.66666666667)</f>
        <v>45390.66667</v>
      </c>
      <c r="K68" s="1">
        <f>IFERROR(__xludf.DUMMYFUNCTION("""COMPUTED_VALUE"""),910.64)</f>
        <v>910.64</v>
      </c>
      <c r="M68" s="2">
        <f>IFERROR(__xludf.DUMMYFUNCTION("""COMPUTED_VALUE"""),45390.66666666667)</f>
        <v>45390.66667</v>
      </c>
      <c r="N68" s="1">
        <f>IFERROR(__xludf.DUMMYFUNCTION("""COMPUTED_VALUE"""),2.7230275E7)</f>
        <v>27230275</v>
      </c>
    </row>
    <row r="69">
      <c r="A69" s="2">
        <f>IFERROR(__xludf.DUMMYFUNCTION("""COMPUTED_VALUE"""),45391.66666666667)</f>
        <v>45391.66667</v>
      </c>
      <c r="B69" s="1">
        <f>IFERROR(__xludf.DUMMYFUNCTION("""COMPUTED_VALUE"""),912.76)</f>
        <v>912.76</v>
      </c>
      <c r="D69" s="2">
        <f>IFERROR(__xludf.DUMMYFUNCTION("""COMPUTED_VALUE"""),45391.66666666667)</f>
        <v>45391.66667</v>
      </c>
      <c r="E69" s="1">
        <f>IFERROR(__xludf.DUMMYFUNCTION("""COMPUTED_VALUE"""),917.1)</f>
        <v>917.1</v>
      </c>
      <c r="G69" s="2">
        <f>IFERROR(__xludf.DUMMYFUNCTION("""COMPUTED_VALUE"""),45391.66666666667)</f>
        <v>45391.66667</v>
      </c>
      <c r="H69" s="1">
        <f>IFERROR(__xludf.DUMMYFUNCTION("""COMPUTED_VALUE"""),907.61)</f>
        <v>907.61</v>
      </c>
      <c r="J69" s="2">
        <f>IFERROR(__xludf.DUMMYFUNCTION("""COMPUTED_VALUE"""),45391.66666666667)</f>
        <v>45391.66667</v>
      </c>
      <c r="K69" s="1">
        <f>IFERROR(__xludf.DUMMYFUNCTION("""COMPUTED_VALUE"""),916.55)</f>
        <v>916.55</v>
      </c>
      <c r="M69" s="2">
        <f>IFERROR(__xludf.DUMMYFUNCTION("""COMPUTED_VALUE"""),45391.66666666667)</f>
        <v>45391.66667</v>
      </c>
      <c r="N69" s="1">
        <f>IFERROR(__xludf.DUMMYFUNCTION("""COMPUTED_VALUE"""),2.6115074E7)</f>
        <v>26115074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IFERROR(__xludf.DUMMYFUNCTION("""COMPUTED_VALUE"""),912.47)</f>
        <v>912.47</v>
      </c>
      <c r="D70" s="2">
        <f>IFERROR(__xludf.DUMMYFUNCTION("""COMPUTED_VALUE"""),45392.66666666667)</f>
        <v>45392.66667</v>
      </c>
      <c r="E70" s="1">
        <f>IFERROR(__xludf.DUMMYFUNCTION("""COMPUTED_VALUE"""),912.47)</f>
        <v>912.47</v>
      </c>
      <c r="G70" s="2">
        <f>IFERROR(__xludf.DUMMYFUNCTION("""COMPUTED_VALUE"""),45392.66666666667)</f>
        <v>45392.66667</v>
      </c>
      <c r="H70" s="1">
        <f>IFERROR(__xludf.DUMMYFUNCTION("""COMPUTED_VALUE"""),901.18)</f>
        <v>901.18</v>
      </c>
      <c r="J70" s="2">
        <f>IFERROR(__xludf.DUMMYFUNCTION("""COMPUTED_VALUE"""),45392.66666666667)</f>
        <v>45392.66667</v>
      </c>
      <c r="K70" s="1">
        <f>IFERROR(__xludf.DUMMYFUNCTION("""COMPUTED_VALUE"""),905.78)</f>
        <v>905.78</v>
      </c>
      <c r="M70" s="2">
        <f>IFERROR(__xludf.DUMMYFUNCTION("""COMPUTED_VALUE"""),45392.66666666667)</f>
        <v>45392.66667</v>
      </c>
      <c r="N70" s="1">
        <f>IFERROR(__xludf.DUMMYFUNCTION("""COMPUTED_VALUE"""),3.3091429E7)</f>
        <v>33091429</v>
      </c>
    </row>
    <row r="71">
      <c r="A71" s="2">
        <f>IFERROR(__xludf.DUMMYFUNCTION("""COMPUTED_VALUE"""),45393.66666666667)</f>
        <v>45393.66667</v>
      </c>
      <c r="B71" s="1">
        <f>IFERROR(__xludf.DUMMYFUNCTION("""COMPUTED_VALUE"""),907.93)</f>
        <v>907.93</v>
      </c>
      <c r="D71" s="2">
        <f>IFERROR(__xludf.DUMMYFUNCTION("""COMPUTED_VALUE"""),45393.66666666667)</f>
        <v>45393.66667</v>
      </c>
      <c r="E71" s="1">
        <f>IFERROR(__xludf.DUMMYFUNCTION("""COMPUTED_VALUE"""),910.6)</f>
        <v>910.6</v>
      </c>
      <c r="G71" s="2">
        <f>IFERROR(__xludf.DUMMYFUNCTION("""COMPUTED_VALUE"""),45393.66666666667)</f>
        <v>45393.66667</v>
      </c>
      <c r="H71" s="1">
        <f>IFERROR(__xludf.DUMMYFUNCTION("""COMPUTED_VALUE"""),902.1)</f>
        <v>902.1</v>
      </c>
      <c r="J71" s="2">
        <f>IFERROR(__xludf.DUMMYFUNCTION("""COMPUTED_VALUE"""),45393.66666666667)</f>
        <v>45393.66667</v>
      </c>
      <c r="K71" s="1">
        <f>IFERROR(__xludf.DUMMYFUNCTION("""COMPUTED_VALUE"""),904.58)</f>
        <v>904.58</v>
      </c>
      <c r="M71" s="2">
        <f>IFERROR(__xludf.DUMMYFUNCTION("""COMPUTED_VALUE"""),45393.66666666667)</f>
        <v>45393.66667</v>
      </c>
      <c r="N71" s="1">
        <f>IFERROR(__xludf.DUMMYFUNCTION("""COMPUTED_VALUE"""),3.0088523E7)</f>
        <v>30088523</v>
      </c>
    </row>
    <row r="72">
      <c r="A72" s="2">
        <f>IFERROR(__xludf.DUMMYFUNCTION("""COMPUTED_VALUE"""),45394.66666666667)</f>
        <v>45394.66667</v>
      </c>
      <c r="B72" s="1">
        <f>IFERROR(__xludf.DUMMYFUNCTION("""COMPUTED_VALUE"""),901.49)</f>
        <v>901.49</v>
      </c>
      <c r="D72" s="2">
        <f>IFERROR(__xludf.DUMMYFUNCTION("""COMPUTED_VALUE"""),45394.66666666667)</f>
        <v>45394.66667</v>
      </c>
      <c r="E72" s="1">
        <f>IFERROR(__xludf.DUMMYFUNCTION("""COMPUTED_VALUE"""),903.0)</f>
        <v>903</v>
      </c>
      <c r="G72" s="2">
        <f>IFERROR(__xludf.DUMMYFUNCTION("""COMPUTED_VALUE"""),45394.66666666667)</f>
        <v>45394.66667</v>
      </c>
      <c r="H72" s="1">
        <f>IFERROR(__xludf.DUMMYFUNCTION("""COMPUTED_VALUE"""),894.77)</f>
        <v>894.77</v>
      </c>
      <c r="J72" s="2">
        <f>IFERROR(__xludf.DUMMYFUNCTION("""COMPUTED_VALUE"""),45394.66666666667)</f>
        <v>45394.66667</v>
      </c>
      <c r="K72" s="1">
        <f>IFERROR(__xludf.DUMMYFUNCTION("""COMPUTED_VALUE"""),898.04)</f>
        <v>898.04</v>
      </c>
      <c r="M72" s="2">
        <f>IFERROR(__xludf.DUMMYFUNCTION("""COMPUTED_VALUE"""),45394.66666666667)</f>
        <v>45394.66667</v>
      </c>
      <c r="N72" s="1">
        <f>IFERROR(__xludf.DUMMYFUNCTION("""COMPUTED_VALUE"""),3.6266044E7)</f>
        <v>36266044</v>
      </c>
    </row>
    <row r="73">
      <c r="A73" s="2">
        <f>IFERROR(__xludf.DUMMYFUNCTION("""COMPUTED_VALUE"""),45397.66666666667)</f>
        <v>45397.66667</v>
      </c>
      <c r="B73" s="1">
        <f>IFERROR(__xludf.DUMMYFUNCTION("""COMPUTED_VALUE"""),898.74)</f>
        <v>898.74</v>
      </c>
      <c r="D73" s="2">
        <f>IFERROR(__xludf.DUMMYFUNCTION("""COMPUTED_VALUE"""),45397.66666666667)</f>
        <v>45397.66667</v>
      </c>
      <c r="E73" s="1">
        <f>IFERROR(__xludf.DUMMYFUNCTION("""COMPUTED_VALUE"""),904.26)</f>
        <v>904.26</v>
      </c>
      <c r="G73" s="2">
        <f>IFERROR(__xludf.DUMMYFUNCTION("""COMPUTED_VALUE"""),45397.66666666667)</f>
        <v>45397.66667</v>
      </c>
      <c r="H73" s="1">
        <f>IFERROR(__xludf.DUMMYFUNCTION("""COMPUTED_VALUE"""),889.43)</f>
        <v>889.43</v>
      </c>
      <c r="J73" s="2">
        <f>IFERROR(__xludf.DUMMYFUNCTION("""COMPUTED_VALUE"""),45397.66666666667)</f>
        <v>45397.66667</v>
      </c>
      <c r="K73" s="1">
        <f>IFERROR(__xludf.DUMMYFUNCTION("""COMPUTED_VALUE"""),892.25)</f>
        <v>892.25</v>
      </c>
      <c r="M73" s="2">
        <f>IFERROR(__xludf.DUMMYFUNCTION("""COMPUTED_VALUE"""),45397.66666666667)</f>
        <v>45397.66667</v>
      </c>
      <c r="N73" s="1">
        <f>IFERROR(__xludf.DUMMYFUNCTION("""COMPUTED_VALUE"""),4.2393749E7)</f>
        <v>42393749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IFERROR(__xludf.DUMMYFUNCTION("""COMPUTED_VALUE"""),892.76)</f>
        <v>892.76</v>
      </c>
      <c r="D74" s="2">
        <f>IFERROR(__xludf.DUMMYFUNCTION("""COMPUTED_VALUE"""),45398.66666666667)</f>
        <v>45398.66667</v>
      </c>
      <c r="E74" s="1">
        <f>IFERROR(__xludf.DUMMYFUNCTION("""COMPUTED_VALUE"""),897.38)</f>
        <v>897.38</v>
      </c>
      <c r="G74" s="2">
        <f>IFERROR(__xludf.DUMMYFUNCTION("""COMPUTED_VALUE"""),45398.66666666667)</f>
        <v>45398.66667</v>
      </c>
      <c r="H74" s="1">
        <f>IFERROR(__xludf.DUMMYFUNCTION("""COMPUTED_VALUE"""),892.08)</f>
        <v>892.08</v>
      </c>
      <c r="J74" s="2">
        <f>IFERROR(__xludf.DUMMYFUNCTION("""COMPUTED_VALUE"""),45398.66666666667)</f>
        <v>45398.66667</v>
      </c>
      <c r="K74" s="1">
        <f>IFERROR(__xludf.DUMMYFUNCTION("""COMPUTED_VALUE"""),893.41)</f>
        <v>893.41</v>
      </c>
      <c r="M74" s="2">
        <f>IFERROR(__xludf.DUMMYFUNCTION("""COMPUTED_VALUE"""),45398.66666666667)</f>
        <v>45398.66667</v>
      </c>
      <c r="N74" s="1">
        <f>IFERROR(__xludf.DUMMYFUNCTION("""COMPUTED_VALUE"""),3.6495134E7)</f>
        <v>36495134</v>
      </c>
    </row>
    <row r="75">
      <c r="A75" s="2">
        <f>IFERROR(__xludf.DUMMYFUNCTION("""COMPUTED_VALUE"""),45399.66666666667)</f>
        <v>45399.66667</v>
      </c>
      <c r="B75" s="1">
        <f>IFERROR(__xludf.DUMMYFUNCTION("""COMPUTED_VALUE"""),894.83)</f>
        <v>894.83</v>
      </c>
      <c r="D75" s="2">
        <f>IFERROR(__xludf.DUMMYFUNCTION("""COMPUTED_VALUE"""),45399.66666666667)</f>
        <v>45399.66667</v>
      </c>
      <c r="E75" s="1">
        <f>IFERROR(__xludf.DUMMYFUNCTION("""COMPUTED_VALUE"""),901.29)</f>
        <v>901.29</v>
      </c>
      <c r="G75" s="2">
        <f>IFERROR(__xludf.DUMMYFUNCTION("""COMPUTED_VALUE"""),45399.66666666667)</f>
        <v>45399.66667</v>
      </c>
      <c r="H75" s="1">
        <f>IFERROR(__xludf.DUMMYFUNCTION("""COMPUTED_VALUE"""),894.63)</f>
        <v>894.63</v>
      </c>
      <c r="J75" s="2">
        <f>IFERROR(__xludf.DUMMYFUNCTION("""COMPUTED_VALUE"""),45399.66666666667)</f>
        <v>45399.66667</v>
      </c>
      <c r="K75" s="1">
        <f>IFERROR(__xludf.DUMMYFUNCTION("""COMPUTED_VALUE"""),900.67)</f>
        <v>900.67</v>
      </c>
      <c r="M75" s="2">
        <f>IFERROR(__xludf.DUMMYFUNCTION("""COMPUTED_VALUE"""),45399.66666666667)</f>
        <v>45399.66667</v>
      </c>
      <c r="N75" s="1">
        <f>IFERROR(__xludf.DUMMYFUNCTION("""COMPUTED_VALUE"""),3.7914055E7)</f>
        <v>37914055</v>
      </c>
    </row>
    <row r="76">
      <c r="A76" s="2">
        <f>IFERROR(__xludf.DUMMYFUNCTION("""COMPUTED_VALUE"""),45400.66666666667)</f>
        <v>45400.66667</v>
      </c>
      <c r="B76" s="1">
        <f>IFERROR(__xludf.DUMMYFUNCTION("""COMPUTED_VALUE"""),901.39)</f>
        <v>901.39</v>
      </c>
      <c r="D76" s="2">
        <f>IFERROR(__xludf.DUMMYFUNCTION("""COMPUTED_VALUE"""),45400.66666666667)</f>
        <v>45400.66667</v>
      </c>
      <c r="E76" s="1">
        <f>IFERROR(__xludf.DUMMYFUNCTION("""COMPUTED_VALUE"""),910.21)</f>
        <v>910.21</v>
      </c>
      <c r="G76" s="2">
        <f>IFERROR(__xludf.DUMMYFUNCTION("""COMPUTED_VALUE"""),45400.66666666667)</f>
        <v>45400.66667</v>
      </c>
      <c r="H76" s="1">
        <f>IFERROR(__xludf.DUMMYFUNCTION("""COMPUTED_VALUE"""),901.39)</f>
        <v>901.39</v>
      </c>
      <c r="J76" s="2">
        <f>IFERROR(__xludf.DUMMYFUNCTION("""COMPUTED_VALUE"""),45400.66666666667)</f>
        <v>45400.66667</v>
      </c>
      <c r="K76" s="1">
        <f>IFERROR(__xludf.DUMMYFUNCTION("""COMPUTED_VALUE"""),908.8)</f>
        <v>908.8</v>
      </c>
      <c r="M76" s="2">
        <f>IFERROR(__xludf.DUMMYFUNCTION("""COMPUTED_VALUE"""),45400.66666666667)</f>
        <v>45400.66667</v>
      </c>
      <c r="N76" s="1">
        <f>IFERROR(__xludf.DUMMYFUNCTION("""COMPUTED_VALUE"""),3.2363557E7)</f>
        <v>32363557</v>
      </c>
    </row>
    <row r="77">
      <c r="A77" s="2">
        <f>IFERROR(__xludf.DUMMYFUNCTION("""COMPUTED_VALUE"""),45401.66666666667)</f>
        <v>45401.66667</v>
      </c>
      <c r="B77" s="1">
        <f>IFERROR(__xludf.DUMMYFUNCTION("""COMPUTED_VALUE"""),908.8)</f>
        <v>908.8</v>
      </c>
      <c r="D77" s="2">
        <f>IFERROR(__xludf.DUMMYFUNCTION("""COMPUTED_VALUE"""),45401.66666666667)</f>
        <v>45401.66667</v>
      </c>
      <c r="E77" s="1">
        <f>IFERROR(__xludf.DUMMYFUNCTION("""COMPUTED_VALUE"""),922.61)</f>
        <v>922.61</v>
      </c>
      <c r="G77" s="2">
        <f>IFERROR(__xludf.DUMMYFUNCTION("""COMPUTED_VALUE"""),45401.66666666667)</f>
        <v>45401.66667</v>
      </c>
      <c r="H77" s="1">
        <f>IFERROR(__xludf.DUMMYFUNCTION("""COMPUTED_VALUE"""),908.51)</f>
        <v>908.51</v>
      </c>
      <c r="J77" s="2">
        <f>IFERROR(__xludf.DUMMYFUNCTION("""COMPUTED_VALUE"""),45401.66666666667)</f>
        <v>45401.66667</v>
      </c>
      <c r="K77" s="1">
        <f>IFERROR(__xludf.DUMMYFUNCTION("""COMPUTED_VALUE"""),921.13)</f>
        <v>921.13</v>
      </c>
      <c r="M77" s="2">
        <f>IFERROR(__xludf.DUMMYFUNCTION("""COMPUTED_VALUE"""),45401.66666666667)</f>
        <v>45401.66667</v>
      </c>
      <c r="N77" s="1">
        <f>IFERROR(__xludf.DUMMYFUNCTION("""COMPUTED_VALUE"""),5.0588964E7)</f>
        <v>50588964</v>
      </c>
    </row>
    <row r="78">
      <c r="A78" s="2">
        <f>IFERROR(__xludf.DUMMYFUNCTION("""COMPUTED_VALUE"""),45404.66666666667)</f>
        <v>45404.66667</v>
      </c>
      <c r="B78" s="1">
        <f>IFERROR(__xludf.DUMMYFUNCTION("""COMPUTED_VALUE"""),921.63)</f>
        <v>921.63</v>
      </c>
      <c r="D78" s="2">
        <f>IFERROR(__xludf.DUMMYFUNCTION("""COMPUTED_VALUE"""),45404.66666666667)</f>
        <v>45404.66667</v>
      </c>
      <c r="E78" s="1">
        <f>IFERROR(__xludf.DUMMYFUNCTION("""COMPUTED_VALUE"""),932.0)</f>
        <v>932</v>
      </c>
      <c r="G78" s="2">
        <f>IFERROR(__xludf.DUMMYFUNCTION("""COMPUTED_VALUE"""),45404.66666666667)</f>
        <v>45404.66667</v>
      </c>
      <c r="H78" s="1">
        <f>IFERROR(__xludf.DUMMYFUNCTION("""COMPUTED_VALUE"""),918.75)</f>
        <v>918.75</v>
      </c>
      <c r="J78" s="2">
        <f>IFERROR(__xludf.DUMMYFUNCTION("""COMPUTED_VALUE"""),45404.66666666667)</f>
        <v>45404.66667</v>
      </c>
      <c r="K78" s="1">
        <f>IFERROR(__xludf.DUMMYFUNCTION("""COMPUTED_VALUE"""),930.09)</f>
        <v>930.09</v>
      </c>
      <c r="M78" s="2">
        <f>IFERROR(__xludf.DUMMYFUNCTION("""COMPUTED_VALUE"""),45404.66666666667)</f>
        <v>45404.66667</v>
      </c>
      <c r="N78" s="1">
        <f>IFERROR(__xludf.DUMMYFUNCTION("""COMPUTED_VALUE"""),3.8683208E7)</f>
        <v>38683208</v>
      </c>
    </row>
    <row r="79">
      <c r="A79" s="2">
        <f>IFERROR(__xludf.DUMMYFUNCTION("""COMPUTED_VALUE"""),45405.66666666667)</f>
        <v>45405.66667</v>
      </c>
      <c r="B79" s="1">
        <f>IFERROR(__xludf.DUMMYFUNCTION("""COMPUTED_VALUE"""),925.76)</f>
        <v>925.76</v>
      </c>
      <c r="D79" s="2">
        <f>IFERROR(__xludf.DUMMYFUNCTION("""COMPUTED_VALUE"""),45405.66666666667)</f>
        <v>45405.66667</v>
      </c>
      <c r="E79" s="1">
        <f>IFERROR(__xludf.DUMMYFUNCTION("""COMPUTED_VALUE"""),926.1)</f>
        <v>926.1</v>
      </c>
      <c r="G79" s="2">
        <f>IFERROR(__xludf.DUMMYFUNCTION("""COMPUTED_VALUE"""),45405.66666666667)</f>
        <v>45405.66667</v>
      </c>
      <c r="H79" s="1">
        <f>IFERROR(__xludf.DUMMYFUNCTION("""COMPUTED_VALUE"""),913.35)</f>
        <v>913.35</v>
      </c>
      <c r="J79" s="2">
        <f>IFERROR(__xludf.DUMMYFUNCTION("""COMPUTED_VALUE"""),45405.66666666667)</f>
        <v>45405.66667</v>
      </c>
      <c r="K79" s="1">
        <f>IFERROR(__xludf.DUMMYFUNCTION("""COMPUTED_VALUE"""),919.46)</f>
        <v>919.46</v>
      </c>
      <c r="M79" s="2">
        <f>IFERROR(__xludf.DUMMYFUNCTION("""COMPUTED_VALUE"""),45405.66666666667)</f>
        <v>45405.66667</v>
      </c>
      <c r="N79" s="1">
        <f>IFERROR(__xludf.DUMMYFUNCTION("""COMPUTED_VALUE"""),4.1823145E7)</f>
        <v>41823145</v>
      </c>
    </row>
    <row r="80">
      <c r="A80" s="2">
        <f>IFERROR(__xludf.DUMMYFUNCTION("""COMPUTED_VALUE"""),45406.66666666667)</f>
        <v>45406.66667</v>
      </c>
      <c r="B80" s="1">
        <f>IFERROR(__xludf.DUMMYFUNCTION("""COMPUTED_VALUE"""),909.94)</f>
        <v>909.94</v>
      </c>
      <c r="D80" s="2">
        <f>IFERROR(__xludf.DUMMYFUNCTION("""COMPUTED_VALUE"""),45406.66666666667)</f>
        <v>45406.66667</v>
      </c>
      <c r="E80" s="1">
        <f>IFERROR(__xludf.DUMMYFUNCTION("""COMPUTED_VALUE"""),942.79)</f>
        <v>942.79</v>
      </c>
      <c r="G80" s="2">
        <f>IFERROR(__xludf.DUMMYFUNCTION("""COMPUTED_VALUE"""),45406.66666666667)</f>
        <v>45406.66667</v>
      </c>
      <c r="H80" s="1">
        <f>IFERROR(__xludf.DUMMYFUNCTION("""COMPUTED_VALUE"""),904.97)</f>
        <v>904.97</v>
      </c>
      <c r="J80" s="2">
        <f>IFERROR(__xludf.DUMMYFUNCTION("""COMPUTED_VALUE"""),45406.66666666667)</f>
        <v>45406.66667</v>
      </c>
      <c r="K80" s="1">
        <f>IFERROR(__xludf.DUMMYFUNCTION("""COMPUTED_VALUE"""),941.12)</f>
        <v>941.12</v>
      </c>
      <c r="M80" s="2">
        <f>IFERROR(__xludf.DUMMYFUNCTION("""COMPUTED_VALUE"""),45406.66666666667)</f>
        <v>45406.66667</v>
      </c>
      <c r="N80" s="1">
        <f>IFERROR(__xludf.DUMMYFUNCTION("""COMPUTED_VALUE"""),5.2156533E7)</f>
        <v>52156533</v>
      </c>
    </row>
    <row r="81">
      <c r="A81" s="2">
        <f>IFERROR(__xludf.DUMMYFUNCTION("""COMPUTED_VALUE"""),45407.66666666667)</f>
        <v>45407.66667</v>
      </c>
      <c r="B81" s="1">
        <f>IFERROR(__xludf.DUMMYFUNCTION("""COMPUTED_VALUE"""),945.61)</f>
        <v>945.61</v>
      </c>
      <c r="D81" s="2">
        <f>IFERROR(__xludf.DUMMYFUNCTION("""COMPUTED_VALUE"""),45407.66666666667)</f>
        <v>45407.66667</v>
      </c>
      <c r="E81" s="1">
        <f>IFERROR(__xludf.DUMMYFUNCTION("""COMPUTED_VALUE"""),955.94)</f>
        <v>955.94</v>
      </c>
      <c r="G81" s="2">
        <f>IFERROR(__xludf.DUMMYFUNCTION("""COMPUTED_VALUE"""),45407.66666666667)</f>
        <v>45407.66667</v>
      </c>
      <c r="H81" s="1">
        <f>IFERROR(__xludf.DUMMYFUNCTION("""COMPUTED_VALUE"""),937.52)</f>
        <v>937.52</v>
      </c>
      <c r="J81" s="2">
        <f>IFERROR(__xludf.DUMMYFUNCTION("""COMPUTED_VALUE"""),45407.66666666667)</f>
        <v>45407.66667</v>
      </c>
      <c r="K81" s="1">
        <f>IFERROR(__xludf.DUMMYFUNCTION("""COMPUTED_VALUE"""),941.7)</f>
        <v>941.7</v>
      </c>
      <c r="M81" s="2">
        <f>IFERROR(__xludf.DUMMYFUNCTION("""COMPUTED_VALUE"""),45407.66666666667)</f>
        <v>45407.66667</v>
      </c>
      <c r="N81" s="1">
        <f>IFERROR(__xludf.DUMMYFUNCTION("""COMPUTED_VALUE"""),5.1166E7)</f>
        <v>51166000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IFERROR(__xludf.DUMMYFUNCTION("""COMPUTED_VALUE"""),936.59)</f>
        <v>936.59</v>
      </c>
      <c r="D82" s="2">
        <f>IFERROR(__xludf.DUMMYFUNCTION("""COMPUTED_VALUE"""),45408.66666666667)</f>
        <v>45408.66667</v>
      </c>
      <c r="E82" s="1">
        <f>IFERROR(__xludf.DUMMYFUNCTION("""COMPUTED_VALUE"""),947.75)</f>
        <v>947.75</v>
      </c>
      <c r="G82" s="2">
        <f>IFERROR(__xludf.DUMMYFUNCTION("""COMPUTED_VALUE"""),45408.66666666667)</f>
        <v>45408.66667</v>
      </c>
      <c r="H82" s="1">
        <f>IFERROR(__xludf.DUMMYFUNCTION("""COMPUTED_VALUE"""),933.78)</f>
        <v>933.78</v>
      </c>
      <c r="J82" s="2">
        <f>IFERROR(__xludf.DUMMYFUNCTION("""COMPUTED_VALUE"""),45408.66666666667)</f>
        <v>45408.66667</v>
      </c>
      <c r="K82" s="1">
        <f>IFERROR(__xludf.DUMMYFUNCTION("""COMPUTED_VALUE"""),939.63)</f>
        <v>939.63</v>
      </c>
      <c r="M82" s="2">
        <f>IFERROR(__xludf.DUMMYFUNCTION("""COMPUTED_VALUE"""),45408.66666666667)</f>
        <v>45408.66667</v>
      </c>
      <c r="N82" s="1">
        <f>IFERROR(__xludf.DUMMYFUNCTION("""COMPUTED_VALUE"""),3.1075193E7)</f>
        <v>31075193</v>
      </c>
    </row>
    <row r="83">
      <c r="A83" s="2">
        <f>IFERROR(__xludf.DUMMYFUNCTION("""COMPUTED_VALUE"""),45411.66666666667)</f>
        <v>45411.66667</v>
      </c>
      <c r="B83" s="1">
        <f>IFERROR(__xludf.DUMMYFUNCTION("""COMPUTED_VALUE"""),939.85)</f>
        <v>939.85</v>
      </c>
      <c r="D83" s="2">
        <f>IFERROR(__xludf.DUMMYFUNCTION("""COMPUTED_VALUE"""),45411.66666666667)</f>
        <v>45411.66667</v>
      </c>
      <c r="E83" s="1">
        <f>IFERROR(__xludf.DUMMYFUNCTION("""COMPUTED_VALUE"""),943.94)</f>
        <v>943.94</v>
      </c>
      <c r="G83" s="2">
        <f>IFERROR(__xludf.DUMMYFUNCTION("""COMPUTED_VALUE"""),45411.66666666667)</f>
        <v>45411.66667</v>
      </c>
      <c r="H83" s="1">
        <f>IFERROR(__xludf.DUMMYFUNCTION("""COMPUTED_VALUE"""),937.47)</f>
        <v>937.47</v>
      </c>
      <c r="J83" s="2">
        <f>IFERROR(__xludf.DUMMYFUNCTION("""COMPUTED_VALUE"""),45411.66666666667)</f>
        <v>45411.66667</v>
      </c>
      <c r="K83" s="1">
        <f>IFERROR(__xludf.DUMMYFUNCTION("""COMPUTED_VALUE"""),943.88)</f>
        <v>943.88</v>
      </c>
      <c r="M83" s="2">
        <f>IFERROR(__xludf.DUMMYFUNCTION("""COMPUTED_VALUE"""),45411.66666666667)</f>
        <v>45411.66667</v>
      </c>
      <c r="N83" s="1">
        <f>IFERROR(__xludf.DUMMYFUNCTION("""COMPUTED_VALUE"""),3.2926787E7)</f>
        <v>32926787</v>
      </c>
    </row>
    <row r="84">
      <c r="A84" s="2">
        <f>IFERROR(__xludf.DUMMYFUNCTION("""COMPUTED_VALUE"""),45412.66666666667)</f>
        <v>45412.66667</v>
      </c>
      <c r="B84" s="1">
        <f>IFERROR(__xludf.DUMMYFUNCTION("""COMPUTED_VALUE"""),944.84)</f>
        <v>944.84</v>
      </c>
      <c r="D84" s="2">
        <f>IFERROR(__xludf.DUMMYFUNCTION("""COMPUTED_VALUE"""),45412.66666666667)</f>
        <v>45412.66667</v>
      </c>
      <c r="E84" s="1">
        <f>IFERROR(__xludf.DUMMYFUNCTION("""COMPUTED_VALUE"""),947.9)</f>
        <v>947.9</v>
      </c>
      <c r="G84" s="2">
        <f>IFERROR(__xludf.DUMMYFUNCTION("""COMPUTED_VALUE"""),45412.66666666667)</f>
        <v>45412.66667</v>
      </c>
      <c r="H84" s="1">
        <f>IFERROR(__xludf.DUMMYFUNCTION("""COMPUTED_VALUE"""),936.42)</f>
        <v>936.42</v>
      </c>
      <c r="J84" s="2">
        <f>IFERROR(__xludf.DUMMYFUNCTION("""COMPUTED_VALUE"""),45412.66666666667)</f>
        <v>45412.66667</v>
      </c>
      <c r="K84" s="1">
        <f>IFERROR(__xludf.DUMMYFUNCTION("""COMPUTED_VALUE"""),940.21)</f>
        <v>940.21</v>
      </c>
      <c r="M84" s="2">
        <f>IFERROR(__xludf.DUMMYFUNCTION("""COMPUTED_VALUE"""),45412.66666666667)</f>
        <v>45412.66667</v>
      </c>
      <c r="N84" s="1">
        <f>IFERROR(__xludf.DUMMYFUNCTION("""COMPUTED_VALUE"""),3.8486989E7)</f>
        <v>38486989</v>
      </c>
    </row>
    <row r="85">
      <c r="A85" s="2">
        <f>IFERROR(__xludf.DUMMYFUNCTION("""COMPUTED_VALUE"""),45413.66666666667)</f>
        <v>45413.66667</v>
      </c>
      <c r="B85" s="1">
        <f>IFERROR(__xludf.DUMMYFUNCTION("""COMPUTED_VALUE"""),937.82)</f>
        <v>937.82</v>
      </c>
      <c r="D85" s="2">
        <f>IFERROR(__xludf.DUMMYFUNCTION("""COMPUTED_VALUE"""),45413.66666666667)</f>
        <v>45413.66667</v>
      </c>
      <c r="E85" s="1">
        <f>IFERROR(__xludf.DUMMYFUNCTION("""COMPUTED_VALUE"""),946.81)</f>
        <v>946.81</v>
      </c>
      <c r="G85" s="2">
        <f>IFERROR(__xludf.DUMMYFUNCTION("""COMPUTED_VALUE"""),45413.66666666667)</f>
        <v>45413.66667</v>
      </c>
      <c r="H85" s="1">
        <f>IFERROR(__xludf.DUMMYFUNCTION("""COMPUTED_VALUE"""),930.38)</f>
        <v>930.38</v>
      </c>
      <c r="J85" s="2">
        <f>IFERROR(__xludf.DUMMYFUNCTION("""COMPUTED_VALUE"""),45413.66666666667)</f>
        <v>45413.66667</v>
      </c>
      <c r="K85" s="1">
        <f>IFERROR(__xludf.DUMMYFUNCTION("""COMPUTED_VALUE"""),939.28)</f>
        <v>939.28</v>
      </c>
      <c r="M85" s="2">
        <f>IFERROR(__xludf.DUMMYFUNCTION("""COMPUTED_VALUE"""),45413.66666666667)</f>
        <v>45413.66667</v>
      </c>
      <c r="N85" s="1">
        <f>IFERROR(__xludf.DUMMYFUNCTION("""COMPUTED_VALUE"""),3.7943585E7)</f>
        <v>37943585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IFERROR(__xludf.DUMMYFUNCTION("""COMPUTED_VALUE"""),940.28)</f>
        <v>940.28</v>
      </c>
      <c r="D86" s="2">
        <f>IFERROR(__xludf.DUMMYFUNCTION("""COMPUTED_VALUE"""),45414.66666666667)</f>
        <v>45414.66667</v>
      </c>
      <c r="E86" s="1">
        <f>IFERROR(__xludf.DUMMYFUNCTION("""COMPUTED_VALUE"""),945.86)</f>
        <v>945.86</v>
      </c>
      <c r="G86" s="2">
        <f>IFERROR(__xludf.DUMMYFUNCTION("""COMPUTED_VALUE"""),45414.66666666667)</f>
        <v>45414.66667</v>
      </c>
      <c r="H86" s="1">
        <f>IFERROR(__xludf.DUMMYFUNCTION("""COMPUTED_VALUE"""),936.17)</f>
        <v>936.17</v>
      </c>
      <c r="J86" s="2">
        <f>IFERROR(__xludf.DUMMYFUNCTION("""COMPUTED_VALUE"""),45414.66666666667)</f>
        <v>45414.66667</v>
      </c>
      <c r="K86" s="1">
        <f>IFERROR(__xludf.DUMMYFUNCTION("""COMPUTED_VALUE"""),941.12)</f>
        <v>941.12</v>
      </c>
      <c r="M86" s="2">
        <f>IFERROR(__xludf.DUMMYFUNCTION("""COMPUTED_VALUE"""),45414.66666666667)</f>
        <v>45414.66667</v>
      </c>
      <c r="N86" s="1">
        <f>IFERROR(__xludf.DUMMYFUNCTION("""COMPUTED_VALUE"""),3.169498E7)</f>
        <v>31694980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IFERROR(__xludf.DUMMYFUNCTION("""COMPUTED_VALUE"""),943.7)</f>
        <v>943.7</v>
      </c>
      <c r="D87" s="2">
        <f>IFERROR(__xludf.DUMMYFUNCTION("""COMPUTED_VALUE"""),45415.66666666667)</f>
        <v>45415.66667</v>
      </c>
      <c r="E87" s="1">
        <f>IFERROR(__xludf.DUMMYFUNCTION("""COMPUTED_VALUE"""),948.71)</f>
        <v>948.71</v>
      </c>
      <c r="G87" s="2">
        <f>IFERROR(__xludf.DUMMYFUNCTION("""COMPUTED_VALUE"""),45415.66666666667)</f>
        <v>45415.66667</v>
      </c>
      <c r="H87" s="1">
        <f>IFERROR(__xludf.DUMMYFUNCTION("""COMPUTED_VALUE"""),938.5)</f>
        <v>938.5</v>
      </c>
      <c r="J87" s="2">
        <f>IFERROR(__xludf.DUMMYFUNCTION("""COMPUTED_VALUE"""),45415.66666666667)</f>
        <v>45415.66667</v>
      </c>
      <c r="K87" s="1">
        <f>IFERROR(__xludf.DUMMYFUNCTION("""COMPUTED_VALUE"""),946.68)</f>
        <v>946.68</v>
      </c>
      <c r="M87" s="2">
        <f>IFERROR(__xludf.DUMMYFUNCTION("""COMPUTED_VALUE"""),45415.66666666667)</f>
        <v>45415.66667</v>
      </c>
      <c r="N87" s="1">
        <f>IFERROR(__xludf.DUMMYFUNCTION("""COMPUTED_VALUE"""),3.9134132E7)</f>
        <v>39134132</v>
      </c>
    </row>
    <row r="88">
      <c r="A88" s="2">
        <f>IFERROR(__xludf.DUMMYFUNCTION("""COMPUTED_VALUE"""),45418.66666666667)</f>
        <v>45418.66667</v>
      </c>
      <c r="B88" s="1">
        <f>IFERROR(__xludf.DUMMYFUNCTION("""COMPUTED_VALUE"""),948.0)</f>
        <v>948</v>
      </c>
      <c r="D88" s="2">
        <f>IFERROR(__xludf.DUMMYFUNCTION("""COMPUTED_VALUE"""),45418.66666666667)</f>
        <v>45418.66667</v>
      </c>
      <c r="E88" s="1">
        <f>IFERROR(__xludf.DUMMYFUNCTION("""COMPUTED_VALUE"""),948.59)</f>
        <v>948.59</v>
      </c>
      <c r="G88" s="2">
        <f>IFERROR(__xludf.DUMMYFUNCTION("""COMPUTED_VALUE"""),45418.66666666667)</f>
        <v>45418.66667</v>
      </c>
      <c r="H88" s="1">
        <f>IFERROR(__xludf.DUMMYFUNCTION("""COMPUTED_VALUE"""),942.01)</f>
        <v>942.01</v>
      </c>
      <c r="J88" s="2">
        <f>IFERROR(__xludf.DUMMYFUNCTION("""COMPUTED_VALUE"""),45418.66666666667)</f>
        <v>45418.66667</v>
      </c>
      <c r="K88" s="1">
        <f>IFERROR(__xludf.DUMMYFUNCTION("""COMPUTED_VALUE"""),946.24)</f>
        <v>946.24</v>
      </c>
      <c r="M88" s="2">
        <f>IFERROR(__xludf.DUMMYFUNCTION("""COMPUTED_VALUE"""),45418.66666666667)</f>
        <v>45418.66667</v>
      </c>
      <c r="N88" s="1">
        <f>IFERROR(__xludf.DUMMYFUNCTION("""COMPUTED_VALUE"""),3.6538203E7)</f>
        <v>36538203</v>
      </c>
    </row>
    <row r="89">
      <c r="A89" s="2">
        <f>IFERROR(__xludf.DUMMYFUNCTION("""COMPUTED_VALUE"""),45419.66666666667)</f>
        <v>45419.66667</v>
      </c>
      <c r="B89" s="1">
        <f>IFERROR(__xludf.DUMMYFUNCTION("""COMPUTED_VALUE"""),946.73)</f>
        <v>946.73</v>
      </c>
      <c r="D89" s="2">
        <f>IFERROR(__xludf.DUMMYFUNCTION("""COMPUTED_VALUE"""),45419.66666666667)</f>
        <v>45419.66667</v>
      </c>
      <c r="E89" s="1">
        <f>IFERROR(__xludf.DUMMYFUNCTION("""COMPUTED_VALUE"""),954.11)</f>
        <v>954.11</v>
      </c>
      <c r="G89" s="2">
        <f>IFERROR(__xludf.DUMMYFUNCTION("""COMPUTED_VALUE"""),45419.66666666667)</f>
        <v>45419.66667</v>
      </c>
      <c r="H89" s="1">
        <f>IFERROR(__xludf.DUMMYFUNCTION("""COMPUTED_VALUE"""),946.73)</f>
        <v>946.73</v>
      </c>
      <c r="J89" s="2">
        <f>IFERROR(__xludf.DUMMYFUNCTION("""COMPUTED_VALUE"""),45419.66666666667)</f>
        <v>45419.66667</v>
      </c>
      <c r="K89" s="1">
        <f>IFERROR(__xludf.DUMMYFUNCTION("""COMPUTED_VALUE"""),953.67)</f>
        <v>953.67</v>
      </c>
      <c r="M89" s="2">
        <f>IFERROR(__xludf.DUMMYFUNCTION("""COMPUTED_VALUE"""),45419.66666666667)</f>
        <v>45419.66667</v>
      </c>
      <c r="N89" s="1">
        <f>IFERROR(__xludf.DUMMYFUNCTION("""COMPUTED_VALUE"""),4.3120824E7)</f>
        <v>43120824</v>
      </c>
    </row>
    <row r="90">
      <c r="A90" s="2">
        <f>IFERROR(__xludf.DUMMYFUNCTION("""COMPUTED_VALUE"""),45420.66666666667)</f>
        <v>45420.66667</v>
      </c>
      <c r="B90" s="1">
        <f>IFERROR(__xludf.DUMMYFUNCTION("""COMPUTED_VALUE"""),955.24)</f>
        <v>955.24</v>
      </c>
      <c r="D90" s="2">
        <f>IFERROR(__xludf.DUMMYFUNCTION("""COMPUTED_VALUE"""),45420.66666666667)</f>
        <v>45420.66667</v>
      </c>
      <c r="E90" s="1">
        <f>IFERROR(__xludf.DUMMYFUNCTION("""COMPUTED_VALUE"""),958.3)</f>
        <v>958.3</v>
      </c>
      <c r="G90" s="2">
        <f>IFERROR(__xludf.DUMMYFUNCTION("""COMPUTED_VALUE"""),45420.66666666667)</f>
        <v>45420.66667</v>
      </c>
      <c r="H90" s="1">
        <f>IFERROR(__xludf.DUMMYFUNCTION("""COMPUTED_VALUE"""),951.19)</f>
        <v>951.19</v>
      </c>
      <c r="J90" s="2">
        <f>IFERROR(__xludf.DUMMYFUNCTION("""COMPUTED_VALUE"""),45420.66666666667)</f>
        <v>45420.66667</v>
      </c>
      <c r="K90" s="1">
        <f>IFERROR(__xludf.DUMMYFUNCTION("""COMPUTED_VALUE"""),953.16)</f>
        <v>953.16</v>
      </c>
      <c r="M90" s="2">
        <f>IFERROR(__xludf.DUMMYFUNCTION("""COMPUTED_VALUE"""),45420.66666666667)</f>
        <v>45420.66667</v>
      </c>
      <c r="N90" s="1">
        <f>IFERROR(__xludf.DUMMYFUNCTION("""COMPUTED_VALUE"""),3.1392393E7)</f>
        <v>31392393</v>
      </c>
    </row>
    <row r="91">
      <c r="A91" s="2">
        <f>IFERROR(__xludf.DUMMYFUNCTION("""COMPUTED_VALUE"""),45421.66666666667)</f>
        <v>45421.66667</v>
      </c>
      <c r="B91" s="1">
        <f>IFERROR(__xludf.DUMMYFUNCTION("""COMPUTED_VALUE"""),953.59)</f>
        <v>953.59</v>
      </c>
      <c r="D91" s="2">
        <f>IFERROR(__xludf.DUMMYFUNCTION("""COMPUTED_VALUE"""),45421.66666666667)</f>
        <v>45421.66667</v>
      </c>
      <c r="E91" s="1">
        <f>IFERROR(__xludf.DUMMYFUNCTION("""COMPUTED_VALUE"""),960.19)</f>
        <v>960.19</v>
      </c>
      <c r="G91" s="2">
        <f>IFERROR(__xludf.DUMMYFUNCTION("""COMPUTED_VALUE"""),45421.66666666667)</f>
        <v>45421.66667</v>
      </c>
      <c r="H91" s="1">
        <f>IFERROR(__xludf.DUMMYFUNCTION("""COMPUTED_VALUE"""),952.96)</f>
        <v>952.96</v>
      </c>
      <c r="J91" s="2">
        <f>IFERROR(__xludf.DUMMYFUNCTION("""COMPUTED_VALUE"""),45421.66666666667)</f>
        <v>45421.66667</v>
      </c>
      <c r="K91" s="1">
        <f>IFERROR(__xludf.DUMMYFUNCTION("""COMPUTED_VALUE"""),957.66)</f>
        <v>957.66</v>
      </c>
      <c r="M91" s="2">
        <f>IFERROR(__xludf.DUMMYFUNCTION("""COMPUTED_VALUE"""),45421.66666666667)</f>
        <v>45421.66667</v>
      </c>
      <c r="N91" s="1">
        <f>IFERROR(__xludf.DUMMYFUNCTION("""COMPUTED_VALUE"""),3.0541821E7)</f>
        <v>30541821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IFERROR(__xludf.DUMMYFUNCTION("""COMPUTED_VALUE"""),957.72)</f>
        <v>957.72</v>
      </c>
      <c r="D92" s="2">
        <f>IFERROR(__xludf.DUMMYFUNCTION("""COMPUTED_VALUE"""),45422.66666666667)</f>
        <v>45422.66667</v>
      </c>
      <c r="E92" s="1">
        <f>IFERROR(__xludf.DUMMYFUNCTION("""COMPUTED_VALUE"""),966.13)</f>
        <v>966.13</v>
      </c>
      <c r="G92" s="2">
        <f>IFERROR(__xludf.DUMMYFUNCTION("""COMPUTED_VALUE"""),45422.66666666667)</f>
        <v>45422.66667</v>
      </c>
      <c r="H92" s="1">
        <f>IFERROR(__xludf.DUMMYFUNCTION("""COMPUTED_VALUE"""),956.47)</f>
        <v>956.47</v>
      </c>
      <c r="J92" s="2">
        <f>IFERROR(__xludf.DUMMYFUNCTION("""COMPUTED_VALUE"""),45422.66666666667)</f>
        <v>45422.66667</v>
      </c>
      <c r="K92" s="1">
        <f>IFERROR(__xludf.DUMMYFUNCTION("""COMPUTED_VALUE"""),964.62)</f>
        <v>964.62</v>
      </c>
      <c r="M92" s="2">
        <f>IFERROR(__xludf.DUMMYFUNCTION("""COMPUTED_VALUE"""),45422.66666666667)</f>
        <v>45422.66667</v>
      </c>
      <c r="N92" s="1">
        <f>IFERROR(__xludf.DUMMYFUNCTION("""COMPUTED_VALUE"""),2.7545245E7)</f>
        <v>27545245</v>
      </c>
    </row>
    <row r="93">
      <c r="A93" s="2">
        <f>IFERROR(__xludf.DUMMYFUNCTION("""COMPUTED_VALUE"""),45425.66666666667)</f>
        <v>45425.66667</v>
      </c>
      <c r="B93" s="1">
        <f>IFERROR(__xludf.DUMMYFUNCTION("""COMPUTED_VALUE"""),966.69)</f>
        <v>966.69</v>
      </c>
      <c r="D93" s="2">
        <f>IFERROR(__xludf.DUMMYFUNCTION("""COMPUTED_VALUE"""),45425.66666666667)</f>
        <v>45425.66667</v>
      </c>
      <c r="E93" s="1">
        <f>IFERROR(__xludf.DUMMYFUNCTION("""COMPUTED_VALUE"""),971.57)</f>
        <v>971.57</v>
      </c>
      <c r="G93" s="2">
        <f>IFERROR(__xludf.DUMMYFUNCTION("""COMPUTED_VALUE"""),45425.66666666667)</f>
        <v>45425.66667</v>
      </c>
      <c r="H93" s="1">
        <f>IFERROR(__xludf.DUMMYFUNCTION("""COMPUTED_VALUE"""),965.27)</f>
        <v>965.27</v>
      </c>
      <c r="J93" s="2">
        <f>IFERROR(__xludf.DUMMYFUNCTION("""COMPUTED_VALUE"""),45425.66666666667)</f>
        <v>45425.66667</v>
      </c>
      <c r="K93" s="1">
        <f>IFERROR(__xludf.DUMMYFUNCTION("""COMPUTED_VALUE"""),969.39)</f>
        <v>969.39</v>
      </c>
      <c r="M93" s="2">
        <f>IFERROR(__xludf.DUMMYFUNCTION("""COMPUTED_VALUE"""),45425.66666666667)</f>
        <v>45425.66667</v>
      </c>
      <c r="N93" s="1">
        <f>IFERROR(__xludf.DUMMYFUNCTION("""COMPUTED_VALUE"""),3.2305951E7)</f>
        <v>32305951</v>
      </c>
    </row>
    <row r="94">
      <c r="A94" s="2">
        <f>IFERROR(__xludf.DUMMYFUNCTION("""COMPUTED_VALUE"""),45426.66666666667)</f>
        <v>45426.66667</v>
      </c>
      <c r="B94" s="1">
        <f>IFERROR(__xludf.DUMMYFUNCTION("""COMPUTED_VALUE"""),969.89)</f>
        <v>969.89</v>
      </c>
      <c r="D94" s="2">
        <f>IFERROR(__xludf.DUMMYFUNCTION("""COMPUTED_VALUE"""),45426.66666666667)</f>
        <v>45426.66667</v>
      </c>
      <c r="E94" s="1">
        <f>IFERROR(__xludf.DUMMYFUNCTION("""COMPUTED_VALUE"""),971.46)</f>
        <v>971.46</v>
      </c>
      <c r="G94" s="2">
        <f>IFERROR(__xludf.DUMMYFUNCTION("""COMPUTED_VALUE"""),45426.66666666667)</f>
        <v>45426.66667</v>
      </c>
      <c r="H94" s="1">
        <f>IFERROR(__xludf.DUMMYFUNCTION("""COMPUTED_VALUE"""),958.99)</f>
        <v>958.99</v>
      </c>
      <c r="J94" s="2">
        <f>IFERROR(__xludf.DUMMYFUNCTION("""COMPUTED_VALUE"""),45426.66666666667)</f>
        <v>45426.66667</v>
      </c>
      <c r="K94" s="1">
        <f>IFERROR(__xludf.DUMMYFUNCTION("""COMPUTED_VALUE"""),964.95)</f>
        <v>964.95</v>
      </c>
      <c r="M94" s="2">
        <f>IFERROR(__xludf.DUMMYFUNCTION("""COMPUTED_VALUE"""),45426.66666666667)</f>
        <v>45426.66667</v>
      </c>
      <c r="N94" s="1">
        <f>IFERROR(__xludf.DUMMYFUNCTION("""COMPUTED_VALUE"""),3.9235686E7)</f>
        <v>39235686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IFERROR(__xludf.DUMMYFUNCTION("""COMPUTED_VALUE"""),963.52)</f>
        <v>963.52</v>
      </c>
      <c r="D95" s="2">
        <f>IFERROR(__xludf.DUMMYFUNCTION("""COMPUTED_VALUE"""),45427.66666666667)</f>
        <v>45427.66667</v>
      </c>
      <c r="E95" s="1">
        <f>IFERROR(__xludf.DUMMYFUNCTION("""COMPUTED_VALUE"""),967.82)</f>
        <v>967.82</v>
      </c>
      <c r="G95" s="2">
        <f>IFERROR(__xludf.DUMMYFUNCTION("""COMPUTED_VALUE"""),45427.66666666667)</f>
        <v>45427.66667</v>
      </c>
      <c r="H95" s="1">
        <f>IFERROR(__xludf.DUMMYFUNCTION("""COMPUTED_VALUE"""),962.55)</f>
        <v>962.55</v>
      </c>
      <c r="J95" s="2">
        <f>IFERROR(__xludf.DUMMYFUNCTION("""COMPUTED_VALUE"""),45427.66666666667)</f>
        <v>45427.66667</v>
      </c>
      <c r="K95" s="1">
        <f>IFERROR(__xludf.DUMMYFUNCTION("""COMPUTED_VALUE"""),963.85)</f>
        <v>963.85</v>
      </c>
      <c r="M95" s="2">
        <f>IFERROR(__xludf.DUMMYFUNCTION("""COMPUTED_VALUE"""),45427.66666666667)</f>
        <v>45427.66667</v>
      </c>
      <c r="N95" s="1">
        <f>IFERROR(__xludf.DUMMYFUNCTION("""COMPUTED_VALUE"""),3.1934081E7)</f>
        <v>31934081</v>
      </c>
    </row>
    <row r="96">
      <c r="A96" s="2">
        <f>IFERROR(__xludf.DUMMYFUNCTION("""COMPUTED_VALUE"""),45428.66666666667)</f>
        <v>45428.66667</v>
      </c>
      <c r="B96" s="1">
        <f>IFERROR(__xludf.DUMMYFUNCTION("""COMPUTED_VALUE"""),964.15)</f>
        <v>964.15</v>
      </c>
      <c r="D96" s="2">
        <f>IFERROR(__xludf.DUMMYFUNCTION("""COMPUTED_VALUE"""),45428.66666666667)</f>
        <v>45428.66667</v>
      </c>
      <c r="E96" s="1">
        <f>IFERROR(__xludf.DUMMYFUNCTION("""COMPUTED_VALUE"""),974.87)</f>
        <v>974.87</v>
      </c>
      <c r="G96" s="2">
        <f>IFERROR(__xludf.DUMMYFUNCTION("""COMPUTED_VALUE"""),45428.66666666667)</f>
        <v>45428.66667</v>
      </c>
      <c r="H96" s="1">
        <f>IFERROR(__xludf.DUMMYFUNCTION("""COMPUTED_VALUE"""),963.34)</f>
        <v>963.34</v>
      </c>
      <c r="J96" s="2">
        <f>IFERROR(__xludf.DUMMYFUNCTION("""COMPUTED_VALUE"""),45428.66666666667)</f>
        <v>45428.66667</v>
      </c>
      <c r="K96" s="1">
        <f>IFERROR(__xludf.DUMMYFUNCTION("""COMPUTED_VALUE"""),973.44)</f>
        <v>973.44</v>
      </c>
      <c r="M96" s="2">
        <f>IFERROR(__xludf.DUMMYFUNCTION("""COMPUTED_VALUE"""),45428.66666666667)</f>
        <v>45428.66667</v>
      </c>
      <c r="N96" s="1">
        <f>IFERROR(__xludf.DUMMYFUNCTION("""COMPUTED_VALUE"""),3.0675518E7)</f>
        <v>30675518</v>
      </c>
    </row>
    <row r="97">
      <c r="A97" s="2">
        <f>IFERROR(__xludf.DUMMYFUNCTION("""COMPUTED_VALUE"""),45429.66666666667)</f>
        <v>45429.66667</v>
      </c>
      <c r="B97" s="1">
        <f>IFERROR(__xludf.DUMMYFUNCTION("""COMPUTED_VALUE"""),972.83)</f>
        <v>972.83</v>
      </c>
      <c r="D97" s="2">
        <f>IFERROR(__xludf.DUMMYFUNCTION("""COMPUTED_VALUE"""),45429.66666666667)</f>
        <v>45429.66667</v>
      </c>
      <c r="E97" s="1">
        <f>IFERROR(__xludf.DUMMYFUNCTION("""COMPUTED_VALUE"""),973.07)</f>
        <v>973.07</v>
      </c>
      <c r="G97" s="2">
        <f>IFERROR(__xludf.DUMMYFUNCTION("""COMPUTED_VALUE"""),45429.66666666667)</f>
        <v>45429.66667</v>
      </c>
      <c r="H97" s="1">
        <f>IFERROR(__xludf.DUMMYFUNCTION("""COMPUTED_VALUE"""),967.45)</f>
        <v>967.45</v>
      </c>
      <c r="J97" s="2">
        <f>IFERROR(__xludf.DUMMYFUNCTION("""COMPUTED_VALUE"""),45429.66666666667)</f>
        <v>45429.66667</v>
      </c>
      <c r="K97" s="1">
        <f>IFERROR(__xludf.DUMMYFUNCTION("""COMPUTED_VALUE"""),968.92)</f>
        <v>968.92</v>
      </c>
      <c r="M97" s="2">
        <f>IFERROR(__xludf.DUMMYFUNCTION("""COMPUTED_VALUE"""),45429.66666666667)</f>
        <v>45429.66667</v>
      </c>
      <c r="N97" s="1">
        <f>IFERROR(__xludf.DUMMYFUNCTION("""COMPUTED_VALUE"""),2.9828648E7)</f>
        <v>29828648</v>
      </c>
    </row>
    <row r="98">
      <c r="A98" s="2">
        <f>IFERROR(__xludf.DUMMYFUNCTION("""COMPUTED_VALUE"""),45432.66666666667)</f>
        <v>45432.66667</v>
      </c>
      <c r="B98" s="1">
        <f>IFERROR(__xludf.DUMMYFUNCTION("""COMPUTED_VALUE"""),968.8)</f>
        <v>968.8</v>
      </c>
      <c r="D98" s="2">
        <f>IFERROR(__xludf.DUMMYFUNCTION("""COMPUTED_VALUE"""),45432.66666666667)</f>
        <v>45432.66667</v>
      </c>
      <c r="E98" s="1">
        <f>IFERROR(__xludf.DUMMYFUNCTION("""COMPUTED_VALUE"""),968.8)</f>
        <v>968.8</v>
      </c>
      <c r="G98" s="2">
        <f>IFERROR(__xludf.DUMMYFUNCTION("""COMPUTED_VALUE"""),45432.66666666667)</f>
        <v>45432.66667</v>
      </c>
      <c r="H98" s="1">
        <f>IFERROR(__xludf.DUMMYFUNCTION("""COMPUTED_VALUE"""),959.85)</f>
        <v>959.85</v>
      </c>
      <c r="J98" s="2">
        <f>IFERROR(__xludf.DUMMYFUNCTION("""COMPUTED_VALUE"""),45432.66666666667)</f>
        <v>45432.66667</v>
      </c>
      <c r="K98" s="1">
        <f>IFERROR(__xludf.DUMMYFUNCTION("""COMPUTED_VALUE"""),961.66)</f>
        <v>961.66</v>
      </c>
      <c r="M98" s="2">
        <f>IFERROR(__xludf.DUMMYFUNCTION("""COMPUTED_VALUE"""),45432.66666666667)</f>
        <v>45432.66667</v>
      </c>
      <c r="N98" s="1">
        <f>IFERROR(__xludf.DUMMYFUNCTION("""COMPUTED_VALUE"""),3.2091474E7)</f>
        <v>32091474</v>
      </c>
    </row>
    <row r="99">
      <c r="A99" s="2">
        <f>IFERROR(__xludf.DUMMYFUNCTION("""COMPUTED_VALUE"""),45433.66666666667)</f>
        <v>45433.66667</v>
      </c>
      <c r="B99" s="1">
        <f>IFERROR(__xludf.DUMMYFUNCTION("""COMPUTED_VALUE"""),965.45)</f>
        <v>965.45</v>
      </c>
      <c r="D99" s="2">
        <f>IFERROR(__xludf.DUMMYFUNCTION("""COMPUTED_VALUE"""),45433.66666666667)</f>
        <v>45433.66667</v>
      </c>
      <c r="E99" s="1">
        <f>IFERROR(__xludf.DUMMYFUNCTION("""COMPUTED_VALUE"""),966.6)</f>
        <v>966.6</v>
      </c>
      <c r="G99" s="2">
        <f>IFERROR(__xludf.DUMMYFUNCTION("""COMPUTED_VALUE"""),45433.66666666667)</f>
        <v>45433.66667</v>
      </c>
      <c r="H99" s="1">
        <f>IFERROR(__xludf.DUMMYFUNCTION("""COMPUTED_VALUE"""),959.66)</f>
        <v>959.66</v>
      </c>
      <c r="J99" s="2">
        <f>IFERROR(__xludf.DUMMYFUNCTION("""COMPUTED_VALUE"""),45433.66666666667)</f>
        <v>45433.66667</v>
      </c>
      <c r="K99" s="1">
        <f>IFERROR(__xludf.DUMMYFUNCTION("""COMPUTED_VALUE"""),965.79)</f>
        <v>965.79</v>
      </c>
      <c r="M99" s="2">
        <f>IFERROR(__xludf.DUMMYFUNCTION("""COMPUTED_VALUE"""),45433.66666666667)</f>
        <v>45433.66667</v>
      </c>
      <c r="N99" s="1">
        <f>IFERROR(__xludf.DUMMYFUNCTION("""COMPUTED_VALUE"""),2.6568134E7)</f>
        <v>26568134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IFERROR(__xludf.DUMMYFUNCTION("""COMPUTED_VALUE"""),963.95)</f>
        <v>963.95</v>
      </c>
      <c r="D100" s="2">
        <f>IFERROR(__xludf.DUMMYFUNCTION("""COMPUTED_VALUE"""),45434.66666666667)</f>
        <v>45434.66667</v>
      </c>
      <c r="E100" s="1">
        <f>IFERROR(__xludf.DUMMYFUNCTION("""COMPUTED_VALUE"""),968.92)</f>
        <v>968.92</v>
      </c>
      <c r="G100" s="2">
        <f>IFERROR(__xludf.DUMMYFUNCTION("""COMPUTED_VALUE"""),45434.66666666667)</f>
        <v>45434.66667</v>
      </c>
      <c r="H100" s="1">
        <f>IFERROR(__xludf.DUMMYFUNCTION("""COMPUTED_VALUE"""),961.34)</f>
        <v>961.34</v>
      </c>
      <c r="J100" s="2">
        <f>IFERROR(__xludf.DUMMYFUNCTION("""COMPUTED_VALUE"""),45434.66666666667)</f>
        <v>45434.66667</v>
      </c>
      <c r="K100" s="1">
        <f>IFERROR(__xludf.DUMMYFUNCTION("""COMPUTED_VALUE"""),968.25)</f>
        <v>968.25</v>
      </c>
      <c r="M100" s="2">
        <f>IFERROR(__xludf.DUMMYFUNCTION("""COMPUTED_VALUE"""),45434.66666666667)</f>
        <v>45434.66667</v>
      </c>
      <c r="N100" s="1">
        <f>IFERROR(__xludf.DUMMYFUNCTION("""COMPUTED_VALUE"""),2.5949417E7)</f>
        <v>25949417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IFERROR(__xludf.DUMMYFUNCTION("""COMPUTED_VALUE"""),964.88)</f>
        <v>964.88</v>
      </c>
      <c r="D101" s="2">
        <f>IFERROR(__xludf.DUMMYFUNCTION("""COMPUTED_VALUE"""),45435.66666666667)</f>
        <v>45435.66667</v>
      </c>
      <c r="E101" s="1">
        <f>IFERROR(__xludf.DUMMYFUNCTION("""COMPUTED_VALUE"""),966.36)</f>
        <v>966.36</v>
      </c>
      <c r="G101" s="2">
        <f>IFERROR(__xludf.DUMMYFUNCTION("""COMPUTED_VALUE"""),45435.66666666667)</f>
        <v>45435.66667</v>
      </c>
      <c r="H101" s="1">
        <f>IFERROR(__xludf.DUMMYFUNCTION("""COMPUTED_VALUE"""),953.79)</f>
        <v>953.79</v>
      </c>
      <c r="J101" s="2">
        <f>IFERROR(__xludf.DUMMYFUNCTION("""COMPUTED_VALUE"""),45435.66666666667)</f>
        <v>45435.66667</v>
      </c>
      <c r="K101" s="1">
        <f>IFERROR(__xludf.DUMMYFUNCTION("""COMPUTED_VALUE"""),954.45)</f>
        <v>954.45</v>
      </c>
      <c r="M101" s="2">
        <f>IFERROR(__xludf.DUMMYFUNCTION("""COMPUTED_VALUE"""),45435.66666666667)</f>
        <v>45435.66667</v>
      </c>
      <c r="N101" s="1">
        <f>IFERROR(__xludf.DUMMYFUNCTION("""COMPUTED_VALUE"""),2.7777245E7)</f>
        <v>27777245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IFERROR(__xludf.DUMMYFUNCTION("""COMPUTED_VALUE"""),954.73)</f>
        <v>954.73</v>
      </c>
      <c r="D102" s="2">
        <f>IFERROR(__xludf.DUMMYFUNCTION("""COMPUTED_VALUE"""),45436.66666666667)</f>
        <v>45436.66667</v>
      </c>
      <c r="E102" s="1">
        <f>IFERROR(__xludf.DUMMYFUNCTION("""COMPUTED_VALUE"""),957.57)</f>
        <v>957.57</v>
      </c>
      <c r="G102" s="2">
        <f>IFERROR(__xludf.DUMMYFUNCTION("""COMPUTED_VALUE"""),45436.66666666667)</f>
        <v>45436.66667</v>
      </c>
      <c r="H102" s="1">
        <f>IFERROR(__xludf.DUMMYFUNCTION("""COMPUTED_VALUE"""),951.89)</f>
        <v>951.89</v>
      </c>
      <c r="J102" s="2">
        <f>IFERROR(__xludf.DUMMYFUNCTION("""COMPUTED_VALUE"""),45436.66666666667)</f>
        <v>45436.66667</v>
      </c>
      <c r="K102" s="1">
        <f>IFERROR(__xludf.DUMMYFUNCTION("""COMPUTED_VALUE"""),952.25)</f>
        <v>952.25</v>
      </c>
      <c r="M102" s="2">
        <f>IFERROR(__xludf.DUMMYFUNCTION("""COMPUTED_VALUE"""),45436.66666666667)</f>
        <v>45436.66667</v>
      </c>
      <c r="N102" s="1">
        <f>IFERROR(__xludf.DUMMYFUNCTION("""COMPUTED_VALUE"""),2.6264382E7)</f>
        <v>26264382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IFERROR(__xludf.DUMMYFUNCTION("""COMPUTED_VALUE"""),947.64)</f>
        <v>947.64</v>
      </c>
      <c r="D103" s="2">
        <f>IFERROR(__xludf.DUMMYFUNCTION("""COMPUTED_VALUE"""),45440.66666666667)</f>
        <v>45440.66667</v>
      </c>
      <c r="E103" s="1">
        <f>IFERROR(__xludf.DUMMYFUNCTION("""COMPUTED_VALUE"""),947.64)</f>
        <v>947.64</v>
      </c>
      <c r="G103" s="2">
        <f>IFERROR(__xludf.DUMMYFUNCTION("""COMPUTED_VALUE"""),45440.66666666667)</f>
        <v>45440.66667</v>
      </c>
      <c r="H103" s="1">
        <f>IFERROR(__xludf.DUMMYFUNCTION("""COMPUTED_VALUE"""),928.73)</f>
        <v>928.73</v>
      </c>
      <c r="J103" s="2">
        <f>IFERROR(__xludf.DUMMYFUNCTION("""COMPUTED_VALUE"""),45440.66666666667)</f>
        <v>45440.66667</v>
      </c>
      <c r="K103" s="1">
        <f>IFERROR(__xludf.DUMMYFUNCTION("""COMPUTED_VALUE"""),935.51)</f>
        <v>935.51</v>
      </c>
      <c r="M103" s="2">
        <f>IFERROR(__xludf.DUMMYFUNCTION("""COMPUTED_VALUE"""),45440.66666666667)</f>
        <v>45440.66667</v>
      </c>
      <c r="N103" s="1">
        <f>IFERROR(__xludf.DUMMYFUNCTION("""COMPUTED_VALUE"""),5.5066405E7)</f>
        <v>55066405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IFERROR(__xludf.DUMMYFUNCTION("""COMPUTED_VALUE"""),933.12)</f>
        <v>933.12</v>
      </c>
      <c r="D104" s="2">
        <f>IFERROR(__xludf.DUMMYFUNCTION("""COMPUTED_VALUE"""),45441.66666666667)</f>
        <v>45441.66667</v>
      </c>
      <c r="E104" s="1">
        <f>IFERROR(__xludf.DUMMYFUNCTION("""COMPUTED_VALUE"""),933.12)</f>
        <v>933.12</v>
      </c>
      <c r="G104" s="2">
        <f>IFERROR(__xludf.DUMMYFUNCTION("""COMPUTED_VALUE"""),45441.66666666667)</f>
        <v>45441.66667</v>
      </c>
      <c r="H104" s="1">
        <f>IFERROR(__xludf.DUMMYFUNCTION("""COMPUTED_VALUE"""),924.23)</f>
        <v>924.23</v>
      </c>
      <c r="J104" s="2">
        <f>IFERROR(__xludf.DUMMYFUNCTION("""COMPUTED_VALUE"""),45441.66666666667)</f>
        <v>45441.66667</v>
      </c>
      <c r="K104" s="1">
        <f>IFERROR(__xludf.DUMMYFUNCTION("""COMPUTED_VALUE"""),929.39)</f>
        <v>929.39</v>
      </c>
      <c r="M104" s="2">
        <f>IFERROR(__xludf.DUMMYFUNCTION("""COMPUTED_VALUE"""),45441.66666666667)</f>
        <v>45441.66667</v>
      </c>
      <c r="N104" s="1">
        <f>IFERROR(__xludf.DUMMYFUNCTION("""COMPUTED_VALUE"""),4.1845022E7)</f>
        <v>41845022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IFERROR(__xludf.DUMMYFUNCTION("""COMPUTED_VALUE"""),929.75)</f>
        <v>929.75</v>
      </c>
      <c r="D105" s="2">
        <f>IFERROR(__xludf.DUMMYFUNCTION("""COMPUTED_VALUE"""),45442.66666666667)</f>
        <v>45442.66667</v>
      </c>
      <c r="E105" s="1">
        <f>IFERROR(__xludf.DUMMYFUNCTION("""COMPUTED_VALUE"""),932.51)</f>
        <v>932.51</v>
      </c>
      <c r="G105" s="2">
        <f>IFERROR(__xludf.DUMMYFUNCTION("""COMPUTED_VALUE"""),45442.66666666667)</f>
        <v>45442.66667</v>
      </c>
      <c r="H105" s="1">
        <f>IFERROR(__xludf.DUMMYFUNCTION("""COMPUTED_VALUE"""),927.89)</f>
        <v>927.89</v>
      </c>
      <c r="J105" s="2">
        <f>IFERROR(__xludf.DUMMYFUNCTION("""COMPUTED_VALUE"""),45442.66666666667)</f>
        <v>45442.66667</v>
      </c>
      <c r="K105" s="1">
        <f>IFERROR(__xludf.DUMMYFUNCTION("""COMPUTED_VALUE"""),928.66)</f>
        <v>928.66</v>
      </c>
      <c r="M105" s="2">
        <f>IFERROR(__xludf.DUMMYFUNCTION("""COMPUTED_VALUE"""),45442.66666666667)</f>
        <v>45442.66667</v>
      </c>
      <c r="N105" s="1">
        <f>IFERROR(__xludf.DUMMYFUNCTION("""COMPUTED_VALUE"""),3.7314933E7)</f>
        <v>37314933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IFERROR(__xludf.DUMMYFUNCTION("""COMPUTED_VALUE"""),927.45)</f>
        <v>927.45</v>
      </c>
      <c r="D106" s="2">
        <f>IFERROR(__xludf.DUMMYFUNCTION("""COMPUTED_VALUE"""),45443.66666666667)</f>
        <v>45443.66667</v>
      </c>
      <c r="E106" s="1">
        <f>IFERROR(__xludf.DUMMYFUNCTION("""COMPUTED_VALUE"""),942.47)</f>
        <v>942.47</v>
      </c>
      <c r="G106" s="2">
        <f>IFERROR(__xludf.DUMMYFUNCTION("""COMPUTED_VALUE"""),45443.66666666667)</f>
        <v>45443.66667</v>
      </c>
      <c r="H106" s="1">
        <f>IFERROR(__xludf.DUMMYFUNCTION("""COMPUTED_VALUE"""),924.98)</f>
        <v>924.98</v>
      </c>
      <c r="J106" s="2">
        <f>IFERROR(__xludf.DUMMYFUNCTION("""COMPUTED_VALUE"""),45443.66666666667)</f>
        <v>45443.66667</v>
      </c>
      <c r="K106" s="1">
        <f>IFERROR(__xludf.DUMMYFUNCTION("""COMPUTED_VALUE"""),942.11)</f>
        <v>942.11</v>
      </c>
      <c r="M106" s="2">
        <f>IFERROR(__xludf.DUMMYFUNCTION("""COMPUTED_VALUE"""),45443.66666666667)</f>
        <v>45443.66667</v>
      </c>
      <c r="N106" s="1">
        <f>IFERROR(__xludf.DUMMYFUNCTION("""COMPUTED_VALUE"""),6.5118765E7)</f>
        <v>65118765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IFERROR(__xludf.DUMMYFUNCTION("""COMPUTED_VALUE"""),940.15)</f>
        <v>940.15</v>
      </c>
      <c r="D107" s="2">
        <f>IFERROR(__xludf.DUMMYFUNCTION("""COMPUTED_VALUE"""),45446.66666666667)</f>
        <v>45446.66667</v>
      </c>
      <c r="E107" s="1">
        <f>IFERROR(__xludf.DUMMYFUNCTION("""COMPUTED_VALUE"""),942.59)</f>
        <v>942.59</v>
      </c>
      <c r="G107" s="2">
        <f>IFERROR(__xludf.DUMMYFUNCTION("""COMPUTED_VALUE"""),45446.66666666667)</f>
        <v>45446.66667</v>
      </c>
      <c r="H107" s="1">
        <f>IFERROR(__xludf.DUMMYFUNCTION("""COMPUTED_VALUE"""),933.35)</f>
        <v>933.35</v>
      </c>
      <c r="J107" s="2">
        <f>IFERROR(__xludf.DUMMYFUNCTION("""COMPUTED_VALUE"""),45446.66666666667)</f>
        <v>45446.66667</v>
      </c>
      <c r="K107" s="1">
        <f>IFERROR(__xludf.DUMMYFUNCTION("""COMPUTED_VALUE"""),937.28)</f>
        <v>937.28</v>
      </c>
      <c r="M107" s="2">
        <f>IFERROR(__xludf.DUMMYFUNCTION("""COMPUTED_VALUE"""),45446.66666666667)</f>
        <v>45446.66667</v>
      </c>
      <c r="N107" s="1">
        <f>IFERROR(__xludf.DUMMYFUNCTION("""COMPUTED_VALUE"""),5.1006168E7)</f>
        <v>51006168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IFERROR(__xludf.DUMMYFUNCTION("""COMPUTED_VALUE"""),936.85)</f>
        <v>936.85</v>
      </c>
      <c r="D108" s="2">
        <f>IFERROR(__xludf.DUMMYFUNCTION("""COMPUTED_VALUE"""),45447.66666666667)</f>
        <v>45447.66667</v>
      </c>
      <c r="E108" s="1">
        <f>IFERROR(__xludf.DUMMYFUNCTION("""COMPUTED_VALUE"""),950.71)</f>
        <v>950.71</v>
      </c>
      <c r="G108" s="2">
        <f>IFERROR(__xludf.DUMMYFUNCTION("""COMPUTED_VALUE"""),45447.66666666667)</f>
        <v>45447.66667</v>
      </c>
      <c r="H108" s="1">
        <f>IFERROR(__xludf.DUMMYFUNCTION("""COMPUTED_VALUE"""),935.65)</f>
        <v>935.65</v>
      </c>
      <c r="J108" s="2">
        <f>IFERROR(__xludf.DUMMYFUNCTION("""COMPUTED_VALUE"""),45447.66666666667)</f>
        <v>45447.66667</v>
      </c>
      <c r="K108" s="1">
        <f>IFERROR(__xludf.DUMMYFUNCTION("""COMPUTED_VALUE"""),950.1)</f>
        <v>950.1</v>
      </c>
      <c r="M108" s="2">
        <f>IFERROR(__xludf.DUMMYFUNCTION("""COMPUTED_VALUE"""),45447.66666666667)</f>
        <v>45447.66667</v>
      </c>
      <c r="N108" s="1">
        <f>IFERROR(__xludf.DUMMYFUNCTION("""COMPUTED_VALUE"""),5.6682184E7)</f>
        <v>56682184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IFERROR(__xludf.DUMMYFUNCTION("""COMPUTED_VALUE"""),950.1)</f>
        <v>950.1</v>
      </c>
      <c r="D109" s="2">
        <f>IFERROR(__xludf.DUMMYFUNCTION("""COMPUTED_VALUE"""),45448.66666666667)</f>
        <v>45448.66667</v>
      </c>
      <c r="E109" s="1">
        <f>IFERROR(__xludf.DUMMYFUNCTION("""COMPUTED_VALUE"""),950.95)</f>
        <v>950.95</v>
      </c>
      <c r="G109" s="2">
        <f>IFERROR(__xludf.DUMMYFUNCTION("""COMPUTED_VALUE"""),45448.66666666667)</f>
        <v>45448.66667</v>
      </c>
      <c r="H109" s="1">
        <f>IFERROR(__xludf.DUMMYFUNCTION("""COMPUTED_VALUE"""),941.85)</f>
        <v>941.85</v>
      </c>
      <c r="J109" s="2">
        <f>IFERROR(__xludf.DUMMYFUNCTION("""COMPUTED_VALUE"""),45448.66666666667)</f>
        <v>45448.66667</v>
      </c>
      <c r="K109" s="1">
        <f>IFERROR(__xludf.DUMMYFUNCTION("""COMPUTED_VALUE"""),949.5)</f>
        <v>949.5</v>
      </c>
      <c r="M109" s="2">
        <f>IFERROR(__xludf.DUMMYFUNCTION("""COMPUTED_VALUE"""),45448.66666666667)</f>
        <v>45448.66667</v>
      </c>
      <c r="N109" s="1">
        <f>IFERROR(__xludf.DUMMYFUNCTION("""COMPUTED_VALUE"""),6.4545247E7)</f>
        <v>64545247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IFERROR(__xludf.DUMMYFUNCTION("""COMPUTED_VALUE"""),951.81)</f>
        <v>951.81</v>
      </c>
      <c r="D110" s="2">
        <f>IFERROR(__xludf.DUMMYFUNCTION("""COMPUTED_VALUE"""),45449.66666666667)</f>
        <v>45449.66667</v>
      </c>
      <c r="E110" s="1">
        <f>IFERROR(__xludf.DUMMYFUNCTION("""COMPUTED_VALUE"""),955.43)</f>
        <v>955.43</v>
      </c>
      <c r="G110" s="2">
        <f>IFERROR(__xludf.DUMMYFUNCTION("""COMPUTED_VALUE"""),45449.66666666667)</f>
        <v>45449.66667</v>
      </c>
      <c r="H110" s="1">
        <f>IFERROR(__xludf.DUMMYFUNCTION("""COMPUTED_VALUE"""),947.73)</f>
        <v>947.73</v>
      </c>
      <c r="J110" s="2">
        <f>IFERROR(__xludf.DUMMYFUNCTION("""COMPUTED_VALUE"""),45449.66666666667)</f>
        <v>45449.66667</v>
      </c>
      <c r="K110" s="1">
        <f>IFERROR(__xludf.DUMMYFUNCTION("""COMPUTED_VALUE"""),950.35)</f>
        <v>950.35</v>
      </c>
      <c r="M110" s="2">
        <f>IFERROR(__xludf.DUMMYFUNCTION("""COMPUTED_VALUE"""),45449.66666666667)</f>
        <v>45449.66667</v>
      </c>
      <c r="N110" s="1">
        <f>IFERROR(__xludf.DUMMYFUNCTION("""COMPUTED_VALUE"""),5.9089595E7)</f>
        <v>59089595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IFERROR(__xludf.DUMMYFUNCTION("""COMPUTED_VALUE"""),946.29)</f>
        <v>946.29</v>
      </c>
      <c r="D111" s="2">
        <f>IFERROR(__xludf.DUMMYFUNCTION("""COMPUTED_VALUE"""),45450.66666666667)</f>
        <v>45450.66667</v>
      </c>
      <c r="E111" s="1">
        <f>IFERROR(__xludf.DUMMYFUNCTION("""COMPUTED_VALUE"""),949.2)</f>
        <v>949.2</v>
      </c>
      <c r="G111" s="2">
        <f>IFERROR(__xludf.DUMMYFUNCTION("""COMPUTED_VALUE"""),45450.66666666667)</f>
        <v>45450.66667</v>
      </c>
      <c r="H111" s="1">
        <f>IFERROR(__xludf.DUMMYFUNCTION("""COMPUTED_VALUE"""),942.28)</f>
        <v>942.28</v>
      </c>
      <c r="J111" s="2">
        <f>IFERROR(__xludf.DUMMYFUNCTION("""COMPUTED_VALUE"""),45450.66666666667)</f>
        <v>45450.66667</v>
      </c>
      <c r="K111" s="1">
        <f>IFERROR(__xludf.DUMMYFUNCTION("""COMPUTED_VALUE"""),944.14)</f>
        <v>944.14</v>
      </c>
      <c r="M111" s="2">
        <f>IFERROR(__xludf.DUMMYFUNCTION("""COMPUTED_VALUE"""),45450.66666666667)</f>
        <v>45450.66667</v>
      </c>
      <c r="N111" s="1">
        <f>IFERROR(__xludf.DUMMYFUNCTION("""COMPUTED_VALUE"""),3.9100484E7)</f>
        <v>39100484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IFERROR(__xludf.DUMMYFUNCTION("""COMPUTED_VALUE"""),941.22)</f>
        <v>941.22</v>
      </c>
      <c r="D112" s="2">
        <f>IFERROR(__xludf.DUMMYFUNCTION("""COMPUTED_VALUE"""),45453.66666666667)</f>
        <v>45453.66667</v>
      </c>
      <c r="E112" s="1">
        <f>IFERROR(__xludf.DUMMYFUNCTION("""COMPUTED_VALUE"""),941.38)</f>
        <v>941.38</v>
      </c>
      <c r="G112" s="2">
        <f>IFERROR(__xludf.DUMMYFUNCTION("""COMPUTED_VALUE"""),45453.66666666667)</f>
        <v>45453.66667</v>
      </c>
      <c r="H112" s="1">
        <f>IFERROR(__xludf.DUMMYFUNCTION("""COMPUTED_VALUE"""),924.49)</f>
        <v>924.49</v>
      </c>
      <c r="J112" s="2">
        <f>IFERROR(__xludf.DUMMYFUNCTION("""COMPUTED_VALUE"""),45453.66666666667)</f>
        <v>45453.66667</v>
      </c>
      <c r="K112" s="1">
        <f>IFERROR(__xludf.DUMMYFUNCTION("""COMPUTED_VALUE"""),925.81)</f>
        <v>925.81</v>
      </c>
      <c r="M112" s="2">
        <f>IFERROR(__xludf.DUMMYFUNCTION("""COMPUTED_VALUE"""),45453.66666666667)</f>
        <v>45453.66667</v>
      </c>
      <c r="N112" s="1">
        <f>IFERROR(__xludf.DUMMYFUNCTION("""COMPUTED_VALUE"""),5.8907669E7)</f>
        <v>58907669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IFERROR(__xludf.DUMMYFUNCTION("""COMPUTED_VALUE"""),923.55)</f>
        <v>923.55</v>
      </c>
      <c r="D113" s="2">
        <f>IFERROR(__xludf.DUMMYFUNCTION("""COMPUTED_VALUE"""),45454.66666666667)</f>
        <v>45454.66667</v>
      </c>
      <c r="E113" s="1">
        <f>IFERROR(__xludf.DUMMYFUNCTION("""COMPUTED_VALUE"""),924.4)</f>
        <v>924.4</v>
      </c>
      <c r="G113" s="2">
        <f>IFERROR(__xludf.DUMMYFUNCTION("""COMPUTED_VALUE"""),45454.66666666667)</f>
        <v>45454.66667</v>
      </c>
      <c r="H113" s="1">
        <f>IFERROR(__xludf.DUMMYFUNCTION("""COMPUTED_VALUE"""),916.43)</f>
        <v>916.43</v>
      </c>
      <c r="J113" s="2">
        <f>IFERROR(__xludf.DUMMYFUNCTION("""COMPUTED_VALUE"""),45454.66666666667)</f>
        <v>45454.66667</v>
      </c>
      <c r="K113" s="1">
        <f>IFERROR(__xludf.DUMMYFUNCTION("""COMPUTED_VALUE"""),923.2)</f>
        <v>923.2</v>
      </c>
      <c r="M113" s="2">
        <f>IFERROR(__xludf.DUMMYFUNCTION("""COMPUTED_VALUE"""),45454.66666666667)</f>
        <v>45454.66667</v>
      </c>
      <c r="N113" s="1">
        <f>IFERROR(__xludf.DUMMYFUNCTION("""COMPUTED_VALUE"""),5.1090049E7)</f>
        <v>51090049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IFERROR(__xludf.DUMMYFUNCTION("""COMPUTED_VALUE"""),924.33)</f>
        <v>924.33</v>
      </c>
      <c r="D114" s="2">
        <f>IFERROR(__xludf.DUMMYFUNCTION("""COMPUTED_VALUE"""),45455.66666666667)</f>
        <v>45455.66667</v>
      </c>
      <c r="E114" s="1">
        <f>IFERROR(__xludf.DUMMYFUNCTION("""COMPUTED_VALUE"""),924.33)</f>
        <v>924.33</v>
      </c>
      <c r="G114" s="2">
        <f>IFERROR(__xludf.DUMMYFUNCTION("""COMPUTED_VALUE"""),45455.66666666667)</f>
        <v>45455.66667</v>
      </c>
      <c r="H114" s="1">
        <f>IFERROR(__xludf.DUMMYFUNCTION("""COMPUTED_VALUE"""),908.43)</f>
        <v>908.43</v>
      </c>
      <c r="J114" s="2">
        <f>IFERROR(__xludf.DUMMYFUNCTION("""COMPUTED_VALUE"""),45455.66666666667)</f>
        <v>45455.66667</v>
      </c>
      <c r="K114" s="1">
        <f>IFERROR(__xludf.DUMMYFUNCTION("""COMPUTED_VALUE"""),913.05)</f>
        <v>913.05</v>
      </c>
      <c r="M114" s="2">
        <f>IFERROR(__xludf.DUMMYFUNCTION("""COMPUTED_VALUE"""),45455.66666666667)</f>
        <v>45455.66667</v>
      </c>
      <c r="N114" s="1">
        <f>IFERROR(__xludf.DUMMYFUNCTION("""COMPUTED_VALUE"""),5.8299722E7)</f>
        <v>58299722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IFERROR(__xludf.DUMMYFUNCTION("""COMPUTED_VALUE"""),908.62)</f>
        <v>908.62</v>
      </c>
      <c r="D115" s="2">
        <f>IFERROR(__xludf.DUMMYFUNCTION("""COMPUTED_VALUE"""),45456.66666666667)</f>
        <v>45456.66667</v>
      </c>
      <c r="E115" s="1">
        <f>IFERROR(__xludf.DUMMYFUNCTION("""COMPUTED_VALUE"""),912.78)</f>
        <v>912.78</v>
      </c>
      <c r="G115" s="2">
        <f>IFERROR(__xludf.DUMMYFUNCTION("""COMPUTED_VALUE"""),45456.66666666667)</f>
        <v>45456.66667</v>
      </c>
      <c r="H115" s="1">
        <f>IFERROR(__xludf.DUMMYFUNCTION("""COMPUTED_VALUE"""),903.98)</f>
        <v>903.98</v>
      </c>
      <c r="J115" s="2">
        <f>IFERROR(__xludf.DUMMYFUNCTION("""COMPUTED_VALUE"""),45456.66666666667)</f>
        <v>45456.66667</v>
      </c>
      <c r="K115" s="1">
        <f>IFERROR(__xludf.DUMMYFUNCTION("""COMPUTED_VALUE"""),912.28)</f>
        <v>912.28</v>
      </c>
      <c r="M115" s="2">
        <f>IFERROR(__xludf.DUMMYFUNCTION("""COMPUTED_VALUE"""),45456.66666666667)</f>
        <v>45456.66667</v>
      </c>
      <c r="N115" s="1">
        <f>IFERROR(__xludf.DUMMYFUNCTION("""COMPUTED_VALUE"""),4.7396049E7)</f>
        <v>47396049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IFERROR(__xludf.DUMMYFUNCTION("""COMPUTED_VALUE"""),911.27)</f>
        <v>911.27</v>
      </c>
      <c r="D116" s="2">
        <f>IFERROR(__xludf.DUMMYFUNCTION("""COMPUTED_VALUE"""),45457.66666666667)</f>
        <v>45457.66667</v>
      </c>
      <c r="E116" s="1">
        <f>IFERROR(__xludf.DUMMYFUNCTION("""COMPUTED_VALUE"""),911.72)</f>
        <v>911.72</v>
      </c>
      <c r="G116" s="2">
        <f>IFERROR(__xludf.DUMMYFUNCTION("""COMPUTED_VALUE"""),45457.66666666667)</f>
        <v>45457.66667</v>
      </c>
      <c r="H116" s="1">
        <f>IFERROR(__xludf.DUMMYFUNCTION("""COMPUTED_VALUE"""),904.05)</f>
        <v>904.05</v>
      </c>
      <c r="J116" s="2">
        <f>IFERROR(__xludf.DUMMYFUNCTION("""COMPUTED_VALUE"""),45457.66666666667)</f>
        <v>45457.66667</v>
      </c>
      <c r="K116" s="1">
        <f>IFERROR(__xludf.DUMMYFUNCTION("""COMPUTED_VALUE"""),909.18)</f>
        <v>909.18</v>
      </c>
      <c r="M116" s="2">
        <f>IFERROR(__xludf.DUMMYFUNCTION("""COMPUTED_VALUE"""),45457.66666666667)</f>
        <v>45457.66667</v>
      </c>
      <c r="N116" s="1">
        <f>IFERROR(__xludf.DUMMYFUNCTION("""COMPUTED_VALUE"""),3.2416751E7)</f>
        <v>32416751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IFERROR(__xludf.DUMMYFUNCTION("""COMPUTED_VALUE"""),907.82)</f>
        <v>907.82</v>
      </c>
      <c r="D117" s="2">
        <f>IFERROR(__xludf.DUMMYFUNCTION("""COMPUTED_VALUE"""),45460.66666666667)</f>
        <v>45460.66667</v>
      </c>
      <c r="E117" s="1">
        <f>IFERROR(__xludf.DUMMYFUNCTION("""COMPUTED_VALUE"""),918.97)</f>
        <v>918.97</v>
      </c>
      <c r="G117" s="2">
        <f>IFERROR(__xludf.DUMMYFUNCTION("""COMPUTED_VALUE"""),45460.66666666667)</f>
        <v>45460.66667</v>
      </c>
      <c r="H117" s="1">
        <f>IFERROR(__xludf.DUMMYFUNCTION("""COMPUTED_VALUE"""),903.73)</f>
        <v>903.73</v>
      </c>
      <c r="J117" s="2">
        <f>IFERROR(__xludf.DUMMYFUNCTION("""COMPUTED_VALUE"""),45460.66666666667)</f>
        <v>45460.66667</v>
      </c>
      <c r="K117" s="1">
        <f>IFERROR(__xludf.DUMMYFUNCTION("""COMPUTED_VALUE"""),917.03)</f>
        <v>917.03</v>
      </c>
      <c r="M117" s="2">
        <f>IFERROR(__xludf.DUMMYFUNCTION("""COMPUTED_VALUE"""),45460.66666666667)</f>
        <v>45460.66667</v>
      </c>
      <c r="N117" s="1">
        <f>IFERROR(__xludf.DUMMYFUNCTION("""COMPUTED_VALUE"""),3.9862814E7)</f>
        <v>39862814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IFERROR(__xludf.DUMMYFUNCTION("""COMPUTED_VALUE"""),917.17)</f>
        <v>917.17</v>
      </c>
      <c r="D118" s="2">
        <f>IFERROR(__xludf.DUMMYFUNCTION("""COMPUTED_VALUE"""),45461.66666666667)</f>
        <v>45461.66667</v>
      </c>
      <c r="E118" s="1">
        <f>IFERROR(__xludf.DUMMYFUNCTION("""COMPUTED_VALUE"""),919.81)</f>
        <v>919.81</v>
      </c>
      <c r="G118" s="2">
        <f>IFERROR(__xludf.DUMMYFUNCTION("""COMPUTED_VALUE"""),45461.66666666667)</f>
        <v>45461.66667</v>
      </c>
      <c r="H118" s="1">
        <f>IFERROR(__xludf.DUMMYFUNCTION("""COMPUTED_VALUE"""),913.44)</f>
        <v>913.44</v>
      </c>
      <c r="J118" s="2">
        <f>IFERROR(__xludf.DUMMYFUNCTION("""COMPUTED_VALUE"""),45461.66666666667)</f>
        <v>45461.66667</v>
      </c>
      <c r="K118" s="1">
        <f>IFERROR(__xludf.DUMMYFUNCTION("""COMPUTED_VALUE"""),917.88)</f>
        <v>917.88</v>
      </c>
      <c r="M118" s="2">
        <f>IFERROR(__xludf.DUMMYFUNCTION("""COMPUTED_VALUE"""),45461.66666666667)</f>
        <v>45461.66667</v>
      </c>
      <c r="N118" s="1">
        <f>IFERROR(__xludf.DUMMYFUNCTION("""COMPUTED_VALUE"""),3.6314011E7)</f>
        <v>36314011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IFERROR(__xludf.DUMMYFUNCTION("""COMPUTED_VALUE"""),914.8)</f>
        <v>914.8</v>
      </c>
      <c r="D119" s="2">
        <f>IFERROR(__xludf.DUMMYFUNCTION("""COMPUTED_VALUE"""),45463.66666666667)</f>
        <v>45463.66667</v>
      </c>
      <c r="E119" s="1">
        <f>IFERROR(__xludf.DUMMYFUNCTION("""COMPUTED_VALUE"""),920.74)</f>
        <v>920.74</v>
      </c>
      <c r="G119" s="2">
        <f>IFERROR(__xludf.DUMMYFUNCTION("""COMPUTED_VALUE"""),45463.66666666667)</f>
        <v>45463.66667</v>
      </c>
      <c r="H119" s="1">
        <f>IFERROR(__xludf.DUMMYFUNCTION("""COMPUTED_VALUE"""),912.61)</f>
        <v>912.61</v>
      </c>
      <c r="J119" s="2">
        <f>IFERROR(__xludf.DUMMYFUNCTION("""COMPUTED_VALUE"""),45463.66666666667)</f>
        <v>45463.66667</v>
      </c>
      <c r="K119" s="1">
        <f>IFERROR(__xludf.DUMMYFUNCTION("""COMPUTED_VALUE"""),914.87)</f>
        <v>914.87</v>
      </c>
      <c r="M119" s="2">
        <f>IFERROR(__xludf.DUMMYFUNCTION("""COMPUTED_VALUE"""),45463.66666666667)</f>
        <v>45463.66667</v>
      </c>
      <c r="N119" s="1">
        <f>IFERROR(__xludf.DUMMYFUNCTION("""COMPUTED_VALUE"""),4.1021859E7)</f>
        <v>41021859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IFERROR(__xludf.DUMMYFUNCTION("""COMPUTED_VALUE"""),917.19)</f>
        <v>917.19</v>
      </c>
      <c r="D120" s="2">
        <f>IFERROR(__xludf.DUMMYFUNCTION("""COMPUTED_VALUE"""),45464.66666666667)</f>
        <v>45464.66667</v>
      </c>
      <c r="E120" s="1">
        <f>IFERROR(__xludf.DUMMYFUNCTION("""COMPUTED_VALUE"""),927.23)</f>
        <v>927.23</v>
      </c>
      <c r="G120" s="2">
        <f>IFERROR(__xludf.DUMMYFUNCTION("""COMPUTED_VALUE"""),45464.66666666667)</f>
        <v>45464.66667</v>
      </c>
      <c r="H120" s="1">
        <f>IFERROR(__xludf.DUMMYFUNCTION("""COMPUTED_VALUE"""),916.32)</f>
        <v>916.32</v>
      </c>
      <c r="J120" s="2">
        <f>IFERROR(__xludf.DUMMYFUNCTION("""COMPUTED_VALUE"""),45464.66666666667)</f>
        <v>45464.66667</v>
      </c>
      <c r="K120" s="1">
        <f>IFERROR(__xludf.DUMMYFUNCTION("""COMPUTED_VALUE"""),920.99)</f>
        <v>920.99</v>
      </c>
      <c r="M120" s="2">
        <f>IFERROR(__xludf.DUMMYFUNCTION("""COMPUTED_VALUE"""),45464.66666666667)</f>
        <v>45464.66667</v>
      </c>
      <c r="N120" s="1">
        <f>IFERROR(__xludf.DUMMYFUNCTION("""COMPUTED_VALUE"""),7.8586729E7)</f>
        <v>78586729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IFERROR(__xludf.DUMMYFUNCTION("""COMPUTED_VALUE"""),923.06)</f>
        <v>923.06</v>
      </c>
      <c r="D121" s="2">
        <f>IFERROR(__xludf.DUMMYFUNCTION("""COMPUTED_VALUE"""),45467.66666666667)</f>
        <v>45467.66667</v>
      </c>
      <c r="E121" s="1">
        <f>IFERROR(__xludf.DUMMYFUNCTION("""COMPUTED_VALUE"""),934.89)</f>
        <v>934.89</v>
      </c>
      <c r="G121" s="2">
        <f>IFERROR(__xludf.DUMMYFUNCTION("""COMPUTED_VALUE"""),45467.66666666667)</f>
        <v>45467.66667</v>
      </c>
      <c r="H121" s="1">
        <f>IFERROR(__xludf.DUMMYFUNCTION("""COMPUTED_VALUE"""),920.99)</f>
        <v>920.99</v>
      </c>
      <c r="J121" s="2">
        <f>IFERROR(__xludf.DUMMYFUNCTION("""COMPUTED_VALUE"""),45467.66666666667)</f>
        <v>45467.66667</v>
      </c>
      <c r="K121" s="1">
        <f>IFERROR(__xludf.DUMMYFUNCTION("""COMPUTED_VALUE"""),930.81)</f>
        <v>930.81</v>
      </c>
      <c r="M121" s="2">
        <f>IFERROR(__xludf.DUMMYFUNCTION("""COMPUTED_VALUE"""),45467.66666666667)</f>
        <v>45467.66667</v>
      </c>
      <c r="N121" s="1">
        <f>IFERROR(__xludf.DUMMYFUNCTION("""COMPUTED_VALUE"""),4.0272679E7)</f>
        <v>40272679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IFERROR(__xludf.DUMMYFUNCTION("""COMPUTED_VALUE"""),930.33)</f>
        <v>930.33</v>
      </c>
      <c r="D122" s="2">
        <f>IFERROR(__xludf.DUMMYFUNCTION("""COMPUTED_VALUE"""),45468.66666666667)</f>
        <v>45468.66667</v>
      </c>
      <c r="E122" s="1">
        <f>IFERROR(__xludf.DUMMYFUNCTION("""COMPUTED_VALUE"""),933.38)</f>
        <v>933.38</v>
      </c>
      <c r="G122" s="2">
        <f>IFERROR(__xludf.DUMMYFUNCTION("""COMPUTED_VALUE"""),45468.66666666667)</f>
        <v>45468.66667</v>
      </c>
      <c r="H122" s="1">
        <f>IFERROR(__xludf.DUMMYFUNCTION("""COMPUTED_VALUE"""),925.3)</f>
        <v>925.3</v>
      </c>
      <c r="J122" s="2">
        <f>IFERROR(__xludf.DUMMYFUNCTION("""COMPUTED_VALUE"""),45468.66666666667)</f>
        <v>45468.66667</v>
      </c>
      <c r="K122" s="1">
        <f>IFERROR(__xludf.DUMMYFUNCTION("""COMPUTED_VALUE"""),927.66)</f>
        <v>927.66</v>
      </c>
      <c r="M122" s="2">
        <f>IFERROR(__xludf.DUMMYFUNCTION("""COMPUTED_VALUE"""),45468.66666666667)</f>
        <v>45468.66667</v>
      </c>
      <c r="N122" s="1">
        <f>IFERROR(__xludf.DUMMYFUNCTION("""COMPUTED_VALUE"""),3.9583307E7)</f>
        <v>39583307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IFERROR(__xludf.DUMMYFUNCTION("""COMPUTED_VALUE"""),923.65)</f>
        <v>923.65</v>
      </c>
      <c r="D123" s="2">
        <f>IFERROR(__xludf.DUMMYFUNCTION("""COMPUTED_VALUE"""),45469.66666666667)</f>
        <v>45469.66667</v>
      </c>
      <c r="E123" s="1">
        <f>IFERROR(__xludf.DUMMYFUNCTION("""COMPUTED_VALUE"""),928.85)</f>
        <v>928.85</v>
      </c>
      <c r="G123" s="2">
        <f>IFERROR(__xludf.DUMMYFUNCTION("""COMPUTED_VALUE"""),45469.66666666667)</f>
        <v>45469.66667</v>
      </c>
      <c r="H123" s="1">
        <f>IFERROR(__xludf.DUMMYFUNCTION("""COMPUTED_VALUE"""),916.76)</f>
        <v>916.76</v>
      </c>
      <c r="J123" s="2">
        <f>IFERROR(__xludf.DUMMYFUNCTION("""COMPUTED_VALUE"""),45469.66666666667)</f>
        <v>45469.66667</v>
      </c>
      <c r="K123" s="1">
        <f>IFERROR(__xludf.DUMMYFUNCTION("""COMPUTED_VALUE"""),928.06)</f>
        <v>928.06</v>
      </c>
      <c r="M123" s="2">
        <f>IFERROR(__xludf.DUMMYFUNCTION("""COMPUTED_VALUE"""),45469.66666666667)</f>
        <v>45469.66667</v>
      </c>
      <c r="N123" s="1">
        <f>IFERROR(__xludf.DUMMYFUNCTION("""COMPUTED_VALUE"""),3.2152221E7)</f>
        <v>32152221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IFERROR(__xludf.DUMMYFUNCTION("""COMPUTED_VALUE"""),928.38)</f>
        <v>928.38</v>
      </c>
      <c r="D124" s="2">
        <f>IFERROR(__xludf.DUMMYFUNCTION("""COMPUTED_VALUE"""),45470.66666666667)</f>
        <v>45470.66667</v>
      </c>
      <c r="E124" s="1">
        <f>IFERROR(__xludf.DUMMYFUNCTION("""COMPUTED_VALUE"""),931.06)</f>
        <v>931.06</v>
      </c>
      <c r="G124" s="2">
        <f>IFERROR(__xludf.DUMMYFUNCTION("""COMPUTED_VALUE"""),45470.66666666667)</f>
        <v>45470.66667</v>
      </c>
      <c r="H124" s="1">
        <f>IFERROR(__xludf.DUMMYFUNCTION("""COMPUTED_VALUE"""),921.76)</f>
        <v>921.76</v>
      </c>
      <c r="J124" s="2">
        <f>IFERROR(__xludf.DUMMYFUNCTION("""COMPUTED_VALUE"""),45470.66666666667)</f>
        <v>45470.66667</v>
      </c>
      <c r="K124" s="1">
        <f>IFERROR(__xludf.DUMMYFUNCTION("""COMPUTED_VALUE"""),926.27)</f>
        <v>926.27</v>
      </c>
      <c r="M124" s="2">
        <f>IFERROR(__xludf.DUMMYFUNCTION("""COMPUTED_VALUE"""),45470.66666666667)</f>
        <v>45470.66667</v>
      </c>
      <c r="N124" s="1">
        <f>IFERROR(__xludf.DUMMYFUNCTION("""COMPUTED_VALUE"""),3.1816448E7)</f>
        <v>31816448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IFERROR(__xludf.DUMMYFUNCTION("""COMPUTED_VALUE"""),923.19)</f>
        <v>923.19</v>
      </c>
      <c r="D125" s="2">
        <f>IFERROR(__xludf.DUMMYFUNCTION("""COMPUTED_VALUE"""),45471.66666666667)</f>
        <v>45471.66667</v>
      </c>
      <c r="E125" s="1">
        <f>IFERROR(__xludf.DUMMYFUNCTION("""COMPUTED_VALUE"""),925.98)</f>
        <v>925.98</v>
      </c>
      <c r="G125" s="2">
        <f>IFERROR(__xludf.DUMMYFUNCTION("""COMPUTED_VALUE"""),45471.66666666667)</f>
        <v>45471.66667</v>
      </c>
      <c r="H125" s="1">
        <f>IFERROR(__xludf.DUMMYFUNCTION("""COMPUTED_VALUE"""),918.31)</f>
        <v>918.31</v>
      </c>
      <c r="J125" s="2">
        <f>IFERROR(__xludf.DUMMYFUNCTION("""COMPUTED_VALUE"""),45471.66666666667)</f>
        <v>45471.66667</v>
      </c>
      <c r="K125" s="1">
        <f>IFERROR(__xludf.DUMMYFUNCTION("""COMPUTED_VALUE"""),919.49)</f>
        <v>919.49</v>
      </c>
      <c r="M125" s="2">
        <f>IFERROR(__xludf.DUMMYFUNCTION("""COMPUTED_VALUE"""),45471.66666666667)</f>
        <v>45471.66667</v>
      </c>
      <c r="N125" s="1">
        <f>IFERROR(__xludf.DUMMYFUNCTION("""COMPUTED_VALUE"""),5.7091335E7)</f>
        <v>57091335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IFERROR(__xludf.DUMMYFUNCTION("""COMPUTED_VALUE"""),920.24)</f>
        <v>920.24</v>
      </c>
      <c r="D126" s="2">
        <f>IFERROR(__xludf.DUMMYFUNCTION("""COMPUTED_VALUE"""),45474.66666666667)</f>
        <v>45474.66667</v>
      </c>
      <c r="E126" s="1">
        <f>IFERROR(__xludf.DUMMYFUNCTION("""COMPUTED_VALUE"""),927.12)</f>
        <v>927.12</v>
      </c>
      <c r="G126" s="2">
        <f>IFERROR(__xludf.DUMMYFUNCTION("""COMPUTED_VALUE"""),45474.66666666667)</f>
        <v>45474.66667</v>
      </c>
      <c r="H126" s="1">
        <f>IFERROR(__xludf.DUMMYFUNCTION("""COMPUTED_VALUE"""),909.95)</f>
        <v>909.95</v>
      </c>
      <c r="J126" s="2">
        <f>IFERROR(__xludf.DUMMYFUNCTION("""COMPUTED_VALUE"""),45474.66666666667)</f>
        <v>45474.66667</v>
      </c>
      <c r="K126" s="1">
        <f>IFERROR(__xludf.DUMMYFUNCTION("""COMPUTED_VALUE"""),911.67)</f>
        <v>911.67</v>
      </c>
      <c r="M126" s="2">
        <f>IFERROR(__xludf.DUMMYFUNCTION("""COMPUTED_VALUE"""),45474.66666666667)</f>
        <v>45474.66667</v>
      </c>
      <c r="N126" s="1">
        <f>IFERROR(__xludf.DUMMYFUNCTION("""COMPUTED_VALUE"""),3.1237027E7)</f>
        <v>31237027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IFERROR(__xludf.DUMMYFUNCTION("""COMPUTED_VALUE"""),913.83)</f>
        <v>913.83</v>
      </c>
      <c r="D127" s="2">
        <f>IFERROR(__xludf.DUMMYFUNCTION("""COMPUTED_VALUE"""),45475.66666666667)</f>
        <v>45475.66667</v>
      </c>
      <c r="E127" s="1">
        <f>IFERROR(__xludf.DUMMYFUNCTION("""COMPUTED_VALUE"""),915.67)</f>
        <v>915.67</v>
      </c>
      <c r="G127" s="2">
        <f>IFERROR(__xludf.DUMMYFUNCTION("""COMPUTED_VALUE"""),45475.66666666667)</f>
        <v>45475.66667</v>
      </c>
      <c r="H127" s="1">
        <f>IFERROR(__xludf.DUMMYFUNCTION("""COMPUTED_VALUE"""),907.33)</f>
        <v>907.33</v>
      </c>
      <c r="J127" s="2">
        <f>IFERROR(__xludf.DUMMYFUNCTION("""COMPUTED_VALUE"""),45475.66666666667)</f>
        <v>45475.66667</v>
      </c>
      <c r="K127" s="1">
        <f>IFERROR(__xludf.DUMMYFUNCTION("""COMPUTED_VALUE"""),911.49)</f>
        <v>911.49</v>
      </c>
      <c r="M127" s="2">
        <f>IFERROR(__xludf.DUMMYFUNCTION("""COMPUTED_VALUE"""),45475.66666666667)</f>
        <v>45475.66667</v>
      </c>
      <c r="N127" s="1">
        <f>IFERROR(__xludf.DUMMYFUNCTION("""COMPUTED_VALUE"""),3.1735122E7)</f>
        <v>31735122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IFERROR(__xludf.DUMMYFUNCTION("""COMPUTED_VALUE"""),910.48)</f>
        <v>910.48</v>
      </c>
      <c r="D128" s="2">
        <f>IFERROR(__xludf.DUMMYFUNCTION("""COMPUTED_VALUE"""),45476.54166666667)</f>
        <v>45476.54167</v>
      </c>
      <c r="E128" s="1">
        <f>IFERROR(__xludf.DUMMYFUNCTION("""COMPUTED_VALUE"""),916.21)</f>
        <v>916.21</v>
      </c>
      <c r="G128" s="2">
        <f>IFERROR(__xludf.DUMMYFUNCTION("""COMPUTED_VALUE"""),45476.54166666667)</f>
        <v>45476.54167</v>
      </c>
      <c r="H128" s="1">
        <f>IFERROR(__xludf.DUMMYFUNCTION("""COMPUTED_VALUE"""),907.86)</f>
        <v>907.86</v>
      </c>
      <c r="J128" s="2">
        <f>IFERROR(__xludf.DUMMYFUNCTION("""COMPUTED_VALUE"""),45476.54166666667)</f>
        <v>45476.54167</v>
      </c>
      <c r="K128" s="1">
        <f>IFERROR(__xludf.DUMMYFUNCTION("""COMPUTED_VALUE"""),910.12)</f>
        <v>910.12</v>
      </c>
      <c r="M128" s="2">
        <f>IFERROR(__xludf.DUMMYFUNCTION("""COMPUTED_VALUE"""),45476.54166666667)</f>
        <v>45476.54167</v>
      </c>
      <c r="N128" s="1">
        <f>IFERROR(__xludf.DUMMYFUNCTION("""COMPUTED_VALUE"""),2.3710176E7)</f>
        <v>23710176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IFERROR(__xludf.DUMMYFUNCTION("""COMPUTED_VALUE"""),910.7)</f>
        <v>910.7</v>
      </c>
      <c r="D129" s="2">
        <f>IFERROR(__xludf.DUMMYFUNCTION("""COMPUTED_VALUE"""),45478.66666666667)</f>
        <v>45478.66667</v>
      </c>
      <c r="E129" s="1">
        <f>IFERROR(__xludf.DUMMYFUNCTION("""COMPUTED_VALUE"""),917.7)</f>
        <v>917.7</v>
      </c>
      <c r="G129" s="2">
        <f>IFERROR(__xludf.DUMMYFUNCTION("""COMPUTED_VALUE"""),45478.66666666667)</f>
        <v>45478.66667</v>
      </c>
      <c r="H129" s="1">
        <f>IFERROR(__xludf.DUMMYFUNCTION("""COMPUTED_VALUE"""),908.25)</f>
        <v>908.25</v>
      </c>
      <c r="J129" s="2">
        <f>IFERROR(__xludf.DUMMYFUNCTION("""COMPUTED_VALUE"""),45478.66666666667)</f>
        <v>45478.66667</v>
      </c>
      <c r="K129" s="1">
        <f>IFERROR(__xludf.DUMMYFUNCTION("""COMPUTED_VALUE"""),917.53)</f>
        <v>917.53</v>
      </c>
      <c r="M129" s="2">
        <f>IFERROR(__xludf.DUMMYFUNCTION("""COMPUTED_VALUE"""),45478.66666666667)</f>
        <v>45478.66667</v>
      </c>
      <c r="N129" s="1">
        <f>IFERROR(__xludf.DUMMYFUNCTION("""COMPUTED_VALUE"""),3.1929833E7)</f>
        <v>31929833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IFERROR(__xludf.DUMMYFUNCTION("""COMPUTED_VALUE"""),913.72)</f>
        <v>913.72</v>
      </c>
      <c r="D130" s="2">
        <f>IFERROR(__xludf.DUMMYFUNCTION("""COMPUTED_VALUE"""),45481.66666666667)</f>
        <v>45481.66667</v>
      </c>
      <c r="E130" s="1">
        <f>IFERROR(__xludf.DUMMYFUNCTION("""COMPUTED_VALUE"""),913.72)</f>
        <v>913.72</v>
      </c>
      <c r="G130" s="2">
        <f>IFERROR(__xludf.DUMMYFUNCTION("""COMPUTED_VALUE"""),45481.66666666667)</f>
        <v>45481.66667</v>
      </c>
      <c r="H130" s="1">
        <f>IFERROR(__xludf.DUMMYFUNCTION("""COMPUTED_VALUE"""),905.58)</f>
        <v>905.58</v>
      </c>
      <c r="J130" s="2">
        <f>IFERROR(__xludf.DUMMYFUNCTION("""COMPUTED_VALUE"""),45481.66666666667)</f>
        <v>45481.66667</v>
      </c>
      <c r="K130" s="1">
        <f>IFERROR(__xludf.DUMMYFUNCTION("""COMPUTED_VALUE"""),906.76)</f>
        <v>906.76</v>
      </c>
      <c r="M130" s="2">
        <f>IFERROR(__xludf.DUMMYFUNCTION("""COMPUTED_VALUE"""),45481.66666666667)</f>
        <v>45481.66667</v>
      </c>
      <c r="N130" s="1">
        <f>IFERROR(__xludf.DUMMYFUNCTION("""COMPUTED_VALUE"""),3.8142758E7)</f>
        <v>38142758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IFERROR(__xludf.DUMMYFUNCTION("""COMPUTED_VALUE"""),907.17)</f>
        <v>907.17</v>
      </c>
      <c r="D131" s="2">
        <f>IFERROR(__xludf.DUMMYFUNCTION("""COMPUTED_VALUE"""),45482.66666666667)</f>
        <v>45482.66667</v>
      </c>
      <c r="E131" s="1">
        <f>IFERROR(__xludf.DUMMYFUNCTION("""COMPUTED_VALUE"""),908.79)</f>
        <v>908.79</v>
      </c>
      <c r="G131" s="2">
        <f>IFERROR(__xludf.DUMMYFUNCTION("""COMPUTED_VALUE"""),45482.66666666667)</f>
        <v>45482.66667</v>
      </c>
      <c r="H131" s="1">
        <f>IFERROR(__xludf.DUMMYFUNCTION("""COMPUTED_VALUE"""),901.73)</f>
        <v>901.73</v>
      </c>
      <c r="J131" s="2">
        <f>IFERROR(__xludf.DUMMYFUNCTION("""COMPUTED_VALUE"""),45482.66666666667)</f>
        <v>45482.66667</v>
      </c>
      <c r="K131" s="1">
        <f>IFERROR(__xludf.DUMMYFUNCTION("""COMPUTED_VALUE"""),903.29)</f>
        <v>903.29</v>
      </c>
      <c r="M131" s="2">
        <f>IFERROR(__xludf.DUMMYFUNCTION("""COMPUTED_VALUE"""),45482.66666666667)</f>
        <v>45482.66667</v>
      </c>
      <c r="N131" s="1">
        <f>IFERROR(__xludf.DUMMYFUNCTION("""COMPUTED_VALUE"""),4.0017512E7)</f>
        <v>40017512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IFERROR(__xludf.DUMMYFUNCTION("""COMPUTED_VALUE"""),903.21)</f>
        <v>903.21</v>
      </c>
      <c r="D132" s="2">
        <f>IFERROR(__xludf.DUMMYFUNCTION("""COMPUTED_VALUE"""),45483.66666666667)</f>
        <v>45483.66667</v>
      </c>
      <c r="E132" s="1">
        <f>IFERROR(__xludf.DUMMYFUNCTION("""COMPUTED_VALUE"""),908.92)</f>
        <v>908.92</v>
      </c>
      <c r="G132" s="2">
        <f>IFERROR(__xludf.DUMMYFUNCTION("""COMPUTED_VALUE"""),45483.66666666667)</f>
        <v>45483.66667</v>
      </c>
      <c r="H132" s="1">
        <f>IFERROR(__xludf.DUMMYFUNCTION("""COMPUTED_VALUE"""),899.26)</f>
        <v>899.26</v>
      </c>
      <c r="J132" s="2">
        <f>IFERROR(__xludf.DUMMYFUNCTION("""COMPUTED_VALUE"""),45483.66666666667)</f>
        <v>45483.66667</v>
      </c>
      <c r="K132" s="1">
        <f>IFERROR(__xludf.DUMMYFUNCTION("""COMPUTED_VALUE"""),908.42)</f>
        <v>908.42</v>
      </c>
      <c r="M132" s="2">
        <f>IFERROR(__xludf.DUMMYFUNCTION("""COMPUTED_VALUE"""),45483.66666666667)</f>
        <v>45483.66667</v>
      </c>
      <c r="N132" s="1">
        <f>IFERROR(__xludf.DUMMYFUNCTION("""COMPUTED_VALUE"""),4.0442395E7)</f>
        <v>40442395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IFERROR(__xludf.DUMMYFUNCTION("""COMPUTED_VALUE"""),908.42)</f>
        <v>908.42</v>
      </c>
      <c r="D133" s="2">
        <f>IFERROR(__xludf.DUMMYFUNCTION("""COMPUTED_VALUE"""),45484.66666666667)</f>
        <v>45484.66667</v>
      </c>
      <c r="E133" s="1">
        <f>IFERROR(__xludf.DUMMYFUNCTION("""COMPUTED_VALUE"""),916.19)</f>
        <v>916.19</v>
      </c>
      <c r="G133" s="2">
        <f>IFERROR(__xludf.DUMMYFUNCTION("""COMPUTED_VALUE"""),45484.66666666667)</f>
        <v>45484.66667</v>
      </c>
      <c r="H133" s="1">
        <f>IFERROR(__xludf.DUMMYFUNCTION("""COMPUTED_VALUE"""),893.51)</f>
        <v>893.51</v>
      </c>
      <c r="J133" s="2">
        <f>IFERROR(__xludf.DUMMYFUNCTION("""COMPUTED_VALUE"""),45484.66666666667)</f>
        <v>45484.66667</v>
      </c>
      <c r="K133" s="1">
        <f>IFERROR(__xludf.DUMMYFUNCTION("""COMPUTED_VALUE"""),912.73)</f>
        <v>912.73</v>
      </c>
      <c r="M133" s="2">
        <f>IFERROR(__xludf.DUMMYFUNCTION("""COMPUTED_VALUE"""),45484.66666666667)</f>
        <v>45484.66667</v>
      </c>
      <c r="N133" s="1">
        <f>IFERROR(__xludf.DUMMYFUNCTION("""COMPUTED_VALUE"""),4.0035385E7)</f>
        <v>40035385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IFERROR(__xludf.DUMMYFUNCTION("""COMPUTED_VALUE"""),913.12)</f>
        <v>913.12</v>
      </c>
      <c r="D134" s="2">
        <f>IFERROR(__xludf.DUMMYFUNCTION("""COMPUTED_VALUE"""),45485.66666666667)</f>
        <v>45485.66667</v>
      </c>
      <c r="E134" s="1">
        <f>IFERROR(__xludf.DUMMYFUNCTION("""COMPUTED_VALUE"""),930.28)</f>
        <v>930.28</v>
      </c>
      <c r="G134" s="2">
        <f>IFERROR(__xludf.DUMMYFUNCTION("""COMPUTED_VALUE"""),45485.66666666667)</f>
        <v>45485.66667</v>
      </c>
      <c r="H134" s="1">
        <f>IFERROR(__xludf.DUMMYFUNCTION("""COMPUTED_VALUE"""),913.12)</f>
        <v>913.12</v>
      </c>
      <c r="J134" s="2">
        <f>IFERROR(__xludf.DUMMYFUNCTION("""COMPUTED_VALUE"""),45485.66666666667)</f>
        <v>45485.66667</v>
      </c>
      <c r="K134" s="1">
        <f>IFERROR(__xludf.DUMMYFUNCTION("""COMPUTED_VALUE"""),923.24)</f>
        <v>923.24</v>
      </c>
      <c r="M134" s="2">
        <f>IFERROR(__xludf.DUMMYFUNCTION("""COMPUTED_VALUE"""),45485.66666666667)</f>
        <v>45485.66667</v>
      </c>
      <c r="N134" s="1">
        <f>IFERROR(__xludf.DUMMYFUNCTION("""COMPUTED_VALUE"""),3.0127512E7)</f>
        <v>30127512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IFERROR(__xludf.DUMMYFUNCTION("""COMPUTED_VALUE"""),922.07)</f>
        <v>922.07</v>
      </c>
      <c r="D135" s="2">
        <f>IFERROR(__xludf.DUMMYFUNCTION("""COMPUTED_VALUE"""),45488.66666666667)</f>
        <v>45488.66667</v>
      </c>
      <c r="E135" s="1">
        <f>IFERROR(__xludf.DUMMYFUNCTION("""COMPUTED_VALUE"""),922.45)</f>
        <v>922.45</v>
      </c>
      <c r="G135" s="2">
        <f>IFERROR(__xludf.DUMMYFUNCTION("""COMPUTED_VALUE"""),45488.66666666667)</f>
        <v>45488.66667</v>
      </c>
      <c r="H135" s="1">
        <f>IFERROR(__xludf.DUMMYFUNCTION("""COMPUTED_VALUE"""),911.96)</f>
        <v>911.96</v>
      </c>
      <c r="J135" s="2">
        <f>IFERROR(__xludf.DUMMYFUNCTION("""COMPUTED_VALUE"""),45488.66666666667)</f>
        <v>45488.66667</v>
      </c>
      <c r="K135" s="1">
        <f>IFERROR(__xludf.DUMMYFUNCTION("""COMPUTED_VALUE"""),912.99)</f>
        <v>912.99</v>
      </c>
      <c r="M135" s="2">
        <f>IFERROR(__xludf.DUMMYFUNCTION("""COMPUTED_VALUE"""),45488.66666666667)</f>
        <v>45488.66667</v>
      </c>
      <c r="N135" s="1">
        <f>IFERROR(__xludf.DUMMYFUNCTION("""COMPUTED_VALUE"""),4.1463274E7)</f>
        <v>41463274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IFERROR(__xludf.DUMMYFUNCTION("""COMPUTED_VALUE"""),912.03)</f>
        <v>912.03</v>
      </c>
      <c r="D136" s="2">
        <f>IFERROR(__xludf.DUMMYFUNCTION("""COMPUTED_VALUE"""),45489.66666666667)</f>
        <v>45489.66667</v>
      </c>
      <c r="E136" s="1">
        <f>IFERROR(__xludf.DUMMYFUNCTION("""COMPUTED_VALUE"""),922.1)</f>
        <v>922.1</v>
      </c>
      <c r="G136" s="2">
        <f>IFERROR(__xludf.DUMMYFUNCTION("""COMPUTED_VALUE"""),45489.66666666667)</f>
        <v>45489.66667</v>
      </c>
      <c r="H136" s="1">
        <f>IFERROR(__xludf.DUMMYFUNCTION("""COMPUTED_VALUE"""),910.69)</f>
        <v>910.69</v>
      </c>
      <c r="J136" s="2">
        <f>IFERROR(__xludf.DUMMYFUNCTION("""COMPUTED_VALUE"""),45489.66666666667)</f>
        <v>45489.66667</v>
      </c>
      <c r="K136" s="1">
        <f>IFERROR(__xludf.DUMMYFUNCTION("""COMPUTED_VALUE"""),921.4)</f>
        <v>921.4</v>
      </c>
      <c r="M136" s="2">
        <f>IFERROR(__xludf.DUMMYFUNCTION("""COMPUTED_VALUE"""),45489.66666666667)</f>
        <v>45489.66667</v>
      </c>
      <c r="N136" s="1">
        <f>IFERROR(__xludf.DUMMYFUNCTION("""COMPUTED_VALUE"""),3.0300819E7)</f>
        <v>30300819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IFERROR(__xludf.DUMMYFUNCTION("""COMPUTED_VALUE"""),926.34)</f>
        <v>926.34</v>
      </c>
      <c r="D137" s="2">
        <f>IFERROR(__xludf.DUMMYFUNCTION("""COMPUTED_VALUE"""),45490.66666666667)</f>
        <v>45490.66667</v>
      </c>
      <c r="E137" s="1">
        <f>IFERROR(__xludf.DUMMYFUNCTION("""COMPUTED_VALUE"""),940.87)</f>
        <v>940.87</v>
      </c>
      <c r="G137" s="2">
        <f>IFERROR(__xludf.DUMMYFUNCTION("""COMPUTED_VALUE"""),45490.66666666667)</f>
        <v>45490.66667</v>
      </c>
      <c r="H137" s="1">
        <f>IFERROR(__xludf.DUMMYFUNCTION("""COMPUTED_VALUE"""),926.34)</f>
        <v>926.34</v>
      </c>
      <c r="J137" s="2">
        <f>IFERROR(__xludf.DUMMYFUNCTION("""COMPUTED_VALUE"""),45490.66666666667)</f>
        <v>45490.66667</v>
      </c>
      <c r="K137" s="1">
        <f>IFERROR(__xludf.DUMMYFUNCTION("""COMPUTED_VALUE"""),939.66)</f>
        <v>939.66</v>
      </c>
      <c r="M137" s="2">
        <f>IFERROR(__xludf.DUMMYFUNCTION("""COMPUTED_VALUE"""),45490.66666666667)</f>
        <v>45490.66667</v>
      </c>
      <c r="N137" s="1">
        <f>IFERROR(__xludf.DUMMYFUNCTION("""COMPUTED_VALUE"""),4.4324955E7)</f>
        <v>44324955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IFERROR(__xludf.DUMMYFUNCTION("""COMPUTED_VALUE"""),934.33)</f>
        <v>934.33</v>
      </c>
      <c r="D138" s="2">
        <f>IFERROR(__xludf.DUMMYFUNCTION("""COMPUTED_VALUE"""),45491.66666666667)</f>
        <v>45491.66667</v>
      </c>
      <c r="E138" s="1">
        <f>IFERROR(__xludf.DUMMYFUNCTION("""COMPUTED_VALUE"""),951.43)</f>
        <v>951.43</v>
      </c>
      <c r="G138" s="2">
        <f>IFERROR(__xludf.DUMMYFUNCTION("""COMPUTED_VALUE"""),45491.66666666667)</f>
        <v>45491.66667</v>
      </c>
      <c r="H138" s="1">
        <f>IFERROR(__xludf.DUMMYFUNCTION("""COMPUTED_VALUE"""),933.4)</f>
        <v>933.4</v>
      </c>
      <c r="J138" s="2">
        <f>IFERROR(__xludf.DUMMYFUNCTION("""COMPUTED_VALUE"""),45491.66666666667)</f>
        <v>45491.66667</v>
      </c>
      <c r="K138" s="1">
        <f>IFERROR(__xludf.DUMMYFUNCTION("""COMPUTED_VALUE"""),941.12)</f>
        <v>941.12</v>
      </c>
      <c r="M138" s="2">
        <f>IFERROR(__xludf.DUMMYFUNCTION("""COMPUTED_VALUE"""),45491.66666666667)</f>
        <v>45491.66667</v>
      </c>
      <c r="N138" s="1">
        <f>IFERROR(__xludf.DUMMYFUNCTION("""COMPUTED_VALUE"""),3.3744835E7)</f>
        <v>33744835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IFERROR(__xludf.DUMMYFUNCTION("""COMPUTED_VALUE"""),941.8)</f>
        <v>941.8</v>
      </c>
      <c r="D139" s="2">
        <f>IFERROR(__xludf.DUMMYFUNCTION("""COMPUTED_VALUE"""),45492.66666666667)</f>
        <v>45492.66667</v>
      </c>
      <c r="E139" s="1">
        <f>IFERROR(__xludf.DUMMYFUNCTION("""COMPUTED_VALUE"""),944.35)</f>
        <v>944.35</v>
      </c>
      <c r="G139" s="2">
        <f>IFERROR(__xludf.DUMMYFUNCTION("""COMPUTED_VALUE"""),45492.66666666667)</f>
        <v>45492.66667</v>
      </c>
      <c r="H139" s="1">
        <f>IFERROR(__xludf.DUMMYFUNCTION("""COMPUTED_VALUE"""),933.65)</f>
        <v>933.65</v>
      </c>
      <c r="J139" s="2">
        <f>IFERROR(__xludf.DUMMYFUNCTION("""COMPUTED_VALUE"""),45492.66666666667)</f>
        <v>45492.66667</v>
      </c>
      <c r="K139" s="1">
        <f>IFERROR(__xludf.DUMMYFUNCTION("""COMPUTED_VALUE"""),938.67)</f>
        <v>938.67</v>
      </c>
      <c r="M139" s="2">
        <f>IFERROR(__xludf.DUMMYFUNCTION("""COMPUTED_VALUE"""),45492.66666666667)</f>
        <v>45492.66667</v>
      </c>
      <c r="N139" s="1">
        <f>IFERROR(__xludf.DUMMYFUNCTION("""COMPUTED_VALUE"""),3.5712406E7)</f>
        <v>35712406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IFERROR(__xludf.DUMMYFUNCTION("""COMPUTED_VALUE"""),938.48)</f>
        <v>938.48</v>
      </c>
      <c r="D140" s="2">
        <f>IFERROR(__xludf.DUMMYFUNCTION("""COMPUTED_VALUE"""),45495.66666666667)</f>
        <v>45495.66667</v>
      </c>
      <c r="E140" s="1">
        <f>IFERROR(__xludf.DUMMYFUNCTION("""COMPUTED_VALUE"""),938.83)</f>
        <v>938.83</v>
      </c>
      <c r="G140" s="2">
        <f>IFERROR(__xludf.DUMMYFUNCTION("""COMPUTED_VALUE"""),45495.66666666667)</f>
        <v>45495.66667</v>
      </c>
      <c r="H140" s="1">
        <f>IFERROR(__xludf.DUMMYFUNCTION("""COMPUTED_VALUE"""),926.93)</f>
        <v>926.93</v>
      </c>
      <c r="J140" s="2">
        <f>IFERROR(__xludf.DUMMYFUNCTION("""COMPUTED_VALUE"""),45495.66666666667)</f>
        <v>45495.66667</v>
      </c>
      <c r="K140" s="1">
        <f>IFERROR(__xludf.DUMMYFUNCTION("""COMPUTED_VALUE"""),930.16)</f>
        <v>930.16</v>
      </c>
      <c r="M140" s="2">
        <f>IFERROR(__xludf.DUMMYFUNCTION("""COMPUTED_VALUE"""),45495.66666666667)</f>
        <v>45495.66667</v>
      </c>
      <c r="N140" s="1">
        <f>IFERROR(__xludf.DUMMYFUNCTION("""COMPUTED_VALUE"""),4.0721264E7)</f>
        <v>40721264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IFERROR(__xludf.DUMMYFUNCTION("""COMPUTED_VALUE"""),935.32)</f>
        <v>935.32</v>
      </c>
      <c r="D141" s="2">
        <f>IFERROR(__xludf.DUMMYFUNCTION("""COMPUTED_VALUE"""),45496.66666666667)</f>
        <v>45496.66667</v>
      </c>
      <c r="E141" s="1">
        <f>IFERROR(__xludf.DUMMYFUNCTION("""COMPUTED_VALUE"""),940.06)</f>
        <v>940.06</v>
      </c>
      <c r="G141" s="2">
        <f>IFERROR(__xludf.DUMMYFUNCTION("""COMPUTED_VALUE"""),45496.66666666667)</f>
        <v>45496.66667</v>
      </c>
      <c r="H141" s="1">
        <f>IFERROR(__xludf.DUMMYFUNCTION("""COMPUTED_VALUE"""),926.88)</f>
        <v>926.88</v>
      </c>
      <c r="J141" s="2">
        <f>IFERROR(__xludf.DUMMYFUNCTION("""COMPUTED_VALUE"""),45496.66666666667)</f>
        <v>45496.66667</v>
      </c>
      <c r="K141" s="1">
        <f>IFERROR(__xludf.DUMMYFUNCTION("""COMPUTED_VALUE"""),927.65)</f>
        <v>927.65</v>
      </c>
      <c r="M141" s="2">
        <f>IFERROR(__xludf.DUMMYFUNCTION("""COMPUTED_VALUE"""),45496.66666666667)</f>
        <v>45496.66667</v>
      </c>
      <c r="N141" s="1">
        <f>IFERROR(__xludf.DUMMYFUNCTION("""COMPUTED_VALUE"""),3.4288542E7)</f>
        <v>34288542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IFERROR(__xludf.DUMMYFUNCTION("""COMPUTED_VALUE"""),928.63)</f>
        <v>928.63</v>
      </c>
      <c r="D142" s="2">
        <f>IFERROR(__xludf.DUMMYFUNCTION("""COMPUTED_VALUE"""),45497.66666666667)</f>
        <v>45497.66667</v>
      </c>
      <c r="E142" s="1">
        <f>IFERROR(__xludf.DUMMYFUNCTION("""COMPUTED_VALUE"""),937.89)</f>
        <v>937.89</v>
      </c>
      <c r="G142" s="2">
        <f>IFERROR(__xludf.DUMMYFUNCTION("""COMPUTED_VALUE"""),45497.66666666667)</f>
        <v>45497.66667</v>
      </c>
      <c r="H142" s="1">
        <f>IFERROR(__xludf.DUMMYFUNCTION("""COMPUTED_VALUE"""),922.58)</f>
        <v>922.58</v>
      </c>
      <c r="J142" s="2">
        <f>IFERROR(__xludf.DUMMYFUNCTION("""COMPUTED_VALUE"""),45497.66666666667)</f>
        <v>45497.66667</v>
      </c>
      <c r="K142" s="1">
        <f>IFERROR(__xludf.DUMMYFUNCTION("""COMPUTED_VALUE"""),936.36)</f>
        <v>936.36</v>
      </c>
      <c r="M142" s="2">
        <f>IFERROR(__xludf.DUMMYFUNCTION("""COMPUTED_VALUE"""),45497.66666666667)</f>
        <v>45497.66667</v>
      </c>
      <c r="N142" s="1">
        <f>IFERROR(__xludf.DUMMYFUNCTION("""COMPUTED_VALUE"""),4.3726361E7)</f>
        <v>43726361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IFERROR(__xludf.DUMMYFUNCTION("""COMPUTED_VALUE"""),941.23)</f>
        <v>941.23</v>
      </c>
      <c r="D143" s="2">
        <f>IFERROR(__xludf.DUMMYFUNCTION("""COMPUTED_VALUE"""),45498.66666666667)</f>
        <v>45498.66667</v>
      </c>
      <c r="E143" s="1">
        <f>IFERROR(__xludf.DUMMYFUNCTION("""COMPUTED_VALUE"""),958.94)</f>
        <v>958.94</v>
      </c>
      <c r="G143" s="2">
        <f>IFERROR(__xludf.DUMMYFUNCTION("""COMPUTED_VALUE"""),45498.66666666667)</f>
        <v>45498.66667</v>
      </c>
      <c r="H143" s="1">
        <f>IFERROR(__xludf.DUMMYFUNCTION("""COMPUTED_VALUE"""),941.23)</f>
        <v>941.23</v>
      </c>
      <c r="J143" s="2">
        <f>IFERROR(__xludf.DUMMYFUNCTION("""COMPUTED_VALUE"""),45498.66666666667)</f>
        <v>45498.66667</v>
      </c>
      <c r="K143" s="1">
        <f>IFERROR(__xludf.DUMMYFUNCTION("""COMPUTED_VALUE"""),946.11)</f>
        <v>946.11</v>
      </c>
      <c r="M143" s="2">
        <f>IFERROR(__xludf.DUMMYFUNCTION("""COMPUTED_VALUE"""),45498.66666666667)</f>
        <v>45498.66667</v>
      </c>
      <c r="N143" s="1">
        <f>IFERROR(__xludf.DUMMYFUNCTION("""COMPUTED_VALUE"""),5.2236136E7)</f>
        <v>52236136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IFERROR(__xludf.DUMMYFUNCTION("""COMPUTED_VALUE"""),946.85)</f>
        <v>946.85</v>
      </c>
      <c r="D144" s="2">
        <f>IFERROR(__xludf.DUMMYFUNCTION("""COMPUTED_VALUE"""),45499.66666666667)</f>
        <v>45499.66667</v>
      </c>
      <c r="E144" s="1">
        <f>IFERROR(__xludf.DUMMYFUNCTION("""COMPUTED_VALUE"""),959.15)</f>
        <v>959.15</v>
      </c>
      <c r="G144" s="2">
        <f>IFERROR(__xludf.DUMMYFUNCTION("""COMPUTED_VALUE"""),45499.66666666667)</f>
        <v>45499.66667</v>
      </c>
      <c r="H144" s="1">
        <f>IFERROR(__xludf.DUMMYFUNCTION("""COMPUTED_VALUE"""),946.61)</f>
        <v>946.61</v>
      </c>
      <c r="J144" s="2">
        <f>IFERROR(__xludf.DUMMYFUNCTION("""COMPUTED_VALUE"""),45499.66666666667)</f>
        <v>45499.66667</v>
      </c>
      <c r="K144" s="1">
        <f>IFERROR(__xludf.DUMMYFUNCTION("""COMPUTED_VALUE"""),958.78)</f>
        <v>958.78</v>
      </c>
      <c r="M144" s="2">
        <f>IFERROR(__xludf.DUMMYFUNCTION("""COMPUTED_VALUE"""),45499.66666666667)</f>
        <v>45499.66667</v>
      </c>
      <c r="N144" s="1">
        <f>IFERROR(__xludf.DUMMYFUNCTION("""COMPUTED_VALUE"""),4.1189145E7)</f>
        <v>41189145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IFERROR(__xludf.DUMMYFUNCTION("""COMPUTED_VALUE"""),957.08)</f>
        <v>957.08</v>
      </c>
      <c r="D145" s="2">
        <f>IFERROR(__xludf.DUMMYFUNCTION("""COMPUTED_VALUE"""),45502.66666666667)</f>
        <v>45502.66667</v>
      </c>
      <c r="E145" s="1">
        <f>IFERROR(__xludf.DUMMYFUNCTION("""COMPUTED_VALUE"""),961.0)</f>
        <v>961</v>
      </c>
      <c r="G145" s="2">
        <f>IFERROR(__xludf.DUMMYFUNCTION("""COMPUTED_VALUE"""),45502.66666666667)</f>
        <v>45502.66667</v>
      </c>
      <c r="H145" s="1">
        <f>IFERROR(__xludf.DUMMYFUNCTION("""COMPUTED_VALUE"""),950.47)</f>
        <v>950.47</v>
      </c>
      <c r="J145" s="2">
        <f>IFERROR(__xludf.DUMMYFUNCTION("""COMPUTED_VALUE"""),45502.66666666667)</f>
        <v>45502.66667</v>
      </c>
      <c r="K145" s="1">
        <f>IFERROR(__xludf.DUMMYFUNCTION("""COMPUTED_VALUE"""),959.12)</f>
        <v>959.12</v>
      </c>
      <c r="M145" s="2">
        <f>IFERROR(__xludf.DUMMYFUNCTION("""COMPUTED_VALUE"""),45502.66666666667)</f>
        <v>45502.66667</v>
      </c>
      <c r="N145" s="1">
        <f>IFERROR(__xludf.DUMMYFUNCTION("""COMPUTED_VALUE"""),3.6370518E7)</f>
        <v>36370518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IFERROR(__xludf.DUMMYFUNCTION("""COMPUTED_VALUE"""),957.86)</f>
        <v>957.86</v>
      </c>
      <c r="D146" s="2">
        <f>IFERROR(__xludf.DUMMYFUNCTION("""COMPUTED_VALUE"""),45503.66666666667)</f>
        <v>45503.66667</v>
      </c>
      <c r="E146" s="1">
        <f>IFERROR(__xludf.DUMMYFUNCTION("""COMPUTED_VALUE"""),966.58)</f>
        <v>966.58</v>
      </c>
      <c r="G146" s="2">
        <f>IFERROR(__xludf.DUMMYFUNCTION("""COMPUTED_VALUE"""),45503.66666666667)</f>
        <v>45503.66667</v>
      </c>
      <c r="H146" s="1">
        <f>IFERROR(__xludf.DUMMYFUNCTION("""COMPUTED_VALUE"""),952.57)</f>
        <v>952.57</v>
      </c>
      <c r="J146" s="2">
        <f>IFERROR(__xludf.DUMMYFUNCTION("""COMPUTED_VALUE"""),45503.66666666667)</f>
        <v>45503.66667</v>
      </c>
      <c r="K146" s="1">
        <f>IFERROR(__xludf.DUMMYFUNCTION("""COMPUTED_VALUE"""),964.67)</f>
        <v>964.67</v>
      </c>
      <c r="M146" s="2">
        <f>IFERROR(__xludf.DUMMYFUNCTION("""COMPUTED_VALUE"""),45503.66666666667)</f>
        <v>45503.66667</v>
      </c>
      <c r="N146" s="1">
        <f>IFERROR(__xludf.DUMMYFUNCTION("""COMPUTED_VALUE"""),3.4263266E7)</f>
        <v>34263266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IFERROR(__xludf.DUMMYFUNCTION("""COMPUTED_VALUE"""),965.54)</f>
        <v>965.54</v>
      </c>
      <c r="D147" s="2">
        <f>IFERROR(__xludf.DUMMYFUNCTION("""COMPUTED_VALUE"""),45504.66666666667)</f>
        <v>45504.66667</v>
      </c>
      <c r="E147" s="1">
        <f>IFERROR(__xludf.DUMMYFUNCTION("""COMPUTED_VALUE"""),966.44)</f>
        <v>966.44</v>
      </c>
      <c r="G147" s="2">
        <f>IFERROR(__xludf.DUMMYFUNCTION("""COMPUTED_VALUE"""),45504.66666666667)</f>
        <v>45504.66667</v>
      </c>
      <c r="H147" s="1">
        <f>IFERROR(__xludf.DUMMYFUNCTION("""COMPUTED_VALUE"""),956.01)</f>
        <v>956.01</v>
      </c>
      <c r="J147" s="2">
        <f>IFERROR(__xludf.DUMMYFUNCTION("""COMPUTED_VALUE"""),45504.66666666667)</f>
        <v>45504.66667</v>
      </c>
      <c r="K147" s="1">
        <f>IFERROR(__xludf.DUMMYFUNCTION("""COMPUTED_VALUE"""),957.72)</f>
        <v>957.72</v>
      </c>
      <c r="M147" s="2">
        <f>IFERROR(__xludf.DUMMYFUNCTION("""COMPUTED_VALUE"""),45504.66666666667)</f>
        <v>45504.66667</v>
      </c>
      <c r="N147" s="1">
        <f>IFERROR(__xludf.DUMMYFUNCTION("""COMPUTED_VALUE"""),3.9512276E7)</f>
        <v>39512276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IFERROR(__xludf.DUMMYFUNCTION("""COMPUTED_VALUE"""),959.19)</f>
        <v>959.19</v>
      </c>
      <c r="D148" s="2">
        <f>IFERROR(__xludf.DUMMYFUNCTION("""COMPUTED_VALUE"""),45505.66666666667)</f>
        <v>45505.66667</v>
      </c>
      <c r="E148" s="1">
        <f>IFERROR(__xludf.DUMMYFUNCTION("""COMPUTED_VALUE"""),973.31)</f>
        <v>973.31</v>
      </c>
      <c r="G148" s="2">
        <f>IFERROR(__xludf.DUMMYFUNCTION("""COMPUTED_VALUE"""),45505.66666666667)</f>
        <v>45505.66667</v>
      </c>
      <c r="H148" s="1">
        <f>IFERROR(__xludf.DUMMYFUNCTION("""COMPUTED_VALUE"""),957.56)</f>
        <v>957.56</v>
      </c>
      <c r="J148" s="2">
        <f>IFERROR(__xludf.DUMMYFUNCTION("""COMPUTED_VALUE"""),45505.66666666667)</f>
        <v>45505.66667</v>
      </c>
      <c r="K148" s="1">
        <f>IFERROR(__xludf.DUMMYFUNCTION("""COMPUTED_VALUE"""),970.7)</f>
        <v>970.7</v>
      </c>
      <c r="M148" s="2">
        <f>IFERROR(__xludf.DUMMYFUNCTION("""COMPUTED_VALUE"""),45505.66666666667)</f>
        <v>45505.66667</v>
      </c>
      <c r="N148" s="1">
        <f>IFERROR(__xludf.DUMMYFUNCTION("""COMPUTED_VALUE"""),4.0249071E7)</f>
        <v>40249071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IFERROR(__xludf.DUMMYFUNCTION("""COMPUTED_VALUE"""),984.96)</f>
        <v>984.96</v>
      </c>
      <c r="D149" s="2">
        <f>IFERROR(__xludf.DUMMYFUNCTION("""COMPUTED_VALUE"""),45506.66666666667)</f>
        <v>45506.66667</v>
      </c>
      <c r="E149" s="1">
        <f>IFERROR(__xludf.DUMMYFUNCTION("""COMPUTED_VALUE"""),992.57)</f>
        <v>992.57</v>
      </c>
      <c r="G149" s="2">
        <f>IFERROR(__xludf.DUMMYFUNCTION("""COMPUTED_VALUE"""),45506.66666666667)</f>
        <v>45506.66667</v>
      </c>
      <c r="H149" s="1">
        <f>IFERROR(__xludf.DUMMYFUNCTION("""COMPUTED_VALUE"""),964.99)</f>
        <v>964.99</v>
      </c>
      <c r="J149" s="2">
        <f>IFERROR(__xludf.DUMMYFUNCTION("""COMPUTED_VALUE"""),45506.66666666667)</f>
        <v>45506.66667</v>
      </c>
      <c r="K149" s="1">
        <f>IFERROR(__xludf.DUMMYFUNCTION("""COMPUTED_VALUE"""),987.21)</f>
        <v>987.21</v>
      </c>
      <c r="M149" s="2">
        <f>IFERROR(__xludf.DUMMYFUNCTION("""COMPUTED_VALUE"""),45506.66666666667)</f>
        <v>45506.66667</v>
      </c>
      <c r="N149" s="1">
        <f>IFERROR(__xludf.DUMMYFUNCTION("""COMPUTED_VALUE"""),5.2519612E7)</f>
        <v>52519612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IFERROR(__xludf.DUMMYFUNCTION("""COMPUTED_VALUE"""),990.26)</f>
        <v>990.26</v>
      </c>
      <c r="D150" s="2">
        <f>IFERROR(__xludf.DUMMYFUNCTION("""COMPUTED_VALUE"""),45509.66666666667)</f>
        <v>45509.66667</v>
      </c>
      <c r="E150" s="1">
        <f>IFERROR(__xludf.DUMMYFUNCTION("""COMPUTED_VALUE"""),994.75)</f>
        <v>994.75</v>
      </c>
      <c r="G150" s="2">
        <f>IFERROR(__xludf.DUMMYFUNCTION("""COMPUTED_VALUE"""),45509.66666666667)</f>
        <v>45509.66667</v>
      </c>
      <c r="H150" s="1">
        <f>IFERROR(__xludf.DUMMYFUNCTION("""COMPUTED_VALUE"""),962.3)</f>
        <v>962.3</v>
      </c>
      <c r="J150" s="2">
        <f>IFERROR(__xludf.DUMMYFUNCTION("""COMPUTED_VALUE"""),45509.66666666667)</f>
        <v>45509.66667</v>
      </c>
      <c r="K150" s="1">
        <f>IFERROR(__xludf.DUMMYFUNCTION("""COMPUTED_VALUE"""),967.05)</f>
        <v>967.05</v>
      </c>
      <c r="M150" s="2">
        <f>IFERROR(__xludf.DUMMYFUNCTION("""COMPUTED_VALUE"""),45509.66666666667)</f>
        <v>45509.66667</v>
      </c>
      <c r="N150" s="1">
        <f>IFERROR(__xludf.DUMMYFUNCTION("""COMPUTED_VALUE"""),5.8440088E7)</f>
        <v>58440088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IFERROR(__xludf.DUMMYFUNCTION("""COMPUTED_VALUE"""),965.53)</f>
        <v>965.53</v>
      </c>
      <c r="D151" s="2">
        <f>IFERROR(__xludf.DUMMYFUNCTION("""COMPUTED_VALUE"""),45510.66666666667)</f>
        <v>45510.66667</v>
      </c>
      <c r="E151" s="1">
        <f>IFERROR(__xludf.DUMMYFUNCTION("""COMPUTED_VALUE"""),978.47)</f>
        <v>978.47</v>
      </c>
      <c r="G151" s="2">
        <f>IFERROR(__xludf.DUMMYFUNCTION("""COMPUTED_VALUE"""),45510.66666666667)</f>
        <v>45510.66667</v>
      </c>
      <c r="H151" s="1">
        <f>IFERROR(__xludf.DUMMYFUNCTION("""COMPUTED_VALUE"""),963.18)</f>
        <v>963.18</v>
      </c>
      <c r="J151" s="2">
        <f>IFERROR(__xludf.DUMMYFUNCTION("""COMPUTED_VALUE"""),45510.66666666667)</f>
        <v>45510.66667</v>
      </c>
      <c r="K151" s="1">
        <f>IFERROR(__xludf.DUMMYFUNCTION("""COMPUTED_VALUE"""),963.66)</f>
        <v>963.66</v>
      </c>
      <c r="M151" s="2">
        <f>IFERROR(__xludf.DUMMYFUNCTION("""COMPUTED_VALUE"""),45510.66666666667)</f>
        <v>45510.66667</v>
      </c>
      <c r="N151" s="1">
        <f>IFERROR(__xludf.DUMMYFUNCTION("""COMPUTED_VALUE"""),4.544722E7)</f>
        <v>45447220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IFERROR(__xludf.DUMMYFUNCTION("""COMPUTED_VALUE"""),961.48)</f>
        <v>961.48</v>
      </c>
      <c r="D152" s="2">
        <f>IFERROR(__xludf.DUMMYFUNCTION("""COMPUTED_VALUE"""),45511.66666666667)</f>
        <v>45511.66667</v>
      </c>
      <c r="E152" s="1">
        <f>IFERROR(__xludf.DUMMYFUNCTION("""COMPUTED_VALUE"""),976.53)</f>
        <v>976.53</v>
      </c>
      <c r="G152" s="2">
        <f>IFERROR(__xludf.DUMMYFUNCTION("""COMPUTED_VALUE"""),45511.66666666667)</f>
        <v>45511.66667</v>
      </c>
      <c r="H152" s="1">
        <f>IFERROR(__xludf.DUMMYFUNCTION("""COMPUTED_VALUE"""),960.19)</f>
        <v>960.19</v>
      </c>
      <c r="J152" s="2">
        <f>IFERROR(__xludf.DUMMYFUNCTION("""COMPUTED_VALUE"""),45511.66666666667)</f>
        <v>45511.66667</v>
      </c>
      <c r="K152" s="1">
        <f>IFERROR(__xludf.DUMMYFUNCTION("""COMPUTED_VALUE"""),964.29)</f>
        <v>964.29</v>
      </c>
      <c r="M152" s="2">
        <f>IFERROR(__xludf.DUMMYFUNCTION("""COMPUTED_VALUE"""),45511.66666666667)</f>
        <v>45511.66667</v>
      </c>
      <c r="N152" s="1">
        <f>IFERROR(__xludf.DUMMYFUNCTION("""COMPUTED_VALUE"""),4.0360125E7)</f>
        <v>40360125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IFERROR(__xludf.DUMMYFUNCTION("""COMPUTED_VALUE"""),953.98)</f>
        <v>953.98</v>
      </c>
      <c r="D153" s="2">
        <f>IFERROR(__xludf.DUMMYFUNCTION("""COMPUTED_VALUE"""),45512.66666666667)</f>
        <v>45512.66667</v>
      </c>
      <c r="E153" s="1">
        <f>IFERROR(__xludf.DUMMYFUNCTION("""COMPUTED_VALUE"""),962.92)</f>
        <v>962.92</v>
      </c>
      <c r="G153" s="2">
        <f>IFERROR(__xludf.DUMMYFUNCTION("""COMPUTED_VALUE"""),45512.66666666667)</f>
        <v>45512.66667</v>
      </c>
      <c r="H153" s="1">
        <f>IFERROR(__xludf.DUMMYFUNCTION("""COMPUTED_VALUE"""),947.93)</f>
        <v>947.93</v>
      </c>
      <c r="J153" s="2">
        <f>IFERROR(__xludf.DUMMYFUNCTION("""COMPUTED_VALUE"""),45512.66666666667)</f>
        <v>45512.66667</v>
      </c>
      <c r="K153" s="1">
        <f>IFERROR(__xludf.DUMMYFUNCTION("""COMPUTED_VALUE"""),960.82)</f>
        <v>960.82</v>
      </c>
      <c r="M153" s="2">
        <f>IFERROR(__xludf.DUMMYFUNCTION("""COMPUTED_VALUE"""),45512.66666666667)</f>
        <v>45512.66667</v>
      </c>
      <c r="N153" s="1">
        <f>IFERROR(__xludf.DUMMYFUNCTION("""COMPUTED_VALUE"""),6.4912114E7)</f>
        <v>64912114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IFERROR(__xludf.DUMMYFUNCTION("""COMPUTED_VALUE"""),960.2)</f>
        <v>960.2</v>
      </c>
      <c r="D154" s="2">
        <f>IFERROR(__xludf.DUMMYFUNCTION("""COMPUTED_VALUE"""),45513.66666666667)</f>
        <v>45513.66667</v>
      </c>
      <c r="E154" s="1">
        <f>IFERROR(__xludf.DUMMYFUNCTION("""COMPUTED_VALUE"""),963.03)</f>
        <v>963.03</v>
      </c>
      <c r="G154" s="2">
        <f>IFERROR(__xludf.DUMMYFUNCTION("""COMPUTED_VALUE"""),45513.66666666667)</f>
        <v>45513.66667</v>
      </c>
      <c r="H154" s="1">
        <f>IFERROR(__xludf.DUMMYFUNCTION("""COMPUTED_VALUE"""),953.06)</f>
        <v>953.06</v>
      </c>
      <c r="J154" s="2">
        <f>IFERROR(__xludf.DUMMYFUNCTION("""COMPUTED_VALUE"""),45513.66666666667)</f>
        <v>45513.66667</v>
      </c>
      <c r="K154" s="1">
        <f>IFERROR(__xludf.DUMMYFUNCTION("""COMPUTED_VALUE"""),961.47)</f>
        <v>961.47</v>
      </c>
      <c r="M154" s="2">
        <f>IFERROR(__xludf.DUMMYFUNCTION("""COMPUTED_VALUE"""),45513.66666666667)</f>
        <v>45513.66667</v>
      </c>
      <c r="N154" s="1">
        <f>IFERROR(__xludf.DUMMYFUNCTION("""COMPUTED_VALUE"""),4.0797639E7)</f>
        <v>40797639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IFERROR(__xludf.DUMMYFUNCTION("""COMPUTED_VALUE"""),961.14)</f>
        <v>961.14</v>
      </c>
      <c r="D155" s="2">
        <f>IFERROR(__xludf.DUMMYFUNCTION("""COMPUTED_VALUE"""),45516.66666666667)</f>
        <v>45516.66667</v>
      </c>
      <c r="E155" s="1">
        <f>IFERROR(__xludf.DUMMYFUNCTION("""COMPUTED_VALUE"""),961.49)</f>
        <v>961.49</v>
      </c>
      <c r="G155" s="2">
        <f>IFERROR(__xludf.DUMMYFUNCTION("""COMPUTED_VALUE"""),45516.66666666667)</f>
        <v>45516.66667</v>
      </c>
      <c r="H155" s="1">
        <f>IFERROR(__xludf.DUMMYFUNCTION("""COMPUTED_VALUE"""),952.52)</f>
        <v>952.52</v>
      </c>
      <c r="J155" s="2">
        <f>IFERROR(__xludf.DUMMYFUNCTION("""COMPUTED_VALUE"""),45516.66666666667)</f>
        <v>45516.66667</v>
      </c>
      <c r="K155" s="1">
        <f>IFERROR(__xludf.DUMMYFUNCTION("""COMPUTED_VALUE"""),956.12)</f>
        <v>956.12</v>
      </c>
      <c r="M155" s="2">
        <f>IFERROR(__xludf.DUMMYFUNCTION("""COMPUTED_VALUE"""),45516.66666666667)</f>
        <v>45516.66667</v>
      </c>
      <c r="N155" s="1">
        <f>IFERROR(__xludf.DUMMYFUNCTION("""COMPUTED_VALUE"""),3.3417894E7)</f>
        <v>33417894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IFERROR(__xludf.DUMMYFUNCTION("""COMPUTED_VALUE"""),956.05)</f>
        <v>956.05</v>
      </c>
      <c r="D156" s="2">
        <f>IFERROR(__xludf.DUMMYFUNCTION("""COMPUTED_VALUE"""),45517.66666666667)</f>
        <v>45517.66667</v>
      </c>
      <c r="E156" s="1">
        <f>IFERROR(__xludf.DUMMYFUNCTION("""COMPUTED_VALUE"""),962.15)</f>
        <v>962.15</v>
      </c>
      <c r="G156" s="2">
        <f>IFERROR(__xludf.DUMMYFUNCTION("""COMPUTED_VALUE"""),45517.66666666667)</f>
        <v>45517.66667</v>
      </c>
      <c r="H156" s="1">
        <f>IFERROR(__xludf.DUMMYFUNCTION("""COMPUTED_VALUE"""),954.23)</f>
        <v>954.23</v>
      </c>
      <c r="J156" s="2">
        <f>IFERROR(__xludf.DUMMYFUNCTION("""COMPUTED_VALUE"""),45517.66666666667)</f>
        <v>45517.66667</v>
      </c>
      <c r="K156" s="1">
        <f>IFERROR(__xludf.DUMMYFUNCTION("""COMPUTED_VALUE"""),961.85)</f>
        <v>961.85</v>
      </c>
      <c r="M156" s="2">
        <f>IFERROR(__xludf.DUMMYFUNCTION("""COMPUTED_VALUE"""),45517.66666666667)</f>
        <v>45517.66667</v>
      </c>
      <c r="N156" s="1">
        <f>IFERROR(__xludf.DUMMYFUNCTION("""COMPUTED_VALUE"""),3.2992612E7)</f>
        <v>32992612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IFERROR(__xludf.DUMMYFUNCTION("""COMPUTED_VALUE"""),959.91)</f>
        <v>959.91</v>
      </c>
      <c r="D157" s="2">
        <f>IFERROR(__xludf.DUMMYFUNCTION("""COMPUTED_VALUE"""),45518.66666666667)</f>
        <v>45518.66667</v>
      </c>
      <c r="E157" s="1">
        <f>IFERROR(__xludf.DUMMYFUNCTION("""COMPUTED_VALUE"""),969.63)</f>
        <v>969.63</v>
      </c>
      <c r="G157" s="2">
        <f>IFERROR(__xludf.DUMMYFUNCTION("""COMPUTED_VALUE"""),45518.66666666667)</f>
        <v>45518.66667</v>
      </c>
      <c r="H157" s="1">
        <f>IFERROR(__xludf.DUMMYFUNCTION("""COMPUTED_VALUE"""),958.97)</f>
        <v>958.97</v>
      </c>
      <c r="J157" s="2">
        <f>IFERROR(__xludf.DUMMYFUNCTION("""COMPUTED_VALUE"""),45518.66666666667)</f>
        <v>45518.66667</v>
      </c>
      <c r="K157" s="1">
        <f>IFERROR(__xludf.DUMMYFUNCTION("""COMPUTED_VALUE"""),965.58)</f>
        <v>965.58</v>
      </c>
      <c r="M157" s="2">
        <f>IFERROR(__xludf.DUMMYFUNCTION("""COMPUTED_VALUE"""),45518.66666666667)</f>
        <v>45518.66667</v>
      </c>
      <c r="N157" s="1">
        <f>IFERROR(__xludf.DUMMYFUNCTION("""COMPUTED_VALUE"""),3.6652705E7)</f>
        <v>36652705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IFERROR(__xludf.DUMMYFUNCTION("""COMPUTED_VALUE"""),966.23)</f>
        <v>966.23</v>
      </c>
      <c r="D158" s="2">
        <f>IFERROR(__xludf.DUMMYFUNCTION("""COMPUTED_VALUE"""),45519.66666666667)</f>
        <v>45519.66667</v>
      </c>
      <c r="E158" s="1">
        <f>IFERROR(__xludf.DUMMYFUNCTION("""COMPUTED_VALUE"""),969.91)</f>
        <v>969.91</v>
      </c>
      <c r="G158" s="2">
        <f>IFERROR(__xludf.DUMMYFUNCTION("""COMPUTED_VALUE"""),45519.66666666667)</f>
        <v>45519.66667</v>
      </c>
      <c r="H158" s="1">
        <f>IFERROR(__xludf.DUMMYFUNCTION("""COMPUTED_VALUE"""),963.14)</f>
        <v>963.14</v>
      </c>
      <c r="J158" s="2">
        <f>IFERROR(__xludf.DUMMYFUNCTION("""COMPUTED_VALUE"""),45519.66666666667)</f>
        <v>45519.66667</v>
      </c>
      <c r="K158" s="1">
        <f>IFERROR(__xludf.DUMMYFUNCTION("""COMPUTED_VALUE"""),964.84)</f>
        <v>964.84</v>
      </c>
      <c r="M158" s="2">
        <f>IFERROR(__xludf.DUMMYFUNCTION("""COMPUTED_VALUE"""),45519.66666666667)</f>
        <v>45519.66667</v>
      </c>
      <c r="N158" s="1">
        <f>IFERROR(__xludf.DUMMYFUNCTION("""COMPUTED_VALUE"""),3.8431039E7)</f>
        <v>38431039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IFERROR(__xludf.DUMMYFUNCTION("""COMPUTED_VALUE"""),964.6)</f>
        <v>964.6</v>
      </c>
      <c r="D159" s="2">
        <f>IFERROR(__xludf.DUMMYFUNCTION("""COMPUTED_VALUE"""),45520.66666666667)</f>
        <v>45520.66667</v>
      </c>
      <c r="E159" s="1">
        <f>IFERROR(__xludf.DUMMYFUNCTION("""COMPUTED_VALUE"""),968.28)</f>
        <v>968.28</v>
      </c>
      <c r="G159" s="2">
        <f>IFERROR(__xludf.DUMMYFUNCTION("""COMPUTED_VALUE"""),45520.66666666667)</f>
        <v>45520.66667</v>
      </c>
      <c r="H159" s="1">
        <f>IFERROR(__xludf.DUMMYFUNCTION("""COMPUTED_VALUE"""),961.21)</f>
        <v>961.21</v>
      </c>
      <c r="J159" s="2">
        <f>IFERROR(__xludf.DUMMYFUNCTION("""COMPUTED_VALUE"""),45520.66666666667)</f>
        <v>45520.66667</v>
      </c>
      <c r="K159" s="1">
        <f>IFERROR(__xludf.DUMMYFUNCTION("""COMPUTED_VALUE"""),967.94)</f>
        <v>967.94</v>
      </c>
      <c r="M159" s="2">
        <f>IFERROR(__xludf.DUMMYFUNCTION("""COMPUTED_VALUE"""),45520.66666666667)</f>
        <v>45520.66667</v>
      </c>
      <c r="N159" s="1">
        <f>IFERROR(__xludf.DUMMYFUNCTION("""COMPUTED_VALUE"""),3.2995584E7)</f>
        <v>32995584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IFERROR(__xludf.DUMMYFUNCTION("""COMPUTED_VALUE"""),969.7)</f>
        <v>969.7</v>
      </c>
      <c r="D160" s="2">
        <f>IFERROR(__xludf.DUMMYFUNCTION("""COMPUTED_VALUE"""),45523.66666666667)</f>
        <v>45523.66667</v>
      </c>
      <c r="E160" s="1">
        <f>IFERROR(__xludf.DUMMYFUNCTION("""COMPUTED_VALUE"""),970.79)</f>
        <v>970.79</v>
      </c>
      <c r="G160" s="2">
        <f>IFERROR(__xludf.DUMMYFUNCTION("""COMPUTED_VALUE"""),45523.66666666667)</f>
        <v>45523.66667</v>
      </c>
      <c r="H160" s="1">
        <f>IFERROR(__xludf.DUMMYFUNCTION("""COMPUTED_VALUE"""),967.1)</f>
        <v>967.1</v>
      </c>
      <c r="J160" s="2">
        <f>IFERROR(__xludf.DUMMYFUNCTION("""COMPUTED_VALUE"""),45523.66666666667)</f>
        <v>45523.66667</v>
      </c>
      <c r="K160" s="1">
        <f>IFERROR(__xludf.DUMMYFUNCTION("""COMPUTED_VALUE"""),969.97)</f>
        <v>969.97</v>
      </c>
      <c r="M160" s="2">
        <f>IFERROR(__xludf.DUMMYFUNCTION("""COMPUTED_VALUE"""),45523.66666666667)</f>
        <v>45523.66667</v>
      </c>
      <c r="N160" s="1">
        <f>IFERROR(__xludf.DUMMYFUNCTION("""COMPUTED_VALUE"""),2.9328232E7)</f>
        <v>29328232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IFERROR(__xludf.DUMMYFUNCTION("""COMPUTED_VALUE"""),969.36)</f>
        <v>969.36</v>
      </c>
      <c r="D161" s="2">
        <f>IFERROR(__xludf.DUMMYFUNCTION("""COMPUTED_VALUE"""),45524.66666666667)</f>
        <v>45524.66667</v>
      </c>
      <c r="E161" s="1">
        <f>IFERROR(__xludf.DUMMYFUNCTION("""COMPUTED_VALUE"""),977.21)</f>
        <v>977.21</v>
      </c>
      <c r="G161" s="2">
        <f>IFERROR(__xludf.DUMMYFUNCTION("""COMPUTED_VALUE"""),45524.66666666667)</f>
        <v>45524.66667</v>
      </c>
      <c r="H161" s="1">
        <f>IFERROR(__xludf.DUMMYFUNCTION("""COMPUTED_VALUE"""),965.72)</f>
        <v>965.72</v>
      </c>
      <c r="J161" s="2">
        <f>IFERROR(__xludf.DUMMYFUNCTION("""COMPUTED_VALUE"""),45524.66666666667)</f>
        <v>45524.66667</v>
      </c>
      <c r="K161" s="1">
        <f>IFERROR(__xludf.DUMMYFUNCTION("""COMPUTED_VALUE"""),977.19)</f>
        <v>977.19</v>
      </c>
      <c r="M161" s="2">
        <f>IFERROR(__xludf.DUMMYFUNCTION("""COMPUTED_VALUE"""),45524.66666666667)</f>
        <v>45524.66667</v>
      </c>
      <c r="N161" s="1">
        <f>IFERROR(__xludf.DUMMYFUNCTION("""COMPUTED_VALUE"""),3.4886459E7)</f>
        <v>34886459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IFERROR(__xludf.DUMMYFUNCTION("""COMPUTED_VALUE"""),978.3)</f>
        <v>978.3</v>
      </c>
      <c r="D162" s="2">
        <f>IFERROR(__xludf.DUMMYFUNCTION("""COMPUTED_VALUE"""),45525.66666666667)</f>
        <v>45525.66667</v>
      </c>
      <c r="E162" s="1">
        <f>IFERROR(__xludf.DUMMYFUNCTION("""COMPUTED_VALUE"""),985.33)</f>
        <v>985.33</v>
      </c>
      <c r="G162" s="2">
        <f>IFERROR(__xludf.DUMMYFUNCTION("""COMPUTED_VALUE"""),45525.66666666667)</f>
        <v>45525.66667</v>
      </c>
      <c r="H162" s="1">
        <f>IFERROR(__xludf.DUMMYFUNCTION("""COMPUTED_VALUE"""),973.87)</f>
        <v>973.87</v>
      </c>
      <c r="J162" s="2">
        <f>IFERROR(__xludf.DUMMYFUNCTION("""COMPUTED_VALUE"""),45525.66666666667)</f>
        <v>45525.66667</v>
      </c>
      <c r="K162" s="1">
        <f>IFERROR(__xludf.DUMMYFUNCTION("""COMPUTED_VALUE"""),977.11)</f>
        <v>977.11</v>
      </c>
      <c r="M162" s="2">
        <f>IFERROR(__xludf.DUMMYFUNCTION("""COMPUTED_VALUE"""),45525.66666666667)</f>
        <v>45525.66667</v>
      </c>
      <c r="N162" s="1">
        <f>IFERROR(__xludf.DUMMYFUNCTION("""COMPUTED_VALUE"""),2.7912742E7)</f>
        <v>27912742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IFERROR(__xludf.DUMMYFUNCTION("""COMPUTED_VALUE"""),981.09)</f>
        <v>981.09</v>
      </c>
      <c r="D163" s="2">
        <f>IFERROR(__xludf.DUMMYFUNCTION("""COMPUTED_VALUE"""),45526.66666666667)</f>
        <v>45526.66667</v>
      </c>
      <c r="E163" s="1">
        <f>IFERROR(__xludf.DUMMYFUNCTION("""COMPUTED_VALUE"""),981.09)</f>
        <v>981.09</v>
      </c>
      <c r="G163" s="2">
        <f>IFERROR(__xludf.DUMMYFUNCTION("""COMPUTED_VALUE"""),45526.66666666667)</f>
        <v>45526.66667</v>
      </c>
      <c r="H163" s="1">
        <f>IFERROR(__xludf.DUMMYFUNCTION("""COMPUTED_VALUE"""),971.37)</f>
        <v>971.37</v>
      </c>
      <c r="J163" s="2">
        <f>IFERROR(__xludf.DUMMYFUNCTION("""COMPUTED_VALUE"""),45526.66666666667)</f>
        <v>45526.66667</v>
      </c>
      <c r="K163" s="1">
        <f>IFERROR(__xludf.DUMMYFUNCTION("""COMPUTED_VALUE"""),975.97)</f>
        <v>975.97</v>
      </c>
      <c r="M163" s="2">
        <f>IFERROR(__xludf.DUMMYFUNCTION("""COMPUTED_VALUE"""),45526.66666666667)</f>
        <v>45526.66667</v>
      </c>
      <c r="N163" s="1">
        <f>IFERROR(__xludf.DUMMYFUNCTION("""COMPUTED_VALUE"""),2.8484529E7)</f>
        <v>28484529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IFERROR(__xludf.DUMMYFUNCTION("""COMPUTED_VALUE"""),978.52)</f>
        <v>978.52</v>
      </c>
      <c r="D164" s="2">
        <f>IFERROR(__xludf.DUMMYFUNCTION("""COMPUTED_VALUE"""),45527.66666666667)</f>
        <v>45527.66667</v>
      </c>
      <c r="E164" s="1">
        <f>IFERROR(__xludf.DUMMYFUNCTION("""COMPUTED_VALUE"""),980.06)</f>
        <v>980.06</v>
      </c>
      <c r="G164" s="2">
        <f>IFERROR(__xludf.DUMMYFUNCTION("""COMPUTED_VALUE"""),45527.66666666667)</f>
        <v>45527.66667</v>
      </c>
      <c r="H164" s="1">
        <f>IFERROR(__xludf.DUMMYFUNCTION("""COMPUTED_VALUE"""),969.5)</f>
        <v>969.5</v>
      </c>
      <c r="J164" s="2">
        <f>IFERROR(__xludf.DUMMYFUNCTION("""COMPUTED_VALUE"""),45527.66666666667)</f>
        <v>45527.66667</v>
      </c>
      <c r="K164" s="1">
        <f>IFERROR(__xludf.DUMMYFUNCTION("""COMPUTED_VALUE"""),979.61)</f>
        <v>979.61</v>
      </c>
      <c r="M164" s="2">
        <f>IFERROR(__xludf.DUMMYFUNCTION("""COMPUTED_VALUE"""),45527.66666666667)</f>
        <v>45527.66667</v>
      </c>
      <c r="N164" s="1">
        <f>IFERROR(__xludf.DUMMYFUNCTION("""COMPUTED_VALUE"""),3.0078961E7)</f>
        <v>30078961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IFERROR(__xludf.DUMMYFUNCTION("""COMPUTED_VALUE"""),981.56)</f>
        <v>981.56</v>
      </c>
      <c r="D165" s="2">
        <f>IFERROR(__xludf.DUMMYFUNCTION("""COMPUTED_VALUE"""),45530.66666666667)</f>
        <v>45530.66667</v>
      </c>
      <c r="E165" s="1">
        <f>IFERROR(__xludf.DUMMYFUNCTION("""COMPUTED_VALUE"""),990.67)</f>
        <v>990.67</v>
      </c>
      <c r="G165" s="2">
        <f>IFERROR(__xludf.DUMMYFUNCTION("""COMPUTED_VALUE"""),45530.66666666667)</f>
        <v>45530.66667</v>
      </c>
      <c r="H165" s="1">
        <f>IFERROR(__xludf.DUMMYFUNCTION("""COMPUTED_VALUE"""),980.42)</f>
        <v>980.42</v>
      </c>
      <c r="J165" s="2">
        <f>IFERROR(__xludf.DUMMYFUNCTION("""COMPUTED_VALUE"""),45530.66666666667)</f>
        <v>45530.66667</v>
      </c>
      <c r="K165" s="1">
        <f>IFERROR(__xludf.DUMMYFUNCTION("""COMPUTED_VALUE"""),988.17)</f>
        <v>988.17</v>
      </c>
      <c r="M165" s="2">
        <f>IFERROR(__xludf.DUMMYFUNCTION("""COMPUTED_VALUE"""),45530.66666666667)</f>
        <v>45530.66667</v>
      </c>
      <c r="N165" s="1">
        <f>IFERROR(__xludf.DUMMYFUNCTION("""COMPUTED_VALUE"""),2.8928593E7)</f>
        <v>28928593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IFERROR(__xludf.DUMMYFUNCTION("""COMPUTED_VALUE"""),989.28)</f>
        <v>989.28</v>
      </c>
      <c r="D166" s="2">
        <f>IFERROR(__xludf.DUMMYFUNCTION("""COMPUTED_VALUE"""),45531.66666666667)</f>
        <v>45531.66667</v>
      </c>
      <c r="E166" s="1">
        <f>IFERROR(__xludf.DUMMYFUNCTION("""COMPUTED_VALUE"""),994.68)</f>
        <v>994.68</v>
      </c>
      <c r="G166" s="2">
        <f>IFERROR(__xludf.DUMMYFUNCTION("""COMPUTED_VALUE"""),45531.66666666667)</f>
        <v>45531.66667</v>
      </c>
      <c r="H166" s="1">
        <f>IFERROR(__xludf.DUMMYFUNCTION("""COMPUTED_VALUE"""),988.58)</f>
        <v>988.58</v>
      </c>
      <c r="J166" s="2">
        <f>IFERROR(__xludf.DUMMYFUNCTION("""COMPUTED_VALUE"""),45531.66666666667)</f>
        <v>45531.66667</v>
      </c>
      <c r="K166" s="1">
        <f>IFERROR(__xludf.DUMMYFUNCTION("""COMPUTED_VALUE"""),991.58)</f>
        <v>991.58</v>
      </c>
      <c r="M166" s="2">
        <f>IFERROR(__xludf.DUMMYFUNCTION("""COMPUTED_VALUE"""),45531.66666666667)</f>
        <v>45531.66667</v>
      </c>
      <c r="N166" s="1">
        <f>IFERROR(__xludf.DUMMYFUNCTION("""COMPUTED_VALUE"""),3.1427044E7)</f>
        <v>31427044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IFERROR(__xludf.DUMMYFUNCTION("""COMPUTED_VALUE"""),991.95)</f>
        <v>991.95</v>
      </c>
      <c r="D167" s="2">
        <f>IFERROR(__xludf.DUMMYFUNCTION("""COMPUTED_VALUE"""),45532.66666666667)</f>
        <v>45532.66667</v>
      </c>
      <c r="E167" s="1">
        <f>IFERROR(__xludf.DUMMYFUNCTION("""COMPUTED_VALUE"""),993.36)</f>
        <v>993.36</v>
      </c>
      <c r="G167" s="2">
        <f>IFERROR(__xludf.DUMMYFUNCTION("""COMPUTED_VALUE"""),45532.66666666667)</f>
        <v>45532.66667</v>
      </c>
      <c r="H167" s="1">
        <f>IFERROR(__xludf.DUMMYFUNCTION("""COMPUTED_VALUE"""),984.02)</f>
        <v>984.02</v>
      </c>
      <c r="J167" s="2">
        <f>IFERROR(__xludf.DUMMYFUNCTION("""COMPUTED_VALUE"""),45532.66666666667)</f>
        <v>45532.66667</v>
      </c>
      <c r="K167" s="1">
        <f>IFERROR(__xludf.DUMMYFUNCTION("""COMPUTED_VALUE"""),988.73)</f>
        <v>988.73</v>
      </c>
      <c r="M167" s="2">
        <f>IFERROR(__xludf.DUMMYFUNCTION("""COMPUTED_VALUE"""),45532.66666666667)</f>
        <v>45532.66667</v>
      </c>
      <c r="N167" s="1">
        <f>IFERROR(__xludf.DUMMYFUNCTION("""COMPUTED_VALUE"""),3.0451798E7)</f>
        <v>30451798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IFERROR(__xludf.DUMMYFUNCTION("""COMPUTED_VALUE"""),987.83)</f>
        <v>987.83</v>
      </c>
      <c r="D168" s="2">
        <f>IFERROR(__xludf.DUMMYFUNCTION("""COMPUTED_VALUE"""),45533.66666666667)</f>
        <v>45533.66667</v>
      </c>
      <c r="E168" s="1">
        <f>IFERROR(__xludf.DUMMYFUNCTION("""COMPUTED_VALUE"""),990.24)</f>
        <v>990.24</v>
      </c>
      <c r="G168" s="2">
        <f>IFERROR(__xludf.DUMMYFUNCTION("""COMPUTED_VALUE"""),45533.66666666667)</f>
        <v>45533.66667</v>
      </c>
      <c r="H168" s="1">
        <f>IFERROR(__xludf.DUMMYFUNCTION("""COMPUTED_VALUE"""),980.84)</f>
        <v>980.84</v>
      </c>
      <c r="J168" s="2">
        <f>IFERROR(__xludf.DUMMYFUNCTION("""COMPUTED_VALUE"""),45533.66666666667)</f>
        <v>45533.66667</v>
      </c>
      <c r="K168" s="1">
        <f>IFERROR(__xludf.DUMMYFUNCTION("""COMPUTED_VALUE"""),986.2)</f>
        <v>986.2</v>
      </c>
      <c r="M168" s="2">
        <f>IFERROR(__xludf.DUMMYFUNCTION("""COMPUTED_VALUE"""),45533.66666666667)</f>
        <v>45533.66667</v>
      </c>
      <c r="N168" s="1">
        <f>IFERROR(__xludf.DUMMYFUNCTION("""COMPUTED_VALUE"""),3.6967259E7)</f>
        <v>36967259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IFERROR(__xludf.DUMMYFUNCTION("""COMPUTED_VALUE"""),986.34)</f>
        <v>986.34</v>
      </c>
      <c r="D169" s="2">
        <f>IFERROR(__xludf.DUMMYFUNCTION("""COMPUTED_VALUE"""),45534.66666666667)</f>
        <v>45534.66667</v>
      </c>
      <c r="E169" s="1">
        <f>IFERROR(__xludf.DUMMYFUNCTION("""COMPUTED_VALUE"""),992.77)</f>
        <v>992.77</v>
      </c>
      <c r="G169" s="2">
        <f>IFERROR(__xludf.DUMMYFUNCTION("""COMPUTED_VALUE"""),45534.66666666667)</f>
        <v>45534.66667</v>
      </c>
      <c r="H169" s="1">
        <f>IFERROR(__xludf.DUMMYFUNCTION("""COMPUTED_VALUE"""),982.28)</f>
        <v>982.28</v>
      </c>
      <c r="J169" s="2">
        <f>IFERROR(__xludf.DUMMYFUNCTION("""COMPUTED_VALUE"""),45534.66666666667)</f>
        <v>45534.66667</v>
      </c>
      <c r="K169" s="1">
        <f>IFERROR(__xludf.DUMMYFUNCTION("""COMPUTED_VALUE"""),991.74)</f>
        <v>991.74</v>
      </c>
      <c r="M169" s="2">
        <f>IFERROR(__xludf.DUMMYFUNCTION("""COMPUTED_VALUE"""),45534.66666666667)</f>
        <v>45534.66667</v>
      </c>
      <c r="N169" s="1">
        <f>IFERROR(__xludf.DUMMYFUNCTION("""COMPUTED_VALUE"""),4.3746813E7)</f>
        <v>43746813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IFERROR(__xludf.DUMMYFUNCTION("""COMPUTED_VALUE"""),989.89)</f>
        <v>989.89</v>
      </c>
      <c r="D170" s="2">
        <f>IFERROR(__xludf.DUMMYFUNCTION("""COMPUTED_VALUE"""),45538.66666666667)</f>
        <v>45538.66667</v>
      </c>
      <c r="E170" s="1">
        <f>IFERROR(__xludf.DUMMYFUNCTION("""COMPUTED_VALUE"""),1010.14)</f>
        <v>1010.14</v>
      </c>
      <c r="G170" s="2">
        <f>IFERROR(__xludf.DUMMYFUNCTION("""COMPUTED_VALUE"""),45538.66666666667)</f>
        <v>45538.66667</v>
      </c>
      <c r="H170" s="1">
        <f>IFERROR(__xludf.DUMMYFUNCTION("""COMPUTED_VALUE"""),988.4)</f>
        <v>988.4</v>
      </c>
      <c r="J170" s="2">
        <f>IFERROR(__xludf.DUMMYFUNCTION("""COMPUTED_VALUE"""),45538.66666666667)</f>
        <v>45538.66667</v>
      </c>
      <c r="K170" s="1">
        <f>IFERROR(__xludf.DUMMYFUNCTION("""COMPUTED_VALUE"""),1007.86)</f>
        <v>1007.86</v>
      </c>
      <c r="M170" s="2">
        <f>IFERROR(__xludf.DUMMYFUNCTION("""COMPUTED_VALUE"""),45538.66666666667)</f>
        <v>45538.66667</v>
      </c>
      <c r="N170" s="1">
        <f>IFERROR(__xludf.DUMMYFUNCTION("""COMPUTED_VALUE"""),4.2425452E7)</f>
        <v>42425452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IFERROR(__xludf.DUMMYFUNCTION("""COMPUTED_VALUE"""),1010.52)</f>
        <v>1010.52</v>
      </c>
      <c r="D171" s="2">
        <f>IFERROR(__xludf.DUMMYFUNCTION("""COMPUTED_VALUE"""),45539.66666666667)</f>
        <v>45539.66667</v>
      </c>
      <c r="E171" s="1">
        <f>IFERROR(__xludf.DUMMYFUNCTION("""COMPUTED_VALUE"""),1016.29)</f>
        <v>1016.29</v>
      </c>
      <c r="G171" s="2">
        <f>IFERROR(__xludf.DUMMYFUNCTION("""COMPUTED_VALUE"""),45539.66666666667)</f>
        <v>45539.66667</v>
      </c>
      <c r="H171" s="1">
        <f>IFERROR(__xludf.DUMMYFUNCTION("""COMPUTED_VALUE"""),996.51)</f>
        <v>996.51</v>
      </c>
      <c r="J171" s="2">
        <f>IFERROR(__xludf.DUMMYFUNCTION("""COMPUTED_VALUE"""),45539.66666666667)</f>
        <v>45539.66667</v>
      </c>
      <c r="K171" s="1">
        <f>IFERROR(__xludf.DUMMYFUNCTION("""COMPUTED_VALUE"""),1006.38)</f>
        <v>1006.38</v>
      </c>
      <c r="M171" s="2">
        <f>IFERROR(__xludf.DUMMYFUNCTION("""COMPUTED_VALUE"""),45539.66666666667)</f>
        <v>45539.66667</v>
      </c>
      <c r="N171" s="1">
        <f>IFERROR(__xludf.DUMMYFUNCTION("""COMPUTED_VALUE"""),5.515207E7)</f>
        <v>55152070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IFERROR(__xludf.DUMMYFUNCTION("""COMPUTED_VALUE"""),1007.01)</f>
        <v>1007.01</v>
      </c>
      <c r="D172" s="2">
        <f>IFERROR(__xludf.DUMMYFUNCTION("""COMPUTED_VALUE"""),45540.66666666667)</f>
        <v>45540.66667</v>
      </c>
      <c r="E172" s="1">
        <f>IFERROR(__xludf.DUMMYFUNCTION("""COMPUTED_VALUE"""),1008.46)</f>
        <v>1008.46</v>
      </c>
      <c r="G172" s="2">
        <f>IFERROR(__xludf.DUMMYFUNCTION("""COMPUTED_VALUE"""),45540.66666666667)</f>
        <v>45540.66667</v>
      </c>
      <c r="H172" s="1">
        <f>IFERROR(__xludf.DUMMYFUNCTION("""COMPUTED_VALUE"""),995.91)</f>
        <v>995.91</v>
      </c>
      <c r="J172" s="2">
        <f>IFERROR(__xludf.DUMMYFUNCTION("""COMPUTED_VALUE"""),45540.66666666667)</f>
        <v>45540.66667</v>
      </c>
      <c r="K172" s="1">
        <f>IFERROR(__xludf.DUMMYFUNCTION("""COMPUTED_VALUE"""),998.43)</f>
        <v>998.43</v>
      </c>
      <c r="M172" s="2">
        <f>IFERROR(__xludf.DUMMYFUNCTION("""COMPUTED_VALUE"""),45540.66666666667)</f>
        <v>45540.66667</v>
      </c>
      <c r="N172" s="1">
        <f>IFERROR(__xludf.DUMMYFUNCTION("""COMPUTED_VALUE"""),4.488544E7)</f>
        <v>44885440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IFERROR(__xludf.DUMMYFUNCTION("""COMPUTED_VALUE"""),992.77)</f>
        <v>992.77</v>
      </c>
      <c r="D173" s="2">
        <f>IFERROR(__xludf.DUMMYFUNCTION("""COMPUTED_VALUE"""),45541.66666666667)</f>
        <v>45541.66667</v>
      </c>
      <c r="E173" s="1">
        <f>IFERROR(__xludf.DUMMYFUNCTION("""COMPUTED_VALUE"""),1000.72)</f>
        <v>1000.72</v>
      </c>
      <c r="G173" s="2">
        <f>IFERROR(__xludf.DUMMYFUNCTION("""COMPUTED_VALUE"""),45541.66666666667)</f>
        <v>45541.66667</v>
      </c>
      <c r="H173" s="1">
        <f>IFERROR(__xludf.DUMMYFUNCTION("""COMPUTED_VALUE"""),992.77)</f>
        <v>992.77</v>
      </c>
      <c r="J173" s="2">
        <f>IFERROR(__xludf.DUMMYFUNCTION("""COMPUTED_VALUE"""),45541.66666666667)</f>
        <v>45541.66667</v>
      </c>
      <c r="K173" s="1">
        <f>IFERROR(__xludf.DUMMYFUNCTION("""COMPUTED_VALUE"""),994.07)</f>
        <v>994.07</v>
      </c>
      <c r="M173" s="2">
        <f>IFERROR(__xludf.DUMMYFUNCTION("""COMPUTED_VALUE"""),45541.66666666667)</f>
        <v>45541.66667</v>
      </c>
      <c r="N173" s="1">
        <f>IFERROR(__xludf.DUMMYFUNCTION("""COMPUTED_VALUE"""),4.2275116E7)</f>
        <v>42275116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IFERROR(__xludf.DUMMYFUNCTION("""COMPUTED_VALUE"""),994.27)</f>
        <v>994.27</v>
      </c>
      <c r="D174" s="2">
        <f>IFERROR(__xludf.DUMMYFUNCTION("""COMPUTED_VALUE"""),45544.66666666667)</f>
        <v>45544.66667</v>
      </c>
      <c r="E174" s="1">
        <f>IFERROR(__xludf.DUMMYFUNCTION("""COMPUTED_VALUE"""),1007.24)</f>
        <v>1007.24</v>
      </c>
      <c r="G174" s="2">
        <f>IFERROR(__xludf.DUMMYFUNCTION("""COMPUTED_VALUE"""),45544.66666666667)</f>
        <v>45544.66667</v>
      </c>
      <c r="H174" s="1">
        <f>IFERROR(__xludf.DUMMYFUNCTION("""COMPUTED_VALUE"""),990.06)</f>
        <v>990.06</v>
      </c>
      <c r="J174" s="2">
        <f>IFERROR(__xludf.DUMMYFUNCTION("""COMPUTED_VALUE"""),45544.66666666667)</f>
        <v>45544.66667</v>
      </c>
      <c r="K174" s="1">
        <f>IFERROR(__xludf.DUMMYFUNCTION("""COMPUTED_VALUE"""),1004.1)</f>
        <v>1004.1</v>
      </c>
      <c r="M174" s="2">
        <f>IFERROR(__xludf.DUMMYFUNCTION("""COMPUTED_VALUE"""),45544.66666666667)</f>
        <v>45544.66667</v>
      </c>
      <c r="N174" s="1">
        <f>IFERROR(__xludf.DUMMYFUNCTION("""COMPUTED_VALUE"""),4.1159751E7)</f>
        <v>41159751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IFERROR(__xludf.DUMMYFUNCTION("""COMPUTED_VALUE"""),1005.99)</f>
        <v>1005.99</v>
      </c>
      <c r="D175" s="2">
        <f>IFERROR(__xludf.DUMMYFUNCTION("""COMPUTED_VALUE"""),45545.66666666667)</f>
        <v>45545.66667</v>
      </c>
      <c r="E175" s="1">
        <f>IFERROR(__xludf.DUMMYFUNCTION("""COMPUTED_VALUE"""),1009.46)</f>
        <v>1009.46</v>
      </c>
      <c r="G175" s="2">
        <f>IFERROR(__xludf.DUMMYFUNCTION("""COMPUTED_VALUE"""),45545.66666666667)</f>
        <v>45545.66667</v>
      </c>
      <c r="H175" s="1">
        <f>IFERROR(__xludf.DUMMYFUNCTION("""COMPUTED_VALUE"""),1000.42)</f>
        <v>1000.42</v>
      </c>
      <c r="J175" s="2">
        <f>IFERROR(__xludf.DUMMYFUNCTION("""COMPUTED_VALUE"""),45545.66666666667)</f>
        <v>45545.66667</v>
      </c>
      <c r="K175" s="1">
        <f>IFERROR(__xludf.DUMMYFUNCTION("""COMPUTED_VALUE"""),1000.47)</f>
        <v>1000.47</v>
      </c>
      <c r="M175" s="2">
        <f>IFERROR(__xludf.DUMMYFUNCTION("""COMPUTED_VALUE"""),45545.66666666667)</f>
        <v>45545.66667</v>
      </c>
      <c r="N175" s="1">
        <f>IFERROR(__xludf.DUMMYFUNCTION("""COMPUTED_VALUE"""),2.8642916E7)</f>
        <v>28642916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IFERROR(__xludf.DUMMYFUNCTION("""COMPUTED_VALUE"""),997.81)</f>
        <v>997.81</v>
      </c>
      <c r="D176" s="2">
        <f>IFERROR(__xludf.DUMMYFUNCTION("""COMPUTED_VALUE"""),45546.66666666667)</f>
        <v>45546.66667</v>
      </c>
      <c r="E176" s="1">
        <f>IFERROR(__xludf.DUMMYFUNCTION("""COMPUTED_VALUE"""),998.46)</f>
        <v>998.46</v>
      </c>
      <c r="G176" s="2">
        <f>IFERROR(__xludf.DUMMYFUNCTION("""COMPUTED_VALUE"""),45546.66666666667)</f>
        <v>45546.66667</v>
      </c>
      <c r="H176" s="1">
        <f>IFERROR(__xludf.DUMMYFUNCTION("""COMPUTED_VALUE"""),984.58)</f>
        <v>984.58</v>
      </c>
      <c r="J176" s="2">
        <f>IFERROR(__xludf.DUMMYFUNCTION("""COMPUTED_VALUE"""),45546.66666666667)</f>
        <v>45546.66667</v>
      </c>
      <c r="K176" s="1">
        <f>IFERROR(__xludf.DUMMYFUNCTION("""COMPUTED_VALUE"""),991.86)</f>
        <v>991.86</v>
      </c>
      <c r="M176" s="2">
        <f>IFERROR(__xludf.DUMMYFUNCTION("""COMPUTED_VALUE"""),45546.66666666667)</f>
        <v>45546.66667</v>
      </c>
      <c r="N176" s="1">
        <f>IFERROR(__xludf.DUMMYFUNCTION("""COMPUTED_VALUE"""),2.9760046E7)</f>
        <v>29760046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IFERROR(__xludf.DUMMYFUNCTION("""COMPUTED_VALUE"""),990.97)</f>
        <v>990.97</v>
      </c>
      <c r="D177" s="2">
        <f>IFERROR(__xludf.DUMMYFUNCTION("""COMPUTED_VALUE"""),45547.66666666667)</f>
        <v>45547.66667</v>
      </c>
      <c r="E177" s="1">
        <f>IFERROR(__xludf.DUMMYFUNCTION("""COMPUTED_VALUE"""),998.37)</f>
        <v>998.37</v>
      </c>
      <c r="G177" s="2">
        <f>IFERROR(__xludf.DUMMYFUNCTION("""COMPUTED_VALUE"""),45547.66666666667)</f>
        <v>45547.66667</v>
      </c>
      <c r="H177" s="1">
        <f>IFERROR(__xludf.DUMMYFUNCTION("""COMPUTED_VALUE"""),983.49)</f>
        <v>983.49</v>
      </c>
      <c r="J177" s="2">
        <f>IFERROR(__xludf.DUMMYFUNCTION("""COMPUTED_VALUE"""),45547.66666666667)</f>
        <v>45547.66667</v>
      </c>
      <c r="K177" s="1">
        <f>IFERROR(__xludf.DUMMYFUNCTION("""COMPUTED_VALUE"""),996.47)</f>
        <v>996.47</v>
      </c>
      <c r="M177" s="2">
        <f>IFERROR(__xludf.DUMMYFUNCTION("""COMPUTED_VALUE"""),45547.66666666667)</f>
        <v>45547.66667</v>
      </c>
      <c r="N177" s="1">
        <f>IFERROR(__xludf.DUMMYFUNCTION("""COMPUTED_VALUE"""),2.9204175E7)</f>
        <v>29204175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IFERROR(__xludf.DUMMYFUNCTION("""COMPUTED_VALUE"""),995.37)</f>
        <v>995.37</v>
      </c>
      <c r="D178" s="2">
        <f>IFERROR(__xludf.DUMMYFUNCTION("""COMPUTED_VALUE"""),45548.66666666667)</f>
        <v>45548.66667</v>
      </c>
      <c r="E178" s="1">
        <f>IFERROR(__xludf.DUMMYFUNCTION("""COMPUTED_VALUE"""),1001.06)</f>
        <v>1001.06</v>
      </c>
      <c r="G178" s="2">
        <f>IFERROR(__xludf.DUMMYFUNCTION("""COMPUTED_VALUE"""),45548.66666666667)</f>
        <v>45548.66667</v>
      </c>
      <c r="H178" s="1">
        <f>IFERROR(__xludf.DUMMYFUNCTION("""COMPUTED_VALUE"""),990.29)</f>
        <v>990.29</v>
      </c>
      <c r="J178" s="2">
        <f>IFERROR(__xludf.DUMMYFUNCTION("""COMPUTED_VALUE"""),45548.66666666667)</f>
        <v>45548.66667</v>
      </c>
      <c r="K178" s="1">
        <f>IFERROR(__xludf.DUMMYFUNCTION("""COMPUTED_VALUE"""),1000.13)</f>
        <v>1000.13</v>
      </c>
      <c r="M178" s="2">
        <f>IFERROR(__xludf.DUMMYFUNCTION("""COMPUTED_VALUE"""),45548.66666666667)</f>
        <v>45548.66667</v>
      </c>
      <c r="N178" s="1">
        <f>IFERROR(__xludf.DUMMYFUNCTION("""COMPUTED_VALUE"""),3.0375856E7)</f>
        <v>30375856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IFERROR(__xludf.DUMMYFUNCTION("""COMPUTED_VALUE"""),1004.04)</f>
        <v>1004.04</v>
      </c>
      <c r="D179" s="2">
        <f>IFERROR(__xludf.DUMMYFUNCTION("""COMPUTED_VALUE"""),45551.66666666667)</f>
        <v>45551.66667</v>
      </c>
      <c r="E179" s="1">
        <f>IFERROR(__xludf.DUMMYFUNCTION("""COMPUTED_VALUE"""),1009.81)</f>
        <v>1009.81</v>
      </c>
      <c r="G179" s="2">
        <f>IFERROR(__xludf.DUMMYFUNCTION("""COMPUTED_VALUE"""),45551.66666666667)</f>
        <v>45551.66667</v>
      </c>
      <c r="H179" s="1">
        <f>IFERROR(__xludf.DUMMYFUNCTION("""COMPUTED_VALUE"""),998.52)</f>
        <v>998.52</v>
      </c>
      <c r="J179" s="2">
        <f>IFERROR(__xludf.DUMMYFUNCTION("""COMPUTED_VALUE"""),45551.66666666667)</f>
        <v>45551.66667</v>
      </c>
      <c r="K179" s="1">
        <f>IFERROR(__xludf.DUMMYFUNCTION("""COMPUTED_VALUE"""),1003.56)</f>
        <v>1003.56</v>
      </c>
      <c r="M179" s="2">
        <f>IFERROR(__xludf.DUMMYFUNCTION("""COMPUTED_VALUE"""),45551.66666666667)</f>
        <v>45551.66667</v>
      </c>
      <c r="N179" s="1">
        <f>IFERROR(__xludf.DUMMYFUNCTION("""COMPUTED_VALUE"""),2.822831E7)</f>
        <v>28228310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IFERROR(__xludf.DUMMYFUNCTION("""COMPUTED_VALUE"""),1001.65)</f>
        <v>1001.65</v>
      </c>
      <c r="D180" s="2">
        <f>IFERROR(__xludf.DUMMYFUNCTION("""COMPUTED_VALUE"""),45552.66666666667)</f>
        <v>45552.66667</v>
      </c>
      <c r="E180" s="1">
        <f>IFERROR(__xludf.DUMMYFUNCTION("""COMPUTED_VALUE"""),1007.88)</f>
        <v>1007.88</v>
      </c>
      <c r="G180" s="2">
        <f>IFERROR(__xludf.DUMMYFUNCTION("""COMPUTED_VALUE"""),45552.66666666667)</f>
        <v>45552.66667</v>
      </c>
      <c r="H180" s="1">
        <f>IFERROR(__xludf.DUMMYFUNCTION("""COMPUTED_VALUE"""),1000.0)</f>
        <v>1000</v>
      </c>
      <c r="J180" s="2">
        <f>IFERROR(__xludf.DUMMYFUNCTION("""COMPUTED_VALUE"""),45552.66666666667)</f>
        <v>45552.66667</v>
      </c>
      <c r="K180" s="1">
        <f>IFERROR(__xludf.DUMMYFUNCTION("""COMPUTED_VALUE"""),1001.94)</f>
        <v>1001.94</v>
      </c>
      <c r="M180" s="2">
        <f>IFERROR(__xludf.DUMMYFUNCTION("""COMPUTED_VALUE"""),45552.66666666667)</f>
        <v>45552.66667</v>
      </c>
      <c r="N180" s="1">
        <f>IFERROR(__xludf.DUMMYFUNCTION("""COMPUTED_VALUE"""),3.9520362E7)</f>
        <v>39520362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IFERROR(__xludf.DUMMYFUNCTION("""COMPUTED_VALUE"""),1002.14)</f>
        <v>1002.14</v>
      </c>
      <c r="D181" s="2">
        <f>IFERROR(__xludf.DUMMYFUNCTION("""COMPUTED_VALUE"""),45553.66666666667)</f>
        <v>45553.66667</v>
      </c>
      <c r="E181" s="1">
        <f>IFERROR(__xludf.DUMMYFUNCTION("""COMPUTED_VALUE"""),1008.94)</f>
        <v>1008.94</v>
      </c>
      <c r="G181" s="2">
        <f>IFERROR(__xludf.DUMMYFUNCTION("""COMPUTED_VALUE"""),45553.66666666667)</f>
        <v>45553.66667</v>
      </c>
      <c r="H181" s="1">
        <f>IFERROR(__xludf.DUMMYFUNCTION("""COMPUTED_VALUE"""),994.22)</f>
        <v>994.22</v>
      </c>
      <c r="J181" s="2">
        <f>IFERROR(__xludf.DUMMYFUNCTION("""COMPUTED_VALUE"""),45553.66666666667)</f>
        <v>45553.66667</v>
      </c>
      <c r="K181" s="1">
        <f>IFERROR(__xludf.DUMMYFUNCTION("""COMPUTED_VALUE"""),999.23)</f>
        <v>999.23</v>
      </c>
      <c r="M181" s="2">
        <f>IFERROR(__xludf.DUMMYFUNCTION("""COMPUTED_VALUE"""),45553.66666666667)</f>
        <v>45553.66667</v>
      </c>
      <c r="N181" s="1">
        <f>IFERROR(__xludf.DUMMYFUNCTION("""COMPUTED_VALUE"""),4.0560355E7)</f>
        <v>40560355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IFERROR(__xludf.DUMMYFUNCTION("""COMPUTED_VALUE"""),999.84)</f>
        <v>999.84</v>
      </c>
      <c r="D182" s="2">
        <f>IFERROR(__xludf.DUMMYFUNCTION("""COMPUTED_VALUE"""),45554.66666666667)</f>
        <v>45554.66667</v>
      </c>
      <c r="E182" s="1">
        <f>IFERROR(__xludf.DUMMYFUNCTION("""COMPUTED_VALUE"""),1002.35)</f>
        <v>1002.35</v>
      </c>
      <c r="G182" s="2">
        <f>IFERROR(__xludf.DUMMYFUNCTION("""COMPUTED_VALUE"""),45554.66666666667)</f>
        <v>45554.66667</v>
      </c>
      <c r="H182" s="1">
        <f>IFERROR(__xludf.DUMMYFUNCTION("""COMPUTED_VALUE"""),989.09)</f>
        <v>989.09</v>
      </c>
      <c r="J182" s="2">
        <f>IFERROR(__xludf.DUMMYFUNCTION("""COMPUTED_VALUE"""),45554.66666666667)</f>
        <v>45554.66667</v>
      </c>
      <c r="K182" s="1">
        <f>IFERROR(__xludf.DUMMYFUNCTION("""COMPUTED_VALUE"""),990.05)</f>
        <v>990.05</v>
      </c>
      <c r="M182" s="2">
        <f>IFERROR(__xludf.DUMMYFUNCTION("""COMPUTED_VALUE"""),45554.66666666667)</f>
        <v>45554.66667</v>
      </c>
      <c r="N182" s="1">
        <f>IFERROR(__xludf.DUMMYFUNCTION("""COMPUTED_VALUE"""),4.1232614E7)</f>
        <v>41232614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IFERROR(__xludf.DUMMYFUNCTION("""COMPUTED_VALUE"""),984.13)</f>
        <v>984.13</v>
      </c>
      <c r="D183" s="2">
        <f>IFERROR(__xludf.DUMMYFUNCTION("""COMPUTED_VALUE"""),45555.66666666667)</f>
        <v>45555.66667</v>
      </c>
      <c r="E183" s="1">
        <f>IFERROR(__xludf.DUMMYFUNCTION("""COMPUTED_VALUE"""),989.08)</f>
        <v>989.08</v>
      </c>
      <c r="G183" s="2">
        <f>IFERROR(__xludf.DUMMYFUNCTION("""COMPUTED_VALUE"""),45555.66666666667)</f>
        <v>45555.66667</v>
      </c>
      <c r="H183" s="1">
        <f>IFERROR(__xludf.DUMMYFUNCTION("""COMPUTED_VALUE"""),979.35)</f>
        <v>979.35</v>
      </c>
      <c r="J183" s="2">
        <f>IFERROR(__xludf.DUMMYFUNCTION("""COMPUTED_VALUE"""),45555.66666666667)</f>
        <v>45555.66667</v>
      </c>
      <c r="K183" s="1">
        <f>IFERROR(__xludf.DUMMYFUNCTION("""COMPUTED_VALUE"""),987.59)</f>
        <v>987.59</v>
      </c>
      <c r="M183" s="2">
        <f>IFERROR(__xludf.DUMMYFUNCTION("""COMPUTED_VALUE"""),45555.66666666667)</f>
        <v>45555.66667</v>
      </c>
      <c r="N183" s="1">
        <f>IFERROR(__xludf.DUMMYFUNCTION("""COMPUTED_VALUE"""),1.0096664E8)</f>
        <v>100966640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IFERROR(__xludf.DUMMYFUNCTION("""COMPUTED_VALUE"""),986.86)</f>
        <v>986.86</v>
      </c>
      <c r="D184" s="2">
        <f>IFERROR(__xludf.DUMMYFUNCTION("""COMPUTED_VALUE"""),45558.66666666667)</f>
        <v>45558.66667</v>
      </c>
      <c r="E184" s="1">
        <f>IFERROR(__xludf.DUMMYFUNCTION("""COMPUTED_VALUE"""),999.68)</f>
        <v>999.68</v>
      </c>
      <c r="G184" s="2">
        <f>IFERROR(__xludf.DUMMYFUNCTION("""COMPUTED_VALUE"""),45558.66666666667)</f>
        <v>45558.66667</v>
      </c>
      <c r="H184" s="1">
        <f>IFERROR(__xludf.DUMMYFUNCTION("""COMPUTED_VALUE"""),984.19)</f>
        <v>984.19</v>
      </c>
      <c r="J184" s="2">
        <f>IFERROR(__xludf.DUMMYFUNCTION("""COMPUTED_VALUE"""),45558.66666666667)</f>
        <v>45558.66667</v>
      </c>
      <c r="K184" s="1">
        <f>IFERROR(__xludf.DUMMYFUNCTION("""COMPUTED_VALUE"""),992.92)</f>
        <v>992.92</v>
      </c>
      <c r="M184" s="2">
        <f>IFERROR(__xludf.DUMMYFUNCTION("""COMPUTED_VALUE"""),45558.66666666667)</f>
        <v>45558.66667</v>
      </c>
      <c r="N184" s="1">
        <f>IFERROR(__xludf.DUMMYFUNCTION("""COMPUTED_VALUE"""),3.7009951E7)</f>
        <v>37009951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IFERROR(__xludf.DUMMYFUNCTION("""COMPUTED_VALUE"""),986.41)</f>
        <v>986.41</v>
      </c>
      <c r="D185" s="2">
        <f>IFERROR(__xludf.DUMMYFUNCTION("""COMPUTED_VALUE"""),45559.66666666667)</f>
        <v>45559.66667</v>
      </c>
      <c r="E185" s="1">
        <f>IFERROR(__xludf.DUMMYFUNCTION("""COMPUTED_VALUE"""),992.48)</f>
        <v>992.48</v>
      </c>
      <c r="G185" s="2">
        <f>IFERROR(__xludf.DUMMYFUNCTION("""COMPUTED_VALUE"""),45559.66666666667)</f>
        <v>45559.66667</v>
      </c>
      <c r="H185" s="1">
        <f>IFERROR(__xludf.DUMMYFUNCTION("""COMPUTED_VALUE"""),981.61)</f>
        <v>981.61</v>
      </c>
      <c r="J185" s="2">
        <f>IFERROR(__xludf.DUMMYFUNCTION("""COMPUTED_VALUE"""),45559.66666666667)</f>
        <v>45559.66667</v>
      </c>
      <c r="K185" s="1">
        <f>IFERROR(__xludf.DUMMYFUNCTION("""COMPUTED_VALUE"""),984.76)</f>
        <v>984.76</v>
      </c>
      <c r="M185" s="2">
        <f>IFERROR(__xludf.DUMMYFUNCTION("""COMPUTED_VALUE"""),45559.66666666667)</f>
        <v>45559.66667</v>
      </c>
      <c r="N185" s="1">
        <f>IFERROR(__xludf.DUMMYFUNCTION("""COMPUTED_VALUE"""),3.9340899E7)</f>
        <v>39340899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IFERROR(__xludf.DUMMYFUNCTION("""COMPUTED_VALUE"""),988.8)</f>
        <v>988.8</v>
      </c>
      <c r="D186" s="2">
        <f>IFERROR(__xludf.DUMMYFUNCTION("""COMPUTED_VALUE"""),45560.66666666667)</f>
        <v>45560.66667</v>
      </c>
      <c r="E186" s="1">
        <f>IFERROR(__xludf.DUMMYFUNCTION("""COMPUTED_VALUE"""),990.62)</f>
        <v>990.62</v>
      </c>
      <c r="G186" s="2">
        <f>IFERROR(__xludf.DUMMYFUNCTION("""COMPUTED_VALUE"""),45560.66666666667)</f>
        <v>45560.66667</v>
      </c>
      <c r="H186" s="1">
        <f>IFERROR(__xludf.DUMMYFUNCTION("""COMPUTED_VALUE"""),981.12)</f>
        <v>981.12</v>
      </c>
      <c r="J186" s="2">
        <f>IFERROR(__xludf.DUMMYFUNCTION("""COMPUTED_VALUE"""),45560.66666666667)</f>
        <v>45560.66667</v>
      </c>
      <c r="K186" s="1">
        <f>IFERROR(__xludf.DUMMYFUNCTION("""COMPUTED_VALUE"""),982.87)</f>
        <v>982.87</v>
      </c>
      <c r="M186" s="2">
        <f>IFERROR(__xludf.DUMMYFUNCTION("""COMPUTED_VALUE"""),45560.66666666667)</f>
        <v>45560.66667</v>
      </c>
      <c r="N186" s="1">
        <f>IFERROR(__xludf.DUMMYFUNCTION("""COMPUTED_VALUE"""),3.2061323E7)</f>
        <v>32061323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IFERROR(__xludf.DUMMYFUNCTION("""COMPUTED_VALUE"""),979.06)</f>
        <v>979.06</v>
      </c>
      <c r="D187" s="2">
        <f>IFERROR(__xludf.DUMMYFUNCTION("""COMPUTED_VALUE"""),45561.66666666667)</f>
        <v>45561.66667</v>
      </c>
      <c r="E187" s="1">
        <f>IFERROR(__xludf.DUMMYFUNCTION("""COMPUTED_VALUE"""),987.12)</f>
        <v>987.12</v>
      </c>
      <c r="G187" s="2">
        <f>IFERROR(__xludf.DUMMYFUNCTION("""COMPUTED_VALUE"""),45561.66666666667)</f>
        <v>45561.66667</v>
      </c>
      <c r="H187" s="1">
        <f>IFERROR(__xludf.DUMMYFUNCTION("""COMPUTED_VALUE"""),977.93)</f>
        <v>977.93</v>
      </c>
      <c r="J187" s="2">
        <f>IFERROR(__xludf.DUMMYFUNCTION("""COMPUTED_VALUE"""),45561.66666666667)</f>
        <v>45561.66667</v>
      </c>
      <c r="K187" s="1">
        <f>IFERROR(__xludf.DUMMYFUNCTION("""COMPUTED_VALUE"""),983.51)</f>
        <v>983.51</v>
      </c>
      <c r="M187" s="2">
        <f>IFERROR(__xludf.DUMMYFUNCTION("""COMPUTED_VALUE"""),45561.66666666667)</f>
        <v>45561.66667</v>
      </c>
      <c r="N187" s="1">
        <f>IFERROR(__xludf.DUMMYFUNCTION("""COMPUTED_VALUE"""),3.6533795E7)</f>
        <v>36533795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IFERROR(__xludf.DUMMYFUNCTION("""COMPUTED_VALUE"""),985.32)</f>
        <v>985.32</v>
      </c>
      <c r="D188" s="2">
        <f>IFERROR(__xludf.DUMMYFUNCTION("""COMPUTED_VALUE"""),45562.66666666667)</f>
        <v>45562.66667</v>
      </c>
      <c r="E188" s="1">
        <f>IFERROR(__xludf.DUMMYFUNCTION("""COMPUTED_VALUE"""),994.96)</f>
        <v>994.96</v>
      </c>
      <c r="G188" s="2">
        <f>IFERROR(__xludf.DUMMYFUNCTION("""COMPUTED_VALUE"""),45562.66666666667)</f>
        <v>45562.66667</v>
      </c>
      <c r="H188" s="1">
        <f>IFERROR(__xludf.DUMMYFUNCTION("""COMPUTED_VALUE"""),985.32)</f>
        <v>985.32</v>
      </c>
      <c r="J188" s="2">
        <f>IFERROR(__xludf.DUMMYFUNCTION("""COMPUTED_VALUE"""),45562.66666666667)</f>
        <v>45562.66667</v>
      </c>
      <c r="K188" s="1">
        <f>IFERROR(__xludf.DUMMYFUNCTION("""COMPUTED_VALUE"""),987.45)</f>
        <v>987.45</v>
      </c>
      <c r="M188" s="2">
        <f>IFERROR(__xludf.DUMMYFUNCTION("""COMPUTED_VALUE"""),45562.66666666667)</f>
        <v>45562.66667</v>
      </c>
      <c r="N188" s="1">
        <f>IFERROR(__xludf.DUMMYFUNCTION("""COMPUTED_VALUE"""),3.4033503E7)</f>
        <v>34033503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IFERROR(__xludf.DUMMYFUNCTION("""COMPUTED_VALUE"""),989.86)</f>
        <v>989.86</v>
      </c>
      <c r="D189" s="2">
        <f>IFERROR(__xludf.DUMMYFUNCTION("""COMPUTED_VALUE"""),45565.66666666667)</f>
        <v>45565.66667</v>
      </c>
      <c r="E189" s="1">
        <f>IFERROR(__xludf.DUMMYFUNCTION("""COMPUTED_VALUE"""),993.69)</f>
        <v>993.69</v>
      </c>
      <c r="G189" s="2">
        <f>IFERROR(__xludf.DUMMYFUNCTION("""COMPUTED_VALUE"""),45565.66666666667)</f>
        <v>45565.66667</v>
      </c>
      <c r="H189" s="1">
        <f>IFERROR(__xludf.DUMMYFUNCTION("""COMPUTED_VALUE"""),985.45)</f>
        <v>985.45</v>
      </c>
      <c r="J189" s="2">
        <f>IFERROR(__xludf.DUMMYFUNCTION("""COMPUTED_VALUE"""),45565.66666666667)</f>
        <v>45565.66667</v>
      </c>
      <c r="K189" s="1">
        <f>IFERROR(__xludf.DUMMYFUNCTION("""COMPUTED_VALUE"""),987.69)</f>
        <v>987.69</v>
      </c>
      <c r="M189" s="2">
        <f>IFERROR(__xludf.DUMMYFUNCTION("""COMPUTED_VALUE"""),45565.66666666667)</f>
        <v>45565.66667</v>
      </c>
      <c r="N189" s="1">
        <f>IFERROR(__xludf.DUMMYFUNCTION("""COMPUTED_VALUE"""),4.4328073E7)</f>
        <v>44328073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IFERROR(__xludf.DUMMYFUNCTION("""COMPUTED_VALUE"""),990.69)</f>
        <v>990.69</v>
      </c>
      <c r="D190" s="2">
        <f>IFERROR(__xludf.DUMMYFUNCTION("""COMPUTED_VALUE"""),45566.66666666667)</f>
        <v>45566.66667</v>
      </c>
      <c r="E190" s="1">
        <f>IFERROR(__xludf.DUMMYFUNCTION("""COMPUTED_VALUE"""),997.83)</f>
        <v>997.83</v>
      </c>
      <c r="G190" s="2">
        <f>IFERROR(__xludf.DUMMYFUNCTION("""COMPUTED_VALUE"""),45566.66666666667)</f>
        <v>45566.66667</v>
      </c>
      <c r="H190" s="1">
        <f>IFERROR(__xludf.DUMMYFUNCTION("""COMPUTED_VALUE"""),985.44)</f>
        <v>985.44</v>
      </c>
      <c r="J190" s="2">
        <f>IFERROR(__xludf.DUMMYFUNCTION("""COMPUTED_VALUE"""),45566.66666666667)</f>
        <v>45566.66667</v>
      </c>
      <c r="K190" s="1">
        <f>IFERROR(__xludf.DUMMYFUNCTION("""COMPUTED_VALUE"""),988.46)</f>
        <v>988.46</v>
      </c>
      <c r="M190" s="2">
        <f>IFERROR(__xludf.DUMMYFUNCTION("""COMPUTED_VALUE"""),45566.66666666667)</f>
        <v>45566.66667</v>
      </c>
      <c r="N190" s="1">
        <f>IFERROR(__xludf.DUMMYFUNCTION("""COMPUTED_VALUE"""),4.5631835E7)</f>
        <v>45631835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IFERROR(__xludf.DUMMYFUNCTION("""COMPUTED_VALUE"""),986.97)</f>
        <v>986.97</v>
      </c>
      <c r="D191" s="2">
        <f>IFERROR(__xludf.DUMMYFUNCTION("""COMPUTED_VALUE"""),45567.66666666667)</f>
        <v>45567.66667</v>
      </c>
      <c r="E191" s="1">
        <f>IFERROR(__xludf.DUMMYFUNCTION("""COMPUTED_VALUE"""),986.97)</f>
        <v>986.97</v>
      </c>
      <c r="G191" s="2">
        <f>IFERROR(__xludf.DUMMYFUNCTION("""COMPUTED_VALUE"""),45567.66666666667)</f>
        <v>45567.66667</v>
      </c>
      <c r="H191" s="1">
        <f>IFERROR(__xludf.DUMMYFUNCTION("""COMPUTED_VALUE"""),972.8)</f>
        <v>972.8</v>
      </c>
      <c r="J191" s="2">
        <f>IFERROR(__xludf.DUMMYFUNCTION("""COMPUTED_VALUE"""),45567.66666666667)</f>
        <v>45567.66667</v>
      </c>
      <c r="K191" s="1">
        <f>IFERROR(__xludf.DUMMYFUNCTION("""COMPUTED_VALUE"""),978.47)</f>
        <v>978.47</v>
      </c>
      <c r="M191" s="2">
        <f>IFERROR(__xludf.DUMMYFUNCTION("""COMPUTED_VALUE"""),45567.66666666667)</f>
        <v>45567.66667</v>
      </c>
      <c r="N191" s="1">
        <f>IFERROR(__xludf.DUMMYFUNCTION("""COMPUTED_VALUE"""),3.91511E7)</f>
        <v>39151100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IFERROR(__xludf.DUMMYFUNCTION("""COMPUTED_VALUE"""),974.27)</f>
        <v>974.27</v>
      </c>
      <c r="D192" s="2">
        <f>IFERROR(__xludf.DUMMYFUNCTION("""COMPUTED_VALUE"""),45568.66666666667)</f>
        <v>45568.66667</v>
      </c>
      <c r="E192" s="1">
        <f>IFERROR(__xludf.DUMMYFUNCTION("""COMPUTED_VALUE"""),974.96)</f>
        <v>974.96</v>
      </c>
      <c r="G192" s="2">
        <f>IFERROR(__xludf.DUMMYFUNCTION("""COMPUTED_VALUE"""),45568.66666666667)</f>
        <v>45568.66667</v>
      </c>
      <c r="H192" s="1">
        <f>IFERROR(__xludf.DUMMYFUNCTION("""COMPUTED_VALUE"""),966.41)</f>
        <v>966.41</v>
      </c>
      <c r="J192" s="2">
        <f>IFERROR(__xludf.DUMMYFUNCTION("""COMPUTED_VALUE"""),45568.66666666667)</f>
        <v>45568.66667</v>
      </c>
      <c r="K192" s="1">
        <f>IFERROR(__xludf.DUMMYFUNCTION("""COMPUTED_VALUE"""),971.24)</f>
        <v>971.24</v>
      </c>
      <c r="M192" s="2">
        <f>IFERROR(__xludf.DUMMYFUNCTION("""COMPUTED_VALUE"""),45568.66666666667)</f>
        <v>45568.66667</v>
      </c>
      <c r="N192" s="1">
        <f>IFERROR(__xludf.DUMMYFUNCTION("""COMPUTED_VALUE"""),3.0911974E7)</f>
        <v>30911974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IFERROR(__xludf.DUMMYFUNCTION("""COMPUTED_VALUE"""),964.32)</f>
        <v>964.32</v>
      </c>
      <c r="D193" s="2">
        <f>IFERROR(__xludf.DUMMYFUNCTION("""COMPUTED_VALUE"""),45569.66666666667)</f>
        <v>45569.66667</v>
      </c>
      <c r="E193" s="1">
        <f>IFERROR(__xludf.DUMMYFUNCTION("""COMPUTED_VALUE"""),969.19)</f>
        <v>969.19</v>
      </c>
      <c r="G193" s="2">
        <f>IFERROR(__xludf.DUMMYFUNCTION("""COMPUTED_VALUE"""),45569.66666666667)</f>
        <v>45569.66667</v>
      </c>
      <c r="H193" s="1">
        <f>IFERROR(__xludf.DUMMYFUNCTION("""COMPUTED_VALUE"""),962.71)</f>
        <v>962.71</v>
      </c>
      <c r="J193" s="2">
        <f>IFERROR(__xludf.DUMMYFUNCTION("""COMPUTED_VALUE"""),45569.66666666667)</f>
        <v>45569.66667</v>
      </c>
      <c r="K193" s="1">
        <f>IFERROR(__xludf.DUMMYFUNCTION("""COMPUTED_VALUE"""),968.38)</f>
        <v>968.38</v>
      </c>
      <c r="M193" s="2">
        <f>IFERROR(__xludf.DUMMYFUNCTION("""COMPUTED_VALUE"""),45569.66666666667)</f>
        <v>45569.66667</v>
      </c>
      <c r="N193" s="1">
        <f>IFERROR(__xludf.DUMMYFUNCTION("""COMPUTED_VALUE"""),3.7442362E7)</f>
        <v>37442362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IFERROR(__xludf.DUMMYFUNCTION("""COMPUTED_VALUE"""),966.89)</f>
        <v>966.89</v>
      </c>
      <c r="D194" s="2">
        <f>IFERROR(__xludf.DUMMYFUNCTION("""COMPUTED_VALUE"""),45572.66666666667)</f>
        <v>45572.66667</v>
      </c>
      <c r="E194" s="1">
        <f>IFERROR(__xludf.DUMMYFUNCTION("""COMPUTED_VALUE"""),966.89)</f>
        <v>966.89</v>
      </c>
      <c r="G194" s="2">
        <f>IFERROR(__xludf.DUMMYFUNCTION("""COMPUTED_VALUE"""),45572.66666666667)</f>
        <v>45572.66667</v>
      </c>
      <c r="H194" s="1">
        <f>IFERROR(__xludf.DUMMYFUNCTION("""COMPUTED_VALUE"""),954.46)</f>
        <v>954.46</v>
      </c>
      <c r="J194" s="2">
        <f>IFERROR(__xludf.DUMMYFUNCTION("""COMPUTED_VALUE"""),45572.66666666667)</f>
        <v>45572.66667</v>
      </c>
      <c r="K194" s="1">
        <f>IFERROR(__xludf.DUMMYFUNCTION("""COMPUTED_VALUE"""),956.18)</f>
        <v>956.18</v>
      </c>
      <c r="M194" s="2">
        <f>IFERROR(__xludf.DUMMYFUNCTION("""COMPUTED_VALUE"""),45572.66666666667)</f>
        <v>45572.66667</v>
      </c>
      <c r="N194" s="1">
        <f>IFERROR(__xludf.DUMMYFUNCTION("""COMPUTED_VALUE"""),4.6196134E7)</f>
        <v>46196134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IFERROR(__xludf.DUMMYFUNCTION("""COMPUTED_VALUE"""),957.22)</f>
        <v>957.22</v>
      </c>
      <c r="D195" s="2">
        <f>IFERROR(__xludf.DUMMYFUNCTION("""COMPUTED_VALUE"""),45573.66666666667)</f>
        <v>45573.66667</v>
      </c>
      <c r="E195" s="1">
        <f>IFERROR(__xludf.DUMMYFUNCTION("""COMPUTED_VALUE"""),965.74)</f>
        <v>965.74</v>
      </c>
      <c r="G195" s="2">
        <f>IFERROR(__xludf.DUMMYFUNCTION("""COMPUTED_VALUE"""),45573.66666666667)</f>
        <v>45573.66667</v>
      </c>
      <c r="H195" s="1">
        <f>IFERROR(__xludf.DUMMYFUNCTION("""COMPUTED_VALUE"""),956.81)</f>
        <v>956.81</v>
      </c>
      <c r="J195" s="2">
        <f>IFERROR(__xludf.DUMMYFUNCTION("""COMPUTED_VALUE"""),45573.66666666667)</f>
        <v>45573.66667</v>
      </c>
      <c r="K195" s="1">
        <f>IFERROR(__xludf.DUMMYFUNCTION("""COMPUTED_VALUE"""),965.04)</f>
        <v>965.04</v>
      </c>
      <c r="M195" s="2">
        <f>IFERROR(__xludf.DUMMYFUNCTION("""COMPUTED_VALUE"""),45573.66666666667)</f>
        <v>45573.66667</v>
      </c>
      <c r="N195" s="1">
        <f>IFERROR(__xludf.DUMMYFUNCTION("""COMPUTED_VALUE"""),4.0471894E7)</f>
        <v>40471894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IFERROR(__xludf.DUMMYFUNCTION("""COMPUTED_VALUE"""),963.32)</f>
        <v>963.32</v>
      </c>
      <c r="D196" s="2">
        <f>IFERROR(__xludf.DUMMYFUNCTION("""COMPUTED_VALUE"""),45574.66666666667)</f>
        <v>45574.66667</v>
      </c>
      <c r="E196" s="1">
        <f>IFERROR(__xludf.DUMMYFUNCTION("""COMPUTED_VALUE"""),975.72)</f>
        <v>975.72</v>
      </c>
      <c r="G196" s="2">
        <f>IFERROR(__xludf.DUMMYFUNCTION("""COMPUTED_VALUE"""),45574.66666666667)</f>
        <v>45574.66667</v>
      </c>
      <c r="H196" s="1">
        <f>IFERROR(__xludf.DUMMYFUNCTION("""COMPUTED_VALUE"""),962.19)</f>
        <v>962.19</v>
      </c>
      <c r="J196" s="2">
        <f>IFERROR(__xludf.DUMMYFUNCTION("""COMPUTED_VALUE"""),45574.66666666667)</f>
        <v>45574.66667</v>
      </c>
      <c r="K196" s="1">
        <f>IFERROR(__xludf.DUMMYFUNCTION("""COMPUTED_VALUE"""),973.1)</f>
        <v>973.1</v>
      </c>
      <c r="M196" s="2">
        <f>IFERROR(__xludf.DUMMYFUNCTION("""COMPUTED_VALUE"""),45574.66666666667)</f>
        <v>45574.66667</v>
      </c>
      <c r="N196" s="1">
        <f>IFERROR(__xludf.DUMMYFUNCTION("""COMPUTED_VALUE"""),4.1952298E7)</f>
        <v>41952298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IFERROR(__xludf.DUMMYFUNCTION("""COMPUTED_VALUE"""),972.94)</f>
        <v>972.94</v>
      </c>
      <c r="D197" s="2">
        <f>IFERROR(__xludf.DUMMYFUNCTION("""COMPUTED_VALUE"""),45575.66666666667)</f>
        <v>45575.66667</v>
      </c>
      <c r="E197" s="1">
        <f>IFERROR(__xludf.DUMMYFUNCTION("""COMPUTED_VALUE"""),976.11)</f>
        <v>976.11</v>
      </c>
      <c r="G197" s="2">
        <f>IFERROR(__xludf.DUMMYFUNCTION("""COMPUTED_VALUE"""),45575.66666666667)</f>
        <v>45575.66667</v>
      </c>
      <c r="H197" s="1">
        <f>IFERROR(__xludf.DUMMYFUNCTION("""COMPUTED_VALUE"""),969.16)</f>
        <v>969.16</v>
      </c>
      <c r="J197" s="2">
        <f>IFERROR(__xludf.DUMMYFUNCTION("""COMPUTED_VALUE"""),45575.66666666667)</f>
        <v>45575.66667</v>
      </c>
      <c r="K197" s="1">
        <f>IFERROR(__xludf.DUMMYFUNCTION("""COMPUTED_VALUE"""),974.76)</f>
        <v>974.76</v>
      </c>
      <c r="M197" s="2">
        <f>IFERROR(__xludf.DUMMYFUNCTION("""COMPUTED_VALUE"""),45575.66666666667)</f>
        <v>45575.66667</v>
      </c>
      <c r="N197" s="1">
        <f>IFERROR(__xludf.DUMMYFUNCTION("""COMPUTED_VALUE"""),5.6567066E7)</f>
        <v>56567066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IFERROR(__xludf.DUMMYFUNCTION("""COMPUTED_VALUE"""),978.03)</f>
        <v>978.03</v>
      </c>
      <c r="D198" s="2">
        <f>IFERROR(__xludf.DUMMYFUNCTION("""COMPUTED_VALUE"""),45576.66666666667)</f>
        <v>45576.66667</v>
      </c>
      <c r="E198" s="1">
        <f>IFERROR(__xludf.DUMMYFUNCTION("""COMPUTED_VALUE"""),982.92)</f>
        <v>982.92</v>
      </c>
      <c r="G198" s="2">
        <f>IFERROR(__xludf.DUMMYFUNCTION("""COMPUTED_VALUE"""),45576.66666666667)</f>
        <v>45576.66667</v>
      </c>
      <c r="H198" s="1">
        <f>IFERROR(__xludf.DUMMYFUNCTION("""COMPUTED_VALUE"""),972.57)</f>
        <v>972.57</v>
      </c>
      <c r="J198" s="2">
        <f>IFERROR(__xludf.DUMMYFUNCTION("""COMPUTED_VALUE"""),45576.66666666667)</f>
        <v>45576.66667</v>
      </c>
      <c r="K198" s="1">
        <f>IFERROR(__xludf.DUMMYFUNCTION("""COMPUTED_VALUE"""),980.93)</f>
        <v>980.93</v>
      </c>
      <c r="M198" s="2">
        <f>IFERROR(__xludf.DUMMYFUNCTION("""COMPUTED_VALUE"""),45576.66666666667)</f>
        <v>45576.66667</v>
      </c>
      <c r="N198" s="1">
        <f>IFERROR(__xludf.DUMMYFUNCTION("""COMPUTED_VALUE"""),4.3718506E7)</f>
        <v>43718506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IFERROR(__xludf.DUMMYFUNCTION("""COMPUTED_VALUE"""),981.86)</f>
        <v>981.86</v>
      </c>
      <c r="D199" s="2">
        <f>IFERROR(__xludf.DUMMYFUNCTION("""COMPUTED_VALUE"""),45579.66666666667)</f>
        <v>45579.66667</v>
      </c>
      <c r="E199" s="1">
        <f>IFERROR(__xludf.DUMMYFUNCTION("""COMPUTED_VALUE"""),991.41)</f>
        <v>991.41</v>
      </c>
      <c r="G199" s="2">
        <f>IFERROR(__xludf.DUMMYFUNCTION("""COMPUTED_VALUE"""),45579.66666666667)</f>
        <v>45579.66667</v>
      </c>
      <c r="H199" s="1">
        <f>IFERROR(__xludf.DUMMYFUNCTION("""COMPUTED_VALUE"""),979.93)</f>
        <v>979.93</v>
      </c>
      <c r="J199" s="2">
        <f>IFERROR(__xludf.DUMMYFUNCTION("""COMPUTED_VALUE"""),45579.66666666667)</f>
        <v>45579.66667</v>
      </c>
      <c r="K199" s="1">
        <f>IFERROR(__xludf.DUMMYFUNCTION("""COMPUTED_VALUE"""),990.34)</f>
        <v>990.34</v>
      </c>
      <c r="M199" s="2">
        <f>IFERROR(__xludf.DUMMYFUNCTION("""COMPUTED_VALUE"""),45579.66666666667)</f>
        <v>45579.66667</v>
      </c>
      <c r="N199" s="1">
        <f>IFERROR(__xludf.DUMMYFUNCTION("""COMPUTED_VALUE"""),3.9573594E7)</f>
        <v>39573594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IFERROR(__xludf.DUMMYFUNCTION("""COMPUTED_VALUE"""),991.47)</f>
        <v>991.47</v>
      </c>
      <c r="D200" s="2">
        <f>IFERROR(__xludf.DUMMYFUNCTION("""COMPUTED_VALUE"""),45580.66666666667)</f>
        <v>45580.66667</v>
      </c>
      <c r="E200" s="1">
        <f>IFERROR(__xludf.DUMMYFUNCTION("""COMPUTED_VALUE"""),999.65)</f>
        <v>999.65</v>
      </c>
      <c r="G200" s="2">
        <f>IFERROR(__xludf.DUMMYFUNCTION("""COMPUTED_VALUE"""),45580.66666666667)</f>
        <v>45580.66667</v>
      </c>
      <c r="H200" s="1">
        <f>IFERROR(__xludf.DUMMYFUNCTION("""COMPUTED_VALUE"""),986.61)</f>
        <v>986.61</v>
      </c>
      <c r="J200" s="2">
        <f>IFERROR(__xludf.DUMMYFUNCTION("""COMPUTED_VALUE"""),45580.66666666667)</f>
        <v>45580.66667</v>
      </c>
      <c r="K200" s="1">
        <f>IFERROR(__xludf.DUMMYFUNCTION("""COMPUTED_VALUE"""),991.32)</f>
        <v>991.32</v>
      </c>
      <c r="M200" s="2">
        <f>IFERROR(__xludf.DUMMYFUNCTION("""COMPUTED_VALUE"""),45580.66666666667)</f>
        <v>45580.66667</v>
      </c>
      <c r="N200" s="1">
        <f>IFERROR(__xludf.DUMMYFUNCTION("""COMPUTED_VALUE"""),4.7247836E7)</f>
        <v>47247836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IFERROR(__xludf.DUMMYFUNCTION("""COMPUTED_VALUE"""),987.98)</f>
        <v>987.98</v>
      </c>
      <c r="D201" s="2">
        <f>IFERROR(__xludf.DUMMYFUNCTION("""COMPUTED_VALUE"""),45581.66666666667)</f>
        <v>45581.66667</v>
      </c>
      <c r="E201" s="1">
        <f>IFERROR(__xludf.DUMMYFUNCTION("""COMPUTED_VALUE"""),992.6)</f>
        <v>992.6</v>
      </c>
      <c r="G201" s="2">
        <f>IFERROR(__xludf.DUMMYFUNCTION("""COMPUTED_VALUE"""),45581.66666666667)</f>
        <v>45581.66667</v>
      </c>
      <c r="H201" s="1">
        <f>IFERROR(__xludf.DUMMYFUNCTION("""COMPUTED_VALUE"""),986.62)</f>
        <v>986.62</v>
      </c>
      <c r="J201" s="2">
        <f>IFERROR(__xludf.DUMMYFUNCTION("""COMPUTED_VALUE"""),45581.66666666667)</f>
        <v>45581.66667</v>
      </c>
      <c r="K201" s="1">
        <f>IFERROR(__xludf.DUMMYFUNCTION("""COMPUTED_VALUE"""),990.16)</f>
        <v>990.16</v>
      </c>
      <c r="M201" s="2">
        <f>IFERROR(__xludf.DUMMYFUNCTION("""COMPUTED_VALUE"""),45581.66666666667)</f>
        <v>45581.66667</v>
      </c>
      <c r="N201" s="1">
        <f>IFERROR(__xludf.DUMMYFUNCTION("""COMPUTED_VALUE"""),3.5854553E7)</f>
        <v>35854553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IFERROR(__xludf.DUMMYFUNCTION("""COMPUTED_VALUE"""),990.63)</f>
        <v>990.63</v>
      </c>
      <c r="D202" s="2">
        <f>IFERROR(__xludf.DUMMYFUNCTION("""COMPUTED_VALUE"""),45582.66666666667)</f>
        <v>45582.66667</v>
      </c>
      <c r="E202" s="1">
        <f>IFERROR(__xludf.DUMMYFUNCTION("""COMPUTED_VALUE"""),991.54)</f>
        <v>991.54</v>
      </c>
      <c r="G202" s="2">
        <f>IFERROR(__xludf.DUMMYFUNCTION("""COMPUTED_VALUE"""),45582.66666666667)</f>
        <v>45582.66667</v>
      </c>
      <c r="H202" s="1">
        <f>IFERROR(__xludf.DUMMYFUNCTION("""COMPUTED_VALUE"""),980.79)</f>
        <v>980.79</v>
      </c>
      <c r="J202" s="2">
        <f>IFERROR(__xludf.DUMMYFUNCTION("""COMPUTED_VALUE"""),45582.66666666667)</f>
        <v>45582.66667</v>
      </c>
      <c r="K202" s="1">
        <f>IFERROR(__xludf.DUMMYFUNCTION("""COMPUTED_VALUE"""),985.5)</f>
        <v>985.5</v>
      </c>
      <c r="M202" s="2">
        <f>IFERROR(__xludf.DUMMYFUNCTION("""COMPUTED_VALUE"""),45582.66666666667)</f>
        <v>45582.66667</v>
      </c>
      <c r="N202" s="1">
        <f>IFERROR(__xludf.DUMMYFUNCTION("""COMPUTED_VALUE"""),4.4593256E7)</f>
        <v>44593256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IFERROR(__xludf.DUMMYFUNCTION("""COMPUTED_VALUE"""),979.22)</f>
        <v>979.22</v>
      </c>
      <c r="D203" s="2">
        <f>IFERROR(__xludf.DUMMYFUNCTION("""COMPUTED_VALUE"""),45583.66666666667)</f>
        <v>45583.66667</v>
      </c>
      <c r="E203" s="1">
        <f>IFERROR(__xludf.DUMMYFUNCTION("""COMPUTED_VALUE"""),992.06)</f>
        <v>992.06</v>
      </c>
      <c r="G203" s="2">
        <f>IFERROR(__xludf.DUMMYFUNCTION("""COMPUTED_VALUE"""),45583.66666666667)</f>
        <v>45583.66667</v>
      </c>
      <c r="H203" s="1">
        <f>IFERROR(__xludf.DUMMYFUNCTION("""COMPUTED_VALUE"""),979.22)</f>
        <v>979.22</v>
      </c>
      <c r="J203" s="2">
        <f>IFERROR(__xludf.DUMMYFUNCTION("""COMPUTED_VALUE"""),45583.66666666667)</f>
        <v>45583.66667</v>
      </c>
      <c r="K203" s="1">
        <f>IFERROR(__xludf.DUMMYFUNCTION("""COMPUTED_VALUE"""),991.5)</f>
        <v>991.5</v>
      </c>
      <c r="M203" s="2">
        <f>IFERROR(__xludf.DUMMYFUNCTION("""COMPUTED_VALUE"""),45583.66666666667)</f>
        <v>45583.66667</v>
      </c>
      <c r="N203" s="1">
        <f>IFERROR(__xludf.DUMMYFUNCTION("""COMPUTED_VALUE"""),4.7043806E7)</f>
        <v>47043806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IFERROR(__xludf.DUMMYFUNCTION("""COMPUTED_VALUE"""),989.85)</f>
        <v>989.85</v>
      </c>
      <c r="D204" s="2">
        <f>IFERROR(__xludf.DUMMYFUNCTION("""COMPUTED_VALUE"""),45586.66666666667)</f>
        <v>45586.66667</v>
      </c>
      <c r="E204" s="1">
        <f>IFERROR(__xludf.DUMMYFUNCTION("""COMPUTED_VALUE"""),994.52)</f>
        <v>994.52</v>
      </c>
      <c r="G204" s="2">
        <f>IFERROR(__xludf.DUMMYFUNCTION("""COMPUTED_VALUE"""),45586.66666666667)</f>
        <v>45586.66667</v>
      </c>
      <c r="H204" s="1">
        <f>IFERROR(__xludf.DUMMYFUNCTION("""COMPUTED_VALUE"""),982.85)</f>
        <v>982.85</v>
      </c>
      <c r="J204" s="2">
        <f>IFERROR(__xludf.DUMMYFUNCTION("""COMPUTED_VALUE"""),45586.66666666667)</f>
        <v>45586.66667</v>
      </c>
      <c r="K204" s="1">
        <f>IFERROR(__xludf.DUMMYFUNCTION("""COMPUTED_VALUE"""),984.27)</f>
        <v>984.27</v>
      </c>
      <c r="M204" s="2">
        <f>IFERROR(__xludf.DUMMYFUNCTION("""COMPUTED_VALUE"""),45586.66666666667)</f>
        <v>45586.66667</v>
      </c>
      <c r="N204" s="1">
        <f>IFERROR(__xludf.DUMMYFUNCTION("""COMPUTED_VALUE"""),4.2729489E7)</f>
        <v>42729489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IFERROR(__xludf.DUMMYFUNCTION("""COMPUTED_VALUE"""),982.85)</f>
        <v>982.85</v>
      </c>
      <c r="D205" s="2">
        <f>IFERROR(__xludf.DUMMYFUNCTION("""COMPUTED_VALUE"""),45587.66666666667)</f>
        <v>45587.66667</v>
      </c>
      <c r="E205" s="1">
        <f>IFERROR(__xludf.DUMMYFUNCTION("""COMPUTED_VALUE"""),984.21)</f>
        <v>984.21</v>
      </c>
      <c r="G205" s="2">
        <f>IFERROR(__xludf.DUMMYFUNCTION("""COMPUTED_VALUE"""),45587.66666666667)</f>
        <v>45587.66667</v>
      </c>
      <c r="H205" s="1">
        <f>IFERROR(__xludf.DUMMYFUNCTION("""COMPUTED_VALUE"""),976.78)</f>
        <v>976.78</v>
      </c>
      <c r="J205" s="2">
        <f>IFERROR(__xludf.DUMMYFUNCTION("""COMPUTED_VALUE"""),45587.66666666667)</f>
        <v>45587.66667</v>
      </c>
      <c r="K205" s="1">
        <f>IFERROR(__xludf.DUMMYFUNCTION("""COMPUTED_VALUE"""),982.4)</f>
        <v>982.4</v>
      </c>
      <c r="M205" s="2">
        <f>IFERROR(__xludf.DUMMYFUNCTION("""COMPUTED_VALUE"""),45587.66666666667)</f>
        <v>45587.66667</v>
      </c>
      <c r="N205" s="1">
        <f>IFERROR(__xludf.DUMMYFUNCTION("""COMPUTED_VALUE"""),3.9055949E7)</f>
        <v>39055949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IFERROR(__xludf.DUMMYFUNCTION("""COMPUTED_VALUE"""),964.42)</f>
        <v>964.42</v>
      </c>
      <c r="D206" s="2">
        <f>IFERROR(__xludf.DUMMYFUNCTION("""COMPUTED_VALUE"""),45588.66666666667)</f>
        <v>45588.66667</v>
      </c>
      <c r="E206" s="1">
        <f>IFERROR(__xludf.DUMMYFUNCTION("""COMPUTED_VALUE"""),975.53)</f>
        <v>975.53</v>
      </c>
      <c r="G206" s="2">
        <f>IFERROR(__xludf.DUMMYFUNCTION("""COMPUTED_VALUE"""),45588.66666666667)</f>
        <v>45588.66667</v>
      </c>
      <c r="H206" s="1">
        <f>IFERROR(__xludf.DUMMYFUNCTION("""COMPUTED_VALUE"""),960.33)</f>
        <v>960.33</v>
      </c>
      <c r="J206" s="2">
        <f>IFERROR(__xludf.DUMMYFUNCTION("""COMPUTED_VALUE"""),45588.66666666667)</f>
        <v>45588.66667</v>
      </c>
      <c r="K206" s="1">
        <f>IFERROR(__xludf.DUMMYFUNCTION("""COMPUTED_VALUE"""),969.3)</f>
        <v>969.3</v>
      </c>
      <c r="M206" s="2">
        <f>IFERROR(__xludf.DUMMYFUNCTION("""COMPUTED_VALUE"""),45588.66666666667)</f>
        <v>45588.66667</v>
      </c>
      <c r="N206" s="1">
        <f>IFERROR(__xludf.DUMMYFUNCTION("""COMPUTED_VALUE"""),4.7141921E7)</f>
        <v>47141921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IFERROR(__xludf.DUMMYFUNCTION("""COMPUTED_VALUE"""),967.32)</f>
        <v>967.32</v>
      </c>
      <c r="D207" s="2">
        <f>IFERROR(__xludf.DUMMYFUNCTION("""COMPUTED_VALUE"""),45589.66666666667)</f>
        <v>45589.66667</v>
      </c>
      <c r="E207" s="1">
        <f>IFERROR(__xludf.DUMMYFUNCTION("""COMPUTED_VALUE"""),968.24)</f>
        <v>968.24</v>
      </c>
      <c r="G207" s="2">
        <f>IFERROR(__xludf.DUMMYFUNCTION("""COMPUTED_VALUE"""),45589.66666666667)</f>
        <v>45589.66667</v>
      </c>
      <c r="H207" s="1">
        <f>IFERROR(__xludf.DUMMYFUNCTION("""COMPUTED_VALUE"""),956.97)</f>
        <v>956.97</v>
      </c>
      <c r="J207" s="2">
        <f>IFERROR(__xludf.DUMMYFUNCTION("""COMPUTED_VALUE"""),45589.66666666667)</f>
        <v>45589.66667</v>
      </c>
      <c r="K207" s="1">
        <f>IFERROR(__xludf.DUMMYFUNCTION("""COMPUTED_VALUE"""),960.04)</f>
        <v>960.04</v>
      </c>
      <c r="M207" s="2">
        <f>IFERROR(__xludf.DUMMYFUNCTION("""COMPUTED_VALUE"""),45589.66666666667)</f>
        <v>45589.66667</v>
      </c>
      <c r="N207" s="1">
        <f>IFERROR(__xludf.DUMMYFUNCTION("""COMPUTED_VALUE"""),5.2890864E7)</f>
        <v>52890864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IFERROR(__xludf.DUMMYFUNCTION("""COMPUTED_VALUE"""),961.54)</f>
        <v>961.54</v>
      </c>
      <c r="D208" s="2">
        <f>IFERROR(__xludf.DUMMYFUNCTION("""COMPUTED_VALUE"""),45590.66666666667)</f>
        <v>45590.66667</v>
      </c>
      <c r="E208" s="1">
        <f>IFERROR(__xludf.DUMMYFUNCTION("""COMPUTED_VALUE"""),966.97)</f>
        <v>966.97</v>
      </c>
      <c r="G208" s="2">
        <f>IFERROR(__xludf.DUMMYFUNCTION("""COMPUTED_VALUE"""),45590.66666666667)</f>
        <v>45590.66667</v>
      </c>
      <c r="H208" s="1">
        <f>IFERROR(__xludf.DUMMYFUNCTION("""COMPUTED_VALUE"""),954.93)</f>
        <v>954.93</v>
      </c>
      <c r="J208" s="2">
        <f>IFERROR(__xludf.DUMMYFUNCTION("""COMPUTED_VALUE"""),45590.66666666667)</f>
        <v>45590.66667</v>
      </c>
      <c r="K208" s="1">
        <f>IFERROR(__xludf.DUMMYFUNCTION("""COMPUTED_VALUE"""),955.92)</f>
        <v>955.92</v>
      </c>
      <c r="M208" s="2">
        <f>IFERROR(__xludf.DUMMYFUNCTION("""COMPUTED_VALUE"""),45590.66666666667)</f>
        <v>45590.66667</v>
      </c>
      <c r="N208" s="1">
        <f>IFERROR(__xludf.DUMMYFUNCTION("""COMPUTED_VALUE"""),3.5021747E7)</f>
        <v>35021747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IFERROR(__xludf.DUMMYFUNCTION("""COMPUTED_VALUE"""),958.93)</f>
        <v>958.93</v>
      </c>
      <c r="D209" s="2">
        <f>IFERROR(__xludf.DUMMYFUNCTION("""COMPUTED_VALUE"""),45593.66666666667)</f>
        <v>45593.66667</v>
      </c>
      <c r="E209" s="1">
        <f>IFERROR(__xludf.DUMMYFUNCTION("""COMPUTED_VALUE"""),961.12)</f>
        <v>961.12</v>
      </c>
      <c r="G209" s="2">
        <f>IFERROR(__xludf.DUMMYFUNCTION("""COMPUTED_VALUE"""),45593.66666666667)</f>
        <v>45593.66667</v>
      </c>
      <c r="H209" s="1">
        <f>IFERROR(__xludf.DUMMYFUNCTION("""COMPUTED_VALUE"""),947.7)</f>
        <v>947.7</v>
      </c>
      <c r="J209" s="2">
        <f>IFERROR(__xludf.DUMMYFUNCTION("""COMPUTED_VALUE"""),45593.66666666667)</f>
        <v>45593.66667</v>
      </c>
      <c r="K209" s="1">
        <f>IFERROR(__xludf.DUMMYFUNCTION("""COMPUTED_VALUE"""),948.15)</f>
        <v>948.15</v>
      </c>
      <c r="M209" s="2">
        <f>IFERROR(__xludf.DUMMYFUNCTION("""COMPUTED_VALUE"""),45593.66666666667)</f>
        <v>45593.66667</v>
      </c>
      <c r="N209" s="1">
        <f>IFERROR(__xludf.DUMMYFUNCTION("""COMPUTED_VALUE"""),3.9830171E7)</f>
        <v>39830171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IFERROR(__xludf.DUMMYFUNCTION("""COMPUTED_VALUE"""),941.95)</f>
        <v>941.95</v>
      </c>
      <c r="D210" s="2">
        <f>IFERROR(__xludf.DUMMYFUNCTION("""COMPUTED_VALUE"""),45594.66666666667)</f>
        <v>45594.66667</v>
      </c>
      <c r="E210" s="1">
        <f>IFERROR(__xludf.DUMMYFUNCTION("""COMPUTED_VALUE"""),941.95)</f>
        <v>941.95</v>
      </c>
      <c r="G210" s="2">
        <f>IFERROR(__xludf.DUMMYFUNCTION("""COMPUTED_VALUE"""),45594.66666666667)</f>
        <v>45594.66667</v>
      </c>
      <c r="H210" s="1">
        <f>IFERROR(__xludf.DUMMYFUNCTION("""COMPUTED_VALUE"""),932.81)</f>
        <v>932.81</v>
      </c>
      <c r="J210" s="2">
        <f>IFERROR(__xludf.DUMMYFUNCTION("""COMPUTED_VALUE"""),45594.66666666667)</f>
        <v>45594.66667</v>
      </c>
      <c r="K210" s="1">
        <f>IFERROR(__xludf.DUMMYFUNCTION("""COMPUTED_VALUE"""),933.09)</f>
        <v>933.09</v>
      </c>
      <c r="M210" s="2">
        <f>IFERROR(__xludf.DUMMYFUNCTION("""COMPUTED_VALUE"""),45594.66666666667)</f>
        <v>45594.66667</v>
      </c>
      <c r="N210" s="1">
        <f>IFERROR(__xludf.DUMMYFUNCTION("""COMPUTED_VALUE"""),9.0581669E7)</f>
        <v>90581669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IFERROR(__xludf.DUMMYFUNCTION("""COMPUTED_VALUE"""),931.1)</f>
        <v>931.1</v>
      </c>
      <c r="D211" s="2">
        <f>IFERROR(__xludf.DUMMYFUNCTION("""COMPUTED_VALUE"""),45595.66666666667)</f>
        <v>45595.66667</v>
      </c>
      <c r="E211" s="1">
        <f>IFERROR(__xludf.DUMMYFUNCTION("""COMPUTED_VALUE"""),940.08)</f>
        <v>940.08</v>
      </c>
      <c r="G211" s="2">
        <f>IFERROR(__xludf.DUMMYFUNCTION("""COMPUTED_VALUE"""),45595.66666666667)</f>
        <v>45595.66667</v>
      </c>
      <c r="H211" s="1">
        <f>IFERROR(__xludf.DUMMYFUNCTION("""COMPUTED_VALUE"""),929.48)</f>
        <v>929.48</v>
      </c>
      <c r="J211" s="2">
        <f>IFERROR(__xludf.DUMMYFUNCTION("""COMPUTED_VALUE"""),45595.66666666667)</f>
        <v>45595.66667</v>
      </c>
      <c r="K211" s="1">
        <f>IFERROR(__xludf.DUMMYFUNCTION("""COMPUTED_VALUE"""),932.62)</f>
        <v>932.62</v>
      </c>
      <c r="M211" s="2">
        <f>IFERROR(__xludf.DUMMYFUNCTION("""COMPUTED_VALUE"""),45595.66666666667)</f>
        <v>45595.66667</v>
      </c>
      <c r="N211" s="1">
        <f>IFERROR(__xludf.DUMMYFUNCTION("""COMPUTED_VALUE"""),7.3686676E7)</f>
        <v>73686676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IFERROR(__xludf.DUMMYFUNCTION("""COMPUTED_VALUE"""),931.89)</f>
        <v>931.89</v>
      </c>
      <c r="D212" s="2">
        <f>IFERROR(__xludf.DUMMYFUNCTION("""COMPUTED_VALUE"""),45596.66666666667)</f>
        <v>45596.66667</v>
      </c>
      <c r="E212" s="1">
        <f>IFERROR(__xludf.DUMMYFUNCTION("""COMPUTED_VALUE"""),934.87)</f>
        <v>934.87</v>
      </c>
      <c r="G212" s="2">
        <f>IFERROR(__xludf.DUMMYFUNCTION("""COMPUTED_VALUE"""),45596.66666666667)</f>
        <v>45596.66667</v>
      </c>
      <c r="H212" s="1">
        <f>IFERROR(__xludf.DUMMYFUNCTION("""COMPUTED_VALUE"""),927.4)</f>
        <v>927.4</v>
      </c>
      <c r="J212" s="2">
        <f>IFERROR(__xludf.DUMMYFUNCTION("""COMPUTED_VALUE"""),45596.66666666667)</f>
        <v>45596.66667</v>
      </c>
      <c r="K212" s="1">
        <f>IFERROR(__xludf.DUMMYFUNCTION("""COMPUTED_VALUE"""),927.6)</f>
        <v>927.6</v>
      </c>
      <c r="M212" s="2">
        <f>IFERROR(__xludf.DUMMYFUNCTION("""COMPUTED_VALUE"""),45596.66666666667)</f>
        <v>45596.66667</v>
      </c>
      <c r="N212" s="1">
        <f>IFERROR(__xludf.DUMMYFUNCTION("""COMPUTED_VALUE"""),4.8671447E7)</f>
        <v>48671447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IFERROR(__xludf.DUMMYFUNCTION("""COMPUTED_VALUE"""),927.28)</f>
        <v>927.28</v>
      </c>
      <c r="D213" s="2">
        <f>IFERROR(__xludf.DUMMYFUNCTION("""COMPUTED_VALUE"""),45597.66666666667)</f>
        <v>45597.66667</v>
      </c>
      <c r="E213" s="1">
        <f>IFERROR(__xludf.DUMMYFUNCTION("""COMPUTED_VALUE"""),930.37)</f>
        <v>930.37</v>
      </c>
      <c r="G213" s="2">
        <f>IFERROR(__xludf.DUMMYFUNCTION("""COMPUTED_VALUE"""),45597.66666666667)</f>
        <v>45597.66667</v>
      </c>
      <c r="H213" s="1">
        <f>IFERROR(__xludf.DUMMYFUNCTION("""COMPUTED_VALUE"""),922.84)</f>
        <v>922.84</v>
      </c>
      <c r="J213" s="2">
        <f>IFERROR(__xludf.DUMMYFUNCTION("""COMPUTED_VALUE"""),45597.66666666667)</f>
        <v>45597.66667</v>
      </c>
      <c r="K213" s="1">
        <f>IFERROR(__xludf.DUMMYFUNCTION("""COMPUTED_VALUE"""),924.4)</f>
        <v>924.4</v>
      </c>
      <c r="M213" s="2">
        <f>IFERROR(__xludf.DUMMYFUNCTION("""COMPUTED_VALUE"""),45597.66666666667)</f>
        <v>45597.66667</v>
      </c>
      <c r="N213" s="1">
        <f>IFERROR(__xludf.DUMMYFUNCTION("""COMPUTED_VALUE"""),4.2388819E7)</f>
        <v>42388819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IFERROR(__xludf.DUMMYFUNCTION("""COMPUTED_VALUE"""),924.81)</f>
        <v>924.81</v>
      </c>
      <c r="D214" s="2">
        <f>IFERROR(__xludf.DUMMYFUNCTION("""COMPUTED_VALUE"""),45600.66666666667)</f>
        <v>45600.66667</v>
      </c>
      <c r="E214" s="1">
        <f>IFERROR(__xludf.DUMMYFUNCTION("""COMPUTED_VALUE"""),929.23)</f>
        <v>929.23</v>
      </c>
      <c r="G214" s="2">
        <f>IFERROR(__xludf.DUMMYFUNCTION("""COMPUTED_VALUE"""),45600.66666666667)</f>
        <v>45600.66667</v>
      </c>
      <c r="H214" s="1">
        <f>IFERROR(__xludf.DUMMYFUNCTION("""COMPUTED_VALUE"""),922.47)</f>
        <v>922.47</v>
      </c>
      <c r="J214" s="2">
        <f>IFERROR(__xludf.DUMMYFUNCTION("""COMPUTED_VALUE"""),45600.66666666667)</f>
        <v>45600.66667</v>
      </c>
      <c r="K214" s="1">
        <f>IFERROR(__xludf.DUMMYFUNCTION("""COMPUTED_VALUE"""),928.55)</f>
        <v>928.55</v>
      </c>
      <c r="M214" s="2">
        <f>IFERROR(__xludf.DUMMYFUNCTION("""COMPUTED_VALUE"""),45600.66666666667)</f>
        <v>45600.66667</v>
      </c>
      <c r="N214" s="1">
        <f>IFERROR(__xludf.DUMMYFUNCTION("""COMPUTED_VALUE"""),4.1924634E7)</f>
        <v>41924634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IFERROR(__xludf.DUMMYFUNCTION("""COMPUTED_VALUE"""),928.6)</f>
        <v>928.6</v>
      </c>
      <c r="D215" s="2">
        <f>IFERROR(__xludf.DUMMYFUNCTION("""COMPUTED_VALUE"""),45601.66666666667)</f>
        <v>45601.66667</v>
      </c>
      <c r="E215" s="1">
        <f>IFERROR(__xludf.DUMMYFUNCTION("""COMPUTED_VALUE"""),934.8)</f>
        <v>934.8</v>
      </c>
      <c r="G215" s="2">
        <f>IFERROR(__xludf.DUMMYFUNCTION("""COMPUTED_VALUE"""),45601.66666666667)</f>
        <v>45601.66667</v>
      </c>
      <c r="H215" s="1">
        <f>IFERROR(__xludf.DUMMYFUNCTION("""COMPUTED_VALUE"""),924.54)</f>
        <v>924.54</v>
      </c>
      <c r="J215" s="2">
        <f>IFERROR(__xludf.DUMMYFUNCTION("""COMPUTED_VALUE"""),45601.66666666667)</f>
        <v>45601.66667</v>
      </c>
      <c r="K215" s="1">
        <f>IFERROR(__xludf.DUMMYFUNCTION("""COMPUTED_VALUE"""),934.03)</f>
        <v>934.03</v>
      </c>
      <c r="M215" s="2">
        <f>IFERROR(__xludf.DUMMYFUNCTION("""COMPUTED_VALUE"""),45601.66666666667)</f>
        <v>45601.66667</v>
      </c>
      <c r="N215" s="1">
        <f>IFERROR(__xludf.DUMMYFUNCTION("""COMPUTED_VALUE"""),3.5365055E7)</f>
        <v>35365055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IFERROR(__xludf.DUMMYFUNCTION("""COMPUTED_VALUE"""),932.6)</f>
        <v>932.6</v>
      </c>
      <c r="D216" s="2">
        <f>IFERROR(__xludf.DUMMYFUNCTION("""COMPUTED_VALUE"""),45602.66666666667)</f>
        <v>45602.66667</v>
      </c>
      <c r="E216" s="1">
        <f>IFERROR(__xludf.DUMMYFUNCTION("""COMPUTED_VALUE"""),932.6)</f>
        <v>932.6</v>
      </c>
      <c r="G216" s="2">
        <f>IFERROR(__xludf.DUMMYFUNCTION("""COMPUTED_VALUE"""),45602.66666666667)</f>
        <v>45602.66667</v>
      </c>
      <c r="H216" s="1">
        <f>IFERROR(__xludf.DUMMYFUNCTION("""COMPUTED_VALUE"""),909.23)</f>
        <v>909.23</v>
      </c>
      <c r="J216" s="2">
        <f>IFERROR(__xludf.DUMMYFUNCTION("""COMPUTED_VALUE"""),45602.66666666667)</f>
        <v>45602.66667</v>
      </c>
      <c r="K216" s="1">
        <f>IFERROR(__xludf.DUMMYFUNCTION("""COMPUTED_VALUE"""),917.19)</f>
        <v>917.19</v>
      </c>
      <c r="M216" s="2">
        <f>IFERROR(__xludf.DUMMYFUNCTION("""COMPUTED_VALUE"""),45602.66666666667)</f>
        <v>45602.66667</v>
      </c>
      <c r="N216" s="1">
        <f>IFERROR(__xludf.DUMMYFUNCTION("""COMPUTED_VALUE"""),7.4599086E7)</f>
        <v>74599086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IFERROR(__xludf.DUMMYFUNCTION("""COMPUTED_VALUE"""),916.53)</f>
        <v>916.53</v>
      </c>
      <c r="D217" s="2">
        <f>IFERROR(__xludf.DUMMYFUNCTION("""COMPUTED_VALUE"""),45603.66666666667)</f>
        <v>45603.66667</v>
      </c>
      <c r="E217" s="1">
        <f>IFERROR(__xludf.DUMMYFUNCTION("""COMPUTED_VALUE"""),920.72)</f>
        <v>920.72</v>
      </c>
      <c r="G217" s="2">
        <f>IFERROR(__xludf.DUMMYFUNCTION("""COMPUTED_VALUE"""),45603.66666666667)</f>
        <v>45603.66667</v>
      </c>
      <c r="H217" s="1">
        <f>IFERROR(__xludf.DUMMYFUNCTION("""COMPUTED_VALUE"""),914.74)</f>
        <v>914.74</v>
      </c>
      <c r="J217" s="2">
        <f>IFERROR(__xludf.DUMMYFUNCTION("""COMPUTED_VALUE"""),45603.66666666667)</f>
        <v>45603.66667</v>
      </c>
      <c r="K217" s="1">
        <f>IFERROR(__xludf.DUMMYFUNCTION("""COMPUTED_VALUE"""),915.52)</f>
        <v>915.52</v>
      </c>
      <c r="M217" s="2">
        <f>IFERROR(__xludf.DUMMYFUNCTION("""COMPUTED_VALUE"""),45603.66666666667)</f>
        <v>45603.66667</v>
      </c>
      <c r="N217" s="1">
        <f>IFERROR(__xludf.DUMMYFUNCTION("""COMPUTED_VALUE"""),4.7202005E7)</f>
        <v>47202005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IFERROR(__xludf.DUMMYFUNCTION("""COMPUTED_VALUE"""),915.3)</f>
        <v>915.3</v>
      </c>
      <c r="D218" s="2">
        <f>IFERROR(__xludf.DUMMYFUNCTION("""COMPUTED_VALUE"""),45604.66666666667)</f>
        <v>45604.66667</v>
      </c>
      <c r="E218" s="1">
        <f>IFERROR(__xludf.DUMMYFUNCTION("""COMPUTED_VALUE"""),923.21)</f>
        <v>923.21</v>
      </c>
      <c r="G218" s="2">
        <f>IFERROR(__xludf.DUMMYFUNCTION("""COMPUTED_VALUE"""),45604.66666666667)</f>
        <v>45604.66667</v>
      </c>
      <c r="H218" s="1">
        <f>IFERROR(__xludf.DUMMYFUNCTION("""COMPUTED_VALUE"""),914.68)</f>
        <v>914.68</v>
      </c>
      <c r="J218" s="2">
        <f>IFERROR(__xludf.DUMMYFUNCTION("""COMPUTED_VALUE"""),45604.66666666667)</f>
        <v>45604.66667</v>
      </c>
      <c r="K218" s="1">
        <f>IFERROR(__xludf.DUMMYFUNCTION("""COMPUTED_VALUE"""),919.0)</f>
        <v>919</v>
      </c>
      <c r="M218" s="2">
        <f>IFERROR(__xludf.DUMMYFUNCTION("""COMPUTED_VALUE"""),45604.66666666667)</f>
        <v>45604.66667</v>
      </c>
      <c r="N218" s="1">
        <f>IFERROR(__xludf.DUMMYFUNCTION("""COMPUTED_VALUE"""),4.4504297E7)</f>
        <v>44504297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IFERROR(__xludf.DUMMYFUNCTION("""COMPUTED_VALUE"""),918.97)</f>
        <v>918.97</v>
      </c>
      <c r="D219" s="2">
        <f>IFERROR(__xludf.DUMMYFUNCTION("""COMPUTED_VALUE"""),45607.66666666667)</f>
        <v>45607.66667</v>
      </c>
      <c r="E219" s="1">
        <f>IFERROR(__xludf.DUMMYFUNCTION("""COMPUTED_VALUE"""),924.47)</f>
        <v>924.47</v>
      </c>
      <c r="G219" s="2">
        <f>IFERROR(__xludf.DUMMYFUNCTION("""COMPUTED_VALUE"""),45607.66666666667)</f>
        <v>45607.66667</v>
      </c>
      <c r="H219" s="1">
        <f>IFERROR(__xludf.DUMMYFUNCTION("""COMPUTED_VALUE"""),914.46)</f>
        <v>914.46</v>
      </c>
      <c r="J219" s="2">
        <f>IFERROR(__xludf.DUMMYFUNCTION("""COMPUTED_VALUE"""),45607.66666666667)</f>
        <v>45607.66667</v>
      </c>
      <c r="K219" s="1">
        <f>IFERROR(__xludf.DUMMYFUNCTION("""COMPUTED_VALUE"""),915.57)</f>
        <v>915.57</v>
      </c>
      <c r="M219" s="2">
        <f>IFERROR(__xludf.DUMMYFUNCTION("""COMPUTED_VALUE"""),45607.66666666667)</f>
        <v>45607.66667</v>
      </c>
      <c r="N219" s="1">
        <f>IFERROR(__xludf.DUMMYFUNCTION("""COMPUTED_VALUE"""),4.3289024E7)</f>
        <v>43289024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IFERROR(__xludf.DUMMYFUNCTION("""COMPUTED_VALUE"""),916.79)</f>
        <v>916.79</v>
      </c>
      <c r="D220" s="2">
        <f>IFERROR(__xludf.DUMMYFUNCTION("""COMPUTED_VALUE"""),45608.66666666667)</f>
        <v>45608.66667</v>
      </c>
      <c r="E220" s="1">
        <f>IFERROR(__xludf.DUMMYFUNCTION("""COMPUTED_VALUE"""),918.71)</f>
        <v>918.71</v>
      </c>
      <c r="G220" s="2">
        <f>IFERROR(__xludf.DUMMYFUNCTION("""COMPUTED_VALUE"""),45608.66666666667)</f>
        <v>45608.66667</v>
      </c>
      <c r="H220" s="1">
        <f>IFERROR(__xludf.DUMMYFUNCTION("""COMPUTED_VALUE"""),912.4)</f>
        <v>912.4</v>
      </c>
      <c r="J220" s="2">
        <f>IFERROR(__xludf.DUMMYFUNCTION("""COMPUTED_VALUE"""),45608.66666666667)</f>
        <v>45608.66667</v>
      </c>
      <c r="K220" s="1">
        <f>IFERROR(__xludf.DUMMYFUNCTION("""COMPUTED_VALUE"""),915.37)</f>
        <v>915.37</v>
      </c>
      <c r="M220" s="2">
        <f>IFERROR(__xludf.DUMMYFUNCTION("""COMPUTED_VALUE"""),45608.66666666667)</f>
        <v>45608.66667</v>
      </c>
      <c r="N220" s="1">
        <f>IFERROR(__xludf.DUMMYFUNCTION("""COMPUTED_VALUE"""),4.991373E7)</f>
        <v>49913730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IFERROR(__xludf.DUMMYFUNCTION("""COMPUTED_VALUE"""),911.91)</f>
        <v>911.91</v>
      </c>
      <c r="D221" s="2">
        <f>IFERROR(__xludf.DUMMYFUNCTION("""COMPUTED_VALUE"""),45609.66666666667)</f>
        <v>45609.66667</v>
      </c>
      <c r="E221" s="1">
        <f>IFERROR(__xludf.DUMMYFUNCTION("""COMPUTED_VALUE"""),916.35)</f>
        <v>916.35</v>
      </c>
      <c r="G221" s="2">
        <f>IFERROR(__xludf.DUMMYFUNCTION("""COMPUTED_VALUE"""),45609.66666666667)</f>
        <v>45609.66667</v>
      </c>
      <c r="H221" s="1">
        <f>IFERROR(__xludf.DUMMYFUNCTION("""COMPUTED_VALUE"""),906.31)</f>
        <v>906.31</v>
      </c>
      <c r="J221" s="2">
        <f>IFERROR(__xludf.DUMMYFUNCTION("""COMPUTED_VALUE"""),45609.66666666667)</f>
        <v>45609.66667</v>
      </c>
      <c r="K221" s="1">
        <f>IFERROR(__xludf.DUMMYFUNCTION("""COMPUTED_VALUE"""),915.77)</f>
        <v>915.77</v>
      </c>
      <c r="M221" s="2">
        <f>IFERROR(__xludf.DUMMYFUNCTION("""COMPUTED_VALUE"""),45609.66666666667)</f>
        <v>45609.66667</v>
      </c>
      <c r="N221" s="1">
        <f>IFERROR(__xludf.DUMMYFUNCTION("""COMPUTED_VALUE"""),4.1432542E7)</f>
        <v>41432542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IFERROR(__xludf.DUMMYFUNCTION("""COMPUTED_VALUE"""),915.27)</f>
        <v>915.27</v>
      </c>
      <c r="D222" s="2">
        <f>IFERROR(__xludf.DUMMYFUNCTION("""COMPUTED_VALUE"""),45610.66666666667)</f>
        <v>45610.66667</v>
      </c>
      <c r="E222" s="1">
        <f>IFERROR(__xludf.DUMMYFUNCTION("""COMPUTED_VALUE"""),920.58)</f>
        <v>920.58</v>
      </c>
      <c r="G222" s="2">
        <f>IFERROR(__xludf.DUMMYFUNCTION("""COMPUTED_VALUE"""),45610.66666666667)</f>
        <v>45610.66667</v>
      </c>
      <c r="H222" s="1">
        <f>IFERROR(__xludf.DUMMYFUNCTION("""COMPUTED_VALUE"""),911.06)</f>
        <v>911.06</v>
      </c>
      <c r="J222" s="2">
        <f>IFERROR(__xludf.DUMMYFUNCTION("""COMPUTED_VALUE"""),45610.66666666667)</f>
        <v>45610.66667</v>
      </c>
      <c r="K222" s="1">
        <f>IFERROR(__xludf.DUMMYFUNCTION("""COMPUTED_VALUE"""),912.8)</f>
        <v>912.8</v>
      </c>
      <c r="M222" s="2">
        <f>IFERROR(__xludf.DUMMYFUNCTION("""COMPUTED_VALUE"""),45610.66666666667)</f>
        <v>45610.66667</v>
      </c>
      <c r="N222" s="1">
        <f>IFERROR(__xludf.DUMMYFUNCTION("""COMPUTED_VALUE"""),4.5048215E7)</f>
        <v>45048215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IFERROR(__xludf.DUMMYFUNCTION("""COMPUTED_VALUE"""),909.9)</f>
        <v>909.9</v>
      </c>
      <c r="D223" s="2">
        <f>IFERROR(__xludf.DUMMYFUNCTION("""COMPUTED_VALUE"""),45611.66666666667)</f>
        <v>45611.66667</v>
      </c>
      <c r="E223" s="1">
        <f>IFERROR(__xludf.DUMMYFUNCTION("""COMPUTED_VALUE"""),910.06)</f>
        <v>910.06</v>
      </c>
      <c r="G223" s="2">
        <f>IFERROR(__xludf.DUMMYFUNCTION("""COMPUTED_VALUE"""),45611.66666666667)</f>
        <v>45611.66667</v>
      </c>
      <c r="H223" s="1">
        <f>IFERROR(__xludf.DUMMYFUNCTION("""COMPUTED_VALUE"""),882.41)</f>
        <v>882.41</v>
      </c>
      <c r="J223" s="2">
        <f>IFERROR(__xludf.DUMMYFUNCTION("""COMPUTED_VALUE"""),45611.66666666667)</f>
        <v>45611.66667</v>
      </c>
      <c r="K223" s="1">
        <f>IFERROR(__xludf.DUMMYFUNCTION("""COMPUTED_VALUE"""),884.92)</f>
        <v>884.92</v>
      </c>
      <c r="M223" s="2">
        <f>IFERROR(__xludf.DUMMYFUNCTION("""COMPUTED_VALUE"""),45611.66666666667)</f>
        <v>45611.66667</v>
      </c>
      <c r="N223" s="1">
        <f>IFERROR(__xludf.DUMMYFUNCTION("""COMPUTED_VALUE"""),7.3412941E7)</f>
        <v>73412941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IFERROR(__xludf.DUMMYFUNCTION("""COMPUTED_VALUE"""),886.81)</f>
        <v>886.81</v>
      </c>
      <c r="D224" s="2">
        <f>IFERROR(__xludf.DUMMYFUNCTION("""COMPUTED_VALUE"""),45614.66666666667)</f>
        <v>45614.66667</v>
      </c>
      <c r="E224" s="1">
        <f>IFERROR(__xludf.DUMMYFUNCTION("""COMPUTED_VALUE"""),891.07)</f>
        <v>891.07</v>
      </c>
      <c r="G224" s="2">
        <f>IFERROR(__xludf.DUMMYFUNCTION("""COMPUTED_VALUE"""),45614.66666666667)</f>
        <v>45614.66667</v>
      </c>
      <c r="H224" s="1">
        <f>IFERROR(__xludf.DUMMYFUNCTION("""COMPUTED_VALUE"""),881.86)</f>
        <v>881.86</v>
      </c>
      <c r="J224" s="2">
        <f>IFERROR(__xludf.DUMMYFUNCTION("""COMPUTED_VALUE"""),45614.66666666667)</f>
        <v>45614.66667</v>
      </c>
      <c r="K224" s="1">
        <f>IFERROR(__xludf.DUMMYFUNCTION("""COMPUTED_VALUE"""),885.71)</f>
        <v>885.71</v>
      </c>
      <c r="M224" s="2">
        <f>IFERROR(__xludf.DUMMYFUNCTION("""COMPUTED_VALUE"""),45614.66666666667)</f>
        <v>45614.66667</v>
      </c>
      <c r="N224" s="1">
        <f>IFERROR(__xludf.DUMMYFUNCTION("""COMPUTED_VALUE"""),5.2944494E7)</f>
        <v>52944494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IFERROR(__xludf.DUMMYFUNCTION("""COMPUTED_VALUE"""),884.09)</f>
        <v>884.09</v>
      </c>
      <c r="D225" s="2">
        <f>IFERROR(__xludf.DUMMYFUNCTION("""COMPUTED_VALUE"""),45615.66666666667)</f>
        <v>45615.66667</v>
      </c>
      <c r="E225" s="1">
        <f>IFERROR(__xludf.DUMMYFUNCTION("""COMPUTED_VALUE"""),888.36)</f>
        <v>888.36</v>
      </c>
      <c r="G225" s="2">
        <f>IFERROR(__xludf.DUMMYFUNCTION("""COMPUTED_VALUE"""),45615.66666666667)</f>
        <v>45615.66667</v>
      </c>
      <c r="H225" s="1">
        <f>IFERROR(__xludf.DUMMYFUNCTION("""COMPUTED_VALUE"""),877.77)</f>
        <v>877.77</v>
      </c>
      <c r="J225" s="2">
        <f>IFERROR(__xludf.DUMMYFUNCTION("""COMPUTED_VALUE"""),45615.66666666667)</f>
        <v>45615.66667</v>
      </c>
      <c r="K225" s="1">
        <f>IFERROR(__xludf.DUMMYFUNCTION("""COMPUTED_VALUE"""),888.29)</f>
        <v>888.29</v>
      </c>
      <c r="M225" s="2">
        <f>IFERROR(__xludf.DUMMYFUNCTION("""COMPUTED_VALUE"""),45615.66666666667)</f>
        <v>45615.66667</v>
      </c>
      <c r="N225" s="1">
        <f>IFERROR(__xludf.DUMMYFUNCTION("""COMPUTED_VALUE"""),4.6156473E7)</f>
        <v>46156473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IFERROR(__xludf.DUMMYFUNCTION("""COMPUTED_VALUE"""),888.15)</f>
        <v>888.15</v>
      </c>
      <c r="D226" s="2">
        <f>IFERROR(__xludf.DUMMYFUNCTION("""COMPUTED_VALUE"""),45616.66666666667)</f>
        <v>45616.66667</v>
      </c>
      <c r="E226" s="1">
        <f>IFERROR(__xludf.DUMMYFUNCTION("""COMPUTED_VALUE"""),896.92)</f>
        <v>896.92</v>
      </c>
      <c r="G226" s="2">
        <f>IFERROR(__xludf.DUMMYFUNCTION("""COMPUTED_VALUE"""),45616.66666666667)</f>
        <v>45616.66667</v>
      </c>
      <c r="H226" s="1">
        <f>IFERROR(__xludf.DUMMYFUNCTION("""COMPUTED_VALUE"""),884.9)</f>
        <v>884.9</v>
      </c>
      <c r="J226" s="2">
        <f>IFERROR(__xludf.DUMMYFUNCTION("""COMPUTED_VALUE"""),45616.66666666667)</f>
        <v>45616.66667</v>
      </c>
      <c r="K226" s="1">
        <f>IFERROR(__xludf.DUMMYFUNCTION("""COMPUTED_VALUE"""),896.52)</f>
        <v>896.52</v>
      </c>
      <c r="M226" s="2">
        <f>IFERROR(__xludf.DUMMYFUNCTION("""COMPUTED_VALUE"""),45616.66666666667)</f>
        <v>45616.66667</v>
      </c>
      <c r="N226" s="1">
        <f>IFERROR(__xludf.DUMMYFUNCTION("""COMPUTED_VALUE"""),4.1739606E7)</f>
        <v>41739606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IFERROR(__xludf.DUMMYFUNCTION("""COMPUTED_VALUE"""),895.4)</f>
        <v>895.4</v>
      </c>
      <c r="D227" s="2">
        <f>IFERROR(__xludf.DUMMYFUNCTION("""COMPUTED_VALUE"""),45617.66666666667)</f>
        <v>45617.66667</v>
      </c>
      <c r="E227" s="1">
        <f>IFERROR(__xludf.DUMMYFUNCTION("""COMPUTED_VALUE"""),906.41)</f>
        <v>906.41</v>
      </c>
      <c r="G227" s="2">
        <f>IFERROR(__xludf.DUMMYFUNCTION("""COMPUTED_VALUE"""),45617.66666666667)</f>
        <v>45617.66667</v>
      </c>
      <c r="H227" s="1">
        <f>IFERROR(__xludf.DUMMYFUNCTION("""COMPUTED_VALUE"""),895.11)</f>
        <v>895.11</v>
      </c>
      <c r="J227" s="2">
        <f>IFERROR(__xludf.DUMMYFUNCTION("""COMPUTED_VALUE"""),45617.66666666667)</f>
        <v>45617.66667</v>
      </c>
      <c r="K227" s="1">
        <f>IFERROR(__xludf.DUMMYFUNCTION("""COMPUTED_VALUE"""),906.1)</f>
        <v>906.1</v>
      </c>
      <c r="M227" s="2">
        <f>IFERROR(__xludf.DUMMYFUNCTION("""COMPUTED_VALUE"""),45617.66666666667)</f>
        <v>45617.66667</v>
      </c>
      <c r="N227" s="1">
        <f>IFERROR(__xludf.DUMMYFUNCTION("""COMPUTED_VALUE"""),4.2626314E7)</f>
        <v>42626314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IFERROR(__xludf.DUMMYFUNCTION("""COMPUTED_VALUE"""),907.41)</f>
        <v>907.41</v>
      </c>
      <c r="D228" s="2">
        <f>IFERROR(__xludf.DUMMYFUNCTION("""COMPUTED_VALUE"""),45618.66666666667)</f>
        <v>45618.66667</v>
      </c>
      <c r="E228" s="1">
        <f>IFERROR(__xludf.DUMMYFUNCTION("""COMPUTED_VALUE"""),913.11)</f>
        <v>913.11</v>
      </c>
      <c r="G228" s="2">
        <f>IFERROR(__xludf.DUMMYFUNCTION("""COMPUTED_VALUE"""),45618.66666666667)</f>
        <v>45618.66667</v>
      </c>
      <c r="H228" s="1">
        <f>IFERROR(__xludf.DUMMYFUNCTION("""COMPUTED_VALUE"""),905.51)</f>
        <v>905.51</v>
      </c>
      <c r="J228" s="2">
        <f>IFERROR(__xludf.DUMMYFUNCTION("""COMPUTED_VALUE"""),45618.66666666667)</f>
        <v>45618.66667</v>
      </c>
      <c r="K228" s="1">
        <f>IFERROR(__xludf.DUMMYFUNCTION("""COMPUTED_VALUE"""),911.92)</f>
        <v>911.92</v>
      </c>
      <c r="M228" s="2">
        <f>IFERROR(__xludf.DUMMYFUNCTION("""COMPUTED_VALUE"""),45618.66666666667)</f>
        <v>45618.66667</v>
      </c>
      <c r="N228" s="1">
        <f>IFERROR(__xludf.DUMMYFUNCTION("""COMPUTED_VALUE"""),4.6515534E7)</f>
        <v>46515534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IFERROR(__xludf.DUMMYFUNCTION("""COMPUTED_VALUE"""),914.15)</f>
        <v>914.15</v>
      </c>
      <c r="D229" s="2">
        <f>IFERROR(__xludf.DUMMYFUNCTION("""COMPUTED_VALUE"""),45621.66666666667)</f>
        <v>45621.66667</v>
      </c>
      <c r="E229" s="1">
        <f>IFERROR(__xludf.DUMMYFUNCTION("""COMPUTED_VALUE"""),921.67)</f>
        <v>921.67</v>
      </c>
      <c r="G229" s="2">
        <f>IFERROR(__xludf.DUMMYFUNCTION("""COMPUTED_VALUE"""),45621.66666666667)</f>
        <v>45621.66667</v>
      </c>
      <c r="H229" s="1">
        <f>IFERROR(__xludf.DUMMYFUNCTION("""COMPUTED_VALUE"""),914.08)</f>
        <v>914.08</v>
      </c>
      <c r="J229" s="2">
        <f>IFERROR(__xludf.DUMMYFUNCTION("""COMPUTED_VALUE"""),45621.66666666667)</f>
        <v>45621.66667</v>
      </c>
      <c r="K229" s="1">
        <f>IFERROR(__xludf.DUMMYFUNCTION("""COMPUTED_VALUE"""),919.15)</f>
        <v>919.15</v>
      </c>
      <c r="M229" s="2">
        <f>IFERROR(__xludf.DUMMYFUNCTION("""COMPUTED_VALUE"""),45621.66666666667)</f>
        <v>45621.66667</v>
      </c>
      <c r="N229" s="1">
        <f>IFERROR(__xludf.DUMMYFUNCTION("""COMPUTED_VALUE"""),8.2188577E7)</f>
        <v>82188577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IFERROR(__xludf.DUMMYFUNCTION("""COMPUTED_VALUE"""),919.55)</f>
        <v>919.55</v>
      </c>
      <c r="D230" s="2">
        <f>IFERROR(__xludf.DUMMYFUNCTION("""COMPUTED_VALUE"""),45622.66666666667)</f>
        <v>45622.66667</v>
      </c>
      <c r="E230" s="1">
        <f>IFERROR(__xludf.DUMMYFUNCTION("""COMPUTED_VALUE"""),920.18)</f>
        <v>920.18</v>
      </c>
      <c r="G230" s="2">
        <f>IFERROR(__xludf.DUMMYFUNCTION("""COMPUTED_VALUE"""),45622.66666666667)</f>
        <v>45622.66667</v>
      </c>
      <c r="H230" s="1">
        <f>IFERROR(__xludf.DUMMYFUNCTION("""COMPUTED_VALUE"""),915.39)</f>
        <v>915.39</v>
      </c>
      <c r="J230" s="2">
        <f>IFERROR(__xludf.DUMMYFUNCTION("""COMPUTED_VALUE"""),45622.66666666667)</f>
        <v>45622.66667</v>
      </c>
      <c r="K230" s="1">
        <f>IFERROR(__xludf.DUMMYFUNCTION("""COMPUTED_VALUE"""),917.55)</f>
        <v>917.55</v>
      </c>
      <c r="M230" s="2">
        <f>IFERROR(__xludf.DUMMYFUNCTION("""COMPUTED_VALUE"""),45622.66666666667)</f>
        <v>45622.66667</v>
      </c>
      <c r="N230" s="1">
        <f>IFERROR(__xludf.DUMMYFUNCTION("""COMPUTED_VALUE"""),4.3832373E7)</f>
        <v>43832373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IFERROR(__xludf.DUMMYFUNCTION("""COMPUTED_VALUE"""),919.78)</f>
        <v>919.78</v>
      </c>
      <c r="D231" s="2">
        <f>IFERROR(__xludf.DUMMYFUNCTION("""COMPUTED_VALUE"""),45623.66666666667)</f>
        <v>45623.66667</v>
      </c>
      <c r="E231" s="1">
        <f>IFERROR(__xludf.DUMMYFUNCTION("""COMPUTED_VALUE"""),926.96)</f>
        <v>926.96</v>
      </c>
      <c r="G231" s="2">
        <f>IFERROR(__xludf.DUMMYFUNCTION("""COMPUTED_VALUE"""),45623.66666666667)</f>
        <v>45623.66667</v>
      </c>
      <c r="H231" s="1">
        <f>IFERROR(__xludf.DUMMYFUNCTION("""COMPUTED_VALUE"""),915.68)</f>
        <v>915.68</v>
      </c>
      <c r="J231" s="2">
        <f>IFERROR(__xludf.DUMMYFUNCTION("""COMPUTED_VALUE"""),45623.66666666667)</f>
        <v>45623.66667</v>
      </c>
      <c r="K231" s="1">
        <f>IFERROR(__xludf.DUMMYFUNCTION("""COMPUTED_VALUE"""),918.19)</f>
        <v>918.19</v>
      </c>
      <c r="M231" s="2">
        <f>IFERROR(__xludf.DUMMYFUNCTION("""COMPUTED_VALUE"""),45623.66666666667)</f>
        <v>45623.66667</v>
      </c>
      <c r="N231" s="1">
        <f>IFERROR(__xludf.DUMMYFUNCTION("""COMPUTED_VALUE"""),3.3943629E7)</f>
        <v>33943629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IFERROR(__xludf.DUMMYFUNCTION("""COMPUTED_VALUE"""),913.23)</f>
        <v>913.23</v>
      </c>
      <c r="D232" s="2">
        <f>IFERROR(__xludf.DUMMYFUNCTION("""COMPUTED_VALUE"""),45625.54166666667)</f>
        <v>45625.54167</v>
      </c>
      <c r="E232" s="1">
        <f>IFERROR(__xludf.DUMMYFUNCTION("""COMPUTED_VALUE"""),919.0)</f>
        <v>919</v>
      </c>
      <c r="G232" s="2">
        <f>IFERROR(__xludf.DUMMYFUNCTION("""COMPUTED_VALUE"""),45625.54166666667)</f>
        <v>45625.54167</v>
      </c>
      <c r="H232" s="1">
        <f>IFERROR(__xludf.DUMMYFUNCTION("""COMPUTED_VALUE"""),910.86)</f>
        <v>910.86</v>
      </c>
      <c r="J232" s="2">
        <f>IFERROR(__xludf.DUMMYFUNCTION("""COMPUTED_VALUE"""),45625.54166666667)</f>
        <v>45625.54167</v>
      </c>
      <c r="K232" s="1">
        <f>IFERROR(__xludf.DUMMYFUNCTION("""COMPUTED_VALUE"""),917.66)</f>
        <v>917.66</v>
      </c>
      <c r="M232" s="2">
        <f>IFERROR(__xludf.DUMMYFUNCTION("""COMPUTED_VALUE"""),45625.54166666667)</f>
        <v>45625.54167</v>
      </c>
      <c r="N232" s="1">
        <f>IFERROR(__xludf.DUMMYFUNCTION("""COMPUTED_VALUE"""),2.4546365E7)</f>
        <v>24546365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IFERROR(__xludf.DUMMYFUNCTION("""COMPUTED_VALUE"""),918.09)</f>
        <v>918.09</v>
      </c>
      <c r="D233" s="2">
        <f>IFERROR(__xludf.DUMMYFUNCTION("""COMPUTED_VALUE"""),45628.66666666667)</f>
        <v>45628.66667</v>
      </c>
      <c r="E233" s="1">
        <f>IFERROR(__xludf.DUMMYFUNCTION("""COMPUTED_VALUE"""),918.17)</f>
        <v>918.17</v>
      </c>
      <c r="G233" s="2">
        <f>IFERROR(__xludf.DUMMYFUNCTION("""COMPUTED_VALUE"""),45628.66666666667)</f>
        <v>45628.66667</v>
      </c>
      <c r="H233" s="1">
        <f>IFERROR(__xludf.DUMMYFUNCTION("""COMPUTED_VALUE"""),908.81)</f>
        <v>908.81</v>
      </c>
      <c r="J233" s="2">
        <f>IFERROR(__xludf.DUMMYFUNCTION("""COMPUTED_VALUE"""),45628.66666666667)</f>
        <v>45628.66667</v>
      </c>
      <c r="K233" s="1">
        <f>IFERROR(__xludf.DUMMYFUNCTION("""COMPUTED_VALUE"""),913.78)</f>
        <v>913.78</v>
      </c>
      <c r="M233" s="2">
        <f>IFERROR(__xludf.DUMMYFUNCTION("""COMPUTED_VALUE"""),45628.66666666667)</f>
        <v>45628.66667</v>
      </c>
      <c r="N233" s="1">
        <f>IFERROR(__xludf.DUMMYFUNCTION("""COMPUTED_VALUE"""),4.2534271E7)</f>
        <v>42534271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IFERROR(__xludf.DUMMYFUNCTION("""COMPUTED_VALUE"""),913.16)</f>
        <v>913.16</v>
      </c>
      <c r="D234" s="2">
        <f>IFERROR(__xludf.DUMMYFUNCTION("""COMPUTED_VALUE"""),45629.66666666667)</f>
        <v>45629.66667</v>
      </c>
      <c r="E234" s="1">
        <f>IFERROR(__xludf.DUMMYFUNCTION("""COMPUTED_VALUE"""),914.52)</f>
        <v>914.52</v>
      </c>
      <c r="G234" s="2">
        <f>IFERROR(__xludf.DUMMYFUNCTION("""COMPUTED_VALUE"""),45629.66666666667)</f>
        <v>45629.66667</v>
      </c>
      <c r="H234" s="1">
        <f>IFERROR(__xludf.DUMMYFUNCTION("""COMPUTED_VALUE"""),904.55)</f>
        <v>904.55</v>
      </c>
      <c r="J234" s="2">
        <f>IFERROR(__xludf.DUMMYFUNCTION("""COMPUTED_VALUE"""),45629.66666666667)</f>
        <v>45629.66667</v>
      </c>
      <c r="K234" s="1">
        <f>IFERROR(__xludf.DUMMYFUNCTION("""COMPUTED_VALUE"""),908.77)</f>
        <v>908.77</v>
      </c>
      <c r="M234" s="2">
        <f>IFERROR(__xludf.DUMMYFUNCTION("""COMPUTED_VALUE"""),45629.66666666667)</f>
        <v>45629.66667</v>
      </c>
      <c r="N234" s="1">
        <f>IFERROR(__xludf.DUMMYFUNCTION("""COMPUTED_VALUE"""),4.75202E7)</f>
        <v>47520200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IFERROR(__xludf.DUMMYFUNCTION("""COMPUTED_VALUE"""),907.61)</f>
        <v>907.61</v>
      </c>
      <c r="D235" s="2">
        <f>IFERROR(__xludf.DUMMYFUNCTION("""COMPUTED_VALUE"""),45630.66666666667)</f>
        <v>45630.66667</v>
      </c>
      <c r="E235" s="1">
        <f>IFERROR(__xludf.DUMMYFUNCTION("""COMPUTED_VALUE"""),907.61)</f>
        <v>907.61</v>
      </c>
      <c r="G235" s="2">
        <f>IFERROR(__xludf.DUMMYFUNCTION("""COMPUTED_VALUE"""),45630.66666666667)</f>
        <v>45630.66667</v>
      </c>
      <c r="H235" s="1">
        <f>IFERROR(__xludf.DUMMYFUNCTION("""COMPUTED_VALUE"""),893.12)</f>
        <v>893.12</v>
      </c>
      <c r="J235" s="2">
        <f>IFERROR(__xludf.DUMMYFUNCTION("""COMPUTED_VALUE"""),45630.66666666667)</f>
        <v>45630.66667</v>
      </c>
      <c r="K235" s="1">
        <f>IFERROR(__xludf.DUMMYFUNCTION("""COMPUTED_VALUE"""),896.79)</f>
        <v>896.79</v>
      </c>
      <c r="M235" s="2">
        <f>IFERROR(__xludf.DUMMYFUNCTION("""COMPUTED_VALUE"""),45630.66666666667)</f>
        <v>45630.66667</v>
      </c>
      <c r="N235" s="1">
        <f>IFERROR(__xludf.DUMMYFUNCTION("""COMPUTED_VALUE"""),5.1389776E7)</f>
        <v>51389776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IFERROR(__xludf.DUMMYFUNCTION("""COMPUTED_VALUE"""),898.61)</f>
        <v>898.61</v>
      </c>
      <c r="D236" s="2">
        <f>IFERROR(__xludf.DUMMYFUNCTION("""COMPUTED_VALUE"""),45631.66666666667)</f>
        <v>45631.66667</v>
      </c>
      <c r="E236" s="1">
        <f>IFERROR(__xludf.DUMMYFUNCTION("""COMPUTED_VALUE"""),904.34)</f>
        <v>904.34</v>
      </c>
      <c r="G236" s="2">
        <f>IFERROR(__xludf.DUMMYFUNCTION("""COMPUTED_VALUE"""),45631.66666666667)</f>
        <v>45631.66667</v>
      </c>
      <c r="H236" s="1">
        <f>IFERROR(__xludf.DUMMYFUNCTION("""COMPUTED_VALUE"""),893.61)</f>
        <v>893.61</v>
      </c>
      <c r="J236" s="2">
        <f>IFERROR(__xludf.DUMMYFUNCTION("""COMPUTED_VALUE"""),45631.66666666667)</f>
        <v>45631.66667</v>
      </c>
      <c r="K236" s="1">
        <f>IFERROR(__xludf.DUMMYFUNCTION("""COMPUTED_VALUE"""),901.93)</f>
        <v>901.93</v>
      </c>
      <c r="M236" s="2">
        <f>IFERROR(__xludf.DUMMYFUNCTION("""COMPUTED_VALUE"""),45631.66666666667)</f>
        <v>45631.66667</v>
      </c>
      <c r="N236" s="1">
        <f>IFERROR(__xludf.DUMMYFUNCTION("""COMPUTED_VALUE"""),4.3017061E7)</f>
        <v>43017061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IFERROR(__xludf.DUMMYFUNCTION("""COMPUTED_VALUE"""),899.87)</f>
        <v>899.87</v>
      </c>
      <c r="D237" s="2">
        <f>IFERROR(__xludf.DUMMYFUNCTION("""COMPUTED_VALUE"""),45632.66666666667)</f>
        <v>45632.66667</v>
      </c>
      <c r="E237" s="1">
        <f>IFERROR(__xludf.DUMMYFUNCTION("""COMPUTED_VALUE"""),906.48)</f>
        <v>906.48</v>
      </c>
      <c r="G237" s="2">
        <f>IFERROR(__xludf.DUMMYFUNCTION("""COMPUTED_VALUE"""),45632.66666666667)</f>
        <v>45632.66667</v>
      </c>
      <c r="H237" s="1">
        <f>IFERROR(__xludf.DUMMYFUNCTION("""COMPUTED_VALUE"""),891.54)</f>
        <v>891.54</v>
      </c>
      <c r="J237" s="2">
        <f>IFERROR(__xludf.DUMMYFUNCTION("""COMPUTED_VALUE"""),45632.66666666667)</f>
        <v>45632.66667</v>
      </c>
      <c r="K237" s="1">
        <f>IFERROR(__xludf.DUMMYFUNCTION("""COMPUTED_VALUE"""),891.66)</f>
        <v>891.66</v>
      </c>
      <c r="M237" s="2">
        <f>IFERROR(__xludf.DUMMYFUNCTION("""COMPUTED_VALUE"""),45632.66666666667)</f>
        <v>45632.66667</v>
      </c>
      <c r="N237" s="1">
        <f>IFERROR(__xludf.DUMMYFUNCTION("""COMPUTED_VALUE"""),4.8917754E7)</f>
        <v>48917754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IFERROR(__xludf.DUMMYFUNCTION("""COMPUTED_VALUE"""),892.88)</f>
        <v>892.88</v>
      </c>
      <c r="D238" s="2">
        <f>IFERROR(__xludf.DUMMYFUNCTION("""COMPUTED_VALUE"""),45635.66666666667)</f>
        <v>45635.66667</v>
      </c>
      <c r="E238" s="1">
        <f>IFERROR(__xludf.DUMMYFUNCTION("""COMPUTED_VALUE"""),905.69)</f>
        <v>905.69</v>
      </c>
      <c r="G238" s="2">
        <f>IFERROR(__xludf.DUMMYFUNCTION("""COMPUTED_VALUE"""),45635.66666666667)</f>
        <v>45635.66667</v>
      </c>
      <c r="H238" s="1">
        <f>IFERROR(__xludf.DUMMYFUNCTION("""COMPUTED_VALUE"""),888.88)</f>
        <v>888.88</v>
      </c>
      <c r="J238" s="2">
        <f>IFERROR(__xludf.DUMMYFUNCTION("""COMPUTED_VALUE"""),45635.66666666667)</f>
        <v>45635.66667</v>
      </c>
      <c r="K238" s="1">
        <f>IFERROR(__xludf.DUMMYFUNCTION("""COMPUTED_VALUE"""),899.13)</f>
        <v>899.13</v>
      </c>
      <c r="M238" s="2">
        <f>IFERROR(__xludf.DUMMYFUNCTION("""COMPUTED_VALUE"""),45635.66666666667)</f>
        <v>45635.66667</v>
      </c>
      <c r="N238" s="1">
        <f>IFERROR(__xludf.DUMMYFUNCTION("""COMPUTED_VALUE"""),6.4847656E7)</f>
        <v>64847656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IFERROR(__xludf.DUMMYFUNCTION("""COMPUTED_VALUE"""),898.57)</f>
        <v>898.57</v>
      </c>
      <c r="D239" s="2">
        <f>IFERROR(__xludf.DUMMYFUNCTION("""COMPUTED_VALUE"""),45636.66666666667)</f>
        <v>45636.66667</v>
      </c>
      <c r="E239" s="1">
        <f>IFERROR(__xludf.DUMMYFUNCTION("""COMPUTED_VALUE"""),903.67)</f>
        <v>903.67</v>
      </c>
      <c r="G239" s="2">
        <f>IFERROR(__xludf.DUMMYFUNCTION("""COMPUTED_VALUE"""),45636.66666666667)</f>
        <v>45636.66667</v>
      </c>
      <c r="H239" s="1">
        <f>IFERROR(__xludf.DUMMYFUNCTION("""COMPUTED_VALUE"""),887.79)</f>
        <v>887.79</v>
      </c>
      <c r="J239" s="2">
        <f>IFERROR(__xludf.DUMMYFUNCTION("""COMPUTED_VALUE"""),45636.66666666667)</f>
        <v>45636.66667</v>
      </c>
      <c r="K239" s="1">
        <f>IFERROR(__xludf.DUMMYFUNCTION("""COMPUTED_VALUE"""),901.51)</f>
        <v>901.51</v>
      </c>
      <c r="M239" s="2">
        <f>IFERROR(__xludf.DUMMYFUNCTION("""COMPUTED_VALUE"""),45636.66666666667)</f>
        <v>45636.66667</v>
      </c>
      <c r="N239" s="1">
        <f>IFERROR(__xludf.DUMMYFUNCTION("""COMPUTED_VALUE"""),4.1038108E7)</f>
        <v>41038108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IFERROR(__xludf.DUMMYFUNCTION("""COMPUTED_VALUE"""),902.84)</f>
        <v>902.84</v>
      </c>
      <c r="D240" s="2">
        <f>IFERROR(__xludf.DUMMYFUNCTION("""COMPUTED_VALUE"""),45637.66666666667)</f>
        <v>45637.66667</v>
      </c>
      <c r="E240" s="1">
        <f>IFERROR(__xludf.DUMMYFUNCTION("""COMPUTED_VALUE"""),907.81)</f>
        <v>907.81</v>
      </c>
      <c r="G240" s="2">
        <f>IFERROR(__xludf.DUMMYFUNCTION("""COMPUTED_VALUE"""),45637.66666666667)</f>
        <v>45637.66667</v>
      </c>
      <c r="H240" s="1">
        <f>IFERROR(__xludf.DUMMYFUNCTION("""COMPUTED_VALUE"""),888.48)</f>
        <v>888.48</v>
      </c>
      <c r="J240" s="2">
        <f>IFERROR(__xludf.DUMMYFUNCTION("""COMPUTED_VALUE"""),45637.66666666667)</f>
        <v>45637.66667</v>
      </c>
      <c r="K240" s="1">
        <f>IFERROR(__xludf.DUMMYFUNCTION("""COMPUTED_VALUE"""),891.11)</f>
        <v>891.11</v>
      </c>
      <c r="M240" s="2">
        <f>IFERROR(__xludf.DUMMYFUNCTION("""COMPUTED_VALUE"""),45637.66666666667)</f>
        <v>45637.66667</v>
      </c>
      <c r="N240" s="1">
        <f>IFERROR(__xludf.DUMMYFUNCTION("""COMPUTED_VALUE"""),5.8773325E7)</f>
        <v>58773325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IFERROR(__xludf.DUMMYFUNCTION("""COMPUTED_VALUE"""),898.29)</f>
        <v>898.29</v>
      </c>
      <c r="D241" s="2">
        <f>IFERROR(__xludf.DUMMYFUNCTION("""COMPUTED_VALUE"""),45638.66666666667)</f>
        <v>45638.66667</v>
      </c>
      <c r="E241" s="1">
        <f>IFERROR(__xludf.DUMMYFUNCTION("""COMPUTED_VALUE"""),907.06)</f>
        <v>907.06</v>
      </c>
      <c r="G241" s="2">
        <f>IFERROR(__xludf.DUMMYFUNCTION("""COMPUTED_VALUE"""),45638.66666666667)</f>
        <v>45638.66667</v>
      </c>
      <c r="H241" s="1">
        <f>IFERROR(__xludf.DUMMYFUNCTION("""COMPUTED_VALUE"""),898.29)</f>
        <v>898.29</v>
      </c>
      <c r="J241" s="2">
        <f>IFERROR(__xludf.DUMMYFUNCTION("""COMPUTED_VALUE"""),45638.66666666667)</f>
        <v>45638.66667</v>
      </c>
      <c r="K241" s="1">
        <f>IFERROR(__xludf.DUMMYFUNCTION("""COMPUTED_VALUE"""),906.11)</f>
        <v>906.11</v>
      </c>
      <c r="M241" s="2">
        <f>IFERROR(__xludf.DUMMYFUNCTION("""COMPUTED_VALUE"""),45638.66666666667)</f>
        <v>45638.66667</v>
      </c>
      <c r="N241" s="1">
        <f>IFERROR(__xludf.DUMMYFUNCTION("""COMPUTED_VALUE"""),4.8877675E7)</f>
        <v>48877675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IFERROR(__xludf.DUMMYFUNCTION("""COMPUTED_VALUE"""),902.43)</f>
        <v>902.43</v>
      </c>
      <c r="D242" s="2">
        <f>IFERROR(__xludf.DUMMYFUNCTION("""COMPUTED_VALUE"""),45639.66666666667)</f>
        <v>45639.66667</v>
      </c>
      <c r="E242" s="1">
        <f>IFERROR(__xludf.DUMMYFUNCTION("""COMPUTED_VALUE"""),907.12)</f>
        <v>907.12</v>
      </c>
      <c r="G242" s="2">
        <f>IFERROR(__xludf.DUMMYFUNCTION("""COMPUTED_VALUE"""),45639.66666666667)</f>
        <v>45639.66667</v>
      </c>
      <c r="H242" s="1">
        <f>IFERROR(__xludf.DUMMYFUNCTION("""COMPUTED_VALUE"""),896.47)</f>
        <v>896.47</v>
      </c>
      <c r="J242" s="2">
        <f>IFERROR(__xludf.DUMMYFUNCTION("""COMPUTED_VALUE"""),45639.66666666667)</f>
        <v>45639.66667</v>
      </c>
      <c r="K242" s="1">
        <f>IFERROR(__xludf.DUMMYFUNCTION("""COMPUTED_VALUE"""),898.63)</f>
        <v>898.63</v>
      </c>
      <c r="M242" s="2">
        <f>IFERROR(__xludf.DUMMYFUNCTION("""COMPUTED_VALUE"""),45639.66666666667)</f>
        <v>45639.66667</v>
      </c>
      <c r="N242" s="1">
        <f>IFERROR(__xludf.DUMMYFUNCTION("""COMPUTED_VALUE"""),3.6458501E7)</f>
        <v>36458501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IFERROR(__xludf.DUMMYFUNCTION("""COMPUTED_VALUE"""),898.65)</f>
        <v>898.65</v>
      </c>
      <c r="D243" s="2">
        <f>IFERROR(__xludf.DUMMYFUNCTION("""COMPUTED_VALUE"""),45642.66666666667)</f>
        <v>45642.66667</v>
      </c>
      <c r="E243" s="1">
        <f>IFERROR(__xludf.DUMMYFUNCTION("""COMPUTED_VALUE"""),904.94)</f>
        <v>904.94</v>
      </c>
      <c r="G243" s="2">
        <f>IFERROR(__xludf.DUMMYFUNCTION("""COMPUTED_VALUE"""),45642.66666666667)</f>
        <v>45642.66667</v>
      </c>
      <c r="H243" s="1">
        <f>IFERROR(__xludf.DUMMYFUNCTION("""COMPUTED_VALUE"""),888.12)</f>
        <v>888.12</v>
      </c>
      <c r="J243" s="2">
        <f>IFERROR(__xludf.DUMMYFUNCTION("""COMPUTED_VALUE"""),45642.66666666667)</f>
        <v>45642.66667</v>
      </c>
      <c r="K243" s="1">
        <f>IFERROR(__xludf.DUMMYFUNCTION("""COMPUTED_VALUE"""),889.01)</f>
        <v>889.01</v>
      </c>
      <c r="M243" s="2">
        <f>IFERROR(__xludf.DUMMYFUNCTION("""COMPUTED_VALUE"""),45642.66666666667)</f>
        <v>45642.66667</v>
      </c>
      <c r="N243" s="1">
        <f>IFERROR(__xludf.DUMMYFUNCTION("""COMPUTED_VALUE"""),5.4667108E7)</f>
        <v>54667108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IFERROR(__xludf.DUMMYFUNCTION("""COMPUTED_VALUE"""),888.22)</f>
        <v>888.22</v>
      </c>
      <c r="D244" s="2">
        <f>IFERROR(__xludf.DUMMYFUNCTION("""COMPUTED_VALUE"""),45643.66666666667)</f>
        <v>45643.66667</v>
      </c>
      <c r="E244" s="1">
        <f>IFERROR(__xludf.DUMMYFUNCTION("""COMPUTED_VALUE"""),900.6)</f>
        <v>900.6</v>
      </c>
      <c r="G244" s="2">
        <f>IFERROR(__xludf.DUMMYFUNCTION("""COMPUTED_VALUE"""),45643.66666666667)</f>
        <v>45643.66667</v>
      </c>
      <c r="H244" s="1">
        <f>IFERROR(__xludf.DUMMYFUNCTION("""COMPUTED_VALUE"""),886.47)</f>
        <v>886.47</v>
      </c>
      <c r="J244" s="2">
        <f>IFERROR(__xludf.DUMMYFUNCTION("""COMPUTED_VALUE"""),45643.66666666667)</f>
        <v>45643.66667</v>
      </c>
      <c r="K244" s="1">
        <f>IFERROR(__xludf.DUMMYFUNCTION("""COMPUTED_VALUE"""),893.6)</f>
        <v>893.6</v>
      </c>
      <c r="M244" s="2">
        <f>IFERROR(__xludf.DUMMYFUNCTION("""COMPUTED_VALUE"""),45643.66666666667)</f>
        <v>45643.66667</v>
      </c>
      <c r="N244" s="1">
        <f>IFERROR(__xludf.DUMMYFUNCTION("""COMPUTED_VALUE"""),5.5065571E7)</f>
        <v>55065571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IFERROR(__xludf.DUMMYFUNCTION("""COMPUTED_VALUE"""),891.04)</f>
        <v>891.04</v>
      </c>
      <c r="D245" s="2">
        <f>IFERROR(__xludf.DUMMYFUNCTION("""COMPUTED_VALUE"""),45644.66666666667)</f>
        <v>45644.66667</v>
      </c>
      <c r="E245" s="1">
        <f>IFERROR(__xludf.DUMMYFUNCTION("""COMPUTED_VALUE"""),893.97)</f>
        <v>893.97</v>
      </c>
      <c r="G245" s="2">
        <f>IFERROR(__xludf.DUMMYFUNCTION("""COMPUTED_VALUE"""),45644.66666666667)</f>
        <v>45644.66667</v>
      </c>
      <c r="H245" s="1">
        <f>IFERROR(__xludf.DUMMYFUNCTION("""COMPUTED_VALUE"""),883.5)</f>
        <v>883.5</v>
      </c>
      <c r="J245" s="2">
        <f>IFERROR(__xludf.DUMMYFUNCTION("""COMPUTED_VALUE"""),45644.66666666667)</f>
        <v>45644.66667</v>
      </c>
      <c r="K245" s="1">
        <f>IFERROR(__xludf.DUMMYFUNCTION("""COMPUTED_VALUE"""),883.91)</f>
        <v>883.91</v>
      </c>
      <c r="M245" s="2">
        <f>IFERROR(__xludf.DUMMYFUNCTION("""COMPUTED_VALUE"""),45644.66666666667)</f>
        <v>45644.66667</v>
      </c>
      <c r="N245" s="1">
        <f>IFERROR(__xludf.DUMMYFUNCTION("""COMPUTED_VALUE"""),6.8305038E7)</f>
        <v>68305038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IFERROR(__xludf.DUMMYFUNCTION("""COMPUTED_VALUE"""),881.2)</f>
        <v>881.2</v>
      </c>
      <c r="D246" s="2">
        <f>IFERROR(__xludf.DUMMYFUNCTION("""COMPUTED_VALUE"""),45645.66666666667)</f>
        <v>45645.66667</v>
      </c>
      <c r="E246" s="1">
        <f>IFERROR(__xludf.DUMMYFUNCTION("""COMPUTED_VALUE"""),885.36)</f>
        <v>885.36</v>
      </c>
      <c r="G246" s="2">
        <f>IFERROR(__xludf.DUMMYFUNCTION("""COMPUTED_VALUE"""),45645.66666666667)</f>
        <v>45645.66667</v>
      </c>
      <c r="H246" s="1">
        <f>IFERROR(__xludf.DUMMYFUNCTION("""COMPUTED_VALUE"""),873.78)</f>
        <v>873.78</v>
      </c>
      <c r="J246" s="2">
        <f>IFERROR(__xludf.DUMMYFUNCTION("""COMPUTED_VALUE"""),45645.66666666667)</f>
        <v>45645.66667</v>
      </c>
      <c r="K246" s="1">
        <f>IFERROR(__xludf.DUMMYFUNCTION("""COMPUTED_VALUE"""),874.08)</f>
        <v>874.08</v>
      </c>
      <c r="M246" s="2">
        <f>IFERROR(__xludf.DUMMYFUNCTION("""COMPUTED_VALUE"""),45645.66666666667)</f>
        <v>45645.66667</v>
      </c>
      <c r="N246" s="1">
        <f>IFERROR(__xludf.DUMMYFUNCTION("""COMPUTED_VALUE"""),6.3516936E7)</f>
        <v>63516936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IFERROR(__xludf.DUMMYFUNCTION("""COMPUTED_VALUE"""),871.87)</f>
        <v>871.87</v>
      </c>
      <c r="D247" s="2">
        <f>IFERROR(__xludf.DUMMYFUNCTION("""COMPUTED_VALUE"""),45646.66666666667)</f>
        <v>45646.66667</v>
      </c>
      <c r="E247" s="1">
        <f>IFERROR(__xludf.DUMMYFUNCTION("""COMPUTED_VALUE"""),883.58)</f>
        <v>883.58</v>
      </c>
      <c r="G247" s="2">
        <f>IFERROR(__xludf.DUMMYFUNCTION("""COMPUTED_VALUE"""),45646.66666666667)</f>
        <v>45646.66667</v>
      </c>
      <c r="H247" s="1">
        <f>IFERROR(__xludf.DUMMYFUNCTION("""COMPUTED_VALUE"""),870.98)</f>
        <v>870.98</v>
      </c>
      <c r="J247" s="2">
        <f>IFERROR(__xludf.DUMMYFUNCTION("""COMPUTED_VALUE"""),45646.66666666667)</f>
        <v>45646.66667</v>
      </c>
      <c r="K247" s="1">
        <f>IFERROR(__xludf.DUMMYFUNCTION("""COMPUTED_VALUE"""),878.12)</f>
        <v>878.12</v>
      </c>
      <c r="M247" s="2">
        <f>IFERROR(__xludf.DUMMYFUNCTION("""COMPUTED_VALUE"""),45646.66666666667)</f>
        <v>45646.66667</v>
      </c>
      <c r="N247" s="1">
        <f>IFERROR(__xludf.DUMMYFUNCTION("""COMPUTED_VALUE"""),1.0672431E8)</f>
        <v>106724310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IFERROR(__xludf.DUMMYFUNCTION("""COMPUTED_VALUE"""),877.21)</f>
        <v>877.21</v>
      </c>
      <c r="D248" s="2">
        <f>IFERROR(__xludf.DUMMYFUNCTION("""COMPUTED_VALUE"""),45649.66666666667)</f>
        <v>45649.66667</v>
      </c>
      <c r="E248" s="1">
        <f>IFERROR(__xludf.DUMMYFUNCTION("""COMPUTED_VALUE"""),878.59)</f>
        <v>878.59</v>
      </c>
      <c r="G248" s="2">
        <f>IFERROR(__xludf.DUMMYFUNCTION("""COMPUTED_VALUE"""),45649.66666666667)</f>
        <v>45649.66667</v>
      </c>
      <c r="H248" s="1">
        <f>IFERROR(__xludf.DUMMYFUNCTION("""COMPUTED_VALUE"""),863.14)</f>
        <v>863.14</v>
      </c>
      <c r="J248" s="2">
        <f>IFERROR(__xludf.DUMMYFUNCTION("""COMPUTED_VALUE"""),45649.66666666667)</f>
        <v>45649.66667</v>
      </c>
      <c r="K248" s="1">
        <f>IFERROR(__xludf.DUMMYFUNCTION("""COMPUTED_VALUE"""),873.37)</f>
        <v>873.37</v>
      </c>
      <c r="M248" s="2">
        <f>IFERROR(__xludf.DUMMYFUNCTION("""COMPUTED_VALUE"""),45649.66666666667)</f>
        <v>45649.66667</v>
      </c>
      <c r="N248" s="1">
        <f>IFERROR(__xludf.DUMMYFUNCTION("""COMPUTED_VALUE"""),3.7175052E7)</f>
        <v>37175052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IFERROR(__xludf.DUMMYFUNCTION("""COMPUTED_VALUE"""),871.66)</f>
        <v>871.66</v>
      </c>
      <c r="D249" s="2">
        <f>IFERROR(__xludf.DUMMYFUNCTION("""COMPUTED_VALUE"""),45650.54166666667)</f>
        <v>45650.54167</v>
      </c>
      <c r="E249" s="1">
        <f>IFERROR(__xludf.DUMMYFUNCTION("""COMPUTED_VALUE"""),881.13)</f>
        <v>881.13</v>
      </c>
      <c r="G249" s="2">
        <f>IFERROR(__xludf.DUMMYFUNCTION("""COMPUTED_VALUE"""),45650.54166666667)</f>
        <v>45650.54167</v>
      </c>
      <c r="H249" s="1">
        <f>IFERROR(__xludf.DUMMYFUNCTION("""COMPUTED_VALUE"""),869.02)</f>
        <v>869.02</v>
      </c>
      <c r="J249" s="2">
        <f>IFERROR(__xludf.DUMMYFUNCTION("""COMPUTED_VALUE"""),45650.54166666667)</f>
        <v>45650.54167</v>
      </c>
      <c r="K249" s="1">
        <f>IFERROR(__xludf.DUMMYFUNCTION("""COMPUTED_VALUE"""),881.13)</f>
        <v>881.13</v>
      </c>
      <c r="M249" s="2">
        <f>IFERROR(__xludf.DUMMYFUNCTION("""COMPUTED_VALUE"""),45650.54166666667)</f>
        <v>45650.54167</v>
      </c>
      <c r="N249" s="1">
        <f>IFERROR(__xludf.DUMMYFUNCTION("""COMPUTED_VALUE"""),1.5326825E7)</f>
        <v>15326825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IFERROR(__xludf.DUMMYFUNCTION("""COMPUTED_VALUE"""),880.12)</f>
        <v>880.12</v>
      </c>
      <c r="D250" s="2">
        <f>IFERROR(__xludf.DUMMYFUNCTION("""COMPUTED_VALUE"""),45652.66666666667)</f>
        <v>45652.66667</v>
      </c>
      <c r="E250" s="1">
        <f>IFERROR(__xludf.DUMMYFUNCTION("""COMPUTED_VALUE"""),880.89)</f>
        <v>880.89</v>
      </c>
      <c r="G250" s="2">
        <f>IFERROR(__xludf.DUMMYFUNCTION("""COMPUTED_VALUE"""),45652.66666666667)</f>
        <v>45652.66667</v>
      </c>
      <c r="H250" s="1">
        <f>IFERROR(__xludf.DUMMYFUNCTION("""COMPUTED_VALUE"""),876.77)</f>
        <v>876.77</v>
      </c>
      <c r="J250" s="2">
        <f>IFERROR(__xludf.DUMMYFUNCTION("""COMPUTED_VALUE"""),45652.66666666667)</f>
        <v>45652.66667</v>
      </c>
      <c r="K250" s="1">
        <f>IFERROR(__xludf.DUMMYFUNCTION("""COMPUTED_VALUE"""),878.75)</f>
        <v>878.75</v>
      </c>
      <c r="M250" s="2">
        <f>IFERROR(__xludf.DUMMYFUNCTION("""COMPUTED_VALUE"""),45652.66666666667)</f>
        <v>45652.66667</v>
      </c>
      <c r="N250" s="1">
        <f>IFERROR(__xludf.DUMMYFUNCTION("""COMPUTED_VALUE"""),2.5294565E7)</f>
        <v>25294565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IFERROR(__xludf.DUMMYFUNCTION("""COMPUTED_VALUE"""),875.59)</f>
        <v>875.59</v>
      </c>
      <c r="D251" s="2">
        <f>IFERROR(__xludf.DUMMYFUNCTION("""COMPUTED_VALUE"""),45653.66666666667)</f>
        <v>45653.66667</v>
      </c>
      <c r="E251" s="1">
        <f>IFERROR(__xludf.DUMMYFUNCTION("""COMPUTED_VALUE"""),883.02)</f>
        <v>883.02</v>
      </c>
      <c r="G251" s="2">
        <f>IFERROR(__xludf.DUMMYFUNCTION("""COMPUTED_VALUE"""),45653.66666666667)</f>
        <v>45653.66667</v>
      </c>
      <c r="H251" s="1">
        <f>IFERROR(__xludf.DUMMYFUNCTION("""COMPUTED_VALUE"""),874.0)</f>
        <v>874</v>
      </c>
      <c r="J251" s="2">
        <f>IFERROR(__xludf.DUMMYFUNCTION("""COMPUTED_VALUE"""),45653.66666666667)</f>
        <v>45653.66667</v>
      </c>
      <c r="K251" s="1">
        <f>IFERROR(__xludf.DUMMYFUNCTION("""COMPUTED_VALUE"""),878.53)</f>
        <v>878.53</v>
      </c>
      <c r="M251" s="2">
        <f>IFERROR(__xludf.DUMMYFUNCTION("""COMPUTED_VALUE"""),45653.66666666667)</f>
        <v>45653.66667</v>
      </c>
      <c r="N251" s="1">
        <f>IFERROR(__xludf.DUMMYFUNCTION("""COMPUTED_VALUE"""),3.1589144E7)</f>
        <v>31589144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IFERROR(__xludf.DUMMYFUNCTION("""COMPUTED_VALUE"""),876.91)</f>
        <v>876.91</v>
      </c>
      <c r="D252" s="2">
        <f>IFERROR(__xludf.DUMMYFUNCTION("""COMPUTED_VALUE"""),45656.66666666667)</f>
        <v>45656.66667</v>
      </c>
      <c r="E252" s="1">
        <f>IFERROR(__xludf.DUMMYFUNCTION("""COMPUTED_VALUE"""),876.91)</f>
        <v>876.91</v>
      </c>
      <c r="G252" s="2">
        <f>IFERROR(__xludf.DUMMYFUNCTION("""COMPUTED_VALUE"""),45656.66666666667)</f>
        <v>45656.66667</v>
      </c>
      <c r="H252" s="1">
        <f>IFERROR(__xludf.DUMMYFUNCTION("""COMPUTED_VALUE"""),867.65)</f>
        <v>867.65</v>
      </c>
      <c r="J252" s="2">
        <f>IFERROR(__xludf.DUMMYFUNCTION("""COMPUTED_VALUE"""),45656.66666666667)</f>
        <v>45656.66667</v>
      </c>
      <c r="K252" s="1">
        <f>IFERROR(__xludf.DUMMYFUNCTION("""COMPUTED_VALUE"""),872.55)</f>
        <v>872.55</v>
      </c>
      <c r="M252" s="2">
        <f>IFERROR(__xludf.DUMMYFUNCTION("""COMPUTED_VALUE"""),45656.66666666667)</f>
        <v>45656.66667</v>
      </c>
      <c r="N252" s="1">
        <f>IFERROR(__xludf.DUMMYFUNCTION("""COMPUTED_VALUE"""),3.4102578E7)</f>
        <v>34102578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IFERROR(__xludf.DUMMYFUNCTION("""COMPUTED_VALUE"""),872.87)</f>
        <v>872.87</v>
      </c>
      <c r="D253" s="2">
        <f>IFERROR(__xludf.DUMMYFUNCTION("""COMPUTED_VALUE"""),45657.66666666667)</f>
        <v>45657.66667</v>
      </c>
      <c r="E253" s="1">
        <f>IFERROR(__xludf.DUMMYFUNCTION("""COMPUTED_VALUE"""),878.93)</f>
        <v>878.93</v>
      </c>
      <c r="G253" s="2">
        <f>IFERROR(__xludf.DUMMYFUNCTION("""COMPUTED_VALUE"""),45657.66666666667)</f>
        <v>45657.66667</v>
      </c>
      <c r="H253" s="1">
        <f>IFERROR(__xludf.DUMMYFUNCTION("""COMPUTED_VALUE"""),869.45)</f>
        <v>869.45</v>
      </c>
      <c r="J253" s="2">
        <f>IFERROR(__xludf.DUMMYFUNCTION("""COMPUTED_VALUE"""),45657.66666666667)</f>
        <v>45657.66667</v>
      </c>
      <c r="K253" s="1">
        <f>IFERROR(__xludf.DUMMYFUNCTION("""COMPUTED_VALUE"""),875.42)</f>
        <v>875.42</v>
      </c>
      <c r="M253" s="2">
        <f>IFERROR(__xludf.DUMMYFUNCTION("""COMPUTED_VALUE"""),45657.66666666667)</f>
        <v>45657.66667</v>
      </c>
      <c r="N253" s="1">
        <f>IFERROR(__xludf.DUMMYFUNCTION("""COMPUTED_VALUE"""),2.8974697E7)</f>
        <v>28974697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IFERROR(__xludf.DUMMYFUNCTION("""COMPUTED_VALUE"""),876.24)</f>
        <v>876.24</v>
      </c>
      <c r="D254" s="2">
        <f>IFERROR(__xludf.DUMMYFUNCTION("""COMPUTED_VALUE"""),45659.66666666667)</f>
        <v>45659.66667</v>
      </c>
      <c r="E254" s="1">
        <f>IFERROR(__xludf.DUMMYFUNCTION("""COMPUTED_VALUE"""),882.92)</f>
        <v>882.92</v>
      </c>
      <c r="G254" s="2">
        <f>IFERROR(__xludf.DUMMYFUNCTION("""COMPUTED_VALUE"""),45659.66666666667)</f>
        <v>45659.66667</v>
      </c>
      <c r="H254" s="1">
        <f>IFERROR(__xludf.DUMMYFUNCTION("""COMPUTED_VALUE"""),866.2)</f>
        <v>866.2</v>
      </c>
      <c r="J254" s="2">
        <f>IFERROR(__xludf.DUMMYFUNCTION("""COMPUTED_VALUE"""),45659.66666666667)</f>
        <v>45659.66667</v>
      </c>
      <c r="K254" s="1">
        <f>IFERROR(__xludf.DUMMYFUNCTION("""COMPUTED_VALUE"""),868.07)</f>
        <v>868.07</v>
      </c>
      <c r="M254" s="2">
        <f>IFERROR(__xludf.DUMMYFUNCTION("""COMPUTED_VALUE"""),45659.66666666667)</f>
        <v>45659.66667</v>
      </c>
      <c r="N254" s="1">
        <f>IFERROR(__xludf.DUMMYFUNCTION("""COMPUTED_VALUE"""),3.2456466E7)</f>
        <v>32456466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IFERROR(__xludf.DUMMYFUNCTION("""COMPUTED_VALUE"""),868.63)</f>
        <v>868.63</v>
      </c>
      <c r="D255" s="2">
        <f>IFERROR(__xludf.DUMMYFUNCTION("""COMPUTED_VALUE"""),45660.66666666667)</f>
        <v>45660.66667</v>
      </c>
      <c r="E255" s="1">
        <f>IFERROR(__xludf.DUMMYFUNCTION("""COMPUTED_VALUE"""),872.42)</f>
        <v>872.42</v>
      </c>
      <c r="G255" s="2">
        <f>IFERROR(__xludf.DUMMYFUNCTION("""COMPUTED_VALUE"""),45660.66666666667)</f>
        <v>45660.66667</v>
      </c>
      <c r="H255" s="1">
        <f>IFERROR(__xludf.DUMMYFUNCTION("""COMPUTED_VALUE"""),865.13)</f>
        <v>865.13</v>
      </c>
      <c r="J255" s="2">
        <f>IFERROR(__xludf.DUMMYFUNCTION("""COMPUTED_VALUE"""),45660.66666666667)</f>
        <v>45660.66667</v>
      </c>
      <c r="K255" s="1">
        <f>IFERROR(__xludf.DUMMYFUNCTION("""COMPUTED_VALUE"""),866.77)</f>
        <v>866.77</v>
      </c>
      <c r="M255" s="2">
        <f>IFERROR(__xludf.DUMMYFUNCTION("""COMPUTED_VALUE"""),45660.66666666667)</f>
        <v>45660.66667</v>
      </c>
      <c r="N255" s="1">
        <f>IFERROR(__xludf.DUMMYFUNCTION("""COMPUTED_VALUE"""),3.1943406E7)</f>
        <v>31943406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IFERROR(__xludf.DUMMYFUNCTION("""COMPUTED_VALUE"""),866.7)</f>
        <v>866.7</v>
      </c>
      <c r="D256" s="2">
        <f>IFERROR(__xludf.DUMMYFUNCTION("""COMPUTED_VALUE"""),45663.66666666667)</f>
        <v>45663.66667</v>
      </c>
      <c r="E256" s="1">
        <f>IFERROR(__xludf.DUMMYFUNCTION("""COMPUTED_VALUE"""),866.7)</f>
        <v>866.7</v>
      </c>
      <c r="G256" s="2">
        <f>IFERROR(__xludf.DUMMYFUNCTION("""COMPUTED_VALUE"""),45663.66666666667)</f>
        <v>45663.66667</v>
      </c>
      <c r="H256" s="1">
        <f>IFERROR(__xludf.DUMMYFUNCTION("""COMPUTED_VALUE"""),850.61)</f>
        <v>850.61</v>
      </c>
      <c r="J256" s="2">
        <f>IFERROR(__xludf.DUMMYFUNCTION("""COMPUTED_VALUE"""),45663.66666666667)</f>
        <v>45663.66667</v>
      </c>
      <c r="K256" s="1">
        <f>IFERROR(__xludf.DUMMYFUNCTION("""COMPUTED_VALUE"""),851.74)</f>
        <v>851.74</v>
      </c>
      <c r="M256" s="2">
        <f>IFERROR(__xludf.DUMMYFUNCTION("""COMPUTED_VALUE"""),45663.66666666667)</f>
        <v>45663.66667</v>
      </c>
      <c r="N256" s="1">
        <f>IFERROR(__xludf.DUMMYFUNCTION("""COMPUTED_VALUE"""),4.6758455E7)</f>
        <v>46758455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IFERROR(__xludf.DUMMYFUNCTION("""COMPUTED_VALUE"""),854.11)</f>
        <v>854.11</v>
      </c>
      <c r="D257" s="2">
        <f>IFERROR(__xludf.DUMMYFUNCTION("""COMPUTED_VALUE"""),45664.66666666667)</f>
        <v>45664.66667</v>
      </c>
      <c r="E257" s="1">
        <f>IFERROR(__xludf.DUMMYFUNCTION("""COMPUTED_VALUE"""),862.02)</f>
        <v>862.02</v>
      </c>
      <c r="G257" s="2">
        <f>IFERROR(__xludf.DUMMYFUNCTION("""COMPUTED_VALUE"""),45664.66666666667)</f>
        <v>45664.66667</v>
      </c>
      <c r="H257" s="1">
        <f>IFERROR(__xludf.DUMMYFUNCTION("""COMPUTED_VALUE"""),847.47)</f>
        <v>847.47</v>
      </c>
      <c r="J257" s="2">
        <f>IFERROR(__xludf.DUMMYFUNCTION("""COMPUTED_VALUE"""),45664.66666666667)</f>
        <v>45664.66667</v>
      </c>
      <c r="K257" s="1">
        <f>IFERROR(__xludf.DUMMYFUNCTION("""COMPUTED_VALUE"""),848.71)</f>
        <v>848.71</v>
      </c>
      <c r="M257" s="2">
        <f>IFERROR(__xludf.DUMMYFUNCTION("""COMPUTED_VALUE"""),45664.66666666667)</f>
        <v>45664.66667</v>
      </c>
      <c r="N257" s="1">
        <f>IFERROR(__xludf.DUMMYFUNCTION("""COMPUTED_VALUE"""),4.5153929E7)</f>
        <v>45153929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IFERROR(__xludf.DUMMYFUNCTION("""COMPUTED_VALUE"""),849.78)</f>
        <v>849.78</v>
      </c>
      <c r="D258" s="2">
        <f>IFERROR(__xludf.DUMMYFUNCTION("""COMPUTED_VALUE"""),45665.66666666667)</f>
        <v>45665.66667</v>
      </c>
      <c r="E258" s="1">
        <f>IFERROR(__xludf.DUMMYFUNCTION("""COMPUTED_VALUE"""),858.16)</f>
        <v>858.16</v>
      </c>
      <c r="G258" s="2">
        <f>IFERROR(__xludf.DUMMYFUNCTION("""COMPUTED_VALUE"""),45665.66666666667)</f>
        <v>45665.66667</v>
      </c>
      <c r="H258" s="1">
        <f>IFERROR(__xludf.DUMMYFUNCTION("""COMPUTED_VALUE"""),846.89)</f>
        <v>846.89</v>
      </c>
      <c r="J258" s="2">
        <f>IFERROR(__xludf.DUMMYFUNCTION("""COMPUTED_VALUE"""),45665.66666666667)</f>
        <v>45665.66667</v>
      </c>
      <c r="K258" s="1">
        <f>IFERROR(__xludf.DUMMYFUNCTION("""COMPUTED_VALUE"""),857.6)</f>
        <v>857.6</v>
      </c>
      <c r="M258" s="2">
        <f>IFERROR(__xludf.DUMMYFUNCTION("""COMPUTED_VALUE"""),45665.66666666667)</f>
        <v>45665.66667</v>
      </c>
      <c r="N258" s="1">
        <f>IFERROR(__xludf.DUMMYFUNCTION("""COMPUTED_VALUE"""),3.9368119E7)</f>
        <v>39368119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IFERROR(__xludf.DUMMYFUNCTION("""COMPUTED_VALUE"""),852.86)</f>
        <v>852.86</v>
      </c>
      <c r="D259" s="2">
        <f>IFERROR(__xludf.DUMMYFUNCTION("""COMPUTED_VALUE"""),45667.66666666667)</f>
        <v>45667.66667</v>
      </c>
      <c r="E259" s="1">
        <f>IFERROR(__xludf.DUMMYFUNCTION("""COMPUTED_VALUE"""),852.86)</f>
        <v>852.86</v>
      </c>
      <c r="G259" s="2">
        <f>IFERROR(__xludf.DUMMYFUNCTION("""COMPUTED_VALUE"""),45667.66666666667)</f>
        <v>45667.66667</v>
      </c>
      <c r="H259" s="1">
        <f>IFERROR(__xludf.DUMMYFUNCTION("""COMPUTED_VALUE"""),835.84)</f>
        <v>835.84</v>
      </c>
      <c r="J259" s="2">
        <f>IFERROR(__xludf.DUMMYFUNCTION("""COMPUTED_VALUE"""),45667.66666666667)</f>
        <v>45667.66667</v>
      </c>
      <c r="K259" s="1">
        <f>IFERROR(__xludf.DUMMYFUNCTION("""COMPUTED_VALUE"""),840.38)</f>
        <v>840.38</v>
      </c>
      <c r="M259" s="2">
        <f>IFERROR(__xludf.DUMMYFUNCTION("""COMPUTED_VALUE"""),45667.66666666667)</f>
        <v>45667.66667</v>
      </c>
      <c r="N259" s="1">
        <f>IFERROR(__xludf.DUMMYFUNCTION("""COMPUTED_VALUE"""),5.7516041E7)</f>
        <v>57516041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IFERROR(__xludf.DUMMYFUNCTION("""COMPUTED_VALUE"""),841.17)</f>
        <v>841.17</v>
      </c>
      <c r="D260" s="2">
        <f>IFERROR(__xludf.DUMMYFUNCTION("""COMPUTED_VALUE"""),45670.66666666667)</f>
        <v>45670.66667</v>
      </c>
      <c r="E260" s="1">
        <f>IFERROR(__xludf.DUMMYFUNCTION("""COMPUTED_VALUE"""),852.23)</f>
        <v>852.23</v>
      </c>
      <c r="G260" s="2">
        <f>IFERROR(__xludf.DUMMYFUNCTION("""COMPUTED_VALUE"""),45670.66666666667)</f>
        <v>45670.66667</v>
      </c>
      <c r="H260" s="1">
        <f>IFERROR(__xludf.DUMMYFUNCTION("""COMPUTED_VALUE"""),836.09)</f>
        <v>836.09</v>
      </c>
      <c r="J260" s="2">
        <f>IFERROR(__xludf.DUMMYFUNCTION("""COMPUTED_VALUE"""),45670.66666666667)</f>
        <v>45670.66667</v>
      </c>
      <c r="K260" s="1">
        <f>IFERROR(__xludf.DUMMYFUNCTION("""COMPUTED_VALUE"""),849.42)</f>
        <v>849.42</v>
      </c>
      <c r="M260" s="2">
        <f>IFERROR(__xludf.DUMMYFUNCTION("""COMPUTED_VALUE"""),45670.66666666667)</f>
        <v>45670.66667</v>
      </c>
      <c r="N260" s="1">
        <f>IFERROR(__xludf.DUMMYFUNCTION("""COMPUTED_VALUE"""),4.8643807E7)</f>
        <v>48643807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IFERROR(__xludf.DUMMYFUNCTION("""COMPUTED_VALUE"""),848.29)</f>
        <v>848.29</v>
      </c>
      <c r="D261" s="2">
        <f>IFERROR(__xludf.DUMMYFUNCTION("""COMPUTED_VALUE"""),45671.66666666667)</f>
        <v>45671.66667</v>
      </c>
      <c r="E261" s="1">
        <f>IFERROR(__xludf.DUMMYFUNCTION("""COMPUTED_VALUE"""),854.14)</f>
        <v>854.14</v>
      </c>
      <c r="G261" s="2">
        <f>IFERROR(__xludf.DUMMYFUNCTION("""COMPUTED_VALUE"""),45671.66666666667)</f>
        <v>45671.66667</v>
      </c>
      <c r="H261" s="1">
        <f>IFERROR(__xludf.DUMMYFUNCTION("""COMPUTED_VALUE"""),845.01)</f>
        <v>845.01</v>
      </c>
      <c r="J261" s="2">
        <f>IFERROR(__xludf.DUMMYFUNCTION("""COMPUTED_VALUE"""),45671.66666666667)</f>
        <v>45671.66667</v>
      </c>
      <c r="K261" s="1">
        <f>IFERROR(__xludf.DUMMYFUNCTION("""COMPUTED_VALUE"""),853.94)</f>
        <v>853.94</v>
      </c>
      <c r="M261" s="2">
        <f>IFERROR(__xludf.DUMMYFUNCTION("""COMPUTED_VALUE"""),45671.66666666667)</f>
        <v>45671.66667</v>
      </c>
      <c r="N261" s="1">
        <f>IFERROR(__xludf.DUMMYFUNCTION("""COMPUTED_VALUE"""),3.8068926E7)</f>
        <v>38068926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IFERROR(__xludf.DUMMYFUNCTION("""COMPUTED_VALUE"""),856.05)</f>
        <v>856.05</v>
      </c>
      <c r="D262" s="2">
        <f>IFERROR(__xludf.DUMMYFUNCTION("""COMPUTED_VALUE"""),45672.66666666667)</f>
        <v>45672.66667</v>
      </c>
      <c r="E262" s="1">
        <f>IFERROR(__xludf.DUMMYFUNCTION("""COMPUTED_VALUE"""),860.85)</f>
        <v>860.85</v>
      </c>
      <c r="G262" s="2">
        <f>IFERROR(__xludf.DUMMYFUNCTION("""COMPUTED_VALUE"""),45672.66666666667)</f>
        <v>45672.66667</v>
      </c>
      <c r="H262" s="1">
        <f>IFERROR(__xludf.DUMMYFUNCTION("""COMPUTED_VALUE"""),849.53)</f>
        <v>849.53</v>
      </c>
      <c r="J262" s="2">
        <f>IFERROR(__xludf.DUMMYFUNCTION("""COMPUTED_VALUE"""),45672.66666666667)</f>
        <v>45672.66667</v>
      </c>
      <c r="K262" s="1">
        <f>IFERROR(__xludf.DUMMYFUNCTION("""COMPUTED_VALUE"""),850.73)</f>
        <v>850.73</v>
      </c>
      <c r="M262" s="2">
        <f>IFERROR(__xludf.DUMMYFUNCTION("""COMPUTED_VALUE"""),45672.66666666667)</f>
        <v>45672.66667</v>
      </c>
      <c r="N262" s="1">
        <f>IFERROR(__xludf.DUMMYFUNCTION("""COMPUTED_VALUE"""),4.3871241E7)</f>
        <v>43871241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IFERROR(__xludf.DUMMYFUNCTION("""COMPUTED_VALUE"""),848.86)</f>
        <v>848.86</v>
      </c>
      <c r="D263" s="2">
        <f>IFERROR(__xludf.DUMMYFUNCTION("""COMPUTED_VALUE"""),45673.66666666667)</f>
        <v>45673.66667</v>
      </c>
      <c r="E263" s="1">
        <f>IFERROR(__xludf.DUMMYFUNCTION("""COMPUTED_VALUE"""),859.98)</f>
        <v>859.98</v>
      </c>
      <c r="G263" s="2">
        <f>IFERROR(__xludf.DUMMYFUNCTION("""COMPUTED_VALUE"""),45673.66666666667)</f>
        <v>45673.66667</v>
      </c>
      <c r="H263" s="1">
        <f>IFERROR(__xludf.DUMMYFUNCTION("""COMPUTED_VALUE"""),845.7)</f>
        <v>845.7</v>
      </c>
      <c r="J263" s="2">
        <f>IFERROR(__xludf.DUMMYFUNCTION("""COMPUTED_VALUE"""),45673.66666666667)</f>
        <v>45673.66667</v>
      </c>
      <c r="K263" s="1">
        <f>IFERROR(__xludf.DUMMYFUNCTION("""COMPUTED_VALUE"""),859.17)</f>
        <v>859.17</v>
      </c>
      <c r="M263" s="2">
        <f>IFERROR(__xludf.DUMMYFUNCTION("""COMPUTED_VALUE"""),45673.66666666667)</f>
        <v>45673.66667</v>
      </c>
      <c r="N263" s="1">
        <f>IFERROR(__xludf.DUMMYFUNCTION("""COMPUTED_VALUE"""),3.8714962E7)</f>
        <v>38714962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IFERROR(__xludf.DUMMYFUNCTION("""COMPUTED_VALUE"""),861.8)</f>
        <v>861.8</v>
      </c>
      <c r="D264" s="2">
        <f>IFERROR(__xludf.DUMMYFUNCTION("""COMPUTED_VALUE"""),45674.66666666667)</f>
        <v>45674.66667</v>
      </c>
      <c r="E264" s="1">
        <f>IFERROR(__xludf.DUMMYFUNCTION("""COMPUTED_VALUE"""),867.56)</f>
        <v>867.56</v>
      </c>
      <c r="G264" s="2">
        <f>IFERROR(__xludf.DUMMYFUNCTION("""COMPUTED_VALUE"""),45674.66666666667)</f>
        <v>45674.66667</v>
      </c>
      <c r="H264" s="1">
        <f>IFERROR(__xludf.DUMMYFUNCTION("""COMPUTED_VALUE"""),861.8)</f>
        <v>861.8</v>
      </c>
      <c r="J264" s="2">
        <f>IFERROR(__xludf.DUMMYFUNCTION("""COMPUTED_VALUE"""),45674.66666666667)</f>
        <v>45674.66667</v>
      </c>
      <c r="K264" s="1">
        <f>IFERROR(__xludf.DUMMYFUNCTION("""COMPUTED_VALUE"""),866.66)</f>
        <v>866.66</v>
      </c>
      <c r="M264" s="2">
        <f>IFERROR(__xludf.DUMMYFUNCTION("""COMPUTED_VALUE"""),45674.66666666667)</f>
        <v>45674.66667</v>
      </c>
      <c r="N264" s="1">
        <f>IFERROR(__xludf.DUMMYFUNCTION("""COMPUTED_VALUE"""),4.8724284E7)</f>
        <v>48724284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IFERROR(__xludf.DUMMYFUNCTION("""COMPUTED_VALUE"""),866.64)</f>
        <v>866.64</v>
      </c>
      <c r="D265" s="2">
        <f>IFERROR(__xludf.DUMMYFUNCTION("""COMPUTED_VALUE"""),45678.66666666667)</f>
        <v>45678.66667</v>
      </c>
      <c r="E265" s="1">
        <f>IFERROR(__xludf.DUMMYFUNCTION("""COMPUTED_VALUE"""),873.28)</f>
        <v>873.28</v>
      </c>
      <c r="G265" s="2">
        <f>IFERROR(__xludf.DUMMYFUNCTION("""COMPUTED_VALUE"""),45678.66666666667)</f>
        <v>45678.66667</v>
      </c>
      <c r="H265" s="1">
        <f>IFERROR(__xludf.DUMMYFUNCTION("""COMPUTED_VALUE"""),862.1)</f>
        <v>862.1</v>
      </c>
      <c r="J265" s="2">
        <f>IFERROR(__xludf.DUMMYFUNCTION("""COMPUTED_VALUE"""),45678.66666666667)</f>
        <v>45678.66667</v>
      </c>
      <c r="K265" s="1">
        <f>IFERROR(__xludf.DUMMYFUNCTION("""COMPUTED_VALUE"""),865.08)</f>
        <v>865.08</v>
      </c>
      <c r="M265" s="2">
        <f>IFERROR(__xludf.DUMMYFUNCTION("""COMPUTED_VALUE"""),45678.66666666667)</f>
        <v>45678.66667</v>
      </c>
      <c r="N265" s="1">
        <f>IFERROR(__xludf.DUMMYFUNCTION("""COMPUTED_VALUE"""),5.5284957E7)</f>
        <v>55284957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IFERROR(__xludf.DUMMYFUNCTION("""COMPUTED_VALUE"""),863.95)</f>
        <v>863.95</v>
      </c>
      <c r="D266" s="2">
        <f>IFERROR(__xludf.DUMMYFUNCTION("""COMPUTED_VALUE"""),45679.66666666667)</f>
        <v>45679.66667</v>
      </c>
      <c r="E266" s="1">
        <f>IFERROR(__xludf.DUMMYFUNCTION("""COMPUTED_VALUE"""),866.71)</f>
        <v>866.71</v>
      </c>
      <c r="G266" s="2">
        <f>IFERROR(__xludf.DUMMYFUNCTION("""COMPUTED_VALUE"""),45679.66666666667)</f>
        <v>45679.66667</v>
      </c>
      <c r="H266" s="1">
        <f>IFERROR(__xludf.DUMMYFUNCTION("""COMPUTED_VALUE"""),858.5)</f>
        <v>858.5</v>
      </c>
      <c r="J266" s="2">
        <f>IFERROR(__xludf.DUMMYFUNCTION("""COMPUTED_VALUE"""),45679.66666666667)</f>
        <v>45679.66667</v>
      </c>
      <c r="K266" s="1">
        <f>IFERROR(__xludf.DUMMYFUNCTION("""COMPUTED_VALUE"""),858.94)</f>
        <v>858.94</v>
      </c>
      <c r="M266" s="2">
        <f>IFERROR(__xludf.DUMMYFUNCTION("""COMPUTED_VALUE"""),45679.66666666667)</f>
        <v>45679.66667</v>
      </c>
      <c r="N266" s="1">
        <f>IFERROR(__xludf.DUMMYFUNCTION("""COMPUTED_VALUE"""),5.3548399E7)</f>
        <v>53548399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IFERROR(__xludf.DUMMYFUNCTION("""COMPUTED_VALUE"""),859.07)</f>
        <v>859.07</v>
      </c>
      <c r="D267" s="2">
        <f>IFERROR(__xludf.DUMMYFUNCTION("""COMPUTED_VALUE"""),45680.66666666667)</f>
        <v>45680.66667</v>
      </c>
      <c r="E267" s="1">
        <f>IFERROR(__xludf.DUMMYFUNCTION("""COMPUTED_VALUE"""),859.65)</f>
        <v>859.65</v>
      </c>
      <c r="G267" s="2">
        <f>IFERROR(__xludf.DUMMYFUNCTION("""COMPUTED_VALUE"""),45680.66666666667)</f>
        <v>45680.66667</v>
      </c>
      <c r="H267" s="1">
        <f>IFERROR(__xludf.DUMMYFUNCTION("""COMPUTED_VALUE"""),851.31)</f>
        <v>851.31</v>
      </c>
      <c r="J267" s="2">
        <f>IFERROR(__xludf.DUMMYFUNCTION("""COMPUTED_VALUE"""),45680.66666666667)</f>
        <v>45680.66667</v>
      </c>
      <c r="K267" s="1">
        <f>IFERROR(__xludf.DUMMYFUNCTION("""COMPUTED_VALUE"""),856.21)</f>
        <v>856.21</v>
      </c>
      <c r="M267" s="2">
        <f>IFERROR(__xludf.DUMMYFUNCTION("""COMPUTED_VALUE"""),45680.66666666667)</f>
        <v>45680.66667</v>
      </c>
      <c r="N267" s="1">
        <f>IFERROR(__xludf.DUMMYFUNCTION("""COMPUTED_VALUE"""),4.4359564E7)</f>
        <v>44359564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IFERROR(__xludf.DUMMYFUNCTION("""COMPUTED_VALUE"""),858.23)</f>
        <v>858.23</v>
      </c>
      <c r="D268" s="2">
        <f>IFERROR(__xludf.DUMMYFUNCTION("""COMPUTED_VALUE"""),45681.66666666667)</f>
        <v>45681.66667</v>
      </c>
      <c r="E268" s="1">
        <f>IFERROR(__xludf.DUMMYFUNCTION("""COMPUTED_VALUE"""),860.81)</f>
        <v>860.81</v>
      </c>
      <c r="G268" s="2">
        <f>IFERROR(__xludf.DUMMYFUNCTION("""COMPUTED_VALUE"""),45681.66666666667)</f>
        <v>45681.66667</v>
      </c>
      <c r="H268" s="1">
        <f>IFERROR(__xludf.DUMMYFUNCTION("""COMPUTED_VALUE"""),854.05)</f>
        <v>854.05</v>
      </c>
      <c r="J268" s="2">
        <f>IFERROR(__xludf.DUMMYFUNCTION("""COMPUTED_VALUE"""),45681.66666666667)</f>
        <v>45681.66667</v>
      </c>
      <c r="K268" s="1">
        <f>IFERROR(__xludf.DUMMYFUNCTION("""COMPUTED_VALUE"""),860.14)</f>
        <v>860.14</v>
      </c>
      <c r="M268" s="2">
        <f>IFERROR(__xludf.DUMMYFUNCTION("""COMPUTED_VALUE"""),45681.66666666667)</f>
        <v>45681.66667</v>
      </c>
      <c r="N268" s="1">
        <f>IFERROR(__xludf.DUMMYFUNCTION("""COMPUTED_VALUE"""),4.8401179E7)</f>
        <v>48401179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IFERROR(__xludf.DUMMYFUNCTION("""COMPUTED_VALUE"""),870.47)</f>
        <v>870.47</v>
      </c>
      <c r="D269" s="2">
        <f>IFERROR(__xludf.DUMMYFUNCTION("""COMPUTED_VALUE"""),45684.66666666667)</f>
        <v>45684.66667</v>
      </c>
      <c r="E269" s="1">
        <f>IFERROR(__xludf.DUMMYFUNCTION("""COMPUTED_VALUE"""),891.63)</f>
        <v>891.63</v>
      </c>
      <c r="G269" s="2">
        <f>IFERROR(__xludf.DUMMYFUNCTION("""COMPUTED_VALUE"""),45684.66666666667)</f>
        <v>45684.66667</v>
      </c>
      <c r="H269" s="1">
        <f>IFERROR(__xludf.DUMMYFUNCTION("""COMPUTED_VALUE"""),870.47)</f>
        <v>870.47</v>
      </c>
      <c r="J269" s="2">
        <f>IFERROR(__xludf.DUMMYFUNCTION("""COMPUTED_VALUE"""),45684.66666666667)</f>
        <v>45684.66667</v>
      </c>
      <c r="K269" s="1">
        <f>IFERROR(__xludf.DUMMYFUNCTION("""COMPUTED_VALUE"""),887.47)</f>
        <v>887.47</v>
      </c>
      <c r="M269" s="2">
        <f>IFERROR(__xludf.DUMMYFUNCTION("""COMPUTED_VALUE"""),45684.66666666667)</f>
        <v>45684.66667</v>
      </c>
      <c r="N269" s="1">
        <f>IFERROR(__xludf.DUMMYFUNCTION("""COMPUTED_VALUE"""),5.5587332E7)</f>
        <v>55587332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IFERROR(__xludf.DUMMYFUNCTION("""COMPUTED_VALUE"""),887.33)</f>
        <v>887.33</v>
      </c>
      <c r="D270" s="2">
        <f>IFERROR(__xludf.DUMMYFUNCTION("""COMPUTED_VALUE"""),45685.66666666667)</f>
        <v>45685.66667</v>
      </c>
      <c r="E270" s="1">
        <f>IFERROR(__xludf.DUMMYFUNCTION("""COMPUTED_VALUE"""),888.11)</f>
        <v>888.11</v>
      </c>
      <c r="G270" s="2">
        <f>IFERROR(__xludf.DUMMYFUNCTION("""COMPUTED_VALUE"""),45685.66666666667)</f>
        <v>45685.66667</v>
      </c>
      <c r="H270" s="1">
        <f>IFERROR(__xludf.DUMMYFUNCTION("""COMPUTED_VALUE"""),865.83)</f>
        <v>865.83</v>
      </c>
      <c r="J270" s="2">
        <f>IFERROR(__xludf.DUMMYFUNCTION("""COMPUTED_VALUE"""),45685.66666666667)</f>
        <v>45685.66667</v>
      </c>
      <c r="K270" s="1">
        <f>IFERROR(__xludf.DUMMYFUNCTION("""COMPUTED_VALUE"""),866.44)</f>
        <v>866.44</v>
      </c>
      <c r="M270" s="2">
        <f>IFERROR(__xludf.DUMMYFUNCTION("""COMPUTED_VALUE"""),45685.66666666667)</f>
        <v>45685.66667</v>
      </c>
      <c r="N270" s="1">
        <f>IFERROR(__xludf.DUMMYFUNCTION("""COMPUTED_VALUE"""),4.2152116E7)</f>
        <v>42152116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IFERROR(__xludf.DUMMYFUNCTION("""COMPUTED_VALUE"""),868.32)</f>
        <v>868.32</v>
      </c>
      <c r="D271" s="2">
        <f>IFERROR(__xludf.DUMMYFUNCTION("""COMPUTED_VALUE"""),45686.66666666667)</f>
        <v>45686.66667</v>
      </c>
      <c r="E271" s="1">
        <f>IFERROR(__xludf.DUMMYFUNCTION("""COMPUTED_VALUE"""),877.18)</f>
        <v>877.18</v>
      </c>
      <c r="G271" s="2">
        <f>IFERROR(__xludf.DUMMYFUNCTION("""COMPUTED_VALUE"""),45686.66666666667)</f>
        <v>45686.66667</v>
      </c>
      <c r="H271" s="1">
        <f>IFERROR(__xludf.DUMMYFUNCTION("""COMPUTED_VALUE"""),868.23)</f>
        <v>868.23</v>
      </c>
      <c r="J271" s="2">
        <f>IFERROR(__xludf.DUMMYFUNCTION("""COMPUTED_VALUE"""),45686.66666666667)</f>
        <v>45686.66667</v>
      </c>
      <c r="K271" s="1">
        <f>IFERROR(__xludf.DUMMYFUNCTION("""COMPUTED_VALUE"""),871.44)</f>
        <v>871.44</v>
      </c>
      <c r="M271" s="2">
        <f>IFERROR(__xludf.DUMMYFUNCTION("""COMPUTED_VALUE"""),45686.66666666667)</f>
        <v>45686.66667</v>
      </c>
      <c r="N271" s="1">
        <f>IFERROR(__xludf.DUMMYFUNCTION("""COMPUTED_VALUE"""),3.8460803E7)</f>
        <v>38460803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IFERROR(__xludf.DUMMYFUNCTION("""COMPUTED_VALUE"""),880.66)</f>
        <v>880.66</v>
      </c>
      <c r="D272" s="2">
        <f>IFERROR(__xludf.DUMMYFUNCTION("""COMPUTED_VALUE"""),45687.66666666667)</f>
        <v>45687.66667</v>
      </c>
      <c r="E272" s="1">
        <f>IFERROR(__xludf.DUMMYFUNCTION("""COMPUTED_VALUE"""),888.24)</f>
        <v>888.24</v>
      </c>
      <c r="G272" s="2">
        <f>IFERROR(__xludf.DUMMYFUNCTION("""COMPUTED_VALUE"""),45687.66666666667)</f>
        <v>45687.66667</v>
      </c>
      <c r="H272" s="1">
        <f>IFERROR(__xludf.DUMMYFUNCTION("""COMPUTED_VALUE"""),876.11)</f>
        <v>876.11</v>
      </c>
      <c r="J272" s="2">
        <f>IFERROR(__xludf.DUMMYFUNCTION("""COMPUTED_VALUE"""),45687.66666666667)</f>
        <v>45687.66667</v>
      </c>
      <c r="K272" s="1">
        <f>IFERROR(__xludf.DUMMYFUNCTION("""COMPUTED_VALUE"""),883.83)</f>
        <v>883.83</v>
      </c>
      <c r="M272" s="2">
        <f>IFERROR(__xludf.DUMMYFUNCTION("""COMPUTED_VALUE"""),45687.66666666667)</f>
        <v>45687.66667</v>
      </c>
      <c r="N272" s="1">
        <f>IFERROR(__xludf.DUMMYFUNCTION("""COMPUTED_VALUE"""),3.3250402E7)</f>
        <v>33250402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IFERROR(__xludf.DUMMYFUNCTION("""COMPUTED_VALUE"""),879.29)</f>
        <v>879.29</v>
      </c>
      <c r="D273" s="2">
        <f>IFERROR(__xludf.DUMMYFUNCTION("""COMPUTED_VALUE"""),45688.66666666667)</f>
        <v>45688.66667</v>
      </c>
      <c r="E273" s="1">
        <f>IFERROR(__xludf.DUMMYFUNCTION("""COMPUTED_VALUE"""),882.25)</f>
        <v>882.25</v>
      </c>
      <c r="G273" s="2">
        <f>IFERROR(__xludf.DUMMYFUNCTION("""COMPUTED_VALUE"""),45688.66666666667)</f>
        <v>45688.66667</v>
      </c>
      <c r="H273" s="1">
        <f>IFERROR(__xludf.DUMMYFUNCTION("""COMPUTED_VALUE"""),875.22)</f>
        <v>875.22</v>
      </c>
      <c r="J273" s="2">
        <f>IFERROR(__xludf.DUMMYFUNCTION("""COMPUTED_VALUE"""),45688.66666666667)</f>
        <v>45688.66667</v>
      </c>
      <c r="K273" s="1">
        <f>IFERROR(__xludf.DUMMYFUNCTION("""COMPUTED_VALUE"""),876.3)</f>
        <v>876.3</v>
      </c>
      <c r="M273" s="2">
        <f>IFERROR(__xludf.DUMMYFUNCTION("""COMPUTED_VALUE"""),45688.66666666667)</f>
        <v>45688.66667</v>
      </c>
      <c r="N273" s="1">
        <f>IFERROR(__xludf.DUMMYFUNCTION("""COMPUTED_VALUE"""),3.3588266E7)</f>
        <v>33588266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IFERROR(__xludf.DUMMYFUNCTION("""COMPUTED_VALUE"""),872.89)</f>
        <v>872.89</v>
      </c>
      <c r="D274" s="2">
        <f>IFERROR(__xludf.DUMMYFUNCTION("""COMPUTED_VALUE"""),45691.66666666667)</f>
        <v>45691.66667</v>
      </c>
      <c r="E274" s="1">
        <f>IFERROR(__xludf.DUMMYFUNCTION("""COMPUTED_VALUE"""),877.4)</f>
        <v>877.4</v>
      </c>
      <c r="G274" s="2">
        <f>IFERROR(__xludf.DUMMYFUNCTION("""COMPUTED_VALUE"""),45691.66666666667)</f>
        <v>45691.66667</v>
      </c>
      <c r="H274" s="1">
        <f>IFERROR(__xludf.DUMMYFUNCTION("""COMPUTED_VALUE"""),863.85)</f>
        <v>863.85</v>
      </c>
      <c r="J274" s="2">
        <f>IFERROR(__xludf.DUMMYFUNCTION("""COMPUTED_VALUE"""),45691.66666666667)</f>
        <v>45691.66667</v>
      </c>
      <c r="K274" s="1">
        <f>IFERROR(__xludf.DUMMYFUNCTION("""COMPUTED_VALUE"""),873.55)</f>
        <v>873.55</v>
      </c>
      <c r="M274" s="2">
        <f>IFERROR(__xludf.DUMMYFUNCTION("""COMPUTED_VALUE"""),45691.66666666667)</f>
        <v>45691.66667</v>
      </c>
      <c r="N274" s="1">
        <f>IFERROR(__xludf.DUMMYFUNCTION("""COMPUTED_VALUE"""),4.6702111E7)</f>
        <v>46702111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IFERROR(__xludf.DUMMYFUNCTION("""COMPUTED_VALUE"""),864.49)</f>
        <v>864.49</v>
      </c>
      <c r="D275" s="2">
        <f>IFERROR(__xludf.DUMMYFUNCTION("""COMPUTED_VALUE"""),45692.66666666667)</f>
        <v>45692.66667</v>
      </c>
      <c r="E275" s="1">
        <f>IFERROR(__xludf.DUMMYFUNCTION("""COMPUTED_VALUE"""),868.29)</f>
        <v>868.29</v>
      </c>
      <c r="G275" s="2">
        <f>IFERROR(__xludf.DUMMYFUNCTION("""COMPUTED_VALUE"""),45692.66666666667)</f>
        <v>45692.66667</v>
      </c>
      <c r="H275" s="1">
        <f>IFERROR(__xludf.DUMMYFUNCTION("""COMPUTED_VALUE"""),848.43)</f>
        <v>848.43</v>
      </c>
      <c r="J275" s="2">
        <f>IFERROR(__xludf.DUMMYFUNCTION("""COMPUTED_VALUE"""),45692.66666666667)</f>
        <v>45692.66667</v>
      </c>
      <c r="K275" s="1">
        <f>IFERROR(__xludf.DUMMYFUNCTION("""COMPUTED_VALUE"""),850.68)</f>
        <v>850.68</v>
      </c>
      <c r="M275" s="2">
        <f>IFERROR(__xludf.DUMMYFUNCTION("""COMPUTED_VALUE"""),45692.66666666667)</f>
        <v>45692.66667</v>
      </c>
      <c r="N275" s="1">
        <f>IFERROR(__xludf.DUMMYFUNCTION("""COMPUTED_VALUE"""),5.4515636E7)</f>
        <v>54515636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IFERROR(__xludf.DUMMYFUNCTION("""COMPUTED_VALUE"""),851.35)</f>
        <v>851.35</v>
      </c>
      <c r="D276" s="2">
        <f>IFERROR(__xludf.DUMMYFUNCTION("""COMPUTED_VALUE"""),45693.66666666667)</f>
        <v>45693.66667</v>
      </c>
      <c r="E276" s="1">
        <f>IFERROR(__xludf.DUMMYFUNCTION("""COMPUTED_VALUE"""),858.32)</f>
        <v>858.32</v>
      </c>
      <c r="G276" s="2">
        <f>IFERROR(__xludf.DUMMYFUNCTION("""COMPUTED_VALUE"""),45693.66666666667)</f>
        <v>45693.66667</v>
      </c>
      <c r="H276" s="1">
        <f>IFERROR(__xludf.DUMMYFUNCTION("""COMPUTED_VALUE"""),848.83)</f>
        <v>848.83</v>
      </c>
      <c r="J276" s="2">
        <f>IFERROR(__xludf.DUMMYFUNCTION("""COMPUTED_VALUE"""),45693.66666666667)</f>
        <v>45693.66667</v>
      </c>
      <c r="K276" s="1">
        <f>IFERROR(__xludf.DUMMYFUNCTION("""COMPUTED_VALUE"""),857.41)</f>
        <v>857.41</v>
      </c>
      <c r="M276" s="2">
        <f>IFERROR(__xludf.DUMMYFUNCTION("""COMPUTED_VALUE"""),45693.66666666667)</f>
        <v>45693.66667</v>
      </c>
      <c r="N276" s="1">
        <f>IFERROR(__xludf.DUMMYFUNCTION("""COMPUTED_VALUE"""),4.5670256E7)</f>
        <v>45670256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IFERROR(__xludf.DUMMYFUNCTION("""COMPUTED_VALUE"""),860.56)</f>
        <v>860.56</v>
      </c>
      <c r="D277" s="2">
        <f>IFERROR(__xludf.DUMMYFUNCTION("""COMPUTED_VALUE"""),45694.66666666667)</f>
        <v>45694.66667</v>
      </c>
      <c r="E277" s="1">
        <f>IFERROR(__xludf.DUMMYFUNCTION("""COMPUTED_VALUE"""),864.59)</f>
        <v>864.59</v>
      </c>
      <c r="G277" s="2">
        <f>IFERROR(__xludf.DUMMYFUNCTION("""COMPUTED_VALUE"""),45694.66666666667)</f>
        <v>45694.66667</v>
      </c>
      <c r="H277" s="1">
        <f>IFERROR(__xludf.DUMMYFUNCTION("""COMPUTED_VALUE"""),852.03)</f>
        <v>852.03</v>
      </c>
      <c r="J277" s="2">
        <f>IFERROR(__xludf.DUMMYFUNCTION("""COMPUTED_VALUE"""),45694.66666666667)</f>
        <v>45694.66667</v>
      </c>
      <c r="K277" s="1">
        <f>IFERROR(__xludf.DUMMYFUNCTION("""COMPUTED_VALUE"""),857.86)</f>
        <v>857.86</v>
      </c>
      <c r="M277" s="2">
        <f>IFERROR(__xludf.DUMMYFUNCTION("""COMPUTED_VALUE"""),45694.66666666667)</f>
        <v>45694.66667</v>
      </c>
      <c r="N277" s="1">
        <f>IFERROR(__xludf.DUMMYFUNCTION("""COMPUTED_VALUE"""),4.4215466E7)</f>
        <v>44215466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IFERROR(__xludf.DUMMYFUNCTION("""COMPUTED_VALUE"""),858.57)</f>
        <v>858.57</v>
      </c>
      <c r="D278" s="2">
        <f>IFERROR(__xludf.DUMMYFUNCTION("""COMPUTED_VALUE"""),45695.66666666667)</f>
        <v>45695.66667</v>
      </c>
      <c r="E278" s="1">
        <f>IFERROR(__xludf.DUMMYFUNCTION("""COMPUTED_VALUE"""),860.41)</f>
        <v>860.41</v>
      </c>
      <c r="G278" s="2">
        <f>IFERROR(__xludf.DUMMYFUNCTION("""COMPUTED_VALUE"""),45695.66666666667)</f>
        <v>45695.66667</v>
      </c>
      <c r="H278" s="1">
        <f>IFERROR(__xludf.DUMMYFUNCTION("""COMPUTED_VALUE"""),855.03)</f>
        <v>855.03</v>
      </c>
      <c r="J278" s="2">
        <f>IFERROR(__xludf.DUMMYFUNCTION("""COMPUTED_VALUE"""),45695.66666666667)</f>
        <v>45695.66667</v>
      </c>
      <c r="K278" s="1">
        <f>IFERROR(__xludf.DUMMYFUNCTION("""COMPUTED_VALUE"""),859.79)</f>
        <v>859.79</v>
      </c>
      <c r="M278" s="2">
        <f>IFERROR(__xludf.DUMMYFUNCTION("""COMPUTED_VALUE"""),45695.66666666667)</f>
        <v>45695.66667</v>
      </c>
      <c r="N278" s="1">
        <f>IFERROR(__xludf.DUMMYFUNCTION("""COMPUTED_VALUE"""),4.0481933E7)</f>
        <v>40481933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IFERROR(__xludf.DUMMYFUNCTION("""COMPUTED_VALUE"""),859.37)</f>
        <v>859.37</v>
      </c>
      <c r="D279" s="2">
        <f>IFERROR(__xludf.DUMMYFUNCTION("""COMPUTED_VALUE"""),45698.66666666667)</f>
        <v>45698.66667</v>
      </c>
      <c r="E279" s="1">
        <f>IFERROR(__xludf.DUMMYFUNCTION("""COMPUTED_VALUE"""),865.73)</f>
        <v>865.73</v>
      </c>
      <c r="G279" s="2">
        <f>IFERROR(__xludf.DUMMYFUNCTION("""COMPUTED_VALUE"""),45698.66666666667)</f>
        <v>45698.66667</v>
      </c>
      <c r="H279" s="1">
        <f>IFERROR(__xludf.DUMMYFUNCTION("""COMPUTED_VALUE"""),855.66)</f>
        <v>855.66</v>
      </c>
      <c r="J279" s="2">
        <f>IFERROR(__xludf.DUMMYFUNCTION("""COMPUTED_VALUE"""),45698.66666666667)</f>
        <v>45698.66667</v>
      </c>
      <c r="K279" s="1">
        <f>IFERROR(__xludf.DUMMYFUNCTION("""COMPUTED_VALUE"""),865.04)</f>
        <v>865.04</v>
      </c>
      <c r="M279" s="2">
        <f>IFERROR(__xludf.DUMMYFUNCTION("""COMPUTED_VALUE"""),45698.66666666667)</f>
        <v>45698.66667</v>
      </c>
      <c r="N279" s="1">
        <f>IFERROR(__xludf.DUMMYFUNCTION("""COMPUTED_VALUE"""),5.0949566E7)</f>
        <v>50949566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IFERROR(__xludf.DUMMYFUNCTION("""COMPUTED_VALUE"""),884.49)</f>
        <v>884.49</v>
      </c>
      <c r="D280" s="2">
        <f>IFERROR(__xludf.DUMMYFUNCTION("""COMPUTED_VALUE"""),45699.66666666667)</f>
        <v>45699.66667</v>
      </c>
      <c r="E280" s="1">
        <f>IFERROR(__xludf.DUMMYFUNCTION("""COMPUTED_VALUE"""),889.48)</f>
        <v>889.48</v>
      </c>
      <c r="G280" s="2">
        <f>IFERROR(__xludf.DUMMYFUNCTION("""COMPUTED_VALUE"""),45699.66666666667)</f>
        <v>45699.66667</v>
      </c>
      <c r="H280" s="1">
        <f>IFERROR(__xludf.DUMMYFUNCTION("""COMPUTED_VALUE"""),876.09)</f>
        <v>876.09</v>
      </c>
      <c r="J280" s="2">
        <f>IFERROR(__xludf.DUMMYFUNCTION("""COMPUTED_VALUE"""),45699.66666666667)</f>
        <v>45699.66667</v>
      </c>
      <c r="K280" s="1">
        <f>IFERROR(__xludf.DUMMYFUNCTION("""COMPUTED_VALUE"""),888.97)</f>
        <v>888.97</v>
      </c>
      <c r="M280" s="2">
        <f>IFERROR(__xludf.DUMMYFUNCTION("""COMPUTED_VALUE"""),45699.66666666667)</f>
        <v>45699.66667</v>
      </c>
      <c r="N280" s="1">
        <f>IFERROR(__xludf.DUMMYFUNCTION("""COMPUTED_VALUE"""),5.3280685E7)</f>
        <v>53280685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IFERROR(__xludf.DUMMYFUNCTION("""COMPUTED_VALUE"""),880.57)</f>
        <v>880.57</v>
      </c>
      <c r="D281" s="2">
        <f>IFERROR(__xludf.DUMMYFUNCTION("""COMPUTED_VALUE"""),45700.66666666667)</f>
        <v>45700.66667</v>
      </c>
      <c r="E281" s="1">
        <f>IFERROR(__xludf.DUMMYFUNCTION("""COMPUTED_VALUE"""),893.32)</f>
        <v>893.32</v>
      </c>
      <c r="G281" s="2">
        <f>IFERROR(__xludf.DUMMYFUNCTION("""COMPUTED_VALUE"""),45700.66666666667)</f>
        <v>45700.66667</v>
      </c>
      <c r="H281" s="1">
        <f>IFERROR(__xludf.DUMMYFUNCTION("""COMPUTED_VALUE"""),880.57)</f>
        <v>880.57</v>
      </c>
      <c r="J281" s="2">
        <f>IFERROR(__xludf.DUMMYFUNCTION("""COMPUTED_VALUE"""),45700.66666666667)</f>
        <v>45700.66667</v>
      </c>
      <c r="K281" s="1">
        <f>IFERROR(__xludf.DUMMYFUNCTION("""COMPUTED_VALUE"""),892.52)</f>
        <v>892.52</v>
      </c>
      <c r="M281" s="2">
        <f>IFERROR(__xludf.DUMMYFUNCTION("""COMPUTED_VALUE"""),45700.66666666667)</f>
        <v>45700.66667</v>
      </c>
      <c r="N281" s="1">
        <f>IFERROR(__xludf.DUMMYFUNCTION("""COMPUTED_VALUE"""),5.173539E7)</f>
        <v>51735390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IFERROR(__xludf.DUMMYFUNCTION("""COMPUTED_VALUE"""),895.55)</f>
        <v>895.55</v>
      </c>
      <c r="D282" s="2">
        <f>IFERROR(__xludf.DUMMYFUNCTION("""COMPUTED_VALUE"""),45701.66666666667)</f>
        <v>45701.66667</v>
      </c>
      <c r="E282" s="1">
        <f>IFERROR(__xludf.DUMMYFUNCTION("""COMPUTED_VALUE"""),901.74)</f>
        <v>901.74</v>
      </c>
      <c r="G282" s="2">
        <f>IFERROR(__xludf.DUMMYFUNCTION("""COMPUTED_VALUE"""),45701.66666666667)</f>
        <v>45701.66667</v>
      </c>
      <c r="H282" s="1">
        <f>IFERROR(__xludf.DUMMYFUNCTION("""COMPUTED_VALUE"""),894.12)</f>
        <v>894.12</v>
      </c>
      <c r="J282" s="2">
        <f>IFERROR(__xludf.DUMMYFUNCTION("""COMPUTED_VALUE"""),45701.66666666667)</f>
        <v>45701.66667</v>
      </c>
      <c r="K282" s="1">
        <f>IFERROR(__xludf.DUMMYFUNCTION("""COMPUTED_VALUE"""),901.44)</f>
        <v>901.44</v>
      </c>
      <c r="M282" s="2">
        <f>IFERROR(__xludf.DUMMYFUNCTION("""COMPUTED_VALUE"""),45701.66666666667)</f>
        <v>45701.66667</v>
      </c>
      <c r="N282" s="1">
        <f>IFERROR(__xludf.DUMMYFUNCTION("""COMPUTED_VALUE"""),5.5170351E7)</f>
        <v>55170351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IFERROR(__xludf.DUMMYFUNCTION("""COMPUTED_VALUE"""),900.99)</f>
        <v>900.99</v>
      </c>
      <c r="D283" s="2">
        <f>IFERROR(__xludf.DUMMYFUNCTION("""COMPUTED_VALUE"""),45702.66666666667)</f>
        <v>45702.66667</v>
      </c>
      <c r="E283" s="1">
        <f>IFERROR(__xludf.DUMMYFUNCTION("""COMPUTED_VALUE"""),908.76)</f>
        <v>908.76</v>
      </c>
      <c r="G283" s="2">
        <f>IFERROR(__xludf.DUMMYFUNCTION("""COMPUTED_VALUE"""),45702.66666666667)</f>
        <v>45702.66667</v>
      </c>
      <c r="H283" s="1">
        <f>IFERROR(__xludf.DUMMYFUNCTION("""COMPUTED_VALUE"""),893.04)</f>
        <v>893.04</v>
      </c>
      <c r="J283" s="2">
        <f>IFERROR(__xludf.DUMMYFUNCTION("""COMPUTED_VALUE"""),45702.66666666667)</f>
        <v>45702.66667</v>
      </c>
      <c r="K283" s="1">
        <f>IFERROR(__xludf.DUMMYFUNCTION("""COMPUTED_VALUE"""),893.5)</f>
        <v>893.5</v>
      </c>
      <c r="M283" s="2">
        <f>IFERROR(__xludf.DUMMYFUNCTION("""COMPUTED_VALUE"""),45702.66666666667)</f>
        <v>45702.66667</v>
      </c>
      <c r="N283" s="1">
        <f>IFERROR(__xludf.DUMMYFUNCTION("""COMPUTED_VALUE"""),4.8827746E7)</f>
        <v>48827746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IFERROR(__xludf.DUMMYFUNCTION("""COMPUTED_VALUE"""),889.7)</f>
        <v>889.7</v>
      </c>
      <c r="D284" s="2">
        <f>IFERROR(__xludf.DUMMYFUNCTION("""COMPUTED_VALUE"""),45706.66666666667)</f>
        <v>45706.66667</v>
      </c>
      <c r="E284" s="1">
        <f>IFERROR(__xludf.DUMMYFUNCTION("""COMPUTED_VALUE"""),899.79)</f>
        <v>899.79</v>
      </c>
      <c r="G284" s="2">
        <f>IFERROR(__xludf.DUMMYFUNCTION("""COMPUTED_VALUE"""),45706.66666666667)</f>
        <v>45706.66667</v>
      </c>
      <c r="H284" s="1">
        <f>IFERROR(__xludf.DUMMYFUNCTION("""COMPUTED_VALUE"""),887.46)</f>
        <v>887.46</v>
      </c>
      <c r="J284" s="2">
        <f>IFERROR(__xludf.DUMMYFUNCTION("""COMPUTED_VALUE"""),45706.66666666667)</f>
        <v>45706.66667</v>
      </c>
      <c r="K284" s="1">
        <f>IFERROR(__xludf.DUMMYFUNCTION("""COMPUTED_VALUE"""),899.75)</f>
        <v>899.75</v>
      </c>
      <c r="M284" s="2">
        <f>IFERROR(__xludf.DUMMYFUNCTION("""COMPUTED_VALUE"""),45706.66666666667)</f>
        <v>45706.66667</v>
      </c>
      <c r="N284" s="1">
        <f>IFERROR(__xludf.DUMMYFUNCTION("""COMPUTED_VALUE"""),4.9887981E7)</f>
        <v>49887981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IFERROR(__xludf.DUMMYFUNCTION("""COMPUTED_VALUE"""),900.41)</f>
        <v>900.41</v>
      </c>
      <c r="D285" s="2">
        <f>IFERROR(__xludf.DUMMYFUNCTION("""COMPUTED_VALUE"""),45707.66666666667)</f>
        <v>45707.66667</v>
      </c>
      <c r="E285" s="1">
        <f>IFERROR(__xludf.DUMMYFUNCTION("""COMPUTED_VALUE"""),912.84)</f>
        <v>912.84</v>
      </c>
      <c r="G285" s="2">
        <f>IFERROR(__xludf.DUMMYFUNCTION("""COMPUTED_VALUE"""),45707.66666666667)</f>
        <v>45707.66667</v>
      </c>
      <c r="H285" s="1">
        <f>IFERROR(__xludf.DUMMYFUNCTION("""COMPUTED_VALUE"""),900.41)</f>
        <v>900.41</v>
      </c>
      <c r="J285" s="2">
        <f>IFERROR(__xludf.DUMMYFUNCTION("""COMPUTED_VALUE"""),45707.66666666667)</f>
        <v>45707.66667</v>
      </c>
      <c r="K285" s="1">
        <f>IFERROR(__xludf.DUMMYFUNCTION("""COMPUTED_VALUE"""),912.37)</f>
        <v>912.37</v>
      </c>
      <c r="M285" s="2">
        <f>IFERROR(__xludf.DUMMYFUNCTION("""COMPUTED_VALUE"""),45707.66666666667)</f>
        <v>45707.66667</v>
      </c>
      <c r="N285" s="1">
        <f>IFERROR(__xludf.DUMMYFUNCTION("""COMPUTED_VALUE"""),6.4895233E7)</f>
        <v>64895233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IFERROR(__xludf.DUMMYFUNCTION("""COMPUTED_VALUE"""),910.31)</f>
        <v>910.31</v>
      </c>
      <c r="D286" s="2">
        <f>IFERROR(__xludf.DUMMYFUNCTION("""COMPUTED_VALUE"""),45708.66666666667)</f>
        <v>45708.66667</v>
      </c>
      <c r="E286" s="1">
        <f>IFERROR(__xludf.DUMMYFUNCTION("""COMPUTED_VALUE"""),920.0)</f>
        <v>920</v>
      </c>
      <c r="G286" s="2">
        <f>IFERROR(__xludf.DUMMYFUNCTION("""COMPUTED_VALUE"""),45708.66666666667)</f>
        <v>45708.66667</v>
      </c>
      <c r="H286" s="1">
        <f>IFERROR(__xludf.DUMMYFUNCTION("""COMPUTED_VALUE"""),907.04)</f>
        <v>907.04</v>
      </c>
      <c r="J286" s="2">
        <f>IFERROR(__xludf.DUMMYFUNCTION("""COMPUTED_VALUE"""),45708.66666666667)</f>
        <v>45708.66667</v>
      </c>
      <c r="K286" s="1">
        <f>IFERROR(__xludf.DUMMYFUNCTION("""COMPUTED_VALUE"""),919.84)</f>
        <v>919.84</v>
      </c>
      <c r="M286" s="2">
        <f>IFERROR(__xludf.DUMMYFUNCTION("""COMPUTED_VALUE"""),45708.66666666667)</f>
        <v>45708.66667</v>
      </c>
      <c r="N286" s="1">
        <f>IFERROR(__xludf.DUMMYFUNCTION("""COMPUTED_VALUE"""),6.6493351E7)</f>
        <v>66493351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IFERROR(__xludf.DUMMYFUNCTION("""COMPUTED_VALUE"""),926.49)</f>
        <v>926.49</v>
      </c>
      <c r="D287" s="2">
        <f>IFERROR(__xludf.DUMMYFUNCTION("""COMPUTED_VALUE"""),45709.66666666667)</f>
        <v>45709.66667</v>
      </c>
      <c r="E287" s="1">
        <f>IFERROR(__xludf.DUMMYFUNCTION("""COMPUTED_VALUE"""),946.93)</f>
        <v>946.93</v>
      </c>
      <c r="G287" s="2">
        <f>IFERROR(__xludf.DUMMYFUNCTION("""COMPUTED_VALUE"""),45709.66666666667)</f>
        <v>45709.66667</v>
      </c>
      <c r="H287" s="1">
        <f>IFERROR(__xludf.DUMMYFUNCTION("""COMPUTED_VALUE"""),922.29)</f>
        <v>922.29</v>
      </c>
      <c r="J287" s="2">
        <f>IFERROR(__xludf.DUMMYFUNCTION("""COMPUTED_VALUE"""),45709.66666666667)</f>
        <v>45709.66667</v>
      </c>
      <c r="K287" s="1">
        <f>IFERROR(__xludf.DUMMYFUNCTION("""COMPUTED_VALUE"""),943.02)</f>
        <v>943.02</v>
      </c>
      <c r="M287" s="2">
        <f>IFERROR(__xludf.DUMMYFUNCTION("""COMPUTED_VALUE"""),45709.66666666667)</f>
        <v>45709.66667</v>
      </c>
      <c r="N287" s="1">
        <f>IFERROR(__xludf.DUMMYFUNCTION("""COMPUTED_VALUE"""),1.20172208E8)</f>
        <v>120172208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IFERROR(__xludf.DUMMYFUNCTION("""COMPUTED_VALUE"""),937.09)</f>
        <v>937.09</v>
      </c>
      <c r="D288" s="2">
        <f>IFERROR(__xludf.DUMMYFUNCTION("""COMPUTED_VALUE"""),45712.66666666667)</f>
        <v>45712.66667</v>
      </c>
      <c r="E288" s="1">
        <f>IFERROR(__xludf.DUMMYFUNCTION("""COMPUTED_VALUE"""),950.98)</f>
        <v>950.98</v>
      </c>
      <c r="G288" s="2">
        <f>IFERROR(__xludf.DUMMYFUNCTION("""COMPUTED_VALUE"""),45712.66666666667)</f>
        <v>45712.66667</v>
      </c>
      <c r="H288" s="1">
        <f>IFERROR(__xludf.DUMMYFUNCTION("""COMPUTED_VALUE"""),935.95)</f>
        <v>935.95</v>
      </c>
      <c r="J288" s="2">
        <f>IFERROR(__xludf.DUMMYFUNCTION("""COMPUTED_VALUE"""),45712.66666666667)</f>
        <v>45712.66667</v>
      </c>
      <c r="K288" s="1">
        <f>IFERROR(__xludf.DUMMYFUNCTION("""COMPUTED_VALUE"""),938.4)</f>
        <v>938.4</v>
      </c>
      <c r="M288" s="2">
        <f>IFERROR(__xludf.DUMMYFUNCTION("""COMPUTED_VALUE"""),45712.66666666667)</f>
        <v>45712.66667</v>
      </c>
      <c r="N288" s="1">
        <f>IFERROR(__xludf.DUMMYFUNCTION("""COMPUTED_VALUE"""),6.9766137E7)</f>
        <v>69766137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IFERROR(__xludf.DUMMYFUNCTION("""COMPUTED_VALUE"""),942.8)</f>
        <v>942.8</v>
      </c>
      <c r="D289" s="2">
        <f>IFERROR(__xludf.DUMMYFUNCTION("""COMPUTED_VALUE"""),45713.66666666667)</f>
        <v>45713.66667</v>
      </c>
      <c r="E289" s="1">
        <f>IFERROR(__xludf.DUMMYFUNCTION("""COMPUTED_VALUE"""),957.79)</f>
        <v>957.79</v>
      </c>
      <c r="G289" s="2">
        <f>IFERROR(__xludf.DUMMYFUNCTION("""COMPUTED_VALUE"""),45713.66666666667)</f>
        <v>45713.66667</v>
      </c>
      <c r="H289" s="1">
        <f>IFERROR(__xludf.DUMMYFUNCTION("""COMPUTED_VALUE"""),942.8)</f>
        <v>942.8</v>
      </c>
      <c r="J289" s="2">
        <f>IFERROR(__xludf.DUMMYFUNCTION("""COMPUTED_VALUE"""),45713.66666666667)</f>
        <v>45713.66667</v>
      </c>
      <c r="K289" s="1">
        <f>IFERROR(__xludf.DUMMYFUNCTION("""COMPUTED_VALUE"""),949.79)</f>
        <v>949.79</v>
      </c>
      <c r="M289" s="2">
        <f>IFERROR(__xludf.DUMMYFUNCTION("""COMPUTED_VALUE"""),45713.66666666667)</f>
        <v>45713.66667</v>
      </c>
      <c r="N289" s="1">
        <f>IFERROR(__xludf.DUMMYFUNCTION("""COMPUTED_VALUE"""),7.8989728E7)</f>
        <v>78989728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IFERROR(__xludf.DUMMYFUNCTION("""COMPUTED_VALUE"""),945.91)</f>
        <v>945.91</v>
      </c>
      <c r="D290" s="2">
        <f>IFERROR(__xludf.DUMMYFUNCTION("""COMPUTED_VALUE"""),45714.66666666667)</f>
        <v>45714.66667</v>
      </c>
      <c r="E290" s="1">
        <f>IFERROR(__xludf.DUMMYFUNCTION("""COMPUTED_VALUE"""),945.91)</f>
        <v>945.91</v>
      </c>
      <c r="G290" s="2">
        <f>IFERROR(__xludf.DUMMYFUNCTION("""COMPUTED_VALUE"""),45714.66666666667)</f>
        <v>45714.66667</v>
      </c>
      <c r="H290" s="1">
        <f>IFERROR(__xludf.DUMMYFUNCTION("""COMPUTED_VALUE"""),930.79)</f>
        <v>930.79</v>
      </c>
      <c r="J290" s="2">
        <f>IFERROR(__xludf.DUMMYFUNCTION("""COMPUTED_VALUE"""),45714.66666666667)</f>
        <v>45714.66667</v>
      </c>
      <c r="K290" s="1">
        <f>IFERROR(__xludf.DUMMYFUNCTION("""COMPUTED_VALUE"""),931.45)</f>
        <v>931.45</v>
      </c>
      <c r="M290" s="2">
        <f>IFERROR(__xludf.DUMMYFUNCTION("""COMPUTED_VALUE"""),45714.66666666667)</f>
        <v>45714.66667</v>
      </c>
      <c r="N290" s="1">
        <f>IFERROR(__xludf.DUMMYFUNCTION("""COMPUTED_VALUE"""),5.2349681E7)</f>
        <v>52349681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IFERROR(__xludf.DUMMYFUNCTION("""COMPUTED_VALUE"""),926.3)</f>
        <v>926.3</v>
      </c>
      <c r="D291" s="2">
        <f>IFERROR(__xludf.DUMMYFUNCTION("""COMPUTED_VALUE"""),45715.66666666667)</f>
        <v>45715.66667</v>
      </c>
      <c r="E291" s="1">
        <f>IFERROR(__xludf.DUMMYFUNCTION("""COMPUTED_VALUE"""),938.0)</f>
        <v>938</v>
      </c>
      <c r="G291" s="2">
        <f>IFERROR(__xludf.DUMMYFUNCTION("""COMPUTED_VALUE"""),45715.66666666667)</f>
        <v>45715.66667</v>
      </c>
      <c r="H291" s="1">
        <f>IFERROR(__xludf.DUMMYFUNCTION("""COMPUTED_VALUE"""),923.85)</f>
        <v>923.85</v>
      </c>
      <c r="J291" s="2">
        <f>IFERROR(__xludf.DUMMYFUNCTION("""COMPUTED_VALUE"""),45715.66666666667)</f>
        <v>45715.66667</v>
      </c>
      <c r="K291" s="1">
        <f>IFERROR(__xludf.DUMMYFUNCTION("""COMPUTED_VALUE"""),933.06)</f>
        <v>933.06</v>
      </c>
      <c r="M291" s="2">
        <f>IFERROR(__xludf.DUMMYFUNCTION("""COMPUTED_VALUE"""),45715.66666666667)</f>
        <v>45715.66667</v>
      </c>
      <c r="N291" s="1">
        <f>IFERROR(__xludf.DUMMYFUNCTION("""COMPUTED_VALUE"""),1.07132774E8)</f>
        <v>107132774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IFERROR(__xludf.DUMMYFUNCTION("""COMPUTED_VALUE"""),940.19)</f>
        <v>940.19</v>
      </c>
      <c r="D292" s="2">
        <f>IFERROR(__xludf.DUMMYFUNCTION("""COMPUTED_VALUE"""),45716.66666666667)</f>
        <v>45716.66667</v>
      </c>
      <c r="E292" s="1">
        <f>IFERROR(__xludf.DUMMYFUNCTION("""COMPUTED_VALUE"""),948.85)</f>
        <v>948.85</v>
      </c>
      <c r="G292" s="2">
        <f>IFERROR(__xludf.DUMMYFUNCTION("""COMPUTED_VALUE"""),45716.66666666667)</f>
        <v>45716.66667</v>
      </c>
      <c r="H292" s="1">
        <f>IFERROR(__xludf.DUMMYFUNCTION("""COMPUTED_VALUE"""),934.17)</f>
        <v>934.17</v>
      </c>
      <c r="J292" s="2">
        <f>IFERROR(__xludf.DUMMYFUNCTION("""COMPUTED_VALUE"""),45716.66666666667)</f>
        <v>45716.66667</v>
      </c>
      <c r="K292" s="1">
        <f>IFERROR(__xludf.DUMMYFUNCTION("""COMPUTED_VALUE"""),941.51)</f>
        <v>941.51</v>
      </c>
      <c r="M292" s="2">
        <f>IFERROR(__xludf.DUMMYFUNCTION("""COMPUTED_VALUE"""),45716.66666666667)</f>
        <v>45716.66667</v>
      </c>
      <c r="N292" s="1">
        <f>IFERROR(__xludf.DUMMYFUNCTION("""COMPUTED_VALUE"""),9.1023122E7)</f>
        <v>91023122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IFERROR(__xludf.DUMMYFUNCTION("""COMPUTED_VALUE"""),930.1)</f>
        <v>930.1</v>
      </c>
      <c r="D293" s="2">
        <f>IFERROR(__xludf.DUMMYFUNCTION("""COMPUTED_VALUE"""),45719.66666666667)</f>
        <v>45719.66667</v>
      </c>
      <c r="E293" s="1">
        <f>IFERROR(__xludf.DUMMYFUNCTION("""COMPUTED_VALUE"""),956.48)</f>
        <v>956.48</v>
      </c>
      <c r="G293" s="2">
        <f>IFERROR(__xludf.DUMMYFUNCTION("""COMPUTED_VALUE"""),45719.66666666667)</f>
        <v>45719.66667</v>
      </c>
      <c r="H293" s="1">
        <f>IFERROR(__xludf.DUMMYFUNCTION("""COMPUTED_VALUE"""),925.2)</f>
        <v>925.2</v>
      </c>
      <c r="J293" s="2">
        <f>IFERROR(__xludf.DUMMYFUNCTION("""COMPUTED_VALUE"""),45719.66666666667)</f>
        <v>45719.66667</v>
      </c>
      <c r="K293" s="1">
        <f>IFERROR(__xludf.DUMMYFUNCTION("""COMPUTED_VALUE"""),955.84)</f>
        <v>955.84</v>
      </c>
      <c r="M293" s="2">
        <f>IFERROR(__xludf.DUMMYFUNCTION("""COMPUTED_VALUE"""),45719.66666666667)</f>
        <v>45719.66667</v>
      </c>
      <c r="N293" s="1">
        <f>IFERROR(__xludf.DUMMYFUNCTION("""COMPUTED_VALUE"""),7.127981E7)</f>
        <v>71279810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IFERROR(__xludf.DUMMYFUNCTION("""COMPUTED_VALUE"""),957.5)</f>
        <v>957.5</v>
      </c>
      <c r="D294" s="2">
        <f>IFERROR(__xludf.DUMMYFUNCTION("""COMPUTED_VALUE"""),45720.66666666667)</f>
        <v>45720.66667</v>
      </c>
      <c r="E294" s="1">
        <f>IFERROR(__xludf.DUMMYFUNCTION("""COMPUTED_VALUE"""),966.04)</f>
        <v>966.04</v>
      </c>
      <c r="G294" s="2">
        <f>IFERROR(__xludf.DUMMYFUNCTION("""COMPUTED_VALUE"""),45720.66666666667)</f>
        <v>45720.66667</v>
      </c>
      <c r="H294" s="1">
        <f>IFERROR(__xludf.DUMMYFUNCTION("""COMPUTED_VALUE"""),934.48)</f>
        <v>934.48</v>
      </c>
      <c r="J294" s="2">
        <f>IFERROR(__xludf.DUMMYFUNCTION("""COMPUTED_VALUE"""),45720.66666666667)</f>
        <v>45720.66667</v>
      </c>
      <c r="K294" s="1">
        <f>IFERROR(__xludf.DUMMYFUNCTION("""COMPUTED_VALUE"""),936.32)</f>
        <v>936.32</v>
      </c>
      <c r="M294" s="2">
        <f>IFERROR(__xludf.DUMMYFUNCTION("""COMPUTED_VALUE"""),45720.66666666667)</f>
        <v>45720.66667</v>
      </c>
      <c r="N294" s="1">
        <f>IFERROR(__xludf.DUMMYFUNCTION("""COMPUTED_VALUE"""),7.4586676E7)</f>
        <v>74586676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IFERROR(__xludf.DUMMYFUNCTION("""COMPUTED_VALUE"""),935.88)</f>
        <v>935.88</v>
      </c>
      <c r="D295" s="2">
        <f>IFERROR(__xludf.DUMMYFUNCTION("""COMPUTED_VALUE"""),45721.66666666667)</f>
        <v>45721.66667</v>
      </c>
      <c r="E295" s="1">
        <f>IFERROR(__xludf.DUMMYFUNCTION("""COMPUTED_VALUE"""),943.04)</f>
        <v>943.04</v>
      </c>
      <c r="G295" s="2">
        <f>IFERROR(__xludf.DUMMYFUNCTION("""COMPUTED_VALUE"""),45721.66666666667)</f>
        <v>45721.66667</v>
      </c>
      <c r="H295" s="1">
        <f>IFERROR(__xludf.DUMMYFUNCTION("""COMPUTED_VALUE"""),930.72)</f>
        <v>930.72</v>
      </c>
      <c r="J295" s="2">
        <f>IFERROR(__xludf.DUMMYFUNCTION("""COMPUTED_VALUE"""),45721.66666666667)</f>
        <v>45721.66667</v>
      </c>
      <c r="K295" s="1">
        <f>IFERROR(__xludf.DUMMYFUNCTION("""COMPUTED_VALUE"""),935.13)</f>
        <v>935.13</v>
      </c>
      <c r="M295" s="2">
        <f>IFERROR(__xludf.DUMMYFUNCTION("""COMPUTED_VALUE"""),45721.66666666667)</f>
        <v>45721.66667</v>
      </c>
      <c r="N295" s="1">
        <f>IFERROR(__xludf.DUMMYFUNCTION("""COMPUTED_VALUE"""),5.3761104E7)</f>
        <v>53761104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IFERROR(__xludf.DUMMYFUNCTION("""COMPUTED_VALUE"""),934.73)</f>
        <v>934.73</v>
      </c>
      <c r="D296" s="2">
        <f>IFERROR(__xludf.DUMMYFUNCTION("""COMPUTED_VALUE"""),45722.66666666667)</f>
        <v>45722.66667</v>
      </c>
      <c r="E296" s="1">
        <f>IFERROR(__xludf.DUMMYFUNCTION("""COMPUTED_VALUE"""),940.84)</f>
        <v>940.84</v>
      </c>
      <c r="G296" s="2">
        <f>IFERROR(__xludf.DUMMYFUNCTION("""COMPUTED_VALUE"""),45722.66666666667)</f>
        <v>45722.66667</v>
      </c>
      <c r="H296" s="1">
        <f>IFERROR(__xludf.DUMMYFUNCTION("""COMPUTED_VALUE"""),927.57)</f>
        <v>927.57</v>
      </c>
      <c r="J296" s="2">
        <f>IFERROR(__xludf.DUMMYFUNCTION("""COMPUTED_VALUE"""),45722.66666666667)</f>
        <v>45722.66667</v>
      </c>
      <c r="K296" s="1">
        <f>IFERROR(__xludf.DUMMYFUNCTION("""COMPUTED_VALUE"""),939.75)</f>
        <v>939.75</v>
      </c>
      <c r="M296" s="2">
        <f>IFERROR(__xludf.DUMMYFUNCTION("""COMPUTED_VALUE"""),45722.66666666667)</f>
        <v>45722.66667</v>
      </c>
      <c r="N296" s="1">
        <f>IFERROR(__xludf.DUMMYFUNCTION("""COMPUTED_VALUE"""),5.3779346E7)</f>
        <v>53779346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IFERROR(__xludf.DUMMYFUNCTION("""COMPUTED_VALUE"""),931.44)</f>
        <v>931.44</v>
      </c>
      <c r="D297" s="2">
        <f>IFERROR(__xludf.DUMMYFUNCTION("""COMPUTED_VALUE"""),45723.66666666667)</f>
        <v>45723.66667</v>
      </c>
      <c r="E297" s="1">
        <f>IFERROR(__xludf.DUMMYFUNCTION("""COMPUTED_VALUE"""),954.85)</f>
        <v>954.85</v>
      </c>
      <c r="G297" s="2">
        <f>IFERROR(__xludf.DUMMYFUNCTION("""COMPUTED_VALUE"""),45723.66666666667)</f>
        <v>45723.66667</v>
      </c>
      <c r="H297" s="1">
        <f>IFERROR(__xludf.DUMMYFUNCTION("""COMPUTED_VALUE"""),931.44)</f>
        <v>931.44</v>
      </c>
      <c r="J297" s="2">
        <f>IFERROR(__xludf.DUMMYFUNCTION("""COMPUTED_VALUE"""),45723.66666666667)</f>
        <v>45723.66667</v>
      </c>
      <c r="K297" s="1">
        <f>IFERROR(__xludf.DUMMYFUNCTION("""COMPUTED_VALUE"""),944.78)</f>
        <v>944.78</v>
      </c>
      <c r="M297" s="2">
        <f>IFERROR(__xludf.DUMMYFUNCTION("""COMPUTED_VALUE"""),45723.66666666667)</f>
        <v>45723.66667</v>
      </c>
      <c r="N297" s="1">
        <f>IFERROR(__xludf.DUMMYFUNCTION("""COMPUTED_VALUE"""),5.9158176E7)</f>
        <v>59158176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IFERROR(__xludf.DUMMYFUNCTION("""COMPUTED_VALUE"""),952.4)</f>
        <v>952.4</v>
      </c>
      <c r="D298" s="2">
        <f>IFERROR(__xludf.DUMMYFUNCTION("""COMPUTED_VALUE"""),45726.66666666667)</f>
        <v>45726.66667</v>
      </c>
      <c r="E298" s="1">
        <f>IFERROR(__xludf.DUMMYFUNCTION("""COMPUTED_VALUE"""),971.97)</f>
        <v>971.97</v>
      </c>
      <c r="G298" s="2">
        <f>IFERROR(__xludf.DUMMYFUNCTION("""COMPUTED_VALUE"""),45726.66666666667)</f>
        <v>45726.66667</v>
      </c>
      <c r="H298" s="1">
        <f>IFERROR(__xludf.DUMMYFUNCTION("""COMPUTED_VALUE"""),945.64)</f>
        <v>945.64</v>
      </c>
      <c r="J298" s="2">
        <f>IFERROR(__xludf.DUMMYFUNCTION("""COMPUTED_VALUE"""),45726.66666666667)</f>
        <v>45726.66667</v>
      </c>
      <c r="K298" s="1">
        <f>IFERROR(__xludf.DUMMYFUNCTION("""COMPUTED_VALUE"""),947.29)</f>
        <v>947.29</v>
      </c>
      <c r="M298" s="2">
        <f>IFERROR(__xludf.DUMMYFUNCTION("""COMPUTED_VALUE"""),45726.66666666667)</f>
        <v>45726.66667</v>
      </c>
      <c r="N298" s="1">
        <f>IFERROR(__xludf.DUMMYFUNCTION("""COMPUTED_VALUE"""),7.9035468E7)</f>
        <v>79035468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IFERROR(__xludf.DUMMYFUNCTION("""COMPUTED_VALUE"""),950.06)</f>
        <v>950.06</v>
      </c>
      <c r="D299" s="2">
        <f>IFERROR(__xludf.DUMMYFUNCTION("""COMPUTED_VALUE"""),45727.66666666667)</f>
        <v>45727.66667</v>
      </c>
      <c r="E299" s="1">
        <f>IFERROR(__xludf.DUMMYFUNCTION("""COMPUTED_VALUE"""),950.06)</f>
        <v>950.06</v>
      </c>
      <c r="G299" s="2">
        <f>IFERROR(__xludf.DUMMYFUNCTION("""COMPUTED_VALUE"""),45727.66666666667)</f>
        <v>45727.66667</v>
      </c>
      <c r="H299" s="1">
        <f>IFERROR(__xludf.DUMMYFUNCTION("""COMPUTED_VALUE"""),933.0)</f>
        <v>933</v>
      </c>
      <c r="J299" s="2">
        <f>IFERROR(__xludf.DUMMYFUNCTION("""COMPUTED_VALUE"""),45727.66666666667)</f>
        <v>45727.66667</v>
      </c>
      <c r="K299" s="1">
        <f>IFERROR(__xludf.DUMMYFUNCTION("""COMPUTED_VALUE"""),937.56)</f>
        <v>937.56</v>
      </c>
      <c r="M299" s="2">
        <f>IFERROR(__xludf.DUMMYFUNCTION("""COMPUTED_VALUE"""),45727.66666666667)</f>
        <v>45727.66667</v>
      </c>
      <c r="N299" s="1">
        <f>IFERROR(__xludf.DUMMYFUNCTION("""COMPUTED_VALUE"""),6.8386484E7)</f>
        <v>68386484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IFERROR(__xludf.DUMMYFUNCTION("""COMPUTED_VALUE"""),920.56)</f>
        <v>920.56</v>
      </c>
      <c r="D300" s="2">
        <f>IFERROR(__xludf.DUMMYFUNCTION("""COMPUTED_VALUE"""),45728.66666666667)</f>
        <v>45728.66667</v>
      </c>
      <c r="E300" s="1">
        <f>IFERROR(__xludf.DUMMYFUNCTION("""COMPUTED_VALUE"""),926.68)</f>
        <v>926.68</v>
      </c>
      <c r="G300" s="2">
        <f>IFERROR(__xludf.DUMMYFUNCTION("""COMPUTED_VALUE"""),45728.66666666667)</f>
        <v>45728.66667</v>
      </c>
      <c r="H300" s="1">
        <f>IFERROR(__xludf.DUMMYFUNCTION("""COMPUTED_VALUE"""),915.84)</f>
        <v>915.84</v>
      </c>
      <c r="J300" s="2">
        <f>IFERROR(__xludf.DUMMYFUNCTION("""COMPUTED_VALUE"""),45728.66666666667)</f>
        <v>45728.66667</v>
      </c>
      <c r="K300" s="1">
        <f>IFERROR(__xludf.DUMMYFUNCTION("""COMPUTED_VALUE"""),919.73)</f>
        <v>919.73</v>
      </c>
      <c r="M300" s="2">
        <f>IFERROR(__xludf.DUMMYFUNCTION("""COMPUTED_VALUE"""),45728.66666666667)</f>
        <v>45728.66667</v>
      </c>
      <c r="N300" s="1">
        <f>IFERROR(__xludf.DUMMYFUNCTION("""COMPUTED_VALUE"""),5.0583617E7)</f>
        <v>50583617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IFERROR(__xludf.DUMMYFUNCTION("""COMPUTED_VALUE"""),920.77)</f>
        <v>920.77</v>
      </c>
      <c r="D301" s="2">
        <f>IFERROR(__xludf.DUMMYFUNCTION("""COMPUTED_VALUE"""),45729.66666666667)</f>
        <v>45729.66667</v>
      </c>
      <c r="E301" s="1">
        <f>IFERROR(__xludf.DUMMYFUNCTION("""COMPUTED_VALUE"""),925.81)</f>
        <v>925.81</v>
      </c>
      <c r="G301" s="2">
        <f>IFERROR(__xludf.DUMMYFUNCTION("""COMPUTED_VALUE"""),45729.66666666667)</f>
        <v>45729.66667</v>
      </c>
      <c r="H301" s="1">
        <f>IFERROR(__xludf.DUMMYFUNCTION("""COMPUTED_VALUE"""),915.12)</f>
        <v>915.12</v>
      </c>
      <c r="J301" s="2">
        <f>IFERROR(__xludf.DUMMYFUNCTION("""COMPUTED_VALUE"""),45729.66666666667)</f>
        <v>45729.66667</v>
      </c>
      <c r="K301" s="1">
        <f>IFERROR(__xludf.DUMMYFUNCTION("""COMPUTED_VALUE"""),918.14)</f>
        <v>918.14</v>
      </c>
      <c r="M301" s="2">
        <f>IFERROR(__xludf.DUMMYFUNCTION("""COMPUTED_VALUE"""),45729.66666666667)</f>
        <v>45729.66667</v>
      </c>
      <c r="N301" s="1">
        <f>IFERROR(__xludf.DUMMYFUNCTION("""COMPUTED_VALUE"""),4.2478568E7)</f>
        <v>42478568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IFERROR(__xludf.DUMMYFUNCTION("""COMPUTED_VALUE"""),908.73)</f>
        <v>908.73</v>
      </c>
      <c r="D302" s="2">
        <f>IFERROR(__xludf.DUMMYFUNCTION("""COMPUTED_VALUE"""),45730.66666666667)</f>
        <v>45730.66667</v>
      </c>
      <c r="E302" s="1">
        <f>IFERROR(__xludf.DUMMYFUNCTION("""COMPUTED_VALUE"""),919.42)</f>
        <v>919.42</v>
      </c>
      <c r="G302" s="2">
        <f>IFERROR(__xludf.DUMMYFUNCTION("""COMPUTED_VALUE"""),45730.66666666667)</f>
        <v>45730.66667</v>
      </c>
      <c r="H302" s="1">
        <f>IFERROR(__xludf.DUMMYFUNCTION("""COMPUTED_VALUE"""),908.5)</f>
        <v>908.5</v>
      </c>
      <c r="J302" s="2">
        <f>IFERROR(__xludf.DUMMYFUNCTION("""COMPUTED_VALUE"""),45730.66666666667)</f>
        <v>45730.66667</v>
      </c>
      <c r="K302" s="1">
        <f>IFERROR(__xludf.DUMMYFUNCTION("""COMPUTED_VALUE"""),917.73)</f>
        <v>917.73</v>
      </c>
      <c r="M302" s="2">
        <f>IFERROR(__xludf.DUMMYFUNCTION("""COMPUTED_VALUE"""),45730.66666666667)</f>
        <v>45730.66667</v>
      </c>
      <c r="N302" s="1">
        <f>IFERROR(__xludf.DUMMYFUNCTION("""COMPUTED_VALUE"""),4.1461065E7)</f>
        <v>41461065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IFERROR(__xludf.DUMMYFUNCTION("""COMPUTED_VALUE"""),919.02)</f>
        <v>919.02</v>
      </c>
      <c r="D303" s="2">
        <f>IFERROR(__xludf.DUMMYFUNCTION("""COMPUTED_VALUE"""),45733.66666666667)</f>
        <v>45733.66667</v>
      </c>
      <c r="E303" s="1">
        <f>IFERROR(__xludf.DUMMYFUNCTION("""COMPUTED_VALUE"""),933.5)</f>
        <v>933.5</v>
      </c>
      <c r="G303" s="2">
        <f>IFERROR(__xludf.DUMMYFUNCTION("""COMPUTED_VALUE"""),45733.66666666667)</f>
        <v>45733.66667</v>
      </c>
      <c r="H303" s="1">
        <f>IFERROR(__xludf.DUMMYFUNCTION("""COMPUTED_VALUE"""),919.02)</f>
        <v>919.02</v>
      </c>
      <c r="J303" s="2">
        <f>IFERROR(__xludf.DUMMYFUNCTION("""COMPUTED_VALUE"""),45733.66666666667)</f>
        <v>45733.66667</v>
      </c>
      <c r="K303" s="1">
        <f>IFERROR(__xludf.DUMMYFUNCTION("""COMPUTED_VALUE"""),932.43)</f>
        <v>932.43</v>
      </c>
      <c r="M303" s="2">
        <f>IFERROR(__xludf.DUMMYFUNCTION("""COMPUTED_VALUE"""),45733.66666666667)</f>
        <v>45733.66667</v>
      </c>
      <c r="N303" s="1">
        <f>IFERROR(__xludf.DUMMYFUNCTION("""COMPUTED_VALUE"""),4.6624601E7)</f>
        <v>46624601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IFERROR(__xludf.DUMMYFUNCTION("""COMPUTED_VALUE"""),932.31)</f>
        <v>932.31</v>
      </c>
      <c r="D304" s="2">
        <f>IFERROR(__xludf.DUMMYFUNCTION("""COMPUTED_VALUE"""),45734.66666666667)</f>
        <v>45734.66667</v>
      </c>
      <c r="E304" s="1">
        <f>IFERROR(__xludf.DUMMYFUNCTION("""COMPUTED_VALUE"""),932.31)</f>
        <v>932.31</v>
      </c>
      <c r="G304" s="2">
        <f>IFERROR(__xludf.DUMMYFUNCTION("""COMPUTED_VALUE"""),45734.66666666667)</f>
        <v>45734.66667</v>
      </c>
      <c r="H304" s="1">
        <f>IFERROR(__xludf.DUMMYFUNCTION("""COMPUTED_VALUE"""),922.11)</f>
        <v>922.11</v>
      </c>
      <c r="J304" s="2">
        <f>IFERROR(__xludf.DUMMYFUNCTION("""COMPUTED_VALUE"""),45734.66666666667)</f>
        <v>45734.66667</v>
      </c>
      <c r="K304" s="1">
        <f>IFERROR(__xludf.DUMMYFUNCTION("""COMPUTED_VALUE"""),922.81)</f>
        <v>922.81</v>
      </c>
      <c r="M304" s="2">
        <f>IFERROR(__xludf.DUMMYFUNCTION("""COMPUTED_VALUE"""),45734.66666666667)</f>
        <v>45734.66667</v>
      </c>
      <c r="N304" s="1">
        <f>IFERROR(__xludf.DUMMYFUNCTION("""COMPUTED_VALUE"""),4.9426934E7)</f>
        <v>49426934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IFERROR(__xludf.DUMMYFUNCTION("""COMPUTED_VALUE"""),914.78)</f>
        <v>914.78</v>
      </c>
      <c r="D305" s="2">
        <f>IFERROR(__xludf.DUMMYFUNCTION("""COMPUTED_VALUE"""),45735.66666666667)</f>
        <v>45735.66667</v>
      </c>
      <c r="E305" s="1">
        <f>IFERROR(__xludf.DUMMYFUNCTION("""COMPUTED_VALUE"""),921.16)</f>
        <v>921.16</v>
      </c>
      <c r="G305" s="2">
        <f>IFERROR(__xludf.DUMMYFUNCTION("""COMPUTED_VALUE"""),45735.66666666667)</f>
        <v>45735.66667</v>
      </c>
      <c r="H305" s="1">
        <f>IFERROR(__xludf.DUMMYFUNCTION("""COMPUTED_VALUE"""),911.69)</f>
        <v>911.69</v>
      </c>
      <c r="J305" s="2">
        <f>IFERROR(__xludf.DUMMYFUNCTION("""COMPUTED_VALUE"""),45735.66666666667)</f>
        <v>45735.66667</v>
      </c>
      <c r="K305" s="1">
        <f>IFERROR(__xludf.DUMMYFUNCTION("""COMPUTED_VALUE"""),920.46)</f>
        <v>920.46</v>
      </c>
      <c r="M305" s="2">
        <f>IFERROR(__xludf.DUMMYFUNCTION("""COMPUTED_VALUE"""),45735.66666666667)</f>
        <v>45735.66667</v>
      </c>
      <c r="N305" s="1">
        <f>IFERROR(__xludf.DUMMYFUNCTION("""COMPUTED_VALUE"""),5.1231301E7)</f>
        <v>51231301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IFERROR(__xludf.DUMMYFUNCTION("""COMPUTED_VALUE"""),920.01)</f>
        <v>920.01</v>
      </c>
      <c r="D306" s="2">
        <f>IFERROR(__xludf.DUMMYFUNCTION("""COMPUTED_VALUE"""),45736.66666666667)</f>
        <v>45736.66667</v>
      </c>
      <c r="E306" s="1">
        <f>IFERROR(__xludf.DUMMYFUNCTION("""COMPUTED_VALUE"""),922.47)</f>
        <v>922.47</v>
      </c>
      <c r="G306" s="2">
        <f>IFERROR(__xludf.DUMMYFUNCTION("""COMPUTED_VALUE"""),45736.66666666667)</f>
        <v>45736.66667</v>
      </c>
      <c r="H306" s="1">
        <f>IFERROR(__xludf.DUMMYFUNCTION("""COMPUTED_VALUE"""),915.99)</f>
        <v>915.99</v>
      </c>
      <c r="J306" s="2">
        <f>IFERROR(__xludf.DUMMYFUNCTION("""COMPUTED_VALUE"""),45736.66666666667)</f>
        <v>45736.66667</v>
      </c>
      <c r="K306" s="1">
        <f>IFERROR(__xludf.DUMMYFUNCTION("""COMPUTED_VALUE"""),920.71)</f>
        <v>920.71</v>
      </c>
      <c r="M306" s="2">
        <f>IFERROR(__xludf.DUMMYFUNCTION("""COMPUTED_VALUE"""),45736.66666666667)</f>
        <v>45736.66667</v>
      </c>
      <c r="N306" s="1">
        <f>IFERROR(__xludf.DUMMYFUNCTION("""COMPUTED_VALUE"""),4.6309548E7)</f>
        <v>46309548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IFERROR(__xludf.DUMMYFUNCTION("""COMPUTED_VALUE"""),920.72)</f>
        <v>920.72</v>
      </c>
      <c r="D307" s="2">
        <f>IFERROR(__xludf.DUMMYFUNCTION("""COMPUTED_VALUE"""),45737.66666666667)</f>
        <v>45737.66667</v>
      </c>
      <c r="E307" s="1">
        <f>IFERROR(__xludf.DUMMYFUNCTION("""COMPUTED_VALUE"""),920.72)</f>
        <v>920.72</v>
      </c>
      <c r="G307" s="2">
        <f>IFERROR(__xludf.DUMMYFUNCTION("""COMPUTED_VALUE"""),45737.66666666667)</f>
        <v>45737.66667</v>
      </c>
      <c r="H307" s="1">
        <f>IFERROR(__xludf.DUMMYFUNCTION("""COMPUTED_VALUE"""),908.0)</f>
        <v>908</v>
      </c>
      <c r="J307" s="2">
        <f>IFERROR(__xludf.DUMMYFUNCTION("""COMPUTED_VALUE"""),45737.66666666667)</f>
        <v>45737.66667</v>
      </c>
      <c r="K307" s="1">
        <f>IFERROR(__xludf.DUMMYFUNCTION("""COMPUTED_VALUE"""),911.36)</f>
        <v>911.36</v>
      </c>
      <c r="M307" s="2">
        <f>IFERROR(__xludf.DUMMYFUNCTION("""COMPUTED_VALUE"""),45737.66666666667)</f>
        <v>45737.66667</v>
      </c>
      <c r="N307" s="1">
        <f>IFERROR(__xludf.DUMMYFUNCTION("""COMPUTED_VALUE"""),9.5311976E7)</f>
        <v>95311976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IFERROR(__xludf.DUMMYFUNCTION("""COMPUTED_VALUE"""),912.38)</f>
        <v>912.38</v>
      </c>
      <c r="D308" s="2">
        <f>IFERROR(__xludf.DUMMYFUNCTION("""COMPUTED_VALUE"""),45740.66666666667)</f>
        <v>45740.66667</v>
      </c>
      <c r="E308" s="1">
        <f>IFERROR(__xludf.DUMMYFUNCTION("""COMPUTED_VALUE"""),917.87)</f>
        <v>917.87</v>
      </c>
      <c r="G308" s="2">
        <f>IFERROR(__xludf.DUMMYFUNCTION("""COMPUTED_VALUE"""),45740.66666666667)</f>
        <v>45740.66667</v>
      </c>
      <c r="H308" s="1">
        <f>IFERROR(__xludf.DUMMYFUNCTION("""COMPUTED_VALUE"""),908.69)</f>
        <v>908.69</v>
      </c>
      <c r="J308" s="2">
        <f>IFERROR(__xludf.DUMMYFUNCTION("""COMPUTED_VALUE"""),45740.66666666667)</f>
        <v>45740.66667</v>
      </c>
      <c r="K308" s="1">
        <f>IFERROR(__xludf.DUMMYFUNCTION("""COMPUTED_VALUE"""),916.94)</f>
        <v>916.94</v>
      </c>
      <c r="M308" s="2">
        <f>IFERROR(__xludf.DUMMYFUNCTION("""COMPUTED_VALUE"""),45740.66666666667)</f>
        <v>45740.66667</v>
      </c>
      <c r="N308" s="1">
        <f>IFERROR(__xludf.DUMMYFUNCTION("""COMPUTED_VALUE"""),5.6765078E7)</f>
        <v>56765078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IFERROR(__xludf.DUMMYFUNCTION("""COMPUTED_VALUE"""),916.4)</f>
        <v>916.4</v>
      </c>
      <c r="D309" s="2">
        <f>IFERROR(__xludf.DUMMYFUNCTION("""COMPUTED_VALUE"""),45741.66666666667)</f>
        <v>45741.66667</v>
      </c>
      <c r="E309" s="1">
        <f>IFERROR(__xludf.DUMMYFUNCTION("""COMPUTED_VALUE"""),916.63)</f>
        <v>916.63</v>
      </c>
      <c r="G309" s="2">
        <f>IFERROR(__xludf.DUMMYFUNCTION("""COMPUTED_VALUE"""),45741.66666666667)</f>
        <v>45741.66667</v>
      </c>
      <c r="H309" s="1">
        <f>IFERROR(__xludf.DUMMYFUNCTION("""COMPUTED_VALUE"""),911.34)</f>
        <v>911.34</v>
      </c>
      <c r="J309" s="2">
        <f>IFERROR(__xludf.DUMMYFUNCTION("""COMPUTED_VALUE"""),45741.66666666667)</f>
        <v>45741.66667</v>
      </c>
      <c r="K309" s="1">
        <f>IFERROR(__xludf.DUMMYFUNCTION("""COMPUTED_VALUE"""),914.21)</f>
        <v>914.21</v>
      </c>
      <c r="M309" s="2">
        <f>IFERROR(__xludf.DUMMYFUNCTION("""COMPUTED_VALUE"""),45741.66666666667)</f>
        <v>45741.66667</v>
      </c>
      <c r="N309" s="1">
        <f>IFERROR(__xludf.DUMMYFUNCTION("""COMPUTED_VALUE"""),4.301412E7)</f>
        <v>43014120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IFERROR(__xludf.DUMMYFUNCTION("""COMPUTED_VALUE"""),915.47)</f>
        <v>915.47</v>
      </c>
      <c r="D310" s="2">
        <f>IFERROR(__xludf.DUMMYFUNCTION("""COMPUTED_VALUE"""),45742.66666666667)</f>
        <v>45742.66667</v>
      </c>
      <c r="E310" s="1">
        <f>IFERROR(__xludf.DUMMYFUNCTION("""COMPUTED_VALUE"""),933.01)</f>
        <v>933.01</v>
      </c>
      <c r="G310" s="2">
        <f>IFERROR(__xludf.DUMMYFUNCTION("""COMPUTED_VALUE"""),45742.66666666667)</f>
        <v>45742.66667</v>
      </c>
      <c r="H310" s="1">
        <f>IFERROR(__xludf.DUMMYFUNCTION("""COMPUTED_VALUE"""),915.3)</f>
        <v>915.3</v>
      </c>
      <c r="J310" s="2">
        <f>IFERROR(__xludf.DUMMYFUNCTION("""COMPUTED_VALUE"""),45742.66666666667)</f>
        <v>45742.66667</v>
      </c>
      <c r="K310" s="1">
        <f>IFERROR(__xludf.DUMMYFUNCTION("""COMPUTED_VALUE"""),929.06)</f>
        <v>929.06</v>
      </c>
      <c r="M310" s="2">
        <f>IFERROR(__xludf.DUMMYFUNCTION("""COMPUTED_VALUE"""),45742.66666666667)</f>
        <v>45742.66667</v>
      </c>
      <c r="N310" s="1">
        <f>IFERROR(__xludf.DUMMYFUNCTION("""COMPUTED_VALUE"""),5.008E7)</f>
        <v>50080000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IFERROR(__xludf.DUMMYFUNCTION("""COMPUTED_VALUE"""),932.37)</f>
        <v>932.37</v>
      </c>
      <c r="D311" s="2">
        <f>IFERROR(__xludf.DUMMYFUNCTION("""COMPUTED_VALUE"""),45743.66666666667)</f>
        <v>45743.66667</v>
      </c>
      <c r="E311" s="1">
        <f>IFERROR(__xludf.DUMMYFUNCTION("""COMPUTED_VALUE"""),940.2)</f>
        <v>940.2</v>
      </c>
      <c r="G311" s="2">
        <f>IFERROR(__xludf.DUMMYFUNCTION("""COMPUTED_VALUE"""),45743.66666666667)</f>
        <v>45743.66667</v>
      </c>
      <c r="H311" s="1">
        <f>IFERROR(__xludf.DUMMYFUNCTION("""COMPUTED_VALUE"""),931.24)</f>
        <v>931.24</v>
      </c>
      <c r="J311" s="2">
        <f>IFERROR(__xludf.DUMMYFUNCTION("""COMPUTED_VALUE"""),45743.66666666667)</f>
        <v>45743.66667</v>
      </c>
      <c r="K311" s="1">
        <f>IFERROR(__xludf.DUMMYFUNCTION("""COMPUTED_VALUE"""),937.48)</f>
        <v>937.48</v>
      </c>
      <c r="M311" s="2">
        <f>IFERROR(__xludf.DUMMYFUNCTION("""COMPUTED_VALUE"""),45743.66666666667)</f>
        <v>45743.66667</v>
      </c>
      <c r="N311" s="1">
        <f>IFERROR(__xludf.DUMMYFUNCTION("""COMPUTED_VALUE"""),3.8456457E7)</f>
        <v>38456457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IFERROR(__xludf.DUMMYFUNCTION("""COMPUTED_VALUE"""),940.26)</f>
        <v>940.26</v>
      </c>
      <c r="D312" s="2">
        <f>IFERROR(__xludf.DUMMYFUNCTION("""COMPUTED_VALUE"""),45744.66666666667)</f>
        <v>45744.66667</v>
      </c>
      <c r="E312" s="1">
        <f>IFERROR(__xludf.DUMMYFUNCTION("""COMPUTED_VALUE"""),944.65)</f>
        <v>944.65</v>
      </c>
      <c r="G312" s="2">
        <f>IFERROR(__xludf.DUMMYFUNCTION("""COMPUTED_VALUE"""),45744.66666666667)</f>
        <v>45744.66667</v>
      </c>
      <c r="H312" s="1">
        <f>IFERROR(__xludf.DUMMYFUNCTION("""COMPUTED_VALUE"""),921.06)</f>
        <v>921.06</v>
      </c>
      <c r="J312" s="2">
        <f>IFERROR(__xludf.DUMMYFUNCTION("""COMPUTED_VALUE"""),45744.66666666667)</f>
        <v>45744.66667</v>
      </c>
      <c r="K312" s="1">
        <f>IFERROR(__xludf.DUMMYFUNCTION("""COMPUTED_VALUE"""),932.2)</f>
        <v>932.2</v>
      </c>
      <c r="M312" s="2">
        <f>IFERROR(__xludf.DUMMYFUNCTION("""COMPUTED_VALUE"""),45744.66666666667)</f>
        <v>45744.66667</v>
      </c>
      <c r="N312" s="1">
        <f>IFERROR(__xludf.DUMMYFUNCTION("""COMPUTED_VALUE"""),5.4103611E7)</f>
        <v>54103611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IFERROR(__xludf.DUMMYFUNCTION("""COMPUTED_VALUE"""),937.36)</f>
        <v>937.36</v>
      </c>
      <c r="D313" s="2">
        <f>IFERROR(__xludf.DUMMYFUNCTION("""COMPUTED_VALUE"""),45747.66666666667)</f>
        <v>45747.66667</v>
      </c>
      <c r="E313" s="1">
        <f>IFERROR(__xludf.DUMMYFUNCTION("""COMPUTED_VALUE"""),951.24)</f>
        <v>951.24</v>
      </c>
      <c r="G313" s="2">
        <f>IFERROR(__xludf.DUMMYFUNCTION("""COMPUTED_VALUE"""),45747.66666666667)</f>
        <v>45747.66667</v>
      </c>
      <c r="H313" s="1">
        <f>IFERROR(__xludf.DUMMYFUNCTION("""COMPUTED_VALUE"""),937.36)</f>
        <v>937.36</v>
      </c>
      <c r="J313" s="2">
        <f>IFERROR(__xludf.DUMMYFUNCTION("""COMPUTED_VALUE"""),45747.66666666667)</f>
        <v>45747.66667</v>
      </c>
      <c r="K313" s="1">
        <f>IFERROR(__xludf.DUMMYFUNCTION("""COMPUTED_VALUE"""),943.95)</f>
        <v>943.95</v>
      </c>
      <c r="M313" s="2">
        <f>IFERROR(__xludf.DUMMYFUNCTION("""COMPUTED_VALUE"""),45747.66666666667)</f>
        <v>45747.66667</v>
      </c>
      <c r="N313" s="1">
        <f>IFERROR(__xludf.DUMMYFUNCTION("""COMPUTED_VALUE"""),6.92285E7)</f>
        <v>69228500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IFERROR(__xludf.DUMMYFUNCTION("""COMPUTED_VALUE"""),945.77)</f>
        <v>945.77</v>
      </c>
      <c r="D314" s="2">
        <f>IFERROR(__xludf.DUMMYFUNCTION("""COMPUTED_VALUE"""),45748.66666666667)</f>
        <v>45748.66667</v>
      </c>
      <c r="E314" s="1">
        <f>IFERROR(__xludf.DUMMYFUNCTION("""COMPUTED_VALUE"""),949.48)</f>
        <v>949.48</v>
      </c>
      <c r="G314" s="2">
        <f>IFERROR(__xludf.DUMMYFUNCTION("""COMPUTED_VALUE"""),45748.66666666667)</f>
        <v>45748.66667</v>
      </c>
      <c r="H314" s="1">
        <f>IFERROR(__xludf.DUMMYFUNCTION("""COMPUTED_VALUE"""),939.59)</f>
        <v>939.59</v>
      </c>
      <c r="J314" s="2">
        <f>IFERROR(__xludf.DUMMYFUNCTION("""COMPUTED_VALUE"""),45748.66666666667)</f>
        <v>45748.66667</v>
      </c>
      <c r="K314" s="1">
        <f>IFERROR(__xludf.DUMMYFUNCTION("""COMPUTED_VALUE"""),947.41)</f>
        <v>947.41</v>
      </c>
      <c r="M314" s="2">
        <f>IFERROR(__xludf.DUMMYFUNCTION("""COMPUTED_VALUE"""),45748.66666666667)</f>
        <v>45748.66667</v>
      </c>
      <c r="N314" s="1">
        <f>IFERROR(__xludf.DUMMYFUNCTION("""COMPUTED_VALUE"""),4.9553444E7)</f>
        <v>49553444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IFERROR(__xludf.DUMMYFUNCTION("""COMPUTED_VALUE"""),949.02)</f>
        <v>949.02</v>
      </c>
      <c r="D315" s="2">
        <f>IFERROR(__xludf.DUMMYFUNCTION("""COMPUTED_VALUE"""),45749.66666666667)</f>
        <v>45749.66667</v>
      </c>
      <c r="E315" s="1">
        <f>IFERROR(__xludf.DUMMYFUNCTION("""COMPUTED_VALUE"""),951.96)</f>
        <v>951.96</v>
      </c>
      <c r="G315" s="2">
        <f>IFERROR(__xludf.DUMMYFUNCTION("""COMPUTED_VALUE"""),45749.66666666667)</f>
        <v>45749.66667</v>
      </c>
      <c r="H315" s="1">
        <f>IFERROR(__xludf.DUMMYFUNCTION("""COMPUTED_VALUE"""),938.91)</f>
        <v>938.91</v>
      </c>
      <c r="J315" s="2">
        <f>IFERROR(__xludf.DUMMYFUNCTION("""COMPUTED_VALUE"""),45749.66666666667)</f>
        <v>45749.66667</v>
      </c>
      <c r="K315" s="1">
        <f>IFERROR(__xludf.DUMMYFUNCTION("""COMPUTED_VALUE"""),943.81)</f>
        <v>943.81</v>
      </c>
      <c r="M315" s="2">
        <f>IFERROR(__xludf.DUMMYFUNCTION("""COMPUTED_VALUE"""),45749.66666666667)</f>
        <v>45749.66667</v>
      </c>
      <c r="N315" s="1">
        <f>IFERROR(__xludf.DUMMYFUNCTION("""COMPUTED_VALUE"""),4.7218733E7)</f>
        <v>47218733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IFERROR(__xludf.DUMMYFUNCTION("""COMPUTED_VALUE"""),942.71)</f>
        <v>942.71</v>
      </c>
      <c r="D316" s="2">
        <f>IFERROR(__xludf.DUMMYFUNCTION("""COMPUTED_VALUE"""),45750.66666666667)</f>
        <v>45750.66667</v>
      </c>
      <c r="E316" s="1">
        <f>IFERROR(__xludf.DUMMYFUNCTION("""COMPUTED_VALUE"""),972.52)</f>
        <v>972.52</v>
      </c>
      <c r="G316" s="2">
        <f>IFERROR(__xludf.DUMMYFUNCTION("""COMPUTED_VALUE"""),45750.66666666667)</f>
        <v>45750.66667</v>
      </c>
      <c r="H316" s="1">
        <f>IFERROR(__xludf.DUMMYFUNCTION("""COMPUTED_VALUE"""),942.71)</f>
        <v>942.71</v>
      </c>
      <c r="J316" s="2">
        <f>IFERROR(__xludf.DUMMYFUNCTION("""COMPUTED_VALUE"""),45750.66666666667)</f>
        <v>45750.66667</v>
      </c>
      <c r="K316" s="1">
        <f>IFERROR(__xludf.DUMMYFUNCTION("""COMPUTED_VALUE"""),961.52)</f>
        <v>961.52</v>
      </c>
      <c r="M316" s="2">
        <f>IFERROR(__xludf.DUMMYFUNCTION("""COMPUTED_VALUE"""),45750.66666666667)</f>
        <v>45750.66667</v>
      </c>
      <c r="N316" s="1">
        <f>IFERROR(__xludf.DUMMYFUNCTION("""COMPUTED_VALUE"""),7.3508821E7)</f>
        <v>73508821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IFERROR(__xludf.DUMMYFUNCTION("""COMPUTED_VALUE"""),965.09)</f>
        <v>965.09</v>
      </c>
      <c r="D317" s="2">
        <f>IFERROR(__xludf.DUMMYFUNCTION("""COMPUTED_VALUE"""),45751.66666666667)</f>
        <v>45751.66667</v>
      </c>
      <c r="E317" s="1">
        <f>IFERROR(__xludf.DUMMYFUNCTION("""COMPUTED_VALUE"""),967.22)</f>
        <v>967.22</v>
      </c>
      <c r="G317" s="2">
        <f>IFERROR(__xludf.DUMMYFUNCTION("""COMPUTED_VALUE"""),45751.66666666667)</f>
        <v>45751.66667</v>
      </c>
      <c r="H317" s="1">
        <f>IFERROR(__xludf.DUMMYFUNCTION("""COMPUTED_VALUE"""),922.08)</f>
        <v>922.08</v>
      </c>
      <c r="J317" s="2">
        <f>IFERROR(__xludf.DUMMYFUNCTION("""COMPUTED_VALUE"""),45751.66666666667)</f>
        <v>45751.66667</v>
      </c>
      <c r="K317" s="1">
        <f>IFERROR(__xludf.DUMMYFUNCTION("""COMPUTED_VALUE"""),923.01)</f>
        <v>923.01</v>
      </c>
      <c r="M317" s="2">
        <f>IFERROR(__xludf.DUMMYFUNCTION("""COMPUTED_VALUE"""),45751.66666666667)</f>
        <v>45751.66667</v>
      </c>
      <c r="N317" s="1">
        <f>IFERROR(__xludf.DUMMYFUNCTION("""COMPUTED_VALUE"""),7.7401172E7)</f>
        <v>77401172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IFERROR(__xludf.DUMMYFUNCTION("""COMPUTED_VALUE"""),897.8)</f>
        <v>897.8</v>
      </c>
      <c r="D318" s="2">
        <f>IFERROR(__xludf.DUMMYFUNCTION("""COMPUTED_VALUE"""),45754.66666666667)</f>
        <v>45754.66667</v>
      </c>
      <c r="E318" s="1">
        <f>IFERROR(__xludf.DUMMYFUNCTION("""COMPUTED_VALUE"""),920.39)</f>
        <v>920.39</v>
      </c>
      <c r="G318" s="2">
        <f>IFERROR(__xludf.DUMMYFUNCTION("""COMPUTED_VALUE"""),45754.66666666667)</f>
        <v>45754.66667</v>
      </c>
      <c r="H318" s="1">
        <f>IFERROR(__xludf.DUMMYFUNCTION("""COMPUTED_VALUE"""),888.09)</f>
        <v>888.09</v>
      </c>
      <c r="J318" s="2">
        <f>IFERROR(__xludf.DUMMYFUNCTION("""COMPUTED_VALUE"""),45754.66666666667)</f>
        <v>45754.66667</v>
      </c>
      <c r="K318" s="1">
        <f>IFERROR(__xludf.DUMMYFUNCTION("""COMPUTED_VALUE"""),904.94)</f>
        <v>904.94</v>
      </c>
      <c r="M318" s="2">
        <f>IFERROR(__xludf.DUMMYFUNCTION("""COMPUTED_VALUE"""),45754.66666666667)</f>
        <v>45754.66667</v>
      </c>
      <c r="N318" s="1">
        <f>IFERROR(__xludf.DUMMYFUNCTION("""COMPUTED_VALUE"""),8.7007493E7)</f>
        <v>87007493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IFERROR(__xludf.DUMMYFUNCTION("""COMPUTED_VALUE"""),910.94)</f>
        <v>910.94</v>
      </c>
      <c r="D319" s="2">
        <f>IFERROR(__xludf.DUMMYFUNCTION("""COMPUTED_VALUE"""),45755.66666666667)</f>
        <v>45755.66667</v>
      </c>
      <c r="E319" s="1">
        <f>IFERROR(__xludf.DUMMYFUNCTION("""COMPUTED_VALUE"""),921.76)</f>
        <v>921.76</v>
      </c>
      <c r="G319" s="2">
        <f>IFERROR(__xludf.DUMMYFUNCTION("""COMPUTED_VALUE"""),45755.66666666667)</f>
        <v>45755.66667</v>
      </c>
      <c r="H319" s="1">
        <f>IFERROR(__xludf.DUMMYFUNCTION("""COMPUTED_VALUE"""),888.37)</f>
        <v>888.37</v>
      </c>
      <c r="J319" s="2">
        <f>IFERROR(__xludf.DUMMYFUNCTION("""COMPUTED_VALUE"""),45755.66666666667)</f>
        <v>45755.66667</v>
      </c>
      <c r="K319" s="1">
        <f>IFERROR(__xludf.DUMMYFUNCTION("""COMPUTED_VALUE"""),895.97)</f>
        <v>895.97</v>
      </c>
      <c r="M319" s="2">
        <f>IFERROR(__xludf.DUMMYFUNCTION("""COMPUTED_VALUE"""),45755.66666666667)</f>
        <v>45755.66667</v>
      </c>
      <c r="N319" s="1">
        <f>IFERROR(__xludf.DUMMYFUNCTION("""COMPUTED_VALUE"""),7.7912935E7)</f>
        <v>77912935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IFERROR(__xludf.DUMMYFUNCTION("""COMPUTED_VALUE"""),895.69)</f>
        <v>895.69</v>
      </c>
      <c r="D320" s="2">
        <f>IFERROR(__xludf.DUMMYFUNCTION("""COMPUTED_VALUE"""),45756.66666666667)</f>
        <v>45756.66667</v>
      </c>
      <c r="E320" s="1">
        <f>IFERROR(__xludf.DUMMYFUNCTION("""COMPUTED_VALUE"""),929.42)</f>
        <v>929.42</v>
      </c>
      <c r="G320" s="2">
        <f>IFERROR(__xludf.DUMMYFUNCTION("""COMPUTED_VALUE"""),45756.66666666667)</f>
        <v>45756.66667</v>
      </c>
      <c r="H320" s="1">
        <f>IFERROR(__xludf.DUMMYFUNCTION("""COMPUTED_VALUE"""),885.12)</f>
        <v>885.12</v>
      </c>
      <c r="J320" s="2">
        <f>IFERROR(__xludf.DUMMYFUNCTION("""COMPUTED_VALUE"""),45756.66666666667)</f>
        <v>45756.66667</v>
      </c>
      <c r="K320" s="1">
        <f>IFERROR(__xludf.DUMMYFUNCTION("""COMPUTED_VALUE"""),924.86)</f>
        <v>924.86</v>
      </c>
      <c r="M320" s="2">
        <f>IFERROR(__xludf.DUMMYFUNCTION("""COMPUTED_VALUE"""),45756.66666666667)</f>
        <v>45756.66667</v>
      </c>
      <c r="N320" s="1">
        <f>IFERROR(__xludf.DUMMYFUNCTION("""COMPUTED_VALUE"""),8.3541919E7)</f>
        <v>83541919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IFERROR(__xludf.DUMMYFUNCTION("""COMPUTED_VALUE"""),926.47)</f>
        <v>926.47</v>
      </c>
      <c r="D321" s="2">
        <f>IFERROR(__xludf.DUMMYFUNCTION("""COMPUTED_VALUE"""),45757.66666666667)</f>
        <v>45757.66667</v>
      </c>
      <c r="E321" s="1">
        <f>IFERROR(__xludf.DUMMYFUNCTION("""COMPUTED_VALUE"""),935.14)</f>
        <v>935.14</v>
      </c>
      <c r="G321" s="2">
        <f>IFERROR(__xludf.DUMMYFUNCTION("""COMPUTED_VALUE"""),45757.66666666667)</f>
        <v>45757.66667</v>
      </c>
      <c r="H321" s="1">
        <f>IFERROR(__xludf.DUMMYFUNCTION("""COMPUTED_VALUE"""),910.7)</f>
        <v>910.7</v>
      </c>
      <c r="J321" s="2">
        <f>IFERROR(__xludf.DUMMYFUNCTION("""COMPUTED_VALUE"""),45757.66666666667)</f>
        <v>45757.66667</v>
      </c>
      <c r="K321" s="1">
        <f>IFERROR(__xludf.DUMMYFUNCTION("""COMPUTED_VALUE"""),926.35)</f>
        <v>926.35</v>
      </c>
      <c r="M321" s="2">
        <f>IFERROR(__xludf.DUMMYFUNCTION("""COMPUTED_VALUE"""),45757.66666666667)</f>
        <v>45757.66667</v>
      </c>
      <c r="N321" s="1">
        <f>IFERROR(__xludf.DUMMYFUNCTION("""COMPUTED_VALUE"""),6.3065956E7)</f>
        <v>63065956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IFERROR(__xludf.DUMMYFUNCTION("""COMPUTED_VALUE"""),929.69)</f>
        <v>929.69</v>
      </c>
      <c r="D322" s="2">
        <f>IFERROR(__xludf.DUMMYFUNCTION("""COMPUTED_VALUE"""),45758.66666666667)</f>
        <v>45758.66667</v>
      </c>
      <c r="E322" s="1">
        <f>IFERROR(__xludf.DUMMYFUNCTION("""COMPUTED_VALUE"""),937.87)</f>
        <v>937.87</v>
      </c>
      <c r="G322" s="2">
        <f>IFERROR(__xludf.DUMMYFUNCTION("""COMPUTED_VALUE"""),45758.66666666667)</f>
        <v>45758.66667</v>
      </c>
      <c r="H322" s="1">
        <f>IFERROR(__xludf.DUMMYFUNCTION("""COMPUTED_VALUE"""),919.89)</f>
        <v>919.89</v>
      </c>
      <c r="J322" s="2">
        <f>IFERROR(__xludf.DUMMYFUNCTION("""COMPUTED_VALUE"""),45758.66666666667)</f>
        <v>45758.66667</v>
      </c>
      <c r="K322" s="1">
        <f>IFERROR(__xludf.DUMMYFUNCTION("""COMPUTED_VALUE"""),932.81)</f>
        <v>932.81</v>
      </c>
      <c r="M322" s="2">
        <f>IFERROR(__xludf.DUMMYFUNCTION("""COMPUTED_VALUE"""),45758.66666666667)</f>
        <v>45758.66667</v>
      </c>
      <c r="N322" s="1">
        <f>IFERROR(__xludf.DUMMYFUNCTION("""COMPUTED_VALUE"""),5.0127462E7)</f>
        <v>50127462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IFERROR(__xludf.DUMMYFUNCTION("""COMPUTED_VALUE"""),933.38)</f>
        <v>933.38</v>
      </c>
      <c r="D323" s="2">
        <f>IFERROR(__xludf.DUMMYFUNCTION("""COMPUTED_VALUE"""),45761.66666666667)</f>
        <v>45761.66667</v>
      </c>
      <c r="E323" s="1">
        <f>IFERROR(__xludf.DUMMYFUNCTION("""COMPUTED_VALUE"""),948.82)</f>
        <v>948.82</v>
      </c>
      <c r="G323" s="2">
        <f>IFERROR(__xludf.DUMMYFUNCTION("""COMPUTED_VALUE"""),45761.66666666667)</f>
        <v>45761.66667</v>
      </c>
      <c r="H323" s="1">
        <f>IFERROR(__xludf.DUMMYFUNCTION("""COMPUTED_VALUE"""),928.57)</f>
        <v>928.57</v>
      </c>
      <c r="J323" s="2">
        <f>IFERROR(__xludf.DUMMYFUNCTION("""COMPUTED_VALUE"""),45761.66666666667)</f>
        <v>45761.66667</v>
      </c>
      <c r="K323" s="1">
        <f>IFERROR(__xludf.DUMMYFUNCTION("""COMPUTED_VALUE"""),946.17)</f>
        <v>946.17</v>
      </c>
      <c r="M323" s="2">
        <f>IFERROR(__xludf.DUMMYFUNCTION("""COMPUTED_VALUE"""),45761.66666666667)</f>
        <v>45761.66667</v>
      </c>
      <c r="N323" s="1">
        <f>IFERROR(__xludf.DUMMYFUNCTION("""COMPUTED_VALUE"""),3.9940553E7)</f>
        <v>39940553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IFERROR(__xludf.DUMMYFUNCTION("""COMPUTED_VALUE"""),946.91)</f>
        <v>946.91</v>
      </c>
      <c r="D324" s="2">
        <f>IFERROR(__xludf.DUMMYFUNCTION("""COMPUTED_VALUE"""),45762.66666666667)</f>
        <v>45762.66667</v>
      </c>
      <c r="E324" s="1">
        <f>IFERROR(__xludf.DUMMYFUNCTION("""COMPUTED_VALUE"""),946.91)</f>
        <v>946.91</v>
      </c>
      <c r="G324" s="2">
        <f>IFERROR(__xludf.DUMMYFUNCTION("""COMPUTED_VALUE"""),45762.66666666667)</f>
        <v>45762.66667</v>
      </c>
      <c r="H324" s="1">
        <f>IFERROR(__xludf.DUMMYFUNCTION("""COMPUTED_VALUE"""),931.4)</f>
        <v>931.4</v>
      </c>
      <c r="J324" s="2">
        <f>IFERROR(__xludf.DUMMYFUNCTION("""COMPUTED_VALUE"""),45762.66666666667)</f>
        <v>45762.66667</v>
      </c>
      <c r="K324" s="1">
        <f>IFERROR(__xludf.DUMMYFUNCTION("""COMPUTED_VALUE"""),932.96)</f>
        <v>932.96</v>
      </c>
      <c r="M324" s="2">
        <f>IFERROR(__xludf.DUMMYFUNCTION("""COMPUTED_VALUE"""),45762.66666666667)</f>
        <v>45762.66667</v>
      </c>
      <c r="N324" s="1">
        <f>IFERROR(__xludf.DUMMYFUNCTION("""COMPUTED_VALUE"""),3.6504443E7)</f>
        <v>36504443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IFERROR(__xludf.DUMMYFUNCTION("""COMPUTED_VALUE"""),935.93)</f>
        <v>935.93</v>
      </c>
      <c r="D325" s="2">
        <f>IFERROR(__xludf.DUMMYFUNCTION("""COMPUTED_VALUE"""),45763.66666666667)</f>
        <v>45763.66667</v>
      </c>
      <c r="E325" s="1">
        <f>IFERROR(__xludf.DUMMYFUNCTION("""COMPUTED_VALUE"""),942.19)</f>
        <v>942.19</v>
      </c>
      <c r="G325" s="2">
        <f>IFERROR(__xludf.DUMMYFUNCTION("""COMPUTED_VALUE"""),45763.66666666667)</f>
        <v>45763.66667</v>
      </c>
      <c r="H325" s="1">
        <f>IFERROR(__xludf.DUMMYFUNCTION("""COMPUTED_VALUE"""),921.33)</f>
        <v>921.33</v>
      </c>
      <c r="J325" s="2">
        <f>IFERROR(__xludf.DUMMYFUNCTION("""COMPUTED_VALUE"""),45763.66666666667)</f>
        <v>45763.66667</v>
      </c>
      <c r="K325" s="1">
        <f>IFERROR(__xludf.DUMMYFUNCTION("""COMPUTED_VALUE"""),924.21)</f>
        <v>924.21</v>
      </c>
      <c r="M325" s="2">
        <f>IFERROR(__xludf.DUMMYFUNCTION("""COMPUTED_VALUE"""),45763.66666666667)</f>
        <v>45763.66667</v>
      </c>
      <c r="N325" s="1">
        <f>IFERROR(__xludf.DUMMYFUNCTION("""COMPUTED_VALUE"""),4.2277284E7)</f>
        <v>42277284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IFERROR(__xludf.DUMMYFUNCTION("""COMPUTED_VALUE"""),926.5)</f>
        <v>926.5</v>
      </c>
      <c r="D326" s="2">
        <f>IFERROR(__xludf.DUMMYFUNCTION("""COMPUTED_VALUE"""),45764.66666666667)</f>
        <v>45764.66667</v>
      </c>
      <c r="E326" s="1">
        <f>IFERROR(__xludf.DUMMYFUNCTION("""COMPUTED_VALUE"""),945.16)</f>
        <v>945.16</v>
      </c>
      <c r="G326" s="2">
        <f>IFERROR(__xludf.DUMMYFUNCTION("""COMPUTED_VALUE"""),45764.66666666667)</f>
        <v>45764.66667</v>
      </c>
      <c r="H326" s="1">
        <f>IFERROR(__xludf.DUMMYFUNCTION("""COMPUTED_VALUE"""),925.17)</f>
        <v>925.17</v>
      </c>
      <c r="J326" s="2">
        <f>IFERROR(__xludf.DUMMYFUNCTION("""COMPUTED_VALUE"""),45764.66666666667)</f>
        <v>45764.66667</v>
      </c>
      <c r="K326" s="1">
        <f>IFERROR(__xludf.DUMMYFUNCTION("""COMPUTED_VALUE"""),940.09)</f>
        <v>940.09</v>
      </c>
      <c r="M326" s="2">
        <f>IFERROR(__xludf.DUMMYFUNCTION("""COMPUTED_VALUE"""),45764.66666666667)</f>
        <v>45764.66667</v>
      </c>
      <c r="N326" s="1">
        <f>IFERROR(__xludf.DUMMYFUNCTION("""COMPUTED_VALUE"""),5.2944384E7)</f>
        <v>52944384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IFERROR(__xludf.DUMMYFUNCTION("""COMPUTED_VALUE"""),941.54)</f>
        <v>941.54</v>
      </c>
      <c r="D327" s="2">
        <f>IFERROR(__xludf.DUMMYFUNCTION("""COMPUTED_VALUE"""),45768.66666666667)</f>
        <v>45768.66667</v>
      </c>
      <c r="E327" s="1">
        <f>IFERROR(__xludf.DUMMYFUNCTION("""COMPUTED_VALUE"""),941.84)</f>
        <v>941.84</v>
      </c>
      <c r="G327" s="2">
        <f>IFERROR(__xludf.DUMMYFUNCTION("""COMPUTED_VALUE"""),45768.66666666667)</f>
        <v>45768.66667</v>
      </c>
      <c r="H327" s="1">
        <f>IFERROR(__xludf.DUMMYFUNCTION("""COMPUTED_VALUE"""),924.17)</f>
        <v>924.17</v>
      </c>
      <c r="J327" s="2">
        <f>IFERROR(__xludf.DUMMYFUNCTION("""COMPUTED_VALUE"""),45768.66666666667)</f>
        <v>45768.66667</v>
      </c>
      <c r="K327" s="1">
        <f>IFERROR(__xludf.DUMMYFUNCTION("""COMPUTED_VALUE"""),934.72)</f>
        <v>934.72</v>
      </c>
      <c r="M327" s="2">
        <f>IFERROR(__xludf.DUMMYFUNCTION("""COMPUTED_VALUE"""),45768.66666666667)</f>
        <v>45768.66667</v>
      </c>
      <c r="N327" s="1">
        <f>IFERROR(__xludf.DUMMYFUNCTION("""COMPUTED_VALUE"""),4.3576613E7)</f>
        <v>43576613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IFERROR(__xludf.DUMMYFUNCTION("""COMPUTED_VALUE"""),937.89)</f>
        <v>937.89</v>
      </c>
      <c r="D328" s="2">
        <f>IFERROR(__xludf.DUMMYFUNCTION("""COMPUTED_VALUE"""),45769.66666666667)</f>
        <v>45769.66667</v>
      </c>
      <c r="E328" s="1">
        <f>IFERROR(__xludf.DUMMYFUNCTION("""COMPUTED_VALUE"""),953.9)</f>
        <v>953.9</v>
      </c>
      <c r="G328" s="2">
        <f>IFERROR(__xludf.DUMMYFUNCTION("""COMPUTED_VALUE"""),45769.66666666667)</f>
        <v>45769.66667</v>
      </c>
      <c r="H328" s="1">
        <f>IFERROR(__xludf.DUMMYFUNCTION("""COMPUTED_VALUE"""),937.89)</f>
        <v>937.89</v>
      </c>
      <c r="J328" s="2">
        <f>IFERROR(__xludf.DUMMYFUNCTION("""COMPUTED_VALUE"""),45769.66666666667)</f>
        <v>45769.66667</v>
      </c>
      <c r="K328" s="1">
        <f>IFERROR(__xludf.DUMMYFUNCTION("""COMPUTED_VALUE"""),948.09)</f>
        <v>948.09</v>
      </c>
      <c r="M328" s="2">
        <f>IFERROR(__xludf.DUMMYFUNCTION("""COMPUTED_VALUE"""),45769.66666666667)</f>
        <v>45769.66667</v>
      </c>
      <c r="N328" s="1">
        <f>IFERROR(__xludf.DUMMYFUNCTION("""COMPUTED_VALUE"""),4.7676278E7)</f>
        <v>47676278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IFERROR(__xludf.DUMMYFUNCTION("""COMPUTED_VALUE"""),944.58)</f>
        <v>944.58</v>
      </c>
      <c r="D329" s="2">
        <f>IFERROR(__xludf.DUMMYFUNCTION("""COMPUTED_VALUE"""),45770.66666666667)</f>
        <v>45770.66667</v>
      </c>
      <c r="E329" s="1">
        <f>IFERROR(__xludf.DUMMYFUNCTION("""COMPUTED_VALUE"""),950.3)</f>
        <v>950.3</v>
      </c>
      <c r="G329" s="2">
        <f>IFERROR(__xludf.DUMMYFUNCTION("""COMPUTED_VALUE"""),45770.66666666667)</f>
        <v>45770.66667</v>
      </c>
      <c r="H329" s="1">
        <f>IFERROR(__xludf.DUMMYFUNCTION("""COMPUTED_VALUE"""),930.54)</f>
        <v>930.54</v>
      </c>
      <c r="J329" s="2">
        <f>IFERROR(__xludf.DUMMYFUNCTION("""COMPUTED_VALUE"""),45770.66666666667)</f>
        <v>45770.66667</v>
      </c>
      <c r="K329" s="1">
        <f>IFERROR(__xludf.DUMMYFUNCTION("""COMPUTED_VALUE"""),940.85)</f>
        <v>940.85</v>
      </c>
      <c r="M329" s="2">
        <f>IFERROR(__xludf.DUMMYFUNCTION("""COMPUTED_VALUE"""),45770.66666666667)</f>
        <v>45770.66667</v>
      </c>
      <c r="N329" s="1">
        <f>IFERROR(__xludf.DUMMYFUNCTION("""COMPUTED_VALUE"""),5.8248819E7)</f>
        <v>58248819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IFERROR(__xludf.DUMMYFUNCTION("""COMPUTED_VALUE"""),936.72)</f>
        <v>936.72</v>
      </c>
      <c r="D330" s="2">
        <f>IFERROR(__xludf.DUMMYFUNCTION("""COMPUTED_VALUE"""),45771.66666666667)</f>
        <v>45771.66667</v>
      </c>
      <c r="E330" s="1">
        <f>IFERROR(__xludf.DUMMYFUNCTION("""COMPUTED_VALUE"""),936.72)</f>
        <v>936.72</v>
      </c>
      <c r="G330" s="2">
        <f>IFERROR(__xludf.DUMMYFUNCTION("""COMPUTED_VALUE"""),45771.66666666667)</f>
        <v>45771.66667</v>
      </c>
      <c r="H330" s="1">
        <f>IFERROR(__xludf.DUMMYFUNCTION("""COMPUTED_VALUE"""),915.78)</f>
        <v>915.78</v>
      </c>
      <c r="J330" s="2">
        <f>IFERROR(__xludf.DUMMYFUNCTION("""COMPUTED_VALUE"""),45771.66666666667)</f>
        <v>45771.66667</v>
      </c>
      <c r="K330" s="1">
        <f>IFERROR(__xludf.DUMMYFUNCTION("""COMPUTED_VALUE"""),918.37)</f>
        <v>918.37</v>
      </c>
      <c r="M330" s="2">
        <f>IFERROR(__xludf.DUMMYFUNCTION("""COMPUTED_VALUE"""),45771.66666666667)</f>
        <v>45771.66667</v>
      </c>
      <c r="N330" s="1">
        <f>IFERROR(__xludf.DUMMYFUNCTION("""COMPUTED_VALUE"""),5.625039E7)</f>
        <v>56250390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IFERROR(__xludf.DUMMYFUNCTION("""COMPUTED_VALUE"""),919.09)</f>
        <v>919.09</v>
      </c>
      <c r="D331" s="2">
        <f>IFERROR(__xludf.DUMMYFUNCTION("""COMPUTED_VALUE"""),45772.66666666667)</f>
        <v>45772.66667</v>
      </c>
      <c r="E331" s="1">
        <f>IFERROR(__xludf.DUMMYFUNCTION("""COMPUTED_VALUE"""),920.96)</f>
        <v>920.96</v>
      </c>
      <c r="G331" s="2">
        <f>IFERROR(__xludf.DUMMYFUNCTION("""COMPUTED_VALUE"""),45772.66666666667)</f>
        <v>45772.66667</v>
      </c>
      <c r="H331" s="1">
        <f>IFERROR(__xludf.DUMMYFUNCTION("""COMPUTED_VALUE"""),900.07)</f>
        <v>900.07</v>
      </c>
      <c r="J331" s="2">
        <f>IFERROR(__xludf.DUMMYFUNCTION("""COMPUTED_VALUE"""),45772.66666666667)</f>
        <v>45772.66667</v>
      </c>
      <c r="K331" s="1">
        <f>IFERROR(__xludf.DUMMYFUNCTION("""COMPUTED_VALUE"""),909.84)</f>
        <v>909.84</v>
      </c>
      <c r="M331" s="2">
        <f>IFERROR(__xludf.DUMMYFUNCTION("""COMPUTED_VALUE"""),45772.66666666667)</f>
        <v>45772.66667</v>
      </c>
      <c r="N331" s="1">
        <f>IFERROR(__xludf.DUMMYFUNCTION("""COMPUTED_VALUE"""),4.6384523E7)</f>
        <v>46384523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IFERROR(__xludf.DUMMYFUNCTION("""COMPUTED_VALUE"""),911.47)</f>
        <v>911.47</v>
      </c>
      <c r="D332" s="2">
        <f>IFERROR(__xludf.DUMMYFUNCTION("""COMPUTED_VALUE"""),45775.66666666667)</f>
        <v>45775.66667</v>
      </c>
      <c r="E332" s="1">
        <f>IFERROR(__xludf.DUMMYFUNCTION("""COMPUTED_VALUE"""),916.5)</f>
        <v>916.5</v>
      </c>
      <c r="G332" s="2">
        <f>IFERROR(__xludf.DUMMYFUNCTION("""COMPUTED_VALUE"""),45775.66666666667)</f>
        <v>45775.66667</v>
      </c>
      <c r="H332" s="1">
        <f>IFERROR(__xludf.DUMMYFUNCTION("""COMPUTED_VALUE"""),903.47)</f>
        <v>903.47</v>
      </c>
      <c r="J332" s="2">
        <f>IFERROR(__xludf.DUMMYFUNCTION("""COMPUTED_VALUE"""),45775.66666666667)</f>
        <v>45775.66667</v>
      </c>
      <c r="K332" s="1">
        <f>IFERROR(__xludf.DUMMYFUNCTION("""COMPUTED_VALUE"""),908.66)</f>
        <v>908.66</v>
      </c>
      <c r="M332" s="2">
        <f>IFERROR(__xludf.DUMMYFUNCTION("""COMPUTED_VALUE"""),45775.66666666667)</f>
        <v>45775.66667</v>
      </c>
      <c r="N332" s="1">
        <f>IFERROR(__xludf.DUMMYFUNCTION("""COMPUTED_VALUE"""),4.5334522E7)</f>
        <v>45334522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IFERROR(__xludf.DUMMYFUNCTION("""COMPUTED_VALUE"""),901.77)</f>
        <v>901.77</v>
      </c>
      <c r="D333" s="2">
        <f>IFERROR(__xludf.DUMMYFUNCTION("""COMPUTED_VALUE"""),45776.66666666667)</f>
        <v>45776.66667</v>
      </c>
      <c r="E333" s="1">
        <f>IFERROR(__xludf.DUMMYFUNCTION("""COMPUTED_VALUE"""),916.76)</f>
        <v>916.76</v>
      </c>
      <c r="G333" s="2">
        <f>IFERROR(__xludf.DUMMYFUNCTION("""COMPUTED_VALUE"""),45776.66666666667)</f>
        <v>45776.66667</v>
      </c>
      <c r="H333" s="1">
        <f>IFERROR(__xludf.DUMMYFUNCTION("""COMPUTED_VALUE"""),894.29)</f>
        <v>894.29</v>
      </c>
      <c r="J333" s="2">
        <f>IFERROR(__xludf.DUMMYFUNCTION("""COMPUTED_VALUE"""),45776.66666666667)</f>
        <v>45776.66667</v>
      </c>
      <c r="K333" s="1">
        <f>IFERROR(__xludf.DUMMYFUNCTION("""COMPUTED_VALUE"""),914.54)</f>
        <v>914.54</v>
      </c>
      <c r="M333" s="2">
        <f>IFERROR(__xludf.DUMMYFUNCTION("""COMPUTED_VALUE"""),45776.66666666667)</f>
        <v>45776.66667</v>
      </c>
      <c r="N333" s="1">
        <f>IFERROR(__xludf.DUMMYFUNCTION("""COMPUTED_VALUE"""),4.5794958E7)</f>
        <v>45794958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IFERROR(__xludf.DUMMYFUNCTION("""COMPUTED_VALUE"""),923.79)</f>
        <v>923.79</v>
      </c>
      <c r="D334" s="2">
        <f>IFERROR(__xludf.DUMMYFUNCTION("""COMPUTED_VALUE"""),45777.66666666667)</f>
        <v>45777.66667</v>
      </c>
      <c r="E334" s="1">
        <f>IFERROR(__xludf.DUMMYFUNCTION("""COMPUTED_VALUE"""),924.48)</f>
        <v>924.48</v>
      </c>
      <c r="G334" s="2">
        <f>IFERROR(__xludf.DUMMYFUNCTION("""COMPUTED_VALUE"""),45777.66666666667)</f>
        <v>45777.66667</v>
      </c>
      <c r="H334" s="1">
        <f>IFERROR(__xludf.DUMMYFUNCTION("""COMPUTED_VALUE"""),906.72)</f>
        <v>906.72</v>
      </c>
      <c r="J334" s="2">
        <f>IFERROR(__xludf.DUMMYFUNCTION("""COMPUTED_VALUE"""),45777.66666666667)</f>
        <v>45777.66667</v>
      </c>
      <c r="K334" s="1">
        <f>IFERROR(__xludf.DUMMYFUNCTION("""COMPUTED_VALUE"""),920.27)</f>
        <v>920.27</v>
      </c>
      <c r="M334" s="2">
        <f>IFERROR(__xludf.DUMMYFUNCTION("""COMPUTED_VALUE"""),45777.66666666667)</f>
        <v>45777.66667</v>
      </c>
      <c r="N334" s="1">
        <f>IFERROR(__xludf.DUMMYFUNCTION("""COMPUTED_VALUE"""),5.054831E7)</f>
        <v>50548310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IFERROR(__xludf.DUMMYFUNCTION("""COMPUTED_VALUE"""),913.11)</f>
        <v>913.11</v>
      </c>
      <c r="D335" s="2">
        <f>IFERROR(__xludf.DUMMYFUNCTION("""COMPUTED_VALUE"""),45778.66666666667)</f>
        <v>45778.66667</v>
      </c>
      <c r="E335" s="1">
        <f>IFERROR(__xludf.DUMMYFUNCTION("""COMPUTED_VALUE"""),913.11)</f>
        <v>913.11</v>
      </c>
      <c r="G335" s="2">
        <f>IFERROR(__xludf.DUMMYFUNCTION("""COMPUTED_VALUE"""),45778.66666666667)</f>
        <v>45778.66667</v>
      </c>
      <c r="H335" s="1">
        <f>IFERROR(__xludf.DUMMYFUNCTION("""COMPUTED_VALUE"""),903.92)</f>
        <v>903.92</v>
      </c>
      <c r="J335" s="2">
        <f>IFERROR(__xludf.DUMMYFUNCTION("""COMPUTED_VALUE"""),45778.66666666667)</f>
        <v>45778.66667</v>
      </c>
      <c r="K335" s="1">
        <f>IFERROR(__xludf.DUMMYFUNCTION("""COMPUTED_VALUE"""),904.4)</f>
        <v>904.4</v>
      </c>
      <c r="M335" s="2">
        <f>IFERROR(__xludf.DUMMYFUNCTION("""COMPUTED_VALUE"""),45778.66666666667)</f>
        <v>45778.66667</v>
      </c>
      <c r="N335" s="1">
        <f>IFERROR(__xludf.DUMMYFUNCTION("""COMPUTED_VALUE"""),4.4014557E7)</f>
        <v>44014557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IFERROR(__xludf.DUMMYFUNCTION("""COMPUTED_VALUE"""),905.89)</f>
        <v>905.89</v>
      </c>
      <c r="D336" s="2">
        <f>IFERROR(__xludf.DUMMYFUNCTION("""COMPUTED_VALUE"""),45779.66666666667)</f>
        <v>45779.66667</v>
      </c>
      <c r="E336" s="1">
        <f>IFERROR(__xludf.DUMMYFUNCTION("""COMPUTED_VALUE"""),910.46)</f>
        <v>910.46</v>
      </c>
      <c r="G336" s="2">
        <f>IFERROR(__xludf.DUMMYFUNCTION("""COMPUTED_VALUE"""),45779.66666666667)</f>
        <v>45779.66667</v>
      </c>
      <c r="H336" s="1">
        <f>IFERROR(__xludf.DUMMYFUNCTION("""COMPUTED_VALUE"""),903.31)</f>
        <v>903.31</v>
      </c>
      <c r="J336" s="2">
        <f>IFERROR(__xludf.DUMMYFUNCTION("""COMPUTED_VALUE"""),45779.66666666667)</f>
        <v>45779.66667</v>
      </c>
      <c r="K336" s="1">
        <f>IFERROR(__xludf.DUMMYFUNCTION("""COMPUTED_VALUE"""),907.87)</f>
        <v>907.87</v>
      </c>
      <c r="M336" s="2">
        <f>IFERROR(__xludf.DUMMYFUNCTION("""COMPUTED_VALUE"""),45779.66666666667)</f>
        <v>45779.66667</v>
      </c>
      <c r="N336" s="1">
        <f>IFERROR(__xludf.DUMMYFUNCTION("""COMPUTED_VALUE"""),6.8792504E7)</f>
        <v>68792504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IFERROR(__xludf.DUMMYFUNCTION("""COMPUTED_VALUE"""),908.54)</f>
        <v>908.54</v>
      </c>
      <c r="D337" s="2">
        <f>IFERROR(__xludf.DUMMYFUNCTION("""COMPUTED_VALUE"""),45782.66666666667)</f>
        <v>45782.66667</v>
      </c>
      <c r="E337" s="1">
        <f>IFERROR(__xludf.DUMMYFUNCTION("""COMPUTED_VALUE"""),908.54)</f>
        <v>908.54</v>
      </c>
      <c r="G337" s="2">
        <f>IFERROR(__xludf.DUMMYFUNCTION("""COMPUTED_VALUE"""),45782.66666666667)</f>
        <v>45782.66667</v>
      </c>
      <c r="H337" s="1">
        <f>IFERROR(__xludf.DUMMYFUNCTION("""COMPUTED_VALUE"""),898.63)</f>
        <v>898.63</v>
      </c>
      <c r="J337" s="2">
        <f>IFERROR(__xludf.DUMMYFUNCTION("""COMPUTED_VALUE"""),45782.66666666667)</f>
        <v>45782.66667</v>
      </c>
      <c r="K337" s="1">
        <f>IFERROR(__xludf.DUMMYFUNCTION("""COMPUTED_VALUE"""),905.12)</f>
        <v>905.12</v>
      </c>
      <c r="M337" s="2">
        <f>IFERROR(__xludf.DUMMYFUNCTION("""COMPUTED_VALUE"""),45782.66666666667)</f>
        <v>45782.66667</v>
      </c>
      <c r="N337" s="1">
        <f>IFERROR(__xludf.DUMMYFUNCTION("""COMPUTED_VALUE"""),8.7958485E7)</f>
        <v>87958485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IFERROR(__xludf.DUMMYFUNCTION("""COMPUTED_VALUE"""),903.79)</f>
        <v>903.79</v>
      </c>
      <c r="D338" s="2">
        <f>IFERROR(__xludf.DUMMYFUNCTION("""COMPUTED_VALUE"""),45783.66666666667)</f>
        <v>45783.66667</v>
      </c>
      <c r="E338" s="1">
        <f>IFERROR(__xludf.DUMMYFUNCTION("""COMPUTED_VALUE"""),903.79)</f>
        <v>903.79</v>
      </c>
      <c r="G338" s="2">
        <f>IFERROR(__xludf.DUMMYFUNCTION("""COMPUTED_VALUE"""),45783.66666666667)</f>
        <v>45783.66667</v>
      </c>
      <c r="H338" s="1">
        <f>IFERROR(__xludf.DUMMYFUNCTION("""COMPUTED_VALUE"""),897.11)</f>
        <v>897.11</v>
      </c>
      <c r="J338" s="2">
        <f>IFERROR(__xludf.DUMMYFUNCTION("""COMPUTED_VALUE"""),45783.66666666667)</f>
        <v>45783.66667</v>
      </c>
      <c r="K338" s="1">
        <f>IFERROR(__xludf.DUMMYFUNCTION("""COMPUTED_VALUE"""),901.51)</f>
        <v>901.51</v>
      </c>
      <c r="M338" s="2">
        <f>IFERROR(__xludf.DUMMYFUNCTION("""COMPUTED_VALUE"""),45783.66666666667)</f>
        <v>45783.66667</v>
      </c>
      <c r="N338" s="1">
        <f>IFERROR(__xludf.DUMMYFUNCTION("""COMPUTED_VALUE"""),5.7036673E7)</f>
        <v>57036673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IFERROR(__xludf.DUMMYFUNCTION("""COMPUTED_VALUE"""),902.29)</f>
        <v>902.29</v>
      </c>
      <c r="D339" s="2">
        <f>IFERROR(__xludf.DUMMYFUNCTION("""COMPUTED_VALUE"""),45784.66666666667)</f>
        <v>45784.66667</v>
      </c>
      <c r="E339" s="1">
        <f>IFERROR(__xludf.DUMMYFUNCTION("""COMPUTED_VALUE"""),912.78)</f>
        <v>912.78</v>
      </c>
      <c r="G339" s="2">
        <f>IFERROR(__xludf.DUMMYFUNCTION("""COMPUTED_VALUE"""),45784.66666666667)</f>
        <v>45784.66667</v>
      </c>
      <c r="H339" s="1">
        <f>IFERROR(__xludf.DUMMYFUNCTION("""COMPUTED_VALUE"""),901.46)</f>
        <v>901.46</v>
      </c>
      <c r="J339" s="2">
        <f>IFERROR(__xludf.DUMMYFUNCTION("""COMPUTED_VALUE"""),45784.66666666667)</f>
        <v>45784.66667</v>
      </c>
      <c r="K339" s="1">
        <f>IFERROR(__xludf.DUMMYFUNCTION("""COMPUTED_VALUE"""),909.04)</f>
        <v>909.04</v>
      </c>
      <c r="M339" s="2">
        <f>IFERROR(__xludf.DUMMYFUNCTION("""COMPUTED_VALUE"""),45784.66666666667)</f>
        <v>45784.66667</v>
      </c>
      <c r="N339" s="1">
        <f>IFERROR(__xludf.DUMMYFUNCTION("""COMPUTED_VALUE"""),4.4122276E7)</f>
        <v>44122276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IFERROR(__xludf.DUMMYFUNCTION("""COMPUTED_VALUE"""),906.94)</f>
        <v>906.94</v>
      </c>
      <c r="D340" s="2">
        <f>IFERROR(__xludf.DUMMYFUNCTION("""COMPUTED_VALUE"""),45785.66666666667)</f>
        <v>45785.66667</v>
      </c>
      <c r="E340" s="1">
        <f>IFERROR(__xludf.DUMMYFUNCTION("""COMPUTED_VALUE"""),911.87)</f>
        <v>911.87</v>
      </c>
      <c r="G340" s="2">
        <f>IFERROR(__xludf.DUMMYFUNCTION("""COMPUTED_VALUE"""),45785.66666666667)</f>
        <v>45785.66667</v>
      </c>
      <c r="H340" s="1">
        <f>IFERROR(__xludf.DUMMYFUNCTION("""COMPUTED_VALUE"""),899.16)</f>
        <v>899.16</v>
      </c>
      <c r="J340" s="2">
        <f>IFERROR(__xludf.DUMMYFUNCTION("""COMPUTED_VALUE"""),45785.66666666667)</f>
        <v>45785.66667</v>
      </c>
      <c r="K340" s="1">
        <f>IFERROR(__xludf.DUMMYFUNCTION("""COMPUTED_VALUE"""),899.82)</f>
        <v>899.82</v>
      </c>
      <c r="M340" s="2">
        <f>IFERROR(__xludf.DUMMYFUNCTION("""COMPUTED_VALUE"""),45785.66666666667)</f>
        <v>45785.66667</v>
      </c>
      <c r="N340" s="1">
        <f>IFERROR(__xludf.DUMMYFUNCTION("""COMPUTED_VALUE"""),4.3342128E7)</f>
        <v>43342128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IFERROR(__xludf.DUMMYFUNCTION("""COMPUTED_VALUE"""),896.94)</f>
        <v>896.94</v>
      </c>
      <c r="D341" s="2">
        <f>IFERROR(__xludf.DUMMYFUNCTION("""COMPUTED_VALUE"""),45786.66666666667)</f>
        <v>45786.66667</v>
      </c>
      <c r="E341" s="1">
        <f>IFERROR(__xludf.DUMMYFUNCTION("""COMPUTED_VALUE"""),901.62)</f>
        <v>901.62</v>
      </c>
      <c r="G341" s="2">
        <f>IFERROR(__xludf.DUMMYFUNCTION("""COMPUTED_VALUE"""),45786.66666666667)</f>
        <v>45786.66667</v>
      </c>
      <c r="H341" s="1">
        <f>IFERROR(__xludf.DUMMYFUNCTION("""COMPUTED_VALUE"""),893.07)</f>
        <v>893.07</v>
      </c>
      <c r="J341" s="2">
        <f>IFERROR(__xludf.DUMMYFUNCTION("""COMPUTED_VALUE"""),45786.66666666667)</f>
        <v>45786.66667</v>
      </c>
      <c r="K341" s="1">
        <f>IFERROR(__xludf.DUMMYFUNCTION("""COMPUTED_VALUE"""),893.29)</f>
        <v>893.29</v>
      </c>
      <c r="M341" s="2">
        <f>IFERROR(__xludf.DUMMYFUNCTION("""COMPUTED_VALUE"""),45786.66666666667)</f>
        <v>45786.66667</v>
      </c>
      <c r="N341" s="1">
        <f>IFERROR(__xludf.DUMMYFUNCTION("""COMPUTED_VALUE"""),4.0682255E7)</f>
        <v>40682255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IFERROR(__xludf.DUMMYFUNCTION("""COMPUTED_VALUE"""),892.87)</f>
        <v>892.87</v>
      </c>
      <c r="D342" s="2">
        <f>IFERROR(__xludf.DUMMYFUNCTION("""COMPUTED_VALUE"""),45789.66666666667)</f>
        <v>45789.66667</v>
      </c>
      <c r="E342" s="1">
        <f>IFERROR(__xludf.DUMMYFUNCTION("""COMPUTED_VALUE"""),893.16)</f>
        <v>893.16</v>
      </c>
      <c r="G342" s="2">
        <f>IFERROR(__xludf.DUMMYFUNCTION("""COMPUTED_VALUE"""),45789.66666666667)</f>
        <v>45789.66667</v>
      </c>
      <c r="H342" s="1">
        <f>IFERROR(__xludf.DUMMYFUNCTION("""COMPUTED_VALUE"""),882.82)</f>
        <v>882.82</v>
      </c>
      <c r="J342" s="2">
        <f>IFERROR(__xludf.DUMMYFUNCTION("""COMPUTED_VALUE"""),45789.66666666667)</f>
        <v>45789.66667</v>
      </c>
      <c r="K342" s="1">
        <f>IFERROR(__xludf.DUMMYFUNCTION("""COMPUTED_VALUE"""),890.57)</f>
        <v>890.57</v>
      </c>
      <c r="M342" s="2">
        <f>IFERROR(__xludf.DUMMYFUNCTION("""COMPUTED_VALUE"""),45789.66666666667)</f>
        <v>45789.66667</v>
      </c>
      <c r="N342" s="1">
        <f>IFERROR(__xludf.DUMMYFUNCTION("""COMPUTED_VALUE"""),5.5457175E7)</f>
        <v>55457175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IFERROR(__xludf.DUMMYFUNCTION("""COMPUTED_VALUE"""),890.01)</f>
        <v>890.01</v>
      </c>
      <c r="D343" s="2">
        <f>IFERROR(__xludf.DUMMYFUNCTION("""COMPUTED_VALUE"""),45790.66666666667)</f>
        <v>45790.66667</v>
      </c>
      <c r="E343" s="1">
        <f>IFERROR(__xludf.DUMMYFUNCTION("""COMPUTED_VALUE"""),891.0)</f>
        <v>891</v>
      </c>
      <c r="G343" s="2">
        <f>IFERROR(__xludf.DUMMYFUNCTION("""COMPUTED_VALUE"""),45790.66666666667)</f>
        <v>45790.66667</v>
      </c>
      <c r="H343" s="1">
        <f>IFERROR(__xludf.DUMMYFUNCTION("""COMPUTED_VALUE"""),880.32)</f>
        <v>880.32</v>
      </c>
      <c r="J343" s="2">
        <f>IFERROR(__xludf.DUMMYFUNCTION("""COMPUTED_VALUE"""),45790.66666666667)</f>
        <v>45790.66667</v>
      </c>
      <c r="K343" s="1">
        <f>IFERROR(__xludf.DUMMYFUNCTION("""COMPUTED_VALUE"""),881.67)</f>
        <v>881.67</v>
      </c>
      <c r="M343" s="2">
        <f>IFERROR(__xludf.DUMMYFUNCTION("""COMPUTED_VALUE"""),45790.66666666667)</f>
        <v>45790.66667</v>
      </c>
      <c r="N343" s="1">
        <f>IFERROR(__xludf.DUMMYFUNCTION("""COMPUTED_VALUE"""),4.6963222E7)</f>
        <v>46963222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IFERROR(__xludf.DUMMYFUNCTION("""COMPUTED_VALUE"""),880.13)</f>
        <v>880.13</v>
      </c>
      <c r="D344" s="2">
        <f>IFERROR(__xludf.DUMMYFUNCTION("""COMPUTED_VALUE"""),45791.66666666667)</f>
        <v>45791.66667</v>
      </c>
      <c r="E344" s="1">
        <f>IFERROR(__xludf.DUMMYFUNCTION("""COMPUTED_VALUE"""),882.34)</f>
        <v>882.34</v>
      </c>
      <c r="G344" s="2">
        <f>IFERROR(__xludf.DUMMYFUNCTION("""COMPUTED_VALUE"""),45791.66666666667)</f>
        <v>45791.66667</v>
      </c>
      <c r="H344" s="1">
        <f>IFERROR(__xludf.DUMMYFUNCTION("""COMPUTED_VALUE"""),874.58)</f>
        <v>874.58</v>
      </c>
      <c r="J344" s="2">
        <f>IFERROR(__xludf.DUMMYFUNCTION("""COMPUTED_VALUE"""),45791.66666666667)</f>
        <v>45791.66667</v>
      </c>
      <c r="K344" s="1">
        <f>IFERROR(__xludf.DUMMYFUNCTION("""COMPUTED_VALUE"""),879.07)</f>
        <v>879.07</v>
      </c>
      <c r="M344" s="2">
        <f>IFERROR(__xludf.DUMMYFUNCTION("""COMPUTED_VALUE"""),45791.66666666667)</f>
        <v>45791.66667</v>
      </c>
      <c r="N344" s="1">
        <f>IFERROR(__xludf.DUMMYFUNCTION("""COMPUTED_VALUE"""),5.1690298E7)</f>
        <v>51690298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IFERROR(__xludf.DUMMYFUNCTION("""COMPUTED_VALUE"""),881.06)</f>
        <v>881.06</v>
      </c>
      <c r="D345" s="2">
        <f>IFERROR(__xludf.DUMMYFUNCTION("""COMPUTED_VALUE"""),45792.66666666667)</f>
        <v>45792.66667</v>
      </c>
      <c r="E345" s="1">
        <f>IFERROR(__xludf.DUMMYFUNCTION("""COMPUTED_VALUE"""),905.31)</f>
        <v>905.31</v>
      </c>
      <c r="G345" s="2">
        <f>IFERROR(__xludf.DUMMYFUNCTION("""COMPUTED_VALUE"""),45792.66666666667)</f>
        <v>45792.66667</v>
      </c>
      <c r="H345" s="1">
        <f>IFERROR(__xludf.DUMMYFUNCTION("""COMPUTED_VALUE"""),881.06)</f>
        <v>881.06</v>
      </c>
      <c r="J345" s="2">
        <f>IFERROR(__xludf.DUMMYFUNCTION("""COMPUTED_VALUE"""),45792.66666666667)</f>
        <v>45792.66667</v>
      </c>
      <c r="K345" s="1">
        <f>IFERROR(__xludf.DUMMYFUNCTION("""COMPUTED_VALUE"""),904.65)</f>
        <v>904.65</v>
      </c>
      <c r="M345" s="2">
        <f>IFERROR(__xludf.DUMMYFUNCTION("""COMPUTED_VALUE"""),45792.66666666667)</f>
        <v>45792.66667</v>
      </c>
      <c r="N345" s="1">
        <f>IFERROR(__xludf.DUMMYFUNCTION("""COMPUTED_VALUE"""),4.8083396E7)</f>
        <v>48083396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IFERROR(__xludf.DUMMYFUNCTION("""COMPUTED_VALUE"""),907.65)</f>
        <v>907.65</v>
      </c>
      <c r="D346" s="2">
        <f>IFERROR(__xludf.DUMMYFUNCTION("""COMPUTED_VALUE"""),45793.66666666667)</f>
        <v>45793.66667</v>
      </c>
      <c r="E346" s="1">
        <f>IFERROR(__xludf.DUMMYFUNCTION("""COMPUTED_VALUE"""),911.25)</f>
        <v>911.25</v>
      </c>
      <c r="G346" s="2">
        <f>IFERROR(__xludf.DUMMYFUNCTION("""COMPUTED_VALUE"""),45793.66666666667)</f>
        <v>45793.66667</v>
      </c>
      <c r="H346" s="1">
        <f>IFERROR(__xludf.DUMMYFUNCTION("""COMPUTED_VALUE"""),901.38)</f>
        <v>901.38</v>
      </c>
      <c r="J346" s="2">
        <f>IFERROR(__xludf.DUMMYFUNCTION("""COMPUTED_VALUE"""),45793.66666666667)</f>
        <v>45793.66667</v>
      </c>
      <c r="K346" s="1">
        <f>IFERROR(__xludf.DUMMYFUNCTION("""COMPUTED_VALUE"""),909.59)</f>
        <v>909.59</v>
      </c>
      <c r="M346" s="2">
        <f>IFERROR(__xludf.DUMMYFUNCTION("""COMPUTED_VALUE"""),45793.66666666667)</f>
        <v>45793.66667</v>
      </c>
      <c r="N346" s="1">
        <f>IFERROR(__xludf.DUMMYFUNCTION("""COMPUTED_VALUE"""),4.9443015E7)</f>
        <v>49443015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IFERROR(__xludf.DUMMYFUNCTION("""COMPUTED_VALUE"""),909.43)</f>
        <v>909.43</v>
      </c>
      <c r="D347" s="2">
        <f>IFERROR(__xludf.DUMMYFUNCTION("""COMPUTED_VALUE"""),45796.66666666667)</f>
        <v>45796.66667</v>
      </c>
      <c r="E347" s="1">
        <f>IFERROR(__xludf.DUMMYFUNCTION("""COMPUTED_VALUE"""),910.26)</f>
        <v>910.26</v>
      </c>
      <c r="G347" s="2">
        <f>IFERROR(__xludf.DUMMYFUNCTION("""COMPUTED_VALUE"""),45796.66666666667)</f>
        <v>45796.66667</v>
      </c>
      <c r="H347" s="1">
        <f>IFERROR(__xludf.DUMMYFUNCTION("""COMPUTED_VALUE"""),905.25)</f>
        <v>905.25</v>
      </c>
      <c r="J347" s="2">
        <f>IFERROR(__xludf.DUMMYFUNCTION("""COMPUTED_VALUE"""),45796.66666666667)</f>
        <v>45796.66667</v>
      </c>
      <c r="K347" s="1">
        <f>IFERROR(__xludf.DUMMYFUNCTION("""COMPUTED_VALUE"""),908.22)</f>
        <v>908.22</v>
      </c>
      <c r="M347" s="2">
        <f>IFERROR(__xludf.DUMMYFUNCTION("""COMPUTED_VALUE"""),45796.66666666667)</f>
        <v>45796.66667</v>
      </c>
      <c r="N347" s="1">
        <f>IFERROR(__xludf.DUMMYFUNCTION("""COMPUTED_VALUE"""),4.4031603E7)</f>
        <v>44031603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IFERROR(__xludf.DUMMYFUNCTION("""COMPUTED_VALUE"""),907.4)</f>
        <v>907.4</v>
      </c>
      <c r="D348" s="2">
        <f>IFERROR(__xludf.DUMMYFUNCTION("""COMPUTED_VALUE"""),45797.66666666667)</f>
        <v>45797.66667</v>
      </c>
      <c r="E348" s="1">
        <f>IFERROR(__xludf.DUMMYFUNCTION("""COMPUTED_VALUE"""),910.59)</f>
        <v>910.59</v>
      </c>
      <c r="G348" s="2">
        <f>IFERROR(__xludf.DUMMYFUNCTION("""COMPUTED_VALUE"""),45797.66666666667)</f>
        <v>45797.66667</v>
      </c>
      <c r="H348" s="1">
        <f>IFERROR(__xludf.DUMMYFUNCTION("""COMPUTED_VALUE"""),904.83)</f>
        <v>904.83</v>
      </c>
      <c r="J348" s="2">
        <f>IFERROR(__xludf.DUMMYFUNCTION("""COMPUTED_VALUE"""),45797.66666666667)</f>
        <v>45797.66667</v>
      </c>
      <c r="K348" s="1">
        <f>IFERROR(__xludf.DUMMYFUNCTION("""COMPUTED_VALUE"""),907.06)</f>
        <v>907.06</v>
      </c>
      <c r="M348" s="2">
        <f>IFERROR(__xludf.DUMMYFUNCTION("""COMPUTED_VALUE"""),45797.66666666667)</f>
        <v>45797.66667</v>
      </c>
      <c r="N348" s="1">
        <f>IFERROR(__xludf.DUMMYFUNCTION("""COMPUTED_VALUE"""),3.8306789E7)</f>
        <v>38306789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IFERROR(__xludf.DUMMYFUNCTION("""COMPUTED_VALUE"""),906.41)</f>
        <v>906.41</v>
      </c>
      <c r="D349" s="2">
        <f>IFERROR(__xludf.DUMMYFUNCTION("""COMPUTED_VALUE"""),45798.66666666667)</f>
        <v>45798.66667</v>
      </c>
      <c r="E349" s="1">
        <f>IFERROR(__xludf.DUMMYFUNCTION("""COMPUTED_VALUE"""),908.81)</f>
        <v>908.81</v>
      </c>
      <c r="G349" s="2">
        <f>IFERROR(__xludf.DUMMYFUNCTION("""COMPUTED_VALUE"""),45798.66666666667)</f>
        <v>45798.66667</v>
      </c>
      <c r="H349" s="1">
        <f>IFERROR(__xludf.DUMMYFUNCTION("""COMPUTED_VALUE"""),901.2)</f>
        <v>901.2</v>
      </c>
      <c r="J349" s="2">
        <f>IFERROR(__xludf.DUMMYFUNCTION("""COMPUTED_VALUE"""),45798.66666666667)</f>
        <v>45798.66667</v>
      </c>
      <c r="K349" s="1">
        <f>IFERROR(__xludf.DUMMYFUNCTION("""COMPUTED_VALUE"""),903.32)</f>
        <v>903.32</v>
      </c>
      <c r="M349" s="2">
        <f>IFERROR(__xludf.DUMMYFUNCTION("""COMPUTED_VALUE"""),45798.66666666667)</f>
        <v>45798.66667</v>
      </c>
      <c r="N349" s="1">
        <f>IFERROR(__xludf.DUMMYFUNCTION("""COMPUTED_VALUE"""),4.2666612E7)</f>
        <v>42666612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IFERROR(__xludf.DUMMYFUNCTION("""COMPUTED_VALUE"""),903.09)</f>
        <v>903.09</v>
      </c>
      <c r="D350" s="2">
        <f>IFERROR(__xludf.DUMMYFUNCTION("""COMPUTED_VALUE"""),45799.66666666667)</f>
        <v>45799.66667</v>
      </c>
      <c r="E350" s="1">
        <f>IFERROR(__xludf.DUMMYFUNCTION("""COMPUTED_VALUE"""),904.28)</f>
        <v>904.28</v>
      </c>
      <c r="G350" s="2">
        <f>IFERROR(__xludf.DUMMYFUNCTION("""COMPUTED_VALUE"""),45799.66666666667)</f>
        <v>45799.66667</v>
      </c>
      <c r="H350" s="1">
        <f>IFERROR(__xludf.DUMMYFUNCTION("""COMPUTED_VALUE"""),893.01)</f>
        <v>893.01</v>
      </c>
      <c r="J350" s="2">
        <f>IFERROR(__xludf.DUMMYFUNCTION("""COMPUTED_VALUE"""),45799.66666666667)</f>
        <v>45799.66667</v>
      </c>
      <c r="K350" s="1">
        <f>IFERROR(__xludf.DUMMYFUNCTION("""COMPUTED_VALUE"""),896.94)</f>
        <v>896.94</v>
      </c>
      <c r="M350" s="2">
        <f>IFERROR(__xludf.DUMMYFUNCTION("""COMPUTED_VALUE"""),45799.66666666667)</f>
        <v>45799.66667</v>
      </c>
      <c r="N350" s="1">
        <f>IFERROR(__xludf.DUMMYFUNCTION("""COMPUTED_VALUE"""),4.0220531E7)</f>
        <v>40220531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IFERROR(__xludf.DUMMYFUNCTION("""COMPUTED_VALUE"""),897.65)</f>
        <v>897.65</v>
      </c>
      <c r="D351" s="2">
        <f>IFERROR(__xludf.DUMMYFUNCTION("""COMPUTED_VALUE"""),45800.66666666667)</f>
        <v>45800.66667</v>
      </c>
      <c r="E351" s="1">
        <f>IFERROR(__xludf.DUMMYFUNCTION("""COMPUTED_VALUE"""),901.9)</f>
        <v>901.9</v>
      </c>
      <c r="G351" s="2">
        <f>IFERROR(__xludf.DUMMYFUNCTION("""COMPUTED_VALUE"""),45800.66666666667)</f>
        <v>45800.66667</v>
      </c>
      <c r="H351" s="1">
        <f>IFERROR(__xludf.DUMMYFUNCTION("""COMPUTED_VALUE"""),888.35)</f>
        <v>888.35</v>
      </c>
      <c r="J351" s="2">
        <f>IFERROR(__xludf.DUMMYFUNCTION("""COMPUTED_VALUE"""),45800.66666666667)</f>
        <v>45800.66667</v>
      </c>
      <c r="K351" s="1">
        <f>IFERROR(__xludf.DUMMYFUNCTION("""COMPUTED_VALUE"""),899.73)</f>
        <v>899.73</v>
      </c>
      <c r="M351" s="2">
        <f>IFERROR(__xludf.DUMMYFUNCTION("""COMPUTED_VALUE"""),45800.66666666667)</f>
        <v>45800.66667</v>
      </c>
      <c r="N351" s="1">
        <f>IFERROR(__xludf.DUMMYFUNCTION("""COMPUTED_VALUE"""),3.7478648E7)</f>
        <v>37478648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IFERROR(__xludf.DUMMYFUNCTION("""COMPUTED_VALUE"""),901.83)</f>
        <v>901.83</v>
      </c>
      <c r="D352" s="2">
        <f>IFERROR(__xludf.DUMMYFUNCTION("""COMPUTED_VALUE"""),45804.66666666667)</f>
        <v>45804.66667</v>
      </c>
      <c r="E352" s="1">
        <f>IFERROR(__xludf.DUMMYFUNCTION("""COMPUTED_VALUE"""),906.2)</f>
        <v>906.2</v>
      </c>
      <c r="G352" s="2">
        <f>IFERROR(__xludf.DUMMYFUNCTION("""COMPUTED_VALUE"""),45804.66666666667)</f>
        <v>45804.66667</v>
      </c>
      <c r="H352" s="1">
        <f>IFERROR(__xludf.DUMMYFUNCTION("""COMPUTED_VALUE"""),899.47)</f>
        <v>899.47</v>
      </c>
      <c r="J352" s="2">
        <f>IFERROR(__xludf.DUMMYFUNCTION("""COMPUTED_VALUE"""),45804.66666666667)</f>
        <v>45804.66667</v>
      </c>
      <c r="K352" s="1">
        <f>IFERROR(__xludf.DUMMYFUNCTION("""COMPUTED_VALUE"""),905.28)</f>
        <v>905.28</v>
      </c>
      <c r="M352" s="2">
        <f>IFERROR(__xludf.DUMMYFUNCTION("""COMPUTED_VALUE"""),45804.66666666667)</f>
        <v>45804.66667</v>
      </c>
      <c r="N352" s="1">
        <f>IFERROR(__xludf.DUMMYFUNCTION("""COMPUTED_VALUE"""),4.9964037E7)</f>
        <v>49964037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IFERROR(__xludf.DUMMYFUNCTION("""COMPUTED_VALUE"""),905.2)</f>
        <v>905.2</v>
      </c>
      <c r="D353" s="2">
        <f>IFERROR(__xludf.DUMMYFUNCTION("""COMPUTED_VALUE"""),45805.66666666667)</f>
        <v>45805.66667</v>
      </c>
      <c r="E353" s="1">
        <f>IFERROR(__xludf.DUMMYFUNCTION("""COMPUTED_VALUE"""),908.51)</f>
        <v>908.51</v>
      </c>
      <c r="G353" s="2">
        <f>IFERROR(__xludf.DUMMYFUNCTION("""COMPUTED_VALUE"""),45805.66666666667)</f>
        <v>45805.66667</v>
      </c>
      <c r="H353" s="1">
        <f>IFERROR(__xludf.DUMMYFUNCTION("""COMPUTED_VALUE"""),897.71)</f>
        <v>897.71</v>
      </c>
      <c r="J353" s="2">
        <f>IFERROR(__xludf.DUMMYFUNCTION("""COMPUTED_VALUE"""),45805.66666666667)</f>
        <v>45805.66667</v>
      </c>
      <c r="K353" s="1">
        <f>IFERROR(__xludf.DUMMYFUNCTION("""COMPUTED_VALUE"""),898.54)</f>
        <v>898.54</v>
      </c>
      <c r="M353" s="2">
        <f>IFERROR(__xludf.DUMMYFUNCTION("""COMPUTED_VALUE"""),45805.66666666667)</f>
        <v>45805.66667</v>
      </c>
      <c r="N353" s="1">
        <f>IFERROR(__xludf.DUMMYFUNCTION("""COMPUTED_VALUE"""),3.465465E7)</f>
        <v>34654650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IFERROR(__xludf.DUMMYFUNCTION("""COMPUTED_VALUE"""),899.1)</f>
        <v>899.1</v>
      </c>
      <c r="D354" s="2">
        <f>IFERROR(__xludf.DUMMYFUNCTION("""COMPUTED_VALUE"""),45806.66666666667)</f>
        <v>45806.66667</v>
      </c>
      <c r="E354" s="1">
        <f>IFERROR(__xludf.DUMMYFUNCTION("""COMPUTED_VALUE"""),906.46)</f>
        <v>906.46</v>
      </c>
      <c r="G354" s="2">
        <f>IFERROR(__xludf.DUMMYFUNCTION("""COMPUTED_VALUE"""),45806.66666666667)</f>
        <v>45806.66667</v>
      </c>
      <c r="H354" s="1">
        <f>IFERROR(__xludf.DUMMYFUNCTION("""COMPUTED_VALUE"""),892.92)</f>
        <v>892.92</v>
      </c>
      <c r="J354" s="2">
        <f>IFERROR(__xludf.DUMMYFUNCTION("""COMPUTED_VALUE"""),45806.66666666667)</f>
        <v>45806.66667</v>
      </c>
      <c r="K354" s="1">
        <f>IFERROR(__xludf.DUMMYFUNCTION("""COMPUTED_VALUE"""),905.23)</f>
        <v>905.23</v>
      </c>
      <c r="M354" s="2">
        <f>IFERROR(__xludf.DUMMYFUNCTION("""COMPUTED_VALUE"""),45806.66666666667)</f>
        <v>45806.66667</v>
      </c>
      <c r="N354" s="1">
        <f>IFERROR(__xludf.DUMMYFUNCTION("""COMPUTED_VALUE"""),4.2947396E7)</f>
        <v>42947396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IFERROR(__xludf.DUMMYFUNCTION("""COMPUTED_VALUE"""),907.39)</f>
        <v>907.39</v>
      </c>
      <c r="D355" s="2">
        <f>IFERROR(__xludf.DUMMYFUNCTION("""COMPUTED_VALUE"""),45807.66666666667)</f>
        <v>45807.66667</v>
      </c>
      <c r="E355" s="1">
        <f>IFERROR(__xludf.DUMMYFUNCTION("""COMPUTED_VALUE"""),912.71)</f>
        <v>912.71</v>
      </c>
      <c r="G355" s="2">
        <f>IFERROR(__xludf.DUMMYFUNCTION("""COMPUTED_VALUE"""),45807.66666666667)</f>
        <v>45807.66667</v>
      </c>
      <c r="H355" s="1">
        <f>IFERROR(__xludf.DUMMYFUNCTION("""COMPUTED_VALUE"""),905.13)</f>
        <v>905.13</v>
      </c>
      <c r="J355" s="2">
        <f>IFERROR(__xludf.DUMMYFUNCTION("""COMPUTED_VALUE"""),45807.66666666667)</f>
        <v>45807.66667</v>
      </c>
      <c r="K355" s="1">
        <f>IFERROR(__xludf.DUMMYFUNCTION("""COMPUTED_VALUE"""),909.3)</f>
        <v>909.3</v>
      </c>
      <c r="M355" s="2">
        <f>IFERROR(__xludf.DUMMYFUNCTION("""COMPUTED_VALUE"""),45807.66666666667)</f>
        <v>45807.66667</v>
      </c>
      <c r="N355" s="1">
        <f>IFERROR(__xludf.DUMMYFUNCTION("""COMPUTED_VALUE"""),8.2088432E7)</f>
        <v>82088432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IFERROR(__xludf.DUMMYFUNCTION("""COMPUTED_VALUE"""),906.98)</f>
        <v>906.98</v>
      </c>
      <c r="D356" s="2">
        <f>IFERROR(__xludf.DUMMYFUNCTION("""COMPUTED_VALUE"""),45810.66666666667)</f>
        <v>45810.66667</v>
      </c>
      <c r="E356" s="1">
        <f>IFERROR(__xludf.DUMMYFUNCTION("""COMPUTED_VALUE"""),906.98)</f>
        <v>906.98</v>
      </c>
      <c r="G356" s="2">
        <f>IFERROR(__xludf.DUMMYFUNCTION("""COMPUTED_VALUE"""),45810.66666666667)</f>
        <v>45810.66667</v>
      </c>
      <c r="H356" s="1">
        <f>IFERROR(__xludf.DUMMYFUNCTION("""COMPUTED_VALUE"""),895.68)</f>
        <v>895.68</v>
      </c>
      <c r="J356" s="2">
        <f>IFERROR(__xludf.DUMMYFUNCTION("""COMPUTED_VALUE"""),45810.66666666667)</f>
        <v>45810.66667</v>
      </c>
      <c r="K356" s="1">
        <f>IFERROR(__xludf.DUMMYFUNCTION("""COMPUTED_VALUE"""),906.32)</f>
        <v>906.32</v>
      </c>
      <c r="M356" s="2">
        <f>IFERROR(__xludf.DUMMYFUNCTION("""COMPUTED_VALUE"""),45810.66666666667)</f>
        <v>45810.66667</v>
      </c>
      <c r="N356" s="1">
        <f>IFERROR(__xludf.DUMMYFUNCTION("""COMPUTED_VALUE"""),4.1585155E7)</f>
        <v>41585155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IFERROR(__xludf.DUMMYFUNCTION("""COMPUTED_VALUE"""),904.96)</f>
        <v>904.96</v>
      </c>
      <c r="D357" s="2">
        <f>IFERROR(__xludf.DUMMYFUNCTION("""COMPUTED_VALUE"""),45811.66666666667)</f>
        <v>45811.66667</v>
      </c>
      <c r="E357" s="1">
        <f>IFERROR(__xludf.DUMMYFUNCTION("""COMPUTED_VALUE"""),904.96)</f>
        <v>904.96</v>
      </c>
      <c r="G357" s="2">
        <f>IFERROR(__xludf.DUMMYFUNCTION("""COMPUTED_VALUE"""),45811.66666666667)</f>
        <v>45811.66667</v>
      </c>
      <c r="H357" s="1">
        <f>IFERROR(__xludf.DUMMYFUNCTION("""COMPUTED_VALUE"""),893.7)</f>
        <v>893.7</v>
      </c>
      <c r="J357" s="2">
        <f>IFERROR(__xludf.DUMMYFUNCTION("""COMPUTED_VALUE"""),45811.66666666667)</f>
        <v>45811.66667</v>
      </c>
      <c r="K357" s="1">
        <f>IFERROR(__xludf.DUMMYFUNCTION("""COMPUTED_VALUE"""),902.55)</f>
        <v>902.55</v>
      </c>
      <c r="M357" s="2">
        <f>IFERROR(__xludf.DUMMYFUNCTION("""COMPUTED_VALUE"""),45811.66666666667)</f>
        <v>45811.66667</v>
      </c>
      <c r="N357" s="1">
        <f>IFERROR(__xludf.DUMMYFUNCTION("""COMPUTED_VALUE"""),5.7485099E7)</f>
        <v>57485099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IFERROR(__xludf.DUMMYFUNCTION("""COMPUTED_VALUE"""),903.87)</f>
        <v>903.87</v>
      </c>
      <c r="D358" s="2">
        <f>IFERROR(__xludf.DUMMYFUNCTION("""COMPUTED_VALUE"""),45812.66666666667)</f>
        <v>45812.66667</v>
      </c>
      <c r="E358" s="1">
        <f>IFERROR(__xludf.DUMMYFUNCTION("""COMPUTED_VALUE"""),909.16)</f>
        <v>909.16</v>
      </c>
      <c r="G358" s="2">
        <f>IFERROR(__xludf.DUMMYFUNCTION("""COMPUTED_VALUE"""),45812.66666666667)</f>
        <v>45812.66667</v>
      </c>
      <c r="H358" s="1">
        <f>IFERROR(__xludf.DUMMYFUNCTION("""COMPUTED_VALUE"""),896.36)</f>
        <v>896.36</v>
      </c>
      <c r="J358" s="2">
        <f>IFERROR(__xludf.DUMMYFUNCTION("""COMPUTED_VALUE"""),45812.66666666667)</f>
        <v>45812.66667</v>
      </c>
      <c r="K358" s="1">
        <f>IFERROR(__xludf.DUMMYFUNCTION("""COMPUTED_VALUE"""),902.51)</f>
        <v>902.51</v>
      </c>
      <c r="M358" s="2">
        <f>IFERROR(__xludf.DUMMYFUNCTION("""COMPUTED_VALUE"""),45812.66666666667)</f>
        <v>45812.66667</v>
      </c>
      <c r="N358" s="1">
        <f>IFERROR(__xludf.DUMMYFUNCTION("""COMPUTED_VALUE"""),4.8054933E7)</f>
        <v>48054933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IFERROR(__xludf.DUMMYFUNCTION("""COMPUTED_VALUE"""),901.51)</f>
        <v>901.51</v>
      </c>
      <c r="D359" s="2">
        <f>IFERROR(__xludf.DUMMYFUNCTION("""COMPUTED_VALUE"""),45813.66666666667)</f>
        <v>45813.66667</v>
      </c>
      <c r="E359" s="1">
        <f>IFERROR(__xludf.DUMMYFUNCTION("""COMPUTED_VALUE"""),901.78)</f>
        <v>901.78</v>
      </c>
      <c r="G359" s="2">
        <f>IFERROR(__xludf.DUMMYFUNCTION("""COMPUTED_VALUE"""),45813.66666666667)</f>
        <v>45813.66667</v>
      </c>
      <c r="H359" s="1">
        <f>IFERROR(__xludf.DUMMYFUNCTION("""COMPUTED_VALUE"""),895.02)</f>
        <v>895.02</v>
      </c>
      <c r="J359" s="2">
        <f>IFERROR(__xludf.DUMMYFUNCTION("""COMPUTED_VALUE"""),45813.66666666667)</f>
        <v>45813.66667</v>
      </c>
      <c r="K359" s="1">
        <f>IFERROR(__xludf.DUMMYFUNCTION("""COMPUTED_VALUE"""),897.38)</f>
        <v>897.38</v>
      </c>
      <c r="M359" s="2">
        <f>IFERROR(__xludf.DUMMYFUNCTION("""COMPUTED_VALUE"""),45813.66666666667)</f>
        <v>45813.66667</v>
      </c>
      <c r="N359" s="1">
        <f>IFERROR(__xludf.DUMMYFUNCTION("""COMPUTED_VALUE"""),4.409097E7)</f>
        <v>44090970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IFERROR(__xludf.DUMMYFUNCTION("""COMPUTED_VALUE"""),897.1)</f>
        <v>897.1</v>
      </c>
      <c r="D360" s="2">
        <f>IFERROR(__xludf.DUMMYFUNCTION("""COMPUTED_VALUE"""),45814.66666666667)</f>
        <v>45814.66667</v>
      </c>
      <c r="E360" s="1">
        <f>IFERROR(__xludf.DUMMYFUNCTION("""COMPUTED_VALUE"""),900.78)</f>
        <v>900.78</v>
      </c>
      <c r="G360" s="2">
        <f>IFERROR(__xludf.DUMMYFUNCTION("""COMPUTED_VALUE"""),45814.66666666667)</f>
        <v>45814.66667</v>
      </c>
      <c r="H360" s="1">
        <f>IFERROR(__xludf.DUMMYFUNCTION("""COMPUTED_VALUE"""),894.72)</f>
        <v>894.72</v>
      </c>
      <c r="J360" s="2">
        <f>IFERROR(__xludf.DUMMYFUNCTION("""COMPUTED_VALUE"""),45814.66666666667)</f>
        <v>45814.66667</v>
      </c>
      <c r="K360" s="1">
        <f>IFERROR(__xludf.DUMMYFUNCTION("""COMPUTED_VALUE"""),899.06)</f>
        <v>899.06</v>
      </c>
      <c r="M360" s="2">
        <f>IFERROR(__xludf.DUMMYFUNCTION("""COMPUTED_VALUE"""),45814.66666666667)</f>
        <v>45814.66667</v>
      </c>
      <c r="N360" s="1">
        <f>IFERROR(__xludf.DUMMYFUNCTION("""COMPUTED_VALUE"""),3.5138174E7)</f>
        <v>35138174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IFERROR(__xludf.DUMMYFUNCTION("""COMPUTED_VALUE"""),898.16)</f>
        <v>898.16</v>
      </c>
      <c r="D361" s="2">
        <f>IFERROR(__xludf.DUMMYFUNCTION("""COMPUTED_VALUE"""),45817.66666666667)</f>
        <v>45817.66667</v>
      </c>
      <c r="E361" s="1">
        <f>IFERROR(__xludf.DUMMYFUNCTION("""COMPUTED_VALUE"""),903.19)</f>
        <v>903.19</v>
      </c>
      <c r="G361" s="2">
        <f>IFERROR(__xludf.DUMMYFUNCTION("""COMPUTED_VALUE"""),45817.66666666667)</f>
        <v>45817.66667</v>
      </c>
      <c r="H361" s="1">
        <f>IFERROR(__xludf.DUMMYFUNCTION("""COMPUTED_VALUE"""),895.11)</f>
        <v>895.11</v>
      </c>
      <c r="J361" s="2">
        <f>IFERROR(__xludf.DUMMYFUNCTION("""COMPUTED_VALUE"""),45817.66666666667)</f>
        <v>45817.66667</v>
      </c>
      <c r="K361" s="1">
        <f>IFERROR(__xludf.DUMMYFUNCTION("""COMPUTED_VALUE"""),902.06)</f>
        <v>902.06</v>
      </c>
      <c r="M361" s="2">
        <f>IFERROR(__xludf.DUMMYFUNCTION("""COMPUTED_VALUE"""),45817.66666666667)</f>
        <v>45817.66667</v>
      </c>
      <c r="N361" s="1">
        <f>IFERROR(__xludf.DUMMYFUNCTION("""COMPUTED_VALUE"""),4.6124812E7)</f>
        <v>46124812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IFERROR(__xludf.DUMMYFUNCTION("""COMPUTED_VALUE"""),903.75)</f>
        <v>903.75</v>
      </c>
      <c r="D362" s="2">
        <f>IFERROR(__xludf.DUMMYFUNCTION("""COMPUTED_VALUE"""),45818.66666666667)</f>
        <v>45818.66667</v>
      </c>
      <c r="E362" s="1">
        <f>IFERROR(__xludf.DUMMYFUNCTION("""COMPUTED_VALUE"""),912.95)</f>
        <v>912.95</v>
      </c>
      <c r="G362" s="2">
        <f>IFERROR(__xludf.DUMMYFUNCTION("""COMPUTED_VALUE"""),45818.66666666667)</f>
        <v>45818.66667</v>
      </c>
      <c r="H362" s="1">
        <f>IFERROR(__xludf.DUMMYFUNCTION("""COMPUTED_VALUE"""),901.02)</f>
        <v>901.02</v>
      </c>
      <c r="J362" s="2">
        <f>IFERROR(__xludf.DUMMYFUNCTION("""COMPUTED_VALUE"""),45818.66666666667)</f>
        <v>45818.66667</v>
      </c>
      <c r="K362" s="1">
        <f>IFERROR(__xludf.DUMMYFUNCTION("""COMPUTED_VALUE"""),909.99)</f>
        <v>909.99</v>
      </c>
      <c r="M362" s="2">
        <f>IFERROR(__xludf.DUMMYFUNCTION("""COMPUTED_VALUE"""),45818.66666666667)</f>
        <v>45818.66667</v>
      </c>
      <c r="N362" s="1">
        <f>IFERROR(__xludf.DUMMYFUNCTION("""COMPUTED_VALUE"""),4.7017335E7)</f>
        <v>47017335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IFERROR(__xludf.DUMMYFUNCTION("""COMPUTED_VALUE"""),909.14)</f>
        <v>909.14</v>
      </c>
      <c r="D363" s="2">
        <f>IFERROR(__xludf.DUMMYFUNCTION("""COMPUTED_VALUE"""),45819.66666666667)</f>
        <v>45819.66667</v>
      </c>
      <c r="E363" s="1">
        <f>IFERROR(__xludf.DUMMYFUNCTION("""COMPUTED_VALUE"""),909.14)</f>
        <v>909.14</v>
      </c>
      <c r="G363" s="2">
        <f>IFERROR(__xludf.DUMMYFUNCTION("""COMPUTED_VALUE"""),45819.66666666667)</f>
        <v>45819.66667</v>
      </c>
      <c r="H363" s="1">
        <f>IFERROR(__xludf.DUMMYFUNCTION("""COMPUTED_VALUE"""),900.67)</f>
        <v>900.67</v>
      </c>
      <c r="J363" s="2">
        <f>IFERROR(__xludf.DUMMYFUNCTION("""COMPUTED_VALUE"""),45819.66666666667)</f>
        <v>45819.66667</v>
      </c>
      <c r="K363" s="1">
        <f>IFERROR(__xludf.DUMMYFUNCTION("""COMPUTED_VALUE"""),902.84)</f>
        <v>902.84</v>
      </c>
      <c r="M363" s="2">
        <f>IFERROR(__xludf.DUMMYFUNCTION("""COMPUTED_VALUE"""),45819.66666666667)</f>
        <v>45819.66667</v>
      </c>
      <c r="N363" s="1">
        <f>IFERROR(__xludf.DUMMYFUNCTION("""COMPUTED_VALUE"""),4.5782866E7)</f>
        <v>45782866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IFERROR(__xludf.DUMMYFUNCTION("""COMPUTED_VALUE"""),903.44)</f>
        <v>903.44</v>
      </c>
      <c r="D364" s="2">
        <f>IFERROR(__xludf.DUMMYFUNCTION("""COMPUTED_VALUE"""),45820.66666666667)</f>
        <v>45820.66667</v>
      </c>
      <c r="E364" s="1">
        <f>IFERROR(__xludf.DUMMYFUNCTION("""COMPUTED_VALUE"""),911.35)</f>
        <v>911.35</v>
      </c>
      <c r="G364" s="2">
        <f>IFERROR(__xludf.DUMMYFUNCTION("""COMPUTED_VALUE"""),45820.66666666667)</f>
        <v>45820.66667</v>
      </c>
      <c r="H364" s="1">
        <f>IFERROR(__xludf.DUMMYFUNCTION("""COMPUTED_VALUE"""),903.44)</f>
        <v>903.44</v>
      </c>
      <c r="J364" s="2">
        <f>IFERROR(__xludf.DUMMYFUNCTION("""COMPUTED_VALUE"""),45820.66666666667)</f>
        <v>45820.66667</v>
      </c>
      <c r="K364" s="1">
        <f>IFERROR(__xludf.DUMMYFUNCTION("""COMPUTED_VALUE"""),911.2)</f>
        <v>911.2</v>
      </c>
      <c r="M364" s="2">
        <f>IFERROR(__xludf.DUMMYFUNCTION("""COMPUTED_VALUE"""),45820.66666666667)</f>
        <v>45820.66667</v>
      </c>
      <c r="N364" s="1">
        <f>IFERROR(__xludf.DUMMYFUNCTION("""COMPUTED_VALUE"""),4.290446E7)</f>
        <v>42904460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IFERROR(__xludf.DUMMYFUNCTION("""COMPUTED_VALUE"""),909.65)</f>
        <v>909.65</v>
      </c>
      <c r="D365" s="2">
        <f>IFERROR(__xludf.DUMMYFUNCTION("""COMPUTED_VALUE"""),45821.66666666667)</f>
        <v>45821.66667</v>
      </c>
      <c r="E365" s="1">
        <f>IFERROR(__xludf.DUMMYFUNCTION("""COMPUTED_VALUE"""),910.37)</f>
        <v>910.37</v>
      </c>
      <c r="G365" s="2">
        <f>IFERROR(__xludf.DUMMYFUNCTION("""COMPUTED_VALUE"""),45821.66666666667)</f>
        <v>45821.66667</v>
      </c>
      <c r="H365" s="1">
        <f>IFERROR(__xludf.DUMMYFUNCTION("""COMPUTED_VALUE"""),896.59)</f>
        <v>896.59</v>
      </c>
      <c r="J365" s="2">
        <f>IFERROR(__xludf.DUMMYFUNCTION("""COMPUTED_VALUE"""),45821.66666666667)</f>
        <v>45821.66667</v>
      </c>
      <c r="K365" s="1">
        <f>IFERROR(__xludf.DUMMYFUNCTION("""COMPUTED_VALUE"""),899.04)</f>
        <v>899.04</v>
      </c>
      <c r="M365" s="2">
        <f>IFERROR(__xludf.DUMMYFUNCTION("""COMPUTED_VALUE"""),45821.66666666667)</f>
        <v>45821.66667</v>
      </c>
      <c r="N365" s="1">
        <f>IFERROR(__xludf.DUMMYFUNCTION("""COMPUTED_VALUE"""),4.4878152E7)</f>
        <v>44878152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IFERROR(__xludf.DUMMYFUNCTION("""COMPUTED_VALUE"""),901.49)</f>
        <v>901.49</v>
      </c>
      <c r="D366" s="2">
        <f>IFERROR(__xludf.DUMMYFUNCTION("""COMPUTED_VALUE"""),45824.66666666667)</f>
        <v>45824.66667</v>
      </c>
      <c r="E366" s="1">
        <f>IFERROR(__xludf.DUMMYFUNCTION("""COMPUTED_VALUE"""),908.07)</f>
        <v>908.07</v>
      </c>
      <c r="G366" s="2">
        <f>IFERROR(__xludf.DUMMYFUNCTION("""COMPUTED_VALUE"""),45824.66666666667)</f>
        <v>45824.66667</v>
      </c>
      <c r="H366" s="1">
        <f>IFERROR(__xludf.DUMMYFUNCTION("""COMPUTED_VALUE"""),894.4)</f>
        <v>894.4</v>
      </c>
      <c r="J366" s="2">
        <f>IFERROR(__xludf.DUMMYFUNCTION("""COMPUTED_VALUE"""),45824.66666666667)</f>
        <v>45824.66667</v>
      </c>
      <c r="K366" s="1">
        <f>IFERROR(__xludf.DUMMYFUNCTION("""COMPUTED_VALUE"""),898.71)</f>
        <v>898.71</v>
      </c>
      <c r="M366" s="2">
        <f>IFERROR(__xludf.DUMMYFUNCTION("""COMPUTED_VALUE"""),45824.66666666667)</f>
        <v>45824.66667</v>
      </c>
      <c r="N366" s="1">
        <f>IFERROR(__xludf.DUMMYFUNCTION("""COMPUTED_VALUE"""),4.9788682E7)</f>
        <v>49788682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IFERROR(__xludf.DUMMYFUNCTION("""COMPUTED_VALUE"""),896.93)</f>
        <v>896.93</v>
      </c>
      <c r="D367" s="2">
        <f>IFERROR(__xludf.DUMMYFUNCTION("""COMPUTED_VALUE"""),45825.66666666667)</f>
        <v>45825.66667</v>
      </c>
      <c r="E367" s="1">
        <f>IFERROR(__xludf.DUMMYFUNCTION("""COMPUTED_VALUE"""),898.31)</f>
        <v>898.31</v>
      </c>
      <c r="G367" s="2">
        <f>IFERROR(__xludf.DUMMYFUNCTION("""COMPUTED_VALUE"""),45825.66666666667)</f>
        <v>45825.66667</v>
      </c>
      <c r="H367" s="1">
        <f>IFERROR(__xludf.DUMMYFUNCTION("""COMPUTED_VALUE"""),886.14)</f>
        <v>886.14</v>
      </c>
      <c r="J367" s="2">
        <f>IFERROR(__xludf.DUMMYFUNCTION("""COMPUTED_VALUE"""),45825.66666666667)</f>
        <v>45825.66667</v>
      </c>
      <c r="K367" s="1">
        <f>IFERROR(__xludf.DUMMYFUNCTION("""COMPUTED_VALUE"""),886.65)</f>
        <v>886.65</v>
      </c>
      <c r="M367" s="2">
        <f>IFERROR(__xludf.DUMMYFUNCTION("""COMPUTED_VALUE"""),45825.66666666667)</f>
        <v>45825.66667</v>
      </c>
      <c r="N367" s="1">
        <f>IFERROR(__xludf.DUMMYFUNCTION("""COMPUTED_VALUE"""),5.5816856E7)</f>
        <v>55816856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IFERROR(__xludf.DUMMYFUNCTION("""COMPUTED_VALUE"""),887.9)</f>
        <v>887.9</v>
      </c>
      <c r="D368" s="2">
        <f>IFERROR(__xludf.DUMMYFUNCTION("""COMPUTED_VALUE"""),45826.66666666667)</f>
        <v>45826.66667</v>
      </c>
      <c r="E368" s="1">
        <f>IFERROR(__xludf.DUMMYFUNCTION("""COMPUTED_VALUE"""),890.6)</f>
        <v>890.6</v>
      </c>
      <c r="G368" s="2">
        <f>IFERROR(__xludf.DUMMYFUNCTION("""COMPUTED_VALUE"""),45826.66666666667)</f>
        <v>45826.66667</v>
      </c>
      <c r="H368" s="1">
        <f>IFERROR(__xludf.DUMMYFUNCTION("""COMPUTED_VALUE"""),882.85)</f>
        <v>882.85</v>
      </c>
      <c r="J368" s="2">
        <f>IFERROR(__xludf.DUMMYFUNCTION("""COMPUTED_VALUE"""),45826.66666666667)</f>
        <v>45826.66667</v>
      </c>
      <c r="K368" s="1">
        <f>IFERROR(__xludf.DUMMYFUNCTION("""COMPUTED_VALUE"""),884.84)</f>
        <v>884.84</v>
      </c>
      <c r="M368" s="2">
        <f>IFERROR(__xludf.DUMMYFUNCTION("""COMPUTED_VALUE"""),45826.66666666667)</f>
        <v>45826.66667</v>
      </c>
      <c r="N368" s="1">
        <f>IFERROR(__xludf.DUMMYFUNCTION("""COMPUTED_VALUE"""),4.4831739E7)</f>
        <v>44831739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IFERROR(__xludf.DUMMYFUNCTION("""COMPUTED_VALUE"""),886.0)</f>
        <v>886</v>
      </c>
      <c r="D369" s="2">
        <f>IFERROR(__xludf.DUMMYFUNCTION("""COMPUTED_VALUE"""),45828.66666666667)</f>
        <v>45828.66667</v>
      </c>
      <c r="E369" s="1">
        <f>IFERROR(__xludf.DUMMYFUNCTION("""COMPUTED_VALUE"""),890.97)</f>
        <v>890.97</v>
      </c>
      <c r="G369" s="2">
        <f>IFERROR(__xludf.DUMMYFUNCTION("""COMPUTED_VALUE"""),45828.66666666667)</f>
        <v>45828.66667</v>
      </c>
      <c r="H369" s="1">
        <f>IFERROR(__xludf.DUMMYFUNCTION("""COMPUTED_VALUE"""),882.7)</f>
        <v>882.7</v>
      </c>
      <c r="J369" s="2">
        <f>IFERROR(__xludf.DUMMYFUNCTION("""COMPUTED_VALUE"""),45828.66666666667)</f>
        <v>45828.66667</v>
      </c>
      <c r="K369" s="1">
        <f>IFERROR(__xludf.DUMMYFUNCTION("""COMPUTED_VALUE"""),883.08)</f>
        <v>883.08</v>
      </c>
      <c r="M369" s="2">
        <f>IFERROR(__xludf.DUMMYFUNCTION("""COMPUTED_VALUE"""),45828.66666666667)</f>
        <v>45828.66667</v>
      </c>
      <c r="N369" s="1">
        <f>IFERROR(__xludf.DUMMYFUNCTION("""COMPUTED_VALUE"""),1.01264745E8)</f>
        <v>101264745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IFERROR(__xludf.DUMMYFUNCTION("""COMPUTED_VALUE"""),885.44)</f>
        <v>885.44</v>
      </c>
      <c r="D370" s="2">
        <f>IFERROR(__xludf.DUMMYFUNCTION("""COMPUTED_VALUE"""),45831.66666666667)</f>
        <v>45831.66667</v>
      </c>
      <c r="E370" s="1">
        <f>IFERROR(__xludf.DUMMYFUNCTION("""COMPUTED_VALUE"""),889.06)</f>
        <v>889.06</v>
      </c>
      <c r="G370" s="2">
        <f>IFERROR(__xludf.DUMMYFUNCTION("""COMPUTED_VALUE"""),45831.66666666667)</f>
        <v>45831.66667</v>
      </c>
      <c r="H370" s="1">
        <f>IFERROR(__xludf.DUMMYFUNCTION("""COMPUTED_VALUE"""),879.94)</f>
        <v>879.94</v>
      </c>
      <c r="J370" s="2">
        <f>IFERROR(__xludf.DUMMYFUNCTION("""COMPUTED_VALUE"""),45831.66666666667)</f>
        <v>45831.66667</v>
      </c>
      <c r="K370" s="1">
        <f>IFERROR(__xludf.DUMMYFUNCTION("""COMPUTED_VALUE"""),888.22)</f>
        <v>888.22</v>
      </c>
      <c r="M370" s="2">
        <f>IFERROR(__xludf.DUMMYFUNCTION("""COMPUTED_VALUE"""),45831.66666666667)</f>
        <v>45831.66667</v>
      </c>
      <c r="N370" s="1">
        <f>IFERROR(__xludf.DUMMYFUNCTION("""COMPUTED_VALUE"""),5.6030539E7)</f>
        <v>56030539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IFERROR(__xludf.DUMMYFUNCTION("""COMPUTED_VALUE"""),889.91)</f>
        <v>889.91</v>
      </c>
      <c r="D371" s="2">
        <f>IFERROR(__xludf.DUMMYFUNCTION("""COMPUTED_VALUE"""),45832.66666666667)</f>
        <v>45832.66667</v>
      </c>
      <c r="E371" s="1">
        <f>IFERROR(__xludf.DUMMYFUNCTION("""COMPUTED_VALUE"""),898.43)</f>
        <v>898.43</v>
      </c>
      <c r="G371" s="2">
        <f>IFERROR(__xludf.DUMMYFUNCTION("""COMPUTED_VALUE"""),45832.66666666667)</f>
        <v>45832.66667</v>
      </c>
      <c r="H371" s="1">
        <f>IFERROR(__xludf.DUMMYFUNCTION("""COMPUTED_VALUE"""),889.31)</f>
        <v>889.31</v>
      </c>
      <c r="J371" s="2">
        <f>IFERROR(__xludf.DUMMYFUNCTION("""COMPUTED_VALUE"""),45832.66666666667)</f>
        <v>45832.66667</v>
      </c>
      <c r="K371" s="1">
        <f>IFERROR(__xludf.DUMMYFUNCTION("""COMPUTED_VALUE"""),897.27)</f>
        <v>897.27</v>
      </c>
      <c r="M371" s="2">
        <f>IFERROR(__xludf.DUMMYFUNCTION("""COMPUTED_VALUE"""),45832.66666666667)</f>
        <v>45832.66667</v>
      </c>
      <c r="N371" s="1">
        <f>IFERROR(__xludf.DUMMYFUNCTION("""COMPUTED_VALUE"""),5.2701213E7)</f>
        <v>52701213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IFERROR(__xludf.DUMMYFUNCTION("""COMPUTED_VALUE"""),893.27)</f>
        <v>893.27</v>
      </c>
      <c r="D372" s="2">
        <f>IFERROR(__xludf.DUMMYFUNCTION("""COMPUTED_VALUE"""),45833.66666666667)</f>
        <v>45833.66667</v>
      </c>
      <c r="E372" s="1">
        <f>IFERROR(__xludf.DUMMYFUNCTION("""COMPUTED_VALUE"""),893.72)</f>
        <v>893.72</v>
      </c>
      <c r="G372" s="2">
        <f>IFERROR(__xludf.DUMMYFUNCTION("""COMPUTED_VALUE"""),45833.66666666667)</f>
        <v>45833.66667</v>
      </c>
      <c r="H372" s="1">
        <f>IFERROR(__xludf.DUMMYFUNCTION("""COMPUTED_VALUE"""),881.8)</f>
        <v>881.8</v>
      </c>
      <c r="J372" s="2">
        <f>IFERROR(__xludf.DUMMYFUNCTION("""COMPUTED_VALUE"""),45833.66666666667)</f>
        <v>45833.66667</v>
      </c>
      <c r="K372" s="1">
        <f>IFERROR(__xludf.DUMMYFUNCTION("""COMPUTED_VALUE"""),883.98)</f>
        <v>883.98</v>
      </c>
      <c r="M372" s="2">
        <f>IFERROR(__xludf.DUMMYFUNCTION("""COMPUTED_VALUE"""),45833.66666666667)</f>
        <v>45833.66667</v>
      </c>
      <c r="N372" s="1">
        <f>IFERROR(__xludf.DUMMYFUNCTION("""COMPUTED_VALUE"""),4.4808237E7)</f>
        <v>44808237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IFERROR(__xludf.DUMMYFUNCTION("""COMPUTED_VALUE"""),883.75)</f>
        <v>883.75</v>
      </c>
      <c r="D373" s="2">
        <f>IFERROR(__xludf.DUMMYFUNCTION("""COMPUTED_VALUE"""),45834.66666666667)</f>
        <v>45834.66667</v>
      </c>
      <c r="E373" s="1">
        <f>IFERROR(__xludf.DUMMYFUNCTION("""COMPUTED_VALUE"""),888.91)</f>
        <v>888.91</v>
      </c>
      <c r="G373" s="2">
        <f>IFERROR(__xludf.DUMMYFUNCTION("""COMPUTED_VALUE"""),45834.66666666667)</f>
        <v>45834.66667</v>
      </c>
      <c r="H373" s="1">
        <f>IFERROR(__xludf.DUMMYFUNCTION("""COMPUTED_VALUE"""),881.27)</f>
        <v>881.27</v>
      </c>
      <c r="J373" s="2">
        <f>IFERROR(__xludf.DUMMYFUNCTION("""COMPUTED_VALUE"""),45834.66666666667)</f>
        <v>45834.66667</v>
      </c>
      <c r="K373" s="1">
        <f>IFERROR(__xludf.DUMMYFUNCTION("""COMPUTED_VALUE"""),883.82)</f>
        <v>883.82</v>
      </c>
      <c r="M373" s="2">
        <f>IFERROR(__xludf.DUMMYFUNCTION("""COMPUTED_VALUE"""),45834.66666666667)</f>
        <v>45834.66667</v>
      </c>
      <c r="N373" s="1">
        <f>IFERROR(__xludf.DUMMYFUNCTION("""COMPUTED_VALUE"""),5.1436998E7)</f>
        <v>51436998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IFERROR(__xludf.DUMMYFUNCTION("""COMPUTED_VALUE"""),884.36)</f>
        <v>884.36</v>
      </c>
      <c r="D374" s="2">
        <f>IFERROR(__xludf.DUMMYFUNCTION("""COMPUTED_VALUE"""),45835.66666666667)</f>
        <v>45835.66667</v>
      </c>
      <c r="E374" s="1">
        <f>IFERROR(__xludf.DUMMYFUNCTION("""COMPUTED_VALUE"""),896.67)</f>
        <v>896.67</v>
      </c>
      <c r="G374" s="2">
        <f>IFERROR(__xludf.DUMMYFUNCTION("""COMPUTED_VALUE"""),45835.66666666667)</f>
        <v>45835.66667</v>
      </c>
      <c r="H374" s="1">
        <f>IFERROR(__xludf.DUMMYFUNCTION("""COMPUTED_VALUE"""),883.67)</f>
        <v>883.67</v>
      </c>
      <c r="J374" s="2">
        <f>IFERROR(__xludf.DUMMYFUNCTION("""COMPUTED_VALUE"""),45835.66666666667)</f>
        <v>45835.66667</v>
      </c>
      <c r="K374" s="1">
        <f>IFERROR(__xludf.DUMMYFUNCTION("""COMPUTED_VALUE"""),894.63)</f>
        <v>894.63</v>
      </c>
      <c r="M374" s="2">
        <f>IFERROR(__xludf.DUMMYFUNCTION("""COMPUTED_VALUE"""),45835.66666666667)</f>
        <v>45835.66667</v>
      </c>
      <c r="N374" s="1">
        <f>IFERROR(__xludf.DUMMYFUNCTION("""COMPUTED_VALUE"""),7.7178157E7)</f>
        <v>77178157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IFERROR(__xludf.DUMMYFUNCTION("""COMPUTED_VALUE"""),893.79)</f>
        <v>893.79</v>
      </c>
      <c r="D375" s="2">
        <f>IFERROR(__xludf.DUMMYFUNCTION("""COMPUTED_VALUE"""),45838.66666666667)</f>
        <v>45838.66667</v>
      </c>
      <c r="E375" s="1">
        <f>IFERROR(__xludf.DUMMYFUNCTION("""COMPUTED_VALUE"""),901.97)</f>
        <v>901.97</v>
      </c>
      <c r="G375" s="2">
        <f>IFERROR(__xludf.DUMMYFUNCTION("""COMPUTED_VALUE"""),45838.66666666667)</f>
        <v>45838.66667</v>
      </c>
      <c r="H375" s="1">
        <f>IFERROR(__xludf.DUMMYFUNCTION("""COMPUTED_VALUE"""),892.88)</f>
        <v>892.88</v>
      </c>
      <c r="J375" s="2">
        <f>IFERROR(__xludf.DUMMYFUNCTION("""COMPUTED_VALUE"""),45838.66666666667)</f>
        <v>45838.66667</v>
      </c>
      <c r="K375" s="1">
        <f>IFERROR(__xludf.DUMMYFUNCTION("""COMPUTED_VALUE"""),901.15)</f>
        <v>901.15</v>
      </c>
      <c r="M375" s="2">
        <f>IFERROR(__xludf.DUMMYFUNCTION("""COMPUTED_VALUE"""),45838.66666666667)</f>
        <v>45838.66667</v>
      </c>
      <c r="N375" s="1">
        <f>IFERROR(__xludf.DUMMYFUNCTION("""COMPUTED_VALUE"""),5.0110673E7)</f>
        <v>50110673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IFERROR(__xludf.DUMMYFUNCTION("""COMPUTED_VALUE"""),904.13)</f>
        <v>904.13</v>
      </c>
      <c r="D376" s="2">
        <f>IFERROR(__xludf.DUMMYFUNCTION("""COMPUTED_VALUE"""),45839.66666666667)</f>
        <v>45839.66667</v>
      </c>
      <c r="E376" s="1">
        <f>IFERROR(__xludf.DUMMYFUNCTION("""COMPUTED_VALUE"""),924.74)</f>
        <v>924.74</v>
      </c>
      <c r="G376" s="2">
        <f>IFERROR(__xludf.DUMMYFUNCTION("""COMPUTED_VALUE"""),45839.66666666667)</f>
        <v>45839.66667</v>
      </c>
      <c r="H376" s="1">
        <f>IFERROR(__xludf.DUMMYFUNCTION("""COMPUTED_VALUE"""),904.13)</f>
        <v>904.13</v>
      </c>
      <c r="J376" s="2">
        <f>IFERROR(__xludf.DUMMYFUNCTION("""COMPUTED_VALUE"""),45839.66666666667)</f>
        <v>45839.66667</v>
      </c>
      <c r="K376" s="1">
        <f>IFERROR(__xludf.DUMMYFUNCTION("""COMPUTED_VALUE"""),916.5)</f>
        <v>916.5</v>
      </c>
      <c r="M376" s="2">
        <f>IFERROR(__xludf.DUMMYFUNCTION("""COMPUTED_VALUE"""),45839.66666666667)</f>
        <v>45839.66667</v>
      </c>
      <c r="N376" s="1">
        <f>IFERROR(__xludf.DUMMYFUNCTION("""COMPUTED_VALUE"""),6.1138079E7)</f>
        <v>61138079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IFERROR(__xludf.DUMMYFUNCTION("""COMPUTED_VALUE"""),916.6)</f>
        <v>916.6</v>
      </c>
      <c r="D377" s="2">
        <f>IFERROR(__xludf.DUMMYFUNCTION("""COMPUTED_VALUE"""),45840.66666666667)</f>
        <v>45840.66667</v>
      </c>
      <c r="E377" s="1">
        <f>IFERROR(__xludf.DUMMYFUNCTION("""COMPUTED_VALUE"""),919.45)</f>
        <v>919.45</v>
      </c>
      <c r="G377" s="2">
        <f>IFERROR(__xludf.DUMMYFUNCTION("""COMPUTED_VALUE"""),45840.66666666667)</f>
        <v>45840.66667</v>
      </c>
      <c r="H377" s="1">
        <f>IFERROR(__xludf.DUMMYFUNCTION("""COMPUTED_VALUE"""),910.2)</f>
        <v>910.2</v>
      </c>
      <c r="J377" s="2">
        <f>IFERROR(__xludf.DUMMYFUNCTION("""COMPUTED_VALUE"""),45840.66666666667)</f>
        <v>45840.66667</v>
      </c>
      <c r="K377" s="1">
        <f>IFERROR(__xludf.DUMMYFUNCTION("""COMPUTED_VALUE"""),914.59)</f>
        <v>914.59</v>
      </c>
      <c r="M377" s="2">
        <f>IFERROR(__xludf.DUMMYFUNCTION("""COMPUTED_VALUE"""),45840.66666666667)</f>
        <v>45840.66667</v>
      </c>
      <c r="N377" s="1">
        <f>IFERROR(__xludf.DUMMYFUNCTION("""COMPUTED_VALUE"""),4.0850988E7)</f>
        <v>40850988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IFERROR(__xludf.DUMMYFUNCTION("""COMPUTED_VALUE"""),916.38)</f>
        <v>916.38</v>
      </c>
      <c r="D378" s="2">
        <f>IFERROR(__xludf.DUMMYFUNCTION("""COMPUTED_VALUE"""),45841.54166666667)</f>
        <v>45841.54167</v>
      </c>
      <c r="E378" s="1">
        <f>IFERROR(__xludf.DUMMYFUNCTION("""COMPUTED_VALUE"""),916.38)</f>
        <v>916.38</v>
      </c>
      <c r="G378" s="2">
        <f>IFERROR(__xludf.DUMMYFUNCTION("""COMPUTED_VALUE"""),45841.54166666667)</f>
        <v>45841.54167</v>
      </c>
      <c r="H378" s="1">
        <f>IFERROR(__xludf.DUMMYFUNCTION("""COMPUTED_VALUE"""),909.93)</f>
        <v>909.93</v>
      </c>
      <c r="J378" s="2">
        <f>IFERROR(__xludf.DUMMYFUNCTION("""COMPUTED_VALUE"""),45841.54166666667)</f>
        <v>45841.54167</v>
      </c>
      <c r="K378" s="1">
        <f>IFERROR(__xludf.DUMMYFUNCTION("""COMPUTED_VALUE"""),915.14)</f>
        <v>915.14</v>
      </c>
      <c r="M378" s="2">
        <f>IFERROR(__xludf.DUMMYFUNCTION("""COMPUTED_VALUE"""),45841.54166666667)</f>
        <v>45841.54167</v>
      </c>
      <c r="N378" s="1">
        <f>IFERROR(__xludf.DUMMYFUNCTION("""COMPUTED_VALUE"""),2.673443E7)</f>
        <v>26734430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IFERROR(__xludf.DUMMYFUNCTION("""COMPUTED_VALUE"""),915.85)</f>
        <v>915.85</v>
      </c>
      <c r="D379" s="2">
        <f>IFERROR(__xludf.DUMMYFUNCTION("""COMPUTED_VALUE"""),45845.66666666667)</f>
        <v>45845.66667</v>
      </c>
      <c r="E379" s="1">
        <f>IFERROR(__xludf.DUMMYFUNCTION("""COMPUTED_VALUE"""),915.85)</f>
        <v>915.85</v>
      </c>
      <c r="G379" s="2">
        <f>IFERROR(__xludf.DUMMYFUNCTION("""COMPUTED_VALUE"""),45845.66666666667)</f>
        <v>45845.66667</v>
      </c>
      <c r="H379" s="1">
        <f>IFERROR(__xludf.DUMMYFUNCTION("""COMPUTED_VALUE"""),908.07)</f>
        <v>908.07</v>
      </c>
      <c r="J379" s="2">
        <f>IFERROR(__xludf.DUMMYFUNCTION("""COMPUTED_VALUE"""),45845.66666666667)</f>
        <v>45845.66667</v>
      </c>
      <c r="K379" s="1">
        <f>IFERROR(__xludf.DUMMYFUNCTION("""COMPUTED_VALUE"""),910.28)</f>
        <v>910.28</v>
      </c>
      <c r="M379" s="2">
        <f>IFERROR(__xludf.DUMMYFUNCTION("""COMPUTED_VALUE"""),45845.66666666667)</f>
        <v>45845.66667</v>
      </c>
      <c r="N379" s="1">
        <f>IFERROR(__xludf.DUMMYFUNCTION("""COMPUTED_VALUE"""),4.6926654E7)</f>
        <v>46926654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IFERROR(__xludf.DUMMYFUNCTION("""COMPUTED_VALUE"""),905.23)</f>
        <v>905.23</v>
      </c>
      <c r="D380" s="2">
        <f>IFERROR(__xludf.DUMMYFUNCTION("""COMPUTED_VALUE"""),45846.66666666667)</f>
        <v>45846.66667</v>
      </c>
      <c r="E380" s="1">
        <f>IFERROR(__xludf.DUMMYFUNCTION("""COMPUTED_VALUE"""),908.52)</f>
        <v>908.52</v>
      </c>
      <c r="G380" s="2">
        <f>IFERROR(__xludf.DUMMYFUNCTION("""COMPUTED_VALUE"""),45846.66666666667)</f>
        <v>45846.66667</v>
      </c>
      <c r="H380" s="1">
        <f>IFERROR(__xludf.DUMMYFUNCTION("""COMPUTED_VALUE"""),901.45)</f>
        <v>901.45</v>
      </c>
      <c r="J380" s="2">
        <f>IFERROR(__xludf.DUMMYFUNCTION("""COMPUTED_VALUE"""),45846.66666666667)</f>
        <v>45846.66667</v>
      </c>
      <c r="K380" s="1">
        <f>IFERROR(__xludf.DUMMYFUNCTION("""COMPUTED_VALUE"""),905.63)</f>
        <v>905.63</v>
      </c>
      <c r="M380" s="2">
        <f>IFERROR(__xludf.DUMMYFUNCTION("""COMPUTED_VALUE"""),45846.66666666667)</f>
        <v>45846.66667</v>
      </c>
      <c r="N380" s="1">
        <f>IFERROR(__xludf.DUMMYFUNCTION("""COMPUTED_VALUE"""),4.6297071E7)</f>
        <v>46297071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IFERROR(__xludf.DUMMYFUNCTION("""COMPUTED_VALUE"""),904.82)</f>
        <v>904.82</v>
      </c>
      <c r="D381" s="2">
        <f>IFERROR(__xludf.DUMMYFUNCTION("""COMPUTED_VALUE"""),45847.66666666667)</f>
        <v>45847.66667</v>
      </c>
      <c r="E381" s="1">
        <f>IFERROR(__xludf.DUMMYFUNCTION("""COMPUTED_VALUE"""),904.82)</f>
        <v>904.82</v>
      </c>
      <c r="G381" s="2">
        <f>IFERROR(__xludf.DUMMYFUNCTION("""COMPUTED_VALUE"""),45847.66666666667)</f>
        <v>45847.66667</v>
      </c>
      <c r="H381" s="1">
        <f>IFERROR(__xludf.DUMMYFUNCTION("""COMPUTED_VALUE"""),889.18)</f>
        <v>889.18</v>
      </c>
      <c r="J381" s="2">
        <f>IFERROR(__xludf.DUMMYFUNCTION("""COMPUTED_VALUE"""),45847.66666666667)</f>
        <v>45847.66667</v>
      </c>
      <c r="K381" s="1">
        <f>IFERROR(__xludf.DUMMYFUNCTION("""COMPUTED_VALUE"""),896.58)</f>
        <v>896.58</v>
      </c>
      <c r="M381" s="2">
        <f>IFERROR(__xludf.DUMMYFUNCTION("""COMPUTED_VALUE"""),45847.66666666667)</f>
        <v>45847.66667</v>
      </c>
      <c r="N381" s="1">
        <f>IFERROR(__xludf.DUMMYFUNCTION("""COMPUTED_VALUE"""),6.9133462E7)</f>
        <v>69133462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IFERROR(__xludf.DUMMYFUNCTION("""COMPUTED_VALUE"""),894.49)</f>
        <v>894.49</v>
      </c>
      <c r="D382" s="2">
        <f>IFERROR(__xludf.DUMMYFUNCTION("""COMPUTED_VALUE"""),45848.66666666667)</f>
        <v>45848.66667</v>
      </c>
      <c r="E382" s="1">
        <f>IFERROR(__xludf.DUMMYFUNCTION("""COMPUTED_VALUE"""),902.23)</f>
        <v>902.23</v>
      </c>
      <c r="G382" s="2">
        <f>IFERROR(__xludf.DUMMYFUNCTION("""COMPUTED_VALUE"""),45848.66666666667)</f>
        <v>45848.66667</v>
      </c>
      <c r="H382" s="1">
        <f>IFERROR(__xludf.DUMMYFUNCTION("""COMPUTED_VALUE"""),892.68)</f>
        <v>892.68</v>
      </c>
      <c r="J382" s="2">
        <f>IFERROR(__xludf.DUMMYFUNCTION("""COMPUTED_VALUE"""),45848.66666666667)</f>
        <v>45848.66667</v>
      </c>
      <c r="K382" s="1">
        <f>IFERROR(__xludf.DUMMYFUNCTION("""COMPUTED_VALUE"""),901.32)</f>
        <v>901.32</v>
      </c>
      <c r="M382" s="2">
        <f>IFERROR(__xludf.DUMMYFUNCTION("""COMPUTED_VALUE"""),45848.66666666667)</f>
        <v>45848.66667</v>
      </c>
      <c r="N382" s="1">
        <f>IFERROR(__xludf.DUMMYFUNCTION("""COMPUTED_VALUE"""),4.7215962E7)</f>
        <v>47215962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IFERROR(__xludf.DUMMYFUNCTION("""COMPUTED_VALUE"""),896.75)</f>
        <v>896.75</v>
      </c>
      <c r="D383" s="2">
        <f>IFERROR(__xludf.DUMMYFUNCTION("""COMPUTED_VALUE"""),45849.66666666667)</f>
        <v>45849.66667</v>
      </c>
      <c r="E383" s="1">
        <f>IFERROR(__xludf.DUMMYFUNCTION("""COMPUTED_VALUE"""),901.86)</f>
        <v>901.86</v>
      </c>
      <c r="G383" s="2">
        <f>IFERROR(__xludf.DUMMYFUNCTION("""COMPUTED_VALUE"""),45849.66666666667)</f>
        <v>45849.66667</v>
      </c>
      <c r="H383" s="1">
        <f>IFERROR(__xludf.DUMMYFUNCTION("""COMPUTED_VALUE"""),893.62)</f>
        <v>893.62</v>
      </c>
      <c r="J383" s="2">
        <f>IFERROR(__xludf.DUMMYFUNCTION("""COMPUTED_VALUE"""),45849.66666666667)</f>
        <v>45849.66667</v>
      </c>
      <c r="K383" s="1">
        <f>IFERROR(__xludf.DUMMYFUNCTION("""COMPUTED_VALUE"""),899.33)</f>
        <v>899.33</v>
      </c>
      <c r="M383" s="2">
        <f>IFERROR(__xludf.DUMMYFUNCTION("""COMPUTED_VALUE"""),45849.66666666667)</f>
        <v>45849.66667</v>
      </c>
      <c r="N383" s="1">
        <f>IFERROR(__xludf.DUMMYFUNCTION("""COMPUTED_VALUE"""),3.953298E7)</f>
        <v>39532980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IFERROR(__xludf.DUMMYFUNCTION("""COMPUTED_VALUE"""),898.08)</f>
        <v>898.08</v>
      </c>
      <c r="D384" s="2">
        <f>IFERROR(__xludf.DUMMYFUNCTION("""COMPUTED_VALUE"""),45852.66666666667)</f>
        <v>45852.66667</v>
      </c>
      <c r="E384" s="1">
        <f>IFERROR(__xludf.DUMMYFUNCTION("""COMPUTED_VALUE"""),900.26)</f>
        <v>900.26</v>
      </c>
      <c r="G384" s="2">
        <f>IFERROR(__xludf.DUMMYFUNCTION("""COMPUTED_VALUE"""),45852.66666666667)</f>
        <v>45852.66667</v>
      </c>
      <c r="H384" s="1">
        <f>IFERROR(__xludf.DUMMYFUNCTION("""COMPUTED_VALUE"""),893.89)</f>
        <v>893.89</v>
      </c>
      <c r="J384" s="2">
        <f>IFERROR(__xludf.DUMMYFUNCTION("""COMPUTED_VALUE"""),45852.66666666667)</f>
        <v>45852.66667</v>
      </c>
      <c r="K384" s="1">
        <f>IFERROR(__xludf.DUMMYFUNCTION("""COMPUTED_VALUE"""),897.89)</f>
        <v>897.89</v>
      </c>
      <c r="M384" s="2">
        <f>IFERROR(__xludf.DUMMYFUNCTION("""COMPUTED_VALUE"""),45852.66666666667)</f>
        <v>45852.66667</v>
      </c>
      <c r="N384" s="1">
        <f>IFERROR(__xludf.DUMMYFUNCTION("""COMPUTED_VALUE"""),4.164646E7)</f>
        <v>41646460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IFERROR(__xludf.DUMMYFUNCTION("""COMPUTED_VALUE"""),897.46)</f>
        <v>897.46</v>
      </c>
      <c r="D385" s="2">
        <f>IFERROR(__xludf.DUMMYFUNCTION("""COMPUTED_VALUE"""),45853.66666666667)</f>
        <v>45853.66667</v>
      </c>
      <c r="E385" s="1">
        <f>IFERROR(__xludf.DUMMYFUNCTION("""COMPUTED_VALUE"""),897.57)</f>
        <v>897.57</v>
      </c>
      <c r="G385" s="2">
        <f>IFERROR(__xludf.DUMMYFUNCTION("""COMPUTED_VALUE"""),45853.66666666667)</f>
        <v>45853.66667</v>
      </c>
      <c r="H385" s="1">
        <f>IFERROR(__xludf.DUMMYFUNCTION("""COMPUTED_VALUE"""),889.89)</f>
        <v>889.89</v>
      </c>
      <c r="J385" s="2">
        <f>IFERROR(__xludf.DUMMYFUNCTION("""COMPUTED_VALUE"""),45853.66666666667)</f>
        <v>45853.66667</v>
      </c>
      <c r="K385" s="1">
        <f>IFERROR(__xludf.DUMMYFUNCTION("""COMPUTED_VALUE"""),891.14)</f>
        <v>891.14</v>
      </c>
      <c r="M385" s="2">
        <f>IFERROR(__xludf.DUMMYFUNCTION("""COMPUTED_VALUE"""),45853.66666666667)</f>
        <v>45853.66667</v>
      </c>
      <c r="N385" s="1">
        <f>IFERROR(__xludf.DUMMYFUNCTION("""COMPUTED_VALUE"""),4.3233942E7)</f>
        <v>43233942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IFERROR(__xludf.DUMMYFUNCTION("""COMPUTED_VALUE"""),891.64)</f>
        <v>891.64</v>
      </c>
      <c r="D386" s="2">
        <f>IFERROR(__xludf.DUMMYFUNCTION("""COMPUTED_VALUE"""),45854.66666666667)</f>
        <v>45854.66667</v>
      </c>
      <c r="E386" s="1">
        <f>IFERROR(__xludf.DUMMYFUNCTION("""COMPUTED_VALUE"""),895.27)</f>
        <v>895.27</v>
      </c>
      <c r="G386" s="2">
        <f>IFERROR(__xludf.DUMMYFUNCTION("""COMPUTED_VALUE"""),45854.66666666667)</f>
        <v>45854.66667</v>
      </c>
      <c r="H386" s="1">
        <f>IFERROR(__xludf.DUMMYFUNCTION("""COMPUTED_VALUE"""),886.94)</f>
        <v>886.94</v>
      </c>
      <c r="J386" s="2">
        <f>IFERROR(__xludf.DUMMYFUNCTION("""COMPUTED_VALUE"""),45854.66666666667)</f>
        <v>45854.66667</v>
      </c>
      <c r="K386" s="1">
        <f>IFERROR(__xludf.DUMMYFUNCTION("""COMPUTED_VALUE"""),894.58)</f>
        <v>894.58</v>
      </c>
      <c r="M386" s="2">
        <f>IFERROR(__xludf.DUMMYFUNCTION("""COMPUTED_VALUE"""),45854.66666666667)</f>
        <v>45854.66667</v>
      </c>
      <c r="N386" s="1">
        <f>IFERROR(__xludf.DUMMYFUNCTION("""COMPUTED_VALUE"""),4.2424202E7)</f>
        <v>42424202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IFERROR(__xludf.DUMMYFUNCTION("""COMPUTED_VALUE"""),909.68)</f>
        <v>909.68</v>
      </c>
      <c r="D387" s="2">
        <f>IFERROR(__xludf.DUMMYFUNCTION("""COMPUTED_VALUE"""),45855.66666666667)</f>
        <v>45855.66667</v>
      </c>
      <c r="E387" s="1">
        <f>IFERROR(__xludf.DUMMYFUNCTION("""COMPUTED_VALUE"""),928.38)</f>
        <v>928.38</v>
      </c>
      <c r="G387" s="2">
        <f>IFERROR(__xludf.DUMMYFUNCTION("""COMPUTED_VALUE"""),45855.66666666667)</f>
        <v>45855.66667</v>
      </c>
      <c r="H387" s="1">
        <f>IFERROR(__xludf.DUMMYFUNCTION("""COMPUTED_VALUE"""),909.68)</f>
        <v>909.68</v>
      </c>
      <c r="J387" s="2">
        <f>IFERROR(__xludf.DUMMYFUNCTION("""COMPUTED_VALUE"""),45855.66666666667)</f>
        <v>45855.66667</v>
      </c>
      <c r="K387" s="1">
        <f>IFERROR(__xludf.DUMMYFUNCTION("""COMPUTED_VALUE"""),927.4)</f>
        <v>927.4</v>
      </c>
      <c r="M387" s="2">
        <f>IFERROR(__xludf.DUMMYFUNCTION("""COMPUTED_VALUE"""),45855.66666666667)</f>
        <v>45855.66667</v>
      </c>
      <c r="N387" s="1">
        <f>IFERROR(__xludf.DUMMYFUNCTION("""COMPUTED_VALUE"""),6.5514849E7)</f>
        <v>65514849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IFERROR(__xludf.DUMMYFUNCTION("""COMPUTED_VALUE"""),928.77)</f>
        <v>928.77</v>
      </c>
      <c r="D388" s="2">
        <f>IFERROR(__xludf.DUMMYFUNCTION("""COMPUTED_VALUE"""),45856.66666666667)</f>
        <v>45856.66667</v>
      </c>
      <c r="E388" s="1">
        <f>IFERROR(__xludf.DUMMYFUNCTION("""COMPUTED_VALUE"""),929.16)</f>
        <v>929.16</v>
      </c>
      <c r="G388" s="2">
        <f>IFERROR(__xludf.DUMMYFUNCTION("""COMPUTED_VALUE"""),45856.66666666667)</f>
        <v>45856.66667</v>
      </c>
      <c r="H388" s="1">
        <f>IFERROR(__xludf.DUMMYFUNCTION("""COMPUTED_VALUE"""),916.84)</f>
        <v>916.84</v>
      </c>
      <c r="J388" s="2">
        <f>IFERROR(__xludf.DUMMYFUNCTION("""COMPUTED_VALUE"""),45856.66666666667)</f>
        <v>45856.66667</v>
      </c>
      <c r="K388" s="1">
        <f>IFERROR(__xludf.DUMMYFUNCTION("""COMPUTED_VALUE"""),917.0)</f>
        <v>917</v>
      </c>
      <c r="M388" s="2">
        <f>IFERROR(__xludf.DUMMYFUNCTION("""COMPUTED_VALUE"""),45856.66666666667)</f>
        <v>45856.66667</v>
      </c>
      <c r="N388" s="1">
        <f>IFERROR(__xludf.DUMMYFUNCTION("""COMPUTED_VALUE"""),4.7852427E7)</f>
        <v>47852427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IFERROR(__xludf.DUMMYFUNCTION("""COMPUTED_VALUE"""),916.55)</f>
        <v>916.55</v>
      </c>
      <c r="D389" s="2">
        <f>IFERROR(__xludf.DUMMYFUNCTION("""COMPUTED_VALUE"""),45859.66666666667)</f>
        <v>45859.66667</v>
      </c>
      <c r="E389" s="1">
        <f>IFERROR(__xludf.DUMMYFUNCTION("""COMPUTED_VALUE"""),922.21)</f>
        <v>922.21</v>
      </c>
      <c r="G389" s="2">
        <f>IFERROR(__xludf.DUMMYFUNCTION("""COMPUTED_VALUE"""),45859.66666666667)</f>
        <v>45859.66667</v>
      </c>
      <c r="H389" s="1">
        <f>IFERROR(__xludf.DUMMYFUNCTION("""COMPUTED_VALUE"""),911.15)</f>
        <v>911.15</v>
      </c>
      <c r="J389" s="2">
        <f>IFERROR(__xludf.DUMMYFUNCTION("""COMPUTED_VALUE"""),45859.66666666667)</f>
        <v>45859.66667</v>
      </c>
      <c r="K389" s="1">
        <f>IFERROR(__xludf.DUMMYFUNCTION("""COMPUTED_VALUE"""),914.91)</f>
        <v>914.91</v>
      </c>
      <c r="M389" s="2">
        <f>IFERROR(__xludf.DUMMYFUNCTION("""COMPUTED_VALUE"""),45859.66666666667)</f>
        <v>45859.66667</v>
      </c>
      <c r="N389" s="1">
        <f>IFERROR(__xludf.DUMMYFUNCTION("""COMPUTED_VALUE"""),4.6677981E7)</f>
        <v>46677981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IFERROR(__xludf.DUMMYFUNCTION("""COMPUTED_VALUE"""),912.19)</f>
        <v>912.19</v>
      </c>
      <c r="D390" s="2">
        <f>IFERROR(__xludf.DUMMYFUNCTION("""COMPUTED_VALUE"""),45860.66666666667)</f>
        <v>45860.66667</v>
      </c>
      <c r="E390" s="1">
        <f>IFERROR(__xludf.DUMMYFUNCTION("""COMPUTED_VALUE"""),927.98)</f>
        <v>927.98</v>
      </c>
      <c r="G390" s="2">
        <f>IFERROR(__xludf.DUMMYFUNCTION("""COMPUTED_VALUE"""),45860.66666666667)</f>
        <v>45860.66667</v>
      </c>
      <c r="H390" s="1">
        <f>IFERROR(__xludf.DUMMYFUNCTION("""COMPUTED_VALUE"""),906.85)</f>
        <v>906.85</v>
      </c>
      <c r="J390" s="2">
        <f>IFERROR(__xludf.DUMMYFUNCTION("""COMPUTED_VALUE"""),45860.66666666667)</f>
        <v>45860.66667</v>
      </c>
      <c r="K390" s="1">
        <f>IFERROR(__xludf.DUMMYFUNCTION("""COMPUTED_VALUE"""),923.6)</f>
        <v>923.6</v>
      </c>
      <c r="M390" s="2">
        <f>IFERROR(__xludf.DUMMYFUNCTION("""COMPUTED_VALUE"""),45860.66666666667)</f>
        <v>45860.66667</v>
      </c>
      <c r="N390" s="1">
        <f>IFERROR(__xludf.DUMMYFUNCTION("""COMPUTED_VALUE"""),4.9315725E7)</f>
        <v>49315725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IFERROR(__xludf.DUMMYFUNCTION("""COMPUTED_VALUE"""),923.24)</f>
        <v>923.24</v>
      </c>
      <c r="D391" s="2">
        <f>IFERROR(__xludf.DUMMYFUNCTION("""COMPUTED_VALUE"""),45861.66666666667)</f>
        <v>45861.66667</v>
      </c>
      <c r="E391" s="1">
        <f>IFERROR(__xludf.DUMMYFUNCTION("""COMPUTED_VALUE"""),926.1)</f>
        <v>926.1</v>
      </c>
      <c r="G391" s="2">
        <f>IFERROR(__xludf.DUMMYFUNCTION("""COMPUTED_VALUE"""),45861.66666666667)</f>
        <v>45861.66667</v>
      </c>
      <c r="H391" s="1">
        <f>IFERROR(__xludf.DUMMYFUNCTION("""COMPUTED_VALUE"""),914.8)</f>
        <v>914.8</v>
      </c>
      <c r="J391" s="2">
        <f>IFERROR(__xludf.DUMMYFUNCTION("""COMPUTED_VALUE"""),45861.66666666667)</f>
        <v>45861.66667</v>
      </c>
      <c r="K391" s="1">
        <f>IFERROR(__xludf.DUMMYFUNCTION("""COMPUTED_VALUE"""),918.49)</f>
        <v>918.49</v>
      </c>
      <c r="M391" s="2">
        <f>IFERROR(__xludf.DUMMYFUNCTION("""COMPUTED_VALUE"""),45861.66666666667)</f>
        <v>45861.66667</v>
      </c>
      <c r="N391" s="1">
        <f>IFERROR(__xludf.DUMMYFUNCTION("""COMPUTED_VALUE"""),5.1140248E7)</f>
        <v>51140248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IFERROR(__xludf.DUMMYFUNCTION("""COMPUTED_VALUE"""),920.42)</f>
        <v>920.42</v>
      </c>
      <c r="D392" s="2">
        <f>IFERROR(__xludf.DUMMYFUNCTION("""COMPUTED_VALUE"""),45862.66666666667)</f>
        <v>45862.66667</v>
      </c>
      <c r="E392" s="1">
        <f>IFERROR(__xludf.DUMMYFUNCTION("""COMPUTED_VALUE"""),922.36)</f>
        <v>922.36</v>
      </c>
      <c r="G392" s="2">
        <f>IFERROR(__xludf.DUMMYFUNCTION("""COMPUTED_VALUE"""),45862.66666666667)</f>
        <v>45862.66667</v>
      </c>
      <c r="H392" s="1">
        <f>IFERROR(__xludf.DUMMYFUNCTION("""COMPUTED_VALUE"""),914.67)</f>
        <v>914.67</v>
      </c>
      <c r="J392" s="2">
        <f>IFERROR(__xludf.DUMMYFUNCTION("""COMPUTED_VALUE"""),45862.66666666667)</f>
        <v>45862.66667</v>
      </c>
      <c r="K392" s="1">
        <f>IFERROR(__xludf.DUMMYFUNCTION("""COMPUTED_VALUE"""),916.88)</f>
        <v>916.88</v>
      </c>
      <c r="M392" s="2">
        <f>IFERROR(__xludf.DUMMYFUNCTION("""COMPUTED_VALUE"""),45862.66666666667)</f>
        <v>45862.66667</v>
      </c>
      <c r="N392" s="1">
        <f>IFERROR(__xludf.DUMMYFUNCTION("""COMPUTED_VALUE"""),5.0724375E7)</f>
        <v>50724375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IFERROR(__xludf.DUMMYFUNCTION("""COMPUTED_VALUE"""),917.35)</f>
        <v>917.35</v>
      </c>
      <c r="D393" s="2">
        <f>IFERROR(__xludf.DUMMYFUNCTION("""COMPUTED_VALUE"""),45863.66666666667)</f>
        <v>45863.66667</v>
      </c>
      <c r="E393" s="1">
        <f>IFERROR(__xludf.DUMMYFUNCTION("""COMPUTED_VALUE"""),918.03)</f>
        <v>918.03</v>
      </c>
      <c r="G393" s="2">
        <f>IFERROR(__xludf.DUMMYFUNCTION("""COMPUTED_VALUE"""),45863.66666666667)</f>
        <v>45863.66667</v>
      </c>
      <c r="H393" s="1">
        <f>IFERROR(__xludf.DUMMYFUNCTION("""COMPUTED_VALUE"""),910.68)</f>
        <v>910.68</v>
      </c>
      <c r="J393" s="2">
        <f>IFERROR(__xludf.DUMMYFUNCTION("""COMPUTED_VALUE"""),45863.66666666667)</f>
        <v>45863.66667</v>
      </c>
      <c r="K393" s="1">
        <f>IFERROR(__xludf.DUMMYFUNCTION("""COMPUTED_VALUE"""),915.6)</f>
        <v>915.6</v>
      </c>
      <c r="M393" s="2">
        <f>IFERROR(__xludf.DUMMYFUNCTION("""COMPUTED_VALUE"""),45863.66666666667)</f>
        <v>45863.66667</v>
      </c>
      <c r="N393" s="1">
        <f>IFERROR(__xludf.DUMMYFUNCTION("""COMPUTED_VALUE"""),3.7559049E7)</f>
        <v>37559049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IFERROR(__xludf.DUMMYFUNCTION("""COMPUTED_VALUE"""),912.6)</f>
        <v>912.6</v>
      </c>
      <c r="D394" s="2">
        <f>IFERROR(__xludf.DUMMYFUNCTION("""COMPUTED_VALUE"""),45866.66666666667)</f>
        <v>45866.66667</v>
      </c>
      <c r="E394" s="1">
        <f>IFERROR(__xludf.DUMMYFUNCTION("""COMPUTED_VALUE"""),912.6)</f>
        <v>912.6</v>
      </c>
      <c r="G394" s="2">
        <f>IFERROR(__xludf.DUMMYFUNCTION("""COMPUTED_VALUE"""),45866.66666666667)</f>
        <v>45866.66667</v>
      </c>
      <c r="H394" s="1">
        <f>IFERROR(__xludf.DUMMYFUNCTION("""COMPUTED_VALUE"""),902.85)</f>
        <v>902.85</v>
      </c>
      <c r="J394" s="2">
        <f>IFERROR(__xludf.DUMMYFUNCTION("""COMPUTED_VALUE"""),45866.66666666667)</f>
        <v>45866.66667</v>
      </c>
      <c r="K394" s="1">
        <f>IFERROR(__xludf.DUMMYFUNCTION("""COMPUTED_VALUE"""),903.34)</f>
        <v>903.34</v>
      </c>
      <c r="M394" s="2">
        <f>IFERROR(__xludf.DUMMYFUNCTION("""COMPUTED_VALUE"""),45866.66666666667)</f>
        <v>45866.66667</v>
      </c>
      <c r="N394" s="1">
        <f>IFERROR(__xludf.DUMMYFUNCTION("""COMPUTED_VALUE"""),4.3358944E7)</f>
        <v>43358944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IFERROR(__xludf.DUMMYFUNCTION("""COMPUTED_VALUE"""),903.92)</f>
        <v>903.92</v>
      </c>
      <c r="D395" s="2">
        <f>IFERROR(__xludf.DUMMYFUNCTION("""COMPUTED_VALUE"""),45867.66666666667)</f>
        <v>45867.66667</v>
      </c>
      <c r="E395" s="1">
        <f>IFERROR(__xludf.DUMMYFUNCTION("""COMPUTED_VALUE"""),920.39)</f>
        <v>920.39</v>
      </c>
      <c r="G395" s="2">
        <f>IFERROR(__xludf.DUMMYFUNCTION("""COMPUTED_VALUE"""),45867.66666666667)</f>
        <v>45867.66667</v>
      </c>
      <c r="H395" s="1">
        <f>IFERROR(__xludf.DUMMYFUNCTION("""COMPUTED_VALUE"""),903.44)</f>
        <v>903.44</v>
      </c>
      <c r="J395" s="2">
        <f>IFERROR(__xludf.DUMMYFUNCTION("""COMPUTED_VALUE"""),45867.66666666667)</f>
        <v>45867.66667</v>
      </c>
      <c r="K395" s="1">
        <f>IFERROR(__xludf.DUMMYFUNCTION("""COMPUTED_VALUE"""),919.81)</f>
        <v>919.81</v>
      </c>
      <c r="M395" s="2">
        <f>IFERROR(__xludf.DUMMYFUNCTION("""COMPUTED_VALUE"""),45867.66666666667)</f>
        <v>45867.66667</v>
      </c>
      <c r="N395" s="1">
        <f>IFERROR(__xludf.DUMMYFUNCTION("""COMPUTED_VALUE"""),4.3867562E7)</f>
        <v>43867562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IFERROR(__xludf.DUMMYFUNCTION("""COMPUTED_VALUE"""),919.62)</f>
        <v>919.62</v>
      </c>
      <c r="D396" s="2">
        <f>IFERROR(__xludf.DUMMYFUNCTION("""COMPUTED_VALUE"""),45868.66666666667)</f>
        <v>45868.66667</v>
      </c>
      <c r="E396" s="1">
        <f>IFERROR(__xludf.DUMMYFUNCTION("""COMPUTED_VALUE"""),921.42)</f>
        <v>921.42</v>
      </c>
      <c r="G396" s="2">
        <f>IFERROR(__xludf.DUMMYFUNCTION("""COMPUTED_VALUE"""),45868.66666666667)</f>
        <v>45868.66667</v>
      </c>
      <c r="H396" s="1">
        <f>IFERROR(__xludf.DUMMYFUNCTION("""COMPUTED_VALUE"""),910.19)</f>
        <v>910.19</v>
      </c>
      <c r="J396" s="2">
        <f>IFERROR(__xludf.DUMMYFUNCTION("""COMPUTED_VALUE"""),45868.66666666667)</f>
        <v>45868.66667</v>
      </c>
      <c r="K396" s="1">
        <f>IFERROR(__xludf.DUMMYFUNCTION("""COMPUTED_VALUE"""),912.89)</f>
        <v>912.89</v>
      </c>
      <c r="M396" s="2">
        <f>IFERROR(__xludf.DUMMYFUNCTION("""COMPUTED_VALUE"""),45868.66666666667)</f>
        <v>45868.66667</v>
      </c>
      <c r="N396" s="1">
        <f>IFERROR(__xludf.DUMMYFUNCTION("""COMPUTED_VALUE"""),4.0136582E7)</f>
        <v>40136582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IFERROR(__xludf.DUMMYFUNCTION("""COMPUTED_VALUE"""),905.74)</f>
        <v>905.74</v>
      </c>
      <c r="D397" s="2">
        <f>IFERROR(__xludf.DUMMYFUNCTION("""COMPUTED_VALUE"""),45869.66666666667)</f>
        <v>45869.66667</v>
      </c>
      <c r="E397" s="1">
        <f>IFERROR(__xludf.DUMMYFUNCTION("""COMPUTED_VALUE"""),905.74)</f>
        <v>905.74</v>
      </c>
      <c r="G397" s="2">
        <f>IFERROR(__xludf.DUMMYFUNCTION("""COMPUTED_VALUE"""),45869.66666666667)</f>
        <v>45869.66667</v>
      </c>
      <c r="H397" s="1">
        <f>IFERROR(__xludf.DUMMYFUNCTION("""COMPUTED_VALUE"""),889.41)</f>
        <v>889.41</v>
      </c>
      <c r="J397" s="2">
        <f>IFERROR(__xludf.DUMMYFUNCTION("""COMPUTED_VALUE"""),45869.66666666667)</f>
        <v>45869.66667</v>
      </c>
      <c r="K397" s="1">
        <f>IFERROR(__xludf.DUMMYFUNCTION("""COMPUTED_VALUE"""),890.83)</f>
        <v>890.83</v>
      </c>
      <c r="M397" s="2">
        <f>IFERROR(__xludf.DUMMYFUNCTION("""COMPUTED_VALUE"""),45869.66666666667)</f>
        <v>45869.66667</v>
      </c>
      <c r="N397" s="1">
        <f>IFERROR(__xludf.DUMMYFUNCTION("""COMPUTED_VALUE"""),5.613061E7)</f>
        <v>56130610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IFERROR(__xludf.DUMMYFUNCTION("""COMPUTED_VALUE"""),898.95)</f>
        <v>898.95</v>
      </c>
      <c r="D398" s="2">
        <f>IFERROR(__xludf.DUMMYFUNCTION("""COMPUTED_VALUE"""),45870.66666666667)</f>
        <v>45870.66667</v>
      </c>
      <c r="E398" s="1">
        <f>IFERROR(__xludf.DUMMYFUNCTION("""COMPUTED_VALUE"""),904.0)</f>
        <v>904</v>
      </c>
      <c r="G398" s="2">
        <f>IFERROR(__xludf.DUMMYFUNCTION("""COMPUTED_VALUE"""),45870.66666666667)</f>
        <v>45870.66667</v>
      </c>
      <c r="H398" s="1">
        <f>IFERROR(__xludf.DUMMYFUNCTION("""COMPUTED_VALUE"""),894.34)</f>
        <v>894.34</v>
      </c>
      <c r="J398" s="2">
        <f>IFERROR(__xludf.DUMMYFUNCTION("""COMPUTED_VALUE"""),45870.66666666667)</f>
        <v>45870.66667</v>
      </c>
      <c r="K398" s="1">
        <f>IFERROR(__xludf.DUMMYFUNCTION("""COMPUTED_VALUE"""),901.59)</f>
        <v>901.59</v>
      </c>
      <c r="M398" s="2">
        <f>IFERROR(__xludf.DUMMYFUNCTION("""COMPUTED_VALUE"""),45870.66666666667)</f>
        <v>45870.66667</v>
      </c>
      <c r="N398" s="1">
        <f>IFERROR(__xludf.DUMMYFUNCTION("""COMPUTED_VALUE"""),5.2295545E7)</f>
        <v>52295545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IFERROR(__xludf.DUMMYFUNCTION("""COMPUTED_VALUE"""),899.85)</f>
        <v>899.85</v>
      </c>
      <c r="D399" s="2">
        <f>IFERROR(__xludf.DUMMYFUNCTION("""COMPUTED_VALUE"""),45873.66666666667)</f>
        <v>45873.66667</v>
      </c>
      <c r="E399" s="1">
        <f>IFERROR(__xludf.DUMMYFUNCTION("""COMPUTED_VALUE"""),907.27)</f>
        <v>907.27</v>
      </c>
      <c r="G399" s="2">
        <f>IFERROR(__xludf.DUMMYFUNCTION("""COMPUTED_VALUE"""),45873.66666666667)</f>
        <v>45873.66667</v>
      </c>
      <c r="H399" s="1">
        <f>IFERROR(__xludf.DUMMYFUNCTION("""COMPUTED_VALUE"""),898.29)</f>
        <v>898.29</v>
      </c>
      <c r="J399" s="2">
        <f>IFERROR(__xludf.DUMMYFUNCTION("""COMPUTED_VALUE"""),45873.66666666667)</f>
        <v>45873.66667</v>
      </c>
      <c r="K399" s="1">
        <f>IFERROR(__xludf.DUMMYFUNCTION("""COMPUTED_VALUE"""),904.36)</f>
        <v>904.36</v>
      </c>
      <c r="M399" s="2">
        <f>IFERROR(__xludf.DUMMYFUNCTION("""COMPUTED_VALUE"""),45873.66666666667)</f>
        <v>45873.66667</v>
      </c>
      <c r="N399" s="1">
        <f>IFERROR(__xludf.DUMMYFUNCTION("""COMPUTED_VALUE"""),3.9193333E7)</f>
        <v>39193333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IFERROR(__xludf.DUMMYFUNCTION("""COMPUTED_VALUE"""),904.2)</f>
        <v>904.2</v>
      </c>
      <c r="D400" s="2">
        <f>IFERROR(__xludf.DUMMYFUNCTION("""COMPUTED_VALUE"""),45874.66666666667)</f>
        <v>45874.66667</v>
      </c>
      <c r="E400" s="1">
        <f>IFERROR(__xludf.DUMMYFUNCTION("""COMPUTED_VALUE"""),910.03)</f>
        <v>910.03</v>
      </c>
      <c r="G400" s="2">
        <f>IFERROR(__xludf.DUMMYFUNCTION("""COMPUTED_VALUE"""),45874.66666666667)</f>
        <v>45874.66667</v>
      </c>
      <c r="H400" s="1">
        <f>IFERROR(__xludf.DUMMYFUNCTION("""COMPUTED_VALUE"""),901.75)</f>
        <v>901.75</v>
      </c>
      <c r="J400" s="2">
        <f>IFERROR(__xludf.DUMMYFUNCTION("""COMPUTED_VALUE"""),45874.66666666667)</f>
        <v>45874.66667</v>
      </c>
      <c r="K400" s="1">
        <f>IFERROR(__xludf.DUMMYFUNCTION("""COMPUTED_VALUE"""),902.65)</f>
        <v>902.65</v>
      </c>
      <c r="M400" s="2">
        <f>IFERROR(__xludf.DUMMYFUNCTION("""COMPUTED_VALUE"""),45874.66666666667)</f>
        <v>45874.66667</v>
      </c>
      <c r="N400" s="1">
        <f>IFERROR(__xludf.DUMMYFUNCTION("""COMPUTED_VALUE"""),4.3489031E7)</f>
        <v>43489031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IFERROR(__xludf.DUMMYFUNCTION("""COMPUTED_VALUE"""),904.26)</f>
        <v>904.26</v>
      </c>
      <c r="D401" s="2">
        <f>IFERROR(__xludf.DUMMYFUNCTION("""COMPUTED_VALUE"""),45875.66666666667)</f>
        <v>45875.66667</v>
      </c>
      <c r="E401" s="1">
        <f>IFERROR(__xludf.DUMMYFUNCTION("""COMPUTED_VALUE"""),913.23)</f>
        <v>913.23</v>
      </c>
      <c r="G401" s="2">
        <f>IFERROR(__xludf.DUMMYFUNCTION("""COMPUTED_VALUE"""),45875.66666666667)</f>
        <v>45875.66667</v>
      </c>
      <c r="H401" s="1">
        <f>IFERROR(__xludf.DUMMYFUNCTION("""COMPUTED_VALUE"""),898.87)</f>
        <v>898.87</v>
      </c>
      <c r="J401" s="2">
        <f>IFERROR(__xludf.DUMMYFUNCTION("""COMPUTED_VALUE"""),45875.66666666667)</f>
        <v>45875.66667</v>
      </c>
      <c r="K401" s="1">
        <f>IFERROR(__xludf.DUMMYFUNCTION("""COMPUTED_VALUE"""),909.35)</f>
        <v>909.35</v>
      </c>
      <c r="M401" s="2">
        <f>IFERROR(__xludf.DUMMYFUNCTION("""COMPUTED_VALUE"""),45875.66666666667)</f>
        <v>45875.66667</v>
      </c>
      <c r="N401" s="1">
        <f>IFERROR(__xludf.DUMMYFUNCTION("""COMPUTED_VALUE"""),5.0450173E7)</f>
        <v>50450173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IFERROR(__xludf.DUMMYFUNCTION("""COMPUTED_VALUE"""),912.38)</f>
        <v>912.38</v>
      </c>
      <c r="D402" s="2">
        <f>IFERROR(__xludf.DUMMYFUNCTION("""COMPUTED_VALUE"""),45876.66666666667)</f>
        <v>45876.66667</v>
      </c>
      <c r="E402" s="1">
        <f>IFERROR(__xludf.DUMMYFUNCTION("""COMPUTED_VALUE"""),929.14)</f>
        <v>929.14</v>
      </c>
      <c r="G402" s="2">
        <f>IFERROR(__xludf.DUMMYFUNCTION("""COMPUTED_VALUE"""),45876.66666666667)</f>
        <v>45876.66667</v>
      </c>
      <c r="H402" s="1">
        <f>IFERROR(__xludf.DUMMYFUNCTION("""COMPUTED_VALUE"""),910.65)</f>
        <v>910.65</v>
      </c>
      <c r="J402" s="2">
        <f>IFERROR(__xludf.DUMMYFUNCTION("""COMPUTED_VALUE"""),45876.66666666667)</f>
        <v>45876.66667</v>
      </c>
      <c r="K402" s="1">
        <f>IFERROR(__xludf.DUMMYFUNCTION("""COMPUTED_VALUE"""),926.48)</f>
        <v>926.48</v>
      </c>
      <c r="M402" s="2">
        <f>IFERROR(__xludf.DUMMYFUNCTION("""COMPUTED_VALUE"""),45876.66666666667)</f>
        <v>45876.66667</v>
      </c>
      <c r="N402" s="1">
        <f>IFERROR(__xludf.DUMMYFUNCTION("""COMPUTED_VALUE"""),6.2202849E7)</f>
        <v>62202849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IFERROR(__xludf.DUMMYFUNCTION("""COMPUTED_VALUE"""),931.99)</f>
        <v>931.99</v>
      </c>
      <c r="D403" s="2">
        <f>IFERROR(__xludf.DUMMYFUNCTION("""COMPUTED_VALUE"""),45877.66666666667)</f>
        <v>45877.66667</v>
      </c>
      <c r="E403" s="1">
        <f>IFERROR(__xludf.DUMMYFUNCTION("""COMPUTED_VALUE"""),939.32)</f>
        <v>939.32</v>
      </c>
      <c r="G403" s="2">
        <f>IFERROR(__xludf.DUMMYFUNCTION("""COMPUTED_VALUE"""),45877.66666666667)</f>
        <v>45877.66667</v>
      </c>
      <c r="H403" s="1">
        <f>IFERROR(__xludf.DUMMYFUNCTION("""COMPUTED_VALUE"""),931.99)</f>
        <v>931.99</v>
      </c>
      <c r="J403" s="2">
        <f>IFERROR(__xludf.DUMMYFUNCTION("""COMPUTED_VALUE"""),45877.66666666667)</f>
        <v>45877.66667</v>
      </c>
      <c r="K403" s="1">
        <f>IFERROR(__xludf.DUMMYFUNCTION("""COMPUTED_VALUE"""),934.77)</f>
        <v>934.77</v>
      </c>
      <c r="M403" s="2">
        <f>IFERROR(__xludf.DUMMYFUNCTION("""COMPUTED_VALUE"""),45877.66666666667)</f>
        <v>45877.66667</v>
      </c>
      <c r="N403" s="1">
        <f>IFERROR(__xludf.DUMMYFUNCTION("""COMPUTED_VALUE"""),4.4143696E7)</f>
        <v>44143696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IFERROR(__xludf.DUMMYFUNCTION("""COMPUTED_VALUE"""),934.79)</f>
        <v>934.79</v>
      </c>
      <c r="D404" s="2">
        <f>IFERROR(__xludf.DUMMYFUNCTION("""COMPUTED_VALUE"""),45880.66666666667)</f>
        <v>45880.66667</v>
      </c>
      <c r="E404" s="1">
        <f>IFERROR(__xludf.DUMMYFUNCTION("""COMPUTED_VALUE"""),938.36)</f>
        <v>938.36</v>
      </c>
      <c r="G404" s="2">
        <f>IFERROR(__xludf.DUMMYFUNCTION("""COMPUTED_VALUE"""),45880.66666666667)</f>
        <v>45880.66667</v>
      </c>
      <c r="H404" s="1">
        <f>IFERROR(__xludf.DUMMYFUNCTION("""COMPUTED_VALUE"""),927.66)</f>
        <v>927.66</v>
      </c>
      <c r="J404" s="2">
        <f>IFERROR(__xludf.DUMMYFUNCTION("""COMPUTED_VALUE"""),45880.66666666667)</f>
        <v>45880.66667</v>
      </c>
      <c r="K404" s="1">
        <f>IFERROR(__xludf.DUMMYFUNCTION("""COMPUTED_VALUE"""),936.41)</f>
        <v>936.41</v>
      </c>
      <c r="M404" s="2">
        <f>IFERROR(__xludf.DUMMYFUNCTION("""COMPUTED_VALUE"""),45880.66666666667)</f>
        <v>45880.66667</v>
      </c>
      <c r="N404" s="1">
        <f>IFERROR(__xludf.DUMMYFUNCTION("""COMPUTED_VALUE"""),4.5540796E7)</f>
        <v>45540796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IFERROR(__xludf.DUMMYFUNCTION("""COMPUTED_VALUE"""),937.29)</f>
        <v>937.29</v>
      </c>
      <c r="D405" s="2">
        <f>IFERROR(__xludf.DUMMYFUNCTION("""COMPUTED_VALUE"""),45881.66666666667)</f>
        <v>45881.66667</v>
      </c>
      <c r="E405" s="1">
        <f>IFERROR(__xludf.DUMMYFUNCTION("""COMPUTED_VALUE"""),942.05)</f>
        <v>942.05</v>
      </c>
      <c r="G405" s="2">
        <f>IFERROR(__xludf.DUMMYFUNCTION("""COMPUTED_VALUE"""),45881.66666666667)</f>
        <v>45881.66667</v>
      </c>
      <c r="H405" s="1">
        <f>IFERROR(__xludf.DUMMYFUNCTION("""COMPUTED_VALUE"""),935.93)</f>
        <v>935.93</v>
      </c>
      <c r="J405" s="2">
        <f>IFERROR(__xludf.DUMMYFUNCTION("""COMPUTED_VALUE"""),45881.66666666667)</f>
        <v>45881.66667</v>
      </c>
      <c r="K405" s="1">
        <f>IFERROR(__xludf.DUMMYFUNCTION("""COMPUTED_VALUE"""),941.63)</f>
        <v>941.63</v>
      </c>
      <c r="M405" s="2">
        <f>IFERROR(__xludf.DUMMYFUNCTION("""COMPUTED_VALUE"""),45881.66666666667)</f>
        <v>45881.66667</v>
      </c>
      <c r="N405" s="1">
        <f>IFERROR(__xludf.DUMMYFUNCTION("""COMPUTED_VALUE"""),4.264096E7)</f>
        <v>42640960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IFERROR(__xludf.DUMMYFUNCTION("""COMPUTED_VALUE"""),942.09)</f>
        <v>942.09</v>
      </c>
      <c r="D406" s="2">
        <f>IFERROR(__xludf.DUMMYFUNCTION("""COMPUTED_VALUE"""),45882.66666666667)</f>
        <v>45882.66667</v>
      </c>
      <c r="E406" s="1">
        <f>IFERROR(__xludf.DUMMYFUNCTION("""COMPUTED_VALUE"""),947.55)</f>
        <v>947.55</v>
      </c>
      <c r="G406" s="2">
        <f>IFERROR(__xludf.DUMMYFUNCTION("""COMPUTED_VALUE"""),45882.66666666667)</f>
        <v>45882.66667</v>
      </c>
      <c r="H406" s="1">
        <f>IFERROR(__xludf.DUMMYFUNCTION("""COMPUTED_VALUE"""),939.23)</f>
        <v>939.23</v>
      </c>
      <c r="J406" s="2">
        <f>IFERROR(__xludf.DUMMYFUNCTION("""COMPUTED_VALUE"""),45882.66666666667)</f>
        <v>45882.66667</v>
      </c>
      <c r="K406" s="1">
        <f>IFERROR(__xludf.DUMMYFUNCTION("""COMPUTED_VALUE"""),946.09)</f>
        <v>946.09</v>
      </c>
      <c r="M406" s="2">
        <f>IFERROR(__xludf.DUMMYFUNCTION("""COMPUTED_VALUE"""),45882.66666666667)</f>
        <v>45882.66667</v>
      </c>
      <c r="N406" s="1">
        <f>IFERROR(__xludf.DUMMYFUNCTION("""COMPUTED_VALUE"""),3.5969254E7)</f>
        <v>35969254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IFERROR(__xludf.DUMMYFUNCTION("""COMPUTED_VALUE"""),944.73)</f>
        <v>944.73</v>
      </c>
      <c r="D407" s="2">
        <f>IFERROR(__xludf.DUMMYFUNCTION("""COMPUTED_VALUE"""),45883.66666666667)</f>
        <v>45883.66667</v>
      </c>
      <c r="E407" s="1">
        <f>IFERROR(__xludf.DUMMYFUNCTION("""COMPUTED_VALUE"""),944.73)</f>
        <v>944.73</v>
      </c>
      <c r="G407" s="2">
        <f>IFERROR(__xludf.DUMMYFUNCTION("""COMPUTED_VALUE"""),45883.66666666667)</f>
        <v>45883.66667</v>
      </c>
      <c r="H407" s="1">
        <f>IFERROR(__xludf.DUMMYFUNCTION("""COMPUTED_VALUE"""),937.15)</f>
        <v>937.15</v>
      </c>
      <c r="J407" s="2">
        <f>IFERROR(__xludf.DUMMYFUNCTION("""COMPUTED_VALUE"""),45883.66666666667)</f>
        <v>45883.66667</v>
      </c>
      <c r="K407" s="1">
        <f>IFERROR(__xludf.DUMMYFUNCTION("""COMPUTED_VALUE"""),938.49)</f>
        <v>938.49</v>
      </c>
      <c r="M407" s="2">
        <f>IFERROR(__xludf.DUMMYFUNCTION("""COMPUTED_VALUE"""),45883.66666666667)</f>
        <v>45883.66667</v>
      </c>
      <c r="N407" s="1">
        <f>IFERROR(__xludf.DUMMYFUNCTION("""COMPUTED_VALUE"""),3.2570839E7)</f>
        <v>32570839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IFERROR(__xludf.DUMMYFUNCTION("""COMPUTED_VALUE"""),940.48)</f>
        <v>940.48</v>
      </c>
      <c r="D408" s="2">
        <f>IFERROR(__xludf.DUMMYFUNCTION("""COMPUTED_VALUE"""),45884.66666666667)</f>
        <v>45884.66667</v>
      </c>
      <c r="E408" s="1">
        <f>IFERROR(__xludf.DUMMYFUNCTION("""COMPUTED_VALUE"""),950.19)</f>
        <v>950.19</v>
      </c>
      <c r="G408" s="2">
        <f>IFERROR(__xludf.DUMMYFUNCTION("""COMPUTED_VALUE"""),45884.66666666667)</f>
        <v>45884.66667</v>
      </c>
      <c r="H408" s="1">
        <f>IFERROR(__xludf.DUMMYFUNCTION("""COMPUTED_VALUE"""),938.87)</f>
        <v>938.87</v>
      </c>
      <c r="J408" s="2">
        <f>IFERROR(__xludf.DUMMYFUNCTION("""COMPUTED_VALUE"""),45884.66666666667)</f>
        <v>45884.66667</v>
      </c>
      <c r="K408" s="1">
        <f>IFERROR(__xludf.DUMMYFUNCTION("""COMPUTED_VALUE"""),945.55)</f>
        <v>945.55</v>
      </c>
      <c r="M408" s="2">
        <f>IFERROR(__xludf.DUMMYFUNCTION("""COMPUTED_VALUE"""),45884.66666666667)</f>
        <v>45884.66667</v>
      </c>
      <c r="N408" s="1">
        <f>IFERROR(__xludf.DUMMYFUNCTION("""COMPUTED_VALUE"""),3.8232582E7)</f>
        <v>38232582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IFERROR(__xludf.DUMMYFUNCTION("""COMPUTED_VALUE"""),945.93)</f>
        <v>945.93</v>
      </c>
      <c r="D409" s="2">
        <f>IFERROR(__xludf.DUMMYFUNCTION("""COMPUTED_VALUE"""),45887.66666666667)</f>
        <v>45887.66667</v>
      </c>
      <c r="E409" s="1">
        <f>IFERROR(__xludf.DUMMYFUNCTION("""COMPUTED_VALUE"""),946.84)</f>
        <v>946.84</v>
      </c>
      <c r="G409" s="2">
        <f>IFERROR(__xludf.DUMMYFUNCTION("""COMPUTED_VALUE"""),45887.66666666667)</f>
        <v>45887.66667</v>
      </c>
      <c r="H409" s="1">
        <f>IFERROR(__xludf.DUMMYFUNCTION("""COMPUTED_VALUE"""),937.5)</f>
        <v>937.5</v>
      </c>
      <c r="J409" s="2">
        <f>IFERROR(__xludf.DUMMYFUNCTION("""COMPUTED_VALUE"""),45887.66666666667)</f>
        <v>45887.66667</v>
      </c>
      <c r="K409" s="1">
        <f>IFERROR(__xludf.DUMMYFUNCTION("""COMPUTED_VALUE"""),939.08)</f>
        <v>939.08</v>
      </c>
      <c r="M409" s="2">
        <f>IFERROR(__xludf.DUMMYFUNCTION("""COMPUTED_VALUE"""),45887.66666666667)</f>
        <v>45887.66667</v>
      </c>
      <c r="N409" s="1">
        <f>IFERROR(__xludf.DUMMYFUNCTION("""COMPUTED_VALUE"""),4.4802765E7)</f>
        <v>44802765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IFERROR(__xludf.DUMMYFUNCTION("""COMPUTED_VALUE"""),939.86)</f>
        <v>939.86</v>
      </c>
      <c r="D410" s="2">
        <f>IFERROR(__xludf.DUMMYFUNCTION("""COMPUTED_VALUE"""),45888.66666666667)</f>
        <v>45888.66667</v>
      </c>
      <c r="E410" s="1">
        <f>IFERROR(__xludf.DUMMYFUNCTION("""COMPUTED_VALUE"""),952.59)</f>
        <v>952.59</v>
      </c>
      <c r="G410" s="2">
        <f>IFERROR(__xludf.DUMMYFUNCTION("""COMPUTED_VALUE"""),45888.66666666667)</f>
        <v>45888.66667</v>
      </c>
      <c r="H410" s="1">
        <f>IFERROR(__xludf.DUMMYFUNCTION("""COMPUTED_VALUE"""),939.86)</f>
        <v>939.86</v>
      </c>
      <c r="J410" s="2">
        <f>IFERROR(__xludf.DUMMYFUNCTION("""COMPUTED_VALUE"""),45888.66666666667)</f>
        <v>45888.66667</v>
      </c>
      <c r="K410" s="1">
        <f>IFERROR(__xludf.DUMMYFUNCTION("""COMPUTED_VALUE"""),952.25)</f>
        <v>952.25</v>
      </c>
      <c r="M410" s="2">
        <f>IFERROR(__xludf.DUMMYFUNCTION("""COMPUTED_VALUE"""),45888.66666666667)</f>
        <v>45888.66667</v>
      </c>
      <c r="N410" s="1">
        <f>IFERROR(__xludf.DUMMYFUNCTION("""COMPUTED_VALUE"""),4.142821E7)</f>
        <v>41428210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IFERROR(__xludf.DUMMYFUNCTION("""COMPUTED_VALUE"""),958.76)</f>
        <v>958.76</v>
      </c>
      <c r="D411" s="2">
        <f>IFERROR(__xludf.DUMMYFUNCTION("""COMPUTED_VALUE"""),45889.66666666667)</f>
        <v>45889.66667</v>
      </c>
      <c r="E411" s="1">
        <f>IFERROR(__xludf.DUMMYFUNCTION("""COMPUTED_VALUE"""),970.63)</f>
        <v>970.63</v>
      </c>
      <c r="G411" s="2">
        <f>IFERROR(__xludf.DUMMYFUNCTION("""COMPUTED_VALUE"""),45889.66666666667)</f>
        <v>45889.66667</v>
      </c>
      <c r="H411" s="1">
        <f>IFERROR(__xludf.DUMMYFUNCTION("""COMPUTED_VALUE"""),946.77)</f>
        <v>946.77</v>
      </c>
      <c r="J411" s="2">
        <f>IFERROR(__xludf.DUMMYFUNCTION("""COMPUTED_VALUE"""),45889.66666666667)</f>
        <v>45889.66667</v>
      </c>
      <c r="K411" s="1">
        <f>IFERROR(__xludf.DUMMYFUNCTION("""COMPUTED_VALUE"""),953.45)</f>
        <v>953.45</v>
      </c>
      <c r="M411" s="2">
        <f>IFERROR(__xludf.DUMMYFUNCTION("""COMPUTED_VALUE"""),45889.66666666667)</f>
        <v>45889.66667</v>
      </c>
      <c r="N411" s="1">
        <f>IFERROR(__xludf.DUMMYFUNCTION("""COMPUTED_VALUE"""),4.7818333E7)</f>
        <v>47818333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IFERROR(__xludf.DUMMYFUNCTION("""COMPUTED_VALUE"""),951.75)</f>
        <v>951.75</v>
      </c>
      <c r="D412" s="2">
        <f>IFERROR(__xludf.DUMMYFUNCTION("""COMPUTED_VALUE"""),45890.66666666667)</f>
        <v>45890.66667</v>
      </c>
      <c r="E412" s="1">
        <f>IFERROR(__xludf.DUMMYFUNCTION("""COMPUTED_VALUE"""),953.95)</f>
        <v>953.95</v>
      </c>
      <c r="G412" s="2">
        <f>IFERROR(__xludf.DUMMYFUNCTION("""COMPUTED_VALUE"""),45890.66666666667)</f>
        <v>45890.66667</v>
      </c>
      <c r="H412" s="1">
        <f>IFERROR(__xludf.DUMMYFUNCTION("""COMPUTED_VALUE"""),946.65)</f>
        <v>946.65</v>
      </c>
      <c r="J412" s="2">
        <f>IFERROR(__xludf.DUMMYFUNCTION("""COMPUTED_VALUE"""),45890.66666666667)</f>
        <v>45890.66667</v>
      </c>
      <c r="K412" s="1">
        <f>IFERROR(__xludf.DUMMYFUNCTION("""COMPUTED_VALUE"""),949.34)</f>
        <v>949.34</v>
      </c>
      <c r="M412" s="2">
        <f>IFERROR(__xludf.DUMMYFUNCTION("""COMPUTED_VALUE"""),45890.66666666667)</f>
        <v>45890.66667</v>
      </c>
      <c r="N412" s="1">
        <f>IFERROR(__xludf.DUMMYFUNCTION("""COMPUTED_VALUE"""),3.1609003E7)</f>
        <v>31609003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IFERROR(__xludf.DUMMYFUNCTION("""COMPUTED_VALUE"""),954.32)</f>
        <v>954.32</v>
      </c>
      <c r="D413" s="2">
        <f>IFERROR(__xludf.DUMMYFUNCTION("""COMPUTED_VALUE"""),45891.66666666667)</f>
        <v>45891.66667</v>
      </c>
      <c r="E413" s="1">
        <f>IFERROR(__xludf.DUMMYFUNCTION("""COMPUTED_VALUE"""),957.32)</f>
        <v>957.32</v>
      </c>
      <c r="G413" s="2">
        <f>IFERROR(__xludf.DUMMYFUNCTION("""COMPUTED_VALUE"""),45891.66666666667)</f>
        <v>45891.66667</v>
      </c>
      <c r="H413" s="1">
        <f>IFERROR(__xludf.DUMMYFUNCTION("""COMPUTED_VALUE"""),943.89)</f>
        <v>943.89</v>
      </c>
      <c r="J413" s="2">
        <f>IFERROR(__xludf.DUMMYFUNCTION("""COMPUTED_VALUE"""),45891.66666666667)</f>
        <v>45891.66667</v>
      </c>
      <c r="K413" s="1">
        <f>IFERROR(__xludf.DUMMYFUNCTION("""COMPUTED_VALUE"""),945.65)</f>
        <v>945.65</v>
      </c>
      <c r="M413" s="2">
        <f>IFERROR(__xludf.DUMMYFUNCTION("""COMPUTED_VALUE"""),45891.66666666667)</f>
        <v>45891.66667</v>
      </c>
      <c r="N413" s="1">
        <f>IFERROR(__xludf.DUMMYFUNCTION("""COMPUTED_VALUE"""),3.4008274E7)</f>
        <v>34008274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IFERROR(__xludf.DUMMYFUNCTION("""COMPUTED_VALUE"""),936.85)</f>
        <v>936.85</v>
      </c>
      <c r="D414" s="2">
        <f>IFERROR(__xludf.DUMMYFUNCTION("""COMPUTED_VALUE"""),45894.66666666667)</f>
        <v>45894.66667</v>
      </c>
      <c r="E414" s="1">
        <f>IFERROR(__xludf.DUMMYFUNCTION("""COMPUTED_VALUE"""),937.14)</f>
        <v>937.14</v>
      </c>
      <c r="G414" s="2">
        <f>IFERROR(__xludf.DUMMYFUNCTION("""COMPUTED_VALUE"""),45894.66666666667)</f>
        <v>45894.66667</v>
      </c>
      <c r="H414" s="1">
        <f>IFERROR(__xludf.DUMMYFUNCTION("""COMPUTED_VALUE"""),922.62)</f>
        <v>922.62</v>
      </c>
      <c r="J414" s="2">
        <f>IFERROR(__xludf.DUMMYFUNCTION("""COMPUTED_VALUE"""),45894.66666666667)</f>
        <v>45894.66667</v>
      </c>
      <c r="K414" s="1">
        <f>IFERROR(__xludf.DUMMYFUNCTION("""COMPUTED_VALUE"""),924.8)</f>
        <v>924.8</v>
      </c>
      <c r="M414" s="2">
        <f>IFERROR(__xludf.DUMMYFUNCTION("""COMPUTED_VALUE"""),45894.66666666667)</f>
        <v>45894.66667</v>
      </c>
      <c r="N414" s="1">
        <f>IFERROR(__xludf.DUMMYFUNCTION("""COMPUTED_VALUE"""),7.3391816E7)</f>
        <v>73391816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IFERROR(__xludf.DUMMYFUNCTION("""COMPUTED_VALUE"""),922.8)</f>
        <v>922.8</v>
      </c>
      <c r="D415" s="2">
        <f>IFERROR(__xludf.DUMMYFUNCTION("""COMPUTED_VALUE"""),45895.66666666667)</f>
        <v>45895.66667</v>
      </c>
      <c r="E415" s="1">
        <f>IFERROR(__xludf.DUMMYFUNCTION("""COMPUTED_VALUE"""),924.91)</f>
        <v>924.91</v>
      </c>
      <c r="G415" s="2">
        <f>IFERROR(__xludf.DUMMYFUNCTION("""COMPUTED_VALUE"""),45895.66666666667)</f>
        <v>45895.66667</v>
      </c>
      <c r="H415" s="1">
        <f>IFERROR(__xludf.DUMMYFUNCTION("""COMPUTED_VALUE"""),914.3)</f>
        <v>914.3</v>
      </c>
      <c r="J415" s="2">
        <f>IFERROR(__xludf.DUMMYFUNCTION("""COMPUTED_VALUE"""),45895.66666666667)</f>
        <v>45895.66667</v>
      </c>
      <c r="K415" s="1">
        <f>IFERROR(__xludf.DUMMYFUNCTION("""COMPUTED_VALUE"""),915.65)</f>
        <v>915.65</v>
      </c>
      <c r="M415" s="2">
        <f>IFERROR(__xludf.DUMMYFUNCTION("""COMPUTED_VALUE"""),45895.66666666667)</f>
        <v>45895.66667</v>
      </c>
      <c r="N415" s="1">
        <f>IFERROR(__xludf.DUMMYFUNCTION("""COMPUTED_VALUE"""),1.06008082E8)</f>
        <v>106008082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IFERROR(__xludf.DUMMYFUNCTION("""COMPUTED_VALUE"""),915.55)</f>
        <v>915.55</v>
      </c>
      <c r="D416" s="2">
        <f>IFERROR(__xludf.DUMMYFUNCTION("""COMPUTED_VALUE"""),45896.66666666667)</f>
        <v>45896.66667</v>
      </c>
      <c r="E416" s="1">
        <f>IFERROR(__xludf.DUMMYFUNCTION("""COMPUTED_VALUE"""),919.63)</f>
        <v>919.63</v>
      </c>
      <c r="G416" s="2">
        <f>IFERROR(__xludf.DUMMYFUNCTION("""COMPUTED_VALUE"""),45896.66666666667)</f>
        <v>45896.66667</v>
      </c>
      <c r="H416" s="1">
        <f>IFERROR(__xludf.DUMMYFUNCTION("""COMPUTED_VALUE"""),911.36)</f>
        <v>911.36</v>
      </c>
      <c r="J416" s="2">
        <f>IFERROR(__xludf.DUMMYFUNCTION("""COMPUTED_VALUE"""),45896.66666666667)</f>
        <v>45896.66667</v>
      </c>
      <c r="K416" s="1">
        <f>IFERROR(__xludf.DUMMYFUNCTION("""COMPUTED_VALUE"""),919.2)</f>
        <v>919.2</v>
      </c>
      <c r="M416" s="2">
        <f>IFERROR(__xludf.DUMMYFUNCTION("""COMPUTED_VALUE"""),45896.66666666667)</f>
        <v>45896.66667</v>
      </c>
      <c r="N416" s="1">
        <f>IFERROR(__xludf.DUMMYFUNCTION("""COMPUTED_VALUE"""),6.9427671E7)</f>
        <v>69427671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IFERROR(__xludf.DUMMYFUNCTION("""COMPUTED_VALUE"""),920.19)</f>
        <v>920.19</v>
      </c>
      <c r="D417" s="2">
        <f>IFERROR(__xludf.DUMMYFUNCTION("""COMPUTED_VALUE"""),45897.66666666667)</f>
        <v>45897.66667</v>
      </c>
      <c r="E417" s="1">
        <f>IFERROR(__xludf.DUMMYFUNCTION("""COMPUTED_VALUE"""),920.39)</f>
        <v>920.39</v>
      </c>
      <c r="G417" s="2">
        <f>IFERROR(__xludf.DUMMYFUNCTION("""COMPUTED_VALUE"""),45897.66666666667)</f>
        <v>45897.66667</v>
      </c>
      <c r="H417" s="1">
        <f>IFERROR(__xludf.DUMMYFUNCTION("""COMPUTED_VALUE"""),913.01)</f>
        <v>913.01</v>
      </c>
      <c r="J417" s="2">
        <f>IFERROR(__xludf.DUMMYFUNCTION("""COMPUTED_VALUE"""),45897.66666666667)</f>
        <v>45897.66667</v>
      </c>
      <c r="K417" s="1">
        <f>IFERROR(__xludf.DUMMYFUNCTION("""COMPUTED_VALUE"""),914.06)</f>
        <v>914.06</v>
      </c>
      <c r="M417" s="2">
        <f>IFERROR(__xludf.DUMMYFUNCTION("""COMPUTED_VALUE"""),45897.66666666667)</f>
        <v>45897.66667</v>
      </c>
      <c r="N417" s="1">
        <f>IFERROR(__xludf.DUMMYFUNCTION("""COMPUTED_VALUE"""),5.5163352E7)</f>
        <v>55163352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IFERROR(__xludf.DUMMYFUNCTION("""COMPUTED_VALUE"""),915.26)</f>
        <v>915.26</v>
      </c>
      <c r="D418" s="2">
        <f>IFERROR(__xludf.DUMMYFUNCTION("""COMPUTED_VALUE"""),45898.66666666667)</f>
        <v>45898.66667</v>
      </c>
      <c r="E418" s="1">
        <f>IFERROR(__xludf.DUMMYFUNCTION("""COMPUTED_VALUE"""),924.69)</f>
        <v>924.69</v>
      </c>
      <c r="G418" s="2">
        <f>IFERROR(__xludf.DUMMYFUNCTION("""COMPUTED_VALUE"""),45898.66666666667)</f>
        <v>45898.66667</v>
      </c>
      <c r="H418" s="1">
        <f>IFERROR(__xludf.DUMMYFUNCTION("""COMPUTED_VALUE"""),915.26)</f>
        <v>915.26</v>
      </c>
      <c r="J418" s="2">
        <f>IFERROR(__xludf.DUMMYFUNCTION("""COMPUTED_VALUE"""),45898.66666666667)</f>
        <v>45898.66667</v>
      </c>
      <c r="K418" s="1">
        <f>IFERROR(__xludf.DUMMYFUNCTION("""COMPUTED_VALUE"""),922.59)</f>
        <v>922.59</v>
      </c>
      <c r="M418" s="2">
        <f>IFERROR(__xludf.DUMMYFUNCTION("""COMPUTED_VALUE"""),45898.66666666667)</f>
        <v>45898.66667</v>
      </c>
      <c r="N418" s="1">
        <f>IFERROR(__xludf.DUMMYFUNCTION("""COMPUTED_VALUE"""),5.9424584E7)</f>
        <v>59424584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IFERROR(__xludf.DUMMYFUNCTION("""COMPUTED_VALUE"""),940.76)</f>
        <v>940.76</v>
      </c>
      <c r="D419" s="2">
        <f>IFERROR(__xludf.DUMMYFUNCTION("""COMPUTED_VALUE"""),45902.66666666667)</f>
        <v>45902.66667</v>
      </c>
      <c r="E419" s="1">
        <f>IFERROR(__xludf.DUMMYFUNCTION("""COMPUTED_VALUE"""),943.67)</f>
        <v>943.67</v>
      </c>
      <c r="G419" s="2">
        <f>IFERROR(__xludf.DUMMYFUNCTION("""COMPUTED_VALUE"""),45902.66666666667)</f>
        <v>45902.66667</v>
      </c>
      <c r="H419" s="1">
        <f>IFERROR(__xludf.DUMMYFUNCTION("""COMPUTED_VALUE"""),922.88)</f>
        <v>922.88</v>
      </c>
      <c r="J419" s="2">
        <f>IFERROR(__xludf.DUMMYFUNCTION("""COMPUTED_VALUE"""),45902.66666666667)</f>
        <v>45902.66667</v>
      </c>
      <c r="K419" s="1">
        <f>IFERROR(__xludf.DUMMYFUNCTION("""COMPUTED_VALUE"""),926.1)</f>
        <v>926.1</v>
      </c>
      <c r="M419" s="2">
        <f>IFERROR(__xludf.DUMMYFUNCTION("""COMPUTED_VALUE"""),45902.66666666667)</f>
        <v>45902.66667</v>
      </c>
      <c r="N419" s="1">
        <f>IFERROR(__xludf.DUMMYFUNCTION("""COMPUTED_VALUE"""),8.2752502E7)</f>
        <v>82752502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IFERROR(__xludf.DUMMYFUNCTION("""COMPUTED_VALUE"""),924.29)</f>
        <v>924.29</v>
      </c>
      <c r="D420" s="2">
        <f>IFERROR(__xludf.DUMMYFUNCTION("""COMPUTED_VALUE"""),45903.66666666667)</f>
        <v>45903.66667</v>
      </c>
      <c r="E420" s="1">
        <f>IFERROR(__xludf.DUMMYFUNCTION("""COMPUTED_VALUE"""),926.33)</f>
        <v>926.33</v>
      </c>
      <c r="G420" s="2">
        <f>IFERROR(__xludf.DUMMYFUNCTION("""COMPUTED_VALUE"""),45903.66666666667)</f>
        <v>45903.66667</v>
      </c>
      <c r="H420" s="1">
        <f>IFERROR(__xludf.DUMMYFUNCTION("""COMPUTED_VALUE"""),908.59)</f>
        <v>908.59</v>
      </c>
      <c r="J420" s="2">
        <f>IFERROR(__xludf.DUMMYFUNCTION("""COMPUTED_VALUE"""),45903.66666666667)</f>
        <v>45903.66667</v>
      </c>
      <c r="K420" s="1">
        <f>IFERROR(__xludf.DUMMYFUNCTION("""COMPUTED_VALUE"""),923.33)</f>
        <v>923.33</v>
      </c>
      <c r="M420" s="2">
        <f>IFERROR(__xludf.DUMMYFUNCTION("""COMPUTED_VALUE"""),45903.66666666667)</f>
        <v>45903.66667</v>
      </c>
      <c r="N420" s="1">
        <f>IFERROR(__xludf.DUMMYFUNCTION("""COMPUTED_VALUE"""),9.1230685E7)</f>
        <v>91230685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IFERROR(__xludf.DUMMYFUNCTION("""COMPUTED_VALUE"""),923.34)</f>
        <v>923.34</v>
      </c>
      <c r="D421" s="2">
        <f>IFERROR(__xludf.DUMMYFUNCTION("""COMPUTED_VALUE"""),45904.66666666667)</f>
        <v>45904.66667</v>
      </c>
      <c r="E421" s="1">
        <f>IFERROR(__xludf.DUMMYFUNCTION("""COMPUTED_VALUE"""),928.23)</f>
        <v>928.23</v>
      </c>
      <c r="G421" s="2">
        <f>IFERROR(__xludf.DUMMYFUNCTION("""COMPUTED_VALUE"""),45904.66666666667)</f>
        <v>45904.66667</v>
      </c>
      <c r="H421" s="1">
        <f>IFERROR(__xludf.DUMMYFUNCTION("""COMPUTED_VALUE"""),914.01)</f>
        <v>914.01</v>
      </c>
      <c r="J421" s="2">
        <f>IFERROR(__xludf.DUMMYFUNCTION("""COMPUTED_VALUE"""),45904.66666666667)</f>
        <v>45904.66667</v>
      </c>
      <c r="K421" s="1">
        <f>IFERROR(__xludf.DUMMYFUNCTION("""COMPUTED_VALUE"""),915.24)</f>
        <v>915.24</v>
      </c>
      <c r="M421" s="2">
        <f>IFERROR(__xludf.DUMMYFUNCTION("""COMPUTED_VALUE"""),45904.66666666667)</f>
        <v>45904.66667</v>
      </c>
      <c r="N421" s="1">
        <f>IFERROR(__xludf.DUMMYFUNCTION("""COMPUTED_VALUE"""),6.7134053E7)</f>
        <v>67134053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IFERROR(__xludf.DUMMYFUNCTION("""COMPUTED_VALUE"""),911.55)</f>
        <v>911.55</v>
      </c>
      <c r="D422" s="2">
        <f>IFERROR(__xludf.DUMMYFUNCTION("""COMPUTED_VALUE"""),45905.66666666667)</f>
        <v>45905.66667</v>
      </c>
      <c r="E422" s="1">
        <f>IFERROR(__xludf.DUMMYFUNCTION("""COMPUTED_VALUE"""),918.04)</f>
        <v>918.04</v>
      </c>
      <c r="G422" s="2">
        <f>IFERROR(__xludf.DUMMYFUNCTION("""COMPUTED_VALUE"""),45905.66666666667)</f>
        <v>45905.66667</v>
      </c>
      <c r="H422" s="1">
        <f>IFERROR(__xludf.DUMMYFUNCTION("""COMPUTED_VALUE"""),907.76)</f>
        <v>907.76</v>
      </c>
      <c r="J422" s="2">
        <f>IFERROR(__xludf.DUMMYFUNCTION("""COMPUTED_VALUE"""),45905.66666666667)</f>
        <v>45905.66667</v>
      </c>
      <c r="K422" s="1">
        <f>IFERROR(__xludf.DUMMYFUNCTION("""COMPUTED_VALUE"""),909.37)</f>
        <v>909.37</v>
      </c>
      <c r="M422" s="2">
        <f>IFERROR(__xludf.DUMMYFUNCTION("""COMPUTED_VALUE"""),45905.66666666667)</f>
        <v>45905.66667</v>
      </c>
      <c r="N422" s="1">
        <f>IFERROR(__xludf.DUMMYFUNCTION("""COMPUTED_VALUE"""),6.2366418E7)</f>
        <v>62366418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IFERROR(__xludf.DUMMYFUNCTION("""COMPUTED_VALUE"""),906.58)</f>
        <v>906.58</v>
      </c>
      <c r="D423" s="2">
        <f>IFERROR(__xludf.DUMMYFUNCTION("""COMPUTED_VALUE"""),45908.66666666667)</f>
        <v>45908.66667</v>
      </c>
      <c r="E423" s="1">
        <f>IFERROR(__xludf.DUMMYFUNCTION("""COMPUTED_VALUE"""),906.58)</f>
        <v>906.58</v>
      </c>
      <c r="G423" s="2">
        <f>IFERROR(__xludf.DUMMYFUNCTION("""COMPUTED_VALUE"""),45908.66666666667)</f>
        <v>45908.66667</v>
      </c>
      <c r="H423" s="1">
        <f>IFERROR(__xludf.DUMMYFUNCTION("""COMPUTED_VALUE"""),888.6)</f>
        <v>888.6</v>
      </c>
      <c r="J423" s="2">
        <f>IFERROR(__xludf.DUMMYFUNCTION("""COMPUTED_VALUE"""),45908.66666666667)</f>
        <v>45908.66667</v>
      </c>
      <c r="K423" s="1">
        <f>IFERROR(__xludf.DUMMYFUNCTION("""COMPUTED_VALUE"""),893.57)</f>
        <v>893.57</v>
      </c>
      <c r="M423" s="2">
        <f>IFERROR(__xludf.DUMMYFUNCTION("""COMPUTED_VALUE"""),45908.66666666667)</f>
        <v>45908.66667</v>
      </c>
      <c r="N423" s="1">
        <f>IFERROR(__xludf.DUMMYFUNCTION("""COMPUTED_VALUE"""),8.2237825E7)</f>
        <v>82237825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IFERROR(__xludf.DUMMYFUNCTION("""COMPUTED_VALUE"""),892.01)</f>
        <v>892.01</v>
      </c>
      <c r="D424" s="2">
        <f>IFERROR(__xludf.DUMMYFUNCTION("""COMPUTED_VALUE"""),45909.66666666667)</f>
        <v>45909.66667</v>
      </c>
      <c r="E424" s="1">
        <f>IFERROR(__xludf.DUMMYFUNCTION("""COMPUTED_VALUE"""),902.04)</f>
        <v>902.04</v>
      </c>
      <c r="G424" s="2">
        <f>IFERROR(__xludf.DUMMYFUNCTION("""COMPUTED_VALUE"""),45909.66666666667)</f>
        <v>45909.66667</v>
      </c>
      <c r="H424" s="1">
        <f>IFERROR(__xludf.DUMMYFUNCTION("""COMPUTED_VALUE"""),892.01)</f>
        <v>892.01</v>
      </c>
      <c r="J424" s="2">
        <f>IFERROR(__xludf.DUMMYFUNCTION("""COMPUTED_VALUE"""),45909.66666666667)</f>
        <v>45909.66667</v>
      </c>
      <c r="K424" s="1">
        <f>IFERROR(__xludf.DUMMYFUNCTION("""COMPUTED_VALUE"""),899.75)</f>
        <v>899.75</v>
      </c>
      <c r="M424" s="2">
        <f>IFERROR(__xludf.DUMMYFUNCTION("""COMPUTED_VALUE"""),45909.66666666667)</f>
        <v>45909.66667</v>
      </c>
      <c r="N424" s="1">
        <f>IFERROR(__xludf.DUMMYFUNCTION("""COMPUTED_VALUE"""),4.8671885E7)</f>
        <v>48671885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IFERROR(__xludf.DUMMYFUNCTION("""COMPUTED_VALUE"""),896.3)</f>
        <v>896.3</v>
      </c>
      <c r="D425" s="2">
        <f>IFERROR(__xludf.DUMMYFUNCTION("""COMPUTED_VALUE"""),45910.66666666667)</f>
        <v>45910.66667</v>
      </c>
      <c r="E425" s="1">
        <f>IFERROR(__xludf.DUMMYFUNCTION("""COMPUTED_VALUE"""),900.26)</f>
        <v>900.26</v>
      </c>
      <c r="G425" s="2">
        <f>IFERROR(__xludf.DUMMYFUNCTION("""COMPUTED_VALUE"""),45910.66666666667)</f>
        <v>45910.66667</v>
      </c>
      <c r="H425" s="1">
        <f>IFERROR(__xludf.DUMMYFUNCTION("""COMPUTED_VALUE"""),890.92)</f>
        <v>890.92</v>
      </c>
      <c r="J425" s="2">
        <f>IFERROR(__xludf.DUMMYFUNCTION("""COMPUTED_VALUE"""),45910.66666666667)</f>
        <v>45910.66667</v>
      </c>
      <c r="K425" s="1">
        <f>IFERROR(__xludf.DUMMYFUNCTION("""COMPUTED_VALUE"""),897.5)</f>
        <v>897.5</v>
      </c>
      <c r="M425" s="2">
        <f>IFERROR(__xludf.DUMMYFUNCTION("""COMPUTED_VALUE"""),45910.66666666667)</f>
        <v>45910.66667</v>
      </c>
      <c r="N425" s="1">
        <f>IFERROR(__xludf.DUMMYFUNCTION("""COMPUTED_VALUE"""),4.9286554E7)</f>
        <v>49286554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IFERROR(__xludf.DUMMYFUNCTION("""COMPUTED_VALUE"""),898.4)</f>
        <v>898.4</v>
      </c>
      <c r="D426" s="2">
        <f>IFERROR(__xludf.DUMMYFUNCTION("""COMPUTED_VALUE"""),45911.66666666667)</f>
        <v>45911.66667</v>
      </c>
      <c r="E426" s="1">
        <f>IFERROR(__xludf.DUMMYFUNCTION("""COMPUTED_VALUE"""),906.14)</f>
        <v>906.14</v>
      </c>
      <c r="G426" s="2">
        <f>IFERROR(__xludf.DUMMYFUNCTION("""COMPUTED_VALUE"""),45911.66666666667)</f>
        <v>45911.66667</v>
      </c>
      <c r="H426" s="1">
        <f>IFERROR(__xludf.DUMMYFUNCTION("""COMPUTED_VALUE"""),897.65)</f>
        <v>897.65</v>
      </c>
      <c r="J426" s="2">
        <f>IFERROR(__xludf.DUMMYFUNCTION("""COMPUTED_VALUE"""),45911.66666666667)</f>
        <v>45911.66667</v>
      </c>
      <c r="K426" s="1">
        <f>IFERROR(__xludf.DUMMYFUNCTION("""COMPUTED_VALUE"""),901.88)</f>
        <v>901.88</v>
      </c>
      <c r="M426" s="2">
        <f>IFERROR(__xludf.DUMMYFUNCTION("""COMPUTED_VALUE"""),45911.66666666667)</f>
        <v>45911.66667</v>
      </c>
      <c r="N426" s="1">
        <f>IFERROR(__xludf.DUMMYFUNCTION("""COMPUTED_VALUE"""),4.6767534E7)</f>
        <v>46767534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IFERROR(__xludf.DUMMYFUNCTION("""COMPUTED_VALUE"""),901.39)</f>
        <v>901.39</v>
      </c>
      <c r="D427" s="2">
        <f>IFERROR(__xludf.DUMMYFUNCTION("""COMPUTED_VALUE"""),45912.66666666667)</f>
        <v>45912.66667</v>
      </c>
      <c r="E427" s="1">
        <f>IFERROR(__xludf.DUMMYFUNCTION("""COMPUTED_VALUE"""),901.68)</f>
        <v>901.68</v>
      </c>
      <c r="G427" s="2">
        <f>IFERROR(__xludf.DUMMYFUNCTION("""COMPUTED_VALUE"""),45912.66666666667)</f>
        <v>45912.66667</v>
      </c>
      <c r="H427" s="1">
        <f>IFERROR(__xludf.DUMMYFUNCTION("""COMPUTED_VALUE"""),893.18)</f>
        <v>893.18</v>
      </c>
      <c r="J427" s="2">
        <f>IFERROR(__xludf.DUMMYFUNCTION("""COMPUTED_VALUE"""),45912.66666666667)</f>
        <v>45912.66667</v>
      </c>
      <c r="K427" s="1">
        <f>IFERROR(__xludf.DUMMYFUNCTION("""COMPUTED_VALUE"""),896.47)</f>
        <v>896.47</v>
      </c>
      <c r="M427" s="2">
        <f>IFERROR(__xludf.DUMMYFUNCTION("""COMPUTED_VALUE"""),45912.66666666667)</f>
        <v>45912.66667</v>
      </c>
      <c r="N427" s="1">
        <f>IFERROR(__xludf.DUMMYFUNCTION("""COMPUTED_VALUE"""),4.827201E7)</f>
        <v>48272010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IFERROR(__xludf.DUMMYFUNCTION("""COMPUTED_VALUE"""),894.02)</f>
        <v>894.02</v>
      </c>
      <c r="D428" s="2">
        <f>IFERROR(__xludf.DUMMYFUNCTION("""COMPUTED_VALUE"""),45915.66666666667)</f>
        <v>45915.66667</v>
      </c>
      <c r="E428" s="1">
        <f>IFERROR(__xludf.DUMMYFUNCTION("""COMPUTED_VALUE"""),894.89)</f>
        <v>894.89</v>
      </c>
      <c r="G428" s="2">
        <f>IFERROR(__xludf.DUMMYFUNCTION("""COMPUTED_VALUE"""),45915.66666666667)</f>
        <v>45915.66667</v>
      </c>
      <c r="H428" s="1">
        <f>IFERROR(__xludf.DUMMYFUNCTION("""COMPUTED_VALUE"""),882.57)</f>
        <v>882.57</v>
      </c>
      <c r="J428" s="2">
        <f>IFERROR(__xludf.DUMMYFUNCTION("""COMPUTED_VALUE"""),45915.66666666667)</f>
        <v>45915.66667</v>
      </c>
      <c r="K428" s="1">
        <f>IFERROR(__xludf.DUMMYFUNCTION("""COMPUTED_VALUE"""),883.16)</f>
        <v>883.16</v>
      </c>
      <c r="M428" s="2">
        <f>IFERROR(__xludf.DUMMYFUNCTION("""COMPUTED_VALUE"""),45915.66666666667)</f>
        <v>45915.66667</v>
      </c>
      <c r="N428" s="1">
        <f>IFERROR(__xludf.DUMMYFUNCTION("""COMPUTED_VALUE"""),6.5646364E7)</f>
        <v>65646364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IFERROR(__xludf.DUMMYFUNCTION("""COMPUTED_VALUE"""),884.27)</f>
        <v>884.27</v>
      </c>
      <c r="D429" s="2">
        <f>IFERROR(__xludf.DUMMYFUNCTION("""COMPUTED_VALUE"""),45916.66666666667)</f>
        <v>45916.66667</v>
      </c>
      <c r="E429" s="1">
        <f>IFERROR(__xludf.DUMMYFUNCTION("""COMPUTED_VALUE"""),888.1)</f>
        <v>888.1</v>
      </c>
      <c r="G429" s="2">
        <f>IFERROR(__xludf.DUMMYFUNCTION("""COMPUTED_VALUE"""),45916.66666666667)</f>
        <v>45916.66667</v>
      </c>
      <c r="H429" s="1">
        <f>IFERROR(__xludf.DUMMYFUNCTION("""COMPUTED_VALUE"""),882.13)</f>
        <v>882.13</v>
      </c>
      <c r="J429" s="2">
        <f>IFERROR(__xludf.DUMMYFUNCTION("""COMPUTED_VALUE"""),45916.66666666667)</f>
        <v>45916.66667</v>
      </c>
      <c r="K429" s="1">
        <f>IFERROR(__xludf.DUMMYFUNCTION("""COMPUTED_VALUE"""),883.93)</f>
        <v>883.93</v>
      </c>
      <c r="M429" s="2">
        <f>IFERROR(__xludf.DUMMYFUNCTION("""COMPUTED_VALUE"""),45916.66666666667)</f>
        <v>45916.66667</v>
      </c>
      <c r="N429" s="1">
        <f>IFERROR(__xludf.DUMMYFUNCTION("""COMPUTED_VALUE"""),6.3881841E7)</f>
        <v>63881841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IFERROR(__xludf.DUMMYFUNCTION("""COMPUTED_VALUE"""),884.71)</f>
        <v>884.71</v>
      </c>
      <c r="D430" s="2">
        <f>IFERROR(__xludf.DUMMYFUNCTION("""COMPUTED_VALUE"""),45917.66666666667)</f>
        <v>45917.66667</v>
      </c>
      <c r="E430" s="1">
        <f>IFERROR(__xludf.DUMMYFUNCTION("""COMPUTED_VALUE"""),895.65)</f>
        <v>895.65</v>
      </c>
      <c r="G430" s="2">
        <f>IFERROR(__xludf.DUMMYFUNCTION("""COMPUTED_VALUE"""),45917.66666666667)</f>
        <v>45917.66667</v>
      </c>
      <c r="H430" s="1">
        <f>IFERROR(__xludf.DUMMYFUNCTION("""COMPUTED_VALUE"""),884.71)</f>
        <v>884.71</v>
      </c>
      <c r="J430" s="2">
        <f>IFERROR(__xludf.DUMMYFUNCTION("""COMPUTED_VALUE"""),45917.66666666667)</f>
        <v>45917.66667</v>
      </c>
      <c r="K430" s="1">
        <f>IFERROR(__xludf.DUMMYFUNCTION("""COMPUTED_VALUE"""),892.98)</f>
        <v>892.98</v>
      </c>
      <c r="M430" s="2">
        <f>IFERROR(__xludf.DUMMYFUNCTION("""COMPUTED_VALUE"""),45917.66666666667)</f>
        <v>45917.66667</v>
      </c>
      <c r="N430" s="1">
        <f>IFERROR(__xludf.DUMMYFUNCTION("""COMPUTED_VALUE"""),5.9121274E7)</f>
        <v>59121274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IFERROR(__xludf.DUMMYFUNCTION("""COMPUTED_VALUE"""),888.57)</f>
        <v>888.57</v>
      </c>
      <c r="D431" s="2">
        <f>IFERROR(__xludf.DUMMYFUNCTION("""COMPUTED_VALUE"""),45918.66666666667)</f>
        <v>45918.66667</v>
      </c>
      <c r="E431" s="1">
        <f>IFERROR(__xludf.DUMMYFUNCTION("""COMPUTED_VALUE"""),893.46)</f>
        <v>893.46</v>
      </c>
      <c r="G431" s="2">
        <f>IFERROR(__xludf.DUMMYFUNCTION("""COMPUTED_VALUE"""),45918.66666666667)</f>
        <v>45918.66667</v>
      </c>
      <c r="H431" s="1">
        <f>IFERROR(__xludf.DUMMYFUNCTION("""COMPUTED_VALUE"""),884.63)</f>
        <v>884.63</v>
      </c>
      <c r="J431" s="2">
        <f>IFERROR(__xludf.DUMMYFUNCTION("""COMPUTED_VALUE"""),45918.66666666667)</f>
        <v>45918.66667</v>
      </c>
      <c r="K431" s="1">
        <f>IFERROR(__xludf.DUMMYFUNCTION("""COMPUTED_VALUE"""),885.08)</f>
        <v>885.08</v>
      </c>
      <c r="M431" s="2">
        <f>IFERROR(__xludf.DUMMYFUNCTION("""COMPUTED_VALUE"""),45918.66666666667)</f>
        <v>45918.66667</v>
      </c>
      <c r="N431" s="1">
        <f>IFERROR(__xludf.DUMMYFUNCTION("""COMPUTED_VALUE"""),4.7417414E7)</f>
        <v>47417414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IFERROR(__xludf.DUMMYFUNCTION("""COMPUTED_VALUE"""),886.51)</f>
        <v>886.51</v>
      </c>
      <c r="D432" s="2">
        <f>IFERROR(__xludf.DUMMYFUNCTION("""COMPUTED_VALUE"""),45919.66666666667)</f>
        <v>45919.66667</v>
      </c>
      <c r="E432" s="1">
        <f>IFERROR(__xludf.DUMMYFUNCTION("""COMPUTED_VALUE"""),889.03)</f>
        <v>889.03</v>
      </c>
      <c r="G432" s="2">
        <f>IFERROR(__xludf.DUMMYFUNCTION("""COMPUTED_VALUE"""),45919.66666666667)</f>
        <v>45919.66667</v>
      </c>
      <c r="H432" s="1">
        <f>IFERROR(__xludf.DUMMYFUNCTION("""COMPUTED_VALUE"""),880.75)</f>
        <v>880.75</v>
      </c>
      <c r="J432" s="2">
        <f>IFERROR(__xludf.DUMMYFUNCTION("""COMPUTED_VALUE"""),45919.66666666667)</f>
        <v>45919.66667</v>
      </c>
      <c r="K432" s="1">
        <f>IFERROR(__xludf.DUMMYFUNCTION("""COMPUTED_VALUE"""),886.38)</f>
        <v>886.38</v>
      </c>
      <c r="M432" s="2">
        <f>IFERROR(__xludf.DUMMYFUNCTION("""COMPUTED_VALUE"""),45919.66666666667)</f>
        <v>45919.66667</v>
      </c>
      <c r="N432" s="1">
        <f>IFERROR(__xludf.DUMMYFUNCTION("""COMPUTED_VALUE"""),9.2116165E7)</f>
        <v>92116165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IFERROR(__xludf.DUMMYFUNCTION("""COMPUTED_VALUE"""),881.6)</f>
        <v>881.6</v>
      </c>
      <c r="D433" s="2">
        <f>IFERROR(__xludf.DUMMYFUNCTION("""COMPUTED_VALUE"""),45922.66666666667)</f>
        <v>45922.66667</v>
      </c>
      <c r="E433" s="1">
        <f>IFERROR(__xludf.DUMMYFUNCTION("""COMPUTED_VALUE"""),884.87)</f>
        <v>884.87</v>
      </c>
      <c r="G433" s="2">
        <f>IFERROR(__xludf.DUMMYFUNCTION("""COMPUTED_VALUE"""),45922.66666666667)</f>
        <v>45922.66667</v>
      </c>
      <c r="H433" s="1">
        <f>IFERROR(__xludf.DUMMYFUNCTION("""COMPUTED_VALUE"""),878.53)</f>
        <v>878.53</v>
      </c>
      <c r="J433" s="2">
        <f>IFERROR(__xludf.DUMMYFUNCTION("""COMPUTED_VALUE"""),45922.66666666667)</f>
        <v>45922.66667</v>
      </c>
      <c r="K433" s="1">
        <f>IFERROR(__xludf.DUMMYFUNCTION("""COMPUTED_VALUE"""),879.94)</f>
        <v>879.94</v>
      </c>
      <c r="M433" s="2">
        <f>IFERROR(__xludf.DUMMYFUNCTION("""COMPUTED_VALUE"""),45922.66666666667)</f>
        <v>45922.66667</v>
      </c>
      <c r="N433" s="1">
        <f>IFERROR(__xludf.DUMMYFUNCTION("""COMPUTED_VALUE"""),5.7412933E7)</f>
        <v>57412933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IFERROR(__xludf.DUMMYFUNCTION("""COMPUTED_VALUE"""),880.13)</f>
        <v>880.13</v>
      </c>
      <c r="D434" s="2">
        <f>IFERROR(__xludf.DUMMYFUNCTION("""COMPUTED_VALUE"""),45923.66666666667)</f>
        <v>45923.66667</v>
      </c>
      <c r="E434" s="1">
        <f>IFERROR(__xludf.DUMMYFUNCTION("""COMPUTED_VALUE"""),887.49)</f>
        <v>887.49</v>
      </c>
      <c r="G434" s="2">
        <f>IFERROR(__xludf.DUMMYFUNCTION("""COMPUTED_VALUE"""),45923.66666666667)</f>
        <v>45923.66667</v>
      </c>
      <c r="H434" s="1">
        <f>IFERROR(__xludf.DUMMYFUNCTION("""COMPUTED_VALUE"""),874.91)</f>
        <v>874.91</v>
      </c>
      <c r="J434" s="2">
        <f>IFERROR(__xludf.DUMMYFUNCTION("""COMPUTED_VALUE"""),45923.66666666667)</f>
        <v>45923.66667</v>
      </c>
      <c r="K434" s="1">
        <f>IFERROR(__xludf.DUMMYFUNCTION("""COMPUTED_VALUE"""),886.59)</f>
        <v>886.59</v>
      </c>
      <c r="M434" s="2">
        <f>IFERROR(__xludf.DUMMYFUNCTION("""COMPUTED_VALUE"""),45923.66666666667)</f>
        <v>45923.66667</v>
      </c>
      <c r="N434" s="1">
        <f>IFERROR(__xludf.DUMMYFUNCTION("""COMPUTED_VALUE"""),5.1727214E7)</f>
        <v>51727214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IFERROR(__xludf.DUMMYFUNCTION("""COMPUTED_VALUE"""),884.02)</f>
        <v>884.02</v>
      </c>
      <c r="D435" s="2">
        <f>IFERROR(__xludf.DUMMYFUNCTION("""COMPUTED_VALUE"""),45924.66666666667)</f>
        <v>45924.66667</v>
      </c>
      <c r="E435" s="1">
        <f>IFERROR(__xludf.DUMMYFUNCTION("""COMPUTED_VALUE"""),889.15)</f>
        <v>889.15</v>
      </c>
      <c r="G435" s="2">
        <f>IFERROR(__xludf.DUMMYFUNCTION("""COMPUTED_VALUE"""),45924.66666666667)</f>
        <v>45924.66667</v>
      </c>
      <c r="H435" s="1">
        <f>IFERROR(__xludf.DUMMYFUNCTION("""COMPUTED_VALUE"""),881.51)</f>
        <v>881.51</v>
      </c>
      <c r="J435" s="2">
        <f>IFERROR(__xludf.DUMMYFUNCTION("""COMPUTED_VALUE"""),45924.66666666667)</f>
        <v>45924.66667</v>
      </c>
      <c r="K435" s="1">
        <f>IFERROR(__xludf.DUMMYFUNCTION("""COMPUTED_VALUE"""),885.72)</f>
        <v>885.72</v>
      </c>
      <c r="M435" s="2">
        <f>IFERROR(__xludf.DUMMYFUNCTION("""COMPUTED_VALUE"""),45924.66666666667)</f>
        <v>45924.66667</v>
      </c>
      <c r="N435" s="1">
        <f>IFERROR(__xludf.DUMMYFUNCTION("""COMPUTED_VALUE"""),4.9046462E7)</f>
        <v>49046462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IFERROR(__xludf.DUMMYFUNCTION("""COMPUTED_VALUE"""),888.34)</f>
        <v>888.34</v>
      </c>
      <c r="D436" s="2">
        <f>IFERROR(__xludf.DUMMYFUNCTION("""COMPUTED_VALUE"""),45925.66666666667)</f>
        <v>45925.66667</v>
      </c>
      <c r="E436" s="1">
        <f>IFERROR(__xludf.DUMMYFUNCTION("""COMPUTED_VALUE"""),891.79)</f>
        <v>891.79</v>
      </c>
      <c r="G436" s="2">
        <f>IFERROR(__xludf.DUMMYFUNCTION("""COMPUTED_VALUE"""),45925.66666666667)</f>
        <v>45925.66667</v>
      </c>
      <c r="H436" s="1">
        <f>IFERROR(__xludf.DUMMYFUNCTION("""COMPUTED_VALUE"""),876.21)</f>
        <v>876.21</v>
      </c>
      <c r="J436" s="2">
        <f>IFERROR(__xludf.DUMMYFUNCTION("""COMPUTED_VALUE"""),45925.66666666667)</f>
        <v>45925.66667</v>
      </c>
      <c r="K436" s="1">
        <f>IFERROR(__xludf.DUMMYFUNCTION("""COMPUTED_VALUE"""),876.43)</f>
        <v>876.43</v>
      </c>
      <c r="M436" s="2">
        <f>IFERROR(__xludf.DUMMYFUNCTION("""COMPUTED_VALUE"""),45925.66666666667)</f>
        <v>45925.66667</v>
      </c>
      <c r="N436" s="1">
        <f>IFERROR(__xludf.DUMMYFUNCTION("""COMPUTED_VALUE"""),5.0697492E7)</f>
        <v>50697492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IFERROR(__xludf.DUMMYFUNCTION("""COMPUTED_VALUE"""),876.63)</f>
        <v>876.63</v>
      </c>
      <c r="D437" s="2">
        <f>IFERROR(__xludf.DUMMYFUNCTION("""COMPUTED_VALUE"""),45926.66666666667)</f>
        <v>45926.66667</v>
      </c>
      <c r="E437" s="1">
        <f>IFERROR(__xludf.DUMMYFUNCTION("""COMPUTED_VALUE"""),881.38)</f>
        <v>881.38</v>
      </c>
      <c r="G437" s="2">
        <f>IFERROR(__xludf.DUMMYFUNCTION("""COMPUTED_VALUE"""),45926.66666666667)</f>
        <v>45926.66667</v>
      </c>
      <c r="H437" s="1">
        <f>IFERROR(__xludf.DUMMYFUNCTION("""COMPUTED_VALUE"""),874.7)</f>
        <v>874.7</v>
      </c>
      <c r="J437" s="2">
        <f>IFERROR(__xludf.DUMMYFUNCTION("""COMPUTED_VALUE"""),45926.66666666667)</f>
        <v>45926.66667</v>
      </c>
      <c r="K437" s="1">
        <f>IFERROR(__xludf.DUMMYFUNCTION("""COMPUTED_VALUE"""),876.66)</f>
        <v>876.66</v>
      </c>
      <c r="M437" s="2">
        <f>IFERROR(__xludf.DUMMYFUNCTION("""COMPUTED_VALUE"""),45926.66666666667)</f>
        <v>45926.66667</v>
      </c>
      <c r="N437" s="1">
        <f>IFERROR(__xludf.DUMMYFUNCTION("""COMPUTED_VALUE"""),5.3944946E7)</f>
        <v>53944946</v>
      </c>
    </row>
  </sheetData>
  <drawing r:id="rId1"/>
</worksheet>
</file>