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IFERROR(__xludf.DUMMYFUNCTION("GOOGLEFINANCE(""DJUSST"",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IFERROR(__xludf.DUMMYFUNCTION("GOOGLEFINANCE(""DJUSST"",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IFERROR(__xludf.DUMMYFUNCTION("GOOGLEFINANCE(""DJUSST"",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IFERROR(__xludf.DUMMYFUNCTION("GOOGLEFINANCE(""DJUSST"",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IFERROR(__xludf.DUMMYFUNCTION("GOOGLEFINANCE(""DJUSST"",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IFERROR(__xludf.DUMMYFUNCTION("""COMPUTED_VALUE"""),625.8)</f>
        <v>625.8</v>
      </c>
      <c r="D2" s="2">
        <f>IFERROR(__xludf.DUMMYFUNCTION("""COMPUTED_VALUE"""),45293.66666666667)</f>
        <v>45293.66667</v>
      </c>
      <c r="E2" s="1">
        <f>IFERROR(__xludf.DUMMYFUNCTION("""COMPUTED_VALUE"""),633.76)</f>
        <v>633.76</v>
      </c>
      <c r="G2" s="2">
        <f>IFERROR(__xludf.DUMMYFUNCTION("""COMPUTED_VALUE"""),45293.66666666667)</f>
        <v>45293.66667</v>
      </c>
      <c r="H2" s="1">
        <f>IFERROR(__xludf.DUMMYFUNCTION("""COMPUTED_VALUE"""),623.51)</f>
        <v>623.51</v>
      </c>
      <c r="J2" s="2">
        <f>IFERROR(__xludf.DUMMYFUNCTION("""COMPUTED_VALUE"""),45293.66666666667)</f>
        <v>45293.66667</v>
      </c>
      <c r="K2" s="1">
        <f>IFERROR(__xludf.DUMMYFUNCTION("""COMPUTED_VALUE"""),627.73)</f>
        <v>627.73</v>
      </c>
      <c r="M2" s="2">
        <f>IFERROR(__xludf.DUMMYFUNCTION("""COMPUTED_VALUE"""),45293.66666666667)</f>
        <v>45293.66667</v>
      </c>
      <c r="N2" s="1">
        <f>IFERROR(__xludf.DUMMYFUNCTION("""COMPUTED_VALUE"""),1.5964552E7)</f>
        <v>15964552</v>
      </c>
    </row>
    <row r="3">
      <c r="A3" s="2">
        <f>IFERROR(__xludf.DUMMYFUNCTION("""COMPUTED_VALUE"""),45294.66666666667)</f>
        <v>45294.66667</v>
      </c>
      <c r="B3" s="1">
        <f>IFERROR(__xludf.DUMMYFUNCTION("""COMPUTED_VALUE"""),626.29)</f>
        <v>626.29</v>
      </c>
      <c r="D3" s="2">
        <f>IFERROR(__xludf.DUMMYFUNCTION("""COMPUTED_VALUE"""),45294.66666666667)</f>
        <v>45294.66667</v>
      </c>
      <c r="E3" s="1">
        <f>IFERROR(__xludf.DUMMYFUNCTION("""COMPUTED_VALUE"""),634.19)</f>
        <v>634.19</v>
      </c>
      <c r="G3" s="2">
        <f>IFERROR(__xludf.DUMMYFUNCTION("""COMPUTED_VALUE"""),45294.66666666667)</f>
        <v>45294.66667</v>
      </c>
      <c r="H3" s="1">
        <f>IFERROR(__xludf.DUMMYFUNCTION("""COMPUTED_VALUE"""),618.09)</f>
        <v>618.09</v>
      </c>
      <c r="J3" s="2">
        <f>IFERROR(__xludf.DUMMYFUNCTION("""COMPUTED_VALUE"""),45294.66666666667)</f>
        <v>45294.66667</v>
      </c>
      <c r="K3" s="1">
        <f>IFERROR(__xludf.DUMMYFUNCTION("""COMPUTED_VALUE"""),627.39)</f>
        <v>627.39</v>
      </c>
      <c r="M3" s="2">
        <f>IFERROR(__xludf.DUMMYFUNCTION("""COMPUTED_VALUE"""),45294.66666666667)</f>
        <v>45294.66667</v>
      </c>
      <c r="N3" s="1">
        <f>IFERROR(__xludf.DUMMYFUNCTION("""COMPUTED_VALUE"""),2.1953471E7)</f>
        <v>21953471</v>
      </c>
    </row>
    <row r="4">
      <c r="A4" s="2">
        <f>IFERROR(__xludf.DUMMYFUNCTION("""COMPUTED_VALUE"""),45295.66666666667)</f>
        <v>45295.66667</v>
      </c>
      <c r="B4" s="1">
        <f>IFERROR(__xludf.DUMMYFUNCTION("""COMPUTED_VALUE"""),627.34)</f>
        <v>627.34</v>
      </c>
      <c r="D4" s="2">
        <f>IFERROR(__xludf.DUMMYFUNCTION("""COMPUTED_VALUE"""),45295.66666666667)</f>
        <v>45295.66667</v>
      </c>
      <c r="E4" s="1">
        <f>IFERROR(__xludf.DUMMYFUNCTION("""COMPUTED_VALUE"""),630.29)</f>
        <v>630.29</v>
      </c>
      <c r="G4" s="2">
        <f>IFERROR(__xludf.DUMMYFUNCTION("""COMPUTED_VALUE"""),45295.66666666667)</f>
        <v>45295.66667</v>
      </c>
      <c r="H4" s="1">
        <f>IFERROR(__xludf.DUMMYFUNCTION("""COMPUTED_VALUE"""),614.53)</f>
        <v>614.53</v>
      </c>
      <c r="J4" s="2">
        <f>IFERROR(__xludf.DUMMYFUNCTION("""COMPUTED_VALUE"""),45295.66666666667)</f>
        <v>45295.66667</v>
      </c>
      <c r="K4" s="1">
        <f>IFERROR(__xludf.DUMMYFUNCTION("""COMPUTED_VALUE"""),615.02)</f>
        <v>615.02</v>
      </c>
      <c r="M4" s="2">
        <f>IFERROR(__xludf.DUMMYFUNCTION("""COMPUTED_VALUE"""),45295.66666666667)</f>
        <v>45295.66667</v>
      </c>
      <c r="N4" s="1">
        <f>IFERROR(__xludf.DUMMYFUNCTION("""COMPUTED_VALUE"""),1.9558356E7)</f>
        <v>19558356</v>
      </c>
    </row>
    <row r="5">
      <c r="A5" s="2">
        <f>IFERROR(__xludf.DUMMYFUNCTION("""COMPUTED_VALUE"""),45296.66666666667)</f>
        <v>45296.66667</v>
      </c>
      <c r="B5" s="1">
        <f>IFERROR(__xludf.DUMMYFUNCTION("""COMPUTED_VALUE"""),613.9)</f>
        <v>613.9</v>
      </c>
      <c r="D5" s="2">
        <f>IFERROR(__xludf.DUMMYFUNCTION("""COMPUTED_VALUE"""),45296.66666666667)</f>
        <v>45296.66667</v>
      </c>
      <c r="E5" s="1">
        <f>IFERROR(__xludf.DUMMYFUNCTION("""COMPUTED_VALUE"""),619.62)</f>
        <v>619.62</v>
      </c>
      <c r="G5" s="2">
        <f>IFERROR(__xludf.DUMMYFUNCTION("""COMPUTED_VALUE"""),45296.66666666667)</f>
        <v>45296.66667</v>
      </c>
      <c r="H5" s="1">
        <f>IFERROR(__xludf.DUMMYFUNCTION("""COMPUTED_VALUE"""),610.85)</f>
        <v>610.85</v>
      </c>
      <c r="J5" s="2">
        <f>IFERROR(__xludf.DUMMYFUNCTION("""COMPUTED_VALUE"""),45296.66666666667)</f>
        <v>45296.66667</v>
      </c>
      <c r="K5" s="1">
        <f>IFERROR(__xludf.DUMMYFUNCTION("""COMPUTED_VALUE"""),614.04)</f>
        <v>614.04</v>
      </c>
      <c r="M5" s="2">
        <f>IFERROR(__xludf.DUMMYFUNCTION("""COMPUTED_VALUE"""),45296.66666666667)</f>
        <v>45296.66667</v>
      </c>
      <c r="N5" s="1">
        <f>IFERROR(__xludf.DUMMYFUNCTION("""COMPUTED_VALUE"""),2.1923687E7)</f>
        <v>21923687</v>
      </c>
    </row>
    <row r="6">
      <c r="A6" s="2">
        <f>IFERROR(__xludf.DUMMYFUNCTION("""COMPUTED_VALUE"""),45299.66666666667)</f>
        <v>45299.66667</v>
      </c>
      <c r="B6" s="1">
        <f>IFERROR(__xludf.DUMMYFUNCTION("""COMPUTED_VALUE"""),614.48)</f>
        <v>614.48</v>
      </c>
      <c r="D6" s="2">
        <f>IFERROR(__xludf.DUMMYFUNCTION("""COMPUTED_VALUE"""),45299.66666666667)</f>
        <v>45299.66667</v>
      </c>
      <c r="E6" s="1">
        <f>IFERROR(__xludf.DUMMYFUNCTION("""COMPUTED_VALUE"""),623.9)</f>
        <v>623.9</v>
      </c>
      <c r="G6" s="2">
        <f>IFERROR(__xludf.DUMMYFUNCTION("""COMPUTED_VALUE"""),45299.66666666667)</f>
        <v>45299.66667</v>
      </c>
      <c r="H6" s="1">
        <f>IFERROR(__xludf.DUMMYFUNCTION("""COMPUTED_VALUE"""),607.16)</f>
        <v>607.16</v>
      </c>
      <c r="J6" s="2">
        <f>IFERROR(__xludf.DUMMYFUNCTION("""COMPUTED_VALUE"""),45299.66666666667)</f>
        <v>45299.66667</v>
      </c>
      <c r="K6" s="1">
        <f>IFERROR(__xludf.DUMMYFUNCTION("""COMPUTED_VALUE"""),623.44)</f>
        <v>623.44</v>
      </c>
      <c r="M6" s="2">
        <f>IFERROR(__xludf.DUMMYFUNCTION("""COMPUTED_VALUE"""),45299.66666666667)</f>
        <v>45299.66667</v>
      </c>
      <c r="N6" s="1">
        <f>IFERROR(__xludf.DUMMYFUNCTION("""COMPUTED_VALUE"""),1.5261461E7)</f>
        <v>15261461</v>
      </c>
    </row>
    <row r="7">
      <c r="A7" s="2">
        <f>IFERROR(__xludf.DUMMYFUNCTION("""COMPUTED_VALUE"""),45300.66666666667)</f>
        <v>45300.66667</v>
      </c>
      <c r="B7" s="1">
        <f>IFERROR(__xludf.DUMMYFUNCTION("""COMPUTED_VALUE"""),621.68)</f>
        <v>621.68</v>
      </c>
      <c r="D7" s="2">
        <f>IFERROR(__xludf.DUMMYFUNCTION("""COMPUTED_VALUE"""),45300.66666666667)</f>
        <v>45300.66667</v>
      </c>
      <c r="E7" s="1">
        <f>IFERROR(__xludf.DUMMYFUNCTION("""COMPUTED_VALUE"""),621.68)</f>
        <v>621.68</v>
      </c>
      <c r="G7" s="2">
        <f>IFERROR(__xludf.DUMMYFUNCTION("""COMPUTED_VALUE"""),45300.66666666667)</f>
        <v>45300.66667</v>
      </c>
      <c r="H7" s="1">
        <f>IFERROR(__xludf.DUMMYFUNCTION("""COMPUTED_VALUE"""),604.39)</f>
        <v>604.39</v>
      </c>
      <c r="J7" s="2">
        <f>IFERROR(__xludf.DUMMYFUNCTION("""COMPUTED_VALUE"""),45300.66666666667)</f>
        <v>45300.66667</v>
      </c>
      <c r="K7" s="1">
        <f>IFERROR(__xludf.DUMMYFUNCTION("""COMPUTED_VALUE"""),605.27)</f>
        <v>605.27</v>
      </c>
      <c r="M7" s="2">
        <f>IFERROR(__xludf.DUMMYFUNCTION("""COMPUTED_VALUE"""),45300.66666666667)</f>
        <v>45300.66667</v>
      </c>
      <c r="N7" s="1">
        <f>IFERROR(__xludf.DUMMYFUNCTION("""COMPUTED_VALUE"""),2.0263373E7)</f>
        <v>20263373</v>
      </c>
    </row>
    <row r="8">
      <c r="A8" s="2">
        <f>IFERROR(__xludf.DUMMYFUNCTION("""COMPUTED_VALUE"""),45301.66666666667)</f>
        <v>45301.66667</v>
      </c>
      <c r="B8" s="1">
        <f>IFERROR(__xludf.DUMMYFUNCTION("""COMPUTED_VALUE"""),605.15)</f>
        <v>605.15</v>
      </c>
      <c r="D8" s="2">
        <f>IFERROR(__xludf.DUMMYFUNCTION("""COMPUTED_VALUE"""),45301.66666666667)</f>
        <v>45301.66667</v>
      </c>
      <c r="E8" s="1">
        <f>IFERROR(__xludf.DUMMYFUNCTION("""COMPUTED_VALUE"""),608.87)</f>
        <v>608.87</v>
      </c>
      <c r="G8" s="2">
        <f>IFERROR(__xludf.DUMMYFUNCTION("""COMPUTED_VALUE"""),45301.66666666667)</f>
        <v>45301.66667</v>
      </c>
      <c r="H8" s="1">
        <f>IFERROR(__xludf.DUMMYFUNCTION("""COMPUTED_VALUE"""),602.35)</f>
        <v>602.35</v>
      </c>
      <c r="J8" s="2">
        <f>IFERROR(__xludf.DUMMYFUNCTION("""COMPUTED_VALUE"""),45301.66666666667)</f>
        <v>45301.66667</v>
      </c>
      <c r="K8" s="1">
        <f>IFERROR(__xludf.DUMMYFUNCTION("""COMPUTED_VALUE"""),607.13)</f>
        <v>607.13</v>
      </c>
      <c r="M8" s="2">
        <f>IFERROR(__xludf.DUMMYFUNCTION("""COMPUTED_VALUE"""),45301.66666666667)</f>
        <v>45301.66667</v>
      </c>
      <c r="N8" s="1">
        <f>IFERROR(__xludf.DUMMYFUNCTION("""COMPUTED_VALUE"""),1.5467456E7)</f>
        <v>15467456</v>
      </c>
    </row>
    <row r="9">
      <c r="A9" s="2">
        <f>IFERROR(__xludf.DUMMYFUNCTION("""COMPUTED_VALUE"""),45302.66666666667)</f>
        <v>45302.66667</v>
      </c>
      <c r="B9" s="1">
        <f>IFERROR(__xludf.DUMMYFUNCTION("""COMPUTED_VALUE"""),605.95)</f>
        <v>605.95</v>
      </c>
      <c r="D9" s="2">
        <f>IFERROR(__xludf.DUMMYFUNCTION("""COMPUTED_VALUE"""),45302.66666666667)</f>
        <v>45302.66667</v>
      </c>
      <c r="E9" s="1">
        <f>IFERROR(__xludf.DUMMYFUNCTION("""COMPUTED_VALUE"""),609.52)</f>
        <v>609.52</v>
      </c>
      <c r="G9" s="2">
        <f>IFERROR(__xludf.DUMMYFUNCTION("""COMPUTED_VALUE"""),45302.66666666667)</f>
        <v>45302.66667</v>
      </c>
      <c r="H9" s="1">
        <f>IFERROR(__xludf.DUMMYFUNCTION("""COMPUTED_VALUE"""),600.71)</f>
        <v>600.71</v>
      </c>
      <c r="J9" s="2">
        <f>IFERROR(__xludf.DUMMYFUNCTION("""COMPUTED_VALUE"""),45302.66666666667)</f>
        <v>45302.66667</v>
      </c>
      <c r="K9" s="1">
        <f>IFERROR(__xludf.DUMMYFUNCTION("""COMPUTED_VALUE"""),606.96)</f>
        <v>606.96</v>
      </c>
      <c r="M9" s="2">
        <f>IFERROR(__xludf.DUMMYFUNCTION("""COMPUTED_VALUE"""),45302.66666666667)</f>
        <v>45302.66667</v>
      </c>
      <c r="N9" s="1">
        <f>IFERROR(__xludf.DUMMYFUNCTION("""COMPUTED_VALUE"""),1.966519E7)</f>
        <v>19665190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IFERROR(__xludf.DUMMYFUNCTION("""COMPUTED_VALUE"""),607.54)</f>
        <v>607.54</v>
      </c>
      <c r="D10" s="2">
        <f>IFERROR(__xludf.DUMMYFUNCTION("""COMPUTED_VALUE"""),45303.66666666667)</f>
        <v>45303.66667</v>
      </c>
      <c r="E10" s="1">
        <f>IFERROR(__xludf.DUMMYFUNCTION("""COMPUTED_VALUE"""),613.73)</f>
        <v>613.73</v>
      </c>
      <c r="G10" s="2">
        <f>IFERROR(__xludf.DUMMYFUNCTION("""COMPUTED_VALUE"""),45303.66666666667)</f>
        <v>45303.66667</v>
      </c>
      <c r="H10" s="1">
        <f>IFERROR(__xludf.DUMMYFUNCTION("""COMPUTED_VALUE"""),604.43)</f>
        <v>604.43</v>
      </c>
      <c r="J10" s="2">
        <f>IFERROR(__xludf.DUMMYFUNCTION("""COMPUTED_VALUE"""),45303.66666666667)</f>
        <v>45303.66667</v>
      </c>
      <c r="K10" s="1">
        <f>IFERROR(__xludf.DUMMYFUNCTION("""COMPUTED_VALUE"""),608.35)</f>
        <v>608.35</v>
      </c>
      <c r="M10" s="2">
        <f>IFERROR(__xludf.DUMMYFUNCTION("""COMPUTED_VALUE"""),45303.66666666667)</f>
        <v>45303.66667</v>
      </c>
      <c r="N10" s="1">
        <f>IFERROR(__xludf.DUMMYFUNCTION("""COMPUTED_VALUE"""),1.5848685E7)</f>
        <v>15848685</v>
      </c>
    </row>
    <row r="11">
      <c r="A11" s="2">
        <f>IFERROR(__xludf.DUMMYFUNCTION("""COMPUTED_VALUE"""),45307.66666666667)</f>
        <v>45307.66667</v>
      </c>
      <c r="B11" s="1">
        <f>IFERROR(__xludf.DUMMYFUNCTION("""COMPUTED_VALUE"""),608.03)</f>
        <v>608.03</v>
      </c>
      <c r="D11" s="2">
        <f>IFERROR(__xludf.DUMMYFUNCTION("""COMPUTED_VALUE"""),45307.66666666667)</f>
        <v>45307.66667</v>
      </c>
      <c r="E11" s="1">
        <f>IFERROR(__xludf.DUMMYFUNCTION("""COMPUTED_VALUE"""),610.26)</f>
        <v>610.26</v>
      </c>
      <c r="G11" s="2">
        <f>IFERROR(__xludf.DUMMYFUNCTION("""COMPUTED_VALUE"""),45307.66666666667)</f>
        <v>45307.66667</v>
      </c>
      <c r="H11" s="1">
        <f>IFERROR(__xludf.DUMMYFUNCTION("""COMPUTED_VALUE"""),602.99)</f>
        <v>602.99</v>
      </c>
      <c r="J11" s="2">
        <f>IFERROR(__xludf.DUMMYFUNCTION("""COMPUTED_VALUE"""),45307.66666666667)</f>
        <v>45307.66667</v>
      </c>
      <c r="K11" s="1">
        <f>IFERROR(__xludf.DUMMYFUNCTION("""COMPUTED_VALUE"""),606.72)</f>
        <v>606.72</v>
      </c>
      <c r="M11" s="2">
        <f>IFERROR(__xludf.DUMMYFUNCTION("""COMPUTED_VALUE"""),45307.66666666667)</f>
        <v>45307.66667</v>
      </c>
      <c r="N11" s="1">
        <f>IFERROR(__xludf.DUMMYFUNCTION("""COMPUTED_VALUE"""),1.5359078E7)</f>
        <v>15359078</v>
      </c>
    </row>
    <row r="12">
      <c r="A12" s="2">
        <f>IFERROR(__xludf.DUMMYFUNCTION("""COMPUTED_VALUE"""),45308.66666666667)</f>
        <v>45308.66667</v>
      </c>
      <c r="B12" s="1">
        <f>IFERROR(__xludf.DUMMYFUNCTION("""COMPUTED_VALUE"""),604.86)</f>
        <v>604.86</v>
      </c>
      <c r="D12" s="2">
        <f>IFERROR(__xludf.DUMMYFUNCTION("""COMPUTED_VALUE"""),45308.66666666667)</f>
        <v>45308.66667</v>
      </c>
      <c r="E12" s="1">
        <f>IFERROR(__xludf.DUMMYFUNCTION("""COMPUTED_VALUE"""),609.54)</f>
        <v>609.54</v>
      </c>
      <c r="G12" s="2">
        <f>IFERROR(__xludf.DUMMYFUNCTION("""COMPUTED_VALUE"""),45308.66666666667)</f>
        <v>45308.66667</v>
      </c>
      <c r="H12" s="1">
        <f>IFERROR(__xludf.DUMMYFUNCTION("""COMPUTED_VALUE"""),599.61)</f>
        <v>599.61</v>
      </c>
      <c r="J12" s="2">
        <f>IFERROR(__xludf.DUMMYFUNCTION("""COMPUTED_VALUE"""),45308.66666666667)</f>
        <v>45308.66667</v>
      </c>
      <c r="K12" s="1">
        <f>IFERROR(__xludf.DUMMYFUNCTION("""COMPUTED_VALUE"""),604.76)</f>
        <v>604.76</v>
      </c>
      <c r="M12" s="2">
        <f>IFERROR(__xludf.DUMMYFUNCTION("""COMPUTED_VALUE"""),45308.66666666667)</f>
        <v>45308.66667</v>
      </c>
      <c r="N12" s="1">
        <f>IFERROR(__xludf.DUMMYFUNCTION("""COMPUTED_VALUE"""),1.5104778E7)</f>
        <v>15104778</v>
      </c>
    </row>
    <row r="13">
      <c r="A13" s="2">
        <f>IFERROR(__xludf.DUMMYFUNCTION("""COMPUTED_VALUE"""),45309.66666666667)</f>
        <v>45309.66667</v>
      </c>
      <c r="B13" s="1">
        <f>IFERROR(__xludf.DUMMYFUNCTION("""COMPUTED_VALUE"""),605.72)</f>
        <v>605.72</v>
      </c>
      <c r="D13" s="2">
        <f>IFERROR(__xludf.DUMMYFUNCTION("""COMPUTED_VALUE"""),45309.66666666667)</f>
        <v>45309.66667</v>
      </c>
      <c r="E13" s="1">
        <f>IFERROR(__xludf.DUMMYFUNCTION("""COMPUTED_VALUE"""),609.62)</f>
        <v>609.62</v>
      </c>
      <c r="G13" s="2">
        <f>IFERROR(__xludf.DUMMYFUNCTION("""COMPUTED_VALUE"""),45309.66666666667)</f>
        <v>45309.66667</v>
      </c>
      <c r="H13" s="1">
        <f>IFERROR(__xludf.DUMMYFUNCTION("""COMPUTED_VALUE"""),598.83)</f>
        <v>598.83</v>
      </c>
      <c r="J13" s="2">
        <f>IFERROR(__xludf.DUMMYFUNCTION("""COMPUTED_VALUE"""),45309.66666666667)</f>
        <v>45309.66667</v>
      </c>
      <c r="K13" s="1">
        <f>IFERROR(__xludf.DUMMYFUNCTION("""COMPUTED_VALUE"""),601.6)</f>
        <v>601.6</v>
      </c>
      <c r="M13" s="2">
        <f>IFERROR(__xludf.DUMMYFUNCTION("""COMPUTED_VALUE"""),45309.66666666667)</f>
        <v>45309.66667</v>
      </c>
      <c r="N13" s="1">
        <f>IFERROR(__xludf.DUMMYFUNCTION("""COMPUTED_VALUE"""),1.6369464E7)</f>
        <v>16369464</v>
      </c>
    </row>
    <row r="14">
      <c r="A14" s="2">
        <f>IFERROR(__xludf.DUMMYFUNCTION("""COMPUTED_VALUE"""),45310.66666666667)</f>
        <v>45310.66667</v>
      </c>
      <c r="B14" s="1">
        <f>IFERROR(__xludf.DUMMYFUNCTION("""COMPUTED_VALUE"""),601.22)</f>
        <v>601.22</v>
      </c>
      <c r="D14" s="2">
        <f>IFERROR(__xludf.DUMMYFUNCTION("""COMPUTED_VALUE"""),45310.66666666667)</f>
        <v>45310.66667</v>
      </c>
      <c r="E14" s="1">
        <f>IFERROR(__xludf.DUMMYFUNCTION("""COMPUTED_VALUE"""),604.34)</f>
        <v>604.34</v>
      </c>
      <c r="G14" s="2">
        <f>IFERROR(__xludf.DUMMYFUNCTION("""COMPUTED_VALUE"""),45310.66666666667)</f>
        <v>45310.66667</v>
      </c>
      <c r="H14" s="1">
        <f>IFERROR(__xludf.DUMMYFUNCTION("""COMPUTED_VALUE"""),596.25)</f>
        <v>596.25</v>
      </c>
      <c r="J14" s="2">
        <f>IFERROR(__xludf.DUMMYFUNCTION("""COMPUTED_VALUE"""),45310.66666666667)</f>
        <v>45310.66667</v>
      </c>
      <c r="K14" s="1">
        <f>IFERROR(__xludf.DUMMYFUNCTION("""COMPUTED_VALUE"""),601.85)</f>
        <v>601.85</v>
      </c>
      <c r="M14" s="2">
        <f>IFERROR(__xludf.DUMMYFUNCTION("""COMPUTED_VALUE"""),45310.66666666667)</f>
        <v>45310.66667</v>
      </c>
      <c r="N14" s="1">
        <f>IFERROR(__xludf.DUMMYFUNCTION("""COMPUTED_VALUE"""),1.321989E7)</f>
        <v>13219890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IFERROR(__xludf.DUMMYFUNCTION("""COMPUTED_VALUE"""),601.34)</f>
        <v>601.34</v>
      </c>
      <c r="D15" s="2">
        <f>IFERROR(__xludf.DUMMYFUNCTION("""COMPUTED_VALUE"""),45313.66666666667)</f>
        <v>45313.66667</v>
      </c>
      <c r="E15" s="1">
        <f>IFERROR(__xludf.DUMMYFUNCTION("""COMPUTED_VALUE"""),613.8)</f>
        <v>613.8</v>
      </c>
      <c r="G15" s="2">
        <f>IFERROR(__xludf.DUMMYFUNCTION("""COMPUTED_VALUE"""),45313.66666666667)</f>
        <v>45313.66667</v>
      </c>
      <c r="H15" s="1">
        <f>IFERROR(__xludf.DUMMYFUNCTION("""COMPUTED_VALUE"""),599.54)</f>
        <v>599.54</v>
      </c>
      <c r="J15" s="2">
        <f>IFERROR(__xludf.DUMMYFUNCTION("""COMPUTED_VALUE"""),45313.66666666667)</f>
        <v>45313.66667</v>
      </c>
      <c r="K15" s="1">
        <f>IFERROR(__xludf.DUMMYFUNCTION("""COMPUTED_VALUE"""),612.99)</f>
        <v>612.99</v>
      </c>
      <c r="M15" s="2">
        <f>IFERROR(__xludf.DUMMYFUNCTION("""COMPUTED_VALUE"""),45313.66666666667)</f>
        <v>45313.66667</v>
      </c>
      <c r="N15" s="1">
        <f>IFERROR(__xludf.DUMMYFUNCTION("""COMPUTED_VALUE"""),1.5855409E7)</f>
        <v>15855409</v>
      </c>
    </row>
    <row r="16">
      <c r="A16" s="2">
        <f>IFERROR(__xludf.DUMMYFUNCTION("""COMPUTED_VALUE"""),45314.66666666667)</f>
        <v>45314.66667</v>
      </c>
      <c r="B16" s="1">
        <f>IFERROR(__xludf.DUMMYFUNCTION("""COMPUTED_VALUE"""),613.6)</f>
        <v>613.6</v>
      </c>
      <c r="D16" s="2">
        <f>IFERROR(__xludf.DUMMYFUNCTION("""COMPUTED_VALUE"""),45314.66666666667)</f>
        <v>45314.66667</v>
      </c>
      <c r="E16" s="1">
        <f>IFERROR(__xludf.DUMMYFUNCTION("""COMPUTED_VALUE"""),624.07)</f>
        <v>624.07</v>
      </c>
      <c r="G16" s="2">
        <f>IFERROR(__xludf.DUMMYFUNCTION("""COMPUTED_VALUE"""),45314.66666666667)</f>
        <v>45314.66667</v>
      </c>
      <c r="H16" s="1">
        <f>IFERROR(__xludf.DUMMYFUNCTION("""COMPUTED_VALUE"""),613.6)</f>
        <v>613.6</v>
      </c>
      <c r="J16" s="2">
        <f>IFERROR(__xludf.DUMMYFUNCTION("""COMPUTED_VALUE"""),45314.66666666667)</f>
        <v>45314.66667</v>
      </c>
      <c r="K16" s="1">
        <f>IFERROR(__xludf.DUMMYFUNCTION("""COMPUTED_VALUE"""),615.57)</f>
        <v>615.57</v>
      </c>
      <c r="M16" s="2">
        <f>IFERROR(__xludf.DUMMYFUNCTION("""COMPUTED_VALUE"""),45314.66666666667)</f>
        <v>45314.66667</v>
      </c>
      <c r="N16" s="1">
        <f>IFERROR(__xludf.DUMMYFUNCTION("""COMPUTED_VALUE"""),1.9931912E7)</f>
        <v>19931912</v>
      </c>
    </row>
    <row r="17">
      <c r="A17" s="2">
        <f>IFERROR(__xludf.DUMMYFUNCTION("""COMPUTED_VALUE"""),45315.66666666667)</f>
        <v>45315.66667</v>
      </c>
      <c r="B17" s="1">
        <f>IFERROR(__xludf.DUMMYFUNCTION("""COMPUTED_VALUE"""),610.82)</f>
        <v>610.82</v>
      </c>
      <c r="D17" s="2">
        <f>IFERROR(__xludf.DUMMYFUNCTION("""COMPUTED_VALUE"""),45315.66666666667)</f>
        <v>45315.66667</v>
      </c>
      <c r="E17" s="1">
        <f>IFERROR(__xludf.DUMMYFUNCTION("""COMPUTED_VALUE"""),623.23)</f>
        <v>623.23</v>
      </c>
      <c r="G17" s="2">
        <f>IFERROR(__xludf.DUMMYFUNCTION("""COMPUTED_VALUE"""),45315.66666666667)</f>
        <v>45315.66667</v>
      </c>
      <c r="H17" s="1">
        <f>IFERROR(__xludf.DUMMYFUNCTION("""COMPUTED_VALUE"""),610.82)</f>
        <v>610.82</v>
      </c>
      <c r="J17" s="2">
        <f>IFERROR(__xludf.DUMMYFUNCTION("""COMPUTED_VALUE"""),45315.66666666667)</f>
        <v>45315.66667</v>
      </c>
      <c r="K17" s="1">
        <f>IFERROR(__xludf.DUMMYFUNCTION("""COMPUTED_VALUE"""),618.37)</f>
        <v>618.37</v>
      </c>
      <c r="M17" s="2">
        <f>IFERROR(__xludf.DUMMYFUNCTION("""COMPUTED_VALUE"""),45315.66666666667)</f>
        <v>45315.66667</v>
      </c>
      <c r="N17" s="1">
        <f>IFERROR(__xludf.DUMMYFUNCTION("""COMPUTED_VALUE"""),2.2633116E7)</f>
        <v>22633116</v>
      </c>
    </row>
    <row r="18">
      <c r="A18" s="2">
        <f>IFERROR(__xludf.DUMMYFUNCTION("""COMPUTED_VALUE"""),45316.66666666667)</f>
        <v>45316.66667</v>
      </c>
      <c r="B18" s="1">
        <f>IFERROR(__xludf.DUMMYFUNCTION("""COMPUTED_VALUE"""),621.98)</f>
        <v>621.98</v>
      </c>
      <c r="D18" s="2">
        <f>IFERROR(__xludf.DUMMYFUNCTION("""COMPUTED_VALUE"""),45316.66666666667)</f>
        <v>45316.66667</v>
      </c>
      <c r="E18" s="1">
        <f>IFERROR(__xludf.DUMMYFUNCTION("""COMPUTED_VALUE"""),625.82)</f>
        <v>625.82</v>
      </c>
      <c r="G18" s="2">
        <f>IFERROR(__xludf.DUMMYFUNCTION("""COMPUTED_VALUE"""),45316.66666666667)</f>
        <v>45316.66667</v>
      </c>
      <c r="H18" s="1">
        <f>IFERROR(__xludf.DUMMYFUNCTION("""COMPUTED_VALUE"""),617.38)</f>
        <v>617.38</v>
      </c>
      <c r="J18" s="2">
        <f>IFERROR(__xludf.DUMMYFUNCTION("""COMPUTED_VALUE"""),45316.66666666667)</f>
        <v>45316.66667</v>
      </c>
      <c r="K18" s="1">
        <f>IFERROR(__xludf.DUMMYFUNCTION("""COMPUTED_VALUE"""),621.12)</f>
        <v>621.12</v>
      </c>
      <c r="M18" s="2">
        <f>IFERROR(__xludf.DUMMYFUNCTION("""COMPUTED_VALUE"""),45316.66666666667)</f>
        <v>45316.66667</v>
      </c>
      <c r="N18" s="1">
        <f>IFERROR(__xludf.DUMMYFUNCTION("""COMPUTED_VALUE"""),1.5207986E7)</f>
        <v>15207986</v>
      </c>
    </row>
    <row r="19">
      <c r="A19" s="2">
        <f>IFERROR(__xludf.DUMMYFUNCTION("""COMPUTED_VALUE"""),45317.66666666667)</f>
        <v>45317.66667</v>
      </c>
      <c r="B19" s="1">
        <f>IFERROR(__xludf.DUMMYFUNCTION("""COMPUTED_VALUE"""),621.04)</f>
        <v>621.04</v>
      </c>
      <c r="D19" s="2">
        <f>IFERROR(__xludf.DUMMYFUNCTION("""COMPUTED_VALUE"""),45317.66666666667)</f>
        <v>45317.66667</v>
      </c>
      <c r="E19" s="1">
        <f>IFERROR(__xludf.DUMMYFUNCTION("""COMPUTED_VALUE"""),629.32)</f>
        <v>629.32</v>
      </c>
      <c r="G19" s="2">
        <f>IFERROR(__xludf.DUMMYFUNCTION("""COMPUTED_VALUE"""),45317.66666666667)</f>
        <v>45317.66667</v>
      </c>
      <c r="H19" s="1">
        <f>IFERROR(__xludf.DUMMYFUNCTION("""COMPUTED_VALUE"""),619.85)</f>
        <v>619.85</v>
      </c>
      <c r="J19" s="2">
        <f>IFERROR(__xludf.DUMMYFUNCTION("""COMPUTED_VALUE"""),45317.66666666667)</f>
        <v>45317.66667</v>
      </c>
      <c r="K19" s="1">
        <f>IFERROR(__xludf.DUMMYFUNCTION("""COMPUTED_VALUE"""),621.99)</f>
        <v>621.99</v>
      </c>
      <c r="M19" s="2">
        <f>IFERROR(__xludf.DUMMYFUNCTION("""COMPUTED_VALUE"""),45317.66666666667)</f>
        <v>45317.66667</v>
      </c>
      <c r="N19" s="1">
        <f>IFERROR(__xludf.DUMMYFUNCTION("""COMPUTED_VALUE"""),1.1257567E7)</f>
        <v>11257567</v>
      </c>
    </row>
    <row r="20">
      <c r="A20" s="2">
        <f>IFERROR(__xludf.DUMMYFUNCTION("""COMPUTED_VALUE"""),45320.66666666667)</f>
        <v>45320.66667</v>
      </c>
      <c r="B20" s="1">
        <f>IFERROR(__xludf.DUMMYFUNCTION("""COMPUTED_VALUE"""),622.26)</f>
        <v>622.26</v>
      </c>
      <c r="D20" s="2">
        <f>IFERROR(__xludf.DUMMYFUNCTION("""COMPUTED_VALUE"""),45320.66666666667)</f>
        <v>45320.66667</v>
      </c>
      <c r="E20" s="1">
        <f>IFERROR(__xludf.DUMMYFUNCTION("""COMPUTED_VALUE"""),628.89)</f>
        <v>628.89</v>
      </c>
      <c r="G20" s="2">
        <f>IFERROR(__xludf.DUMMYFUNCTION("""COMPUTED_VALUE"""),45320.66666666667)</f>
        <v>45320.66667</v>
      </c>
      <c r="H20" s="1">
        <f>IFERROR(__xludf.DUMMYFUNCTION("""COMPUTED_VALUE"""),615.23)</f>
        <v>615.23</v>
      </c>
      <c r="J20" s="2">
        <f>IFERROR(__xludf.DUMMYFUNCTION("""COMPUTED_VALUE"""),45320.66666666667)</f>
        <v>45320.66667</v>
      </c>
      <c r="K20" s="1">
        <f>IFERROR(__xludf.DUMMYFUNCTION("""COMPUTED_VALUE"""),628.02)</f>
        <v>628.02</v>
      </c>
      <c r="M20" s="2">
        <f>IFERROR(__xludf.DUMMYFUNCTION("""COMPUTED_VALUE"""),45320.66666666667)</f>
        <v>45320.66667</v>
      </c>
      <c r="N20" s="1">
        <f>IFERROR(__xludf.DUMMYFUNCTION("""COMPUTED_VALUE"""),1.7753865E7)</f>
        <v>17753865</v>
      </c>
    </row>
    <row r="21">
      <c r="A21" s="2">
        <f>IFERROR(__xludf.DUMMYFUNCTION("""COMPUTED_VALUE"""),45321.66666666667)</f>
        <v>45321.66667</v>
      </c>
      <c r="B21" s="1">
        <f>IFERROR(__xludf.DUMMYFUNCTION("""COMPUTED_VALUE"""),625.03)</f>
        <v>625.03</v>
      </c>
      <c r="D21" s="2">
        <f>IFERROR(__xludf.DUMMYFUNCTION("""COMPUTED_VALUE"""),45321.66666666667)</f>
        <v>45321.66667</v>
      </c>
      <c r="E21" s="1">
        <f>IFERROR(__xludf.DUMMYFUNCTION("""COMPUTED_VALUE"""),660.72)</f>
        <v>660.72</v>
      </c>
      <c r="G21" s="2">
        <f>IFERROR(__xludf.DUMMYFUNCTION("""COMPUTED_VALUE"""),45321.66666666667)</f>
        <v>45321.66667</v>
      </c>
      <c r="H21" s="1">
        <f>IFERROR(__xludf.DUMMYFUNCTION("""COMPUTED_VALUE"""),625.03)</f>
        <v>625.03</v>
      </c>
      <c r="J21" s="2">
        <f>IFERROR(__xludf.DUMMYFUNCTION("""COMPUTED_VALUE"""),45321.66666666667)</f>
        <v>45321.66667</v>
      </c>
      <c r="K21" s="1">
        <f>IFERROR(__xludf.DUMMYFUNCTION("""COMPUTED_VALUE"""),657.54)</f>
        <v>657.54</v>
      </c>
      <c r="M21" s="2">
        <f>IFERROR(__xludf.DUMMYFUNCTION("""COMPUTED_VALUE"""),45321.66666666667)</f>
        <v>45321.66667</v>
      </c>
      <c r="N21" s="1">
        <f>IFERROR(__xludf.DUMMYFUNCTION("""COMPUTED_VALUE"""),2.8064635E7)</f>
        <v>28064635</v>
      </c>
    </row>
    <row r="22">
      <c r="A22" s="2">
        <f>IFERROR(__xludf.DUMMYFUNCTION("""COMPUTED_VALUE"""),45322.66666666667)</f>
        <v>45322.66667</v>
      </c>
      <c r="B22" s="1">
        <f>IFERROR(__xludf.DUMMYFUNCTION("""COMPUTED_VALUE"""),657.72)</f>
        <v>657.72</v>
      </c>
      <c r="D22" s="2">
        <f>IFERROR(__xludf.DUMMYFUNCTION("""COMPUTED_VALUE"""),45322.66666666667)</f>
        <v>45322.66667</v>
      </c>
      <c r="E22" s="1">
        <f>IFERROR(__xludf.DUMMYFUNCTION("""COMPUTED_VALUE"""),661.67)</f>
        <v>661.67</v>
      </c>
      <c r="G22" s="2">
        <f>IFERROR(__xludf.DUMMYFUNCTION("""COMPUTED_VALUE"""),45322.66666666667)</f>
        <v>45322.66667</v>
      </c>
      <c r="H22" s="1">
        <f>IFERROR(__xludf.DUMMYFUNCTION("""COMPUTED_VALUE"""),648.7)</f>
        <v>648.7</v>
      </c>
      <c r="J22" s="2">
        <f>IFERROR(__xludf.DUMMYFUNCTION("""COMPUTED_VALUE"""),45322.66666666667)</f>
        <v>45322.66667</v>
      </c>
      <c r="K22" s="1">
        <f>IFERROR(__xludf.DUMMYFUNCTION("""COMPUTED_VALUE"""),648.86)</f>
        <v>648.86</v>
      </c>
      <c r="M22" s="2">
        <f>IFERROR(__xludf.DUMMYFUNCTION("""COMPUTED_VALUE"""),45322.66666666667)</f>
        <v>45322.66667</v>
      </c>
      <c r="N22" s="1">
        <f>IFERROR(__xludf.DUMMYFUNCTION("""COMPUTED_VALUE"""),3.1486458E7)</f>
        <v>31486458</v>
      </c>
    </row>
    <row r="23">
      <c r="A23" s="2">
        <f>IFERROR(__xludf.DUMMYFUNCTION("""COMPUTED_VALUE"""),45323.66666666667)</f>
        <v>45323.66667</v>
      </c>
      <c r="B23" s="1">
        <f>IFERROR(__xludf.DUMMYFUNCTION("""COMPUTED_VALUE"""),650.64)</f>
        <v>650.64</v>
      </c>
      <c r="D23" s="2">
        <f>IFERROR(__xludf.DUMMYFUNCTION("""COMPUTED_VALUE"""),45323.66666666667)</f>
        <v>45323.66667</v>
      </c>
      <c r="E23" s="1">
        <f>IFERROR(__xludf.DUMMYFUNCTION("""COMPUTED_VALUE"""),657.03)</f>
        <v>657.03</v>
      </c>
      <c r="G23" s="2">
        <f>IFERROR(__xludf.DUMMYFUNCTION("""COMPUTED_VALUE"""),45323.66666666667)</f>
        <v>45323.66667</v>
      </c>
      <c r="H23" s="1">
        <f>IFERROR(__xludf.DUMMYFUNCTION("""COMPUTED_VALUE"""),645.09)</f>
        <v>645.09</v>
      </c>
      <c r="J23" s="2">
        <f>IFERROR(__xludf.DUMMYFUNCTION("""COMPUTED_VALUE"""),45323.66666666667)</f>
        <v>45323.66667</v>
      </c>
      <c r="K23" s="1">
        <f>IFERROR(__xludf.DUMMYFUNCTION("""COMPUTED_VALUE"""),647.71)</f>
        <v>647.71</v>
      </c>
      <c r="M23" s="2">
        <f>IFERROR(__xludf.DUMMYFUNCTION("""COMPUTED_VALUE"""),45323.66666666667)</f>
        <v>45323.66667</v>
      </c>
      <c r="N23" s="1">
        <f>IFERROR(__xludf.DUMMYFUNCTION("""COMPUTED_VALUE"""),4.3114268E7)</f>
        <v>43114268</v>
      </c>
    </row>
    <row r="24">
      <c r="A24" s="2">
        <f>IFERROR(__xludf.DUMMYFUNCTION("""COMPUTED_VALUE"""),45324.66666666667)</f>
        <v>45324.66667</v>
      </c>
      <c r="B24" s="1">
        <f>IFERROR(__xludf.DUMMYFUNCTION("""COMPUTED_VALUE"""),646.35)</f>
        <v>646.35</v>
      </c>
      <c r="D24" s="2">
        <f>IFERROR(__xludf.DUMMYFUNCTION("""COMPUTED_VALUE"""),45324.66666666667)</f>
        <v>45324.66667</v>
      </c>
      <c r="E24" s="1">
        <f>IFERROR(__xludf.DUMMYFUNCTION("""COMPUTED_VALUE"""),648.3)</f>
        <v>648.3</v>
      </c>
      <c r="G24" s="2">
        <f>IFERROR(__xludf.DUMMYFUNCTION("""COMPUTED_VALUE"""),45324.66666666667)</f>
        <v>45324.66667</v>
      </c>
      <c r="H24" s="1">
        <f>IFERROR(__xludf.DUMMYFUNCTION("""COMPUTED_VALUE"""),641.14)</f>
        <v>641.14</v>
      </c>
      <c r="J24" s="2">
        <f>IFERROR(__xludf.DUMMYFUNCTION("""COMPUTED_VALUE"""),45324.66666666667)</f>
        <v>45324.66667</v>
      </c>
      <c r="K24" s="1">
        <f>IFERROR(__xludf.DUMMYFUNCTION("""COMPUTED_VALUE"""),643.24)</f>
        <v>643.24</v>
      </c>
      <c r="M24" s="2">
        <f>IFERROR(__xludf.DUMMYFUNCTION("""COMPUTED_VALUE"""),45324.66666666667)</f>
        <v>45324.66667</v>
      </c>
      <c r="N24" s="1">
        <f>IFERROR(__xludf.DUMMYFUNCTION("""COMPUTED_VALUE"""),1.8807579E7)</f>
        <v>18807579</v>
      </c>
    </row>
    <row r="25">
      <c r="A25" s="2">
        <f>IFERROR(__xludf.DUMMYFUNCTION("""COMPUTED_VALUE"""),45327.66666666667)</f>
        <v>45327.66667</v>
      </c>
      <c r="B25" s="1">
        <f>IFERROR(__xludf.DUMMYFUNCTION("""COMPUTED_VALUE"""),641.09)</f>
        <v>641.09</v>
      </c>
      <c r="D25" s="2">
        <f>IFERROR(__xludf.DUMMYFUNCTION("""COMPUTED_VALUE"""),45327.66666666667)</f>
        <v>45327.66667</v>
      </c>
      <c r="E25" s="1">
        <f>IFERROR(__xludf.DUMMYFUNCTION("""COMPUTED_VALUE"""),642.16)</f>
        <v>642.16</v>
      </c>
      <c r="G25" s="2">
        <f>IFERROR(__xludf.DUMMYFUNCTION("""COMPUTED_VALUE"""),45327.66666666667)</f>
        <v>45327.66667</v>
      </c>
      <c r="H25" s="1">
        <f>IFERROR(__xludf.DUMMYFUNCTION("""COMPUTED_VALUE"""),634.09)</f>
        <v>634.09</v>
      </c>
      <c r="J25" s="2">
        <f>IFERROR(__xludf.DUMMYFUNCTION("""COMPUTED_VALUE"""),45327.66666666667)</f>
        <v>45327.66667</v>
      </c>
      <c r="K25" s="1">
        <f>IFERROR(__xludf.DUMMYFUNCTION("""COMPUTED_VALUE"""),639.95)</f>
        <v>639.95</v>
      </c>
      <c r="M25" s="2">
        <f>IFERROR(__xludf.DUMMYFUNCTION("""COMPUTED_VALUE"""),45327.66666666667)</f>
        <v>45327.66667</v>
      </c>
      <c r="N25" s="1">
        <f>IFERROR(__xludf.DUMMYFUNCTION("""COMPUTED_VALUE"""),1.936904E7)</f>
        <v>19369040</v>
      </c>
    </row>
    <row r="26">
      <c r="A26" s="2">
        <f>IFERROR(__xludf.DUMMYFUNCTION("""COMPUTED_VALUE"""),45328.66666666667)</f>
        <v>45328.66667</v>
      </c>
      <c r="B26" s="1">
        <f>IFERROR(__xludf.DUMMYFUNCTION("""COMPUTED_VALUE"""),639.48)</f>
        <v>639.48</v>
      </c>
      <c r="D26" s="2">
        <f>IFERROR(__xludf.DUMMYFUNCTION("""COMPUTED_VALUE"""),45328.66666666667)</f>
        <v>45328.66667</v>
      </c>
      <c r="E26" s="1">
        <f>IFERROR(__xludf.DUMMYFUNCTION("""COMPUTED_VALUE"""),642.53)</f>
        <v>642.53</v>
      </c>
      <c r="G26" s="2">
        <f>IFERROR(__xludf.DUMMYFUNCTION("""COMPUTED_VALUE"""),45328.66666666667)</f>
        <v>45328.66667</v>
      </c>
      <c r="H26" s="1">
        <f>IFERROR(__xludf.DUMMYFUNCTION("""COMPUTED_VALUE"""),636.96)</f>
        <v>636.96</v>
      </c>
      <c r="J26" s="2">
        <f>IFERROR(__xludf.DUMMYFUNCTION("""COMPUTED_VALUE"""),45328.66666666667)</f>
        <v>45328.66667</v>
      </c>
      <c r="K26" s="1">
        <f>IFERROR(__xludf.DUMMYFUNCTION("""COMPUTED_VALUE"""),638.43)</f>
        <v>638.43</v>
      </c>
      <c r="M26" s="2">
        <f>IFERROR(__xludf.DUMMYFUNCTION("""COMPUTED_VALUE"""),45328.66666666667)</f>
        <v>45328.66667</v>
      </c>
      <c r="N26" s="1">
        <f>IFERROR(__xludf.DUMMYFUNCTION("""COMPUTED_VALUE"""),1.524037E7)</f>
        <v>15240370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IFERROR(__xludf.DUMMYFUNCTION("""COMPUTED_VALUE"""),638.38)</f>
        <v>638.38</v>
      </c>
      <c r="D27" s="2">
        <f>IFERROR(__xludf.DUMMYFUNCTION("""COMPUTED_VALUE"""),45329.66666666667)</f>
        <v>45329.66667</v>
      </c>
      <c r="E27" s="1">
        <f>IFERROR(__xludf.DUMMYFUNCTION("""COMPUTED_VALUE"""),656.86)</f>
        <v>656.86</v>
      </c>
      <c r="G27" s="2">
        <f>IFERROR(__xludf.DUMMYFUNCTION("""COMPUTED_VALUE"""),45329.66666666667)</f>
        <v>45329.66667</v>
      </c>
      <c r="H27" s="1">
        <f>IFERROR(__xludf.DUMMYFUNCTION("""COMPUTED_VALUE"""),638.38)</f>
        <v>638.38</v>
      </c>
      <c r="J27" s="2">
        <f>IFERROR(__xludf.DUMMYFUNCTION("""COMPUTED_VALUE"""),45329.66666666667)</f>
        <v>45329.66667</v>
      </c>
      <c r="K27" s="1">
        <f>IFERROR(__xludf.DUMMYFUNCTION("""COMPUTED_VALUE"""),654.32)</f>
        <v>654.32</v>
      </c>
      <c r="M27" s="2">
        <f>IFERROR(__xludf.DUMMYFUNCTION("""COMPUTED_VALUE"""),45329.66666666667)</f>
        <v>45329.66667</v>
      </c>
      <c r="N27" s="1">
        <f>IFERROR(__xludf.DUMMYFUNCTION("""COMPUTED_VALUE"""),1.6867245E7)</f>
        <v>16867245</v>
      </c>
    </row>
    <row r="28">
      <c r="A28" s="2">
        <f>IFERROR(__xludf.DUMMYFUNCTION("""COMPUTED_VALUE"""),45330.66666666667)</f>
        <v>45330.66667</v>
      </c>
      <c r="B28" s="1">
        <f>IFERROR(__xludf.DUMMYFUNCTION("""COMPUTED_VALUE"""),654.1)</f>
        <v>654.1</v>
      </c>
      <c r="D28" s="2">
        <f>IFERROR(__xludf.DUMMYFUNCTION("""COMPUTED_VALUE"""),45330.66666666667)</f>
        <v>45330.66667</v>
      </c>
      <c r="E28" s="1">
        <f>IFERROR(__xludf.DUMMYFUNCTION("""COMPUTED_VALUE"""),656.24)</f>
        <v>656.24</v>
      </c>
      <c r="G28" s="2">
        <f>IFERROR(__xludf.DUMMYFUNCTION("""COMPUTED_VALUE"""),45330.66666666667)</f>
        <v>45330.66667</v>
      </c>
      <c r="H28" s="1">
        <f>IFERROR(__xludf.DUMMYFUNCTION("""COMPUTED_VALUE"""),648.85)</f>
        <v>648.85</v>
      </c>
      <c r="J28" s="2">
        <f>IFERROR(__xludf.DUMMYFUNCTION("""COMPUTED_VALUE"""),45330.66666666667)</f>
        <v>45330.66667</v>
      </c>
      <c r="K28" s="1">
        <f>IFERROR(__xludf.DUMMYFUNCTION("""COMPUTED_VALUE"""),653.89)</f>
        <v>653.89</v>
      </c>
      <c r="M28" s="2">
        <f>IFERROR(__xludf.DUMMYFUNCTION("""COMPUTED_VALUE"""),45330.66666666667)</f>
        <v>45330.66667</v>
      </c>
      <c r="N28" s="1">
        <f>IFERROR(__xludf.DUMMYFUNCTION("""COMPUTED_VALUE"""),1.6894901E7)</f>
        <v>16894901</v>
      </c>
    </row>
    <row r="29">
      <c r="A29" s="2">
        <f>IFERROR(__xludf.DUMMYFUNCTION("""COMPUTED_VALUE"""),45331.66666666667)</f>
        <v>45331.66667</v>
      </c>
      <c r="B29" s="1">
        <f>IFERROR(__xludf.DUMMYFUNCTION("""COMPUTED_VALUE"""),653.72)</f>
        <v>653.72</v>
      </c>
      <c r="D29" s="2">
        <f>IFERROR(__xludf.DUMMYFUNCTION("""COMPUTED_VALUE"""),45331.66666666667)</f>
        <v>45331.66667</v>
      </c>
      <c r="E29" s="1">
        <f>IFERROR(__xludf.DUMMYFUNCTION("""COMPUTED_VALUE"""),657.25)</f>
        <v>657.25</v>
      </c>
      <c r="G29" s="2">
        <f>IFERROR(__xludf.DUMMYFUNCTION("""COMPUTED_VALUE"""),45331.66666666667)</f>
        <v>45331.66667</v>
      </c>
      <c r="H29" s="1">
        <f>IFERROR(__xludf.DUMMYFUNCTION("""COMPUTED_VALUE"""),652.91)</f>
        <v>652.91</v>
      </c>
      <c r="J29" s="2">
        <f>IFERROR(__xludf.DUMMYFUNCTION("""COMPUTED_VALUE"""),45331.66666666667)</f>
        <v>45331.66667</v>
      </c>
      <c r="K29" s="1">
        <f>IFERROR(__xludf.DUMMYFUNCTION("""COMPUTED_VALUE"""),656.96)</f>
        <v>656.96</v>
      </c>
      <c r="M29" s="2">
        <f>IFERROR(__xludf.DUMMYFUNCTION("""COMPUTED_VALUE"""),45331.66666666667)</f>
        <v>45331.66667</v>
      </c>
      <c r="N29" s="1">
        <f>IFERROR(__xludf.DUMMYFUNCTION("""COMPUTED_VALUE"""),1.7064381E7)</f>
        <v>17064381</v>
      </c>
    </row>
    <row r="30">
      <c r="A30" s="2">
        <f>IFERROR(__xludf.DUMMYFUNCTION("""COMPUTED_VALUE"""),45334.66666666667)</f>
        <v>45334.66667</v>
      </c>
      <c r="B30" s="1">
        <f>IFERROR(__xludf.DUMMYFUNCTION("""COMPUTED_VALUE"""),656.97)</f>
        <v>656.97</v>
      </c>
      <c r="D30" s="2">
        <f>IFERROR(__xludf.DUMMYFUNCTION("""COMPUTED_VALUE"""),45334.66666666667)</f>
        <v>45334.66667</v>
      </c>
      <c r="E30" s="1">
        <f>IFERROR(__xludf.DUMMYFUNCTION("""COMPUTED_VALUE"""),660.52)</f>
        <v>660.52</v>
      </c>
      <c r="G30" s="2">
        <f>IFERROR(__xludf.DUMMYFUNCTION("""COMPUTED_VALUE"""),45334.66666666667)</f>
        <v>45334.66667</v>
      </c>
      <c r="H30" s="1">
        <f>IFERROR(__xludf.DUMMYFUNCTION("""COMPUTED_VALUE"""),652.74)</f>
        <v>652.74</v>
      </c>
      <c r="J30" s="2">
        <f>IFERROR(__xludf.DUMMYFUNCTION("""COMPUTED_VALUE"""),45334.66666666667)</f>
        <v>45334.66667</v>
      </c>
      <c r="K30" s="1">
        <f>IFERROR(__xludf.DUMMYFUNCTION("""COMPUTED_VALUE"""),653.18)</f>
        <v>653.18</v>
      </c>
      <c r="M30" s="2">
        <f>IFERROR(__xludf.DUMMYFUNCTION("""COMPUTED_VALUE"""),45334.66666666667)</f>
        <v>45334.66667</v>
      </c>
      <c r="N30" s="1">
        <f>IFERROR(__xludf.DUMMYFUNCTION("""COMPUTED_VALUE"""),1.3814394E7)</f>
        <v>13814394</v>
      </c>
    </row>
    <row r="31">
      <c r="A31" s="2">
        <f>IFERROR(__xludf.DUMMYFUNCTION("""COMPUTED_VALUE"""),45335.66666666667)</f>
        <v>45335.66667</v>
      </c>
      <c r="B31" s="1">
        <f>IFERROR(__xludf.DUMMYFUNCTION("""COMPUTED_VALUE"""),653.18)</f>
        <v>653.18</v>
      </c>
      <c r="D31" s="2">
        <f>IFERROR(__xludf.DUMMYFUNCTION("""COMPUTED_VALUE"""),45335.66666666667)</f>
        <v>45335.66667</v>
      </c>
      <c r="E31" s="1">
        <f>IFERROR(__xludf.DUMMYFUNCTION("""COMPUTED_VALUE"""),653.18)</f>
        <v>653.18</v>
      </c>
      <c r="G31" s="2">
        <f>IFERROR(__xludf.DUMMYFUNCTION("""COMPUTED_VALUE"""),45335.66666666667)</f>
        <v>45335.66667</v>
      </c>
      <c r="H31" s="1">
        <f>IFERROR(__xludf.DUMMYFUNCTION("""COMPUTED_VALUE"""),628.19)</f>
        <v>628.19</v>
      </c>
      <c r="J31" s="2">
        <f>IFERROR(__xludf.DUMMYFUNCTION("""COMPUTED_VALUE"""),45335.66666666667)</f>
        <v>45335.66667</v>
      </c>
      <c r="K31" s="1">
        <f>IFERROR(__xludf.DUMMYFUNCTION("""COMPUTED_VALUE"""),632.46)</f>
        <v>632.46</v>
      </c>
      <c r="M31" s="2">
        <f>IFERROR(__xludf.DUMMYFUNCTION("""COMPUTED_VALUE"""),45335.66666666667)</f>
        <v>45335.66667</v>
      </c>
      <c r="N31" s="1">
        <f>IFERROR(__xludf.DUMMYFUNCTION("""COMPUTED_VALUE"""),2.0183314E7)</f>
        <v>20183314</v>
      </c>
    </row>
    <row r="32">
      <c r="A32" s="2">
        <f>IFERROR(__xludf.DUMMYFUNCTION("""COMPUTED_VALUE"""),45336.66666666667)</f>
        <v>45336.66667</v>
      </c>
      <c r="B32" s="1">
        <f>IFERROR(__xludf.DUMMYFUNCTION("""COMPUTED_VALUE"""),634.15)</f>
        <v>634.15</v>
      </c>
      <c r="D32" s="2">
        <f>IFERROR(__xludf.DUMMYFUNCTION("""COMPUTED_VALUE"""),45336.66666666667)</f>
        <v>45336.66667</v>
      </c>
      <c r="E32" s="1">
        <f>IFERROR(__xludf.DUMMYFUNCTION("""COMPUTED_VALUE"""),644.37)</f>
        <v>644.37</v>
      </c>
      <c r="G32" s="2">
        <f>IFERROR(__xludf.DUMMYFUNCTION("""COMPUTED_VALUE"""),45336.66666666667)</f>
        <v>45336.66667</v>
      </c>
      <c r="H32" s="1">
        <f>IFERROR(__xludf.DUMMYFUNCTION("""COMPUTED_VALUE"""),633.83)</f>
        <v>633.83</v>
      </c>
      <c r="J32" s="2">
        <f>IFERROR(__xludf.DUMMYFUNCTION("""COMPUTED_VALUE"""),45336.66666666667)</f>
        <v>45336.66667</v>
      </c>
      <c r="K32" s="1">
        <f>IFERROR(__xludf.DUMMYFUNCTION("""COMPUTED_VALUE"""),639.85)</f>
        <v>639.85</v>
      </c>
      <c r="M32" s="2">
        <f>IFERROR(__xludf.DUMMYFUNCTION("""COMPUTED_VALUE"""),45336.66666666667)</f>
        <v>45336.66667</v>
      </c>
      <c r="N32" s="1">
        <f>IFERROR(__xludf.DUMMYFUNCTION("""COMPUTED_VALUE"""),1.4665113E7)</f>
        <v>14665113</v>
      </c>
    </row>
    <row r="33">
      <c r="A33" s="2">
        <f>IFERROR(__xludf.DUMMYFUNCTION("""COMPUTED_VALUE"""),45337.66666666667)</f>
        <v>45337.66667</v>
      </c>
      <c r="B33" s="1">
        <f>IFERROR(__xludf.DUMMYFUNCTION("""COMPUTED_VALUE"""),639.1)</f>
        <v>639.1</v>
      </c>
      <c r="D33" s="2">
        <f>IFERROR(__xludf.DUMMYFUNCTION("""COMPUTED_VALUE"""),45337.66666666667)</f>
        <v>45337.66667</v>
      </c>
      <c r="E33" s="1">
        <f>IFERROR(__xludf.DUMMYFUNCTION("""COMPUTED_VALUE"""),668.51)</f>
        <v>668.51</v>
      </c>
      <c r="G33" s="2">
        <f>IFERROR(__xludf.DUMMYFUNCTION("""COMPUTED_VALUE"""),45337.66666666667)</f>
        <v>45337.66667</v>
      </c>
      <c r="H33" s="1">
        <f>IFERROR(__xludf.DUMMYFUNCTION("""COMPUTED_VALUE"""),638.69)</f>
        <v>638.69</v>
      </c>
      <c r="J33" s="2">
        <f>IFERROR(__xludf.DUMMYFUNCTION("""COMPUTED_VALUE"""),45337.66666666667)</f>
        <v>45337.66667</v>
      </c>
      <c r="K33" s="1">
        <f>IFERROR(__xludf.DUMMYFUNCTION("""COMPUTED_VALUE"""),667.61)</f>
        <v>667.61</v>
      </c>
      <c r="M33" s="2">
        <f>IFERROR(__xludf.DUMMYFUNCTION("""COMPUTED_VALUE"""),45337.66666666667)</f>
        <v>45337.66667</v>
      </c>
      <c r="N33" s="1">
        <f>IFERROR(__xludf.DUMMYFUNCTION("""COMPUTED_VALUE"""),1.8000108E7)</f>
        <v>18000108</v>
      </c>
    </row>
    <row r="34">
      <c r="A34" s="2">
        <f>IFERROR(__xludf.DUMMYFUNCTION("""COMPUTED_VALUE"""),45338.66666666667)</f>
        <v>45338.66667</v>
      </c>
      <c r="B34" s="1">
        <f>IFERROR(__xludf.DUMMYFUNCTION("""COMPUTED_VALUE"""),667.73)</f>
        <v>667.73</v>
      </c>
      <c r="D34" s="2">
        <f>IFERROR(__xludf.DUMMYFUNCTION("""COMPUTED_VALUE"""),45338.66666666667)</f>
        <v>45338.66667</v>
      </c>
      <c r="E34" s="1">
        <f>IFERROR(__xludf.DUMMYFUNCTION("""COMPUTED_VALUE"""),674.71)</f>
        <v>674.71</v>
      </c>
      <c r="G34" s="2">
        <f>IFERROR(__xludf.DUMMYFUNCTION("""COMPUTED_VALUE"""),45338.66666666667)</f>
        <v>45338.66667</v>
      </c>
      <c r="H34" s="1">
        <f>IFERROR(__xludf.DUMMYFUNCTION("""COMPUTED_VALUE"""),662.59)</f>
        <v>662.59</v>
      </c>
      <c r="J34" s="2">
        <f>IFERROR(__xludf.DUMMYFUNCTION("""COMPUTED_VALUE"""),45338.66666666667)</f>
        <v>45338.66667</v>
      </c>
      <c r="K34" s="1">
        <f>IFERROR(__xludf.DUMMYFUNCTION("""COMPUTED_VALUE"""),663.58)</f>
        <v>663.58</v>
      </c>
      <c r="M34" s="2">
        <f>IFERROR(__xludf.DUMMYFUNCTION("""COMPUTED_VALUE"""),45338.66666666667)</f>
        <v>45338.66667</v>
      </c>
      <c r="N34" s="1">
        <f>IFERROR(__xludf.DUMMYFUNCTION("""COMPUTED_VALUE"""),1.3740594E7)</f>
        <v>13740594</v>
      </c>
    </row>
    <row r="35">
      <c r="A35" s="2">
        <f>IFERROR(__xludf.DUMMYFUNCTION("""COMPUTED_VALUE"""),45342.66666666667)</f>
        <v>45342.66667</v>
      </c>
      <c r="B35" s="1">
        <f>IFERROR(__xludf.DUMMYFUNCTION("""COMPUTED_VALUE"""),656.76)</f>
        <v>656.76</v>
      </c>
      <c r="D35" s="2">
        <f>IFERROR(__xludf.DUMMYFUNCTION("""COMPUTED_VALUE"""),45342.66666666667)</f>
        <v>45342.66667</v>
      </c>
      <c r="E35" s="1">
        <f>IFERROR(__xludf.DUMMYFUNCTION("""COMPUTED_VALUE"""),661.29)</f>
        <v>661.29</v>
      </c>
      <c r="G35" s="2">
        <f>IFERROR(__xludf.DUMMYFUNCTION("""COMPUTED_VALUE"""),45342.66666666667)</f>
        <v>45342.66667</v>
      </c>
      <c r="H35" s="1">
        <f>IFERROR(__xludf.DUMMYFUNCTION("""COMPUTED_VALUE"""),652.6)</f>
        <v>652.6</v>
      </c>
      <c r="J35" s="2">
        <f>IFERROR(__xludf.DUMMYFUNCTION("""COMPUTED_VALUE"""),45342.66666666667)</f>
        <v>45342.66667</v>
      </c>
      <c r="K35" s="1">
        <f>IFERROR(__xludf.DUMMYFUNCTION("""COMPUTED_VALUE"""),656.16)</f>
        <v>656.16</v>
      </c>
      <c r="M35" s="2">
        <f>IFERROR(__xludf.DUMMYFUNCTION("""COMPUTED_VALUE"""),45342.66666666667)</f>
        <v>45342.66667</v>
      </c>
      <c r="N35" s="1">
        <f>IFERROR(__xludf.DUMMYFUNCTION("""COMPUTED_VALUE"""),1.5922816E7)</f>
        <v>15922816</v>
      </c>
    </row>
    <row r="36">
      <c r="A36" s="2">
        <f>IFERROR(__xludf.DUMMYFUNCTION("""COMPUTED_VALUE"""),45343.66666666667)</f>
        <v>45343.66667</v>
      </c>
      <c r="B36" s="1">
        <f>IFERROR(__xludf.DUMMYFUNCTION("""COMPUTED_VALUE"""),655.87)</f>
        <v>655.87</v>
      </c>
      <c r="D36" s="2">
        <f>IFERROR(__xludf.DUMMYFUNCTION("""COMPUTED_VALUE"""),45343.66666666667)</f>
        <v>45343.66667</v>
      </c>
      <c r="E36" s="1">
        <f>IFERROR(__xludf.DUMMYFUNCTION("""COMPUTED_VALUE"""),657.27)</f>
        <v>657.27</v>
      </c>
      <c r="G36" s="2">
        <f>IFERROR(__xludf.DUMMYFUNCTION("""COMPUTED_VALUE"""),45343.66666666667)</f>
        <v>45343.66667</v>
      </c>
      <c r="H36" s="1">
        <f>IFERROR(__xludf.DUMMYFUNCTION("""COMPUTED_VALUE"""),651.49)</f>
        <v>651.49</v>
      </c>
      <c r="J36" s="2">
        <f>IFERROR(__xludf.DUMMYFUNCTION("""COMPUTED_VALUE"""),45343.66666666667)</f>
        <v>45343.66667</v>
      </c>
      <c r="K36" s="1">
        <f>IFERROR(__xludf.DUMMYFUNCTION("""COMPUTED_VALUE"""),655.32)</f>
        <v>655.32</v>
      </c>
      <c r="M36" s="2">
        <f>IFERROR(__xludf.DUMMYFUNCTION("""COMPUTED_VALUE"""),45343.66666666667)</f>
        <v>45343.66667</v>
      </c>
      <c r="N36" s="1">
        <f>IFERROR(__xludf.DUMMYFUNCTION("""COMPUTED_VALUE"""),8257494.0)</f>
        <v>8257494</v>
      </c>
    </row>
    <row r="37">
      <c r="A37" s="2">
        <f>IFERROR(__xludf.DUMMYFUNCTION("""COMPUTED_VALUE"""),45344.66666666667)</f>
        <v>45344.66667</v>
      </c>
      <c r="B37" s="1">
        <f>IFERROR(__xludf.DUMMYFUNCTION("""COMPUTED_VALUE"""),655.29)</f>
        <v>655.29</v>
      </c>
      <c r="D37" s="2">
        <f>IFERROR(__xludf.DUMMYFUNCTION("""COMPUTED_VALUE"""),45344.66666666667)</f>
        <v>45344.66667</v>
      </c>
      <c r="E37" s="1">
        <f>IFERROR(__xludf.DUMMYFUNCTION("""COMPUTED_VALUE"""),666.32)</f>
        <v>666.32</v>
      </c>
      <c r="G37" s="2">
        <f>IFERROR(__xludf.DUMMYFUNCTION("""COMPUTED_VALUE"""),45344.66666666667)</f>
        <v>45344.66667</v>
      </c>
      <c r="H37" s="1">
        <f>IFERROR(__xludf.DUMMYFUNCTION("""COMPUTED_VALUE"""),655.29)</f>
        <v>655.29</v>
      </c>
      <c r="J37" s="2">
        <f>IFERROR(__xludf.DUMMYFUNCTION("""COMPUTED_VALUE"""),45344.66666666667)</f>
        <v>45344.66667</v>
      </c>
      <c r="K37" s="1">
        <f>IFERROR(__xludf.DUMMYFUNCTION("""COMPUTED_VALUE"""),664.39)</f>
        <v>664.39</v>
      </c>
      <c r="M37" s="2">
        <f>IFERROR(__xludf.DUMMYFUNCTION("""COMPUTED_VALUE"""),45344.66666666667)</f>
        <v>45344.66667</v>
      </c>
      <c r="N37" s="1">
        <f>IFERROR(__xludf.DUMMYFUNCTION("""COMPUTED_VALUE"""),1.3476572E7)</f>
        <v>13476572</v>
      </c>
    </row>
    <row r="38">
      <c r="A38" s="2">
        <f>IFERROR(__xludf.DUMMYFUNCTION("""COMPUTED_VALUE"""),45345.66666666667)</f>
        <v>45345.66667</v>
      </c>
      <c r="B38" s="1">
        <f>IFERROR(__xludf.DUMMYFUNCTION("""COMPUTED_VALUE"""),665.24)</f>
        <v>665.24</v>
      </c>
      <c r="D38" s="2">
        <f>IFERROR(__xludf.DUMMYFUNCTION("""COMPUTED_VALUE"""),45345.66666666667)</f>
        <v>45345.66667</v>
      </c>
      <c r="E38" s="1">
        <f>IFERROR(__xludf.DUMMYFUNCTION("""COMPUTED_VALUE"""),676.77)</f>
        <v>676.77</v>
      </c>
      <c r="G38" s="2">
        <f>IFERROR(__xludf.DUMMYFUNCTION("""COMPUTED_VALUE"""),45345.66666666667)</f>
        <v>45345.66667</v>
      </c>
      <c r="H38" s="1">
        <f>IFERROR(__xludf.DUMMYFUNCTION("""COMPUTED_VALUE"""),664.31)</f>
        <v>664.31</v>
      </c>
      <c r="J38" s="2">
        <f>IFERROR(__xludf.DUMMYFUNCTION("""COMPUTED_VALUE"""),45345.66666666667)</f>
        <v>45345.66667</v>
      </c>
      <c r="K38" s="1">
        <f>IFERROR(__xludf.DUMMYFUNCTION("""COMPUTED_VALUE"""),675.23)</f>
        <v>675.23</v>
      </c>
      <c r="M38" s="2">
        <f>IFERROR(__xludf.DUMMYFUNCTION("""COMPUTED_VALUE"""),45345.66666666667)</f>
        <v>45345.66667</v>
      </c>
      <c r="N38" s="1">
        <f>IFERROR(__xludf.DUMMYFUNCTION("""COMPUTED_VALUE"""),9666157.0)</f>
        <v>9666157</v>
      </c>
    </row>
    <row r="39">
      <c r="A39" s="2">
        <f>IFERROR(__xludf.DUMMYFUNCTION("""COMPUTED_VALUE"""),45348.66666666667)</f>
        <v>45348.66667</v>
      </c>
      <c r="B39" s="1">
        <f>IFERROR(__xludf.DUMMYFUNCTION("""COMPUTED_VALUE"""),674.56)</f>
        <v>674.56</v>
      </c>
      <c r="D39" s="2">
        <f>IFERROR(__xludf.DUMMYFUNCTION("""COMPUTED_VALUE"""),45348.66666666667)</f>
        <v>45348.66667</v>
      </c>
      <c r="E39" s="1">
        <f>IFERROR(__xludf.DUMMYFUNCTION("""COMPUTED_VALUE"""),685.57)</f>
        <v>685.57</v>
      </c>
      <c r="G39" s="2">
        <f>IFERROR(__xludf.DUMMYFUNCTION("""COMPUTED_VALUE"""),45348.66666666667)</f>
        <v>45348.66667</v>
      </c>
      <c r="H39" s="1">
        <f>IFERROR(__xludf.DUMMYFUNCTION("""COMPUTED_VALUE"""),673.06)</f>
        <v>673.06</v>
      </c>
      <c r="J39" s="2">
        <f>IFERROR(__xludf.DUMMYFUNCTION("""COMPUTED_VALUE"""),45348.66666666667)</f>
        <v>45348.66667</v>
      </c>
      <c r="K39" s="1">
        <f>IFERROR(__xludf.DUMMYFUNCTION("""COMPUTED_VALUE"""),682.54)</f>
        <v>682.54</v>
      </c>
      <c r="M39" s="2">
        <f>IFERROR(__xludf.DUMMYFUNCTION("""COMPUTED_VALUE"""),45348.66666666667)</f>
        <v>45348.66667</v>
      </c>
      <c r="N39" s="1">
        <f>IFERROR(__xludf.DUMMYFUNCTION("""COMPUTED_VALUE"""),1.1286795E7)</f>
        <v>11286795</v>
      </c>
    </row>
    <row r="40">
      <c r="A40" s="2">
        <f>IFERROR(__xludf.DUMMYFUNCTION("""COMPUTED_VALUE"""),45349.66666666667)</f>
        <v>45349.66667</v>
      </c>
      <c r="B40" s="1">
        <f>IFERROR(__xludf.DUMMYFUNCTION("""COMPUTED_VALUE"""),683.31)</f>
        <v>683.31</v>
      </c>
      <c r="D40" s="2">
        <f>IFERROR(__xludf.DUMMYFUNCTION("""COMPUTED_VALUE"""),45349.66666666667)</f>
        <v>45349.66667</v>
      </c>
      <c r="E40" s="1">
        <f>IFERROR(__xludf.DUMMYFUNCTION("""COMPUTED_VALUE"""),688.93)</f>
        <v>688.93</v>
      </c>
      <c r="G40" s="2">
        <f>IFERROR(__xludf.DUMMYFUNCTION("""COMPUTED_VALUE"""),45349.66666666667)</f>
        <v>45349.66667</v>
      </c>
      <c r="H40" s="1">
        <f>IFERROR(__xludf.DUMMYFUNCTION("""COMPUTED_VALUE"""),682.35)</f>
        <v>682.35</v>
      </c>
      <c r="J40" s="2">
        <f>IFERROR(__xludf.DUMMYFUNCTION("""COMPUTED_VALUE"""),45349.66666666667)</f>
        <v>45349.66667</v>
      </c>
      <c r="K40" s="1">
        <f>IFERROR(__xludf.DUMMYFUNCTION("""COMPUTED_VALUE"""),686.5)</f>
        <v>686.5</v>
      </c>
      <c r="M40" s="2">
        <f>IFERROR(__xludf.DUMMYFUNCTION("""COMPUTED_VALUE"""),45349.66666666667)</f>
        <v>45349.66667</v>
      </c>
      <c r="N40" s="1">
        <f>IFERROR(__xludf.DUMMYFUNCTION("""COMPUTED_VALUE"""),1.0029646E7)</f>
        <v>10029646</v>
      </c>
    </row>
    <row r="41">
      <c r="A41" s="2">
        <f>IFERROR(__xludf.DUMMYFUNCTION("""COMPUTED_VALUE"""),45350.66666666667)</f>
        <v>45350.66667</v>
      </c>
      <c r="B41" s="1">
        <f>IFERROR(__xludf.DUMMYFUNCTION("""COMPUTED_VALUE"""),681.83)</f>
        <v>681.83</v>
      </c>
      <c r="D41" s="2">
        <f>IFERROR(__xludf.DUMMYFUNCTION("""COMPUTED_VALUE"""),45350.66666666667)</f>
        <v>45350.66667</v>
      </c>
      <c r="E41" s="1">
        <f>IFERROR(__xludf.DUMMYFUNCTION("""COMPUTED_VALUE"""),686.2)</f>
        <v>686.2</v>
      </c>
      <c r="G41" s="2">
        <f>IFERROR(__xludf.DUMMYFUNCTION("""COMPUTED_VALUE"""),45350.66666666667)</f>
        <v>45350.66667</v>
      </c>
      <c r="H41" s="1">
        <f>IFERROR(__xludf.DUMMYFUNCTION("""COMPUTED_VALUE"""),677.03)</f>
        <v>677.03</v>
      </c>
      <c r="J41" s="2">
        <f>IFERROR(__xludf.DUMMYFUNCTION("""COMPUTED_VALUE"""),45350.66666666667)</f>
        <v>45350.66667</v>
      </c>
      <c r="K41" s="1">
        <f>IFERROR(__xludf.DUMMYFUNCTION("""COMPUTED_VALUE"""),682.83)</f>
        <v>682.83</v>
      </c>
      <c r="M41" s="2">
        <f>IFERROR(__xludf.DUMMYFUNCTION("""COMPUTED_VALUE"""),45350.66666666667)</f>
        <v>45350.66667</v>
      </c>
      <c r="N41" s="1">
        <f>IFERROR(__xludf.DUMMYFUNCTION("""COMPUTED_VALUE"""),1.5556549E7)</f>
        <v>15556549</v>
      </c>
    </row>
    <row r="42">
      <c r="A42" s="2">
        <f>IFERROR(__xludf.DUMMYFUNCTION("""COMPUTED_VALUE"""),45351.66666666667)</f>
        <v>45351.66667</v>
      </c>
      <c r="B42" s="1">
        <f>IFERROR(__xludf.DUMMYFUNCTION("""COMPUTED_VALUE"""),683.33)</f>
        <v>683.33</v>
      </c>
      <c r="D42" s="2">
        <f>IFERROR(__xludf.DUMMYFUNCTION("""COMPUTED_VALUE"""),45351.66666666667)</f>
        <v>45351.66667</v>
      </c>
      <c r="E42" s="1">
        <f>IFERROR(__xludf.DUMMYFUNCTION("""COMPUTED_VALUE"""),687.34)</f>
        <v>687.34</v>
      </c>
      <c r="G42" s="2">
        <f>IFERROR(__xludf.DUMMYFUNCTION("""COMPUTED_VALUE"""),45351.66666666667)</f>
        <v>45351.66667</v>
      </c>
      <c r="H42" s="1">
        <f>IFERROR(__xludf.DUMMYFUNCTION("""COMPUTED_VALUE"""),679.86)</f>
        <v>679.86</v>
      </c>
      <c r="J42" s="2">
        <f>IFERROR(__xludf.DUMMYFUNCTION("""COMPUTED_VALUE"""),45351.66666666667)</f>
        <v>45351.66667</v>
      </c>
      <c r="K42" s="1">
        <f>IFERROR(__xludf.DUMMYFUNCTION("""COMPUTED_VALUE"""),685.3)</f>
        <v>685.3</v>
      </c>
      <c r="M42" s="2">
        <f>IFERROR(__xludf.DUMMYFUNCTION("""COMPUTED_VALUE"""),45351.66666666667)</f>
        <v>45351.66667</v>
      </c>
      <c r="N42" s="1">
        <f>IFERROR(__xludf.DUMMYFUNCTION("""COMPUTED_VALUE"""),1.667024E7)</f>
        <v>16670240</v>
      </c>
    </row>
    <row r="43">
      <c r="A43" s="2">
        <f>IFERROR(__xludf.DUMMYFUNCTION("""COMPUTED_VALUE"""),45352.66666666667)</f>
        <v>45352.66667</v>
      </c>
      <c r="B43" s="1">
        <f>IFERROR(__xludf.DUMMYFUNCTION("""COMPUTED_VALUE"""),686.32)</f>
        <v>686.32</v>
      </c>
      <c r="D43" s="2">
        <f>IFERROR(__xludf.DUMMYFUNCTION("""COMPUTED_VALUE"""),45352.66666666667)</f>
        <v>45352.66667</v>
      </c>
      <c r="E43" s="1">
        <f>IFERROR(__xludf.DUMMYFUNCTION("""COMPUTED_VALUE"""),694.06)</f>
        <v>694.06</v>
      </c>
      <c r="G43" s="2">
        <f>IFERROR(__xludf.DUMMYFUNCTION("""COMPUTED_VALUE"""),45352.66666666667)</f>
        <v>45352.66667</v>
      </c>
      <c r="H43" s="1">
        <f>IFERROR(__xludf.DUMMYFUNCTION("""COMPUTED_VALUE"""),679.07)</f>
        <v>679.07</v>
      </c>
      <c r="J43" s="2">
        <f>IFERROR(__xludf.DUMMYFUNCTION("""COMPUTED_VALUE"""),45352.66666666667)</f>
        <v>45352.66667</v>
      </c>
      <c r="K43" s="1">
        <f>IFERROR(__xludf.DUMMYFUNCTION("""COMPUTED_VALUE"""),683.11)</f>
        <v>683.11</v>
      </c>
      <c r="M43" s="2">
        <f>IFERROR(__xludf.DUMMYFUNCTION("""COMPUTED_VALUE"""),45352.66666666667)</f>
        <v>45352.66667</v>
      </c>
      <c r="N43" s="1">
        <f>IFERROR(__xludf.DUMMYFUNCTION("""COMPUTED_VALUE"""),1.3455363E7)</f>
        <v>13455363</v>
      </c>
    </row>
    <row r="44">
      <c r="A44" s="2">
        <f>IFERROR(__xludf.DUMMYFUNCTION("""COMPUTED_VALUE"""),45355.66666666667)</f>
        <v>45355.66667</v>
      </c>
      <c r="B44" s="1">
        <f>IFERROR(__xludf.DUMMYFUNCTION("""COMPUTED_VALUE"""),683.21)</f>
        <v>683.21</v>
      </c>
      <c r="D44" s="2">
        <f>IFERROR(__xludf.DUMMYFUNCTION("""COMPUTED_VALUE"""),45355.66666666667)</f>
        <v>45355.66667</v>
      </c>
      <c r="E44" s="1">
        <f>IFERROR(__xludf.DUMMYFUNCTION("""COMPUTED_VALUE"""),688.8)</f>
        <v>688.8</v>
      </c>
      <c r="G44" s="2">
        <f>IFERROR(__xludf.DUMMYFUNCTION("""COMPUTED_VALUE"""),45355.66666666667)</f>
        <v>45355.66667</v>
      </c>
      <c r="H44" s="1">
        <f>IFERROR(__xludf.DUMMYFUNCTION("""COMPUTED_VALUE"""),670.37)</f>
        <v>670.37</v>
      </c>
      <c r="J44" s="2">
        <f>IFERROR(__xludf.DUMMYFUNCTION("""COMPUTED_VALUE"""),45355.66666666667)</f>
        <v>45355.66667</v>
      </c>
      <c r="K44" s="1">
        <f>IFERROR(__xludf.DUMMYFUNCTION("""COMPUTED_VALUE"""),673.21)</f>
        <v>673.21</v>
      </c>
      <c r="M44" s="2">
        <f>IFERROR(__xludf.DUMMYFUNCTION("""COMPUTED_VALUE"""),45355.66666666667)</f>
        <v>45355.66667</v>
      </c>
      <c r="N44" s="1">
        <f>IFERROR(__xludf.DUMMYFUNCTION("""COMPUTED_VALUE"""),1.6405039E7)</f>
        <v>16405039</v>
      </c>
    </row>
    <row r="45">
      <c r="A45" s="2">
        <f>IFERROR(__xludf.DUMMYFUNCTION("""COMPUTED_VALUE"""),45356.66666666667)</f>
        <v>45356.66667</v>
      </c>
      <c r="B45" s="1">
        <f>IFERROR(__xludf.DUMMYFUNCTION("""COMPUTED_VALUE"""),670.65)</f>
        <v>670.65</v>
      </c>
      <c r="D45" s="2">
        <f>IFERROR(__xludf.DUMMYFUNCTION("""COMPUTED_VALUE"""),45356.66666666667)</f>
        <v>45356.66667</v>
      </c>
      <c r="E45" s="1">
        <f>IFERROR(__xludf.DUMMYFUNCTION("""COMPUTED_VALUE"""),674.03)</f>
        <v>674.03</v>
      </c>
      <c r="G45" s="2">
        <f>IFERROR(__xludf.DUMMYFUNCTION("""COMPUTED_VALUE"""),45356.66666666667)</f>
        <v>45356.66667</v>
      </c>
      <c r="H45" s="1">
        <f>IFERROR(__xludf.DUMMYFUNCTION("""COMPUTED_VALUE"""),662.14)</f>
        <v>662.14</v>
      </c>
      <c r="J45" s="2">
        <f>IFERROR(__xludf.DUMMYFUNCTION("""COMPUTED_VALUE"""),45356.66666666667)</f>
        <v>45356.66667</v>
      </c>
      <c r="K45" s="1">
        <f>IFERROR(__xludf.DUMMYFUNCTION("""COMPUTED_VALUE"""),667.26)</f>
        <v>667.26</v>
      </c>
      <c r="M45" s="2">
        <f>IFERROR(__xludf.DUMMYFUNCTION("""COMPUTED_VALUE"""),45356.66666666667)</f>
        <v>45356.66667</v>
      </c>
      <c r="N45" s="1">
        <f>IFERROR(__xludf.DUMMYFUNCTION("""COMPUTED_VALUE"""),1.8008605E7)</f>
        <v>18008605</v>
      </c>
    </row>
    <row r="46">
      <c r="A46" s="2">
        <f>IFERROR(__xludf.DUMMYFUNCTION("""COMPUTED_VALUE"""),45357.66666666667)</f>
        <v>45357.66667</v>
      </c>
      <c r="B46" s="1">
        <f>IFERROR(__xludf.DUMMYFUNCTION("""COMPUTED_VALUE"""),670.3)</f>
        <v>670.3</v>
      </c>
      <c r="D46" s="2">
        <f>IFERROR(__xludf.DUMMYFUNCTION("""COMPUTED_VALUE"""),45357.66666666667)</f>
        <v>45357.66667</v>
      </c>
      <c r="E46" s="1">
        <f>IFERROR(__xludf.DUMMYFUNCTION("""COMPUTED_VALUE"""),677.3)</f>
        <v>677.3</v>
      </c>
      <c r="G46" s="2">
        <f>IFERROR(__xludf.DUMMYFUNCTION("""COMPUTED_VALUE"""),45357.66666666667)</f>
        <v>45357.66667</v>
      </c>
      <c r="H46" s="1">
        <f>IFERROR(__xludf.DUMMYFUNCTION("""COMPUTED_VALUE"""),666.33)</f>
        <v>666.33</v>
      </c>
      <c r="J46" s="2">
        <f>IFERROR(__xludf.DUMMYFUNCTION("""COMPUTED_VALUE"""),45357.66666666667)</f>
        <v>45357.66667</v>
      </c>
      <c r="K46" s="1">
        <f>IFERROR(__xludf.DUMMYFUNCTION("""COMPUTED_VALUE"""),667.44)</f>
        <v>667.44</v>
      </c>
      <c r="M46" s="2">
        <f>IFERROR(__xludf.DUMMYFUNCTION("""COMPUTED_VALUE"""),45357.66666666667)</f>
        <v>45357.66667</v>
      </c>
      <c r="N46" s="1">
        <f>IFERROR(__xludf.DUMMYFUNCTION("""COMPUTED_VALUE"""),1.5435213E7)</f>
        <v>15435213</v>
      </c>
    </row>
    <row r="47">
      <c r="A47" s="2">
        <f>IFERROR(__xludf.DUMMYFUNCTION("""COMPUTED_VALUE"""),45358.66666666667)</f>
        <v>45358.66667</v>
      </c>
      <c r="B47" s="1">
        <f>IFERROR(__xludf.DUMMYFUNCTION("""COMPUTED_VALUE"""),667.97)</f>
        <v>667.97</v>
      </c>
      <c r="D47" s="2">
        <f>IFERROR(__xludf.DUMMYFUNCTION("""COMPUTED_VALUE"""),45358.66666666667)</f>
        <v>45358.66667</v>
      </c>
      <c r="E47" s="1">
        <f>IFERROR(__xludf.DUMMYFUNCTION("""COMPUTED_VALUE"""),680.97)</f>
        <v>680.97</v>
      </c>
      <c r="G47" s="2">
        <f>IFERROR(__xludf.DUMMYFUNCTION("""COMPUTED_VALUE"""),45358.66666666667)</f>
        <v>45358.66667</v>
      </c>
      <c r="H47" s="1">
        <f>IFERROR(__xludf.DUMMYFUNCTION("""COMPUTED_VALUE"""),667.97)</f>
        <v>667.97</v>
      </c>
      <c r="J47" s="2">
        <f>IFERROR(__xludf.DUMMYFUNCTION("""COMPUTED_VALUE"""),45358.66666666667)</f>
        <v>45358.66667</v>
      </c>
      <c r="K47" s="1">
        <f>IFERROR(__xludf.DUMMYFUNCTION("""COMPUTED_VALUE"""),675.98)</f>
        <v>675.98</v>
      </c>
      <c r="M47" s="2">
        <f>IFERROR(__xludf.DUMMYFUNCTION("""COMPUTED_VALUE"""),45358.66666666667)</f>
        <v>45358.66667</v>
      </c>
      <c r="N47" s="1">
        <f>IFERROR(__xludf.DUMMYFUNCTION("""COMPUTED_VALUE"""),1.5784242E7)</f>
        <v>15784242</v>
      </c>
    </row>
    <row r="48">
      <c r="A48" s="2">
        <f>IFERROR(__xludf.DUMMYFUNCTION("""COMPUTED_VALUE"""),45359.66666666667)</f>
        <v>45359.66667</v>
      </c>
      <c r="B48" s="1">
        <f>IFERROR(__xludf.DUMMYFUNCTION("""COMPUTED_VALUE"""),676.34)</f>
        <v>676.34</v>
      </c>
      <c r="D48" s="2">
        <f>IFERROR(__xludf.DUMMYFUNCTION("""COMPUTED_VALUE"""),45359.66666666667)</f>
        <v>45359.66667</v>
      </c>
      <c r="E48" s="1">
        <f>IFERROR(__xludf.DUMMYFUNCTION("""COMPUTED_VALUE"""),685.88)</f>
        <v>685.88</v>
      </c>
      <c r="G48" s="2">
        <f>IFERROR(__xludf.DUMMYFUNCTION("""COMPUTED_VALUE"""),45359.66666666667)</f>
        <v>45359.66667</v>
      </c>
      <c r="H48" s="1">
        <f>IFERROR(__xludf.DUMMYFUNCTION("""COMPUTED_VALUE"""),672.3)</f>
        <v>672.3</v>
      </c>
      <c r="J48" s="2">
        <f>IFERROR(__xludf.DUMMYFUNCTION("""COMPUTED_VALUE"""),45359.66666666667)</f>
        <v>45359.66667</v>
      </c>
      <c r="K48" s="1">
        <f>IFERROR(__xludf.DUMMYFUNCTION("""COMPUTED_VALUE"""),673.82)</f>
        <v>673.82</v>
      </c>
      <c r="M48" s="2">
        <f>IFERROR(__xludf.DUMMYFUNCTION("""COMPUTED_VALUE"""),45359.66666666667)</f>
        <v>45359.66667</v>
      </c>
      <c r="N48" s="1">
        <f>IFERROR(__xludf.DUMMYFUNCTION("""COMPUTED_VALUE"""),1.3529376E7)</f>
        <v>13529376</v>
      </c>
    </row>
    <row r="49">
      <c r="A49" s="2">
        <f>IFERROR(__xludf.DUMMYFUNCTION("""COMPUTED_VALUE"""),45362.66666666667)</f>
        <v>45362.66667</v>
      </c>
      <c r="B49" s="1">
        <f>IFERROR(__xludf.DUMMYFUNCTION("""COMPUTED_VALUE"""),672.4)</f>
        <v>672.4</v>
      </c>
      <c r="D49" s="2">
        <f>IFERROR(__xludf.DUMMYFUNCTION("""COMPUTED_VALUE"""),45362.66666666667)</f>
        <v>45362.66667</v>
      </c>
      <c r="E49" s="1">
        <f>IFERROR(__xludf.DUMMYFUNCTION("""COMPUTED_VALUE"""),672.4)</f>
        <v>672.4</v>
      </c>
      <c r="G49" s="2">
        <f>IFERROR(__xludf.DUMMYFUNCTION("""COMPUTED_VALUE"""),45362.66666666667)</f>
        <v>45362.66667</v>
      </c>
      <c r="H49" s="1">
        <f>IFERROR(__xludf.DUMMYFUNCTION("""COMPUTED_VALUE"""),657.34)</f>
        <v>657.34</v>
      </c>
      <c r="J49" s="2">
        <f>IFERROR(__xludf.DUMMYFUNCTION("""COMPUTED_VALUE"""),45362.66666666667)</f>
        <v>45362.66667</v>
      </c>
      <c r="K49" s="1">
        <f>IFERROR(__xludf.DUMMYFUNCTION("""COMPUTED_VALUE"""),667.25)</f>
        <v>667.25</v>
      </c>
      <c r="M49" s="2">
        <f>IFERROR(__xludf.DUMMYFUNCTION("""COMPUTED_VALUE"""),45362.66666666667)</f>
        <v>45362.66667</v>
      </c>
      <c r="N49" s="1">
        <f>IFERROR(__xludf.DUMMYFUNCTION("""COMPUTED_VALUE"""),1.1143594E7)</f>
        <v>11143594</v>
      </c>
    </row>
    <row r="50">
      <c r="A50" s="2">
        <f>IFERROR(__xludf.DUMMYFUNCTION("""COMPUTED_VALUE"""),45363.66666666667)</f>
        <v>45363.66667</v>
      </c>
      <c r="B50" s="1">
        <f>IFERROR(__xludf.DUMMYFUNCTION("""COMPUTED_VALUE"""),668.5)</f>
        <v>668.5</v>
      </c>
      <c r="D50" s="2">
        <f>IFERROR(__xludf.DUMMYFUNCTION("""COMPUTED_VALUE"""),45363.66666666667)</f>
        <v>45363.66667</v>
      </c>
      <c r="E50" s="1">
        <f>IFERROR(__xludf.DUMMYFUNCTION("""COMPUTED_VALUE"""),671.05)</f>
        <v>671.05</v>
      </c>
      <c r="G50" s="2">
        <f>IFERROR(__xludf.DUMMYFUNCTION("""COMPUTED_VALUE"""),45363.66666666667)</f>
        <v>45363.66667</v>
      </c>
      <c r="H50" s="1">
        <f>IFERROR(__xludf.DUMMYFUNCTION("""COMPUTED_VALUE"""),660.28)</f>
        <v>660.28</v>
      </c>
      <c r="J50" s="2">
        <f>IFERROR(__xludf.DUMMYFUNCTION("""COMPUTED_VALUE"""),45363.66666666667)</f>
        <v>45363.66667</v>
      </c>
      <c r="K50" s="1">
        <f>IFERROR(__xludf.DUMMYFUNCTION("""COMPUTED_VALUE"""),666.52)</f>
        <v>666.52</v>
      </c>
      <c r="M50" s="2">
        <f>IFERROR(__xludf.DUMMYFUNCTION("""COMPUTED_VALUE"""),45363.66666666667)</f>
        <v>45363.66667</v>
      </c>
      <c r="N50" s="1">
        <f>IFERROR(__xludf.DUMMYFUNCTION("""COMPUTED_VALUE"""),1.0155514E7)</f>
        <v>10155514</v>
      </c>
    </row>
    <row r="51">
      <c r="A51" s="2">
        <f>IFERROR(__xludf.DUMMYFUNCTION("""COMPUTED_VALUE"""),45364.66666666667)</f>
        <v>45364.66667</v>
      </c>
      <c r="B51" s="1">
        <f>IFERROR(__xludf.DUMMYFUNCTION("""COMPUTED_VALUE"""),666.74)</f>
        <v>666.74</v>
      </c>
      <c r="D51" s="2">
        <f>IFERROR(__xludf.DUMMYFUNCTION("""COMPUTED_VALUE"""),45364.66666666667)</f>
        <v>45364.66667</v>
      </c>
      <c r="E51" s="1">
        <f>IFERROR(__xludf.DUMMYFUNCTION("""COMPUTED_VALUE"""),672.64)</f>
        <v>672.64</v>
      </c>
      <c r="G51" s="2">
        <f>IFERROR(__xludf.DUMMYFUNCTION("""COMPUTED_VALUE"""),45364.66666666667)</f>
        <v>45364.66667</v>
      </c>
      <c r="H51" s="1">
        <f>IFERROR(__xludf.DUMMYFUNCTION("""COMPUTED_VALUE"""),660.35)</f>
        <v>660.35</v>
      </c>
      <c r="J51" s="2">
        <f>IFERROR(__xludf.DUMMYFUNCTION("""COMPUTED_VALUE"""),45364.66666666667)</f>
        <v>45364.66667</v>
      </c>
      <c r="K51" s="1">
        <f>IFERROR(__xludf.DUMMYFUNCTION("""COMPUTED_VALUE"""),663.47)</f>
        <v>663.47</v>
      </c>
      <c r="M51" s="2">
        <f>IFERROR(__xludf.DUMMYFUNCTION("""COMPUTED_VALUE"""),45364.66666666667)</f>
        <v>45364.66667</v>
      </c>
      <c r="N51" s="1">
        <f>IFERROR(__xludf.DUMMYFUNCTION("""COMPUTED_VALUE"""),5.3428423E7)</f>
        <v>53428423</v>
      </c>
    </row>
    <row r="52">
      <c r="A52" s="2">
        <f>IFERROR(__xludf.DUMMYFUNCTION("""COMPUTED_VALUE"""),45365.66666666667)</f>
        <v>45365.66667</v>
      </c>
      <c r="B52" s="1">
        <f>IFERROR(__xludf.DUMMYFUNCTION("""COMPUTED_VALUE"""),662.17)</f>
        <v>662.17</v>
      </c>
      <c r="D52" s="2">
        <f>IFERROR(__xludf.DUMMYFUNCTION("""COMPUTED_VALUE"""),45365.66666666667)</f>
        <v>45365.66667</v>
      </c>
      <c r="E52" s="1">
        <f>IFERROR(__xludf.DUMMYFUNCTION("""COMPUTED_VALUE"""),662.17)</f>
        <v>662.17</v>
      </c>
      <c r="G52" s="2">
        <f>IFERROR(__xludf.DUMMYFUNCTION("""COMPUTED_VALUE"""),45365.66666666667)</f>
        <v>45365.66667</v>
      </c>
      <c r="H52" s="1">
        <f>IFERROR(__xludf.DUMMYFUNCTION("""COMPUTED_VALUE"""),643.0)</f>
        <v>643</v>
      </c>
      <c r="J52" s="2">
        <f>IFERROR(__xludf.DUMMYFUNCTION("""COMPUTED_VALUE"""),45365.66666666667)</f>
        <v>45365.66667</v>
      </c>
      <c r="K52" s="1">
        <f>IFERROR(__xludf.DUMMYFUNCTION("""COMPUTED_VALUE"""),651.65)</f>
        <v>651.65</v>
      </c>
      <c r="M52" s="2">
        <f>IFERROR(__xludf.DUMMYFUNCTION("""COMPUTED_VALUE"""),45365.66666666667)</f>
        <v>45365.66667</v>
      </c>
      <c r="N52" s="1">
        <f>IFERROR(__xludf.DUMMYFUNCTION("""COMPUTED_VALUE"""),4.8664933E7)</f>
        <v>48664933</v>
      </c>
    </row>
    <row r="53">
      <c r="A53" s="2">
        <f>IFERROR(__xludf.DUMMYFUNCTION("""COMPUTED_VALUE"""),45366.66666666667)</f>
        <v>45366.66667</v>
      </c>
      <c r="B53" s="1">
        <f>IFERROR(__xludf.DUMMYFUNCTION("""COMPUTED_VALUE"""),650.1)</f>
        <v>650.1</v>
      </c>
      <c r="D53" s="2">
        <f>IFERROR(__xludf.DUMMYFUNCTION("""COMPUTED_VALUE"""),45366.66666666667)</f>
        <v>45366.66667</v>
      </c>
      <c r="E53" s="1">
        <f>IFERROR(__xludf.DUMMYFUNCTION("""COMPUTED_VALUE"""),670.47)</f>
        <v>670.47</v>
      </c>
      <c r="G53" s="2">
        <f>IFERROR(__xludf.DUMMYFUNCTION("""COMPUTED_VALUE"""),45366.66666666667)</f>
        <v>45366.66667</v>
      </c>
      <c r="H53" s="1">
        <f>IFERROR(__xludf.DUMMYFUNCTION("""COMPUTED_VALUE"""),648.59)</f>
        <v>648.59</v>
      </c>
      <c r="J53" s="2">
        <f>IFERROR(__xludf.DUMMYFUNCTION("""COMPUTED_VALUE"""),45366.66666666667)</f>
        <v>45366.66667</v>
      </c>
      <c r="K53" s="1">
        <f>IFERROR(__xludf.DUMMYFUNCTION("""COMPUTED_VALUE"""),668.51)</f>
        <v>668.51</v>
      </c>
      <c r="M53" s="2">
        <f>IFERROR(__xludf.DUMMYFUNCTION("""COMPUTED_VALUE"""),45366.66666666667)</f>
        <v>45366.66667</v>
      </c>
      <c r="N53" s="1">
        <f>IFERROR(__xludf.DUMMYFUNCTION("""COMPUTED_VALUE"""),3.3357989E7)</f>
        <v>33357989</v>
      </c>
    </row>
    <row r="54">
      <c r="A54" s="2">
        <f>IFERROR(__xludf.DUMMYFUNCTION("""COMPUTED_VALUE"""),45369.66666666667)</f>
        <v>45369.66667</v>
      </c>
      <c r="B54" s="1">
        <f>IFERROR(__xludf.DUMMYFUNCTION("""COMPUTED_VALUE"""),668.77)</f>
        <v>668.77</v>
      </c>
      <c r="D54" s="2">
        <f>IFERROR(__xludf.DUMMYFUNCTION("""COMPUTED_VALUE"""),45369.66666666667)</f>
        <v>45369.66667</v>
      </c>
      <c r="E54" s="1">
        <f>IFERROR(__xludf.DUMMYFUNCTION("""COMPUTED_VALUE"""),678.29)</f>
        <v>678.29</v>
      </c>
      <c r="G54" s="2">
        <f>IFERROR(__xludf.DUMMYFUNCTION("""COMPUTED_VALUE"""),45369.66666666667)</f>
        <v>45369.66667</v>
      </c>
      <c r="H54" s="1">
        <f>IFERROR(__xludf.DUMMYFUNCTION("""COMPUTED_VALUE"""),668.77)</f>
        <v>668.77</v>
      </c>
      <c r="J54" s="2">
        <f>IFERROR(__xludf.DUMMYFUNCTION("""COMPUTED_VALUE"""),45369.66666666667)</f>
        <v>45369.66667</v>
      </c>
      <c r="K54" s="1">
        <f>IFERROR(__xludf.DUMMYFUNCTION("""COMPUTED_VALUE"""),673.27)</f>
        <v>673.27</v>
      </c>
      <c r="M54" s="2">
        <f>IFERROR(__xludf.DUMMYFUNCTION("""COMPUTED_VALUE"""),45369.66666666667)</f>
        <v>45369.66667</v>
      </c>
      <c r="N54" s="1">
        <f>IFERROR(__xludf.DUMMYFUNCTION("""COMPUTED_VALUE"""),1.4577176E7)</f>
        <v>14577176</v>
      </c>
    </row>
    <row r="55">
      <c r="A55" s="2">
        <f>IFERROR(__xludf.DUMMYFUNCTION("""COMPUTED_VALUE"""),45370.66666666667)</f>
        <v>45370.66667</v>
      </c>
      <c r="B55" s="1">
        <f>IFERROR(__xludf.DUMMYFUNCTION("""COMPUTED_VALUE"""),673.06)</f>
        <v>673.06</v>
      </c>
      <c r="D55" s="2">
        <f>IFERROR(__xludf.DUMMYFUNCTION("""COMPUTED_VALUE"""),45370.66666666667)</f>
        <v>45370.66667</v>
      </c>
      <c r="E55" s="1">
        <f>IFERROR(__xludf.DUMMYFUNCTION("""COMPUTED_VALUE"""),682.89)</f>
        <v>682.89</v>
      </c>
      <c r="G55" s="2">
        <f>IFERROR(__xludf.DUMMYFUNCTION("""COMPUTED_VALUE"""),45370.66666666667)</f>
        <v>45370.66667</v>
      </c>
      <c r="H55" s="1">
        <f>IFERROR(__xludf.DUMMYFUNCTION("""COMPUTED_VALUE"""),673.06)</f>
        <v>673.06</v>
      </c>
      <c r="J55" s="2">
        <f>IFERROR(__xludf.DUMMYFUNCTION("""COMPUTED_VALUE"""),45370.66666666667)</f>
        <v>45370.66667</v>
      </c>
      <c r="K55" s="1">
        <f>IFERROR(__xludf.DUMMYFUNCTION("""COMPUTED_VALUE"""),681.7)</f>
        <v>681.7</v>
      </c>
      <c r="M55" s="2">
        <f>IFERROR(__xludf.DUMMYFUNCTION("""COMPUTED_VALUE"""),45370.66666666667)</f>
        <v>45370.66667</v>
      </c>
      <c r="N55" s="1">
        <f>IFERROR(__xludf.DUMMYFUNCTION("""COMPUTED_VALUE"""),2.103127E7)</f>
        <v>21031270</v>
      </c>
    </row>
    <row r="56">
      <c r="A56" s="2">
        <f>IFERROR(__xludf.DUMMYFUNCTION("""COMPUTED_VALUE"""),45371.66666666667)</f>
        <v>45371.66667</v>
      </c>
      <c r="B56" s="1">
        <f>IFERROR(__xludf.DUMMYFUNCTION("""COMPUTED_VALUE"""),681.98)</f>
        <v>681.98</v>
      </c>
      <c r="D56" s="2">
        <f>IFERROR(__xludf.DUMMYFUNCTION("""COMPUTED_VALUE"""),45371.66666666667)</f>
        <v>45371.66667</v>
      </c>
      <c r="E56" s="1">
        <f>IFERROR(__xludf.DUMMYFUNCTION("""COMPUTED_VALUE"""),693.11)</f>
        <v>693.11</v>
      </c>
      <c r="G56" s="2">
        <f>IFERROR(__xludf.DUMMYFUNCTION("""COMPUTED_VALUE"""),45371.66666666667)</f>
        <v>45371.66667</v>
      </c>
      <c r="H56" s="1">
        <f>IFERROR(__xludf.DUMMYFUNCTION("""COMPUTED_VALUE"""),680.62)</f>
        <v>680.62</v>
      </c>
      <c r="J56" s="2">
        <f>IFERROR(__xludf.DUMMYFUNCTION("""COMPUTED_VALUE"""),45371.66666666667)</f>
        <v>45371.66667</v>
      </c>
      <c r="K56" s="1">
        <f>IFERROR(__xludf.DUMMYFUNCTION("""COMPUTED_VALUE"""),689.53)</f>
        <v>689.53</v>
      </c>
      <c r="M56" s="2">
        <f>IFERROR(__xludf.DUMMYFUNCTION("""COMPUTED_VALUE"""),45371.66666666667)</f>
        <v>45371.66667</v>
      </c>
      <c r="N56" s="1">
        <f>IFERROR(__xludf.DUMMYFUNCTION("""COMPUTED_VALUE"""),1.2448929E7)</f>
        <v>12448929</v>
      </c>
    </row>
    <row r="57">
      <c r="A57" s="2">
        <f>IFERROR(__xludf.DUMMYFUNCTION("""COMPUTED_VALUE"""),45372.66666666667)</f>
        <v>45372.66667</v>
      </c>
      <c r="B57" s="1">
        <f>IFERROR(__xludf.DUMMYFUNCTION("""COMPUTED_VALUE"""),692.22)</f>
        <v>692.22</v>
      </c>
      <c r="D57" s="2">
        <f>IFERROR(__xludf.DUMMYFUNCTION("""COMPUTED_VALUE"""),45372.66666666667)</f>
        <v>45372.66667</v>
      </c>
      <c r="E57" s="1">
        <f>IFERROR(__xludf.DUMMYFUNCTION("""COMPUTED_VALUE"""),701.81)</f>
        <v>701.81</v>
      </c>
      <c r="G57" s="2">
        <f>IFERROR(__xludf.DUMMYFUNCTION("""COMPUTED_VALUE"""),45372.66666666667)</f>
        <v>45372.66667</v>
      </c>
      <c r="H57" s="1">
        <f>IFERROR(__xludf.DUMMYFUNCTION("""COMPUTED_VALUE"""),687.68)</f>
        <v>687.68</v>
      </c>
      <c r="J57" s="2">
        <f>IFERROR(__xludf.DUMMYFUNCTION("""COMPUTED_VALUE"""),45372.66666666667)</f>
        <v>45372.66667</v>
      </c>
      <c r="K57" s="1">
        <f>IFERROR(__xludf.DUMMYFUNCTION("""COMPUTED_VALUE"""),699.8)</f>
        <v>699.8</v>
      </c>
      <c r="M57" s="2">
        <f>IFERROR(__xludf.DUMMYFUNCTION("""COMPUTED_VALUE"""),45372.66666666667)</f>
        <v>45372.66667</v>
      </c>
      <c r="N57" s="1">
        <f>IFERROR(__xludf.DUMMYFUNCTION("""COMPUTED_VALUE"""),1.3988637E7)</f>
        <v>13988637</v>
      </c>
    </row>
    <row r="58">
      <c r="A58" s="2">
        <f>IFERROR(__xludf.DUMMYFUNCTION("""COMPUTED_VALUE"""),45373.66666666667)</f>
        <v>45373.66667</v>
      </c>
      <c r="B58" s="1">
        <f>IFERROR(__xludf.DUMMYFUNCTION("""COMPUTED_VALUE"""),699.23)</f>
        <v>699.23</v>
      </c>
      <c r="D58" s="2">
        <f>IFERROR(__xludf.DUMMYFUNCTION("""COMPUTED_VALUE"""),45373.66666666667)</f>
        <v>45373.66667</v>
      </c>
      <c r="E58" s="1">
        <f>IFERROR(__xludf.DUMMYFUNCTION("""COMPUTED_VALUE"""),704.2)</f>
        <v>704.2</v>
      </c>
      <c r="G58" s="2">
        <f>IFERROR(__xludf.DUMMYFUNCTION("""COMPUTED_VALUE"""),45373.66666666667)</f>
        <v>45373.66667</v>
      </c>
      <c r="H58" s="1">
        <f>IFERROR(__xludf.DUMMYFUNCTION("""COMPUTED_VALUE"""),694.34)</f>
        <v>694.34</v>
      </c>
      <c r="J58" s="2">
        <f>IFERROR(__xludf.DUMMYFUNCTION("""COMPUTED_VALUE"""),45373.66666666667)</f>
        <v>45373.66667</v>
      </c>
      <c r="K58" s="1">
        <f>IFERROR(__xludf.DUMMYFUNCTION("""COMPUTED_VALUE"""),694.78)</f>
        <v>694.78</v>
      </c>
      <c r="M58" s="2">
        <f>IFERROR(__xludf.DUMMYFUNCTION("""COMPUTED_VALUE"""),45373.66666666667)</f>
        <v>45373.66667</v>
      </c>
      <c r="N58" s="1">
        <f>IFERROR(__xludf.DUMMYFUNCTION("""COMPUTED_VALUE"""),9471591.0)</f>
        <v>9471591</v>
      </c>
    </row>
    <row r="59">
      <c r="A59" s="2">
        <f>IFERROR(__xludf.DUMMYFUNCTION("""COMPUTED_VALUE"""),45376.66666666667)</f>
        <v>45376.66667</v>
      </c>
      <c r="B59" s="1">
        <f>IFERROR(__xludf.DUMMYFUNCTION("""COMPUTED_VALUE"""),696.25)</f>
        <v>696.25</v>
      </c>
      <c r="D59" s="2">
        <f>IFERROR(__xludf.DUMMYFUNCTION("""COMPUTED_VALUE"""),45376.66666666667)</f>
        <v>45376.66667</v>
      </c>
      <c r="E59" s="1">
        <f>IFERROR(__xludf.DUMMYFUNCTION("""COMPUTED_VALUE"""),710.62)</f>
        <v>710.62</v>
      </c>
      <c r="G59" s="2">
        <f>IFERROR(__xludf.DUMMYFUNCTION("""COMPUTED_VALUE"""),45376.66666666667)</f>
        <v>45376.66667</v>
      </c>
      <c r="H59" s="1">
        <f>IFERROR(__xludf.DUMMYFUNCTION("""COMPUTED_VALUE"""),696.25)</f>
        <v>696.25</v>
      </c>
      <c r="J59" s="2">
        <f>IFERROR(__xludf.DUMMYFUNCTION("""COMPUTED_VALUE"""),45376.66666666667)</f>
        <v>45376.66667</v>
      </c>
      <c r="K59" s="1">
        <f>IFERROR(__xludf.DUMMYFUNCTION("""COMPUTED_VALUE"""),698.52)</f>
        <v>698.52</v>
      </c>
      <c r="M59" s="2">
        <f>IFERROR(__xludf.DUMMYFUNCTION("""COMPUTED_VALUE"""),45376.66666666667)</f>
        <v>45376.66667</v>
      </c>
      <c r="N59" s="1">
        <f>IFERROR(__xludf.DUMMYFUNCTION("""COMPUTED_VALUE"""),1.5881984E7)</f>
        <v>15881984</v>
      </c>
    </row>
    <row r="60">
      <c r="A60" s="2">
        <f>IFERROR(__xludf.DUMMYFUNCTION("""COMPUTED_VALUE"""),45377.66666666667)</f>
        <v>45377.66667</v>
      </c>
      <c r="B60" s="1">
        <f>IFERROR(__xludf.DUMMYFUNCTION("""COMPUTED_VALUE"""),699.47)</f>
        <v>699.47</v>
      </c>
      <c r="D60" s="2">
        <f>IFERROR(__xludf.DUMMYFUNCTION("""COMPUTED_VALUE"""),45377.66666666667)</f>
        <v>45377.66667</v>
      </c>
      <c r="E60" s="1">
        <f>IFERROR(__xludf.DUMMYFUNCTION("""COMPUTED_VALUE"""),703.69)</f>
        <v>703.69</v>
      </c>
      <c r="G60" s="2">
        <f>IFERROR(__xludf.DUMMYFUNCTION("""COMPUTED_VALUE"""),45377.66666666667)</f>
        <v>45377.66667</v>
      </c>
      <c r="H60" s="1">
        <f>IFERROR(__xludf.DUMMYFUNCTION("""COMPUTED_VALUE"""),696.37)</f>
        <v>696.37</v>
      </c>
      <c r="J60" s="2">
        <f>IFERROR(__xludf.DUMMYFUNCTION("""COMPUTED_VALUE"""),45377.66666666667)</f>
        <v>45377.66667</v>
      </c>
      <c r="K60" s="1">
        <f>IFERROR(__xludf.DUMMYFUNCTION("""COMPUTED_VALUE"""),697.23)</f>
        <v>697.23</v>
      </c>
      <c r="M60" s="2">
        <f>IFERROR(__xludf.DUMMYFUNCTION("""COMPUTED_VALUE"""),45377.66666666667)</f>
        <v>45377.66667</v>
      </c>
      <c r="N60" s="1">
        <f>IFERROR(__xludf.DUMMYFUNCTION("""COMPUTED_VALUE"""),1.0810829E7)</f>
        <v>10810829</v>
      </c>
    </row>
    <row r="61">
      <c r="A61" s="2">
        <f>IFERROR(__xludf.DUMMYFUNCTION("""COMPUTED_VALUE"""),45378.66666666667)</f>
        <v>45378.66667</v>
      </c>
      <c r="B61" s="1">
        <f>IFERROR(__xludf.DUMMYFUNCTION("""COMPUTED_VALUE"""),699.68)</f>
        <v>699.68</v>
      </c>
      <c r="D61" s="2">
        <f>IFERROR(__xludf.DUMMYFUNCTION("""COMPUTED_VALUE"""),45378.66666666667)</f>
        <v>45378.66667</v>
      </c>
      <c r="E61" s="1">
        <f>IFERROR(__xludf.DUMMYFUNCTION("""COMPUTED_VALUE"""),710.79)</f>
        <v>710.79</v>
      </c>
      <c r="G61" s="2">
        <f>IFERROR(__xludf.DUMMYFUNCTION("""COMPUTED_VALUE"""),45378.66666666667)</f>
        <v>45378.66667</v>
      </c>
      <c r="H61" s="1">
        <f>IFERROR(__xludf.DUMMYFUNCTION("""COMPUTED_VALUE"""),699.68)</f>
        <v>699.68</v>
      </c>
      <c r="J61" s="2">
        <f>IFERROR(__xludf.DUMMYFUNCTION("""COMPUTED_VALUE"""),45378.66666666667)</f>
        <v>45378.66667</v>
      </c>
      <c r="K61" s="1">
        <f>IFERROR(__xludf.DUMMYFUNCTION("""COMPUTED_VALUE"""),710.65)</f>
        <v>710.65</v>
      </c>
      <c r="M61" s="2">
        <f>IFERROR(__xludf.DUMMYFUNCTION("""COMPUTED_VALUE"""),45378.66666666667)</f>
        <v>45378.66667</v>
      </c>
      <c r="N61" s="1">
        <f>IFERROR(__xludf.DUMMYFUNCTION("""COMPUTED_VALUE"""),1.3663867E7)</f>
        <v>13663867</v>
      </c>
    </row>
    <row r="62">
      <c r="A62" s="2">
        <f>IFERROR(__xludf.DUMMYFUNCTION("""COMPUTED_VALUE"""),45379.66666666667)</f>
        <v>45379.66667</v>
      </c>
      <c r="B62" s="1">
        <f>IFERROR(__xludf.DUMMYFUNCTION("""COMPUTED_VALUE"""),710.6)</f>
        <v>710.6</v>
      </c>
      <c r="D62" s="2">
        <f>IFERROR(__xludf.DUMMYFUNCTION("""COMPUTED_VALUE"""),45379.66666666667)</f>
        <v>45379.66667</v>
      </c>
      <c r="E62" s="1">
        <f>IFERROR(__xludf.DUMMYFUNCTION("""COMPUTED_VALUE"""),713.38)</f>
        <v>713.38</v>
      </c>
      <c r="G62" s="2">
        <f>IFERROR(__xludf.DUMMYFUNCTION("""COMPUTED_VALUE"""),45379.66666666667)</f>
        <v>45379.66667</v>
      </c>
      <c r="H62" s="1">
        <f>IFERROR(__xludf.DUMMYFUNCTION("""COMPUTED_VALUE"""),707.89)</f>
        <v>707.89</v>
      </c>
      <c r="J62" s="2">
        <f>IFERROR(__xludf.DUMMYFUNCTION("""COMPUTED_VALUE"""),45379.66666666667)</f>
        <v>45379.66667</v>
      </c>
      <c r="K62" s="1">
        <f>IFERROR(__xludf.DUMMYFUNCTION("""COMPUTED_VALUE"""),711.72)</f>
        <v>711.72</v>
      </c>
      <c r="M62" s="2">
        <f>IFERROR(__xludf.DUMMYFUNCTION("""COMPUTED_VALUE"""),45379.66666666667)</f>
        <v>45379.66667</v>
      </c>
      <c r="N62" s="1">
        <f>IFERROR(__xludf.DUMMYFUNCTION("""COMPUTED_VALUE"""),1.2481163E7)</f>
        <v>12481163</v>
      </c>
    </row>
    <row r="63">
      <c r="A63" s="2">
        <f>IFERROR(__xludf.DUMMYFUNCTION("""COMPUTED_VALUE"""),45383.66666666667)</f>
        <v>45383.66667</v>
      </c>
      <c r="B63" s="1">
        <f>IFERROR(__xludf.DUMMYFUNCTION("""COMPUTED_VALUE"""),712.51)</f>
        <v>712.51</v>
      </c>
      <c r="D63" s="2">
        <f>IFERROR(__xludf.DUMMYFUNCTION("""COMPUTED_VALUE"""),45383.66666666667)</f>
        <v>45383.66667</v>
      </c>
      <c r="E63" s="1">
        <f>IFERROR(__xludf.DUMMYFUNCTION("""COMPUTED_VALUE"""),721.68)</f>
        <v>721.68</v>
      </c>
      <c r="G63" s="2">
        <f>IFERROR(__xludf.DUMMYFUNCTION("""COMPUTED_VALUE"""),45383.66666666667)</f>
        <v>45383.66667</v>
      </c>
      <c r="H63" s="1">
        <f>IFERROR(__xludf.DUMMYFUNCTION("""COMPUTED_VALUE"""),710.59)</f>
        <v>710.59</v>
      </c>
      <c r="J63" s="2">
        <f>IFERROR(__xludf.DUMMYFUNCTION("""COMPUTED_VALUE"""),45383.66666666667)</f>
        <v>45383.66667</v>
      </c>
      <c r="K63" s="1">
        <f>IFERROR(__xludf.DUMMYFUNCTION("""COMPUTED_VALUE"""),716.68)</f>
        <v>716.68</v>
      </c>
      <c r="M63" s="2">
        <f>IFERROR(__xludf.DUMMYFUNCTION("""COMPUTED_VALUE"""),45383.66666666667)</f>
        <v>45383.66667</v>
      </c>
      <c r="N63" s="1">
        <f>IFERROR(__xludf.DUMMYFUNCTION("""COMPUTED_VALUE"""),1.3051608E7)</f>
        <v>13051608</v>
      </c>
    </row>
    <row r="64">
      <c r="A64" s="2">
        <f>IFERROR(__xludf.DUMMYFUNCTION("""COMPUTED_VALUE"""),45384.66666666667)</f>
        <v>45384.66667</v>
      </c>
      <c r="B64" s="1">
        <f>IFERROR(__xludf.DUMMYFUNCTION("""COMPUTED_VALUE"""),714.96)</f>
        <v>714.96</v>
      </c>
      <c r="D64" s="2">
        <f>IFERROR(__xludf.DUMMYFUNCTION("""COMPUTED_VALUE"""),45384.66666666667)</f>
        <v>45384.66667</v>
      </c>
      <c r="E64" s="1">
        <f>IFERROR(__xludf.DUMMYFUNCTION("""COMPUTED_VALUE"""),715.56)</f>
        <v>715.56</v>
      </c>
      <c r="G64" s="2">
        <f>IFERROR(__xludf.DUMMYFUNCTION("""COMPUTED_VALUE"""),45384.66666666667)</f>
        <v>45384.66667</v>
      </c>
      <c r="H64" s="1">
        <f>IFERROR(__xludf.DUMMYFUNCTION("""COMPUTED_VALUE"""),703.78)</f>
        <v>703.78</v>
      </c>
      <c r="J64" s="2">
        <f>IFERROR(__xludf.DUMMYFUNCTION("""COMPUTED_VALUE"""),45384.66666666667)</f>
        <v>45384.66667</v>
      </c>
      <c r="K64" s="1">
        <f>IFERROR(__xludf.DUMMYFUNCTION("""COMPUTED_VALUE"""),711.18)</f>
        <v>711.18</v>
      </c>
      <c r="M64" s="2">
        <f>IFERROR(__xludf.DUMMYFUNCTION("""COMPUTED_VALUE"""),45384.66666666667)</f>
        <v>45384.66667</v>
      </c>
      <c r="N64" s="1">
        <f>IFERROR(__xludf.DUMMYFUNCTION("""COMPUTED_VALUE"""),1.4479723E7)</f>
        <v>14479723</v>
      </c>
    </row>
    <row r="65">
      <c r="A65" s="2">
        <f>IFERROR(__xludf.DUMMYFUNCTION("""COMPUTED_VALUE"""),45385.66666666667)</f>
        <v>45385.66667</v>
      </c>
      <c r="B65" s="1">
        <f>IFERROR(__xludf.DUMMYFUNCTION("""COMPUTED_VALUE"""),711.26)</f>
        <v>711.26</v>
      </c>
      <c r="D65" s="2">
        <f>IFERROR(__xludf.DUMMYFUNCTION("""COMPUTED_VALUE"""),45385.66666666667)</f>
        <v>45385.66667</v>
      </c>
      <c r="E65" s="1">
        <f>IFERROR(__xludf.DUMMYFUNCTION("""COMPUTED_VALUE"""),723.21)</f>
        <v>723.21</v>
      </c>
      <c r="G65" s="2">
        <f>IFERROR(__xludf.DUMMYFUNCTION("""COMPUTED_VALUE"""),45385.66666666667)</f>
        <v>45385.66667</v>
      </c>
      <c r="H65" s="1">
        <f>IFERROR(__xludf.DUMMYFUNCTION("""COMPUTED_VALUE"""),710.26)</f>
        <v>710.26</v>
      </c>
      <c r="J65" s="2">
        <f>IFERROR(__xludf.DUMMYFUNCTION("""COMPUTED_VALUE"""),45385.66666666667)</f>
        <v>45385.66667</v>
      </c>
      <c r="K65" s="1">
        <f>IFERROR(__xludf.DUMMYFUNCTION("""COMPUTED_VALUE"""),717.32)</f>
        <v>717.32</v>
      </c>
      <c r="M65" s="2">
        <f>IFERROR(__xludf.DUMMYFUNCTION("""COMPUTED_VALUE"""),45385.66666666667)</f>
        <v>45385.66667</v>
      </c>
      <c r="N65" s="1">
        <f>IFERROR(__xludf.DUMMYFUNCTION("""COMPUTED_VALUE"""),1.2483241E7)</f>
        <v>12483241</v>
      </c>
    </row>
    <row r="66">
      <c r="A66" s="2">
        <f>IFERROR(__xludf.DUMMYFUNCTION("""COMPUTED_VALUE"""),45386.66666666667)</f>
        <v>45386.66667</v>
      </c>
      <c r="B66" s="1">
        <f>IFERROR(__xludf.DUMMYFUNCTION("""COMPUTED_VALUE"""),718.72)</f>
        <v>718.72</v>
      </c>
      <c r="D66" s="2">
        <f>IFERROR(__xludf.DUMMYFUNCTION("""COMPUTED_VALUE"""),45386.66666666667)</f>
        <v>45386.66667</v>
      </c>
      <c r="E66" s="1">
        <f>IFERROR(__xludf.DUMMYFUNCTION("""COMPUTED_VALUE"""),723.37)</f>
        <v>723.37</v>
      </c>
      <c r="G66" s="2">
        <f>IFERROR(__xludf.DUMMYFUNCTION("""COMPUTED_VALUE"""),45386.66666666667)</f>
        <v>45386.66667</v>
      </c>
      <c r="H66" s="1">
        <f>IFERROR(__xludf.DUMMYFUNCTION("""COMPUTED_VALUE"""),709.05)</f>
        <v>709.05</v>
      </c>
      <c r="J66" s="2">
        <f>IFERROR(__xludf.DUMMYFUNCTION("""COMPUTED_VALUE"""),45386.66666666667)</f>
        <v>45386.66667</v>
      </c>
      <c r="K66" s="1">
        <f>IFERROR(__xludf.DUMMYFUNCTION("""COMPUTED_VALUE"""),711.35)</f>
        <v>711.35</v>
      </c>
      <c r="M66" s="2">
        <f>IFERROR(__xludf.DUMMYFUNCTION("""COMPUTED_VALUE"""),45386.66666666667)</f>
        <v>45386.66667</v>
      </c>
      <c r="N66" s="1">
        <f>IFERROR(__xludf.DUMMYFUNCTION("""COMPUTED_VALUE"""),1.0143772E7)</f>
        <v>10143772</v>
      </c>
    </row>
    <row r="67">
      <c r="A67" s="2">
        <f>IFERROR(__xludf.DUMMYFUNCTION("""COMPUTED_VALUE"""),45387.66666666667)</f>
        <v>45387.66667</v>
      </c>
      <c r="B67" s="1">
        <f>IFERROR(__xludf.DUMMYFUNCTION("""COMPUTED_VALUE"""),710.97)</f>
        <v>710.97</v>
      </c>
      <c r="D67" s="2">
        <f>IFERROR(__xludf.DUMMYFUNCTION("""COMPUTED_VALUE"""),45387.66666666667)</f>
        <v>45387.66667</v>
      </c>
      <c r="E67" s="1">
        <f>IFERROR(__xludf.DUMMYFUNCTION("""COMPUTED_VALUE"""),717.99)</f>
        <v>717.99</v>
      </c>
      <c r="G67" s="2">
        <f>IFERROR(__xludf.DUMMYFUNCTION("""COMPUTED_VALUE"""),45387.66666666667)</f>
        <v>45387.66667</v>
      </c>
      <c r="H67" s="1">
        <f>IFERROR(__xludf.DUMMYFUNCTION("""COMPUTED_VALUE"""),708.3)</f>
        <v>708.3</v>
      </c>
      <c r="J67" s="2">
        <f>IFERROR(__xludf.DUMMYFUNCTION("""COMPUTED_VALUE"""),45387.66666666667)</f>
        <v>45387.66667</v>
      </c>
      <c r="K67" s="1">
        <f>IFERROR(__xludf.DUMMYFUNCTION("""COMPUTED_VALUE"""),715.93)</f>
        <v>715.93</v>
      </c>
      <c r="M67" s="2">
        <f>IFERROR(__xludf.DUMMYFUNCTION("""COMPUTED_VALUE"""),45387.66666666667)</f>
        <v>45387.66667</v>
      </c>
      <c r="N67" s="1">
        <f>IFERROR(__xludf.DUMMYFUNCTION("""COMPUTED_VALUE"""),9105353.0)</f>
        <v>9105353</v>
      </c>
    </row>
    <row r="68">
      <c r="A68" s="2">
        <f>IFERROR(__xludf.DUMMYFUNCTION("""COMPUTED_VALUE"""),45390.66666666667)</f>
        <v>45390.66667</v>
      </c>
      <c r="B68" s="1">
        <f>IFERROR(__xludf.DUMMYFUNCTION("""COMPUTED_VALUE"""),716.4)</f>
        <v>716.4</v>
      </c>
      <c r="D68" s="2">
        <f>IFERROR(__xludf.DUMMYFUNCTION("""COMPUTED_VALUE"""),45390.66666666667)</f>
        <v>45390.66667</v>
      </c>
      <c r="E68" s="1">
        <f>IFERROR(__xludf.DUMMYFUNCTION("""COMPUTED_VALUE"""),720.75)</f>
        <v>720.75</v>
      </c>
      <c r="G68" s="2">
        <f>IFERROR(__xludf.DUMMYFUNCTION("""COMPUTED_VALUE"""),45390.66666666667)</f>
        <v>45390.66667</v>
      </c>
      <c r="H68" s="1">
        <f>IFERROR(__xludf.DUMMYFUNCTION("""COMPUTED_VALUE"""),712.5)</f>
        <v>712.5</v>
      </c>
      <c r="J68" s="2">
        <f>IFERROR(__xludf.DUMMYFUNCTION("""COMPUTED_VALUE"""),45390.66666666667)</f>
        <v>45390.66667</v>
      </c>
      <c r="K68" s="1">
        <f>IFERROR(__xludf.DUMMYFUNCTION("""COMPUTED_VALUE"""),714.86)</f>
        <v>714.86</v>
      </c>
      <c r="M68" s="2">
        <f>IFERROR(__xludf.DUMMYFUNCTION("""COMPUTED_VALUE"""),45390.66666666667)</f>
        <v>45390.66667</v>
      </c>
      <c r="N68" s="1">
        <f>IFERROR(__xludf.DUMMYFUNCTION("""COMPUTED_VALUE"""),8203136.0)</f>
        <v>8203136</v>
      </c>
    </row>
    <row r="69">
      <c r="A69" s="2">
        <f>IFERROR(__xludf.DUMMYFUNCTION("""COMPUTED_VALUE"""),45391.66666666667)</f>
        <v>45391.66667</v>
      </c>
      <c r="B69" s="1">
        <f>IFERROR(__xludf.DUMMYFUNCTION("""COMPUTED_VALUE"""),713.9)</f>
        <v>713.9</v>
      </c>
      <c r="D69" s="2">
        <f>IFERROR(__xludf.DUMMYFUNCTION("""COMPUTED_VALUE"""),45391.66666666667)</f>
        <v>45391.66667</v>
      </c>
      <c r="E69" s="1">
        <f>IFERROR(__xludf.DUMMYFUNCTION("""COMPUTED_VALUE"""),721.32)</f>
        <v>721.32</v>
      </c>
      <c r="G69" s="2">
        <f>IFERROR(__xludf.DUMMYFUNCTION("""COMPUTED_VALUE"""),45391.66666666667)</f>
        <v>45391.66667</v>
      </c>
      <c r="H69" s="1">
        <f>IFERROR(__xludf.DUMMYFUNCTION("""COMPUTED_VALUE"""),702.61)</f>
        <v>702.61</v>
      </c>
      <c r="J69" s="2">
        <f>IFERROR(__xludf.DUMMYFUNCTION("""COMPUTED_VALUE"""),45391.66666666667)</f>
        <v>45391.66667</v>
      </c>
      <c r="K69" s="1">
        <f>IFERROR(__xludf.DUMMYFUNCTION("""COMPUTED_VALUE"""),712.59)</f>
        <v>712.59</v>
      </c>
      <c r="M69" s="2">
        <f>IFERROR(__xludf.DUMMYFUNCTION("""COMPUTED_VALUE"""),45391.66666666667)</f>
        <v>45391.66667</v>
      </c>
      <c r="N69" s="1">
        <f>IFERROR(__xludf.DUMMYFUNCTION("""COMPUTED_VALUE"""),1.7595647E7)</f>
        <v>17595647</v>
      </c>
    </row>
    <row r="70">
      <c r="A70" s="2">
        <f>IFERROR(__xludf.DUMMYFUNCTION("""COMPUTED_VALUE"""),45392.66666666667)</f>
        <v>45392.66667</v>
      </c>
      <c r="B70" s="1">
        <f>IFERROR(__xludf.DUMMYFUNCTION("""COMPUTED_VALUE"""),708.98)</f>
        <v>708.98</v>
      </c>
      <c r="D70" s="2">
        <f>IFERROR(__xludf.DUMMYFUNCTION("""COMPUTED_VALUE"""),45392.66666666667)</f>
        <v>45392.66667</v>
      </c>
      <c r="E70" s="1">
        <f>IFERROR(__xludf.DUMMYFUNCTION("""COMPUTED_VALUE"""),708.98)</f>
        <v>708.98</v>
      </c>
      <c r="G70" s="2">
        <f>IFERROR(__xludf.DUMMYFUNCTION("""COMPUTED_VALUE"""),45392.66666666667)</f>
        <v>45392.66667</v>
      </c>
      <c r="H70" s="1">
        <f>IFERROR(__xludf.DUMMYFUNCTION("""COMPUTED_VALUE"""),700.19)</f>
        <v>700.19</v>
      </c>
      <c r="J70" s="2">
        <f>IFERROR(__xludf.DUMMYFUNCTION("""COMPUTED_VALUE"""),45392.66666666667)</f>
        <v>45392.66667</v>
      </c>
      <c r="K70" s="1">
        <f>IFERROR(__xludf.DUMMYFUNCTION("""COMPUTED_VALUE"""),708.15)</f>
        <v>708.15</v>
      </c>
      <c r="M70" s="2">
        <f>IFERROR(__xludf.DUMMYFUNCTION("""COMPUTED_VALUE"""),45392.66666666667)</f>
        <v>45392.66667</v>
      </c>
      <c r="N70" s="1">
        <f>IFERROR(__xludf.DUMMYFUNCTION("""COMPUTED_VALUE"""),1.4938795E7)</f>
        <v>14938795</v>
      </c>
    </row>
    <row r="71">
      <c r="A71" s="2">
        <f>IFERROR(__xludf.DUMMYFUNCTION("""COMPUTED_VALUE"""),45393.66666666667)</f>
        <v>45393.66667</v>
      </c>
      <c r="B71" s="1">
        <f>IFERROR(__xludf.DUMMYFUNCTION("""COMPUTED_VALUE"""),707.87)</f>
        <v>707.87</v>
      </c>
      <c r="D71" s="2">
        <f>IFERROR(__xludf.DUMMYFUNCTION("""COMPUTED_VALUE"""),45393.66666666667)</f>
        <v>45393.66667</v>
      </c>
      <c r="E71" s="1">
        <f>IFERROR(__xludf.DUMMYFUNCTION("""COMPUTED_VALUE"""),710.52)</f>
        <v>710.52</v>
      </c>
      <c r="G71" s="2">
        <f>IFERROR(__xludf.DUMMYFUNCTION("""COMPUTED_VALUE"""),45393.66666666667)</f>
        <v>45393.66667</v>
      </c>
      <c r="H71" s="1">
        <f>IFERROR(__xludf.DUMMYFUNCTION("""COMPUTED_VALUE"""),701.49)</f>
        <v>701.49</v>
      </c>
      <c r="J71" s="2">
        <f>IFERROR(__xludf.DUMMYFUNCTION("""COMPUTED_VALUE"""),45393.66666666667)</f>
        <v>45393.66667</v>
      </c>
      <c r="K71" s="1">
        <f>IFERROR(__xludf.DUMMYFUNCTION("""COMPUTED_VALUE"""),704.61)</f>
        <v>704.61</v>
      </c>
      <c r="M71" s="2">
        <f>IFERROR(__xludf.DUMMYFUNCTION("""COMPUTED_VALUE"""),45393.66666666667)</f>
        <v>45393.66667</v>
      </c>
      <c r="N71" s="1">
        <f>IFERROR(__xludf.DUMMYFUNCTION("""COMPUTED_VALUE"""),1.1051626E7)</f>
        <v>11051626</v>
      </c>
    </row>
    <row r="72">
      <c r="A72" s="2">
        <f>IFERROR(__xludf.DUMMYFUNCTION("""COMPUTED_VALUE"""),45394.66666666667)</f>
        <v>45394.66667</v>
      </c>
      <c r="B72" s="1">
        <f>IFERROR(__xludf.DUMMYFUNCTION("""COMPUTED_VALUE"""),704.67)</f>
        <v>704.67</v>
      </c>
      <c r="D72" s="2">
        <f>IFERROR(__xludf.DUMMYFUNCTION("""COMPUTED_VALUE"""),45394.66666666667)</f>
        <v>45394.66667</v>
      </c>
      <c r="E72" s="1">
        <f>IFERROR(__xludf.DUMMYFUNCTION("""COMPUTED_VALUE"""),707.2)</f>
        <v>707.2</v>
      </c>
      <c r="G72" s="2">
        <f>IFERROR(__xludf.DUMMYFUNCTION("""COMPUTED_VALUE"""),45394.66666666667)</f>
        <v>45394.66667</v>
      </c>
      <c r="H72" s="1">
        <f>IFERROR(__xludf.DUMMYFUNCTION("""COMPUTED_VALUE"""),688.16)</f>
        <v>688.16</v>
      </c>
      <c r="J72" s="2">
        <f>IFERROR(__xludf.DUMMYFUNCTION("""COMPUTED_VALUE"""),45394.66666666667)</f>
        <v>45394.66667</v>
      </c>
      <c r="K72" s="1">
        <f>IFERROR(__xludf.DUMMYFUNCTION("""COMPUTED_VALUE"""),691.63)</f>
        <v>691.63</v>
      </c>
      <c r="M72" s="2">
        <f>IFERROR(__xludf.DUMMYFUNCTION("""COMPUTED_VALUE"""),45394.66666666667)</f>
        <v>45394.66667</v>
      </c>
      <c r="N72" s="1">
        <f>IFERROR(__xludf.DUMMYFUNCTION("""COMPUTED_VALUE"""),1.3867905E7)</f>
        <v>13867905</v>
      </c>
    </row>
    <row r="73">
      <c r="A73" s="2">
        <f>IFERROR(__xludf.DUMMYFUNCTION("""COMPUTED_VALUE"""),45397.66666666667)</f>
        <v>45397.66667</v>
      </c>
      <c r="B73" s="1">
        <f>IFERROR(__xludf.DUMMYFUNCTION("""COMPUTED_VALUE"""),693.81)</f>
        <v>693.81</v>
      </c>
      <c r="D73" s="2">
        <f>IFERROR(__xludf.DUMMYFUNCTION("""COMPUTED_VALUE"""),45397.66666666667)</f>
        <v>45397.66667</v>
      </c>
      <c r="E73" s="1">
        <f>IFERROR(__xludf.DUMMYFUNCTION("""COMPUTED_VALUE"""),702.46)</f>
        <v>702.46</v>
      </c>
      <c r="G73" s="2">
        <f>IFERROR(__xludf.DUMMYFUNCTION("""COMPUTED_VALUE"""),45397.66666666667)</f>
        <v>45397.66667</v>
      </c>
      <c r="H73" s="1">
        <f>IFERROR(__xludf.DUMMYFUNCTION("""COMPUTED_VALUE"""),686.59)</f>
        <v>686.59</v>
      </c>
      <c r="J73" s="2">
        <f>IFERROR(__xludf.DUMMYFUNCTION("""COMPUTED_VALUE"""),45397.66666666667)</f>
        <v>45397.66667</v>
      </c>
      <c r="K73" s="1">
        <f>IFERROR(__xludf.DUMMYFUNCTION("""COMPUTED_VALUE"""),689.56)</f>
        <v>689.56</v>
      </c>
      <c r="M73" s="2">
        <f>IFERROR(__xludf.DUMMYFUNCTION("""COMPUTED_VALUE"""),45397.66666666667)</f>
        <v>45397.66667</v>
      </c>
      <c r="N73" s="1">
        <f>IFERROR(__xludf.DUMMYFUNCTION("""COMPUTED_VALUE"""),9469547.0)</f>
        <v>9469547</v>
      </c>
    </row>
    <row r="74">
      <c r="A74" s="2">
        <f>IFERROR(__xludf.DUMMYFUNCTION("""COMPUTED_VALUE"""),45398.66666666667)</f>
        <v>45398.66667</v>
      </c>
      <c r="B74" s="1">
        <f>IFERROR(__xludf.DUMMYFUNCTION("""COMPUTED_VALUE"""),686.71)</f>
        <v>686.71</v>
      </c>
      <c r="D74" s="2">
        <f>IFERROR(__xludf.DUMMYFUNCTION("""COMPUTED_VALUE"""),45398.66666666667)</f>
        <v>45398.66667</v>
      </c>
      <c r="E74" s="1">
        <f>IFERROR(__xludf.DUMMYFUNCTION("""COMPUTED_VALUE"""),686.71)</f>
        <v>686.71</v>
      </c>
      <c r="G74" s="2">
        <f>IFERROR(__xludf.DUMMYFUNCTION("""COMPUTED_VALUE"""),45398.66666666667)</f>
        <v>45398.66667</v>
      </c>
      <c r="H74" s="1">
        <f>IFERROR(__xludf.DUMMYFUNCTION("""COMPUTED_VALUE"""),674.55)</f>
        <v>674.55</v>
      </c>
      <c r="J74" s="2">
        <f>IFERROR(__xludf.DUMMYFUNCTION("""COMPUTED_VALUE"""),45398.66666666667)</f>
        <v>45398.66667</v>
      </c>
      <c r="K74" s="1">
        <f>IFERROR(__xludf.DUMMYFUNCTION("""COMPUTED_VALUE"""),683.14)</f>
        <v>683.14</v>
      </c>
      <c r="M74" s="2">
        <f>IFERROR(__xludf.DUMMYFUNCTION("""COMPUTED_VALUE"""),45398.66666666667)</f>
        <v>45398.66667</v>
      </c>
      <c r="N74" s="1">
        <f>IFERROR(__xludf.DUMMYFUNCTION("""COMPUTED_VALUE"""),1.1661482E7)</f>
        <v>11661482</v>
      </c>
    </row>
    <row r="75">
      <c r="A75" s="2">
        <f>IFERROR(__xludf.DUMMYFUNCTION("""COMPUTED_VALUE"""),45399.66666666667)</f>
        <v>45399.66667</v>
      </c>
      <c r="B75" s="1">
        <f>IFERROR(__xludf.DUMMYFUNCTION("""COMPUTED_VALUE"""),683.07)</f>
        <v>683.07</v>
      </c>
      <c r="D75" s="2">
        <f>IFERROR(__xludf.DUMMYFUNCTION("""COMPUTED_VALUE"""),45399.66666666667)</f>
        <v>45399.66667</v>
      </c>
      <c r="E75" s="1">
        <f>IFERROR(__xludf.DUMMYFUNCTION("""COMPUTED_VALUE"""),695.65)</f>
        <v>695.65</v>
      </c>
      <c r="G75" s="2">
        <f>IFERROR(__xludf.DUMMYFUNCTION("""COMPUTED_VALUE"""),45399.66666666667)</f>
        <v>45399.66667</v>
      </c>
      <c r="H75" s="1">
        <f>IFERROR(__xludf.DUMMYFUNCTION("""COMPUTED_VALUE"""),681.25)</f>
        <v>681.25</v>
      </c>
      <c r="J75" s="2">
        <f>IFERROR(__xludf.DUMMYFUNCTION("""COMPUTED_VALUE"""),45399.66666666667)</f>
        <v>45399.66667</v>
      </c>
      <c r="K75" s="1">
        <f>IFERROR(__xludf.DUMMYFUNCTION("""COMPUTED_VALUE"""),682.48)</f>
        <v>682.48</v>
      </c>
      <c r="M75" s="2">
        <f>IFERROR(__xludf.DUMMYFUNCTION("""COMPUTED_VALUE"""),45399.66666666667)</f>
        <v>45399.66667</v>
      </c>
      <c r="N75" s="1">
        <f>IFERROR(__xludf.DUMMYFUNCTION("""COMPUTED_VALUE"""),1.8209331E7)</f>
        <v>18209331</v>
      </c>
    </row>
    <row r="76">
      <c r="A76" s="2">
        <f>IFERROR(__xludf.DUMMYFUNCTION("""COMPUTED_VALUE"""),45400.66666666667)</f>
        <v>45400.66667</v>
      </c>
      <c r="B76" s="1">
        <f>IFERROR(__xludf.DUMMYFUNCTION("""COMPUTED_VALUE"""),683.46)</f>
        <v>683.46</v>
      </c>
      <c r="D76" s="2">
        <f>IFERROR(__xludf.DUMMYFUNCTION("""COMPUTED_VALUE"""),45400.66666666667)</f>
        <v>45400.66667</v>
      </c>
      <c r="E76" s="1">
        <f>IFERROR(__xludf.DUMMYFUNCTION("""COMPUTED_VALUE"""),686.95)</f>
        <v>686.95</v>
      </c>
      <c r="G76" s="2">
        <f>IFERROR(__xludf.DUMMYFUNCTION("""COMPUTED_VALUE"""),45400.66666666667)</f>
        <v>45400.66667</v>
      </c>
      <c r="H76" s="1">
        <f>IFERROR(__xludf.DUMMYFUNCTION("""COMPUTED_VALUE"""),669.93)</f>
        <v>669.93</v>
      </c>
      <c r="J76" s="2">
        <f>IFERROR(__xludf.DUMMYFUNCTION("""COMPUTED_VALUE"""),45400.66666666667)</f>
        <v>45400.66667</v>
      </c>
      <c r="K76" s="1">
        <f>IFERROR(__xludf.DUMMYFUNCTION("""COMPUTED_VALUE"""),674.36)</f>
        <v>674.36</v>
      </c>
      <c r="M76" s="2">
        <f>IFERROR(__xludf.DUMMYFUNCTION("""COMPUTED_VALUE"""),45400.66666666667)</f>
        <v>45400.66667</v>
      </c>
      <c r="N76" s="1">
        <f>IFERROR(__xludf.DUMMYFUNCTION("""COMPUTED_VALUE"""),1.491404E7)</f>
        <v>14914040</v>
      </c>
    </row>
    <row r="77">
      <c r="A77" s="2">
        <f>IFERROR(__xludf.DUMMYFUNCTION("""COMPUTED_VALUE"""),45401.66666666667)</f>
        <v>45401.66667</v>
      </c>
      <c r="B77" s="1">
        <f>IFERROR(__xludf.DUMMYFUNCTION("""COMPUTED_VALUE"""),674.34)</f>
        <v>674.34</v>
      </c>
      <c r="D77" s="2">
        <f>IFERROR(__xludf.DUMMYFUNCTION("""COMPUTED_VALUE"""),45401.66666666667)</f>
        <v>45401.66667</v>
      </c>
      <c r="E77" s="1">
        <f>IFERROR(__xludf.DUMMYFUNCTION("""COMPUTED_VALUE"""),678.9)</f>
        <v>678.9</v>
      </c>
      <c r="G77" s="2">
        <f>IFERROR(__xludf.DUMMYFUNCTION("""COMPUTED_VALUE"""),45401.66666666667)</f>
        <v>45401.66667</v>
      </c>
      <c r="H77" s="1">
        <f>IFERROR(__xludf.DUMMYFUNCTION("""COMPUTED_VALUE"""),668.22)</f>
        <v>668.22</v>
      </c>
      <c r="J77" s="2">
        <f>IFERROR(__xludf.DUMMYFUNCTION("""COMPUTED_VALUE"""),45401.66666666667)</f>
        <v>45401.66667</v>
      </c>
      <c r="K77" s="1">
        <f>IFERROR(__xludf.DUMMYFUNCTION("""COMPUTED_VALUE"""),675.19)</f>
        <v>675.19</v>
      </c>
      <c r="M77" s="2">
        <f>IFERROR(__xludf.DUMMYFUNCTION("""COMPUTED_VALUE"""),45401.66666666667)</f>
        <v>45401.66667</v>
      </c>
      <c r="N77" s="1">
        <f>IFERROR(__xludf.DUMMYFUNCTION("""COMPUTED_VALUE"""),1.4081967E7)</f>
        <v>14081967</v>
      </c>
    </row>
    <row r="78">
      <c r="A78" s="2">
        <f>IFERROR(__xludf.DUMMYFUNCTION("""COMPUTED_VALUE"""),45404.66666666667)</f>
        <v>45404.66667</v>
      </c>
      <c r="B78" s="1">
        <f>IFERROR(__xludf.DUMMYFUNCTION("""COMPUTED_VALUE"""),674.44)</f>
        <v>674.44</v>
      </c>
      <c r="D78" s="2">
        <f>IFERROR(__xludf.DUMMYFUNCTION("""COMPUTED_VALUE"""),45404.66666666667)</f>
        <v>45404.66667</v>
      </c>
      <c r="E78" s="1">
        <f>IFERROR(__xludf.DUMMYFUNCTION("""COMPUTED_VALUE"""),682.32)</f>
        <v>682.32</v>
      </c>
      <c r="G78" s="2">
        <f>IFERROR(__xludf.DUMMYFUNCTION("""COMPUTED_VALUE"""),45404.66666666667)</f>
        <v>45404.66667</v>
      </c>
      <c r="H78" s="1">
        <f>IFERROR(__xludf.DUMMYFUNCTION("""COMPUTED_VALUE"""),666.67)</f>
        <v>666.67</v>
      </c>
      <c r="J78" s="2">
        <f>IFERROR(__xludf.DUMMYFUNCTION("""COMPUTED_VALUE"""),45404.66666666667)</f>
        <v>45404.66667</v>
      </c>
      <c r="K78" s="1">
        <f>IFERROR(__xludf.DUMMYFUNCTION("""COMPUTED_VALUE"""),676.36)</f>
        <v>676.36</v>
      </c>
      <c r="M78" s="2">
        <f>IFERROR(__xludf.DUMMYFUNCTION("""COMPUTED_VALUE"""),45404.66666666667)</f>
        <v>45404.66667</v>
      </c>
      <c r="N78" s="1">
        <f>IFERROR(__xludf.DUMMYFUNCTION("""COMPUTED_VALUE"""),1.2957517E7)</f>
        <v>12957517</v>
      </c>
    </row>
    <row r="79">
      <c r="A79" s="2">
        <f>IFERROR(__xludf.DUMMYFUNCTION("""COMPUTED_VALUE"""),45405.66666666667)</f>
        <v>45405.66667</v>
      </c>
      <c r="B79" s="1">
        <f>IFERROR(__xludf.DUMMYFUNCTION("""COMPUTED_VALUE"""),670.18)</f>
        <v>670.18</v>
      </c>
      <c r="D79" s="2">
        <f>IFERROR(__xludf.DUMMYFUNCTION("""COMPUTED_VALUE"""),45405.66666666667)</f>
        <v>45405.66667</v>
      </c>
      <c r="E79" s="1">
        <f>IFERROR(__xludf.DUMMYFUNCTION("""COMPUTED_VALUE"""),670.18)</f>
        <v>670.18</v>
      </c>
      <c r="G79" s="2">
        <f>IFERROR(__xludf.DUMMYFUNCTION("""COMPUTED_VALUE"""),45405.66666666667)</f>
        <v>45405.66667</v>
      </c>
      <c r="H79" s="1">
        <f>IFERROR(__xludf.DUMMYFUNCTION("""COMPUTED_VALUE"""),637.11)</f>
        <v>637.11</v>
      </c>
      <c r="J79" s="2">
        <f>IFERROR(__xludf.DUMMYFUNCTION("""COMPUTED_VALUE"""),45405.66666666667)</f>
        <v>45405.66667</v>
      </c>
      <c r="K79" s="1">
        <f>IFERROR(__xludf.DUMMYFUNCTION("""COMPUTED_VALUE"""),637.66)</f>
        <v>637.66</v>
      </c>
      <c r="M79" s="2">
        <f>IFERROR(__xludf.DUMMYFUNCTION("""COMPUTED_VALUE"""),45405.66666666667)</f>
        <v>45405.66667</v>
      </c>
      <c r="N79" s="1">
        <f>IFERROR(__xludf.DUMMYFUNCTION("""COMPUTED_VALUE"""),4.4163108E7)</f>
        <v>44163108</v>
      </c>
    </row>
    <row r="80">
      <c r="A80" s="2">
        <f>IFERROR(__xludf.DUMMYFUNCTION("""COMPUTED_VALUE"""),45406.66666666667)</f>
        <v>45406.66667</v>
      </c>
      <c r="B80" s="1">
        <f>IFERROR(__xludf.DUMMYFUNCTION("""COMPUTED_VALUE"""),649.42)</f>
        <v>649.42</v>
      </c>
      <c r="D80" s="2">
        <f>IFERROR(__xludf.DUMMYFUNCTION("""COMPUTED_VALUE"""),45406.66666666667)</f>
        <v>45406.66667</v>
      </c>
      <c r="E80" s="1">
        <f>IFERROR(__xludf.DUMMYFUNCTION("""COMPUTED_VALUE"""),651.3)</f>
        <v>651.3</v>
      </c>
      <c r="G80" s="2">
        <f>IFERROR(__xludf.DUMMYFUNCTION("""COMPUTED_VALUE"""),45406.66666666667)</f>
        <v>45406.66667</v>
      </c>
      <c r="H80" s="1">
        <f>IFERROR(__xludf.DUMMYFUNCTION("""COMPUTED_VALUE"""),624.46)</f>
        <v>624.46</v>
      </c>
      <c r="J80" s="2">
        <f>IFERROR(__xludf.DUMMYFUNCTION("""COMPUTED_VALUE"""),45406.66666666667)</f>
        <v>45406.66667</v>
      </c>
      <c r="K80" s="1">
        <f>IFERROR(__xludf.DUMMYFUNCTION("""COMPUTED_VALUE"""),627.8)</f>
        <v>627.8</v>
      </c>
      <c r="M80" s="2">
        <f>IFERROR(__xludf.DUMMYFUNCTION("""COMPUTED_VALUE"""),45406.66666666667)</f>
        <v>45406.66667</v>
      </c>
      <c r="N80" s="1">
        <f>IFERROR(__xludf.DUMMYFUNCTION("""COMPUTED_VALUE"""),2.5963992E7)</f>
        <v>25963992</v>
      </c>
    </row>
    <row r="81">
      <c r="A81" s="2">
        <f>IFERROR(__xludf.DUMMYFUNCTION("""COMPUTED_VALUE"""),45407.66666666667)</f>
        <v>45407.66667</v>
      </c>
      <c r="B81" s="1">
        <f>IFERROR(__xludf.DUMMYFUNCTION("""COMPUTED_VALUE"""),626.56)</f>
        <v>626.56</v>
      </c>
      <c r="D81" s="2">
        <f>IFERROR(__xludf.DUMMYFUNCTION("""COMPUTED_VALUE"""),45407.66666666667)</f>
        <v>45407.66667</v>
      </c>
      <c r="E81" s="1">
        <f>IFERROR(__xludf.DUMMYFUNCTION("""COMPUTED_VALUE"""),629.54)</f>
        <v>629.54</v>
      </c>
      <c r="G81" s="2">
        <f>IFERROR(__xludf.DUMMYFUNCTION("""COMPUTED_VALUE"""),45407.66666666667)</f>
        <v>45407.66667</v>
      </c>
      <c r="H81" s="1">
        <f>IFERROR(__xludf.DUMMYFUNCTION("""COMPUTED_VALUE"""),610.73)</f>
        <v>610.73</v>
      </c>
      <c r="J81" s="2">
        <f>IFERROR(__xludf.DUMMYFUNCTION("""COMPUTED_VALUE"""),45407.66666666667)</f>
        <v>45407.66667</v>
      </c>
      <c r="K81" s="1">
        <f>IFERROR(__xludf.DUMMYFUNCTION("""COMPUTED_VALUE"""),628.36)</f>
        <v>628.36</v>
      </c>
      <c r="M81" s="2">
        <f>IFERROR(__xludf.DUMMYFUNCTION("""COMPUTED_VALUE"""),45407.66666666667)</f>
        <v>45407.66667</v>
      </c>
      <c r="N81" s="1">
        <f>IFERROR(__xludf.DUMMYFUNCTION("""COMPUTED_VALUE"""),2.3303557E7)</f>
        <v>23303557</v>
      </c>
    </row>
    <row r="82">
      <c r="A82" s="2">
        <f>IFERROR(__xludf.DUMMYFUNCTION("""COMPUTED_VALUE"""),45408.66666666667)</f>
        <v>45408.66667</v>
      </c>
      <c r="B82" s="1">
        <f>IFERROR(__xludf.DUMMYFUNCTION("""COMPUTED_VALUE"""),627.92)</f>
        <v>627.92</v>
      </c>
      <c r="D82" s="2">
        <f>IFERROR(__xludf.DUMMYFUNCTION("""COMPUTED_VALUE"""),45408.66666666667)</f>
        <v>45408.66667</v>
      </c>
      <c r="E82" s="1">
        <f>IFERROR(__xludf.DUMMYFUNCTION("""COMPUTED_VALUE"""),634.22)</f>
        <v>634.22</v>
      </c>
      <c r="G82" s="2">
        <f>IFERROR(__xludf.DUMMYFUNCTION("""COMPUTED_VALUE"""),45408.66666666667)</f>
        <v>45408.66667</v>
      </c>
      <c r="H82" s="1">
        <f>IFERROR(__xludf.DUMMYFUNCTION("""COMPUTED_VALUE"""),626.99)</f>
        <v>626.99</v>
      </c>
      <c r="J82" s="2">
        <f>IFERROR(__xludf.DUMMYFUNCTION("""COMPUTED_VALUE"""),45408.66666666667)</f>
        <v>45408.66667</v>
      </c>
      <c r="K82" s="1">
        <f>IFERROR(__xludf.DUMMYFUNCTION("""COMPUTED_VALUE"""),627.2)</f>
        <v>627.2</v>
      </c>
      <c r="M82" s="2">
        <f>IFERROR(__xludf.DUMMYFUNCTION("""COMPUTED_VALUE"""),45408.66666666667)</f>
        <v>45408.66667</v>
      </c>
      <c r="N82" s="1">
        <f>IFERROR(__xludf.DUMMYFUNCTION("""COMPUTED_VALUE"""),1.5825186E7)</f>
        <v>15825186</v>
      </c>
    </row>
    <row r="83">
      <c r="A83" s="2">
        <f>IFERROR(__xludf.DUMMYFUNCTION("""COMPUTED_VALUE"""),45411.66666666667)</f>
        <v>45411.66667</v>
      </c>
      <c r="B83" s="1">
        <f>IFERROR(__xludf.DUMMYFUNCTION("""COMPUTED_VALUE"""),628.42)</f>
        <v>628.42</v>
      </c>
      <c r="D83" s="2">
        <f>IFERROR(__xludf.DUMMYFUNCTION("""COMPUTED_VALUE"""),45411.66666666667)</f>
        <v>45411.66667</v>
      </c>
      <c r="E83" s="1">
        <f>IFERROR(__xludf.DUMMYFUNCTION("""COMPUTED_VALUE"""),631.46)</f>
        <v>631.46</v>
      </c>
      <c r="G83" s="2">
        <f>IFERROR(__xludf.DUMMYFUNCTION("""COMPUTED_VALUE"""),45411.66666666667)</f>
        <v>45411.66667</v>
      </c>
      <c r="H83" s="1">
        <f>IFERROR(__xludf.DUMMYFUNCTION("""COMPUTED_VALUE"""),625.7)</f>
        <v>625.7</v>
      </c>
      <c r="J83" s="2">
        <f>IFERROR(__xludf.DUMMYFUNCTION("""COMPUTED_VALUE"""),45411.66666666667)</f>
        <v>45411.66667</v>
      </c>
      <c r="K83" s="1">
        <f>IFERROR(__xludf.DUMMYFUNCTION("""COMPUTED_VALUE"""),629.93)</f>
        <v>629.93</v>
      </c>
      <c r="M83" s="2">
        <f>IFERROR(__xludf.DUMMYFUNCTION("""COMPUTED_VALUE"""),45411.66666666667)</f>
        <v>45411.66667</v>
      </c>
      <c r="N83" s="1">
        <f>IFERROR(__xludf.DUMMYFUNCTION("""COMPUTED_VALUE"""),1.4311454E7)</f>
        <v>14311454</v>
      </c>
    </row>
    <row r="84">
      <c r="A84" s="2">
        <f>IFERROR(__xludf.DUMMYFUNCTION("""COMPUTED_VALUE"""),45412.66666666667)</f>
        <v>45412.66667</v>
      </c>
      <c r="B84" s="1">
        <f>IFERROR(__xludf.DUMMYFUNCTION("""COMPUTED_VALUE"""),624.89)</f>
        <v>624.89</v>
      </c>
      <c r="D84" s="2">
        <f>IFERROR(__xludf.DUMMYFUNCTION("""COMPUTED_VALUE"""),45412.66666666667)</f>
        <v>45412.66667</v>
      </c>
      <c r="E84" s="1">
        <f>IFERROR(__xludf.DUMMYFUNCTION("""COMPUTED_VALUE"""),625.52)</f>
        <v>625.52</v>
      </c>
      <c r="G84" s="2">
        <f>IFERROR(__xludf.DUMMYFUNCTION("""COMPUTED_VALUE"""),45412.66666666667)</f>
        <v>45412.66667</v>
      </c>
      <c r="H84" s="1">
        <f>IFERROR(__xludf.DUMMYFUNCTION("""COMPUTED_VALUE"""),606.65)</f>
        <v>606.65</v>
      </c>
      <c r="J84" s="2">
        <f>IFERROR(__xludf.DUMMYFUNCTION("""COMPUTED_VALUE"""),45412.66666666667)</f>
        <v>45412.66667</v>
      </c>
      <c r="K84" s="1">
        <f>IFERROR(__xludf.DUMMYFUNCTION("""COMPUTED_VALUE"""),607.29)</f>
        <v>607.29</v>
      </c>
      <c r="M84" s="2">
        <f>IFERROR(__xludf.DUMMYFUNCTION("""COMPUTED_VALUE"""),45412.66666666667)</f>
        <v>45412.66667</v>
      </c>
      <c r="N84" s="1">
        <f>IFERROR(__xludf.DUMMYFUNCTION("""COMPUTED_VALUE"""),2.2839563E7)</f>
        <v>22839563</v>
      </c>
    </row>
    <row r="85">
      <c r="A85" s="2">
        <f>IFERROR(__xludf.DUMMYFUNCTION("""COMPUTED_VALUE"""),45413.66666666667)</f>
        <v>45413.66667</v>
      </c>
      <c r="B85" s="1">
        <f>IFERROR(__xludf.DUMMYFUNCTION("""COMPUTED_VALUE"""),607.77)</f>
        <v>607.77</v>
      </c>
      <c r="D85" s="2">
        <f>IFERROR(__xludf.DUMMYFUNCTION("""COMPUTED_VALUE"""),45413.66666666667)</f>
        <v>45413.66667</v>
      </c>
      <c r="E85" s="1">
        <f>IFERROR(__xludf.DUMMYFUNCTION("""COMPUTED_VALUE"""),618.59)</f>
        <v>618.59</v>
      </c>
      <c r="G85" s="2">
        <f>IFERROR(__xludf.DUMMYFUNCTION("""COMPUTED_VALUE"""),45413.66666666667)</f>
        <v>45413.66667</v>
      </c>
      <c r="H85" s="1">
        <f>IFERROR(__xludf.DUMMYFUNCTION("""COMPUTED_VALUE"""),603.68)</f>
        <v>603.68</v>
      </c>
      <c r="J85" s="2">
        <f>IFERROR(__xludf.DUMMYFUNCTION("""COMPUTED_VALUE"""),45413.66666666667)</f>
        <v>45413.66667</v>
      </c>
      <c r="K85" s="1">
        <f>IFERROR(__xludf.DUMMYFUNCTION("""COMPUTED_VALUE"""),607.98)</f>
        <v>607.98</v>
      </c>
      <c r="M85" s="2">
        <f>IFERROR(__xludf.DUMMYFUNCTION("""COMPUTED_VALUE"""),45413.66666666667)</f>
        <v>45413.66667</v>
      </c>
      <c r="N85" s="1">
        <f>IFERROR(__xludf.DUMMYFUNCTION("""COMPUTED_VALUE"""),2.2132824E7)</f>
        <v>22132824</v>
      </c>
    </row>
    <row r="86">
      <c r="A86" s="2">
        <f>IFERROR(__xludf.DUMMYFUNCTION("""COMPUTED_VALUE"""),45414.66666666667)</f>
        <v>45414.66667</v>
      </c>
      <c r="B86" s="1">
        <f>IFERROR(__xludf.DUMMYFUNCTION("""COMPUTED_VALUE"""),610.96)</f>
        <v>610.96</v>
      </c>
      <c r="D86" s="2">
        <f>IFERROR(__xludf.DUMMYFUNCTION("""COMPUTED_VALUE"""),45414.66666666667)</f>
        <v>45414.66667</v>
      </c>
      <c r="E86" s="1">
        <f>IFERROR(__xludf.DUMMYFUNCTION("""COMPUTED_VALUE"""),617.01)</f>
        <v>617.01</v>
      </c>
      <c r="G86" s="2">
        <f>IFERROR(__xludf.DUMMYFUNCTION("""COMPUTED_VALUE"""),45414.66666666667)</f>
        <v>45414.66667</v>
      </c>
      <c r="H86" s="1">
        <f>IFERROR(__xludf.DUMMYFUNCTION("""COMPUTED_VALUE"""),609.51)</f>
        <v>609.51</v>
      </c>
      <c r="J86" s="2">
        <f>IFERROR(__xludf.DUMMYFUNCTION("""COMPUTED_VALUE"""),45414.66666666667)</f>
        <v>45414.66667</v>
      </c>
      <c r="K86" s="1">
        <f>IFERROR(__xludf.DUMMYFUNCTION("""COMPUTED_VALUE"""),616.75)</f>
        <v>616.75</v>
      </c>
      <c r="M86" s="2">
        <f>IFERROR(__xludf.DUMMYFUNCTION("""COMPUTED_VALUE"""),45414.66666666667)</f>
        <v>45414.66667</v>
      </c>
      <c r="N86" s="1">
        <f>IFERROR(__xludf.DUMMYFUNCTION("""COMPUTED_VALUE"""),1.4574108E7)</f>
        <v>14574108</v>
      </c>
    </row>
    <row r="87">
      <c r="A87" s="2">
        <f>IFERROR(__xludf.DUMMYFUNCTION("""COMPUTED_VALUE"""),45415.66666666667)</f>
        <v>45415.66667</v>
      </c>
      <c r="B87" s="1">
        <f>IFERROR(__xludf.DUMMYFUNCTION("""COMPUTED_VALUE"""),617.86)</f>
        <v>617.86</v>
      </c>
      <c r="D87" s="2">
        <f>IFERROR(__xludf.DUMMYFUNCTION("""COMPUTED_VALUE"""),45415.66666666667)</f>
        <v>45415.66667</v>
      </c>
      <c r="E87" s="1">
        <f>IFERROR(__xludf.DUMMYFUNCTION("""COMPUTED_VALUE"""),628.43)</f>
        <v>628.43</v>
      </c>
      <c r="G87" s="2">
        <f>IFERROR(__xludf.DUMMYFUNCTION("""COMPUTED_VALUE"""),45415.66666666667)</f>
        <v>45415.66667</v>
      </c>
      <c r="H87" s="1">
        <f>IFERROR(__xludf.DUMMYFUNCTION("""COMPUTED_VALUE"""),617.86)</f>
        <v>617.86</v>
      </c>
      <c r="J87" s="2">
        <f>IFERROR(__xludf.DUMMYFUNCTION("""COMPUTED_VALUE"""),45415.66666666667)</f>
        <v>45415.66667</v>
      </c>
      <c r="K87" s="1">
        <f>IFERROR(__xludf.DUMMYFUNCTION("""COMPUTED_VALUE"""),625.57)</f>
        <v>625.57</v>
      </c>
      <c r="M87" s="2">
        <f>IFERROR(__xludf.DUMMYFUNCTION("""COMPUTED_VALUE"""),45415.66666666667)</f>
        <v>45415.66667</v>
      </c>
      <c r="N87" s="1">
        <f>IFERROR(__xludf.DUMMYFUNCTION("""COMPUTED_VALUE"""),1.2441824E7)</f>
        <v>12441824</v>
      </c>
    </row>
    <row r="88">
      <c r="A88" s="2">
        <f>IFERROR(__xludf.DUMMYFUNCTION("""COMPUTED_VALUE"""),45418.66666666667)</f>
        <v>45418.66667</v>
      </c>
      <c r="B88" s="1">
        <f>IFERROR(__xludf.DUMMYFUNCTION("""COMPUTED_VALUE"""),629.01)</f>
        <v>629.01</v>
      </c>
      <c r="D88" s="2">
        <f>IFERROR(__xludf.DUMMYFUNCTION("""COMPUTED_VALUE"""),45418.66666666667)</f>
        <v>45418.66667</v>
      </c>
      <c r="E88" s="1">
        <f>IFERROR(__xludf.DUMMYFUNCTION("""COMPUTED_VALUE"""),633.27)</f>
        <v>633.27</v>
      </c>
      <c r="G88" s="2">
        <f>IFERROR(__xludf.DUMMYFUNCTION("""COMPUTED_VALUE"""),45418.66666666667)</f>
        <v>45418.66667</v>
      </c>
      <c r="H88" s="1">
        <f>IFERROR(__xludf.DUMMYFUNCTION("""COMPUTED_VALUE"""),615.24)</f>
        <v>615.24</v>
      </c>
      <c r="J88" s="2">
        <f>IFERROR(__xludf.DUMMYFUNCTION("""COMPUTED_VALUE"""),45418.66666666667)</f>
        <v>45418.66667</v>
      </c>
      <c r="K88" s="1">
        <f>IFERROR(__xludf.DUMMYFUNCTION("""COMPUTED_VALUE"""),620.28)</f>
        <v>620.28</v>
      </c>
      <c r="M88" s="2">
        <f>IFERROR(__xludf.DUMMYFUNCTION("""COMPUTED_VALUE"""),45418.66666666667)</f>
        <v>45418.66667</v>
      </c>
      <c r="N88" s="1">
        <f>IFERROR(__xludf.DUMMYFUNCTION("""COMPUTED_VALUE"""),1.7232532E7)</f>
        <v>17232532</v>
      </c>
    </row>
    <row r="89">
      <c r="A89" s="2">
        <f>IFERROR(__xludf.DUMMYFUNCTION("""COMPUTED_VALUE"""),45419.66666666667)</f>
        <v>45419.66667</v>
      </c>
      <c r="B89" s="1">
        <f>IFERROR(__xludf.DUMMYFUNCTION("""COMPUTED_VALUE"""),620.32)</f>
        <v>620.32</v>
      </c>
      <c r="D89" s="2">
        <f>IFERROR(__xludf.DUMMYFUNCTION("""COMPUTED_VALUE"""),45419.66666666667)</f>
        <v>45419.66667</v>
      </c>
      <c r="E89" s="1">
        <f>IFERROR(__xludf.DUMMYFUNCTION("""COMPUTED_VALUE"""),625.62)</f>
        <v>625.62</v>
      </c>
      <c r="G89" s="2">
        <f>IFERROR(__xludf.DUMMYFUNCTION("""COMPUTED_VALUE"""),45419.66666666667)</f>
        <v>45419.66667</v>
      </c>
      <c r="H89" s="1">
        <f>IFERROR(__xludf.DUMMYFUNCTION("""COMPUTED_VALUE"""),619.13)</f>
        <v>619.13</v>
      </c>
      <c r="J89" s="2">
        <f>IFERROR(__xludf.DUMMYFUNCTION("""COMPUTED_VALUE"""),45419.66666666667)</f>
        <v>45419.66667</v>
      </c>
      <c r="K89" s="1">
        <f>IFERROR(__xludf.DUMMYFUNCTION("""COMPUTED_VALUE"""),623.43)</f>
        <v>623.43</v>
      </c>
      <c r="M89" s="2">
        <f>IFERROR(__xludf.DUMMYFUNCTION("""COMPUTED_VALUE"""),45419.66666666667)</f>
        <v>45419.66667</v>
      </c>
      <c r="N89" s="1">
        <f>IFERROR(__xludf.DUMMYFUNCTION("""COMPUTED_VALUE"""),1.3193846E7)</f>
        <v>13193846</v>
      </c>
    </row>
    <row r="90">
      <c r="A90" s="2">
        <f>IFERROR(__xludf.DUMMYFUNCTION("""COMPUTED_VALUE"""),45420.66666666667)</f>
        <v>45420.66667</v>
      </c>
      <c r="B90" s="1">
        <f>IFERROR(__xludf.DUMMYFUNCTION("""COMPUTED_VALUE"""),621.89)</f>
        <v>621.89</v>
      </c>
      <c r="D90" s="2">
        <f>IFERROR(__xludf.DUMMYFUNCTION("""COMPUTED_VALUE"""),45420.66666666667)</f>
        <v>45420.66667</v>
      </c>
      <c r="E90" s="1">
        <f>IFERROR(__xludf.DUMMYFUNCTION("""COMPUTED_VALUE"""),622.95)</f>
        <v>622.95</v>
      </c>
      <c r="G90" s="2">
        <f>IFERROR(__xludf.DUMMYFUNCTION("""COMPUTED_VALUE"""),45420.66666666667)</f>
        <v>45420.66667</v>
      </c>
      <c r="H90" s="1">
        <f>IFERROR(__xludf.DUMMYFUNCTION("""COMPUTED_VALUE"""),617.7)</f>
        <v>617.7</v>
      </c>
      <c r="J90" s="2">
        <f>IFERROR(__xludf.DUMMYFUNCTION("""COMPUTED_VALUE"""),45420.66666666667)</f>
        <v>45420.66667</v>
      </c>
      <c r="K90" s="1">
        <f>IFERROR(__xludf.DUMMYFUNCTION("""COMPUTED_VALUE"""),617.9)</f>
        <v>617.9</v>
      </c>
      <c r="M90" s="2">
        <f>IFERROR(__xludf.DUMMYFUNCTION("""COMPUTED_VALUE"""),45420.66666666667)</f>
        <v>45420.66667</v>
      </c>
      <c r="N90" s="1">
        <f>IFERROR(__xludf.DUMMYFUNCTION("""COMPUTED_VALUE"""),1.1587154E7)</f>
        <v>11587154</v>
      </c>
    </row>
    <row r="91">
      <c r="A91" s="2">
        <f>IFERROR(__xludf.DUMMYFUNCTION("""COMPUTED_VALUE"""),45421.66666666667)</f>
        <v>45421.66667</v>
      </c>
      <c r="B91" s="1">
        <f>IFERROR(__xludf.DUMMYFUNCTION("""COMPUTED_VALUE"""),618.1)</f>
        <v>618.1</v>
      </c>
      <c r="D91" s="2">
        <f>IFERROR(__xludf.DUMMYFUNCTION("""COMPUTED_VALUE"""),45421.66666666667)</f>
        <v>45421.66667</v>
      </c>
      <c r="E91" s="1">
        <f>IFERROR(__xludf.DUMMYFUNCTION("""COMPUTED_VALUE"""),631.65)</f>
        <v>631.65</v>
      </c>
      <c r="G91" s="2">
        <f>IFERROR(__xludf.DUMMYFUNCTION("""COMPUTED_VALUE"""),45421.66666666667)</f>
        <v>45421.66667</v>
      </c>
      <c r="H91" s="1">
        <f>IFERROR(__xludf.DUMMYFUNCTION("""COMPUTED_VALUE"""),618.1)</f>
        <v>618.1</v>
      </c>
      <c r="J91" s="2">
        <f>IFERROR(__xludf.DUMMYFUNCTION("""COMPUTED_VALUE"""),45421.66666666667)</f>
        <v>45421.66667</v>
      </c>
      <c r="K91" s="1">
        <f>IFERROR(__xludf.DUMMYFUNCTION("""COMPUTED_VALUE"""),630.72)</f>
        <v>630.72</v>
      </c>
      <c r="M91" s="2">
        <f>IFERROR(__xludf.DUMMYFUNCTION("""COMPUTED_VALUE"""),45421.66666666667)</f>
        <v>45421.66667</v>
      </c>
      <c r="N91" s="1">
        <f>IFERROR(__xludf.DUMMYFUNCTION("""COMPUTED_VALUE"""),1.1731414E7)</f>
        <v>11731414</v>
      </c>
    </row>
    <row r="92">
      <c r="A92" s="2">
        <f>IFERROR(__xludf.DUMMYFUNCTION("""COMPUTED_VALUE"""),45422.66666666667)</f>
        <v>45422.66667</v>
      </c>
      <c r="B92" s="1">
        <f>IFERROR(__xludf.DUMMYFUNCTION("""COMPUTED_VALUE"""),631.57)</f>
        <v>631.57</v>
      </c>
      <c r="D92" s="2">
        <f>IFERROR(__xludf.DUMMYFUNCTION("""COMPUTED_VALUE"""),45422.66666666667)</f>
        <v>45422.66667</v>
      </c>
      <c r="E92" s="1">
        <f>IFERROR(__xludf.DUMMYFUNCTION("""COMPUTED_VALUE"""),633.6)</f>
        <v>633.6</v>
      </c>
      <c r="G92" s="2">
        <f>IFERROR(__xludf.DUMMYFUNCTION("""COMPUTED_VALUE"""),45422.66666666667)</f>
        <v>45422.66667</v>
      </c>
      <c r="H92" s="1">
        <f>IFERROR(__xludf.DUMMYFUNCTION("""COMPUTED_VALUE"""),627.33)</f>
        <v>627.33</v>
      </c>
      <c r="J92" s="2">
        <f>IFERROR(__xludf.DUMMYFUNCTION("""COMPUTED_VALUE"""),45422.66666666667)</f>
        <v>45422.66667</v>
      </c>
      <c r="K92" s="1">
        <f>IFERROR(__xludf.DUMMYFUNCTION("""COMPUTED_VALUE"""),629.52)</f>
        <v>629.52</v>
      </c>
      <c r="M92" s="2">
        <f>IFERROR(__xludf.DUMMYFUNCTION("""COMPUTED_VALUE"""),45422.66666666667)</f>
        <v>45422.66667</v>
      </c>
      <c r="N92" s="1">
        <f>IFERROR(__xludf.DUMMYFUNCTION("""COMPUTED_VALUE"""),8869582.0)</f>
        <v>8869582</v>
      </c>
    </row>
    <row r="93">
      <c r="A93" s="2">
        <f>IFERROR(__xludf.DUMMYFUNCTION("""COMPUTED_VALUE"""),45425.66666666667)</f>
        <v>45425.66667</v>
      </c>
      <c r="B93" s="1">
        <f>IFERROR(__xludf.DUMMYFUNCTION("""COMPUTED_VALUE"""),630.23)</f>
        <v>630.23</v>
      </c>
      <c r="D93" s="2">
        <f>IFERROR(__xludf.DUMMYFUNCTION("""COMPUTED_VALUE"""),45425.66666666667)</f>
        <v>45425.66667</v>
      </c>
      <c r="E93" s="1">
        <f>IFERROR(__xludf.DUMMYFUNCTION("""COMPUTED_VALUE"""),634.06)</f>
        <v>634.06</v>
      </c>
      <c r="G93" s="2">
        <f>IFERROR(__xludf.DUMMYFUNCTION("""COMPUTED_VALUE"""),45425.66666666667)</f>
        <v>45425.66667</v>
      </c>
      <c r="H93" s="1">
        <f>IFERROR(__xludf.DUMMYFUNCTION("""COMPUTED_VALUE"""),627.7)</f>
        <v>627.7</v>
      </c>
      <c r="J93" s="2">
        <f>IFERROR(__xludf.DUMMYFUNCTION("""COMPUTED_VALUE"""),45425.66666666667)</f>
        <v>45425.66667</v>
      </c>
      <c r="K93" s="1">
        <f>IFERROR(__xludf.DUMMYFUNCTION("""COMPUTED_VALUE"""),629.49)</f>
        <v>629.49</v>
      </c>
      <c r="M93" s="2">
        <f>IFERROR(__xludf.DUMMYFUNCTION("""COMPUTED_VALUE"""),45425.66666666667)</f>
        <v>45425.66667</v>
      </c>
      <c r="N93" s="1">
        <f>IFERROR(__xludf.DUMMYFUNCTION("""COMPUTED_VALUE"""),1.0296256E7)</f>
        <v>10296256</v>
      </c>
    </row>
    <row r="94">
      <c r="A94" s="2">
        <f>IFERROR(__xludf.DUMMYFUNCTION("""COMPUTED_VALUE"""),45426.66666666667)</f>
        <v>45426.66667</v>
      </c>
      <c r="B94" s="1">
        <f>IFERROR(__xludf.DUMMYFUNCTION("""COMPUTED_VALUE"""),630.2)</f>
        <v>630.2</v>
      </c>
      <c r="D94" s="2">
        <f>IFERROR(__xludf.DUMMYFUNCTION("""COMPUTED_VALUE"""),45426.66666666667)</f>
        <v>45426.66667</v>
      </c>
      <c r="E94" s="1">
        <f>IFERROR(__xludf.DUMMYFUNCTION("""COMPUTED_VALUE"""),634.58)</f>
        <v>634.58</v>
      </c>
      <c r="G94" s="2">
        <f>IFERROR(__xludf.DUMMYFUNCTION("""COMPUTED_VALUE"""),45426.66666666667)</f>
        <v>45426.66667</v>
      </c>
      <c r="H94" s="1">
        <f>IFERROR(__xludf.DUMMYFUNCTION("""COMPUTED_VALUE"""),626.03)</f>
        <v>626.03</v>
      </c>
      <c r="J94" s="2">
        <f>IFERROR(__xludf.DUMMYFUNCTION("""COMPUTED_VALUE"""),45426.66666666667)</f>
        <v>45426.66667</v>
      </c>
      <c r="K94" s="1">
        <f>IFERROR(__xludf.DUMMYFUNCTION("""COMPUTED_VALUE"""),627.49)</f>
        <v>627.49</v>
      </c>
      <c r="M94" s="2">
        <f>IFERROR(__xludf.DUMMYFUNCTION("""COMPUTED_VALUE"""),45426.66666666667)</f>
        <v>45426.66667</v>
      </c>
      <c r="N94" s="1">
        <f>IFERROR(__xludf.DUMMYFUNCTION("""COMPUTED_VALUE"""),1.0062125E7)</f>
        <v>10062125</v>
      </c>
    </row>
    <row r="95">
      <c r="A95" s="2">
        <f>IFERROR(__xludf.DUMMYFUNCTION("""COMPUTED_VALUE"""),45427.66666666667)</f>
        <v>45427.66667</v>
      </c>
      <c r="B95" s="1">
        <f>IFERROR(__xludf.DUMMYFUNCTION("""COMPUTED_VALUE"""),629.16)</f>
        <v>629.16</v>
      </c>
      <c r="D95" s="2">
        <f>IFERROR(__xludf.DUMMYFUNCTION("""COMPUTED_VALUE"""),45427.66666666667)</f>
        <v>45427.66667</v>
      </c>
      <c r="E95" s="1">
        <f>IFERROR(__xludf.DUMMYFUNCTION("""COMPUTED_VALUE"""),638.34)</f>
        <v>638.34</v>
      </c>
      <c r="G95" s="2">
        <f>IFERROR(__xludf.DUMMYFUNCTION("""COMPUTED_VALUE"""),45427.66666666667)</f>
        <v>45427.66667</v>
      </c>
      <c r="H95" s="1">
        <f>IFERROR(__xludf.DUMMYFUNCTION("""COMPUTED_VALUE"""),629.16)</f>
        <v>629.16</v>
      </c>
      <c r="J95" s="2">
        <f>IFERROR(__xludf.DUMMYFUNCTION("""COMPUTED_VALUE"""),45427.66666666667)</f>
        <v>45427.66667</v>
      </c>
      <c r="K95" s="1">
        <f>IFERROR(__xludf.DUMMYFUNCTION("""COMPUTED_VALUE"""),637.64)</f>
        <v>637.64</v>
      </c>
      <c r="M95" s="2">
        <f>IFERROR(__xludf.DUMMYFUNCTION("""COMPUTED_VALUE"""),45427.66666666667)</f>
        <v>45427.66667</v>
      </c>
      <c r="N95" s="1">
        <f>IFERROR(__xludf.DUMMYFUNCTION("""COMPUTED_VALUE"""),1.133484E7)</f>
        <v>11334840</v>
      </c>
    </row>
    <row r="96">
      <c r="A96" s="2">
        <f>IFERROR(__xludf.DUMMYFUNCTION("""COMPUTED_VALUE"""),45428.66666666667)</f>
        <v>45428.66667</v>
      </c>
      <c r="B96" s="1">
        <f>IFERROR(__xludf.DUMMYFUNCTION("""COMPUTED_VALUE"""),637.82)</f>
        <v>637.82</v>
      </c>
      <c r="D96" s="2">
        <f>IFERROR(__xludf.DUMMYFUNCTION("""COMPUTED_VALUE"""),45428.66666666667)</f>
        <v>45428.66667</v>
      </c>
      <c r="E96" s="1">
        <f>IFERROR(__xludf.DUMMYFUNCTION("""COMPUTED_VALUE"""),638.87)</f>
        <v>638.87</v>
      </c>
      <c r="G96" s="2">
        <f>IFERROR(__xludf.DUMMYFUNCTION("""COMPUTED_VALUE"""),45428.66666666667)</f>
        <v>45428.66667</v>
      </c>
      <c r="H96" s="1">
        <f>IFERROR(__xludf.DUMMYFUNCTION("""COMPUTED_VALUE"""),629.84)</f>
        <v>629.84</v>
      </c>
      <c r="J96" s="2">
        <f>IFERROR(__xludf.DUMMYFUNCTION("""COMPUTED_VALUE"""),45428.66666666667)</f>
        <v>45428.66667</v>
      </c>
      <c r="K96" s="1">
        <f>IFERROR(__xludf.DUMMYFUNCTION("""COMPUTED_VALUE"""),630.03)</f>
        <v>630.03</v>
      </c>
      <c r="M96" s="2">
        <f>IFERROR(__xludf.DUMMYFUNCTION("""COMPUTED_VALUE"""),45428.66666666667)</f>
        <v>45428.66667</v>
      </c>
      <c r="N96" s="1">
        <f>IFERROR(__xludf.DUMMYFUNCTION("""COMPUTED_VALUE"""),9394728.0)</f>
        <v>9394728</v>
      </c>
    </row>
    <row r="97">
      <c r="A97" s="2">
        <f>IFERROR(__xludf.DUMMYFUNCTION("""COMPUTED_VALUE"""),45429.66666666667)</f>
        <v>45429.66667</v>
      </c>
      <c r="B97" s="1">
        <f>IFERROR(__xludf.DUMMYFUNCTION("""COMPUTED_VALUE"""),630.66)</f>
        <v>630.66</v>
      </c>
      <c r="D97" s="2">
        <f>IFERROR(__xludf.DUMMYFUNCTION("""COMPUTED_VALUE"""),45429.66666666667)</f>
        <v>45429.66667</v>
      </c>
      <c r="E97" s="1">
        <f>IFERROR(__xludf.DUMMYFUNCTION("""COMPUTED_VALUE"""),632.93)</f>
        <v>632.93</v>
      </c>
      <c r="G97" s="2">
        <f>IFERROR(__xludf.DUMMYFUNCTION("""COMPUTED_VALUE"""),45429.66666666667)</f>
        <v>45429.66667</v>
      </c>
      <c r="H97" s="1">
        <f>IFERROR(__xludf.DUMMYFUNCTION("""COMPUTED_VALUE"""),622.66)</f>
        <v>622.66</v>
      </c>
      <c r="J97" s="2">
        <f>IFERROR(__xludf.DUMMYFUNCTION("""COMPUTED_VALUE"""),45429.66666666667)</f>
        <v>45429.66667</v>
      </c>
      <c r="K97" s="1">
        <f>IFERROR(__xludf.DUMMYFUNCTION("""COMPUTED_VALUE"""),624.63)</f>
        <v>624.63</v>
      </c>
      <c r="M97" s="2">
        <f>IFERROR(__xludf.DUMMYFUNCTION("""COMPUTED_VALUE"""),45429.66666666667)</f>
        <v>45429.66667</v>
      </c>
      <c r="N97" s="1">
        <f>IFERROR(__xludf.DUMMYFUNCTION("""COMPUTED_VALUE"""),1.4213456E7)</f>
        <v>14213456</v>
      </c>
    </row>
    <row r="98">
      <c r="A98" s="2">
        <f>IFERROR(__xludf.DUMMYFUNCTION("""COMPUTED_VALUE"""),45432.66666666667)</f>
        <v>45432.66667</v>
      </c>
      <c r="B98" s="1">
        <f>IFERROR(__xludf.DUMMYFUNCTION("""COMPUTED_VALUE"""),625.94)</f>
        <v>625.94</v>
      </c>
      <c r="D98" s="2">
        <f>IFERROR(__xludf.DUMMYFUNCTION("""COMPUTED_VALUE"""),45432.66666666667)</f>
        <v>45432.66667</v>
      </c>
      <c r="E98" s="1">
        <f>IFERROR(__xludf.DUMMYFUNCTION("""COMPUTED_VALUE"""),629.72)</f>
        <v>629.72</v>
      </c>
      <c r="G98" s="2">
        <f>IFERROR(__xludf.DUMMYFUNCTION("""COMPUTED_VALUE"""),45432.66666666667)</f>
        <v>45432.66667</v>
      </c>
      <c r="H98" s="1">
        <f>IFERROR(__xludf.DUMMYFUNCTION("""COMPUTED_VALUE"""),619.52)</f>
        <v>619.52</v>
      </c>
      <c r="J98" s="2">
        <f>IFERROR(__xludf.DUMMYFUNCTION("""COMPUTED_VALUE"""),45432.66666666667)</f>
        <v>45432.66667</v>
      </c>
      <c r="K98" s="1">
        <f>IFERROR(__xludf.DUMMYFUNCTION("""COMPUTED_VALUE"""),624.95)</f>
        <v>624.95</v>
      </c>
      <c r="M98" s="2">
        <f>IFERROR(__xludf.DUMMYFUNCTION("""COMPUTED_VALUE"""),45432.66666666667)</f>
        <v>45432.66667</v>
      </c>
      <c r="N98" s="1">
        <f>IFERROR(__xludf.DUMMYFUNCTION("""COMPUTED_VALUE"""),1.4193886E7)</f>
        <v>14193886</v>
      </c>
    </row>
    <row r="99">
      <c r="A99" s="2">
        <f>IFERROR(__xludf.DUMMYFUNCTION("""COMPUTED_VALUE"""),45433.66666666667)</f>
        <v>45433.66667</v>
      </c>
      <c r="B99" s="1">
        <f>IFERROR(__xludf.DUMMYFUNCTION("""COMPUTED_VALUE"""),624.56)</f>
        <v>624.56</v>
      </c>
      <c r="D99" s="2">
        <f>IFERROR(__xludf.DUMMYFUNCTION("""COMPUTED_VALUE"""),45433.66666666667)</f>
        <v>45433.66667</v>
      </c>
      <c r="E99" s="1">
        <f>IFERROR(__xludf.DUMMYFUNCTION("""COMPUTED_VALUE"""),626.95)</f>
        <v>626.95</v>
      </c>
      <c r="G99" s="2">
        <f>IFERROR(__xludf.DUMMYFUNCTION("""COMPUTED_VALUE"""),45433.66666666667)</f>
        <v>45433.66667</v>
      </c>
      <c r="H99" s="1">
        <f>IFERROR(__xludf.DUMMYFUNCTION("""COMPUTED_VALUE"""),619.39)</f>
        <v>619.39</v>
      </c>
      <c r="J99" s="2">
        <f>IFERROR(__xludf.DUMMYFUNCTION("""COMPUTED_VALUE"""),45433.66666666667)</f>
        <v>45433.66667</v>
      </c>
      <c r="K99" s="1">
        <f>IFERROR(__xludf.DUMMYFUNCTION("""COMPUTED_VALUE"""),625.25)</f>
        <v>625.25</v>
      </c>
      <c r="M99" s="2">
        <f>IFERROR(__xludf.DUMMYFUNCTION("""COMPUTED_VALUE"""),45433.66666666667)</f>
        <v>45433.66667</v>
      </c>
      <c r="N99" s="1">
        <f>IFERROR(__xludf.DUMMYFUNCTION("""COMPUTED_VALUE"""),1.1850378E7)</f>
        <v>11850378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IFERROR(__xludf.DUMMYFUNCTION("""COMPUTED_VALUE"""),621.18)</f>
        <v>621.18</v>
      </c>
      <c r="D100" s="2">
        <f>IFERROR(__xludf.DUMMYFUNCTION("""COMPUTED_VALUE"""),45434.66666666667)</f>
        <v>45434.66667</v>
      </c>
      <c r="E100" s="1">
        <f>IFERROR(__xludf.DUMMYFUNCTION("""COMPUTED_VALUE"""),626.52)</f>
        <v>626.52</v>
      </c>
      <c r="G100" s="2">
        <f>IFERROR(__xludf.DUMMYFUNCTION("""COMPUTED_VALUE"""),45434.66666666667)</f>
        <v>45434.66667</v>
      </c>
      <c r="H100" s="1">
        <f>IFERROR(__xludf.DUMMYFUNCTION("""COMPUTED_VALUE"""),617.63)</f>
        <v>617.63</v>
      </c>
      <c r="J100" s="2">
        <f>IFERROR(__xludf.DUMMYFUNCTION("""COMPUTED_VALUE"""),45434.66666666667)</f>
        <v>45434.66667</v>
      </c>
      <c r="K100" s="1">
        <f>IFERROR(__xludf.DUMMYFUNCTION("""COMPUTED_VALUE"""),621.68)</f>
        <v>621.68</v>
      </c>
      <c r="M100" s="2">
        <f>IFERROR(__xludf.DUMMYFUNCTION("""COMPUTED_VALUE"""),45434.66666666667)</f>
        <v>45434.66667</v>
      </c>
      <c r="N100" s="1">
        <f>IFERROR(__xludf.DUMMYFUNCTION("""COMPUTED_VALUE"""),1.1490357E7)</f>
        <v>11490357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IFERROR(__xludf.DUMMYFUNCTION("""COMPUTED_VALUE"""),622.59)</f>
        <v>622.59</v>
      </c>
      <c r="D101" s="2">
        <f>IFERROR(__xludf.DUMMYFUNCTION("""COMPUTED_VALUE"""),45435.66666666667)</f>
        <v>45435.66667</v>
      </c>
      <c r="E101" s="1">
        <f>IFERROR(__xludf.DUMMYFUNCTION("""COMPUTED_VALUE"""),624.17)</f>
        <v>624.17</v>
      </c>
      <c r="G101" s="2">
        <f>IFERROR(__xludf.DUMMYFUNCTION("""COMPUTED_VALUE"""),45435.66666666667)</f>
        <v>45435.66667</v>
      </c>
      <c r="H101" s="1">
        <f>IFERROR(__xludf.DUMMYFUNCTION("""COMPUTED_VALUE"""),618.43)</f>
        <v>618.43</v>
      </c>
      <c r="J101" s="2">
        <f>IFERROR(__xludf.DUMMYFUNCTION("""COMPUTED_VALUE"""),45435.66666666667)</f>
        <v>45435.66667</v>
      </c>
      <c r="K101" s="1">
        <f>IFERROR(__xludf.DUMMYFUNCTION("""COMPUTED_VALUE"""),622.65)</f>
        <v>622.65</v>
      </c>
      <c r="M101" s="2">
        <f>IFERROR(__xludf.DUMMYFUNCTION("""COMPUTED_VALUE"""),45435.66666666667)</f>
        <v>45435.66667</v>
      </c>
      <c r="N101" s="1">
        <f>IFERROR(__xludf.DUMMYFUNCTION("""COMPUTED_VALUE"""),1.4043016E7)</f>
        <v>14043016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IFERROR(__xludf.DUMMYFUNCTION("""COMPUTED_VALUE"""),623.69)</f>
        <v>623.69</v>
      </c>
      <c r="D102" s="2">
        <f>IFERROR(__xludf.DUMMYFUNCTION("""COMPUTED_VALUE"""),45436.66666666667)</f>
        <v>45436.66667</v>
      </c>
      <c r="E102" s="1">
        <f>IFERROR(__xludf.DUMMYFUNCTION("""COMPUTED_VALUE"""),626.79)</f>
        <v>626.79</v>
      </c>
      <c r="G102" s="2">
        <f>IFERROR(__xludf.DUMMYFUNCTION("""COMPUTED_VALUE"""),45436.66666666667)</f>
        <v>45436.66667</v>
      </c>
      <c r="H102" s="1">
        <f>IFERROR(__xludf.DUMMYFUNCTION("""COMPUTED_VALUE"""),618.17)</f>
        <v>618.17</v>
      </c>
      <c r="J102" s="2">
        <f>IFERROR(__xludf.DUMMYFUNCTION("""COMPUTED_VALUE"""),45436.66666666667)</f>
        <v>45436.66667</v>
      </c>
      <c r="K102" s="1">
        <f>IFERROR(__xludf.DUMMYFUNCTION("""COMPUTED_VALUE"""),621.66)</f>
        <v>621.66</v>
      </c>
      <c r="M102" s="2">
        <f>IFERROR(__xludf.DUMMYFUNCTION("""COMPUTED_VALUE"""),45436.66666666667)</f>
        <v>45436.66667</v>
      </c>
      <c r="N102" s="1">
        <f>IFERROR(__xludf.DUMMYFUNCTION("""COMPUTED_VALUE"""),7714509.0)</f>
        <v>7714509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IFERROR(__xludf.DUMMYFUNCTION("""COMPUTED_VALUE"""),622.38)</f>
        <v>622.38</v>
      </c>
      <c r="D103" s="2">
        <f>IFERROR(__xludf.DUMMYFUNCTION("""COMPUTED_VALUE"""),45440.66666666667)</f>
        <v>45440.66667</v>
      </c>
      <c r="E103" s="1">
        <f>IFERROR(__xludf.DUMMYFUNCTION("""COMPUTED_VALUE"""),623.41)</f>
        <v>623.41</v>
      </c>
      <c r="G103" s="2">
        <f>IFERROR(__xludf.DUMMYFUNCTION("""COMPUTED_VALUE"""),45440.66666666667)</f>
        <v>45440.66667</v>
      </c>
      <c r="H103" s="1">
        <f>IFERROR(__xludf.DUMMYFUNCTION("""COMPUTED_VALUE"""),617.51)</f>
        <v>617.51</v>
      </c>
      <c r="J103" s="2">
        <f>IFERROR(__xludf.DUMMYFUNCTION("""COMPUTED_VALUE"""),45440.66666666667)</f>
        <v>45440.66667</v>
      </c>
      <c r="K103" s="1">
        <f>IFERROR(__xludf.DUMMYFUNCTION("""COMPUTED_VALUE"""),618.68)</f>
        <v>618.68</v>
      </c>
      <c r="M103" s="2">
        <f>IFERROR(__xludf.DUMMYFUNCTION("""COMPUTED_VALUE"""),45440.66666666667)</f>
        <v>45440.66667</v>
      </c>
      <c r="N103" s="1">
        <f>IFERROR(__xludf.DUMMYFUNCTION("""COMPUTED_VALUE"""),1.3325435E7)</f>
        <v>13325435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IFERROR(__xludf.DUMMYFUNCTION("""COMPUTED_VALUE"""),617.12)</f>
        <v>617.12</v>
      </c>
      <c r="D104" s="2">
        <f>IFERROR(__xludf.DUMMYFUNCTION("""COMPUTED_VALUE"""),45441.66666666667)</f>
        <v>45441.66667</v>
      </c>
      <c r="E104" s="1">
        <f>IFERROR(__xludf.DUMMYFUNCTION("""COMPUTED_VALUE"""),623.07)</f>
        <v>623.07</v>
      </c>
      <c r="G104" s="2">
        <f>IFERROR(__xludf.DUMMYFUNCTION("""COMPUTED_VALUE"""),45441.66666666667)</f>
        <v>45441.66667</v>
      </c>
      <c r="H104" s="1">
        <f>IFERROR(__xludf.DUMMYFUNCTION("""COMPUTED_VALUE"""),608.34)</f>
        <v>608.34</v>
      </c>
      <c r="J104" s="2">
        <f>IFERROR(__xludf.DUMMYFUNCTION("""COMPUTED_VALUE"""),45441.66666666667)</f>
        <v>45441.66667</v>
      </c>
      <c r="K104" s="1">
        <f>IFERROR(__xludf.DUMMYFUNCTION("""COMPUTED_VALUE"""),609.54)</f>
        <v>609.54</v>
      </c>
      <c r="M104" s="2">
        <f>IFERROR(__xludf.DUMMYFUNCTION("""COMPUTED_VALUE"""),45441.66666666667)</f>
        <v>45441.66667</v>
      </c>
      <c r="N104" s="1">
        <f>IFERROR(__xludf.DUMMYFUNCTION("""COMPUTED_VALUE"""),1.143295E7)</f>
        <v>11432950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IFERROR(__xludf.DUMMYFUNCTION("""COMPUTED_VALUE"""),609.52)</f>
        <v>609.52</v>
      </c>
      <c r="D105" s="2">
        <f>IFERROR(__xludf.DUMMYFUNCTION("""COMPUTED_VALUE"""),45442.66666666667)</f>
        <v>45442.66667</v>
      </c>
      <c r="E105" s="1">
        <f>IFERROR(__xludf.DUMMYFUNCTION("""COMPUTED_VALUE"""),618.01)</f>
        <v>618.01</v>
      </c>
      <c r="G105" s="2">
        <f>IFERROR(__xludf.DUMMYFUNCTION("""COMPUTED_VALUE"""),45442.66666666667)</f>
        <v>45442.66667</v>
      </c>
      <c r="H105" s="1">
        <f>IFERROR(__xludf.DUMMYFUNCTION("""COMPUTED_VALUE"""),608.93)</f>
        <v>608.93</v>
      </c>
      <c r="J105" s="2">
        <f>IFERROR(__xludf.DUMMYFUNCTION("""COMPUTED_VALUE"""),45442.66666666667)</f>
        <v>45442.66667</v>
      </c>
      <c r="K105" s="1">
        <f>IFERROR(__xludf.DUMMYFUNCTION("""COMPUTED_VALUE"""),615.41)</f>
        <v>615.41</v>
      </c>
      <c r="M105" s="2">
        <f>IFERROR(__xludf.DUMMYFUNCTION("""COMPUTED_VALUE"""),45442.66666666667)</f>
        <v>45442.66667</v>
      </c>
      <c r="N105" s="1">
        <f>IFERROR(__xludf.DUMMYFUNCTION("""COMPUTED_VALUE"""),1.3541025E7)</f>
        <v>13541025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IFERROR(__xludf.DUMMYFUNCTION("""COMPUTED_VALUE"""),615.7)</f>
        <v>615.7</v>
      </c>
      <c r="D106" s="2">
        <f>IFERROR(__xludf.DUMMYFUNCTION("""COMPUTED_VALUE"""),45443.66666666667)</f>
        <v>45443.66667</v>
      </c>
      <c r="E106" s="1">
        <f>IFERROR(__xludf.DUMMYFUNCTION("""COMPUTED_VALUE"""),622.56)</f>
        <v>622.56</v>
      </c>
      <c r="G106" s="2">
        <f>IFERROR(__xludf.DUMMYFUNCTION("""COMPUTED_VALUE"""),45443.66666666667)</f>
        <v>45443.66667</v>
      </c>
      <c r="H106" s="1">
        <f>IFERROR(__xludf.DUMMYFUNCTION("""COMPUTED_VALUE"""),609.59)</f>
        <v>609.59</v>
      </c>
      <c r="J106" s="2">
        <f>IFERROR(__xludf.DUMMYFUNCTION("""COMPUTED_VALUE"""),45443.66666666667)</f>
        <v>45443.66667</v>
      </c>
      <c r="K106" s="1">
        <f>IFERROR(__xludf.DUMMYFUNCTION("""COMPUTED_VALUE"""),622.26)</f>
        <v>622.26</v>
      </c>
      <c r="M106" s="2">
        <f>IFERROR(__xludf.DUMMYFUNCTION("""COMPUTED_VALUE"""),45443.66666666667)</f>
        <v>45443.66667</v>
      </c>
      <c r="N106" s="1">
        <f>IFERROR(__xludf.DUMMYFUNCTION("""COMPUTED_VALUE"""),2.0413685E7)</f>
        <v>20413685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IFERROR(__xludf.DUMMYFUNCTION("""COMPUTED_VALUE"""),622.51)</f>
        <v>622.51</v>
      </c>
      <c r="D107" s="2">
        <f>IFERROR(__xludf.DUMMYFUNCTION("""COMPUTED_VALUE"""),45446.66666666667)</f>
        <v>45446.66667</v>
      </c>
      <c r="E107" s="1">
        <f>IFERROR(__xludf.DUMMYFUNCTION("""COMPUTED_VALUE"""),623.39)</f>
        <v>623.39</v>
      </c>
      <c r="G107" s="2">
        <f>IFERROR(__xludf.DUMMYFUNCTION("""COMPUTED_VALUE"""),45446.66666666667)</f>
        <v>45446.66667</v>
      </c>
      <c r="H107" s="1">
        <f>IFERROR(__xludf.DUMMYFUNCTION("""COMPUTED_VALUE"""),611.91)</f>
        <v>611.91</v>
      </c>
      <c r="J107" s="2">
        <f>IFERROR(__xludf.DUMMYFUNCTION("""COMPUTED_VALUE"""),45446.66666666667)</f>
        <v>45446.66667</v>
      </c>
      <c r="K107" s="1">
        <f>IFERROR(__xludf.DUMMYFUNCTION("""COMPUTED_VALUE"""),616.12)</f>
        <v>616.12</v>
      </c>
      <c r="M107" s="2">
        <f>IFERROR(__xludf.DUMMYFUNCTION("""COMPUTED_VALUE"""),45446.66666666667)</f>
        <v>45446.66667</v>
      </c>
      <c r="N107" s="1">
        <f>IFERROR(__xludf.DUMMYFUNCTION("""COMPUTED_VALUE"""),1.159882E7)</f>
        <v>11598820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IFERROR(__xludf.DUMMYFUNCTION("""COMPUTED_VALUE"""),615.05)</f>
        <v>615.05</v>
      </c>
      <c r="D108" s="2">
        <f>IFERROR(__xludf.DUMMYFUNCTION("""COMPUTED_VALUE"""),45447.66666666667)</f>
        <v>45447.66667</v>
      </c>
      <c r="E108" s="1">
        <f>IFERROR(__xludf.DUMMYFUNCTION("""COMPUTED_VALUE"""),615.05)</f>
        <v>615.05</v>
      </c>
      <c r="G108" s="2">
        <f>IFERROR(__xludf.DUMMYFUNCTION("""COMPUTED_VALUE"""),45447.66666666667)</f>
        <v>45447.66667</v>
      </c>
      <c r="H108" s="1">
        <f>IFERROR(__xludf.DUMMYFUNCTION("""COMPUTED_VALUE"""),594.98)</f>
        <v>594.98</v>
      </c>
      <c r="J108" s="2">
        <f>IFERROR(__xludf.DUMMYFUNCTION("""COMPUTED_VALUE"""),45447.66666666667)</f>
        <v>45447.66667</v>
      </c>
      <c r="K108" s="1">
        <f>IFERROR(__xludf.DUMMYFUNCTION("""COMPUTED_VALUE"""),595.32)</f>
        <v>595.32</v>
      </c>
      <c r="M108" s="2">
        <f>IFERROR(__xludf.DUMMYFUNCTION("""COMPUTED_VALUE"""),45447.66666666667)</f>
        <v>45447.66667</v>
      </c>
      <c r="N108" s="1">
        <f>IFERROR(__xludf.DUMMYFUNCTION("""COMPUTED_VALUE"""),1.3641037E7)</f>
        <v>13641037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IFERROR(__xludf.DUMMYFUNCTION("""COMPUTED_VALUE"""),594.9)</f>
        <v>594.9</v>
      </c>
      <c r="D109" s="2">
        <f>IFERROR(__xludf.DUMMYFUNCTION("""COMPUTED_VALUE"""),45448.66666666667)</f>
        <v>45448.66667</v>
      </c>
      <c r="E109" s="1">
        <f>IFERROR(__xludf.DUMMYFUNCTION("""COMPUTED_VALUE"""),600.28)</f>
        <v>600.28</v>
      </c>
      <c r="G109" s="2">
        <f>IFERROR(__xludf.DUMMYFUNCTION("""COMPUTED_VALUE"""),45448.66666666667)</f>
        <v>45448.66667</v>
      </c>
      <c r="H109" s="1">
        <f>IFERROR(__xludf.DUMMYFUNCTION("""COMPUTED_VALUE"""),594.75)</f>
        <v>594.75</v>
      </c>
      <c r="J109" s="2">
        <f>IFERROR(__xludf.DUMMYFUNCTION("""COMPUTED_VALUE"""),45448.66666666667)</f>
        <v>45448.66667</v>
      </c>
      <c r="K109" s="1">
        <f>IFERROR(__xludf.DUMMYFUNCTION("""COMPUTED_VALUE"""),595.89)</f>
        <v>595.89</v>
      </c>
      <c r="M109" s="2">
        <f>IFERROR(__xludf.DUMMYFUNCTION("""COMPUTED_VALUE"""),45448.66666666667)</f>
        <v>45448.66667</v>
      </c>
      <c r="N109" s="1">
        <f>IFERROR(__xludf.DUMMYFUNCTION("""COMPUTED_VALUE"""),1.3593717E7)</f>
        <v>13593717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IFERROR(__xludf.DUMMYFUNCTION("""COMPUTED_VALUE"""),594.7)</f>
        <v>594.7</v>
      </c>
      <c r="D110" s="2">
        <f>IFERROR(__xludf.DUMMYFUNCTION("""COMPUTED_VALUE"""),45449.66666666667)</f>
        <v>45449.66667</v>
      </c>
      <c r="E110" s="1">
        <f>IFERROR(__xludf.DUMMYFUNCTION("""COMPUTED_VALUE"""),599.84)</f>
        <v>599.84</v>
      </c>
      <c r="G110" s="2">
        <f>IFERROR(__xludf.DUMMYFUNCTION("""COMPUTED_VALUE"""),45449.66666666667)</f>
        <v>45449.66667</v>
      </c>
      <c r="H110" s="1">
        <f>IFERROR(__xludf.DUMMYFUNCTION("""COMPUTED_VALUE"""),593.82)</f>
        <v>593.82</v>
      </c>
      <c r="J110" s="2">
        <f>IFERROR(__xludf.DUMMYFUNCTION("""COMPUTED_VALUE"""),45449.66666666667)</f>
        <v>45449.66667</v>
      </c>
      <c r="K110" s="1">
        <f>IFERROR(__xludf.DUMMYFUNCTION("""COMPUTED_VALUE"""),599.29)</f>
        <v>599.29</v>
      </c>
      <c r="M110" s="2">
        <f>IFERROR(__xludf.DUMMYFUNCTION("""COMPUTED_VALUE"""),45449.66666666667)</f>
        <v>45449.66667</v>
      </c>
      <c r="N110" s="1">
        <f>IFERROR(__xludf.DUMMYFUNCTION("""COMPUTED_VALUE"""),1.339163E7)</f>
        <v>13391630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IFERROR(__xludf.DUMMYFUNCTION("""COMPUTED_VALUE"""),596.39)</f>
        <v>596.39</v>
      </c>
      <c r="D111" s="2">
        <f>IFERROR(__xludf.DUMMYFUNCTION("""COMPUTED_VALUE"""),45450.66666666667)</f>
        <v>45450.66667</v>
      </c>
      <c r="E111" s="1">
        <f>IFERROR(__xludf.DUMMYFUNCTION("""COMPUTED_VALUE"""),599.38)</f>
        <v>599.38</v>
      </c>
      <c r="G111" s="2">
        <f>IFERROR(__xludf.DUMMYFUNCTION("""COMPUTED_VALUE"""),45450.66666666667)</f>
        <v>45450.66667</v>
      </c>
      <c r="H111" s="1">
        <f>IFERROR(__xludf.DUMMYFUNCTION("""COMPUTED_VALUE"""),588.26)</f>
        <v>588.26</v>
      </c>
      <c r="J111" s="2">
        <f>IFERROR(__xludf.DUMMYFUNCTION("""COMPUTED_VALUE"""),45450.66666666667)</f>
        <v>45450.66667</v>
      </c>
      <c r="K111" s="1">
        <f>IFERROR(__xludf.DUMMYFUNCTION("""COMPUTED_VALUE"""),590.76)</f>
        <v>590.76</v>
      </c>
      <c r="M111" s="2">
        <f>IFERROR(__xludf.DUMMYFUNCTION("""COMPUTED_VALUE"""),45450.66666666667)</f>
        <v>45450.66667</v>
      </c>
      <c r="N111" s="1">
        <f>IFERROR(__xludf.DUMMYFUNCTION("""COMPUTED_VALUE"""),1.5475143E7)</f>
        <v>15475143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IFERROR(__xludf.DUMMYFUNCTION("""COMPUTED_VALUE"""),589.65)</f>
        <v>589.65</v>
      </c>
      <c r="D112" s="2">
        <f>IFERROR(__xludf.DUMMYFUNCTION("""COMPUTED_VALUE"""),45453.66666666667)</f>
        <v>45453.66667</v>
      </c>
      <c r="E112" s="1">
        <f>IFERROR(__xludf.DUMMYFUNCTION("""COMPUTED_VALUE"""),589.71)</f>
        <v>589.71</v>
      </c>
      <c r="G112" s="2">
        <f>IFERROR(__xludf.DUMMYFUNCTION("""COMPUTED_VALUE"""),45453.66666666667)</f>
        <v>45453.66667</v>
      </c>
      <c r="H112" s="1">
        <f>IFERROR(__xludf.DUMMYFUNCTION("""COMPUTED_VALUE"""),579.93)</f>
        <v>579.93</v>
      </c>
      <c r="J112" s="2">
        <f>IFERROR(__xludf.DUMMYFUNCTION("""COMPUTED_VALUE"""),45453.66666666667)</f>
        <v>45453.66667</v>
      </c>
      <c r="K112" s="1">
        <f>IFERROR(__xludf.DUMMYFUNCTION("""COMPUTED_VALUE"""),581.82)</f>
        <v>581.82</v>
      </c>
      <c r="M112" s="2">
        <f>IFERROR(__xludf.DUMMYFUNCTION("""COMPUTED_VALUE"""),45453.66666666667)</f>
        <v>45453.66667</v>
      </c>
      <c r="N112" s="1">
        <f>IFERROR(__xludf.DUMMYFUNCTION("""COMPUTED_VALUE"""),1.3317324E7)</f>
        <v>13317324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IFERROR(__xludf.DUMMYFUNCTION("""COMPUTED_VALUE"""),578.82)</f>
        <v>578.82</v>
      </c>
      <c r="D113" s="2">
        <f>IFERROR(__xludf.DUMMYFUNCTION("""COMPUTED_VALUE"""),45454.66666666667)</f>
        <v>45454.66667</v>
      </c>
      <c r="E113" s="1">
        <f>IFERROR(__xludf.DUMMYFUNCTION("""COMPUTED_VALUE"""),578.82)</f>
        <v>578.82</v>
      </c>
      <c r="G113" s="2">
        <f>IFERROR(__xludf.DUMMYFUNCTION("""COMPUTED_VALUE"""),45454.66666666667)</f>
        <v>45454.66667</v>
      </c>
      <c r="H113" s="1">
        <f>IFERROR(__xludf.DUMMYFUNCTION("""COMPUTED_VALUE"""),566.39)</f>
        <v>566.39</v>
      </c>
      <c r="J113" s="2">
        <f>IFERROR(__xludf.DUMMYFUNCTION("""COMPUTED_VALUE"""),45454.66666666667)</f>
        <v>45454.66667</v>
      </c>
      <c r="K113" s="1">
        <f>IFERROR(__xludf.DUMMYFUNCTION("""COMPUTED_VALUE"""),572.62)</f>
        <v>572.62</v>
      </c>
      <c r="M113" s="2">
        <f>IFERROR(__xludf.DUMMYFUNCTION("""COMPUTED_VALUE"""),45454.66666666667)</f>
        <v>45454.66667</v>
      </c>
      <c r="N113" s="1">
        <f>IFERROR(__xludf.DUMMYFUNCTION("""COMPUTED_VALUE"""),2.5881695E7)</f>
        <v>25881695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IFERROR(__xludf.DUMMYFUNCTION("""COMPUTED_VALUE"""),572.7)</f>
        <v>572.7</v>
      </c>
      <c r="D114" s="2">
        <f>IFERROR(__xludf.DUMMYFUNCTION("""COMPUTED_VALUE"""),45455.66666666667)</f>
        <v>45455.66667</v>
      </c>
      <c r="E114" s="1">
        <f>IFERROR(__xludf.DUMMYFUNCTION("""COMPUTED_VALUE"""),579.04)</f>
        <v>579.04</v>
      </c>
      <c r="G114" s="2">
        <f>IFERROR(__xludf.DUMMYFUNCTION("""COMPUTED_VALUE"""),45455.66666666667)</f>
        <v>45455.66667</v>
      </c>
      <c r="H114" s="1">
        <f>IFERROR(__xludf.DUMMYFUNCTION("""COMPUTED_VALUE"""),568.22)</f>
        <v>568.22</v>
      </c>
      <c r="J114" s="2">
        <f>IFERROR(__xludf.DUMMYFUNCTION("""COMPUTED_VALUE"""),45455.66666666667)</f>
        <v>45455.66667</v>
      </c>
      <c r="K114" s="1">
        <f>IFERROR(__xludf.DUMMYFUNCTION("""COMPUTED_VALUE"""),570.19)</f>
        <v>570.19</v>
      </c>
      <c r="M114" s="2">
        <f>IFERROR(__xludf.DUMMYFUNCTION("""COMPUTED_VALUE"""),45455.66666666667)</f>
        <v>45455.66667</v>
      </c>
      <c r="N114" s="1">
        <f>IFERROR(__xludf.DUMMYFUNCTION("""COMPUTED_VALUE"""),1.512061E7)</f>
        <v>15120610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IFERROR(__xludf.DUMMYFUNCTION("""COMPUTED_VALUE"""),570.08)</f>
        <v>570.08</v>
      </c>
      <c r="D115" s="2">
        <f>IFERROR(__xludf.DUMMYFUNCTION("""COMPUTED_VALUE"""),45456.66666666667)</f>
        <v>45456.66667</v>
      </c>
      <c r="E115" s="1">
        <f>IFERROR(__xludf.DUMMYFUNCTION("""COMPUTED_VALUE"""),570.3)</f>
        <v>570.3</v>
      </c>
      <c r="G115" s="2">
        <f>IFERROR(__xludf.DUMMYFUNCTION("""COMPUTED_VALUE"""),45456.66666666667)</f>
        <v>45456.66667</v>
      </c>
      <c r="H115" s="1">
        <f>IFERROR(__xludf.DUMMYFUNCTION("""COMPUTED_VALUE"""),560.31)</f>
        <v>560.31</v>
      </c>
      <c r="J115" s="2">
        <f>IFERROR(__xludf.DUMMYFUNCTION("""COMPUTED_VALUE"""),45456.66666666667)</f>
        <v>45456.66667</v>
      </c>
      <c r="K115" s="1">
        <f>IFERROR(__xludf.DUMMYFUNCTION("""COMPUTED_VALUE"""),568.43)</f>
        <v>568.43</v>
      </c>
      <c r="M115" s="2">
        <f>IFERROR(__xludf.DUMMYFUNCTION("""COMPUTED_VALUE"""),45456.66666666667)</f>
        <v>45456.66667</v>
      </c>
      <c r="N115" s="1">
        <f>IFERROR(__xludf.DUMMYFUNCTION("""COMPUTED_VALUE"""),1.6834479E7)</f>
        <v>16834479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IFERROR(__xludf.DUMMYFUNCTION("""COMPUTED_VALUE"""),564.18)</f>
        <v>564.18</v>
      </c>
      <c r="D116" s="2">
        <f>IFERROR(__xludf.DUMMYFUNCTION("""COMPUTED_VALUE"""),45457.66666666667)</f>
        <v>45457.66667</v>
      </c>
      <c r="E116" s="1">
        <f>IFERROR(__xludf.DUMMYFUNCTION("""COMPUTED_VALUE"""),569.63)</f>
        <v>569.63</v>
      </c>
      <c r="G116" s="2">
        <f>IFERROR(__xludf.DUMMYFUNCTION("""COMPUTED_VALUE"""),45457.66666666667)</f>
        <v>45457.66667</v>
      </c>
      <c r="H116" s="1">
        <f>IFERROR(__xludf.DUMMYFUNCTION("""COMPUTED_VALUE"""),555.32)</f>
        <v>555.32</v>
      </c>
      <c r="J116" s="2">
        <f>IFERROR(__xludf.DUMMYFUNCTION("""COMPUTED_VALUE"""),45457.66666666667)</f>
        <v>45457.66667</v>
      </c>
      <c r="K116" s="1">
        <f>IFERROR(__xludf.DUMMYFUNCTION("""COMPUTED_VALUE"""),566.97)</f>
        <v>566.97</v>
      </c>
      <c r="M116" s="2">
        <f>IFERROR(__xludf.DUMMYFUNCTION("""COMPUTED_VALUE"""),45457.66666666667)</f>
        <v>45457.66667</v>
      </c>
      <c r="N116" s="1">
        <f>IFERROR(__xludf.DUMMYFUNCTION("""COMPUTED_VALUE"""),1.8909804E7)</f>
        <v>18909804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IFERROR(__xludf.DUMMYFUNCTION("""COMPUTED_VALUE"""),565.64)</f>
        <v>565.64</v>
      </c>
      <c r="D117" s="2">
        <f>IFERROR(__xludf.DUMMYFUNCTION("""COMPUTED_VALUE"""),45460.66666666667)</f>
        <v>45460.66667</v>
      </c>
      <c r="E117" s="1">
        <f>IFERROR(__xludf.DUMMYFUNCTION("""COMPUTED_VALUE"""),581.82)</f>
        <v>581.82</v>
      </c>
      <c r="G117" s="2">
        <f>IFERROR(__xludf.DUMMYFUNCTION("""COMPUTED_VALUE"""),45460.66666666667)</f>
        <v>45460.66667</v>
      </c>
      <c r="H117" s="1">
        <f>IFERROR(__xludf.DUMMYFUNCTION("""COMPUTED_VALUE"""),563.16)</f>
        <v>563.16</v>
      </c>
      <c r="J117" s="2">
        <f>IFERROR(__xludf.DUMMYFUNCTION("""COMPUTED_VALUE"""),45460.66666666667)</f>
        <v>45460.66667</v>
      </c>
      <c r="K117" s="1">
        <f>IFERROR(__xludf.DUMMYFUNCTION("""COMPUTED_VALUE"""),579.71)</f>
        <v>579.71</v>
      </c>
      <c r="M117" s="2">
        <f>IFERROR(__xludf.DUMMYFUNCTION("""COMPUTED_VALUE"""),45460.66666666667)</f>
        <v>45460.66667</v>
      </c>
      <c r="N117" s="1">
        <f>IFERROR(__xludf.DUMMYFUNCTION("""COMPUTED_VALUE"""),2.2232677E7)</f>
        <v>22232677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IFERROR(__xludf.DUMMYFUNCTION("""COMPUTED_VALUE"""),580.71)</f>
        <v>580.71</v>
      </c>
      <c r="D118" s="2">
        <f>IFERROR(__xludf.DUMMYFUNCTION("""COMPUTED_VALUE"""),45461.66666666667)</f>
        <v>45461.66667</v>
      </c>
      <c r="E118" s="1">
        <f>IFERROR(__xludf.DUMMYFUNCTION("""COMPUTED_VALUE"""),586.4)</f>
        <v>586.4</v>
      </c>
      <c r="G118" s="2">
        <f>IFERROR(__xludf.DUMMYFUNCTION("""COMPUTED_VALUE"""),45461.66666666667)</f>
        <v>45461.66667</v>
      </c>
      <c r="H118" s="1">
        <f>IFERROR(__xludf.DUMMYFUNCTION("""COMPUTED_VALUE"""),568.97)</f>
        <v>568.97</v>
      </c>
      <c r="J118" s="2">
        <f>IFERROR(__xludf.DUMMYFUNCTION("""COMPUTED_VALUE"""),45461.66666666667)</f>
        <v>45461.66667</v>
      </c>
      <c r="K118" s="1">
        <f>IFERROR(__xludf.DUMMYFUNCTION("""COMPUTED_VALUE"""),574.93)</f>
        <v>574.93</v>
      </c>
      <c r="M118" s="2">
        <f>IFERROR(__xludf.DUMMYFUNCTION("""COMPUTED_VALUE"""),45461.66666666667)</f>
        <v>45461.66667</v>
      </c>
      <c r="N118" s="1">
        <f>IFERROR(__xludf.DUMMYFUNCTION("""COMPUTED_VALUE"""),1.8991663E7)</f>
        <v>18991663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IFERROR(__xludf.DUMMYFUNCTION("""COMPUTED_VALUE"""),575.87)</f>
        <v>575.87</v>
      </c>
      <c r="D119" s="2">
        <f>IFERROR(__xludf.DUMMYFUNCTION("""COMPUTED_VALUE"""),45463.66666666667)</f>
        <v>45463.66667</v>
      </c>
      <c r="E119" s="1">
        <f>IFERROR(__xludf.DUMMYFUNCTION("""COMPUTED_VALUE"""),582.93)</f>
        <v>582.93</v>
      </c>
      <c r="G119" s="2">
        <f>IFERROR(__xludf.DUMMYFUNCTION("""COMPUTED_VALUE"""),45463.66666666667)</f>
        <v>45463.66667</v>
      </c>
      <c r="H119" s="1">
        <f>IFERROR(__xludf.DUMMYFUNCTION("""COMPUTED_VALUE"""),574.07)</f>
        <v>574.07</v>
      </c>
      <c r="J119" s="2">
        <f>IFERROR(__xludf.DUMMYFUNCTION("""COMPUTED_VALUE"""),45463.66666666667)</f>
        <v>45463.66667</v>
      </c>
      <c r="K119" s="1">
        <f>IFERROR(__xludf.DUMMYFUNCTION("""COMPUTED_VALUE"""),577.62)</f>
        <v>577.62</v>
      </c>
      <c r="M119" s="2">
        <f>IFERROR(__xludf.DUMMYFUNCTION("""COMPUTED_VALUE"""),45463.66666666667)</f>
        <v>45463.66667</v>
      </c>
      <c r="N119" s="1">
        <f>IFERROR(__xludf.DUMMYFUNCTION("""COMPUTED_VALUE"""),1.6147903E7)</f>
        <v>16147903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IFERROR(__xludf.DUMMYFUNCTION("""COMPUTED_VALUE"""),576.87)</f>
        <v>576.87</v>
      </c>
      <c r="D120" s="2">
        <f>IFERROR(__xludf.DUMMYFUNCTION("""COMPUTED_VALUE"""),45464.66666666667)</f>
        <v>45464.66667</v>
      </c>
      <c r="E120" s="1">
        <f>IFERROR(__xludf.DUMMYFUNCTION("""COMPUTED_VALUE"""),583.83)</f>
        <v>583.83</v>
      </c>
      <c r="G120" s="2">
        <f>IFERROR(__xludf.DUMMYFUNCTION("""COMPUTED_VALUE"""),45464.66666666667)</f>
        <v>45464.66667</v>
      </c>
      <c r="H120" s="1">
        <f>IFERROR(__xludf.DUMMYFUNCTION("""COMPUTED_VALUE"""),574.41)</f>
        <v>574.41</v>
      </c>
      <c r="J120" s="2">
        <f>IFERROR(__xludf.DUMMYFUNCTION("""COMPUTED_VALUE"""),45464.66666666667)</f>
        <v>45464.66667</v>
      </c>
      <c r="K120" s="1">
        <f>IFERROR(__xludf.DUMMYFUNCTION("""COMPUTED_VALUE"""),582.6)</f>
        <v>582.6</v>
      </c>
      <c r="M120" s="2">
        <f>IFERROR(__xludf.DUMMYFUNCTION("""COMPUTED_VALUE"""),45464.66666666667)</f>
        <v>45464.66667</v>
      </c>
      <c r="N120" s="1">
        <f>IFERROR(__xludf.DUMMYFUNCTION("""COMPUTED_VALUE"""),4.4315536E7)</f>
        <v>44315536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IFERROR(__xludf.DUMMYFUNCTION("""COMPUTED_VALUE"""),582.5)</f>
        <v>582.5</v>
      </c>
      <c r="D121" s="2">
        <f>IFERROR(__xludf.DUMMYFUNCTION("""COMPUTED_VALUE"""),45467.66666666667)</f>
        <v>45467.66667</v>
      </c>
      <c r="E121" s="1">
        <f>IFERROR(__xludf.DUMMYFUNCTION("""COMPUTED_VALUE"""),586.64)</f>
        <v>586.64</v>
      </c>
      <c r="G121" s="2">
        <f>IFERROR(__xludf.DUMMYFUNCTION("""COMPUTED_VALUE"""),45467.66666666667)</f>
        <v>45467.66667</v>
      </c>
      <c r="H121" s="1">
        <f>IFERROR(__xludf.DUMMYFUNCTION("""COMPUTED_VALUE"""),577.46)</f>
        <v>577.46</v>
      </c>
      <c r="J121" s="2">
        <f>IFERROR(__xludf.DUMMYFUNCTION("""COMPUTED_VALUE"""),45467.66666666667)</f>
        <v>45467.66667</v>
      </c>
      <c r="K121" s="1">
        <f>IFERROR(__xludf.DUMMYFUNCTION("""COMPUTED_VALUE"""),577.49)</f>
        <v>577.49</v>
      </c>
      <c r="M121" s="2">
        <f>IFERROR(__xludf.DUMMYFUNCTION("""COMPUTED_VALUE"""),45467.66666666667)</f>
        <v>45467.66667</v>
      </c>
      <c r="N121" s="1">
        <f>IFERROR(__xludf.DUMMYFUNCTION("""COMPUTED_VALUE"""),1.7008485E7)</f>
        <v>17008485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IFERROR(__xludf.DUMMYFUNCTION("""COMPUTED_VALUE"""),577.09)</f>
        <v>577.09</v>
      </c>
      <c r="D122" s="2">
        <f>IFERROR(__xludf.DUMMYFUNCTION("""COMPUTED_VALUE"""),45468.66666666667)</f>
        <v>45468.66667</v>
      </c>
      <c r="E122" s="1">
        <f>IFERROR(__xludf.DUMMYFUNCTION("""COMPUTED_VALUE"""),577.09)</f>
        <v>577.09</v>
      </c>
      <c r="G122" s="2">
        <f>IFERROR(__xludf.DUMMYFUNCTION("""COMPUTED_VALUE"""),45468.66666666667)</f>
        <v>45468.66667</v>
      </c>
      <c r="H122" s="1">
        <f>IFERROR(__xludf.DUMMYFUNCTION("""COMPUTED_VALUE"""),562.44)</f>
        <v>562.44</v>
      </c>
      <c r="J122" s="2">
        <f>IFERROR(__xludf.DUMMYFUNCTION("""COMPUTED_VALUE"""),45468.66666666667)</f>
        <v>45468.66667</v>
      </c>
      <c r="K122" s="1">
        <f>IFERROR(__xludf.DUMMYFUNCTION("""COMPUTED_VALUE"""),565.19)</f>
        <v>565.19</v>
      </c>
      <c r="M122" s="2">
        <f>IFERROR(__xludf.DUMMYFUNCTION("""COMPUTED_VALUE"""),45468.66666666667)</f>
        <v>45468.66667</v>
      </c>
      <c r="N122" s="1">
        <f>IFERROR(__xludf.DUMMYFUNCTION("""COMPUTED_VALUE"""),1.8622276E7)</f>
        <v>18622276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IFERROR(__xludf.DUMMYFUNCTION("""COMPUTED_VALUE"""),563.63)</f>
        <v>563.63</v>
      </c>
      <c r="D123" s="2">
        <f>IFERROR(__xludf.DUMMYFUNCTION("""COMPUTED_VALUE"""),45469.66666666667)</f>
        <v>45469.66667</v>
      </c>
      <c r="E123" s="1">
        <f>IFERROR(__xludf.DUMMYFUNCTION("""COMPUTED_VALUE"""),576.5)</f>
        <v>576.5</v>
      </c>
      <c r="G123" s="2">
        <f>IFERROR(__xludf.DUMMYFUNCTION("""COMPUTED_VALUE"""),45469.66666666667)</f>
        <v>45469.66667</v>
      </c>
      <c r="H123" s="1">
        <f>IFERROR(__xludf.DUMMYFUNCTION("""COMPUTED_VALUE"""),561.27)</f>
        <v>561.27</v>
      </c>
      <c r="J123" s="2">
        <f>IFERROR(__xludf.DUMMYFUNCTION("""COMPUTED_VALUE"""),45469.66666666667)</f>
        <v>45469.66667</v>
      </c>
      <c r="K123" s="1">
        <f>IFERROR(__xludf.DUMMYFUNCTION("""COMPUTED_VALUE"""),575.99)</f>
        <v>575.99</v>
      </c>
      <c r="M123" s="2">
        <f>IFERROR(__xludf.DUMMYFUNCTION("""COMPUTED_VALUE"""),45469.66666666667)</f>
        <v>45469.66667</v>
      </c>
      <c r="N123" s="1">
        <f>IFERROR(__xludf.DUMMYFUNCTION("""COMPUTED_VALUE"""),2.303972E7)</f>
        <v>23039720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IFERROR(__xludf.DUMMYFUNCTION("""COMPUTED_VALUE"""),575.55)</f>
        <v>575.55</v>
      </c>
      <c r="D124" s="2">
        <f>IFERROR(__xludf.DUMMYFUNCTION("""COMPUTED_VALUE"""),45470.66666666667)</f>
        <v>45470.66667</v>
      </c>
      <c r="E124" s="1">
        <f>IFERROR(__xludf.DUMMYFUNCTION("""COMPUTED_VALUE"""),580.39)</f>
        <v>580.39</v>
      </c>
      <c r="G124" s="2">
        <f>IFERROR(__xludf.DUMMYFUNCTION("""COMPUTED_VALUE"""),45470.66666666667)</f>
        <v>45470.66667</v>
      </c>
      <c r="H124" s="1">
        <f>IFERROR(__xludf.DUMMYFUNCTION("""COMPUTED_VALUE"""),573.66)</f>
        <v>573.66</v>
      </c>
      <c r="J124" s="2">
        <f>IFERROR(__xludf.DUMMYFUNCTION("""COMPUTED_VALUE"""),45470.66666666667)</f>
        <v>45470.66667</v>
      </c>
      <c r="K124" s="1">
        <f>IFERROR(__xludf.DUMMYFUNCTION("""COMPUTED_VALUE"""),575.18)</f>
        <v>575.18</v>
      </c>
      <c r="M124" s="2">
        <f>IFERROR(__xludf.DUMMYFUNCTION("""COMPUTED_VALUE"""),45470.66666666667)</f>
        <v>45470.66667</v>
      </c>
      <c r="N124" s="1">
        <f>IFERROR(__xludf.DUMMYFUNCTION("""COMPUTED_VALUE"""),1.4520111E7)</f>
        <v>14520111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IFERROR(__xludf.DUMMYFUNCTION("""COMPUTED_VALUE"""),579.23)</f>
        <v>579.23</v>
      </c>
      <c r="D125" s="2">
        <f>IFERROR(__xludf.DUMMYFUNCTION("""COMPUTED_VALUE"""),45471.66666666667)</f>
        <v>45471.66667</v>
      </c>
      <c r="E125" s="1">
        <f>IFERROR(__xludf.DUMMYFUNCTION("""COMPUTED_VALUE"""),596.51)</f>
        <v>596.51</v>
      </c>
      <c r="G125" s="2">
        <f>IFERROR(__xludf.DUMMYFUNCTION("""COMPUTED_VALUE"""),45471.66666666667)</f>
        <v>45471.66667</v>
      </c>
      <c r="H125" s="1">
        <f>IFERROR(__xludf.DUMMYFUNCTION("""COMPUTED_VALUE"""),579.23)</f>
        <v>579.23</v>
      </c>
      <c r="J125" s="2">
        <f>IFERROR(__xludf.DUMMYFUNCTION("""COMPUTED_VALUE"""),45471.66666666667)</f>
        <v>45471.66667</v>
      </c>
      <c r="K125" s="1">
        <f>IFERROR(__xludf.DUMMYFUNCTION("""COMPUTED_VALUE"""),589.58)</f>
        <v>589.58</v>
      </c>
      <c r="M125" s="2">
        <f>IFERROR(__xludf.DUMMYFUNCTION("""COMPUTED_VALUE"""),45471.66666666667)</f>
        <v>45471.66667</v>
      </c>
      <c r="N125" s="1">
        <f>IFERROR(__xludf.DUMMYFUNCTION("""COMPUTED_VALUE"""),2.9757297E7)</f>
        <v>29757297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IFERROR(__xludf.DUMMYFUNCTION("""COMPUTED_VALUE"""),589.98)</f>
        <v>589.98</v>
      </c>
      <c r="D126" s="2">
        <f>IFERROR(__xludf.DUMMYFUNCTION("""COMPUTED_VALUE"""),45474.66666666667)</f>
        <v>45474.66667</v>
      </c>
      <c r="E126" s="1">
        <f>IFERROR(__xludf.DUMMYFUNCTION("""COMPUTED_VALUE"""),592.74)</f>
        <v>592.74</v>
      </c>
      <c r="G126" s="2">
        <f>IFERROR(__xludf.DUMMYFUNCTION("""COMPUTED_VALUE"""),45474.66666666667)</f>
        <v>45474.66667</v>
      </c>
      <c r="H126" s="1">
        <f>IFERROR(__xludf.DUMMYFUNCTION("""COMPUTED_VALUE"""),579.94)</f>
        <v>579.94</v>
      </c>
      <c r="J126" s="2">
        <f>IFERROR(__xludf.DUMMYFUNCTION("""COMPUTED_VALUE"""),45474.66666666667)</f>
        <v>45474.66667</v>
      </c>
      <c r="K126" s="1">
        <f>IFERROR(__xludf.DUMMYFUNCTION("""COMPUTED_VALUE"""),585.16)</f>
        <v>585.16</v>
      </c>
      <c r="M126" s="2">
        <f>IFERROR(__xludf.DUMMYFUNCTION("""COMPUTED_VALUE"""),45474.66666666667)</f>
        <v>45474.66667</v>
      </c>
      <c r="N126" s="1">
        <f>IFERROR(__xludf.DUMMYFUNCTION("""COMPUTED_VALUE"""),1.2147069E7)</f>
        <v>12147069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IFERROR(__xludf.DUMMYFUNCTION("""COMPUTED_VALUE"""),585.24)</f>
        <v>585.24</v>
      </c>
      <c r="D127" s="2">
        <f>IFERROR(__xludf.DUMMYFUNCTION("""COMPUTED_VALUE"""),45475.66666666667)</f>
        <v>45475.66667</v>
      </c>
      <c r="E127" s="1">
        <f>IFERROR(__xludf.DUMMYFUNCTION("""COMPUTED_VALUE"""),588.29)</f>
        <v>588.29</v>
      </c>
      <c r="G127" s="2">
        <f>IFERROR(__xludf.DUMMYFUNCTION("""COMPUTED_VALUE"""),45475.66666666667)</f>
        <v>45475.66667</v>
      </c>
      <c r="H127" s="1">
        <f>IFERROR(__xludf.DUMMYFUNCTION("""COMPUTED_VALUE"""),580.78)</f>
        <v>580.78</v>
      </c>
      <c r="J127" s="2">
        <f>IFERROR(__xludf.DUMMYFUNCTION("""COMPUTED_VALUE"""),45475.66666666667)</f>
        <v>45475.66667</v>
      </c>
      <c r="K127" s="1">
        <f>IFERROR(__xludf.DUMMYFUNCTION("""COMPUTED_VALUE"""),585.11)</f>
        <v>585.11</v>
      </c>
      <c r="M127" s="2">
        <f>IFERROR(__xludf.DUMMYFUNCTION("""COMPUTED_VALUE"""),45475.66666666667)</f>
        <v>45475.66667</v>
      </c>
      <c r="N127" s="1">
        <f>IFERROR(__xludf.DUMMYFUNCTION("""COMPUTED_VALUE"""),1.2892337E7)</f>
        <v>12892337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IFERROR(__xludf.DUMMYFUNCTION("""COMPUTED_VALUE"""),585.78)</f>
        <v>585.78</v>
      </c>
      <c r="D128" s="2">
        <f>IFERROR(__xludf.DUMMYFUNCTION("""COMPUTED_VALUE"""),45476.54166666667)</f>
        <v>45476.54167</v>
      </c>
      <c r="E128" s="1">
        <f>IFERROR(__xludf.DUMMYFUNCTION("""COMPUTED_VALUE"""),591.88)</f>
        <v>591.88</v>
      </c>
      <c r="G128" s="2">
        <f>IFERROR(__xludf.DUMMYFUNCTION("""COMPUTED_VALUE"""),45476.54166666667)</f>
        <v>45476.54167</v>
      </c>
      <c r="H128" s="1">
        <f>IFERROR(__xludf.DUMMYFUNCTION("""COMPUTED_VALUE"""),585.67)</f>
        <v>585.67</v>
      </c>
      <c r="J128" s="2">
        <f>IFERROR(__xludf.DUMMYFUNCTION("""COMPUTED_VALUE"""),45476.54166666667)</f>
        <v>45476.54167</v>
      </c>
      <c r="K128" s="1">
        <f>IFERROR(__xludf.DUMMYFUNCTION("""COMPUTED_VALUE"""),585.9)</f>
        <v>585.9</v>
      </c>
      <c r="M128" s="2">
        <f>IFERROR(__xludf.DUMMYFUNCTION("""COMPUTED_VALUE"""),45476.54166666667)</f>
        <v>45476.54167</v>
      </c>
      <c r="N128" s="1">
        <f>IFERROR(__xludf.DUMMYFUNCTION("""COMPUTED_VALUE"""),1.2781001E7)</f>
        <v>12781001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IFERROR(__xludf.DUMMYFUNCTION("""COMPUTED_VALUE"""),585.35)</f>
        <v>585.35</v>
      </c>
      <c r="D129" s="2">
        <f>IFERROR(__xludf.DUMMYFUNCTION("""COMPUTED_VALUE"""),45478.66666666667)</f>
        <v>45478.66667</v>
      </c>
      <c r="E129" s="1">
        <f>IFERROR(__xludf.DUMMYFUNCTION("""COMPUTED_VALUE"""),585.35)</f>
        <v>585.35</v>
      </c>
      <c r="G129" s="2">
        <f>IFERROR(__xludf.DUMMYFUNCTION("""COMPUTED_VALUE"""),45478.66666666667)</f>
        <v>45478.66667</v>
      </c>
      <c r="H129" s="1">
        <f>IFERROR(__xludf.DUMMYFUNCTION("""COMPUTED_VALUE"""),575.12)</f>
        <v>575.12</v>
      </c>
      <c r="J129" s="2">
        <f>IFERROR(__xludf.DUMMYFUNCTION("""COMPUTED_VALUE"""),45478.66666666667)</f>
        <v>45478.66667</v>
      </c>
      <c r="K129" s="1">
        <f>IFERROR(__xludf.DUMMYFUNCTION("""COMPUTED_VALUE"""),577.17)</f>
        <v>577.17</v>
      </c>
      <c r="M129" s="2">
        <f>IFERROR(__xludf.DUMMYFUNCTION("""COMPUTED_VALUE"""),45478.66666666667)</f>
        <v>45478.66667</v>
      </c>
      <c r="N129" s="1">
        <f>IFERROR(__xludf.DUMMYFUNCTION("""COMPUTED_VALUE"""),1.5740209E7)</f>
        <v>15740209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IFERROR(__xludf.DUMMYFUNCTION("""COMPUTED_VALUE"""),577.22)</f>
        <v>577.22</v>
      </c>
      <c r="D130" s="2">
        <f>IFERROR(__xludf.DUMMYFUNCTION("""COMPUTED_VALUE"""),45481.66666666667)</f>
        <v>45481.66667</v>
      </c>
      <c r="E130" s="1">
        <f>IFERROR(__xludf.DUMMYFUNCTION("""COMPUTED_VALUE"""),580.05)</f>
        <v>580.05</v>
      </c>
      <c r="G130" s="2">
        <f>IFERROR(__xludf.DUMMYFUNCTION("""COMPUTED_VALUE"""),45481.66666666667)</f>
        <v>45481.66667</v>
      </c>
      <c r="H130" s="1">
        <f>IFERROR(__xludf.DUMMYFUNCTION("""COMPUTED_VALUE"""),573.4)</f>
        <v>573.4</v>
      </c>
      <c r="J130" s="2">
        <f>IFERROR(__xludf.DUMMYFUNCTION("""COMPUTED_VALUE"""),45481.66666666667)</f>
        <v>45481.66667</v>
      </c>
      <c r="K130" s="1">
        <f>IFERROR(__xludf.DUMMYFUNCTION("""COMPUTED_VALUE"""),575.11)</f>
        <v>575.11</v>
      </c>
      <c r="M130" s="2">
        <f>IFERROR(__xludf.DUMMYFUNCTION("""COMPUTED_VALUE"""),45481.66666666667)</f>
        <v>45481.66667</v>
      </c>
      <c r="N130" s="1">
        <f>IFERROR(__xludf.DUMMYFUNCTION("""COMPUTED_VALUE"""),1.0955517E7)</f>
        <v>10955517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IFERROR(__xludf.DUMMYFUNCTION("""COMPUTED_VALUE"""),572.51)</f>
        <v>572.51</v>
      </c>
      <c r="D131" s="2">
        <f>IFERROR(__xludf.DUMMYFUNCTION("""COMPUTED_VALUE"""),45482.66666666667)</f>
        <v>45482.66667</v>
      </c>
      <c r="E131" s="1">
        <f>IFERROR(__xludf.DUMMYFUNCTION("""COMPUTED_VALUE"""),575.87)</f>
        <v>575.87</v>
      </c>
      <c r="G131" s="2">
        <f>IFERROR(__xludf.DUMMYFUNCTION("""COMPUTED_VALUE"""),45482.66666666667)</f>
        <v>45482.66667</v>
      </c>
      <c r="H131" s="1">
        <f>IFERROR(__xludf.DUMMYFUNCTION("""COMPUTED_VALUE"""),568.82)</f>
        <v>568.82</v>
      </c>
      <c r="J131" s="2">
        <f>IFERROR(__xludf.DUMMYFUNCTION("""COMPUTED_VALUE"""),45482.66666666667)</f>
        <v>45482.66667</v>
      </c>
      <c r="K131" s="1">
        <f>IFERROR(__xludf.DUMMYFUNCTION("""COMPUTED_VALUE"""),568.93)</f>
        <v>568.93</v>
      </c>
      <c r="M131" s="2">
        <f>IFERROR(__xludf.DUMMYFUNCTION("""COMPUTED_VALUE"""),45482.66666666667)</f>
        <v>45482.66667</v>
      </c>
      <c r="N131" s="1">
        <f>IFERROR(__xludf.DUMMYFUNCTION("""COMPUTED_VALUE"""),1.0510082E7)</f>
        <v>10510082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IFERROR(__xludf.DUMMYFUNCTION("""COMPUTED_VALUE"""),570.67)</f>
        <v>570.67</v>
      </c>
      <c r="D132" s="2">
        <f>IFERROR(__xludf.DUMMYFUNCTION("""COMPUTED_VALUE"""),45483.66666666667)</f>
        <v>45483.66667</v>
      </c>
      <c r="E132" s="1">
        <f>IFERROR(__xludf.DUMMYFUNCTION("""COMPUTED_VALUE"""),579.86)</f>
        <v>579.86</v>
      </c>
      <c r="G132" s="2">
        <f>IFERROR(__xludf.DUMMYFUNCTION("""COMPUTED_VALUE"""),45483.66666666667)</f>
        <v>45483.66667</v>
      </c>
      <c r="H132" s="1">
        <f>IFERROR(__xludf.DUMMYFUNCTION("""COMPUTED_VALUE"""),570.67)</f>
        <v>570.67</v>
      </c>
      <c r="J132" s="2">
        <f>IFERROR(__xludf.DUMMYFUNCTION("""COMPUTED_VALUE"""),45483.66666666667)</f>
        <v>45483.66667</v>
      </c>
      <c r="K132" s="1">
        <f>IFERROR(__xludf.DUMMYFUNCTION("""COMPUTED_VALUE"""),578.9)</f>
        <v>578.9</v>
      </c>
      <c r="M132" s="2">
        <f>IFERROR(__xludf.DUMMYFUNCTION("""COMPUTED_VALUE"""),45483.66666666667)</f>
        <v>45483.66667</v>
      </c>
      <c r="N132" s="1">
        <f>IFERROR(__xludf.DUMMYFUNCTION("""COMPUTED_VALUE"""),1.2795147E7)</f>
        <v>12795147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IFERROR(__xludf.DUMMYFUNCTION("""COMPUTED_VALUE"""),582.27)</f>
        <v>582.27</v>
      </c>
      <c r="D133" s="2">
        <f>IFERROR(__xludf.DUMMYFUNCTION("""COMPUTED_VALUE"""),45484.66666666667)</f>
        <v>45484.66667</v>
      </c>
      <c r="E133" s="1">
        <f>IFERROR(__xludf.DUMMYFUNCTION("""COMPUTED_VALUE"""),598.84)</f>
        <v>598.84</v>
      </c>
      <c r="G133" s="2">
        <f>IFERROR(__xludf.DUMMYFUNCTION("""COMPUTED_VALUE"""),45484.66666666667)</f>
        <v>45484.66667</v>
      </c>
      <c r="H133" s="1">
        <f>IFERROR(__xludf.DUMMYFUNCTION("""COMPUTED_VALUE"""),582.27)</f>
        <v>582.27</v>
      </c>
      <c r="J133" s="2">
        <f>IFERROR(__xludf.DUMMYFUNCTION("""COMPUTED_VALUE"""),45484.66666666667)</f>
        <v>45484.66667</v>
      </c>
      <c r="K133" s="1">
        <f>IFERROR(__xludf.DUMMYFUNCTION("""COMPUTED_VALUE"""),596.11)</f>
        <v>596.11</v>
      </c>
      <c r="M133" s="2">
        <f>IFERROR(__xludf.DUMMYFUNCTION("""COMPUTED_VALUE"""),45484.66666666667)</f>
        <v>45484.66667</v>
      </c>
      <c r="N133" s="1">
        <f>IFERROR(__xludf.DUMMYFUNCTION("""COMPUTED_VALUE"""),1.3598074E7)</f>
        <v>13598074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IFERROR(__xludf.DUMMYFUNCTION("""COMPUTED_VALUE"""),599.98)</f>
        <v>599.98</v>
      </c>
      <c r="D134" s="2">
        <f>IFERROR(__xludf.DUMMYFUNCTION("""COMPUTED_VALUE"""),45485.66666666667)</f>
        <v>45485.66667</v>
      </c>
      <c r="E134" s="1">
        <f>IFERROR(__xludf.DUMMYFUNCTION("""COMPUTED_VALUE"""),607.52)</f>
        <v>607.52</v>
      </c>
      <c r="G134" s="2">
        <f>IFERROR(__xludf.DUMMYFUNCTION("""COMPUTED_VALUE"""),45485.66666666667)</f>
        <v>45485.66667</v>
      </c>
      <c r="H134" s="1">
        <f>IFERROR(__xludf.DUMMYFUNCTION("""COMPUTED_VALUE"""),596.84)</f>
        <v>596.84</v>
      </c>
      <c r="J134" s="2">
        <f>IFERROR(__xludf.DUMMYFUNCTION("""COMPUTED_VALUE"""),45485.66666666667)</f>
        <v>45485.66667</v>
      </c>
      <c r="K134" s="1">
        <f>IFERROR(__xludf.DUMMYFUNCTION("""COMPUTED_VALUE"""),602.48)</f>
        <v>602.48</v>
      </c>
      <c r="M134" s="2">
        <f>IFERROR(__xludf.DUMMYFUNCTION("""COMPUTED_VALUE"""),45485.66666666667)</f>
        <v>45485.66667</v>
      </c>
      <c r="N134" s="1">
        <f>IFERROR(__xludf.DUMMYFUNCTION("""COMPUTED_VALUE"""),1.3959872E7)</f>
        <v>13959872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IFERROR(__xludf.DUMMYFUNCTION("""COMPUTED_VALUE"""),603.68)</f>
        <v>603.68</v>
      </c>
      <c r="D135" s="2">
        <f>IFERROR(__xludf.DUMMYFUNCTION("""COMPUTED_VALUE"""),45488.66666666667)</f>
        <v>45488.66667</v>
      </c>
      <c r="E135" s="1">
        <f>IFERROR(__xludf.DUMMYFUNCTION("""COMPUTED_VALUE"""),623.5)</f>
        <v>623.5</v>
      </c>
      <c r="G135" s="2">
        <f>IFERROR(__xludf.DUMMYFUNCTION("""COMPUTED_VALUE"""),45488.66666666667)</f>
        <v>45488.66667</v>
      </c>
      <c r="H135" s="1">
        <f>IFERROR(__xludf.DUMMYFUNCTION("""COMPUTED_VALUE"""),603.68)</f>
        <v>603.68</v>
      </c>
      <c r="J135" s="2">
        <f>IFERROR(__xludf.DUMMYFUNCTION("""COMPUTED_VALUE"""),45488.66666666667)</f>
        <v>45488.66667</v>
      </c>
      <c r="K135" s="1">
        <f>IFERROR(__xludf.DUMMYFUNCTION("""COMPUTED_VALUE"""),611.73)</f>
        <v>611.73</v>
      </c>
      <c r="M135" s="2">
        <f>IFERROR(__xludf.DUMMYFUNCTION("""COMPUTED_VALUE"""),45488.66666666667)</f>
        <v>45488.66667</v>
      </c>
      <c r="N135" s="1">
        <f>IFERROR(__xludf.DUMMYFUNCTION("""COMPUTED_VALUE"""),2.5166168E7)</f>
        <v>25166168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IFERROR(__xludf.DUMMYFUNCTION("""COMPUTED_VALUE"""),608.73)</f>
        <v>608.73</v>
      </c>
      <c r="D136" s="2">
        <f>IFERROR(__xludf.DUMMYFUNCTION("""COMPUTED_VALUE"""),45489.66666666667)</f>
        <v>45489.66667</v>
      </c>
      <c r="E136" s="1">
        <f>IFERROR(__xludf.DUMMYFUNCTION("""COMPUTED_VALUE"""),617.6)</f>
        <v>617.6</v>
      </c>
      <c r="G136" s="2">
        <f>IFERROR(__xludf.DUMMYFUNCTION("""COMPUTED_VALUE"""),45489.66666666667)</f>
        <v>45489.66667</v>
      </c>
      <c r="H136" s="1">
        <f>IFERROR(__xludf.DUMMYFUNCTION("""COMPUTED_VALUE"""),605.68)</f>
        <v>605.68</v>
      </c>
      <c r="J136" s="2">
        <f>IFERROR(__xludf.DUMMYFUNCTION("""COMPUTED_VALUE"""),45489.66666666667)</f>
        <v>45489.66667</v>
      </c>
      <c r="K136" s="1">
        <f>IFERROR(__xludf.DUMMYFUNCTION("""COMPUTED_VALUE"""),616.75)</f>
        <v>616.75</v>
      </c>
      <c r="M136" s="2">
        <f>IFERROR(__xludf.DUMMYFUNCTION("""COMPUTED_VALUE"""),45489.66666666667)</f>
        <v>45489.66667</v>
      </c>
      <c r="N136" s="1">
        <f>IFERROR(__xludf.DUMMYFUNCTION("""COMPUTED_VALUE"""),1.8478834E7)</f>
        <v>18478834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IFERROR(__xludf.DUMMYFUNCTION("""COMPUTED_VALUE"""),616.43)</f>
        <v>616.43</v>
      </c>
      <c r="D137" s="2">
        <f>IFERROR(__xludf.DUMMYFUNCTION("""COMPUTED_VALUE"""),45490.66666666667)</f>
        <v>45490.66667</v>
      </c>
      <c r="E137" s="1">
        <f>IFERROR(__xludf.DUMMYFUNCTION("""COMPUTED_VALUE"""),617.36)</f>
        <v>617.36</v>
      </c>
      <c r="G137" s="2">
        <f>IFERROR(__xludf.DUMMYFUNCTION("""COMPUTED_VALUE"""),45490.66666666667)</f>
        <v>45490.66667</v>
      </c>
      <c r="H137" s="1">
        <f>IFERROR(__xludf.DUMMYFUNCTION("""COMPUTED_VALUE"""),609.77)</f>
        <v>609.77</v>
      </c>
      <c r="J137" s="2">
        <f>IFERROR(__xludf.DUMMYFUNCTION("""COMPUTED_VALUE"""),45490.66666666667)</f>
        <v>45490.66667</v>
      </c>
      <c r="K137" s="1">
        <f>IFERROR(__xludf.DUMMYFUNCTION("""COMPUTED_VALUE"""),610.26)</f>
        <v>610.26</v>
      </c>
      <c r="M137" s="2">
        <f>IFERROR(__xludf.DUMMYFUNCTION("""COMPUTED_VALUE"""),45490.66666666667)</f>
        <v>45490.66667</v>
      </c>
      <c r="N137" s="1">
        <f>IFERROR(__xludf.DUMMYFUNCTION("""COMPUTED_VALUE"""),1.5895376E7)</f>
        <v>15895376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IFERROR(__xludf.DUMMYFUNCTION("""COMPUTED_VALUE"""),607.32)</f>
        <v>607.32</v>
      </c>
      <c r="D138" s="2">
        <f>IFERROR(__xludf.DUMMYFUNCTION("""COMPUTED_VALUE"""),45491.66666666667)</f>
        <v>45491.66667</v>
      </c>
      <c r="E138" s="1">
        <f>IFERROR(__xludf.DUMMYFUNCTION("""COMPUTED_VALUE"""),620.23)</f>
        <v>620.23</v>
      </c>
      <c r="G138" s="2">
        <f>IFERROR(__xludf.DUMMYFUNCTION("""COMPUTED_VALUE"""),45491.66666666667)</f>
        <v>45491.66667</v>
      </c>
      <c r="H138" s="1">
        <f>IFERROR(__xludf.DUMMYFUNCTION("""COMPUTED_VALUE"""),605.85)</f>
        <v>605.85</v>
      </c>
      <c r="J138" s="2">
        <f>IFERROR(__xludf.DUMMYFUNCTION("""COMPUTED_VALUE"""),45491.66666666667)</f>
        <v>45491.66667</v>
      </c>
      <c r="K138" s="1">
        <f>IFERROR(__xludf.DUMMYFUNCTION("""COMPUTED_VALUE"""),611.15)</f>
        <v>611.15</v>
      </c>
      <c r="M138" s="2">
        <f>IFERROR(__xludf.DUMMYFUNCTION("""COMPUTED_VALUE"""),45491.66666666667)</f>
        <v>45491.66667</v>
      </c>
      <c r="N138" s="1">
        <f>IFERROR(__xludf.DUMMYFUNCTION("""COMPUTED_VALUE"""),1.4892258E7)</f>
        <v>14892258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IFERROR(__xludf.DUMMYFUNCTION("""COMPUTED_VALUE"""),611.34)</f>
        <v>611.34</v>
      </c>
      <c r="D139" s="2">
        <f>IFERROR(__xludf.DUMMYFUNCTION("""COMPUTED_VALUE"""),45492.66666666667)</f>
        <v>45492.66667</v>
      </c>
      <c r="E139" s="1">
        <f>IFERROR(__xludf.DUMMYFUNCTION("""COMPUTED_VALUE"""),612.23)</f>
        <v>612.23</v>
      </c>
      <c r="G139" s="2">
        <f>IFERROR(__xludf.DUMMYFUNCTION("""COMPUTED_VALUE"""),45492.66666666667)</f>
        <v>45492.66667</v>
      </c>
      <c r="H139" s="1">
        <f>IFERROR(__xludf.DUMMYFUNCTION("""COMPUTED_VALUE"""),601.22)</f>
        <v>601.22</v>
      </c>
      <c r="J139" s="2">
        <f>IFERROR(__xludf.DUMMYFUNCTION("""COMPUTED_VALUE"""),45492.66666666667)</f>
        <v>45492.66667</v>
      </c>
      <c r="K139" s="1">
        <f>IFERROR(__xludf.DUMMYFUNCTION("""COMPUTED_VALUE"""),603.45)</f>
        <v>603.45</v>
      </c>
      <c r="M139" s="2">
        <f>IFERROR(__xludf.DUMMYFUNCTION("""COMPUTED_VALUE"""),45492.66666666667)</f>
        <v>45492.66667</v>
      </c>
      <c r="N139" s="1">
        <f>IFERROR(__xludf.DUMMYFUNCTION("""COMPUTED_VALUE"""),1.5504913E7)</f>
        <v>15504913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IFERROR(__xludf.DUMMYFUNCTION("""COMPUTED_VALUE"""),603.46)</f>
        <v>603.46</v>
      </c>
      <c r="D140" s="2">
        <f>IFERROR(__xludf.DUMMYFUNCTION("""COMPUTED_VALUE"""),45495.66666666667)</f>
        <v>45495.66667</v>
      </c>
      <c r="E140" s="1">
        <f>IFERROR(__xludf.DUMMYFUNCTION("""COMPUTED_VALUE"""),604.69)</f>
        <v>604.69</v>
      </c>
      <c r="G140" s="2">
        <f>IFERROR(__xludf.DUMMYFUNCTION("""COMPUTED_VALUE"""),45495.66666666667)</f>
        <v>45495.66667</v>
      </c>
      <c r="H140" s="1">
        <f>IFERROR(__xludf.DUMMYFUNCTION("""COMPUTED_VALUE"""),596.91)</f>
        <v>596.91</v>
      </c>
      <c r="J140" s="2">
        <f>IFERROR(__xludf.DUMMYFUNCTION("""COMPUTED_VALUE"""),45495.66666666667)</f>
        <v>45495.66667</v>
      </c>
      <c r="K140" s="1">
        <f>IFERROR(__xludf.DUMMYFUNCTION("""COMPUTED_VALUE"""),603.81)</f>
        <v>603.81</v>
      </c>
      <c r="M140" s="2">
        <f>IFERROR(__xludf.DUMMYFUNCTION("""COMPUTED_VALUE"""),45495.66666666667)</f>
        <v>45495.66667</v>
      </c>
      <c r="N140" s="1">
        <f>IFERROR(__xludf.DUMMYFUNCTION("""COMPUTED_VALUE"""),1.5132018E7)</f>
        <v>15132018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IFERROR(__xludf.DUMMYFUNCTION("""COMPUTED_VALUE"""),602.2)</f>
        <v>602.2</v>
      </c>
      <c r="D141" s="2">
        <f>IFERROR(__xludf.DUMMYFUNCTION("""COMPUTED_VALUE"""),45496.66666666667)</f>
        <v>45496.66667</v>
      </c>
      <c r="E141" s="1">
        <f>IFERROR(__xludf.DUMMYFUNCTION("""COMPUTED_VALUE"""),605.92)</f>
        <v>605.92</v>
      </c>
      <c r="G141" s="2">
        <f>IFERROR(__xludf.DUMMYFUNCTION("""COMPUTED_VALUE"""),45496.66666666667)</f>
        <v>45496.66667</v>
      </c>
      <c r="H141" s="1">
        <f>IFERROR(__xludf.DUMMYFUNCTION("""COMPUTED_VALUE"""),596.22)</f>
        <v>596.22</v>
      </c>
      <c r="J141" s="2">
        <f>IFERROR(__xludf.DUMMYFUNCTION("""COMPUTED_VALUE"""),45496.66666666667)</f>
        <v>45496.66667</v>
      </c>
      <c r="K141" s="1">
        <f>IFERROR(__xludf.DUMMYFUNCTION("""COMPUTED_VALUE"""),603.67)</f>
        <v>603.67</v>
      </c>
      <c r="M141" s="2">
        <f>IFERROR(__xludf.DUMMYFUNCTION("""COMPUTED_VALUE"""),45496.66666666667)</f>
        <v>45496.66667</v>
      </c>
      <c r="N141" s="1">
        <f>IFERROR(__xludf.DUMMYFUNCTION("""COMPUTED_VALUE"""),2.344979E7)</f>
        <v>23449790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IFERROR(__xludf.DUMMYFUNCTION("""COMPUTED_VALUE"""),603.46)</f>
        <v>603.46</v>
      </c>
      <c r="D142" s="2">
        <f>IFERROR(__xludf.DUMMYFUNCTION("""COMPUTED_VALUE"""),45497.66666666667)</f>
        <v>45497.66667</v>
      </c>
      <c r="E142" s="1">
        <f>IFERROR(__xludf.DUMMYFUNCTION("""COMPUTED_VALUE"""),603.46)</f>
        <v>603.46</v>
      </c>
      <c r="G142" s="2">
        <f>IFERROR(__xludf.DUMMYFUNCTION("""COMPUTED_VALUE"""),45497.66666666667)</f>
        <v>45497.66667</v>
      </c>
      <c r="H142" s="1">
        <f>IFERROR(__xludf.DUMMYFUNCTION("""COMPUTED_VALUE"""),584.23)</f>
        <v>584.23</v>
      </c>
      <c r="J142" s="2">
        <f>IFERROR(__xludf.DUMMYFUNCTION("""COMPUTED_VALUE"""),45497.66666666667)</f>
        <v>45497.66667</v>
      </c>
      <c r="K142" s="1">
        <f>IFERROR(__xludf.DUMMYFUNCTION("""COMPUTED_VALUE"""),584.45)</f>
        <v>584.45</v>
      </c>
      <c r="M142" s="2">
        <f>IFERROR(__xludf.DUMMYFUNCTION("""COMPUTED_VALUE"""),45497.66666666667)</f>
        <v>45497.66667</v>
      </c>
      <c r="N142" s="1">
        <f>IFERROR(__xludf.DUMMYFUNCTION("""COMPUTED_VALUE"""),1.9457515E7)</f>
        <v>19457515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IFERROR(__xludf.DUMMYFUNCTION("""COMPUTED_VALUE"""),586.25)</f>
        <v>586.25</v>
      </c>
      <c r="D143" s="2">
        <f>IFERROR(__xludf.DUMMYFUNCTION("""COMPUTED_VALUE"""),45498.66666666667)</f>
        <v>45498.66667</v>
      </c>
      <c r="E143" s="1">
        <f>IFERROR(__xludf.DUMMYFUNCTION("""COMPUTED_VALUE"""),606.51)</f>
        <v>606.51</v>
      </c>
      <c r="G143" s="2">
        <f>IFERROR(__xludf.DUMMYFUNCTION("""COMPUTED_VALUE"""),45498.66666666667)</f>
        <v>45498.66667</v>
      </c>
      <c r="H143" s="1">
        <f>IFERROR(__xludf.DUMMYFUNCTION("""COMPUTED_VALUE"""),586.25)</f>
        <v>586.25</v>
      </c>
      <c r="J143" s="2">
        <f>IFERROR(__xludf.DUMMYFUNCTION("""COMPUTED_VALUE"""),45498.66666666667)</f>
        <v>45498.66667</v>
      </c>
      <c r="K143" s="1">
        <f>IFERROR(__xludf.DUMMYFUNCTION("""COMPUTED_VALUE"""),600.69)</f>
        <v>600.69</v>
      </c>
      <c r="M143" s="2">
        <f>IFERROR(__xludf.DUMMYFUNCTION("""COMPUTED_VALUE"""),45498.66666666667)</f>
        <v>45498.66667</v>
      </c>
      <c r="N143" s="1">
        <f>IFERROR(__xludf.DUMMYFUNCTION("""COMPUTED_VALUE"""),1.9235098E7)</f>
        <v>19235098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IFERROR(__xludf.DUMMYFUNCTION("""COMPUTED_VALUE"""),601.44)</f>
        <v>601.44</v>
      </c>
      <c r="D144" s="2">
        <f>IFERROR(__xludf.DUMMYFUNCTION("""COMPUTED_VALUE"""),45499.66666666667)</f>
        <v>45499.66667</v>
      </c>
      <c r="E144" s="1">
        <f>IFERROR(__xludf.DUMMYFUNCTION("""COMPUTED_VALUE"""),614.09)</f>
        <v>614.09</v>
      </c>
      <c r="G144" s="2">
        <f>IFERROR(__xludf.DUMMYFUNCTION("""COMPUTED_VALUE"""),45499.66666666667)</f>
        <v>45499.66667</v>
      </c>
      <c r="H144" s="1">
        <f>IFERROR(__xludf.DUMMYFUNCTION("""COMPUTED_VALUE"""),598.33)</f>
        <v>598.33</v>
      </c>
      <c r="J144" s="2">
        <f>IFERROR(__xludf.DUMMYFUNCTION("""COMPUTED_VALUE"""),45499.66666666667)</f>
        <v>45499.66667</v>
      </c>
      <c r="K144" s="1">
        <f>IFERROR(__xludf.DUMMYFUNCTION("""COMPUTED_VALUE"""),609.35)</f>
        <v>609.35</v>
      </c>
      <c r="M144" s="2">
        <f>IFERROR(__xludf.DUMMYFUNCTION("""COMPUTED_VALUE"""),45499.66666666667)</f>
        <v>45499.66667</v>
      </c>
      <c r="N144" s="1">
        <f>IFERROR(__xludf.DUMMYFUNCTION("""COMPUTED_VALUE"""),1.3835408E7)</f>
        <v>13835408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IFERROR(__xludf.DUMMYFUNCTION("""COMPUTED_VALUE"""),608.29)</f>
        <v>608.29</v>
      </c>
      <c r="D145" s="2">
        <f>IFERROR(__xludf.DUMMYFUNCTION("""COMPUTED_VALUE"""),45502.66666666667)</f>
        <v>45502.66667</v>
      </c>
      <c r="E145" s="1">
        <f>IFERROR(__xludf.DUMMYFUNCTION("""COMPUTED_VALUE"""),608.81)</f>
        <v>608.81</v>
      </c>
      <c r="G145" s="2">
        <f>IFERROR(__xludf.DUMMYFUNCTION("""COMPUTED_VALUE"""),45502.66666666667)</f>
        <v>45502.66667</v>
      </c>
      <c r="H145" s="1">
        <f>IFERROR(__xludf.DUMMYFUNCTION("""COMPUTED_VALUE"""),603.59)</f>
        <v>603.59</v>
      </c>
      <c r="J145" s="2">
        <f>IFERROR(__xludf.DUMMYFUNCTION("""COMPUTED_VALUE"""),45502.66666666667)</f>
        <v>45502.66667</v>
      </c>
      <c r="K145" s="1">
        <f>IFERROR(__xludf.DUMMYFUNCTION("""COMPUTED_VALUE"""),606.14)</f>
        <v>606.14</v>
      </c>
      <c r="M145" s="2">
        <f>IFERROR(__xludf.DUMMYFUNCTION("""COMPUTED_VALUE"""),45502.66666666667)</f>
        <v>45502.66667</v>
      </c>
      <c r="N145" s="1">
        <f>IFERROR(__xludf.DUMMYFUNCTION("""COMPUTED_VALUE"""),1.1032605E7)</f>
        <v>11032605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IFERROR(__xludf.DUMMYFUNCTION("""COMPUTED_VALUE"""),605.78)</f>
        <v>605.78</v>
      </c>
      <c r="D146" s="2">
        <f>IFERROR(__xludf.DUMMYFUNCTION("""COMPUTED_VALUE"""),45503.66666666667)</f>
        <v>45503.66667</v>
      </c>
      <c r="E146" s="1">
        <f>IFERROR(__xludf.DUMMYFUNCTION("""COMPUTED_VALUE"""),608.62)</f>
        <v>608.62</v>
      </c>
      <c r="G146" s="2">
        <f>IFERROR(__xludf.DUMMYFUNCTION("""COMPUTED_VALUE"""),45503.66666666667)</f>
        <v>45503.66667</v>
      </c>
      <c r="H146" s="1">
        <f>IFERROR(__xludf.DUMMYFUNCTION("""COMPUTED_VALUE"""),601.88)</f>
        <v>601.88</v>
      </c>
      <c r="J146" s="2">
        <f>IFERROR(__xludf.DUMMYFUNCTION("""COMPUTED_VALUE"""),45503.66666666667)</f>
        <v>45503.66667</v>
      </c>
      <c r="K146" s="1">
        <f>IFERROR(__xludf.DUMMYFUNCTION("""COMPUTED_VALUE"""),602.2)</f>
        <v>602.2</v>
      </c>
      <c r="M146" s="2">
        <f>IFERROR(__xludf.DUMMYFUNCTION("""COMPUTED_VALUE"""),45503.66666666667)</f>
        <v>45503.66667</v>
      </c>
      <c r="N146" s="1">
        <f>IFERROR(__xludf.DUMMYFUNCTION("""COMPUTED_VALUE"""),1.010037E7)</f>
        <v>10100370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IFERROR(__xludf.DUMMYFUNCTION("""COMPUTED_VALUE"""),605.24)</f>
        <v>605.24</v>
      </c>
      <c r="D147" s="2">
        <f>IFERROR(__xludf.DUMMYFUNCTION("""COMPUTED_VALUE"""),45504.66666666667)</f>
        <v>45504.66667</v>
      </c>
      <c r="E147" s="1">
        <f>IFERROR(__xludf.DUMMYFUNCTION("""COMPUTED_VALUE"""),625.25)</f>
        <v>625.25</v>
      </c>
      <c r="G147" s="2">
        <f>IFERROR(__xludf.DUMMYFUNCTION("""COMPUTED_VALUE"""),45504.66666666667)</f>
        <v>45504.66667</v>
      </c>
      <c r="H147" s="1">
        <f>IFERROR(__xludf.DUMMYFUNCTION("""COMPUTED_VALUE"""),605.24)</f>
        <v>605.24</v>
      </c>
      <c r="J147" s="2">
        <f>IFERROR(__xludf.DUMMYFUNCTION("""COMPUTED_VALUE"""),45504.66666666667)</f>
        <v>45504.66667</v>
      </c>
      <c r="K147" s="1">
        <f>IFERROR(__xludf.DUMMYFUNCTION("""COMPUTED_VALUE"""),614.94)</f>
        <v>614.94</v>
      </c>
      <c r="M147" s="2">
        <f>IFERROR(__xludf.DUMMYFUNCTION("""COMPUTED_VALUE"""),45504.66666666667)</f>
        <v>45504.66667</v>
      </c>
      <c r="N147" s="1">
        <f>IFERROR(__xludf.DUMMYFUNCTION("""COMPUTED_VALUE"""),1.6863578E7)</f>
        <v>16863578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IFERROR(__xludf.DUMMYFUNCTION("""COMPUTED_VALUE"""),613.45)</f>
        <v>613.45</v>
      </c>
      <c r="D148" s="2">
        <f>IFERROR(__xludf.DUMMYFUNCTION("""COMPUTED_VALUE"""),45505.66666666667)</f>
        <v>45505.66667</v>
      </c>
      <c r="E148" s="1">
        <f>IFERROR(__xludf.DUMMYFUNCTION("""COMPUTED_VALUE"""),617.98)</f>
        <v>617.98</v>
      </c>
      <c r="G148" s="2">
        <f>IFERROR(__xludf.DUMMYFUNCTION("""COMPUTED_VALUE"""),45505.66666666667)</f>
        <v>45505.66667</v>
      </c>
      <c r="H148" s="1">
        <f>IFERROR(__xludf.DUMMYFUNCTION("""COMPUTED_VALUE"""),585.7)</f>
        <v>585.7</v>
      </c>
      <c r="J148" s="2">
        <f>IFERROR(__xludf.DUMMYFUNCTION("""COMPUTED_VALUE"""),45505.66666666667)</f>
        <v>45505.66667</v>
      </c>
      <c r="K148" s="1">
        <f>IFERROR(__xludf.DUMMYFUNCTION("""COMPUTED_VALUE"""),590.6)</f>
        <v>590.6</v>
      </c>
      <c r="M148" s="2">
        <f>IFERROR(__xludf.DUMMYFUNCTION("""COMPUTED_VALUE"""),45505.66666666667)</f>
        <v>45505.66667</v>
      </c>
      <c r="N148" s="1">
        <f>IFERROR(__xludf.DUMMYFUNCTION("""COMPUTED_VALUE"""),1.9311397E7)</f>
        <v>19311397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IFERROR(__xludf.DUMMYFUNCTION("""COMPUTED_VALUE"""),586.49)</f>
        <v>586.49</v>
      </c>
      <c r="D149" s="2">
        <f>IFERROR(__xludf.DUMMYFUNCTION("""COMPUTED_VALUE"""),45506.66666666667)</f>
        <v>45506.66667</v>
      </c>
      <c r="E149" s="1">
        <f>IFERROR(__xludf.DUMMYFUNCTION("""COMPUTED_VALUE"""),586.49)</f>
        <v>586.49</v>
      </c>
      <c r="G149" s="2">
        <f>IFERROR(__xludf.DUMMYFUNCTION("""COMPUTED_VALUE"""),45506.66666666667)</f>
        <v>45506.66667</v>
      </c>
      <c r="H149" s="1">
        <f>IFERROR(__xludf.DUMMYFUNCTION("""COMPUTED_VALUE"""),565.05)</f>
        <v>565.05</v>
      </c>
      <c r="J149" s="2">
        <f>IFERROR(__xludf.DUMMYFUNCTION("""COMPUTED_VALUE"""),45506.66666666667)</f>
        <v>45506.66667</v>
      </c>
      <c r="K149" s="1">
        <f>IFERROR(__xludf.DUMMYFUNCTION("""COMPUTED_VALUE"""),571.27)</f>
        <v>571.27</v>
      </c>
      <c r="M149" s="2">
        <f>IFERROR(__xludf.DUMMYFUNCTION("""COMPUTED_VALUE"""),45506.66666666667)</f>
        <v>45506.66667</v>
      </c>
      <c r="N149" s="1">
        <f>IFERROR(__xludf.DUMMYFUNCTION("""COMPUTED_VALUE"""),1.9122104E7)</f>
        <v>19122104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IFERROR(__xludf.DUMMYFUNCTION("""COMPUTED_VALUE"""),560.73)</f>
        <v>560.73</v>
      </c>
      <c r="D150" s="2">
        <f>IFERROR(__xludf.DUMMYFUNCTION("""COMPUTED_VALUE"""),45509.66666666667)</f>
        <v>45509.66667</v>
      </c>
      <c r="E150" s="1">
        <f>IFERROR(__xludf.DUMMYFUNCTION("""COMPUTED_VALUE"""),572.59)</f>
        <v>572.59</v>
      </c>
      <c r="G150" s="2">
        <f>IFERROR(__xludf.DUMMYFUNCTION("""COMPUTED_VALUE"""),45509.66666666667)</f>
        <v>45509.66667</v>
      </c>
      <c r="H150" s="1">
        <f>IFERROR(__xludf.DUMMYFUNCTION("""COMPUTED_VALUE"""),547.7)</f>
        <v>547.7</v>
      </c>
      <c r="J150" s="2">
        <f>IFERROR(__xludf.DUMMYFUNCTION("""COMPUTED_VALUE"""),45509.66666666667)</f>
        <v>45509.66667</v>
      </c>
      <c r="K150" s="1">
        <f>IFERROR(__xludf.DUMMYFUNCTION("""COMPUTED_VALUE"""),564.25)</f>
        <v>564.25</v>
      </c>
      <c r="M150" s="2">
        <f>IFERROR(__xludf.DUMMYFUNCTION("""COMPUTED_VALUE"""),45509.66666666667)</f>
        <v>45509.66667</v>
      </c>
      <c r="N150" s="1">
        <f>IFERROR(__xludf.DUMMYFUNCTION("""COMPUTED_VALUE"""),1.92202E7)</f>
        <v>19220200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IFERROR(__xludf.DUMMYFUNCTION("""COMPUTED_VALUE"""),564.76)</f>
        <v>564.76</v>
      </c>
      <c r="D151" s="2">
        <f>IFERROR(__xludf.DUMMYFUNCTION("""COMPUTED_VALUE"""),45510.66666666667)</f>
        <v>45510.66667</v>
      </c>
      <c r="E151" s="1">
        <f>IFERROR(__xludf.DUMMYFUNCTION("""COMPUTED_VALUE"""),575.17)</f>
        <v>575.17</v>
      </c>
      <c r="G151" s="2">
        <f>IFERROR(__xludf.DUMMYFUNCTION("""COMPUTED_VALUE"""),45510.66666666667)</f>
        <v>45510.66667</v>
      </c>
      <c r="H151" s="1">
        <f>IFERROR(__xludf.DUMMYFUNCTION("""COMPUTED_VALUE"""),562.71)</f>
        <v>562.71</v>
      </c>
      <c r="J151" s="2">
        <f>IFERROR(__xludf.DUMMYFUNCTION("""COMPUTED_VALUE"""),45510.66666666667)</f>
        <v>45510.66667</v>
      </c>
      <c r="K151" s="1">
        <f>IFERROR(__xludf.DUMMYFUNCTION("""COMPUTED_VALUE"""),567.29)</f>
        <v>567.29</v>
      </c>
      <c r="M151" s="2">
        <f>IFERROR(__xludf.DUMMYFUNCTION("""COMPUTED_VALUE"""),45510.66666666667)</f>
        <v>45510.66667</v>
      </c>
      <c r="N151" s="1">
        <f>IFERROR(__xludf.DUMMYFUNCTION("""COMPUTED_VALUE"""),1.3015891E7)</f>
        <v>13015891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IFERROR(__xludf.DUMMYFUNCTION("""COMPUTED_VALUE"""),575.44)</f>
        <v>575.44</v>
      </c>
      <c r="D152" s="2">
        <f>IFERROR(__xludf.DUMMYFUNCTION("""COMPUTED_VALUE"""),45511.66666666667)</f>
        <v>45511.66667</v>
      </c>
      <c r="E152" s="1">
        <f>IFERROR(__xludf.DUMMYFUNCTION("""COMPUTED_VALUE"""),579.88)</f>
        <v>579.88</v>
      </c>
      <c r="G152" s="2">
        <f>IFERROR(__xludf.DUMMYFUNCTION("""COMPUTED_VALUE"""),45511.66666666667)</f>
        <v>45511.66667</v>
      </c>
      <c r="H152" s="1">
        <f>IFERROR(__xludf.DUMMYFUNCTION("""COMPUTED_VALUE"""),555.86)</f>
        <v>555.86</v>
      </c>
      <c r="J152" s="2">
        <f>IFERROR(__xludf.DUMMYFUNCTION("""COMPUTED_VALUE"""),45511.66666666667)</f>
        <v>45511.66667</v>
      </c>
      <c r="K152" s="1">
        <f>IFERROR(__xludf.DUMMYFUNCTION("""COMPUTED_VALUE"""),556.47)</f>
        <v>556.47</v>
      </c>
      <c r="M152" s="2">
        <f>IFERROR(__xludf.DUMMYFUNCTION("""COMPUTED_VALUE"""),45511.66666666667)</f>
        <v>45511.66667</v>
      </c>
      <c r="N152" s="1">
        <f>IFERROR(__xludf.DUMMYFUNCTION("""COMPUTED_VALUE"""),1.575205E7)</f>
        <v>15752050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IFERROR(__xludf.DUMMYFUNCTION("""COMPUTED_VALUE"""),561.02)</f>
        <v>561.02</v>
      </c>
      <c r="D153" s="2">
        <f>IFERROR(__xludf.DUMMYFUNCTION("""COMPUTED_VALUE"""),45512.66666666667)</f>
        <v>45512.66667</v>
      </c>
      <c r="E153" s="1">
        <f>IFERROR(__xludf.DUMMYFUNCTION("""COMPUTED_VALUE"""),565.35)</f>
        <v>565.35</v>
      </c>
      <c r="G153" s="2">
        <f>IFERROR(__xludf.DUMMYFUNCTION("""COMPUTED_VALUE"""),45512.66666666667)</f>
        <v>45512.66667</v>
      </c>
      <c r="H153" s="1">
        <f>IFERROR(__xludf.DUMMYFUNCTION("""COMPUTED_VALUE"""),559.84)</f>
        <v>559.84</v>
      </c>
      <c r="J153" s="2">
        <f>IFERROR(__xludf.DUMMYFUNCTION("""COMPUTED_VALUE"""),45512.66666666667)</f>
        <v>45512.66667</v>
      </c>
      <c r="K153" s="1">
        <f>IFERROR(__xludf.DUMMYFUNCTION("""COMPUTED_VALUE"""),560.8)</f>
        <v>560.8</v>
      </c>
      <c r="M153" s="2">
        <f>IFERROR(__xludf.DUMMYFUNCTION("""COMPUTED_VALUE"""),45512.66666666667)</f>
        <v>45512.66667</v>
      </c>
      <c r="N153" s="1">
        <f>IFERROR(__xludf.DUMMYFUNCTION("""COMPUTED_VALUE"""),1.2045904E7)</f>
        <v>12045904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IFERROR(__xludf.DUMMYFUNCTION("""COMPUTED_VALUE"""),561.07)</f>
        <v>561.07</v>
      </c>
      <c r="D154" s="2">
        <f>IFERROR(__xludf.DUMMYFUNCTION("""COMPUTED_VALUE"""),45513.66666666667)</f>
        <v>45513.66667</v>
      </c>
      <c r="E154" s="1">
        <f>IFERROR(__xludf.DUMMYFUNCTION("""COMPUTED_VALUE"""),561.07)</f>
        <v>561.07</v>
      </c>
      <c r="G154" s="2">
        <f>IFERROR(__xludf.DUMMYFUNCTION("""COMPUTED_VALUE"""),45513.66666666667)</f>
        <v>45513.66667</v>
      </c>
      <c r="H154" s="1">
        <f>IFERROR(__xludf.DUMMYFUNCTION("""COMPUTED_VALUE"""),554.26)</f>
        <v>554.26</v>
      </c>
      <c r="J154" s="2">
        <f>IFERROR(__xludf.DUMMYFUNCTION("""COMPUTED_VALUE"""),45513.66666666667)</f>
        <v>45513.66667</v>
      </c>
      <c r="K154" s="1">
        <f>IFERROR(__xludf.DUMMYFUNCTION("""COMPUTED_VALUE"""),557.68)</f>
        <v>557.68</v>
      </c>
      <c r="M154" s="2">
        <f>IFERROR(__xludf.DUMMYFUNCTION("""COMPUTED_VALUE"""),45513.66666666667)</f>
        <v>45513.66667</v>
      </c>
      <c r="N154" s="1">
        <f>IFERROR(__xludf.DUMMYFUNCTION("""COMPUTED_VALUE"""),1.1956576E7)</f>
        <v>11956576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IFERROR(__xludf.DUMMYFUNCTION("""COMPUTED_VALUE"""),557.69)</f>
        <v>557.69</v>
      </c>
      <c r="D155" s="2">
        <f>IFERROR(__xludf.DUMMYFUNCTION("""COMPUTED_VALUE"""),45516.66666666667)</f>
        <v>45516.66667</v>
      </c>
      <c r="E155" s="1">
        <f>IFERROR(__xludf.DUMMYFUNCTION("""COMPUTED_VALUE"""),558.26)</f>
        <v>558.26</v>
      </c>
      <c r="G155" s="2">
        <f>IFERROR(__xludf.DUMMYFUNCTION("""COMPUTED_VALUE"""),45516.66666666667)</f>
        <v>45516.66667</v>
      </c>
      <c r="H155" s="1">
        <f>IFERROR(__xludf.DUMMYFUNCTION("""COMPUTED_VALUE"""),544.14)</f>
        <v>544.14</v>
      </c>
      <c r="J155" s="2">
        <f>IFERROR(__xludf.DUMMYFUNCTION("""COMPUTED_VALUE"""),45516.66666666667)</f>
        <v>45516.66667</v>
      </c>
      <c r="K155" s="1">
        <f>IFERROR(__xludf.DUMMYFUNCTION("""COMPUTED_VALUE"""),545.21)</f>
        <v>545.21</v>
      </c>
      <c r="M155" s="2">
        <f>IFERROR(__xludf.DUMMYFUNCTION("""COMPUTED_VALUE"""),45516.66666666667)</f>
        <v>45516.66667</v>
      </c>
      <c r="N155" s="1">
        <f>IFERROR(__xludf.DUMMYFUNCTION("""COMPUTED_VALUE"""),1.5249753E7)</f>
        <v>15249753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IFERROR(__xludf.DUMMYFUNCTION("""COMPUTED_VALUE"""),546.43)</f>
        <v>546.43</v>
      </c>
      <c r="D156" s="2">
        <f>IFERROR(__xludf.DUMMYFUNCTION("""COMPUTED_VALUE"""),45517.66666666667)</f>
        <v>45517.66667</v>
      </c>
      <c r="E156" s="1">
        <f>IFERROR(__xludf.DUMMYFUNCTION("""COMPUTED_VALUE"""),553.76)</f>
        <v>553.76</v>
      </c>
      <c r="G156" s="2">
        <f>IFERROR(__xludf.DUMMYFUNCTION("""COMPUTED_VALUE"""),45517.66666666667)</f>
        <v>45517.66667</v>
      </c>
      <c r="H156" s="1">
        <f>IFERROR(__xludf.DUMMYFUNCTION("""COMPUTED_VALUE"""),543.98)</f>
        <v>543.98</v>
      </c>
      <c r="J156" s="2">
        <f>IFERROR(__xludf.DUMMYFUNCTION("""COMPUTED_VALUE"""),45517.66666666667)</f>
        <v>45517.66667</v>
      </c>
      <c r="K156" s="1">
        <f>IFERROR(__xludf.DUMMYFUNCTION("""COMPUTED_VALUE"""),552.56)</f>
        <v>552.56</v>
      </c>
      <c r="M156" s="2">
        <f>IFERROR(__xludf.DUMMYFUNCTION("""COMPUTED_VALUE"""),45517.66666666667)</f>
        <v>45517.66667</v>
      </c>
      <c r="N156" s="1">
        <f>IFERROR(__xludf.DUMMYFUNCTION("""COMPUTED_VALUE"""),1.255013E7)</f>
        <v>12550130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IFERROR(__xludf.DUMMYFUNCTION("""COMPUTED_VALUE"""),552.07)</f>
        <v>552.07</v>
      </c>
      <c r="D157" s="2">
        <f>IFERROR(__xludf.DUMMYFUNCTION("""COMPUTED_VALUE"""),45518.66666666667)</f>
        <v>45518.66667</v>
      </c>
      <c r="E157" s="1">
        <f>IFERROR(__xludf.DUMMYFUNCTION("""COMPUTED_VALUE"""),552.07)</f>
        <v>552.07</v>
      </c>
      <c r="G157" s="2">
        <f>IFERROR(__xludf.DUMMYFUNCTION("""COMPUTED_VALUE"""),45518.66666666667)</f>
        <v>45518.66667</v>
      </c>
      <c r="H157" s="1">
        <f>IFERROR(__xludf.DUMMYFUNCTION("""COMPUTED_VALUE"""),539.88)</f>
        <v>539.88</v>
      </c>
      <c r="J157" s="2">
        <f>IFERROR(__xludf.DUMMYFUNCTION("""COMPUTED_VALUE"""),45518.66666666667)</f>
        <v>45518.66667</v>
      </c>
      <c r="K157" s="1">
        <f>IFERROR(__xludf.DUMMYFUNCTION("""COMPUTED_VALUE"""),546.21)</f>
        <v>546.21</v>
      </c>
      <c r="M157" s="2">
        <f>IFERROR(__xludf.DUMMYFUNCTION("""COMPUTED_VALUE"""),45518.66666666667)</f>
        <v>45518.66667</v>
      </c>
      <c r="N157" s="1">
        <f>IFERROR(__xludf.DUMMYFUNCTION("""COMPUTED_VALUE"""),1.7031863E7)</f>
        <v>17031863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IFERROR(__xludf.DUMMYFUNCTION("""COMPUTED_VALUE"""),550.36)</f>
        <v>550.36</v>
      </c>
      <c r="D158" s="2">
        <f>IFERROR(__xludf.DUMMYFUNCTION("""COMPUTED_VALUE"""),45519.66666666667)</f>
        <v>45519.66667</v>
      </c>
      <c r="E158" s="1">
        <f>IFERROR(__xludf.DUMMYFUNCTION("""COMPUTED_VALUE"""),562.55)</f>
        <v>562.55</v>
      </c>
      <c r="G158" s="2">
        <f>IFERROR(__xludf.DUMMYFUNCTION("""COMPUTED_VALUE"""),45519.66666666667)</f>
        <v>45519.66667</v>
      </c>
      <c r="H158" s="1">
        <f>IFERROR(__xludf.DUMMYFUNCTION("""COMPUTED_VALUE"""),550.36)</f>
        <v>550.36</v>
      </c>
      <c r="J158" s="2">
        <f>IFERROR(__xludf.DUMMYFUNCTION("""COMPUTED_VALUE"""),45519.66666666667)</f>
        <v>45519.66667</v>
      </c>
      <c r="K158" s="1">
        <f>IFERROR(__xludf.DUMMYFUNCTION("""COMPUTED_VALUE"""),556.08)</f>
        <v>556.08</v>
      </c>
      <c r="M158" s="2">
        <f>IFERROR(__xludf.DUMMYFUNCTION("""COMPUTED_VALUE"""),45519.66666666667)</f>
        <v>45519.66667</v>
      </c>
      <c r="N158" s="1">
        <f>IFERROR(__xludf.DUMMYFUNCTION("""COMPUTED_VALUE"""),1.6221646E7)</f>
        <v>16221646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IFERROR(__xludf.DUMMYFUNCTION("""COMPUTED_VALUE"""),552.82)</f>
        <v>552.82</v>
      </c>
      <c r="D159" s="2">
        <f>IFERROR(__xludf.DUMMYFUNCTION("""COMPUTED_VALUE"""),45520.66666666667)</f>
        <v>45520.66667</v>
      </c>
      <c r="E159" s="1">
        <f>IFERROR(__xludf.DUMMYFUNCTION("""COMPUTED_VALUE"""),559.17)</f>
        <v>559.17</v>
      </c>
      <c r="G159" s="2">
        <f>IFERROR(__xludf.DUMMYFUNCTION("""COMPUTED_VALUE"""),45520.66666666667)</f>
        <v>45520.66667</v>
      </c>
      <c r="H159" s="1">
        <f>IFERROR(__xludf.DUMMYFUNCTION("""COMPUTED_VALUE"""),551.7)</f>
        <v>551.7</v>
      </c>
      <c r="J159" s="2">
        <f>IFERROR(__xludf.DUMMYFUNCTION("""COMPUTED_VALUE"""),45520.66666666667)</f>
        <v>45520.66667</v>
      </c>
      <c r="K159" s="1">
        <f>IFERROR(__xludf.DUMMYFUNCTION("""COMPUTED_VALUE"""),554.3)</f>
        <v>554.3</v>
      </c>
      <c r="M159" s="2">
        <f>IFERROR(__xludf.DUMMYFUNCTION("""COMPUTED_VALUE"""),45520.66666666667)</f>
        <v>45520.66667</v>
      </c>
      <c r="N159" s="1">
        <f>IFERROR(__xludf.DUMMYFUNCTION("""COMPUTED_VALUE"""),1.2349898E7)</f>
        <v>12349898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IFERROR(__xludf.DUMMYFUNCTION("""COMPUTED_VALUE"""),555.09)</f>
        <v>555.09</v>
      </c>
      <c r="D160" s="2">
        <f>IFERROR(__xludf.DUMMYFUNCTION("""COMPUTED_VALUE"""),45523.66666666667)</f>
        <v>45523.66667</v>
      </c>
      <c r="E160" s="1">
        <f>IFERROR(__xludf.DUMMYFUNCTION("""COMPUTED_VALUE"""),559.2)</f>
        <v>559.2</v>
      </c>
      <c r="G160" s="2">
        <f>IFERROR(__xludf.DUMMYFUNCTION("""COMPUTED_VALUE"""),45523.66666666667)</f>
        <v>45523.66667</v>
      </c>
      <c r="H160" s="1">
        <f>IFERROR(__xludf.DUMMYFUNCTION("""COMPUTED_VALUE"""),545.49)</f>
        <v>545.49</v>
      </c>
      <c r="J160" s="2">
        <f>IFERROR(__xludf.DUMMYFUNCTION("""COMPUTED_VALUE"""),45523.66666666667)</f>
        <v>45523.66667</v>
      </c>
      <c r="K160" s="1">
        <f>IFERROR(__xludf.DUMMYFUNCTION("""COMPUTED_VALUE"""),548.14)</f>
        <v>548.14</v>
      </c>
      <c r="M160" s="2">
        <f>IFERROR(__xludf.DUMMYFUNCTION("""COMPUTED_VALUE"""),45523.66666666667)</f>
        <v>45523.66667</v>
      </c>
      <c r="N160" s="1">
        <f>IFERROR(__xludf.DUMMYFUNCTION("""COMPUTED_VALUE"""),2.0068669E7)</f>
        <v>20068669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IFERROR(__xludf.DUMMYFUNCTION("""COMPUTED_VALUE"""),548.04)</f>
        <v>548.04</v>
      </c>
      <c r="D161" s="2">
        <f>IFERROR(__xludf.DUMMYFUNCTION("""COMPUTED_VALUE"""),45524.66666666667)</f>
        <v>45524.66667</v>
      </c>
      <c r="E161" s="1">
        <f>IFERROR(__xludf.DUMMYFUNCTION("""COMPUTED_VALUE"""),549.42)</f>
        <v>549.42</v>
      </c>
      <c r="G161" s="2">
        <f>IFERROR(__xludf.DUMMYFUNCTION("""COMPUTED_VALUE"""),45524.66666666667)</f>
        <v>45524.66667</v>
      </c>
      <c r="H161" s="1">
        <f>IFERROR(__xludf.DUMMYFUNCTION("""COMPUTED_VALUE"""),542.6)</f>
        <v>542.6</v>
      </c>
      <c r="J161" s="2">
        <f>IFERROR(__xludf.DUMMYFUNCTION("""COMPUTED_VALUE"""),45524.66666666667)</f>
        <v>45524.66667</v>
      </c>
      <c r="K161" s="1">
        <f>IFERROR(__xludf.DUMMYFUNCTION("""COMPUTED_VALUE"""),543.71)</f>
        <v>543.71</v>
      </c>
      <c r="M161" s="2">
        <f>IFERROR(__xludf.DUMMYFUNCTION("""COMPUTED_VALUE"""),45524.66666666667)</f>
        <v>45524.66667</v>
      </c>
      <c r="N161" s="1">
        <f>IFERROR(__xludf.DUMMYFUNCTION("""COMPUTED_VALUE"""),1.4501342E7)</f>
        <v>14501342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IFERROR(__xludf.DUMMYFUNCTION("""COMPUTED_VALUE"""),548.07)</f>
        <v>548.07</v>
      </c>
      <c r="D162" s="2">
        <f>IFERROR(__xludf.DUMMYFUNCTION("""COMPUTED_VALUE"""),45525.66666666667)</f>
        <v>45525.66667</v>
      </c>
      <c r="E162" s="1">
        <f>IFERROR(__xludf.DUMMYFUNCTION("""COMPUTED_VALUE"""),556.88)</f>
        <v>556.88</v>
      </c>
      <c r="G162" s="2">
        <f>IFERROR(__xludf.DUMMYFUNCTION("""COMPUTED_VALUE"""),45525.66666666667)</f>
        <v>45525.66667</v>
      </c>
      <c r="H162" s="1">
        <f>IFERROR(__xludf.DUMMYFUNCTION("""COMPUTED_VALUE"""),548.07)</f>
        <v>548.07</v>
      </c>
      <c r="J162" s="2">
        <f>IFERROR(__xludf.DUMMYFUNCTION("""COMPUTED_VALUE"""),45525.66666666667)</f>
        <v>45525.66667</v>
      </c>
      <c r="K162" s="1">
        <f>IFERROR(__xludf.DUMMYFUNCTION("""COMPUTED_VALUE"""),555.4)</f>
        <v>555.4</v>
      </c>
      <c r="M162" s="2">
        <f>IFERROR(__xludf.DUMMYFUNCTION("""COMPUTED_VALUE"""),45525.66666666667)</f>
        <v>45525.66667</v>
      </c>
      <c r="N162" s="1">
        <f>IFERROR(__xludf.DUMMYFUNCTION("""COMPUTED_VALUE"""),1.6893584E7)</f>
        <v>16893584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IFERROR(__xludf.DUMMYFUNCTION("""COMPUTED_VALUE"""),554.19)</f>
        <v>554.19</v>
      </c>
      <c r="D163" s="2">
        <f>IFERROR(__xludf.DUMMYFUNCTION("""COMPUTED_VALUE"""),45526.66666666667)</f>
        <v>45526.66667</v>
      </c>
      <c r="E163" s="1">
        <f>IFERROR(__xludf.DUMMYFUNCTION("""COMPUTED_VALUE"""),555.31)</f>
        <v>555.31</v>
      </c>
      <c r="G163" s="2">
        <f>IFERROR(__xludf.DUMMYFUNCTION("""COMPUTED_VALUE"""),45526.66666666667)</f>
        <v>45526.66667</v>
      </c>
      <c r="H163" s="1">
        <f>IFERROR(__xludf.DUMMYFUNCTION("""COMPUTED_VALUE"""),547.84)</f>
        <v>547.84</v>
      </c>
      <c r="J163" s="2">
        <f>IFERROR(__xludf.DUMMYFUNCTION("""COMPUTED_VALUE"""),45526.66666666667)</f>
        <v>45526.66667</v>
      </c>
      <c r="K163" s="1">
        <f>IFERROR(__xludf.DUMMYFUNCTION("""COMPUTED_VALUE"""),551.74)</f>
        <v>551.74</v>
      </c>
      <c r="M163" s="2">
        <f>IFERROR(__xludf.DUMMYFUNCTION("""COMPUTED_VALUE"""),45526.66666666667)</f>
        <v>45526.66667</v>
      </c>
      <c r="N163" s="1">
        <f>IFERROR(__xludf.DUMMYFUNCTION("""COMPUTED_VALUE"""),1.5015809E7)</f>
        <v>15015809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IFERROR(__xludf.DUMMYFUNCTION("""COMPUTED_VALUE"""),553.74)</f>
        <v>553.74</v>
      </c>
      <c r="D164" s="2">
        <f>IFERROR(__xludf.DUMMYFUNCTION("""COMPUTED_VALUE"""),45527.66666666667)</f>
        <v>45527.66667</v>
      </c>
      <c r="E164" s="1">
        <f>IFERROR(__xludf.DUMMYFUNCTION("""COMPUTED_VALUE"""),559.79)</f>
        <v>559.79</v>
      </c>
      <c r="G164" s="2">
        <f>IFERROR(__xludf.DUMMYFUNCTION("""COMPUTED_VALUE"""),45527.66666666667)</f>
        <v>45527.66667</v>
      </c>
      <c r="H164" s="1">
        <f>IFERROR(__xludf.DUMMYFUNCTION("""COMPUTED_VALUE"""),551.44)</f>
        <v>551.44</v>
      </c>
      <c r="J164" s="2">
        <f>IFERROR(__xludf.DUMMYFUNCTION("""COMPUTED_VALUE"""),45527.66666666667)</f>
        <v>45527.66667</v>
      </c>
      <c r="K164" s="1">
        <f>IFERROR(__xludf.DUMMYFUNCTION("""COMPUTED_VALUE"""),557.51)</f>
        <v>557.51</v>
      </c>
      <c r="M164" s="2">
        <f>IFERROR(__xludf.DUMMYFUNCTION("""COMPUTED_VALUE"""),45527.66666666667)</f>
        <v>45527.66667</v>
      </c>
      <c r="N164" s="1">
        <f>IFERROR(__xludf.DUMMYFUNCTION("""COMPUTED_VALUE"""),1.675785E7)</f>
        <v>16757850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IFERROR(__xludf.DUMMYFUNCTION("""COMPUTED_VALUE"""),558.88)</f>
        <v>558.88</v>
      </c>
      <c r="D165" s="2">
        <f>IFERROR(__xludf.DUMMYFUNCTION("""COMPUTED_VALUE"""),45530.66666666667)</f>
        <v>45530.66667</v>
      </c>
      <c r="E165" s="1">
        <f>IFERROR(__xludf.DUMMYFUNCTION("""COMPUTED_VALUE"""),572.21)</f>
        <v>572.21</v>
      </c>
      <c r="G165" s="2">
        <f>IFERROR(__xludf.DUMMYFUNCTION("""COMPUTED_VALUE"""),45530.66666666667)</f>
        <v>45530.66667</v>
      </c>
      <c r="H165" s="1">
        <f>IFERROR(__xludf.DUMMYFUNCTION("""COMPUTED_VALUE"""),558.88)</f>
        <v>558.88</v>
      </c>
      <c r="J165" s="2">
        <f>IFERROR(__xludf.DUMMYFUNCTION("""COMPUTED_VALUE"""),45530.66666666667)</f>
        <v>45530.66667</v>
      </c>
      <c r="K165" s="1">
        <f>IFERROR(__xludf.DUMMYFUNCTION("""COMPUTED_VALUE"""),567.23)</f>
        <v>567.23</v>
      </c>
      <c r="M165" s="2">
        <f>IFERROR(__xludf.DUMMYFUNCTION("""COMPUTED_VALUE"""),45530.66666666667)</f>
        <v>45530.66667</v>
      </c>
      <c r="N165" s="1">
        <f>IFERROR(__xludf.DUMMYFUNCTION("""COMPUTED_VALUE"""),1.9914404E7)</f>
        <v>19914404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IFERROR(__xludf.DUMMYFUNCTION("""COMPUTED_VALUE"""),566.6)</f>
        <v>566.6</v>
      </c>
      <c r="D166" s="2">
        <f>IFERROR(__xludf.DUMMYFUNCTION("""COMPUTED_VALUE"""),45531.66666666667)</f>
        <v>45531.66667</v>
      </c>
      <c r="E166" s="1">
        <f>IFERROR(__xludf.DUMMYFUNCTION("""COMPUTED_VALUE"""),569.4)</f>
        <v>569.4</v>
      </c>
      <c r="G166" s="2">
        <f>IFERROR(__xludf.DUMMYFUNCTION("""COMPUTED_VALUE"""),45531.66666666667)</f>
        <v>45531.66667</v>
      </c>
      <c r="H166" s="1">
        <f>IFERROR(__xludf.DUMMYFUNCTION("""COMPUTED_VALUE"""),560.82)</f>
        <v>560.82</v>
      </c>
      <c r="J166" s="2">
        <f>IFERROR(__xludf.DUMMYFUNCTION("""COMPUTED_VALUE"""),45531.66666666667)</f>
        <v>45531.66667</v>
      </c>
      <c r="K166" s="1">
        <f>IFERROR(__xludf.DUMMYFUNCTION("""COMPUTED_VALUE"""),564.87)</f>
        <v>564.87</v>
      </c>
      <c r="M166" s="2">
        <f>IFERROR(__xludf.DUMMYFUNCTION("""COMPUTED_VALUE"""),45531.66666666667)</f>
        <v>45531.66667</v>
      </c>
      <c r="N166" s="1">
        <f>IFERROR(__xludf.DUMMYFUNCTION("""COMPUTED_VALUE"""),1.9763584E7)</f>
        <v>19763584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IFERROR(__xludf.DUMMYFUNCTION("""COMPUTED_VALUE"""),559.44)</f>
        <v>559.44</v>
      </c>
      <c r="D167" s="2">
        <f>IFERROR(__xludf.DUMMYFUNCTION("""COMPUTED_VALUE"""),45532.66666666667)</f>
        <v>45532.66667</v>
      </c>
      <c r="E167" s="1">
        <f>IFERROR(__xludf.DUMMYFUNCTION("""COMPUTED_VALUE"""),560.51)</f>
        <v>560.51</v>
      </c>
      <c r="G167" s="2">
        <f>IFERROR(__xludf.DUMMYFUNCTION("""COMPUTED_VALUE"""),45532.66666666667)</f>
        <v>45532.66667</v>
      </c>
      <c r="H167" s="1">
        <f>IFERROR(__xludf.DUMMYFUNCTION("""COMPUTED_VALUE"""),551.73)</f>
        <v>551.73</v>
      </c>
      <c r="J167" s="2">
        <f>IFERROR(__xludf.DUMMYFUNCTION("""COMPUTED_VALUE"""),45532.66666666667)</f>
        <v>45532.66667</v>
      </c>
      <c r="K167" s="1">
        <f>IFERROR(__xludf.DUMMYFUNCTION("""COMPUTED_VALUE"""),553.93)</f>
        <v>553.93</v>
      </c>
      <c r="M167" s="2">
        <f>IFERROR(__xludf.DUMMYFUNCTION("""COMPUTED_VALUE"""),45532.66666666667)</f>
        <v>45532.66667</v>
      </c>
      <c r="N167" s="1">
        <f>IFERROR(__xludf.DUMMYFUNCTION("""COMPUTED_VALUE"""),1.6708451E7)</f>
        <v>16708451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IFERROR(__xludf.DUMMYFUNCTION("""COMPUTED_VALUE"""),557.06)</f>
        <v>557.06</v>
      </c>
      <c r="D168" s="2">
        <f>IFERROR(__xludf.DUMMYFUNCTION("""COMPUTED_VALUE"""),45533.66666666667)</f>
        <v>45533.66667</v>
      </c>
      <c r="E168" s="1">
        <f>IFERROR(__xludf.DUMMYFUNCTION("""COMPUTED_VALUE"""),565.42)</f>
        <v>565.42</v>
      </c>
      <c r="G168" s="2">
        <f>IFERROR(__xludf.DUMMYFUNCTION("""COMPUTED_VALUE"""),45533.66666666667)</f>
        <v>45533.66667</v>
      </c>
      <c r="H168" s="1">
        <f>IFERROR(__xludf.DUMMYFUNCTION("""COMPUTED_VALUE"""),554.09)</f>
        <v>554.09</v>
      </c>
      <c r="J168" s="2">
        <f>IFERROR(__xludf.DUMMYFUNCTION("""COMPUTED_VALUE"""),45533.66666666667)</f>
        <v>45533.66667</v>
      </c>
      <c r="K168" s="1">
        <f>IFERROR(__xludf.DUMMYFUNCTION("""COMPUTED_VALUE"""),559.95)</f>
        <v>559.95</v>
      </c>
      <c r="M168" s="2">
        <f>IFERROR(__xludf.DUMMYFUNCTION("""COMPUTED_VALUE"""),45533.66666666667)</f>
        <v>45533.66667</v>
      </c>
      <c r="N168" s="1">
        <f>IFERROR(__xludf.DUMMYFUNCTION("""COMPUTED_VALUE"""),1.5679751E7)</f>
        <v>15679751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IFERROR(__xludf.DUMMYFUNCTION("""COMPUTED_VALUE"""),560.78)</f>
        <v>560.78</v>
      </c>
      <c r="D169" s="2">
        <f>IFERROR(__xludf.DUMMYFUNCTION("""COMPUTED_VALUE"""),45534.66666666667)</f>
        <v>45534.66667</v>
      </c>
      <c r="E169" s="1">
        <f>IFERROR(__xludf.DUMMYFUNCTION("""COMPUTED_VALUE"""),564.57)</f>
        <v>564.57</v>
      </c>
      <c r="G169" s="2">
        <f>IFERROR(__xludf.DUMMYFUNCTION("""COMPUTED_VALUE"""),45534.66666666667)</f>
        <v>45534.66667</v>
      </c>
      <c r="H169" s="1">
        <f>IFERROR(__xludf.DUMMYFUNCTION("""COMPUTED_VALUE"""),556.79)</f>
        <v>556.79</v>
      </c>
      <c r="J169" s="2">
        <f>IFERROR(__xludf.DUMMYFUNCTION("""COMPUTED_VALUE"""),45534.66666666667)</f>
        <v>45534.66667</v>
      </c>
      <c r="K169" s="1">
        <f>IFERROR(__xludf.DUMMYFUNCTION("""COMPUTED_VALUE"""),564.04)</f>
        <v>564.04</v>
      </c>
      <c r="M169" s="2">
        <f>IFERROR(__xludf.DUMMYFUNCTION("""COMPUTED_VALUE"""),45534.66666666667)</f>
        <v>45534.66667</v>
      </c>
      <c r="N169" s="1">
        <f>IFERROR(__xludf.DUMMYFUNCTION("""COMPUTED_VALUE"""),4.770276E7)</f>
        <v>47702760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IFERROR(__xludf.DUMMYFUNCTION("""COMPUTED_VALUE"""),559.42)</f>
        <v>559.42</v>
      </c>
      <c r="D170" s="2">
        <f>IFERROR(__xludf.DUMMYFUNCTION("""COMPUTED_VALUE"""),45538.66666666667)</f>
        <v>45538.66667</v>
      </c>
      <c r="E170" s="1">
        <f>IFERROR(__xludf.DUMMYFUNCTION("""COMPUTED_VALUE"""),559.42)</f>
        <v>559.42</v>
      </c>
      <c r="G170" s="2">
        <f>IFERROR(__xludf.DUMMYFUNCTION("""COMPUTED_VALUE"""),45538.66666666667)</f>
        <v>45538.66667</v>
      </c>
      <c r="H170" s="1">
        <f>IFERROR(__xludf.DUMMYFUNCTION("""COMPUTED_VALUE"""),533.22)</f>
        <v>533.22</v>
      </c>
      <c r="J170" s="2">
        <f>IFERROR(__xludf.DUMMYFUNCTION("""COMPUTED_VALUE"""),45538.66666666667)</f>
        <v>45538.66667</v>
      </c>
      <c r="K170" s="1">
        <f>IFERROR(__xludf.DUMMYFUNCTION("""COMPUTED_VALUE"""),535.14)</f>
        <v>535.14</v>
      </c>
      <c r="M170" s="2">
        <f>IFERROR(__xludf.DUMMYFUNCTION("""COMPUTED_VALUE"""),45538.66666666667)</f>
        <v>45538.66667</v>
      </c>
      <c r="N170" s="1">
        <f>IFERROR(__xludf.DUMMYFUNCTION("""COMPUTED_VALUE"""),3.1580636E7)</f>
        <v>31580636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IFERROR(__xludf.DUMMYFUNCTION("""COMPUTED_VALUE"""),535.55)</f>
        <v>535.55</v>
      </c>
      <c r="D171" s="2">
        <f>IFERROR(__xludf.DUMMYFUNCTION("""COMPUTED_VALUE"""),45539.66666666667)</f>
        <v>45539.66667</v>
      </c>
      <c r="E171" s="1">
        <f>IFERROR(__xludf.DUMMYFUNCTION("""COMPUTED_VALUE"""),541.13)</f>
        <v>541.13</v>
      </c>
      <c r="G171" s="2">
        <f>IFERROR(__xludf.DUMMYFUNCTION("""COMPUTED_VALUE"""),45539.66666666667)</f>
        <v>45539.66667</v>
      </c>
      <c r="H171" s="1">
        <f>IFERROR(__xludf.DUMMYFUNCTION("""COMPUTED_VALUE"""),516.84)</f>
        <v>516.84</v>
      </c>
      <c r="J171" s="2">
        <f>IFERROR(__xludf.DUMMYFUNCTION("""COMPUTED_VALUE"""),45539.66666666667)</f>
        <v>45539.66667</v>
      </c>
      <c r="K171" s="1">
        <f>IFERROR(__xludf.DUMMYFUNCTION("""COMPUTED_VALUE"""),521.49)</f>
        <v>521.49</v>
      </c>
      <c r="M171" s="2">
        <f>IFERROR(__xludf.DUMMYFUNCTION("""COMPUTED_VALUE"""),45539.66666666667)</f>
        <v>45539.66667</v>
      </c>
      <c r="N171" s="1">
        <f>IFERROR(__xludf.DUMMYFUNCTION("""COMPUTED_VALUE"""),7.2377018E7)</f>
        <v>72377018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IFERROR(__xludf.DUMMYFUNCTION("""COMPUTED_VALUE"""),523.51)</f>
        <v>523.51</v>
      </c>
      <c r="D172" s="2">
        <f>IFERROR(__xludf.DUMMYFUNCTION("""COMPUTED_VALUE"""),45540.66666666667)</f>
        <v>45540.66667</v>
      </c>
      <c r="E172" s="1">
        <f>IFERROR(__xludf.DUMMYFUNCTION("""COMPUTED_VALUE"""),525.2)</f>
        <v>525.2</v>
      </c>
      <c r="G172" s="2">
        <f>IFERROR(__xludf.DUMMYFUNCTION("""COMPUTED_VALUE"""),45540.66666666667)</f>
        <v>45540.66667</v>
      </c>
      <c r="H172" s="1">
        <f>IFERROR(__xludf.DUMMYFUNCTION("""COMPUTED_VALUE"""),513.2)</f>
        <v>513.2</v>
      </c>
      <c r="J172" s="2">
        <f>IFERROR(__xludf.DUMMYFUNCTION("""COMPUTED_VALUE"""),45540.66666666667)</f>
        <v>45540.66667</v>
      </c>
      <c r="K172" s="1">
        <f>IFERROR(__xludf.DUMMYFUNCTION("""COMPUTED_VALUE"""),515.24)</f>
        <v>515.24</v>
      </c>
      <c r="M172" s="2">
        <f>IFERROR(__xludf.DUMMYFUNCTION("""COMPUTED_VALUE"""),45540.66666666667)</f>
        <v>45540.66667</v>
      </c>
      <c r="N172" s="1">
        <f>IFERROR(__xludf.DUMMYFUNCTION("""COMPUTED_VALUE"""),4.3414901E7)</f>
        <v>43414901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IFERROR(__xludf.DUMMYFUNCTION("""COMPUTED_VALUE"""),516.49)</f>
        <v>516.49</v>
      </c>
      <c r="D173" s="2">
        <f>IFERROR(__xludf.DUMMYFUNCTION("""COMPUTED_VALUE"""),45541.66666666667)</f>
        <v>45541.66667</v>
      </c>
      <c r="E173" s="1">
        <f>IFERROR(__xludf.DUMMYFUNCTION("""COMPUTED_VALUE"""),524.19)</f>
        <v>524.19</v>
      </c>
      <c r="G173" s="2">
        <f>IFERROR(__xludf.DUMMYFUNCTION("""COMPUTED_VALUE"""),45541.66666666667)</f>
        <v>45541.66667</v>
      </c>
      <c r="H173" s="1">
        <f>IFERROR(__xludf.DUMMYFUNCTION("""COMPUTED_VALUE"""),511.52)</f>
        <v>511.52</v>
      </c>
      <c r="J173" s="2">
        <f>IFERROR(__xludf.DUMMYFUNCTION("""COMPUTED_VALUE"""),45541.66666666667)</f>
        <v>45541.66667</v>
      </c>
      <c r="K173" s="1">
        <f>IFERROR(__xludf.DUMMYFUNCTION("""COMPUTED_VALUE"""),515.2)</f>
        <v>515.2</v>
      </c>
      <c r="M173" s="2">
        <f>IFERROR(__xludf.DUMMYFUNCTION("""COMPUTED_VALUE"""),45541.66666666667)</f>
        <v>45541.66667</v>
      </c>
      <c r="N173" s="1">
        <f>IFERROR(__xludf.DUMMYFUNCTION("""COMPUTED_VALUE"""),4.6611813E7)</f>
        <v>46611813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IFERROR(__xludf.DUMMYFUNCTION("""COMPUTED_VALUE"""),520.88)</f>
        <v>520.88</v>
      </c>
      <c r="D174" s="2">
        <f>IFERROR(__xludf.DUMMYFUNCTION("""COMPUTED_VALUE"""),45544.66666666667)</f>
        <v>45544.66667</v>
      </c>
      <c r="E174" s="1">
        <f>IFERROR(__xludf.DUMMYFUNCTION("""COMPUTED_VALUE"""),527.09)</f>
        <v>527.09</v>
      </c>
      <c r="G174" s="2">
        <f>IFERROR(__xludf.DUMMYFUNCTION("""COMPUTED_VALUE"""),45544.66666666667)</f>
        <v>45544.66667</v>
      </c>
      <c r="H174" s="1">
        <f>IFERROR(__xludf.DUMMYFUNCTION("""COMPUTED_VALUE"""),519.21)</f>
        <v>519.21</v>
      </c>
      <c r="J174" s="2">
        <f>IFERROR(__xludf.DUMMYFUNCTION("""COMPUTED_VALUE"""),45544.66666666667)</f>
        <v>45544.66667</v>
      </c>
      <c r="K174" s="1">
        <f>IFERROR(__xludf.DUMMYFUNCTION("""COMPUTED_VALUE"""),519.37)</f>
        <v>519.37</v>
      </c>
      <c r="M174" s="2">
        <f>IFERROR(__xludf.DUMMYFUNCTION("""COMPUTED_VALUE"""),45544.66666666667)</f>
        <v>45544.66667</v>
      </c>
      <c r="N174" s="1">
        <f>IFERROR(__xludf.DUMMYFUNCTION("""COMPUTED_VALUE"""),2.4347866E7)</f>
        <v>24347866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IFERROR(__xludf.DUMMYFUNCTION("""COMPUTED_VALUE"""),519.74)</f>
        <v>519.74</v>
      </c>
      <c r="D175" s="2">
        <f>IFERROR(__xludf.DUMMYFUNCTION("""COMPUTED_VALUE"""),45545.66666666667)</f>
        <v>45545.66667</v>
      </c>
      <c r="E175" s="1">
        <f>IFERROR(__xludf.DUMMYFUNCTION("""COMPUTED_VALUE"""),519.74)</f>
        <v>519.74</v>
      </c>
      <c r="G175" s="2">
        <f>IFERROR(__xludf.DUMMYFUNCTION("""COMPUTED_VALUE"""),45545.66666666667)</f>
        <v>45545.66667</v>
      </c>
      <c r="H175" s="1">
        <f>IFERROR(__xludf.DUMMYFUNCTION("""COMPUTED_VALUE"""),506.97)</f>
        <v>506.97</v>
      </c>
      <c r="J175" s="2">
        <f>IFERROR(__xludf.DUMMYFUNCTION("""COMPUTED_VALUE"""),45545.66666666667)</f>
        <v>45545.66667</v>
      </c>
      <c r="K175" s="1">
        <f>IFERROR(__xludf.DUMMYFUNCTION("""COMPUTED_VALUE"""),511.85)</f>
        <v>511.85</v>
      </c>
      <c r="M175" s="2">
        <f>IFERROR(__xludf.DUMMYFUNCTION("""COMPUTED_VALUE"""),45545.66666666667)</f>
        <v>45545.66667</v>
      </c>
      <c r="N175" s="1">
        <f>IFERROR(__xludf.DUMMYFUNCTION("""COMPUTED_VALUE"""),3.2976973E7)</f>
        <v>32976973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IFERROR(__xludf.DUMMYFUNCTION("""COMPUTED_VALUE"""),510.65)</f>
        <v>510.65</v>
      </c>
      <c r="D176" s="2">
        <f>IFERROR(__xludf.DUMMYFUNCTION("""COMPUTED_VALUE"""),45546.66666666667)</f>
        <v>45546.66667</v>
      </c>
      <c r="E176" s="1">
        <f>IFERROR(__xludf.DUMMYFUNCTION("""COMPUTED_VALUE"""),512.93)</f>
        <v>512.93</v>
      </c>
      <c r="G176" s="2">
        <f>IFERROR(__xludf.DUMMYFUNCTION("""COMPUTED_VALUE"""),45546.66666666667)</f>
        <v>45546.66667</v>
      </c>
      <c r="H176" s="1">
        <f>IFERROR(__xludf.DUMMYFUNCTION("""COMPUTED_VALUE"""),493.34)</f>
        <v>493.34</v>
      </c>
      <c r="J176" s="2">
        <f>IFERROR(__xludf.DUMMYFUNCTION("""COMPUTED_VALUE"""),45546.66666666667)</f>
        <v>45546.66667</v>
      </c>
      <c r="K176" s="1">
        <f>IFERROR(__xludf.DUMMYFUNCTION("""COMPUTED_VALUE"""),512.2)</f>
        <v>512.2</v>
      </c>
      <c r="M176" s="2">
        <f>IFERROR(__xludf.DUMMYFUNCTION("""COMPUTED_VALUE"""),45546.66666666667)</f>
        <v>45546.66667</v>
      </c>
      <c r="N176" s="1">
        <f>IFERROR(__xludf.DUMMYFUNCTION("""COMPUTED_VALUE"""),3.8669215E7)</f>
        <v>38669215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IFERROR(__xludf.DUMMYFUNCTION("""COMPUTED_VALUE"""),516.36)</f>
        <v>516.36</v>
      </c>
      <c r="D177" s="2">
        <f>IFERROR(__xludf.DUMMYFUNCTION("""COMPUTED_VALUE"""),45547.66666666667)</f>
        <v>45547.66667</v>
      </c>
      <c r="E177" s="1">
        <f>IFERROR(__xludf.DUMMYFUNCTION("""COMPUTED_VALUE"""),522.93)</f>
        <v>522.93</v>
      </c>
      <c r="G177" s="2">
        <f>IFERROR(__xludf.DUMMYFUNCTION("""COMPUTED_VALUE"""),45547.66666666667)</f>
        <v>45547.66667</v>
      </c>
      <c r="H177" s="1">
        <f>IFERROR(__xludf.DUMMYFUNCTION("""COMPUTED_VALUE"""),514.0)</f>
        <v>514</v>
      </c>
      <c r="J177" s="2">
        <f>IFERROR(__xludf.DUMMYFUNCTION("""COMPUTED_VALUE"""),45547.66666666667)</f>
        <v>45547.66667</v>
      </c>
      <c r="K177" s="1">
        <f>IFERROR(__xludf.DUMMYFUNCTION("""COMPUTED_VALUE"""),522.46)</f>
        <v>522.46</v>
      </c>
      <c r="M177" s="2">
        <f>IFERROR(__xludf.DUMMYFUNCTION("""COMPUTED_VALUE"""),45547.66666666667)</f>
        <v>45547.66667</v>
      </c>
      <c r="N177" s="1">
        <f>IFERROR(__xludf.DUMMYFUNCTION("""COMPUTED_VALUE"""),3.5067255E7)</f>
        <v>35067255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IFERROR(__xludf.DUMMYFUNCTION("""COMPUTED_VALUE"""),524.61)</f>
        <v>524.61</v>
      </c>
      <c r="D178" s="2">
        <f>IFERROR(__xludf.DUMMYFUNCTION("""COMPUTED_VALUE"""),45548.66666666667)</f>
        <v>45548.66667</v>
      </c>
      <c r="E178" s="1">
        <f>IFERROR(__xludf.DUMMYFUNCTION("""COMPUTED_VALUE"""),542.14)</f>
        <v>542.14</v>
      </c>
      <c r="G178" s="2">
        <f>IFERROR(__xludf.DUMMYFUNCTION("""COMPUTED_VALUE"""),45548.66666666667)</f>
        <v>45548.66667</v>
      </c>
      <c r="H178" s="1">
        <f>IFERROR(__xludf.DUMMYFUNCTION("""COMPUTED_VALUE"""),524.61)</f>
        <v>524.61</v>
      </c>
      <c r="J178" s="2">
        <f>IFERROR(__xludf.DUMMYFUNCTION("""COMPUTED_VALUE"""),45548.66666666667)</f>
        <v>45548.66667</v>
      </c>
      <c r="K178" s="1">
        <f>IFERROR(__xludf.DUMMYFUNCTION("""COMPUTED_VALUE"""),534.93)</f>
        <v>534.93</v>
      </c>
      <c r="M178" s="2">
        <f>IFERROR(__xludf.DUMMYFUNCTION("""COMPUTED_VALUE"""),45548.66666666667)</f>
        <v>45548.66667</v>
      </c>
      <c r="N178" s="1">
        <f>IFERROR(__xludf.DUMMYFUNCTION("""COMPUTED_VALUE"""),3.9372605E7)</f>
        <v>39372605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IFERROR(__xludf.DUMMYFUNCTION("""COMPUTED_VALUE"""),536.37)</f>
        <v>536.37</v>
      </c>
      <c r="D179" s="2">
        <f>IFERROR(__xludf.DUMMYFUNCTION("""COMPUTED_VALUE"""),45551.66666666667)</f>
        <v>45551.66667</v>
      </c>
      <c r="E179" s="1">
        <f>IFERROR(__xludf.DUMMYFUNCTION("""COMPUTED_VALUE"""),538.57)</f>
        <v>538.57</v>
      </c>
      <c r="G179" s="2">
        <f>IFERROR(__xludf.DUMMYFUNCTION("""COMPUTED_VALUE"""),45551.66666666667)</f>
        <v>45551.66667</v>
      </c>
      <c r="H179" s="1">
        <f>IFERROR(__xludf.DUMMYFUNCTION("""COMPUTED_VALUE"""),531.12)</f>
        <v>531.12</v>
      </c>
      <c r="J179" s="2">
        <f>IFERROR(__xludf.DUMMYFUNCTION("""COMPUTED_VALUE"""),45551.66666666667)</f>
        <v>45551.66667</v>
      </c>
      <c r="K179" s="1">
        <f>IFERROR(__xludf.DUMMYFUNCTION("""COMPUTED_VALUE"""),532.93)</f>
        <v>532.93</v>
      </c>
      <c r="M179" s="2">
        <f>IFERROR(__xludf.DUMMYFUNCTION("""COMPUTED_VALUE"""),45551.66666666667)</f>
        <v>45551.66667</v>
      </c>
      <c r="N179" s="1">
        <f>IFERROR(__xludf.DUMMYFUNCTION("""COMPUTED_VALUE"""),1.8992395E7)</f>
        <v>18992395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IFERROR(__xludf.DUMMYFUNCTION("""COMPUTED_VALUE"""),533.19)</f>
        <v>533.19</v>
      </c>
      <c r="D180" s="2">
        <f>IFERROR(__xludf.DUMMYFUNCTION("""COMPUTED_VALUE"""),45552.66666666667)</f>
        <v>45552.66667</v>
      </c>
      <c r="E180" s="1">
        <f>IFERROR(__xludf.DUMMYFUNCTION("""COMPUTED_VALUE"""),541.13)</f>
        <v>541.13</v>
      </c>
      <c r="G180" s="2">
        <f>IFERROR(__xludf.DUMMYFUNCTION("""COMPUTED_VALUE"""),45552.66666666667)</f>
        <v>45552.66667</v>
      </c>
      <c r="H180" s="1">
        <f>IFERROR(__xludf.DUMMYFUNCTION("""COMPUTED_VALUE"""),526.77)</f>
        <v>526.77</v>
      </c>
      <c r="J180" s="2">
        <f>IFERROR(__xludf.DUMMYFUNCTION("""COMPUTED_VALUE"""),45552.66666666667)</f>
        <v>45552.66667</v>
      </c>
      <c r="K180" s="1">
        <f>IFERROR(__xludf.DUMMYFUNCTION("""COMPUTED_VALUE"""),535.43)</f>
        <v>535.43</v>
      </c>
      <c r="M180" s="2">
        <f>IFERROR(__xludf.DUMMYFUNCTION("""COMPUTED_VALUE"""),45552.66666666667)</f>
        <v>45552.66667</v>
      </c>
      <c r="N180" s="1">
        <f>IFERROR(__xludf.DUMMYFUNCTION("""COMPUTED_VALUE"""),1.9577932E7)</f>
        <v>19577932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IFERROR(__xludf.DUMMYFUNCTION("""COMPUTED_VALUE"""),538.5)</f>
        <v>538.5</v>
      </c>
      <c r="D181" s="2">
        <f>IFERROR(__xludf.DUMMYFUNCTION("""COMPUTED_VALUE"""),45553.66666666667)</f>
        <v>45553.66667</v>
      </c>
      <c r="E181" s="1">
        <f>IFERROR(__xludf.DUMMYFUNCTION("""COMPUTED_VALUE"""),546.82)</f>
        <v>546.82</v>
      </c>
      <c r="G181" s="2">
        <f>IFERROR(__xludf.DUMMYFUNCTION("""COMPUTED_VALUE"""),45553.66666666667)</f>
        <v>45553.66667</v>
      </c>
      <c r="H181" s="1">
        <f>IFERROR(__xludf.DUMMYFUNCTION("""COMPUTED_VALUE"""),532.8)</f>
        <v>532.8</v>
      </c>
      <c r="J181" s="2">
        <f>IFERROR(__xludf.DUMMYFUNCTION("""COMPUTED_VALUE"""),45553.66666666667)</f>
        <v>45553.66667</v>
      </c>
      <c r="K181" s="1">
        <f>IFERROR(__xludf.DUMMYFUNCTION("""COMPUTED_VALUE"""),536.22)</f>
        <v>536.22</v>
      </c>
      <c r="M181" s="2">
        <f>IFERROR(__xludf.DUMMYFUNCTION("""COMPUTED_VALUE"""),45553.66666666667)</f>
        <v>45553.66667</v>
      </c>
      <c r="N181" s="1">
        <f>IFERROR(__xludf.DUMMYFUNCTION("""COMPUTED_VALUE"""),2.6104358E7)</f>
        <v>26104358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IFERROR(__xludf.DUMMYFUNCTION("""COMPUTED_VALUE"""),547.41)</f>
        <v>547.41</v>
      </c>
      <c r="D182" s="2">
        <f>IFERROR(__xludf.DUMMYFUNCTION("""COMPUTED_VALUE"""),45554.66666666667)</f>
        <v>45554.66667</v>
      </c>
      <c r="E182" s="1">
        <f>IFERROR(__xludf.DUMMYFUNCTION("""COMPUTED_VALUE"""),558.41)</f>
        <v>558.41</v>
      </c>
      <c r="G182" s="2">
        <f>IFERROR(__xludf.DUMMYFUNCTION("""COMPUTED_VALUE"""),45554.66666666667)</f>
        <v>45554.66667</v>
      </c>
      <c r="H182" s="1">
        <f>IFERROR(__xludf.DUMMYFUNCTION("""COMPUTED_VALUE"""),545.37)</f>
        <v>545.37</v>
      </c>
      <c r="J182" s="2">
        <f>IFERROR(__xludf.DUMMYFUNCTION("""COMPUTED_VALUE"""),45554.66666666667)</f>
        <v>45554.66667</v>
      </c>
      <c r="K182" s="1">
        <f>IFERROR(__xludf.DUMMYFUNCTION("""COMPUTED_VALUE"""),557.93)</f>
        <v>557.93</v>
      </c>
      <c r="M182" s="2">
        <f>IFERROR(__xludf.DUMMYFUNCTION("""COMPUTED_VALUE"""),45554.66666666667)</f>
        <v>45554.66667</v>
      </c>
      <c r="N182" s="1">
        <f>IFERROR(__xludf.DUMMYFUNCTION("""COMPUTED_VALUE"""),2.2616343E7)</f>
        <v>22616343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IFERROR(__xludf.DUMMYFUNCTION("""COMPUTED_VALUE"""),554.54)</f>
        <v>554.54</v>
      </c>
      <c r="D183" s="2">
        <f>IFERROR(__xludf.DUMMYFUNCTION("""COMPUTED_VALUE"""),45555.66666666667)</f>
        <v>45555.66667</v>
      </c>
      <c r="E183" s="1">
        <f>IFERROR(__xludf.DUMMYFUNCTION("""COMPUTED_VALUE"""),554.54)</f>
        <v>554.54</v>
      </c>
      <c r="G183" s="2">
        <f>IFERROR(__xludf.DUMMYFUNCTION("""COMPUTED_VALUE"""),45555.66666666667)</f>
        <v>45555.66667</v>
      </c>
      <c r="H183" s="1">
        <f>IFERROR(__xludf.DUMMYFUNCTION("""COMPUTED_VALUE"""),545.28)</f>
        <v>545.28</v>
      </c>
      <c r="J183" s="2">
        <f>IFERROR(__xludf.DUMMYFUNCTION("""COMPUTED_VALUE"""),45555.66666666667)</f>
        <v>45555.66667</v>
      </c>
      <c r="K183" s="1">
        <f>IFERROR(__xludf.DUMMYFUNCTION("""COMPUTED_VALUE"""),551.51)</f>
        <v>551.51</v>
      </c>
      <c r="M183" s="2">
        <f>IFERROR(__xludf.DUMMYFUNCTION("""COMPUTED_VALUE"""),45555.66666666667)</f>
        <v>45555.66667</v>
      </c>
      <c r="N183" s="1">
        <f>IFERROR(__xludf.DUMMYFUNCTION("""COMPUTED_VALUE"""),5.870285E7)</f>
        <v>58702850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IFERROR(__xludf.DUMMYFUNCTION("""COMPUTED_VALUE"""),552.9)</f>
        <v>552.9</v>
      </c>
      <c r="D184" s="2">
        <f>IFERROR(__xludf.DUMMYFUNCTION("""COMPUTED_VALUE"""),45558.66666666667)</f>
        <v>45558.66667</v>
      </c>
      <c r="E184" s="1">
        <f>IFERROR(__xludf.DUMMYFUNCTION("""COMPUTED_VALUE"""),555.52)</f>
        <v>555.52</v>
      </c>
      <c r="G184" s="2">
        <f>IFERROR(__xludf.DUMMYFUNCTION("""COMPUTED_VALUE"""),45558.66666666667)</f>
        <v>45558.66667</v>
      </c>
      <c r="H184" s="1">
        <f>IFERROR(__xludf.DUMMYFUNCTION("""COMPUTED_VALUE"""),548.82)</f>
        <v>548.82</v>
      </c>
      <c r="J184" s="2">
        <f>IFERROR(__xludf.DUMMYFUNCTION("""COMPUTED_VALUE"""),45558.66666666667)</f>
        <v>45558.66667</v>
      </c>
      <c r="K184" s="1">
        <f>IFERROR(__xludf.DUMMYFUNCTION("""COMPUTED_VALUE"""),555.15)</f>
        <v>555.15</v>
      </c>
      <c r="M184" s="2">
        <f>IFERROR(__xludf.DUMMYFUNCTION("""COMPUTED_VALUE"""),45558.66666666667)</f>
        <v>45558.66667</v>
      </c>
      <c r="N184" s="1">
        <f>IFERROR(__xludf.DUMMYFUNCTION("""COMPUTED_VALUE"""),1.7467432E7)</f>
        <v>17467432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IFERROR(__xludf.DUMMYFUNCTION("""COMPUTED_VALUE"""),564.52)</f>
        <v>564.52</v>
      </c>
      <c r="D185" s="2">
        <f>IFERROR(__xludf.DUMMYFUNCTION("""COMPUTED_VALUE"""),45559.66666666667)</f>
        <v>45559.66667</v>
      </c>
      <c r="E185" s="1">
        <f>IFERROR(__xludf.DUMMYFUNCTION("""COMPUTED_VALUE"""),571.82)</f>
        <v>571.82</v>
      </c>
      <c r="G185" s="2">
        <f>IFERROR(__xludf.DUMMYFUNCTION("""COMPUTED_VALUE"""),45559.66666666667)</f>
        <v>45559.66667</v>
      </c>
      <c r="H185" s="1">
        <f>IFERROR(__xludf.DUMMYFUNCTION("""COMPUTED_VALUE"""),564.17)</f>
        <v>564.17</v>
      </c>
      <c r="J185" s="2">
        <f>IFERROR(__xludf.DUMMYFUNCTION("""COMPUTED_VALUE"""),45559.66666666667)</f>
        <v>45559.66667</v>
      </c>
      <c r="K185" s="1">
        <f>IFERROR(__xludf.DUMMYFUNCTION("""COMPUTED_VALUE"""),565.73)</f>
        <v>565.73</v>
      </c>
      <c r="M185" s="2">
        <f>IFERROR(__xludf.DUMMYFUNCTION("""COMPUTED_VALUE"""),45559.66666666667)</f>
        <v>45559.66667</v>
      </c>
      <c r="N185" s="1">
        <f>IFERROR(__xludf.DUMMYFUNCTION("""COMPUTED_VALUE"""),2.7228531E7)</f>
        <v>27228531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IFERROR(__xludf.DUMMYFUNCTION("""COMPUTED_VALUE"""),565.54)</f>
        <v>565.54</v>
      </c>
      <c r="D186" s="2">
        <f>IFERROR(__xludf.DUMMYFUNCTION("""COMPUTED_VALUE"""),45560.66666666667)</f>
        <v>45560.66667</v>
      </c>
      <c r="E186" s="1">
        <f>IFERROR(__xludf.DUMMYFUNCTION("""COMPUTED_VALUE"""),565.54)</f>
        <v>565.54</v>
      </c>
      <c r="G186" s="2">
        <f>IFERROR(__xludf.DUMMYFUNCTION("""COMPUTED_VALUE"""),45560.66666666667)</f>
        <v>45560.66667</v>
      </c>
      <c r="H186" s="1">
        <f>IFERROR(__xludf.DUMMYFUNCTION("""COMPUTED_VALUE"""),559.1)</f>
        <v>559.1</v>
      </c>
      <c r="J186" s="2">
        <f>IFERROR(__xludf.DUMMYFUNCTION("""COMPUTED_VALUE"""),45560.66666666667)</f>
        <v>45560.66667</v>
      </c>
      <c r="K186" s="1">
        <f>IFERROR(__xludf.DUMMYFUNCTION("""COMPUTED_VALUE"""),561.61)</f>
        <v>561.61</v>
      </c>
      <c r="M186" s="2">
        <f>IFERROR(__xludf.DUMMYFUNCTION("""COMPUTED_VALUE"""),45560.66666666667)</f>
        <v>45560.66667</v>
      </c>
      <c r="N186" s="1">
        <f>IFERROR(__xludf.DUMMYFUNCTION("""COMPUTED_VALUE"""),2.2581535E7)</f>
        <v>22581535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IFERROR(__xludf.DUMMYFUNCTION("""COMPUTED_VALUE"""),571.38)</f>
        <v>571.38</v>
      </c>
      <c r="D187" s="2">
        <f>IFERROR(__xludf.DUMMYFUNCTION("""COMPUTED_VALUE"""),45561.66666666667)</f>
        <v>45561.66667</v>
      </c>
      <c r="E187" s="1">
        <f>IFERROR(__xludf.DUMMYFUNCTION("""COMPUTED_VALUE"""),575.31)</f>
        <v>575.31</v>
      </c>
      <c r="G187" s="2">
        <f>IFERROR(__xludf.DUMMYFUNCTION("""COMPUTED_VALUE"""),45561.66666666667)</f>
        <v>45561.66667</v>
      </c>
      <c r="H187" s="1">
        <f>IFERROR(__xludf.DUMMYFUNCTION("""COMPUTED_VALUE"""),564.0)</f>
        <v>564</v>
      </c>
      <c r="J187" s="2">
        <f>IFERROR(__xludf.DUMMYFUNCTION("""COMPUTED_VALUE"""),45561.66666666667)</f>
        <v>45561.66667</v>
      </c>
      <c r="K187" s="1">
        <f>IFERROR(__xludf.DUMMYFUNCTION("""COMPUTED_VALUE"""),565.67)</f>
        <v>565.67</v>
      </c>
      <c r="M187" s="2">
        <f>IFERROR(__xludf.DUMMYFUNCTION("""COMPUTED_VALUE"""),45561.66666666667)</f>
        <v>45561.66667</v>
      </c>
      <c r="N187" s="1">
        <f>IFERROR(__xludf.DUMMYFUNCTION("""COMPUTED_VALUE"""),2.7589593E7)</f>
        <v>27589593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IFERROR(__xludf.DUMMYFUNCTION("""COMPUTED_VALUE"""),567.99)</f>
        <v>567.99</v>
      </c>
      <c r="D188" s="2">
        <f>IFERROR(__xludf.DUMMYFUNCTION("""COMPUTED_VALUE"""),45562.66666666667)</f>
        <v>45562.66667</v>
      </c>
      <c r="E188" s="1">
        <f>IFERROR(__xludf.DUMMYFUNCTION("""COMPUTED_VALUE"""),574.62)</f>
        <v>574.62</v>
      </c>
      <c r="G188" s="2">
        <f>IFERROR(__xludf.DUMMYFUNCTION("""COMPUTED_VALUE"""),45562.66666666667)</f>
        <v>45562.66667</v>
      </c>
      <c r="H188" s="1">
        <f>IFERROR(__xludf.DUMMYFUNCTION("""COMPUTED_VALUE"""),564.08)</f>
        <v>564.08</v>
      </c>
      <c r="J188" s="2">
        <f>IFERROR(__xludf.DUMMYFUNCTION("""COMPUTED_VALUE"""),45562.66666666667)</f>
        <v>45562.66667</v>
      </c>
      <c r="K188" s="1">
        <f>IFERROR(__xludf.DUMMYFUNCTION("""COMPUTED_VALUE"""),565.78)</f>
        <v>565.78</v>
      </c>
      <c r="M188" s="2">
        <f>IFERROR(__xludf.DUMMYFUNCTION("""COMPUTED_VALUE"""),45562.66666666667)</f>
        <v>45562.66667</v>
      </c>
      <c r="N188" s="1">
        <f>IFERROR(__xludf.DUMMYFUNCTION("""COMPUTED_VALUE"""),2.2384428E7)</f>
        <v>22384428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IFERROR(__xludf.DUMMYFUNCTION("""COMPUTED_VALUE"""),565.05)</f>
        <v>565.05</v>
      </c>
      <c r="D189" s="2">
        <f>IFERROR(__xludf.DUMMYFUNCTION("""COMPUTED_VALUE"""),45565.66666666667)</f>
        <v>45565.66667</v>
      </c>
      <c r="E189" s="1">
        <f>IFERROR(__xludf.DUMMYFUNCTION("""COMPUTED_VALUE"""),566.98)</f>
        <v>566.98</v>
      </c>
      <c r="G189" s="2">
        <f>IFERROR(__xludf.DUMMYFUNCTION("""COMPUTED_VALUE"""),45565.66666666667)</f>
        <v>45565.66667</v>
      </c>
      <c r="H189" s="1">
        <f>IFERROR(__xludf.DUMMYFUNCTION("""COMPUTED_VALUE"""),560.74)</f>
        <v>560.74</v>
      </c>
      <c r="J189" s="2">
        <f>IFERROR(__xludf.DUMMYFUNCTION("""COMPUTED_VALUE"""),45565.66666666667)</f>
        <v>45565.66667</v>
      </c>
      <c r="K189" s="1">
        <f>IFERROR(__xludf.DUMMYFUNCTION("""COMPUTED_VALUE"""),566.11)</f>
        <v>566.11</v>
      </c>
      <c r="M189" s="2">
        <f>IFERROR(__xludf.DUMMYFUNCTION("""COMPUTED_VALUE"""),45565.66666666667)</f>
        <v>45565.66667</v>
      </c>
      <c r="N189" s="1">
        <f>IFERROR(__xludf.DUMMYFUNCTION("""COMPUTED_VALUE"""),1.9919902E7)</f>
        <v>19919902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IFERROR(__xludf.DUMMYFUNCTION("""COMPUTED_VALUE"""),565.7)</f>
        <v>565.7</v>
      </c>
      <c r="D190" s="2">
        <f>IFERROR(__xludf.DUMMYFUNCTION("""COMPUTED_VALUE"""),45566.66666666667)</f>
        <v>45566.66667</v>
      </c>
      <c r="E190" s="1">
        <f>IFERROR(__xludf.DUMMYFUNCTION("""COMPUTED_VALUE"""),573.96)</f>
        <v>573.96</v>
      </c>
      <c r="G190" s="2">
        <f>IFERROR(__xludf.DUMMYFUNCTION("""COMPUTED_VALUE"""),45566.66666666667)</f>
        <v>45566.66667</v>
      </c>
      <c r="H190" s="1">
        <f>IFERROR(__xludf.DUMMYFUNCTION("""COMPUTED_VALUE"""),563.97)</f>
        <v>563.97</v>
      </c>
      <c r="J190" s="2">
        <f>IFERROR(__xludf.DUMMYFUNCTION("""COMPUTED_VALUE"""),45566.66666666667)</f>
        <v>45566.66667</v>
      </c>
      <c r="K190" s="1">
        <f>IFERROR(__xludf.DUMMYFUNCTION("""COMPUTED_VALUE"""),571.41)</f>
        <v>571.41</v>
      </c>
      <c r="M190" s="2">
        <f>IFERROR(__xludf.DUMMYFUNCTION("""COMPUTED_VALUE"""),45566.66666666667)</f>
        <v>45566.66667</v>
      </c>
      <c r="N190" s="1">
        <f>IFERROR(__xludf.DUMMYFUNCTION("""COMPUTED_VALUE"""),1.7589072E7)</f>
        <v>17589072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IFERROR(__xludf.DUMMYFUNCTION("""COMPUTED_VALUE"""),571.67)</f>
        <v>571.67</v>
      </c>
      <c r="D191" s="2">
        <f>IFERROR(__xludf.DUMMYFUNCTION("""COMPUTED_VALUE"""),45567.66666666667)</f>
        <v>45567.66667</v>
      </c>
      <c r="E191" s="1">
        <f>IFERROR(__xludf.DUMMYFUNCTION("""COMPUTED_VALUE"""),576.43)</f>
        <v>576.43</v>
      </c>
      <c r="G191" s="2">
        <f>IFERROR(__xludf.DUMMYFUNCTION("""COMPUTED_VALUE"""),45567.66666666667)</f>
        <v>45567.66667</v>
      </c>
      <c r="H191" s="1">
        <f>IFERROR(__xludf.DUMMYFUNCTION("""COMPUTED_VALUE"""),563.35)</f>
        <v>563.35</v>
      </c>
      <c r="J191" s="2">
        <f>IFERROR(__xludf.DUMMYFUNCTION("""COMPUTED_VALUE"""),45567.66666666667)</f>
        <v>45567.66667</v>
      </c>
      <c r="K191" s="1">
        <f>IFERROR(__xludf.DUMMYFUNCTION("""COMPUTED_VALUE"""),565.29)</f>
        <v>565.29</v>
      </c>
      <c r="M191" s="2">
        <f>IFERROR(__xludf.DUMMYFUNCTION("""COMPUTED_VALUE"""),45567.66666666667)</f>
        <v>45567.66667</v>
      </c>
      <c r="N191" s="1">
        <f>IFERROR(__xludf.DUMMYFUNCTION("""COMPUTED_VALUE"""),1.6052193E7)</f>
        <v>16052193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IFERROR(__xludf.DUMMYFUNCTION("""COMPUTED_VALUE"""),562.28)</f>
        <v>562.28</v>
      </c>
      <c r="D192" s="2">
        <f>IFERROR(__xludf.DUMMYFUNCTION("""COMPUTED_VALUE"""),45568.66666666667)</f>
        <v>45568.66667</v>
      </c>
      <c r="E192" s="1">
        <f>IFERROR(__xludf.DUMMYFUNCTION("""COMPUTED_VALUE"""),564.54)</f>
        <v>564.54</v>
      </c>
      <c r="G192" s="2">
        <f>IFERROR(__xludf.DUMMYFUNCTION("""COMPUTED_VALUE"""),45568.66666666667)</f>
        <v>45568.66667</v>
      </c>
      <c r="H192" s="1">
        <f>IFERROR(__xludf.DUMMYFUNCTION("""COMPUTED_VALUE"""),557.82)</f>
        <v>557.82</v>
      </c>
      <c r="J192" s="2">
        <f>IFERROR(__xludf.DUMMYFUNCTION("""COMPUTED_VALUE"""),45568.66666666667)</f>
        <v>45568.66667</v>
      </c>
      <c r="K192" s="1">
        <f>IFERROR(__xludf.DUMMYFUNCTION("""COMPUTED_VALUE"""),561.53)</f>
        <v>561.53</v>
      </c>
      <c r="M192" s="2">
        <f>IFERROR(__xludf.DUMMYFUNCTION("""COMPUTED_VALUE"""),45568.66666666667)</f>
        <v>45568.66667</v>
      </c>
      <c r="N192" s="1">
        <f>IFERROR(__xludf.DUMMYFUNCTION("""COMPUTED_VALUE"""),1.6076155E7)</f>
        <v>16076155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IFERROR(__xludf.DUMMYFUNCTION("""COMPUTED_VALUE"""),567.96)</f>
        <v>567.96</v>
      </c>
      <c r="D193" s="2">
        <f>IFERROR(__xludf.DUMMYFUNCTION("""COMPUTED_VALUE"""),45569.66666666667)</f>
        <v>45569.66667</v>
      </c>
      <c r="E193" s="1">
        <f>IFERROR(__xludf.DUMMYFUNCTION("""COMPUTED_VALUE"""),573.1)</f>
        <v>573.1</v>
      </c>
      <c r="G193" s="2">
        <f>IFERROR(__xludf.DUMMYFUNCTION("""COMPUTED_VALUE"""),45569.66666666667)</f>
        <v>45569.66667</v>
      </c>
      <c r="H193" s="1">
        <f>IFERROR(__xludf.DUMMYFUNCTION("""COMPUTED_VALUE"""),563.28)</f>
        <v>563.28</v>
      </c>
      <c r="J193" s="2">
        <f>IFERROR(__xludf.DUMMYFUNCTION("""COMPUTED_VALUE"""),45569.66666666667)</f>
        <v>45569.66667</v>
      </c>
      <c r="K193" s="1">
        <f>IFERROR(__xludf.DUMMYFUNCTION("""COMPUTED_VALUE"""),565.33)</f>
        <v>565.33</v>
      </c>
      <c r="M193" s="2">
        <f>IFERROR(__xludf.DUMMYFUNCTION("""COMPUTED_VALUE"""),45569.66666666667)</f>
        <v>45569.66667</v>
      </c>
      <c r="N193" s="1">
        <f>IFERROR(__xludf.DUMMYFUNCTION("""COMPUTED_VALUE"""),1.4777604E7)</f>
        <v>14777604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IFERROR(__xludf.DUMMYFUNCTION("""COMPUTED_VALUE"""),563.01)</f>
        <v>563.01</v>
      </c>
      <c r="D194" s="2">
        <f>IFERROR(__xludf.DUMMYFUNCTION("""COMPUTED_VALUE"""),45572.66666666667)</f>
        <v>45572.66667</v>
      </c>
      <c r="E194" s="1">
        <f>IFERROR(__xludf.DUMMYFUNCTION("""COMPUTED_VALUE"""),569.55)</f>
        <v>569.55</v>
      </c>
      <c r="G194" s="2">
        <f>IFERROR(__xludf.DUMMYFUNCTION("""COMPUTED_VALUE"""),45572.66666666667)</f>
        <v>45572.66667</v>
      </c>
      <c r="H194" s="1">
        <f>IFERROR(__xludf.DUMMYFUNCTION("""COMPUTED_VALUE"""),560.17)</f>
        <v>560.17</v>
      </c>
      <c r="J194" s="2">
        <f>IFERROR(__xludf.DUMMYFUNCTION("""COMPUTED_VALUE"""),45572.66666666667)</f>
        <v>45572.66667</v>
      </c>
      <c r="K194" s="1">
        <f>IFERROR(__xludf.DUMMYFUNCTION("""COMPUTED_VALUE"""),569.16)</f>
        <v>569.16</v>
      </c>
      <c r="M194" s="2">
        <f>IFERROR(__xludf.DUMMYFUNCTION("""COMPUTED_VALUE"""),45572.66666666667)</f>
        <v>45572.66667</v>
      </c>
      <c r="N194" s="1">
        <f>IFERROR(__xludf.DUMMYFUNCTION("""COMPUTED_VALUE"""),1.3272981E7)</f>
        <v>13272981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IFERROR(__xludf.DUMMYFUNCTION("""COMPUTED_VALUE"""),565.64)</f>
        <v>565.64</v>
      </c>
      <c r="D195" s="2">
        <f>IFERROR(__xludf.DUMMYFUNCTION("""COMPUTED_VALUE"""),45573.66666666667)</f>
        <v>45573.66667</v>
      </c>
      <c r="E195" s="1">
        <f>IFERROR(__xludf.DUMMYFUNCTION("""COMPUTED_VALUE"""),565.64)</f>
        <v>565.64</v>
      </c>
      <c r="G195" s="2">
        <f>IFERROR(__xludf.DUMMYFUNCTION("""COMPUTED_VALUE"""),45573.66666666667)</f>
        <v>45573.66667</v>
      </c>
      <c r="H195" s="1">
        <f>IFERROR(__xludf.DUMMYFUNCTION("""COMPUTED_VALUE"""),553.34)</f>
        <v>553.34</v>
      </c>
      <c r="J195" s="2">
        <f>IFERROR(__xludf.DUMMYFUNCTION("""COMPUTED_VALUE"""),45573.66666666667)</f>
        <v>45573.66667</v>
      </c>
      <c r="K195" s="1">
        <f>IFERROR(__xludf.DUMMYFUNCTION("""COMPUTED_VALUE"""),558.12)</f>
        <v>558.12</v>
      </c>
      <c r="M195" s="2">
        <f>IFERROR(__xludf.DUMMYFUNCTION("""COMPUTED_VALUE"""),45573.66666666667)</f>
        <v>45573.66667</v>
      </c>
      <c r="N195" s="1">
        <f>IFERROR(__xludf.DUMMYFUNCTION("""COMPUTED_VALUE"""),2.0687202E7)</f>
        <v>20687202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IFERROR(__xludf.DUMMYFUNCTION("""COMPUTED_VALUE"""),555.74)</f>
        <v>555.74</v>
      </c>
      <c r="D196" s="2">
        <f>IFERROR(__xludf.DUMMYFUNCTION("""COMPUTED_VALUE"""),45574.66666666667)</f>
        <v>45574.66667</v>
      </c>
      <c r="E196" s="1">
        <f>IFERROR(__xludf.DUMMYFUNCTION("""COMPUTED_VALUE"""),568.26)</f>
        <v>568.26</v>
      </c>
      <c r="G196" s="2">
        <f>IFERROR(__xludf.DUMMYFUNCTION("""COMPUTED_VALUE"""),45574.66666666667)</f>
        <v>45574.66667</v>
      </c>
      <c r="H196" s="1">
        <f>IFERROR(__xludf.DUMMYFUNCTION("""COMPUTED_VALUE"""),554.68)</f>
        <v>554.68</v>
      </c>
      <c r="J196" s="2">
        <f>IFERROR(__xludf.DUMMYFUNCTION("""COMPUTED_VALUE"""),45574.66666666667)</f>
        <v>45574.66667</v>
      </c>
      <c r="K196" s="1">
        <f>IFERROR(__xludf.DUMMYFUNCTION("""COMPUTED_VALUE"""),567.29)</f>
        <v>567.29</v>
      </c>
      <c r="M196" s="2">
        <f>IFERROR(__xludf.DUMMYFUNCTION("""COMPUTED_VALUE"""),45574.66666666667)</f>
        <v>45574.66667</v>
      </c>
      <c r="N196" s="1">
        <f>IFERROR(__xludf.DUMMYFUNCTION("""COMPUTED_VALUE"""),1.8083683E7)</f>
        <v>18083683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IFERROR(__xludf.DUMMYFUNCTION("""COMPUTED_VALUE"""),563.45)</f>
        <v>563.45</v>
      </c>
      <c r="D197" s="2">
        <f>IFERROR(__xludf.DUMMYFUNCTION("""COMPUTED_VALUE"""),45575.66666666667)</f>
        <v>45575.66667</v>
      </c>
      <c r="E197" s="1">
        <f>IFERROR(__xludf.DUMMYFUNCTION("""COMPUTED_VALUE"""),566.89)</f>
        <v>566.89</v>
      </c>
      <c r="G197" s="2">
        <f>IFERROR(__xludf.DUMMYFUNCTION("""COMPUTED_VALUE"""),45575.66666666667)</f>
        <v>45575.66667</v>
      </c>
      <c r="H197" s="1">
        <f>IFERROR(__xludf.DUMMYFUNCTION("""COMPUTED_VALUE"""),561.03)</f>
        <v>561.03</v>
      </c>
      <c r="J197" s="2">
        <f>IFERROR(__xludf.DUMMYFUNCTION("""COMPUTED_VALUE"""),45575.66666666667)</f>
        <v>45575.66667</v>
      </c>
      <c r="K197" s="1">
        <f>IFERROR(__xludf.DUMMYFUNCTION("""COMPUTED_VALUE"""),563.71)</f>
        <v>563.71</v>
      </c>
      <c r="M197" s="2">
        <f>IFERROR(__xludf.DUMMYFUNCTION("""COMPUTED_VALUE"""),45575.66666666667)</f>
        <v>45575.66667</v>
      </c>
      <c r="N197" s="1">
        <f>IFERROR(__xludf.DUMMYFUNCTION("""COMPUTED_VALUE"""),1.6774463E7)</f>
        <v>16774463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IFERROR(__xludf.DUMMYFUNCTION("""COMPUTED_VALUE"""),564.16)</f>
        <v>564.16</v>
      </c>
      <c r="D198" s="2">
        <f>IFERROR(__xludf.DUMMYFUNCTION("""COMPUTED_VALUE"""),45576.66666666667)</f>
        <v>45576.66667</v>
      </c>
      <c r="E198" s="1">
        <f>IFERROR(__xludf.DUMMYFUNCTION("""COMPUTED_VALUE"""),573.97)</f>
        <v>573.97</v>
      </c>
      <c r="G198" s="2">
        <f>IFERROR(__xludf.DUMMYFUNCTION("""COMPUTED_VALUE"""),45576.66666666667)</f>
        <v>45576.66667</v>
      </c>
      <c r="H198" s="1">
        <f>IFERROR(__xludf.DUMMYFUNCTION("""COMPUTED_VALUE"""),564.16)</f>
        <v>564.16</v>
      </c>
      <c r="J198" s="2">
        <f>IFERROR(__xludf.DUMMYFUNCTION("""COMPUTED_VALUE"""),45576.66666666667)</f>
        <v>45576.66667</v>
      </c>
      <c r="K198" s="1">
        <f>IFERROR(__xludf.DUMMYFUNCTION("""COMPUTED_VALUE"""),571.23)</f>
        <v>571.23</v>
      </c>
      <c r="M198" s="2">
        <f>IFERROR(__xludf.DUMMYFUNCTION("""COMPUTED_VALUE"""),45576.66666666667)</f>
        <v>45576.66667</v>
      </c>
      <c r="N198" s="1">
        <f>IFERROR(__xludf.DUMMYFUNCTION("""COMPUTED_VALUE"""),1.5194904E7)</f>
        <v>15194904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IFERROR(__xludf.DUMMYFUNCTION("""COMPUTED_VALUE"""),568.76)</f>
        <v>568.76</v>
      </c>
      <c r="D199" s="2">
        <f>IFERROR(__xludf.DUMMYFUNCTION("""COMPUTED_VALUE"""),45579.66666666667)</f>
        <v>45579.66667</v>
      </c>
      <c r="E199" s="1">
        <f>IFERROR(__xludf.DUMMYFUNCTION("""COMPUTED_VALUE"""),573.28)</f>
        <v>573.28</v>
      </c>
      <c r="G199" s="2">
        <f>IFERROR(__xludf.DUMMYFUNCTION("""COMPUTED_VALUE"""),45579.66666666667)</f>
        <v>45579.66667</v>
      </c>
      <c r="H199" s="1">
        <f>IFERROR(__xludf.DUMMYFUNCTION("""COMPUTED_VALUE"""),563.38)</f>
        <v>563.38</v>
      </c>
      <c r="J199" s="2">
        <f>IFERROR(__xludf.DUMMYFUNCTION("""COMPUTED_VALUE"""),45579.66666666667)</f>
        <v>45579.66667</v>
      </c>
      <c r="K199" s="1">
        <f>IFERROR(__xludf.DUMMYFUNCTION("""COMPUTED_VALUE"""),572.91)</f>
        <v>572.91</v>
      </c>
      <c r="M199" s="2">
        <f>IFERROR(__xludf.DUMMYFUNCTION("""COMPUTED_VALUE"""),45579.66666666667)</f>
        <v>45579.66667</v>
      </c>
      <c r="N199" s="1">
        <f>IFERROR(__xludf.DUMMYFUNCTION("""COMPUTED_VALUE"""),1.3171842E7)</f>
        <v>13171842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IFERROR(__xludf.DUMMYFUNCTION("""COMPUTED_VALUE"""),569.52)</f>
        <v>569.52</v>
      </c>
      <c r="D200" s="2">
        <f>IFERROR(__xludf.DUMMYFUNCTION("""COMPUTED_VALUE"""),45580.66666666667)</f>
        <v>45580.66667</v>
      </c>
      <c r="E200" s="1">
        <f>IFERROR(__xludf.DUMMYFUNCTION("""COMPUTED_VALUE"""),577.7)</f>
        <v>577.7</v>
      </c>
      <c r="G200" s="2">
        <f>IFERROR(__xludf.DUMMYFUNCTION("""COMPUTED_VALUE"""),45580.66666666667)</f>
        <v>45580.66667</v>
      </c>
      <c r="H200" s="1">
        <f>IFERROR(__xludf.DUMMYFUNCTION("""COMPUTED_VALUE"""),568.25)</f>
        <v>568.25</v>
      </c>
      <c r="J200" s="2">
        <f>IFERROR(__xludf.DUMMYFUNCTION("""COMPUTED_VALUE"""),45580.66666666667)</f>
        <v>45580.66667</v>
      </c>
      <c r="K200" s="1">
        <f>IFERROR(__xludf.DUMMYFUNCTION("""COMPUTED_VALUE"""),568.4)</f>
        <v>568.4</v>
      </c>
      <c r="M200" s="2">
        <f>IFERROR(__xludf.DUMMYFUNCTION("""COMPUTED_VALUE"""),45580.66666666667)</f>
        <v>45580.66667</v>
      </c>
      <c r="N200" s="1">
        <f>IFERROR(__xludf.DUMMYFUNCTION("""COMPUTED_VALUE"""),1.5424193E7)</f>
        <v>15424193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IFERROR(__xludf.DUMMYFUNCTION("""COMPUTED_VALUE"""),570.54)</f>
        <v>570.54</v>
      </c>
      <c r="D201" s="2">
        <f>IFERROR(__xludf.DUMMYFUNCTION("""COMPUTED_VALUE"""),45581.66666666667)</f>
        <v>45581.66667</v>
      </c>
      <c r="E201" s="1">
        <f>IFERROR(__xludf.DUMMYFUNCTION("""COMPUTED_VALUE"""),576.26)</f>
        <v>576.26</v>
      </c>
      <c r="G201" s="2">
        <f>IFERROR(__xludf.DUMMYFUNCTION("""COMPUTED_VALUE"""),45581.66666666667)</f>
        <v>45581.66667</v>
      </c>
      <c r="H201" s="1">
        <f>IFERROR(__xludf.DUMMYFUNCTION("""COMPUTED_VALUE"""),570.02)</f>
        <v>570.02</v>
      </c>
      <c r="J201" s="2">
        <f>IFERROR(__xludf.DUMMYFUNCTION("""COMPUTED_VALUE"""),45581.66666666667)</f>
        <v>45581.66667</v>
      </c>
      <c r="K201" s="1">
        <f>IFERROR(__xludf.DUMMYFUNCTION("""COMPUTED_VALUE"""),576.09)</f>
        <v>576.09</v>
      </c>
      <c r="M201" s="2">
        <f>IFERROR(__xludf.DUMMYFUNCTION("""COMPUTED_VALUE"""),45581.66666666667)</f>
        <v>45581.66667</v>
      </c>
      <c r="N201" s="1">
        <f>IFERROR(__xludf.DUMMYFUNCTION("""COMPUTED_VALUE"""),1.3583257E7)</f>
        <v>13583257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IFERROR(__xludf.DUMMYFUNCTION("""COMPUTED_VALUE"""),581.83)</f>
        <v>581.83</v>
      </c>
      <c r="D202" s="2">
        <f>IFERROR(__xludf.DUMMYFUNCTION("""COMPUTED_VALUE"""),45582.66666666667)</f>
        <v>45582.66667</v>
      </c>
      <c r="E202" s="1">
        <f>IFERROR(__xludf.DUMMYFUNCTION("""COMPUTED_VALUE"""),592.51)</f>
        <v>592.51</v>
      </c>
      <c r="G202" s="2">
        <f>IFERROR(__xludf.DUMMYFUNCTION("""COMPUTED_VALUE"""),45582.66666666667)</f>
        <v>45582.66667</v>
      </c>
      <c r="H202" s="1">
        <f>IFERROR(__xludf.DUMMYFUNCTION("""COMPUTED_VALUE"""),579.59)</f>
        <v>579.59</v>
      </c>
      <c r="J202" s="2">
        <f>IFERROR(__xludf.DUMMYFUNCTION("""COMPUTED_VALUE"""),45582.66666666667)</f>
        <v>45582.66667</v>
      </c>
      <c r="K202" s="1">
        <f>IFERROR(__xludf.DUMMYFUNCTION("""COMPUTED_VALUE"""),590.37)</f>
        <v>590.37</v>
      </c>
      <c r="M202" s="2">
        <f>IFERROR(__xludf.DUMMYFUNCTION("""COMPUTED_VALUE"""),45582.66666666667)</f>
        <v>45582.66667</v>
      </c>
      <c r="N202" s="1">
        <f>IFERROR(__xludf.DUMMYFUNCTION("""COMPUTED_VALUE"""),2.1179573E7)</f>
        <v>21179573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IFERROR(__xludf.DUMMYFUNCTION("""COMPUTED_VALUE"""),592.18)</f>
        <v>592.18</v>
      </c>
      <c r="D203" s="2">
        <f>IFERROR(__xludf.DUMMYFUNCTION("""COMPUTED_VALUE"""),45583.66666666667)</f>
        <v>45583.66667</v>
      </c>
      <c r="E203" s="1">
        <f>IFERROR(__xludf.DUMMYFUNCTION("""COMPUTED_VALUE"""),596.36)</f>
        <v>596.36</v>
      </c>
      <c r="G203" s="2">
        <f>IFERROR(__xludf.DUMMYFUNCTION("""COMPUTED_VALUE"""),45583.66666666667)</f>
        <v>45583.66667</v>
      </c>
      <c r="H203" s="1">
        <f>IFERROR(__xludf.DUMMYFUNCTION("""COMPUTED_VALUE"""),588.77)</f>
        <v>588.77</v>
      </c>
      <c r="J203" s="2">
        <f>IFERROR(__xludf.DUMMYFUNCTION("""COMPUTED_VALUE"""),45583.66666666667)</f>
        <v>45583.66667</v>
      </c>
      <c r="K203" s="1">
        <f>IFERROR(__xludf.DUMMYFUNCTION("""COMPUTED_VALUE"""),592.45)</f>
        <v>592.45</v>
      </c>
      <c r="M203" s="2">
        <f>IFERROR(__xludf.DUMMYFUNCTION("""COMPUTED_VALUE"""),45583.66666666667)</f>
        <v>45583.66667</v>
      </c>
      <c r="N203" s="1">
        <f>IFERROR(__xludf.DUMMYFUNCTION("""COMPUTED_VALUE"""),1.7104519E7)</f>
        <v>17104519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IFERROR(__xludf.DUMMYFUNCTION("""COMPUTED_VALUE"""),593.28)</f>
        <v>593.28</v>
      </c>
      <c r="D204" s="2">
        <f>IFERROR(__xludf.DUMMYFUNCTION("""COMPUTED_VALUE"""),45586.66666666667)</f>
        <v>45586.66667</v>
      </c>
      <c r="E204" s="1">
        <f>IFERROR(__xludf.DUMMYFUNCTION("""COMPUTED_VALUE"""),594.68)</f>
        <v>594.68</v>
      </c>
      <c r="G204" s="2">
        <f>IFERROR(__xludf.DUMMYFUNCTION("""COMPUTED_VALUE"""),45586.66666666667)</f>
        <v>45586.66667</v>
      </c>
      <c r="H204" s="1">
        <f>IFERROR(__xludf.DUMMYFUNCTION("""COMPUTED_VALUE"""),583.51)</f>
        <v>583.51</v>
      </c>
      <c r="J204" s="2">
        <f>IFERROR(__xludf.DUMMYFUNCTION("""COMPUTED_VALUE"""),45586.66666666667)</f>
        <v>45586.66667</v>
      </c>
      <c r="K204" s="1">
        <f>IFERROR(__xludf.DUMMYFUNCTION("""COMPUTED_VALUE"""),586.89)</f>
        <v>586.89</v>
      </c>
      <c r="M204" s="2">
        <f>IFERROR(__xludf.DUMMYFUNCTION("""COMPUTED_VALUE"""),45586.66666666667)</f>
        <v>45586.66667</v>
      </c>
      <c r="N204" s="1">
        <f>IFERROR(__xludf.DUMMYFUNCTION("""COMPUTED_VALUE"""),2.0407116E7)</f>
        <v>20407116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IFERROR(__xludf.DUMMYFUNCTION("""COMPUTED_VALUE"""),585.87)</f>
        <v>585.87</v>
      </c>
      <c r="D205" s="2">
        <f>IFERROR(__xludf.DUMMYFUNCTION("""COMPUTED_VALUE"""),45587.66666666667)</f>
        <v>45587.66667</v>
      </c>
      <c r="E205" s="1">
        <f>IFERROR(__xludf.DUMMYFUNCTION("""COMPUTED_VALUE"""),585.87)</f>
        <v>585.87</v>
      </c>
      <c r="G205" s="2">
        <f>IFERROR(__xludf.DUMMYFUNCTION("""COMPUTED_VALUE"""),45587.66666666667)</f>
        <v>45587.66667</v>
      </c>
      <c r="H205" s="1">
        <f>IFERROR(__xludf.DUMMYFUNCTION("""COMPUTED_VALUE"""),558.59)</f>
        <v>558.59</v>
      </c>
      <c r="J205" s="2">
        <f>IFERROR(__xludf.DUMMYFUNCTION("""COMPUTED_VALUE"""),45587.66666666667)</f>
        <v>45587.66667</v>
      </c>
      <c r="K205" s="1">
        <f>IFERROR(__xludf.DUMMYFUNCTION("""COMPUTED_VALUE"""),567.09)</f>
        <v>567.09</v>
      </c>
      <c r="M205" s="2">
        <f>IFERROR(__xludf.DUMMYFUNCTION("""COMPUTED_VALUE"""),45587.66666666667)</f>
        <v>45587.66667</v>
      </c>
      <c r="N205" s="1">
        <f>IFERROR(__xludf.DUMMYFUNCTION("""COMPUTED_VALUE"""),2.201167E7)</f>
        <v>22011670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IFERROR(__xludf.DUMMYFUNCTION("""COMPUTED_VALUE"""),566.36)</f>
        <v>566.36</v>
      </c>
      <c r="D206" s="2">
        <f>IFERROR(__xludf.DUMMYFUNCTION("""COMPUTED_VALUE"""),45588.66666666667)</f>
        <v>45588.66667</v>
      </c>
      <c r="E206" s="1">
        <f>IFERROR(__xludf.DUMMYFUNCTION("""COMPUTED_VALUE"""),570.27)</f>
        <v>570.27</v>
      </c>
      <c r="G206" s="2">
        <f>IFERROR(__xludf.DUMMYFUNCTION("""COMPUTED_VALUE"""),45588.66666666667)</f>
        <v>45588.66667</v>
      </c>
      <c r="H206" s="1">
        <f>IFERROR(__xludf.DUMMYFUNCTION("""COMPUTED_VALUE"""),554.39)</f>
        <v>554.39</v>
      </c>
      <c r="J206" s="2">
        <f>IFERROR(__xludf.DUMMYFUNCTION("""COMPUTED_VALUE"""),45588.66666666667)</f>
        <v>45588.66667</v>
      </c>
      <c r="K206" s="1">
        <f>IFERROR(__xludf.DUMMYFUNCTION("""COMPUTED_VALUE"""),554.92)</f>
        <v>554.92</v>
      </c>
      <c r="M206" s="2">
        <f>IFERROR(__xludf.DUMMYFUNCTION("""COMPUTED_VALUE"""),45588.66666666667)</f>
        <v>45588.66667</v>
      </c>
      <c r="N206" s="1">
        <f>IFERROR(__xludf.DUMMYFUNCTION("""COMPUTED_VALUE"""),1.6712618E7)</f>
        <v>16712618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IFERROR(__xludf.DUMMYFUNCTION("""COMPUTED_VALUE"""),555.13)</f>
        <v>555.13</v>
      </c>
      <c r="D207" s="2">
        <f>IFERROR(__xludf.DUMMYFUNCTION("""COMPUTED_VALUE"""),45589.66666666667)</f>
        <v>45589.66667</v>
      </c>
      <c r="E207" s="1">
        <f>IFERROR(__xludf.DUMMYFUNCTION("""COMPUTED_VALUE"""),563.98)</f>
        <v>563.98</v>
      </c>
      <c r="G207" s="2">
        <f>IFERROR(__xludf.DUMMYFUNCTION("""COMPUTED_VALUE"""),45589.66666666667)</f>
        <v>45589.66667</v>
      </c>
      <c r="H207" s="1">
        <f>IFERROR(__xludf.DUMMYFUNCTION("""COMPUTED_VALUE"""),554.4)</f>
        <v>554.4</v>
      </c>
      <c r="J207" s="2">
        <f>IFERROR(__xludf.DUMMYFUNCTION("""COMPUTED_VALUE"""),45589.66666666667)</f>
        <v>45589.66667</v>
      </c>
      <c r="K207" s="1">
        <f>IFERROR(__xludf.DUMMYFUNCTION("""COMPUTED_VALUE"""),559.64)</f>
        <v>559.64</v>
      </c>
      <c r="M207" s="2">
        <f>IFERROR(__xludf.DUMMYFUNCTION("""COMPUTED_VALUE"""),45589.66666666667)</f>
        <v>45589.66667</v>
      </c>
      <c r="N207" s="1">
        <f>IFERROR(__xludf.DUMMYFUNCTION("""COMPUTED_VALUE"""),1.5435483E7)</f>
        <v>15435483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IFERROR(__xludf.DUMMYFUNCTION("""COMPUTED_VALUE"""),562.38)</f>
        <v>562.38</v>
      </c>
      <c r="D208" s="2">
        <f>IFERROR(__xludf.DUMMYFUNCTION("""COMPUTED_VALUE"""),45590.66666666667)</f>
        <v>45590.66667</v>
      </c>
      <c r="E208" s="1">
        <f>IFERROR(__xludf.DUMMYFUNCTION("""COMPUTED_VALUE"""),565.8)</f>
        <v>565.8</v>
      </c>
      <c r="G208" s="2">
        <f>IFERROR(__xludf.DUMMYFUNCTION("""COMPUTED_VALUE"""),45590.66666666667)</f>
        <v>45590.66667</v>
      </c>
      <c r="H208" s="1">
        <f>IFERROR(__xludf.DUMMYFUNCTION("""COMPUTED_VALUE"""),553.47)</f>
        <v>553.47</v>
      </c>
      <c r="J208" s="2">
        <f>IFERROR(__xludf.DUMMYFUNCTION("""COMPUTED_VALUE"""),45590.66666666667)</f>
        <v>45590.66667</v>
      </c>
      <c r="K208" s="1">
        <f>IFERROR(__xludf.DUMMYFUNCTION("""COMPUTED_VALUE"""),554.39)</f>
        <v>554.39</v>
      </c>
      <c r="M208" s="2">
        <f>IFERROR(__xludf.DUMMYFUNCTION("""COMPUTED_VALUE"""),45590.66666666667)</f>
        <v>45590.66667</v>
      </c>
      <c r="N208" s="1">
        <f>IFERROR(__xludf.DUMMYFUNCTION("""COMPUTED_VALUE"""),1.3220399E7)</f>
        <v>13220399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IFERROR(__xludf.DUMMYFUNCTION("""COMPUTED_VALUE"""),555.32)</f>
        <v>555.32</v>
      </c>
      <c r="D209" s="2">
        <f>IFERROR(__xludf.DUMMYFUNCTION("""COMPUTED_VALUE"""),45593.66666666667)</f>
        <v>45593.66667</v>
      </c>
      <c r="E209" s="1">
        <f>IFERROR(__xludf.DUMMYFUNCTION("""COMPUTED_VALUE"""),577.66)</f>
        <v>577.66</v>
      </c>
      <c r="G209" s="2">
        <f>IFERROR(__xludf.DUMMYFUNCTION("""COMPUTED_VALUE"""),45593.66666666667)</f>
        <v>45593.66667</v>
      </c>
      <c r="H209" s="1">
        <f>IFERROR(__xludf.DUMMYFUNCTION("""COMPUTED_VALUE"""),555.32)</f>
        <v>555.32</v>
      </c>
      <c r="J209" s="2">
        <f>IFERROR(__xludf.DUMMYFUNCTION("""COMPUTED_VALUE"""),45593.66666666667)</f>
        <v>45593.66667</v>
      </c>
      <c r="K209" s="1">
        <f>IFERROR(__xludf.DUMMYFUNCTION("""COMPUTED_VALUE"""),576.5)</f>
        <v>576.5</v>
      </c>
      <c r="M209" s="2">
        <f>IFERROR(__xludf.DUMMYFUNCTION("""COMPUTED_VALUE"""),45593.66666666667)</f>
        <v>45593.66667</v>
      </c>
      <c r="N209" s="1">
        <f>IFERROR(__xludf.DUMMYFUNCTION("""COMPUTED_VALUE"""),1.8959237E7)</f>
        <v>18959237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IFERROR(__xludf.DUMMYFUNCTION("""COMPUTED_VALUE"""),575.29)</f>
        <v>575.29</v>
      </c>
      <c r="D210" s="2">
        <f>IFERROR(__xludf.DUMMYFUNCTION("""COMPUTED_VALUE"""),45594.66666666667)</f>
        <v>45594.66667</v>
      </c>
      <c r="E210" s="1">
        <f>IFERROR(__xludf.DUMMYFUNCTION("""COMPUTED_VALUE"""),575.83)</f>
        <v>575.83</v>
      </c>
      <c r="G210" s="2">
        <f>IFERROR(__xludf.DUMMYFUNCTION("""COMPUTED_VALUE"""),45594.66666666667)</f>
        <v>45594.66667</v>
      </c>
      <c r="H210" s="1">
        <f>IFERROR(__xludf.DUMMYFUNCTION("""COMPUTED_VALUE"""),566.69)</f>
        <v>566.69</v>
      </c>
      <c r="J210" s="2">
        <f>IFERROR(__xludf.DUMMYFUNCTION("""COMPUTED_VALUE"""),45594.66666666667)</f>
        <v>45594.66667</v>
      </c>
      <c r="K210" s="1">
        <f>IFERROR(__xludf.DUMMYFUNCTION("""COMPUTED_VALUE"""),571.48)</f>
        <v>571.48</v>
      </c>
      <c r="M210" s="2">
        <f>IFERROR(__xludf.DUMMYFUNCTION("""COMPUTED_VALUE"""),45594.66666666667)</f>
        <v>45594.66667</v>
      </c>
      <c r="N210" s="1">
        <f>IFERROR(__xludf.DUMMYFUNCTION("""COMPUTED_VALUE"""),2.2604146E7)</f>
        <v>22604146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IFERROR(__xludf.DUMMYFUNCTION("""COMPUTED_VALUE"""),566.97)</f>
        <v>566.97</v>
      </c>
      <c r="D211" s="2">
        <f>IFERROR(__xludf.DUMMYFUNCTION("""COMPUTED_VALUE"""),45595.66666666667)</f>
        <v>45595.66667</v>
      </c>
      <c r="E211" s="1">
        <f>IFERROR(__xludf.DUMMYFUNCTION("""COMPUTED_VALUE"""),574.17)</f>
        <v>574.17</v>
      </c>
      <c r="G211" s="2">
        <f>IFERROR(__xludf.DUMMYFUNCTION("""COMPUTED_VALUE"""),45595.66666666667)</f>
        <v>45595.66667</v>
      </c>
      <c r="H211" s="1">
        <f>IFERROR(__xludf.DUMMYFUNCTION("""COMPUTED_VALUE"""),558.18)</f>
        <v>558.18</v>
      </c>
      <c r="J211" s="2">
        <f>IFERROR(__xludf.DUMMYFUNCTION("""COMPUTED_VALUE"""),45595.66666666667)</f>
        <v>45595.66667</v>
      </c>
      <c r="K211" s="1">
        <f>IFERROR(__xludf.DUMMYFUNCTION("""COMPUTED_VALUE"""),558.37)</f>
        <v>558.37</v>
      </c>
      <c r="M211" s="2">
        <f>IFERROR(__xludf.DUMMYFUNCTION("""COMPUTED_VALUE"""),45595.66666666667)</f>
        <v>45595.66667</v>
      </c>
      <c r="N211" s="1">
        <f>IFERROR(__xludf.DUMMYFUNCTION("""COMPUTED_VALUE"""),1.9217568E7)</f>
        <v>19217568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IFERROR(__xludf.DUMMYFUNCTION("""COMPUTED_VALUE"""),557.9)</f>
        <v>557.9</v>
      </c>
      <c r="D212" s="2">
        <f>IFERROR(__xludf.DUMMYFUNCTION("""COMPUTED_VALUE"""),45596.66666666667)</f>
        <v>45596.66667</v>
      </c>
      <c r="E212" s="1">
        <f>IFERROR(__xludf.DUMMYFUNCTION("""COMPUTED_VALUE"""),561.63)</f>
        <v>561.63</v>
      </c>
      <c r="G212" s="2">
        <f>IFERROR(__xludf.DUMMYFUNCTION("""COMPUTED_VALUE"""),45596.66666666667)</f>
        <v>45596.66667</v>
      </c>
      <c r="H212" s="1">
        <f>IFERROR(__xludf.DUMMYFUNCTION("""COMPUTED_VALUE"""),550.72)</f>
        <v>550.72</v>
      </c>
      <c r="J212" s="2">
        <f>IFERROR(__xludf.DUMMYFUNCTION("""COMPUTED_VALUE"""),45596.66666666667)</f>
        <v>45596.66667</v>
      </c>
      <c r="K212" s="1">
        <f>IFERROR(__xludf.DUMMYFUNCTION("""COMPUTED_VALUE"""),551.38)</f>
        <v>551.38</v>
      </c>
      <c r="M212" s="2">
        <f>IFERROR(__xludf.DUMMYFUNCTION("""COMPUTED_VALUE"""),45596.66666666667)</f>
        <v>45596.66667</v>
      </c>
      <c r="N212" s="1">
        <f>IFERROR(__xludf.DUMMYFUNCTION("""COMPUTED_VALUE"""),2.2829808E7)</f>
        <v>22829808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IFERROR(__xludf.DUMMYFUNCTION("""COMPUTED_VALUE"""),552.25)</f>
        <v>552.25</v>
      </c>
      <c r="D213" s="2">
        <f>IFERROR(__xludf.DUMMYFUNCTION("""COMPUTED_VALUE"""),45597.66666666667)</f>
        <v>45597.66667</v>
      </c>
      <c r="E213" s="1">
        <f>IFERROR(__xludf.DUMMYFUNCTION("""COMPUTED_VALUE"""),559.81)</f>
        <v>559.81</v>
      </c>
      <c r="G213" s="2">
        <f>IFERROR(__xludf.DUMMYFUNCTION("""COMPUTED_VALUE"""),45597.66666666667)</f>
        <v>45597.66667</v>
      </c>
      <c r="H213" s="1">
        <f>IFERROR(__xludf.DUMMYFUNCTION("""COMPUTED_VALUE"""),552.03)</f>
        <v>552.03</v>
      </c>
      <c r="J213" s="2">
        <f>IFERROR(__xludf.DUMMYFUNCTION("""COMPUTED_VALUE"""),45597.66666666667)</f>
        <v>45597.66667</v>
      </c>
      <c r="K213" s="1">
        <f>IFERROR(__xludf.DUMMYFUNCTION("""COMPUTED_VALUE"""),558.0)</f>
        <v>558</v>
      </c>
      <c r="M213" s="2">
        <f>IFERROR(__xludf.DUMMYFUNCTION("""COMPUTED_VALUE"""),45597.66666666667)</f>
        <v>45597.66667</v>
      </c>
      <c r="N213" s="1">
        <f>IFERROR(__xludf.DUMMYFUNCTION("""COMPUTED_VALUE"""),2.1134435E7)</f>
        <v>21134435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IFERROR(__xludf.DUMMYFUNCTION("""COMPUTED_VALUE"""),557.98)</f>
        <v>557.98</v>
      </c>
      <c r="D214" s="2">
        <f>IFERROR(__xludf.DUMMYFUNCTION("""COMPUTED_VALUE"""),45600.66666666667)</f>
        <v>45600.66667</v>
      </c>
      <c r="E214" s="1">
        <f>IFERROR(__xludf.DUMMYFUNCTION("""COMPUTED_VALUE"""),562.29)</f>
        <v>562.29</v>
      </c>
      <c r="G214" s="2">
        <f>IFERROR(__xludf.DUMMYFUNCTION("""COMPUTED_VALUE"""),45600.66666666667)</f>
        <v>45600.66667</v>
      </c>
      <c r="H214" s="1">
        <f>IFERROR(__xludf.DUMMYFUNCTION("""COMPUTED_VALUE"""),554.76)</f>
        <v>554.76</v>
      </c>
      <c r="J214" s="2">
        <f>IFERROR(__xludf.DUMMYFUNCTION("""COMPUTED_VALUE"""),45600.66666666667)</f>
        <v>45600.66667</v>
      </c>
      <c r="K214" s="1">
        <f>IFERROR(__xludf.DUMMYFUNCTION("""COMPUTED_VALUE"""),556.09)</f>
        <v>556.09</v>
      </c>
      <c r="M214" s="2">
        <f>IFERROR(__xludf.DUMMYFUNCTION("""COMPUTED_VALUE"""),45600.66666666667)</f>
        <v>45600.66667</v>
      </c>
      <c r="N214" s="1">
        <f>IFERROR(__xludf.DUMMYFUNCTION("""COMPUTED_VALUE"""),2.54545E7)</f>
        <v>25454500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IFERROR(__xludf.DUMMYFUNCTION("""COMPUTED_VALUE"""),552.61)</f>
        <v>552.61</v>
      </c>
      <c r="D215" s="2">
        <f>IFERROR(__xludf.DUMMYFUNCTION("""COMPUTED_VALUE"""),45601.66666666667)</f>
        <v>45601.66667</v>
      </c>
      <c r="E215" s="1">
        <f>IFERROR(__xludf.DUMMYFUNCTION("""COMPUTED_VALUE"""),561.72)</f>
        <v>561.72</v>
      </c>
      <c r="G215" s="2">
        <f>IFERROR(__xludf.DUMMYFUNCTION("""COMPUTED_VALUE"""),45601.66666666667)</f>
        <v>45601.66667</v>
      </c>
      <c r="H215" s="1">
        <f>IFERROR(__xludf.DUMMYFUNCTION("""COMPUTED_VALUE"""),551.28)</f>
        <v>551.28</v>
      </c>
      <c r="J215" s="2">
        <f>IFERROR(__xludf.DUMMYFUNCTION("""COMPUTED_VALUE"""),45601.66666666667)</f>
        <v>45601.66667</v>
      </c>
      <c r="K215" s="1">
        <f>IFERROR(__xludf.DUMMYFUNCTION("""COMPUTED_VALUE"""),559.47)</f>
        <v>559.47</v>
      </c>
      <c r="M215" s="2">
        <f>IFERROR(__xludf.DUMMYFUNCTION("""COMPUTED_VALUE"""),45601.66666666667)</f>
        <v>45601.66667</v>
      </c>
      <c r="N215" s="1">
        <f>IFERROR(__xludf.DUMMYFUNCTION("""COMPUTED_VALUE"""),4.6625348E7)</f>
        <v>46625348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IFERROR(__xludf.DUMMYFUNCTION("""COMPUTED_VALUE"""),577.51)</f>
        <v>577.51</v>
      </c>
      <c r="D216" s="2">
        <f>IFERROR(__xludf.DUMMYFUNCTION("""COMPUTED_VALUE"""),45602.66666666667)</f>
        <v>45602.66667</v>
      </c>
      <c r="E216" s="1">
        <f>IFERROR(__xludf.DUMMYFUNCTION("""COMPUTED_VALUE"""),642.02)</f>
        <v>642.02</v>
      </c>
      <c r="G216" s="2">
        <f>IFERROR(__xludf.DUMMYFUNCTION("""COMPUTED_VALUE"""),45602.66666666667)</f>
        <v>45602.66667</v>
      </c>
      <c r="H216" s="1">
        <f>IFERROR(__xludf.DUMMYFUNCTION("""COMPUTED_VALUE"""),577.51)</f>
        <v>577.51</v>
      </c>
      <c r="J216" s="2">
        <f>IFERROR(__xludf.DUMMYFUNCTION("""COMPUTED_VALUE"""),45602.66666666667)</f>
        <v>45602.66667</v>
      </c>
      <c r="K216" s="1">
        <f>IFERROR(__xludf.DUMMYFUNCTION("""COMPUTED_VALUE"""),636.0)</f>
        <v>636</v>
      </c>
      <c r="M216" s="2">
        <f>IFERROR(__xludf.DUMMYFUNCTION("""COMPUTED_VALUE"""),45602.66666666667)</f>
        <v>45602.66667</v>
      </c>
      <c r="N216" s="1">
        <f>IFERROR(__xludf.DUMMYFUNCTION("""COMPUTED_VALUE"""),7.0394603E7)</f>
        <v>70394603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IFERROR(__xludf.DUMMYFUNCTION("""COMPUTED_VALUE"""),636.87)</f>
        <v>636.87</v>
      </c>
      <c r="D217" s="2">
        <f>IFERROR(__xludf.DUMMYFUNCTION("""COMPUTED_VALUE"""),45603.66666666667)</f>
        <v>45603.66667</v>
      </c>
      <c r="E217" s="1">
        <f>IFERROR(__xludf.DUMMYFUNCTION("""COMPUTED_VALUE"""),636.87)</f>
        <v>636.87</v>
      </c>
      <c r="G217" s="2">
        <f>IFERROR(__xludf.DUMMYFUNCTION("""COMPUTED_VALUE"""),45603.66666666667)</f>
        <v>45603.66667</v>
      </c>
      <c r="H217" s="1">
        <f>IFERROR(__xludf.DUMMYFUNCTION("""COMPUTED_VALUE"""),615.19)</f>
        <v>615.19</v>
      </c>
      <c r="J217" s="2">
        <f>IFERROR(__xludf.DUMMYFUNCTION("""COMPUTED_VALUE"""),45603.66666666667)</f>
        <v>45603.66667</v>
      </c>
      <c r="K217" s="1">
        <f>IFERROR(__xludf.DUMMYFUNCTION("""COMPUTED_VALUE"""),616.29)</f>
        <v>616.29</v>
      </c>
      <c r="M217" s="2">
        <f>IFERROR(__xludf.DUMMYFUNCTION("""COMPUTED_VALUE"""),45603.66666666667)</f>
        <v>45603.66667</v>
      </c>
      <c r="N217" s="1">
        <f>IFERROR(__xludf.DUMMYFUNCTION("""COMPUTED_VALUE"""),3.5594251E7)</f>
        <v>35594251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IFERROR(__xludf.DUMMYFUNCTION("""COMPUTED_VALUE"""),615.17)</f>
        <v>615.17</v>
      </c>
      <c r="D218" s="2">
        <f>IFERROR(__xludf.DUMMYFUNCTION("""COMPUTED_VALUE"""),45604.66666666667)</f>
        <v>45604.66667</v>
      </c>
      <c r="E218" s="1">
        <f>IFERROR(__xludf.DUMMYFUNCTION("""COMPUTED_VALUE"""),617.64)</f>
        <v>617.64</v>
      </c>
      <c r="G218" s="2">
        <f>IFERROR(__xludf.DUMMYFUNCTION("""COMPUTED_VALUE"""),45604.66666666667)</f>
        <v>45604.66667</v>
      </c>
      <c r="H218" s="1">
        <f>IFERROR(__xludf.DUMMYFUNCTION("""COMPUTED_VALUE"""),608.98)</f>
        <v>608.98</v>
      </c>
      <c r="J218" s="2">
        <f>IFERROR(__xludf.DUMMYFUNCTION("""COMPUTED_VALUE"""),45604.66666666667)</f>
        <v>45604.66667</v>
      </c>
      <c r="K218" s="1">
        <f>IFERROR(__xludf.DUMMYFUNCTION("""COMPUTED_VALUE"""),612.69)</f>
        <v>612.69</v>
      </c>
      <c r="M218" s="2">
        <f>IFERROR(__xludf.DUMMYFUNCTION("""COMPUTED_VALUE"""),45604.66666666667)</f>
        <v>45604.66667</v>
      </c>
      <c r="N218" s="1">
        <f>IFERROR(__xludf.DUMMYFUNCTION("""COMPUTED_VALUE"""),2.6169181E7)</f>
        <v>26169181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IFERROR(__xludf.DUMMYFUNCTION("""COMPUTED_VALUE"""),614.91)</f>
        <v>614.91</v>
      </c>
      <c r="D219" s="2">
        <f>IFERROR(__xludf.DUMMYFUNCTION("""COMPUTED_VALUE"""),45607.66666666667)</f>
        <v>45607.66667</v>
      </c>
      <c r="E219" s="1">
        <f>IFERROR(__xludf.DUMMYFUNCTION("""COMPUTED_VALUE"""),618.97)</f>
        <v>618.97</v>
      </c>
      <c r="G219" s="2">
        <f>IFERROR(__xludf.DUMMYFUNCTION("""COMPUTED_VALUE"""),45607.66666666667)</f>
        <v>45607.66667</v>
      </c>
      <c r="H219" s="1">
        <f>IFERROR(__xludf.DUMMYFUNCTION("""COMPUTED_VALUE"""),611.13)</f>
        <v>611.13</v>
      </c>
      <c r="J219" s="2">
        <f>IFERROR(__xludf.DUMMYFUNCTION("""COMPUTED_VALUE"""),45607.66666666667)</f>
        <v>45607.66667</v>
      </c>
      <c r="K219" s="1">
        <f>IFERROR(__xludf.DUMMYFUNCTION("""COMPUTED_VALUE"""),612.06)</f>
        <v>612.06</v>
      </c>
      <c r="M219" s="2">
        <f>IFERROR(__xludf.DUMMYFUNCTION("""COMPUTED_VALUE"""),45607.66666666667)</f>
        <v>45607.66667</v>
      </c>
      <c r="N219" s="1">
        <f>IFERROR(__xludf.DUMMYFUNCTION("""COMPUTED_VALUE"""),2.3222253E7)</f>
        <v>23222253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IFERROR(__xludf.DUMMYFUNCTION("""COMPUTED_VALUE"""),609.7)</f>
        <v>609.7</v>
      </c>
      <c r="D220" s="2">
        <f>IFERROR(__xludf.DUMMYFUNCTION("""COMPUTED_VALUE"""),45608.66666666667)</f>
        <v>45608.66667</v>
      </c>
      <c r="E220" s="1">
        <f>IFERROR(__xludf.DUMMYFUNCTION("""COMPUTED_VALUE"""),609.7)</f>
        <v>609.7</v>
      </c>
      <c r="G220" s="2">
        <f>IFERROR(__xludf.DUMMYFUNCTION("""COMPUTED_VALUE"""),45608.66666666667)</f>
        <v>45608.66667</v>
      </c>
      <c r="H220" s="1">
        <f>IFERROR(__xludf.DUMMYFUNCTION("""COMPUTED_VALUE"""),592.4)</f>
        <v>592.4</v>
      </c>
      <c r="J220" s="2">
        <f>IFERROR(__xludf.DUMMYFUNCTION("""COMPUTED_VALUE"""),45608.66666666667)</f>
        <v>45608.66667</v>
      </c>
      <c r="K220" s="1">
        <f>IFERROR(__xludf.DUMMYFUNCTION("""COMPUTED_VALUE"""),597.96)</f>
        <v>597.96</v>
      </c>
      <c r="M220" s="2">
        <f>IFERROR(__xludf.DUMMYFUNCTION("""COMPUTED_VALUE"""),45608.66666666667)</f>
        <v>45608.66667</v>
      </c>
      <c r="N220" s="1">
        <f>IFERROR(__xludf.DUMMYFUNCTION("""COMPUTED_VALUE"""),2.7511066E7)</f>
        <v>27511066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IFERROR(__xludf.DUMMYFUNCTION("""COMPUTED_VALUE"""),597.83)</f>
        <v>597.83</v>
      </c>
      <c r="D221" s="2">
        <f>IFERROR(__xludf.DUMMYFUNCTION("""COMPUTED_VALUE"""),45609.66666666667)</f>
        <v>45609.66667</v>
      </c>
      <c r="E221" s="1">
        <f>IFERROR(__xludf.DUMMYFUNCTION("""COMPUTED_VALUE"""),598.92)</f>
        <v>598.92</v>
      </c>
      <c r="G221" s="2">
        <f>IFERROR(__xludf.DUMMYFUNCTION("""COMPUTED_VALUE"""),45609.66666666667)</f>
        <v>45609.66667</v>
      </c>
      <c r="H221" s="1">
        <f>IFERROR(__xludf.DUMMYFUNCTION("""COMPUTED_VALUE"""),586.14)</f>
        <v>586.14</v>
      </c>
      <c r="J221" s="2">
        <f>IFERROR(__xludf.DUMMYFUNCTION("""COMPUTED_VALUE"""),45609.66666666667)</f>
        <v>45609.66667</v>
      </c>
      <c r="K221" s="1">
        <f>IFERROR(__xludf.DUMMYFUNCTION("""COMPUTED_VALUE"""),587.63)</f>
        <v>587.63</v>
      </c>
      <c r="M221" s="2">
        <f>IFERROR(__xludf.DUMMYFUNCTION("""COMPUTED_VALUE"""),45609.66666666667)</f>
        <v>45609.66667</v>
      </c>
      <c r="N221" s="1">
        <f>IFERROR(__xludf.DUMMYFUNCTION("""COMPUTED_VALUE"""),2.6937907E7)</f>
        <v>26937907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IFERROR(__xludf.DUMMYFUNCTION("""COMPUTED_VALUE"""),587.12)</f>
        <v>587.12</v>
      </c>
      <c r="D222" s="2">
        <f>IFERROR(__xludf.DUMMYFUNCTION("""COMPUTED_VALUE"""),45610.66666666667)</f>
        <v>45610.66667</v>
      </c>
      <c r="E222" s="1">
        <f>IFERROR(__xludf.DUMMYFUNCTION("""COMPUTED_VALUE"""),588.21)</f>
        <v>588.21</v>
      </c>
      <c r="G222" s="2">
        <f>IFERROR(__xludf.DUMMYFUNCTION("""COMPUTED_VALUE"""),45610.66666666667)</f>
        <v>45610.66667</v>
      </c>
      <c r="H222" s="1">
        <f>IFERROR(__xludf.DUMMYFUNCTION("""COMPUTED_VALUE"""),567.01)</f>
        <v>567.01</v>
      </c>
      <c r="J222" s="2">
        <f>IFERROR(__xludf.DUMMYFUNCTION("""COMPUTED_VALUE"""),45610.66666666667)</f>
        <v>45610.66667</v>
      </c>
      <c r="K222" s="1">
        <f>IFERROR(__xludf.DUMMYFUNCTION("""COMPUTED_VALUE"""),569.9)</f>
        <v>569.9</v>
      </c>
      <c r="M222" s="2">
        <f>IFERROR(__xludf.DUMMYFUNCTION("""COMPUTED_VALUE"""),45610.66666666667)</f>
        <v>45610.66667</v>
      </c>
      <c r="N222" s="1">
        <f>IFERROR(__xludf.DUMMYFUNCTION("""COMPUTED_VALUE"""),2.3515869E7)</f>
        <v>23515869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IFERROR(__xludf.DUMMYFUNCTION("""COMPUTED_VALUE"""),572.47)</f>
        <v>572.47</v>
      </c>
      <c r="D223" s="2">
        <f>IFERROR(__xludf.DUMMYFUNCTION("""COMPUTED_VALUE"""),45611.66666666667)</f>
        <v>45611.66667</v>
      </c>
      <c r="E223" s="1">
        <f>IFERROR(__xludf.DUMMYFUNCTION("""COMPUTED_VALUE"""),578.5)</f>
        <v>578.5</v>
      </c>
      <c r="G223" s="2">
        <f>IFERROR(__xludf.DUMMYFUNCTION("""COMPUTED_VALUE"""),45611.66666666667)</f>
        <v>45611.66667</v>
      </c>
      <c r="H223" s="1">
        <f>IFERROR(__xludf.DUMMYFUNCTION("""COMPUTED_VALUE"""),567.62)</f>
        <v>567.62</v>
      </c>
      <c r="J223" s="2">
        <f>IFERROR(__xludf.DUMMYFUNCTION("""COMPUTED_VALUE"""),45611.66666666667)</f>
        <v>45611.66667</v>
      </c>
      <c r="K223" s="1">
        <f>IFERROR(__xludf.DUMMYFUNCTION("""COMPUTED_VALUE"""),570.38)</f>
        <v>570.38</v>
      </c>
      <c r="M223" s="2">
        <f>IFERROR(__xludf.DUMMYFUNCTION("""COMPUTED_VALUE"""),45611.66666666667)</f>
        <v>45611.66667</v>
      </c>
      <c r="N223" s="1">
        <f>IFERROR(__xludf.DUMMYFUNCTION("""COMPUTED_VALUE"""),3.1046391E7)</f>
        <v>31046391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IFERROR(__xludf.DUMMYFUNCTION("""COMPUTED_VALUE"""),569.99)</f>
        <v>569.99</v>
      </c>
      <c r="D224" s="2">
        <f>IFERROR(__xludf.DUMMYFUNCTION("""COMPUTED_VALUE"""),45614.66666666667)</f>
        <v>45614.66667</v>
      </c>
      <c r="E224" s="1">
        <f>IFERROR(__xludf.DUMMYFUNCTION("""COMPUTED_VALUE"""),576.15)</f>
        <v>576.15</v>
      </c>
      <c r="G224" s="2">
        <f>IFERROR(__xludf.DUMMYFUNCTION("""COMPUTED_VALUE"""),45614.66666666667)</f>
        <v>45614.66667</v>
      </c>
      <c r="H224" s="1">
        <f>IFERROR(__xludf.DUMMYFUNCTION("""COMPUTED_VALUE"""),569.06)</f>
        <v>569.06</v>
      </c>
      <c r="J224" s="2">
        <f>IFERROR(__xludf.DUMMYFUNCTION("""COMPUTED_VALUE"""),45614.66666666667)</f>
        <v>45614.66667</v>
      </c>
      <c r="K224" s="1">
        <f>IFERROR(__xludf.DUMMYFUNCTION("""COMPUTED_VALUE"""),575.61)</f>
        <v>575.61</v>
      </c>
      <c r="M224" s="2">
        <f>IFERROR(__xludf.DUMMYFUNCTION("""COMPUTED_VALUE"""),45614.66666666667)</f>
        <v>45614.66667</v>
      </c>
      <c r="N224" s="1">
        <f>IFERROR(__xludf.DUMMYFUNCTION("""COMPUTED_VALUE"""),2.1287726E7)</f>
        <v>21287726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IFERROR(__xludf.DUMMYFUNCTION("""COMPUTED_VALUE"""),573.38)</f>
        <v>573.38</v>
      </c>
      <c r="D225" s="2">
        <f>IFERROR(__xludf.DUMMYFUNCTION("""COMPUTED_VALUE"""),45615.66666666667)</f>
        <v>45615.66667</v>
      </c>
      <c r="E225" s="1">
        <f>IFERROR(__xludf.DUMMYFUNCTION("""COMPUTED_VALUE"""),575.36)</f>
        <v>575.36</v>
      </c>
      <c r="G225" s="2">
        <f>IFERROR(__xludf.DUMMYFUNCTION("""COMPUTED_VALUE"""),45615.66666666667)</f>
        <v>45615.66667</v>
      </c>
      <c r="H225" s="1">
        <f>IFERROR(__xludf.DUMMYFUNCTION("""COMPUTED_VALUE"""),566.63)</f>
        <v>566.63</v>
      </c>
      <c r="J225" s="2">
        <f>IFERROR(__xludf.DUMMYFUNCTION("""COMPUTED_VALUE"""),45615.66666666667)</f>
        <v>45615.66667</v>
      </c>
      <c r="K225" s="1">
        <f>IFERROR(__xludf.DUMMYFUNCTION("""COMPUTED_VALUE"""),573.93)</f>
        <v>573.93</v>
      </c>
      <c r="M225" s="2">
        <f>IFERROR(__xludf.DUMMYFUNCTION("""COMPUTED_VALUE"""),45615.66666666667)</f>
        <v>45615.66667</v>
      </c>
      <c r="N225" s="1">
        <f>IFERROR(__xludf.DUMMYFUNCTION("""COMPUTED_VALUE"""),2.128956E7)</f>
        <v>21289560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IFERROR(__xludf.DUMMYFUNCTION("""COMPUTED_VALUE"""),575.88)</f>
        <v>575.88</v>
      </c>
      <c r="D226" s="2">
        <f>IFERROR(__xludf.DUMMYFUNCTION("""COMPUTED_VALUE"""),45616.66666666667)</f>
        <v>45616.66667</v>
      </c>
      <c r="E226" s="1">
        <f>IFERROR(__xludf.DUMMYFUNCTION("""COMPUTED_VALUE"""),592.08)</f>
        <v>592.08</v>
      </c>
      <c r="G226" s="2">
        <f>IFERROR(__xludf.DUMMYFUNCTION("""COMPUTED_VALUE"""),45616.66666666667)</f>
        <v>45616.66667</v>
      </c>
      <c r="H226" s="1">
        <f>IFERROR(__xludf.DUMMYFUNCTION("""COMPUTED_VALUE"""),575.88)</f>
        <v>575.88</v>
      </c>
      <c r="J226" s="2">
        <f>IFERROR(__xludf.DUMMYFUNCTION("""COMPUTED_VALUE"""),45616.66666666667)</f>
        <v>45616.66667</v>
      </c>
      <c r="K226" s="1">
        <f>IFERROR(__xludf.DUMMYFUNCTION("""COMPUTED_VALUE"""),583.24)</f>
        <v>583.24</v>
      </c>
      <c r="M226" s="2">
        <f>IFERROR(__xludf.DUMMYFUNCTION("""COMPUTED_VALUE"""),45616.66666666667)</f>
        <v>45616.66667</v>
      </c>
      <c r="N226" s="1">
        <f>IFERROR(__xludf.DUMMYFUNCTION("""COMPUTED_VALUE"""),2.9802506E7)</f>
        <v>29802506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IFERROR(__xludf.DUMMYFUNCTION("""COMPUTED_VALUE"""),583.57)</f>
        <v>583.57</v>
      </c>
      <c r="D227" s="2">
        <f>IFERROR(__xludf.DUMMYFUNCTION("""COMPUTED_VALUE"""),45617.66666666667)</f>
        <v>45617.66667</v>
      </c>
      <c r="E227" s="1">
        <f>IFERROR(__xludf.DUMMYFUNCTION("""COMPUTED_VALUE"""),595.58)</f>
        <v>595.58</v>
      </c>
      <c r="G227" s="2">
        <f>IFERROR(__xludf.DUMMYFUNCTION("""COMPUTED_VALUE"""),45617.66666666667)</f>
        <v>45617.66667</v>
      </c>
      <c r="H227" s="1">
        <f>IFERROR(__xludf.DUMMYFUNCTION("""COMPUTED_VALUE"""),580.11)</f>
        <v>580.11</v>
      </c>
      <c r="J227" s="2">
        <f>IFERROR(__xludf.DUMMYFUNCTION("""COMPUTED_VALUE"""),45617.66666666667)</f>
        <v>45617.66667</v>
      </c>
      <c r="K227" s="1">
        <f>IFERROR(__xludf.DUMMYFUNCTION("""COMPUTED_VALUE"""),591.33)</f>
        <v>591.33</v>
      </c>
      <c r="M227" s="2">
        <f>IFERROR(__xludf.DUMMYFUNCTION("""COMPUTED_VALUE"""),45617.66666666667)</f>
        <v>45617.66667</v>
      </c>
      <c r="N227" s="1">
        <f>IFERROR(__xludf.DUMMYFUNCTION("""COMPUTED_VALUE"""),2.3172373E7)</f>
        <v>23172373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IFERROR(__xludf.DUMMYFUNCTION("""COMPUTED_VALUE"""),588.82)</f>
        <v>588.82</v>
      </c>
      <c r="D228" s="2">
        <f>IFERROR(__xludf.DUMMYFUNCTION("""COMPUTED_VALUE"""),45618.66666666667)</f>
        <v>45618.66667</v>
      </c>
      <c r="E228" s="1">
        <f>IFERROR(__xludf.DUMMYFUNCTION("""COMPUTED_VALUE"""),601.05)</f>
        <v>601.05</v>
      </c>
      <c r="G228" s="2">
        <f>IFERROR(__xludf.DUMMYFUNCTION("""COMPUTED_VALUE"""),45618.66666666667)</f>
        <v>45618.66667</v>
      </c>
      <c r="H228" s="1">
        <f>IFERROR(__xludf.DUMMYFUNCTION("""COMPUTED_VALUE"""),588.82)</f>
        <v>588.82</v>
      </c>
      <c r="J228" s="2">
        <f>IFERROR(__xludf.DUMMYFUNCTION("""COMPUTED_VALUE"""),45618.66666666667)</f>
        <v>45618.66667</v>
      </c>
      <c r="K228" s="1">
        <f>IFERROR(__xludf.DUMMYFUNCTION("""COMPUTED_VALUE"""),594.76)</f>
        <v>594.76</v>
      </c>
      <c r="M228" s="2">
        <f>IFERROR(__xludf.DUMMYFUNCTION("""COMPUTED_VALUE"""),45618.66666666667)</f>
        <v>45618.66667</v>
      </c>
      <c r="N228" s="1">
        <f>IFERROR(__xludf.DUMMYFUNCTION("""COMPUTED_VALUE"""),2.2214805E7)</f>
        <v>22214805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IFERROR(__xludf.DUMMYFUNCTION("""COMPUTED_VALUE"""),595.71)</f>
        <v>595.71</v>
      </c>
      <c r="D229" s="2">
        <f>IFERROR(__xludf.DUMMYFUNCTION("""COMPUTED_VALUE"""),45621.66666666667)</f>
        <v>45621.66667</v>
      </c>
      <c r="E229" s="1">
        <f>IFERROR(__xludf.DUMMYFUNCTION("""COMPUTED_VALUE"""),607.0)</f>
        <v>607</v>
      </c>
      <c r="G229" s="2">
        <f>IFERROR(__xludf.DUMMYFUNCTION("""COMPUTED_VALUE"""),45621.66666666667)</f>
        <v>45621.66667</v>
      </c>
      <c r="H229" s="1">
        <f>IFERROR(__xludf.DUMMYFUNCTION("""COMPUTED_VALUE"""),595.71)</f>
        <v>595.71</v>
      </c>
      <c r="J229" s="2">
        <f>IFERROR(__xludf.DUMMYFUNCTION("""COMPUTED_VALUE"""),45621.66666666667)</f>
        <v>45621.66667</v>
      </c>
      <c r="K229" s="1">
        <f>IFERROR(__xludf.DUMMYFUNCTION("""COMPUTED_VALUE"""),600.04)</f>
        <v>600.04</v>
      </c>
      <c r="M229" s="2">
        <f>IFERROR(__xludf.DUMMYFUNCTION("""COMPUTED_VALUE"""),45621.66666666667)</f>
        <v>45621.66667</v>
      </c>
      <c r="N229" s="1">
        <f>IFERROR(__xludf.DUMMYFUNCTION("""COMPUTED_VALUE"""),2.4446486E7)</f>
        <v>24446486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IFERROR(__xludf.DUMMYFUNCTION("""COMPUTED_VALUE"""),600.2)</f>
        <v>600.2</v>
      </c>
      <c r="D230" s="2">
        <f>IFERROR(__xludf.DUMMYFUNCTION("""COMPUTED_VALUE"""),45622.66666666667)</f>
        <v>45622.66667</v>
      </c>
      <c r="E230" s="1">
        <f>IFERROR(__xludf.DUMMYFUNCTION("""COMPUTED_VALUE"""),607.01)</f>
        <v>607.01</v>
      </c>
      <c r="G230" s="2">
        <f>IFERROR(__xludf.DUMMYFUNCTION("""COMPUTED_VALUE"""),45622.66666666667)</f>
        <v>45622.66667</v>
      </c>
      <c r="H230" s="1">
        <f>IFERROR(__xludf.DUMMYFUNCTION("""COMPUTED_VALUE"""),595.64)</f>
        <v>595.64</v>
      </c>
      <c r="J230" s="2">
        <f>IFERROR(__xludf.DUMMYFUNCTION("""COMPUTED_VALUE"""),45622.66666666667)</f>
        <v>45622.66667</v>
      </c>
      <c r="K230" s="1">
        <f>IFERROR(__xludf.DUMMYFUNCTION("""COMPUTED_VALUE"""),599.69)</f>
        <v>599.69</v>
      </c>
      <c r="M230" s="2">
        <f>IFERROR(__xludf.DUMMYFUNCTION("""COMPUTED_VALUE"""),45622.66666666667)</f>
        <v>45622.66667</v>
      </c>
      <c r="N230" s="1">
        <f>IFERROR(__xludf.DUMMYFUNCTION("""COMPUTED_VALUE"""),2.300012E7)</f>
        <v>23000120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IFERROR(__xludf.DUMMYFUNCTION("""COMPUTED_VALUE"""),600.59)</f>
        <v>600.59</v>
      </c>
      <c r="D231" s="2">
        <f>IFERROR(__xludf.DUMMYFUNCTION("""COMPUTED_VALUE"""),45623.66666666667)</f>
        <v>45623.66667</v>
      </c>
      <c r="E231" s="1">
        <f>IFERROR(__xludf.DUMMYFUNCTION("""COMPUTED_VALUE"""),608.22)</f>
        <v>608.22</v>
      </c>
      <c r="G231" s="2">
        <f>IFERROR(__xludf.DUMMYFUNCTION("""COMPUTED_VALUE"""),45623.66666666667)</f>
        <v>45623.66667</v>
      </c>
      <c r="H231" s="1">
        <f>IFERROR(__xludf.DUMMYFUNCTION("""COMPUTED_VALUE"""),596.26)</f>
        <v>596.26</v>
      </c>
      <c r="J231" s="2">
        <f>IFERROR(__xludf.DUMMYFUNCTION("""COMPUTED_VALUE"""),45623.66666666667)</f>
        <v>45623.66667</v>
      </c>
      <c r="K231" s="1">
        <f>IFERROR(__xludf.DUMMYFUNCTION("""COMPUTED_VALUE"""),601.54)</f>
        <v>601.54</v>
      </c>
      <c r="M231" s="2">
        <f>IFERROR(__xludf.DUMMYFUNCTION("""COMPUTED_VALUE"""),45623.66666666667)</f>
        <v>45623.66667</v>
      </c>
      <c r="N231" s="1">
        <f>IFERROR(__xludf.DUMMYFUNCTION("""COMPUTED_VALUE"""),1.5106678E7)</f>
        <v>15106678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IFERROR(__xludf.DUMMYFUNCTION("""COMPUTED_VALUE"""),603.3)</f>
        <v>603.3</v>
      </c>
      <c r="D232" s="2">
        <f>IFERROR(__xludf.DUMMYFUNCTION("""COMPUTED_VALUE"""),45625.54166666667)</f>
        <v>45625.54167</v>
      </c>
      <c r="E232" s="1">
        <f>IFERROR(__xludf.DUMMYFUNCTION("""COMPUTED_VALUE"""),607.98)</f>
        <v>607.98</v>
      </c>
      <c r="G232" s="2">
        <f>IFERROR(__xludf.DUMMYFUNCTION("""COMPUTED_VALUE"""),45625.54166666667)</f>
        <v>45625.54167</v>
      </c>
      <c r="H232" s="1">
        <f>IFERROR(__xludf.DUMMYFUNCTION("""COMPUTED_VALUE"""),603.3)</f>
        <v>603.3</v>
      </c>
      <c r="J232" s="2">
        <f>IFERROR(__xludf.DUMMYFUNCTION("""COMPUTED_VALUE"""),45625.54166666667)</f>
        <v>45625.54167</v>
      </c>
      <c r="K232" s="1">
        <f>IFERROR(__xludf.DUMMYFUNCTION("""COMPUTED_VALUE"""),603.71)</f>
        <v>603.71</v>
      </c>
      <c r="M232" s="2">
        <f>IFERROR(__xludf.DUMMYFUNCTION("""COMPUTED_VALUE"""),45625.54166666667)</f>
        <v>45625.54167</v>
      </c>
      <c r="N232" s="1">
        <f>IFERROR(__xludf.DUMMYFUNCTION("""COMPUTED_VALUE"""),1.2397339E7)</f>
        <v>12397339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IFERROR(__xludf.DUMMYFUNCTION("""COMPUTED_VALUE"""),605.88)</f>
        <v>605.88</v>
      </c>
      <c r="D233" s="2">
        <f>IFERROR(__xludf.DUMMYFUNCTION("""COMPUTED_VALUE"""),45628.66666666667)</f>
        <v>45628.66667</v>
      </c>
      <c r="E233" s="1">
        <f>IFERROR(__xludf.DUMMYFUNCTION("""COMPUTED_VALUE"""),611.64)</f>
        <v>611.64</v>
      </c>
      <c r="G233" s="2">
        <f>IFERROR(__xludf.DUMMYFUNCTION("""COMPUTED_VALUE"""),45628.66666666667)</f>
        <v>45628.66667</v>
      </c>
      <c r="H233" s="1">
        <f>IFERROR(__xludf.DUMMYFUNCTION("""COMPUTED_VALUE"""),605.8)</f>
        <v>605.8</v>
      </c>
      <c r="J233" s="2">
        <f>IFERROR(__xludf.DUMMYFUNCTION("""COMPUTED_VALUE"""),45628.66666666667)</f>
        <v>45628.66667</v>
      </c>
      <c r="K233" s="1">
        <f>IFERROR(__xludf.DUMMYFUNCTION("""COMPUTED_VALUE"""),607.25)</f>
        <v>607.25</v>
      </c>
      <c r="M233" s="2">
        <f>IFERROR(__xludf.DUMMYFUNCTION("""COMPUTED_VALUE"""),45628.66666666667)</f>
        <v>45628.66667</v>
      </c>
      <c r="N233" s="1">
        <f>IFERROR(__xludf.DUMMYFUNCTION("""COMPUTED_VALUE"""),1.9077641E7)</f>
        <v>19077641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IFERROR(__xludf.DUMMYFUNCTION("""COMPUTED_VALUE"""),608.5)</f>
        <v>608.5</v>
      </c>
      <c r="D234" s="2">
        <f>IFERROR(__xludf.DUMMYFUNCTION("""COMPUTED_VALUE"""),45629.66666666667)</f>
        <v>45629.66667</v>
      </c>
      <c r="E234" s="1">
        <f>IFERROR(__xludf.DUMMYFUNCTION("""COMPUTED_VALUE"""),609.05)</f>
        <v>609.05</v>
      </c>
      <c r="G234" s="2">
        <f>IFERROR(__xludf.DUMMYFUNCTION("""COMPUTED_VALUE"""),45629.66666666667)</f>
        <v>45629.66667</v>
      </c>
      <c r="H234" s="1">
        <f>IFERROR(__xludf.DUMMYFUNCTION("""COMPUTED_VALUE"""),598.7)</f>
        <v>598.7</v>
      </c>
      <c r="J234" s="2">
        <f>IFERROR(__xludf.DUMMYFUNCTION("""COMPUTED_VALUE"""),45629.66666666667)</f>
        <v>45629.66667</v>
      </c>
      <c r="K234" s="1">
        <f>IFERROR(__xludf.DUMMYFUNCTION("""COMPUTED_VALUE"""),599.09)</f>
        <v>599.09</v>
      </c>
      <c r="M234" s="2">
        <f>IFERROR(__xludf.DUMMYFUNCTION("""COMPUTED_VALUE"""),45629.66666666667)</f>
        <v>45629.66667</v>
      </c>
      <c r="N234" s="1">
        <f>IFERROR(__xludf.DUMMYFUNCTION("""COMPUTED_VALUE"""),3.1745506E7)</f>
        <v>31745506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IFERROR(__xludf.DUMMYFUNCTION("""COMPUTED_VALUE"""),598.03)</f>
        <v>598.03</v>
      </c>
      <c r="D235" s="2">
        <f>IFERROR(__xludf.DUMMYFUNCTION("""COMPUTED_VALUE"""),45630.66666666667)</f>
        <v>45630.66667</v>
      </c>
      <c r="E235" s="1">
        <f>IFERROR(__xludf.DUMMYFUNCTION("""COMPUTED_VALUE"""),598.33)</f>
        <v>598.33</v>
      </c>
      <c r="G235" s="2">
        <f>IFERROR(__xludf.DUMMYFUNCTION("""COMPUTED_VALUE"""),45630.66666666667)</f>
        <v>45630.66667</v>
      </c>
      <c r="H235" s="1">
        <f>IFERROR(__xludf.DUMMYFUNCTION("""COMPUTED_VALUE"""),583.77)</f>
        <v>583.77</v>
      </c>
      <c r="J235" s="2">
        <f>IFERROR(__xludf.DUMMYFUNCTION("""COMPUTED_VALUE"""),45630.66666666667)</f>
        <v>45630.66667</v>
      </c>
      <c r="K235" s="1">
        <f>IFERROR(__xludf.DUMMYFUNCTION("""COMPUTED_VALUE"""),586.9)</f>
        <v>586.9</v>
      </c>
      <c r="M235" s="2">
        <f>IFERROR(__xludf.DUMMYFUNCTION("""COMPUTED_VALUE"""),45630.66666666667)</f>
        <v>45630.66667</v>
      </c>
      <c r="N235" s="1">
        <f>IFERROR(__xludf.DUMMYFUNCTION("""COMPUTED_VALUE"""),2.3357832E7)</f>
        <v>23357832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IFERROR(__xludf.DUMMYFUNCTION("""COMPUTED_VALUE"""),587.37)</f>
        <v>587.37</v>
      </c>
      <c r="D236" s="2">
        <f>IFERROR(__xludf.DUMMYFUNCTION("""COMPUTED_VALUE"""),45631.66666666667)</f>
        <v>45631.66667</v>
      </c>
      <c r="E236" s="1">
        <f>IFERROR(__xludf.DUMMYFUNCTION("""COMPUTED_VALUE"""),587.37)</f>
        <v>587.37</v>
      </c>
      <c r="G236" s="2">
        <f>IFERROR(__xludf.DUMMYFUNCTION("""COMPUTED_VALUE"""),45631.66666666667)</f>
        <v>45631.66667</v>
      </c>
      <c r="H236" s="1">
        <f>IFERROR(__xludf.DUMMYFUNCTION("""COMPUTED_VALUE"""),570.97)</f>
        <v>570.97</v>
      </c>
      <c r="J236" s="2">
        <f>IFERROR(__xludf.DUMMYFUNCTION("""COMPUTED_VALUE"""),45631.66666666667)</f>
        <v>45631.66667</v>
      </c>
      <c r="K236" s="1">
        <f>IFERROR(__xludf.DUMMYFUNCTION("""COMPUTED_VALUE"""),576.77)</f>
        <v>576.77</v>
      </c>
      <c r="M236" s="2">
        <f>IFERROR(__xludf.DUMMYFUNCTION("""COMPUTED_VALUE"""),45631.66666666667)</f>
        <v>45631.66667</v>
      </c>
      <c r="N236" s="1">
        <f>IFERROR(__xludf.DUMMYFUNCTION("""COMPUTED_VALUE"""),2.132025E7)</f>
        <v>21320250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IFERROR(__xludf.DUMMYFUNCTION("""COMPUTED_VALUE"""),578.39)</f>
        <v>578.39</v>
      </c>
      <c r="D237" s="2">
        <f>IFERROR(__xludf.DUMMYFUNCTION("""COMPUTED_VALUE"""),45632.66666666667)</f>
        <v>45632.66667</v>
      </c>
      <c r="E237" s="1">
        <f>IFERROR(__xludf.DUMMYFUNCTION("""COMPUTED_VALUE"""),579.61)</f>
        <v>579.61</v>
      </c>
      <c r="G237" s="2">
        <f>IFERROR(__xludf.DUMMYFUNCTION("""COMPUTED_VALUE"""),45632.66666666667)</f>
        <v>45632.66667</v>
      </c>
      <c r="H237" s="1">
        <f>IFERROR(__xludf.DUMMYFUNCTION("""COMPUTED_VALUE"""),566.36)</f>
        <v>566.36</v>
      </c>
      <c r="J237" s="2">
        <f>IFERROR(__xludf.DUMMYFUNCTION("""COMPUTED_VALUE"""),45632.66666666667)</f>
        <v>45632.66667</v>
      </c>
      <c r="K237" s="1">
        <f>IFERROR(__xludf.DUMMYFUNCTION("""COMPUTED_VALUE"""),568.16)</f>
        <v>568.16</v>
      </c>
      <c r="M237" s="2">
        <f>IFERROR(__xludf.DUMMYFUNCTION("""COMPUTED_VALUE"""),45632.66666666667)</f>
        <v>45632.66667</v>
      </c>
      <c r="N237" s="1">
        <f>IFERROR(__xludf.DUMMYFUNCTION("""COMPUTED_VALUE"""),1.9870246E7)</f>
        <v>19870246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IFERROR(__xludf.DUMMYFUNCTION("""COMPUTED_VALUE"""),570.52)</f>
        <v>570.52</v>
      </c>
      <c r="D238" s="2">
        <f>IFERROR(__xludf.DUMMYFUNCTION("""COMPUTED_VALUE"""),45635.66666666667)</f>
        <v>45635.66667</v>
      </c>
      <c r="E238" s="1">
        <f>IFERROR(__xludf.DUMMYFUNCTION("""COMPUTED_VALUE"""),582.36)</f>
        <v>582.36</v>
      </c>
      <c r="G238" s="2">
        <f>IFERROR(__xludf.DUMMYFUNCTION("""COMPUTED_VALUE"""),45635.66666666667)</f>
        <v>45635.66667</v>
      </c>
      <c r="H238" s="1">
        <f>IFERROR(__xludf.DUMMYFUNCTION("""COMPUTED_VALUE"""),570.52)</f>
        <v>570.52</v>
      </c>
      <c r="J238" s="2">
        <f>IFERROR(__xludf.DUMMYFUNCTION("""COMPUTED_VALUE"""),45635.66666666667)</f>
        <v>45635.66667</v>
      </c>
      <c r="K238" s="1">
        <f>IFERROR(__xludf.DUMMYFUNCTION("""COMPUTED_VALUE"""),575.19)</f>
        <v>575.19</v>
      </c>
      <c r="M238" s="2">
        <f>IFERROR(__xludf.DUMMYFUNCTION("""COMPUTED_VALUE"""),45635.66666666667)</f>
        <v>45635.66667</v>
      </c>
      <c r="N238" s="1">
        <f>IFERROR(__xludf.DUMMYFUNCTION("""COMPUTED_VALUE"""),2.3388414E7)</f>
        <v>23388414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IFERROR(__xludf.DUMMYFUNCTION("""COMPUTED_VALUE"""),574.6)</f>
        <v>574.6</v>
      </c>
      <c r="D239" s="2">
        <f>IFERROR(__xludf.DUMMYFUNCTION("""COMPUTED_VALUE"""),45636.66666666667)</f>
        <v>45636.66667</v>
      </c>
      <c r="E239" s="1">
        <f>IFERROR(__xludf.DUMMYFUNCTION("""COMPUTED_VALUE"""),574.6)</f>
        <v>574.6</v>
      </c>
      <c r="G239" s="2">
        <f>IFERROR(__xludf.DUMMYFUNCTION("""COMPUTED_VALUE"""),45636.66666666667)</f>
        <v>45636.66667</v>
      </c>
      <c r="H239" s="1">
        <f>IFERROR(__xludf.DUMMYFUNCTION("""COMPUTED_VALUE"""),555.79)</f>
        <v>555.79</v>
      </c>
      <c r="J239" s="2">
        <f>IFERROR(__xludf.DUMMYFUNCTION("""COMPUTED_VALUE"""),45636.66666666667)</f>
        <v>45636.66667</v>
      </c>
      <c r="K239" s="1">
        <f>IFERROR(__xludf.DUMMYFUNCTION("""COMPUTED_VALUE"""),561.74)</f>
        <v>561.74</v>
      </c>
      <c r="M239" s="2">
        <f>IFERROR(__xludf.DUMMYFUNCTION("""COMPUTED_VALUE"""),45636.66666666667)</f>
        <v>45636.66667</v>
      </c>
      <c r="N239" s="1">
        <f>IFERROR(__xludf.DUMMYFUNCTION("""COMPUTED_VALUE"""),3.2237257E7)</f>
        <v>32237257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IFERROR(__xludf.DUMMYFUNCTION("""COMPUTED_VALUE"""),563.34)</f>
        <v>563.34</v>
      </c>
      <c r="D240" s="2">
        <f>IFERROR(__xludf.DUMMYFUNCTION("""COMPUTED_VALUE"""),45637.66666666667)</f>
        <v>45637.66667</v>
      </c>
      <c r="E240" s="1">
        <f>IFERROR(__xludf.DUMMYFUNCTION("""COMPUTED_VALUE"""),563.35)</f>
        <v>563.35</v>
      </c>
      <c r="G240" s="2">
        <f>IFERROR(__xludf.DUMMYFUNCTION("""COMPUTED_VALUE"""),45637.66666666667)</f>
        <v>45637.66667</v>
      </c>
      <c r="H240" s="1">
        <f>IFERROR(__xludf.DUMMYFUNCTION("""COMPUTED_VALUE"""),555.52)</f>
        <v>555.52</v>
      </c>
      <c r="J240" s="2">
        <f>IFERROR(__xludf.DUMMYFUNCTION("""COMPUTED_VALUE"""),45637.66666666667)</f>
        <v>45637.66667</v>
      </c>
      <c r="K240" s="1">
        <f>IFERROR(__xludf.DUMMYFUNCTION("""COMPUTED_VALUE"""),555.59)</f>
        <v>555.59</v>
      </c>
      <c r="M240" s="2">
        <f>IFERROR(__xludf.DUMMYFUNCTION("""COMPUTED_VALUE"""),45637.66666666667)</f>
        <v>45637.66667</v>
      </c>
      <c r="N240" s="1">
        <f>IFERROR(__xludf.DUMMYFUNCTION("""COMPUTED_VALUE"""),3.0097224E7)</f>
        <v>30097224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IFERROR(__xludf.DUMMYFUNCTION("""COMPUTED_VALUE"""),549.79)</f>
        <v>549.79</v>
      </c>
      <c r="D241" s="2">
        <f>IFERROR(__xludf.DUMMYFUNCTION("""COMPUTED_VALUE"""),45638.66666666667)</f>
        <v>45638.66667</v>
      </c>
      <c r="E241" s="1">
        <f>IFERROR(__xludf.DUMMYFUNCTION("""COMPUTED_VALUE"""),549.79)</f>
        <v>549.79</v>
      </c>
      <c r="G241" s="2">
        <f>IFERROR(__xludf.DUMMYFUNCTION("""COMPUTED_VALUE"""),45638.66666666667)</f>
        <v>45638.66667</v>
      </c>
      <c r="H241" s="1">
        <f>IFERROR(__xludf.DUMMYFUNCTION("""COMPUTED_VALUE"""),531.97)</f>
        <v>531.97</v>
      </c>
      <c r="J241" s="2">
        <f>IFERROR(__xludf.DUMMYFUNCTION("""COMPUTED_VALUE"""),45638.66666666667)</f>
        <v>45638.66667</v>
      </c>
      <c r="K241" s="1">
        <f>IFERROR(__xludf.DUMMYFUNCTION("""COMPUTED_VALUE"""),532.66)</f>
        <v>532.66</v>
      </c>
      <c r="M241" s="2">
        <f>IFERROR(__xludf.DUMMYFUNCTION("""COMPUTED_VALUE"""),45638.66666666667)</f>
        <v>45638.66667</v>
      </c>
      <c r="N241" s="1">
        <f>IFERROR(__xludf.DUMMYFUNCTION("""COMPUTED_VALUE"""),4.1135522E7)</f>
        <v>41135522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IFERROR(__xludf.DUMMYFUNCTION("""COMPUTED_VALUE"""),530.14)</f>
        <v>530.14</v>
      </c>
      <c r="D242" s="2">
        <f>IFERROR(__xludf.DUMMYFUNCTION("""COMPUTED_VALUE"""),45639.66666666667)</f>
        <v>45639.66667</v>
      </c>
      <c r="E242" s="1">
        <f>IFERROR(__xludf.DUMMYFUNCTION("""COMPUTED_VALUE"""),530.75)</f>
        <v>530.75</v>
      </c>
      <c r="G242" s="2">
        <f>IFERROR(__xludf.DUMMYFUNCTION("""COMPUTED_VALUE"""),45639.66666666667)</f>
        <v>45639.66667</v>
      </c>
      <c r="H242" s="1">
        <f>IFERROR(__xludf.DUMMYFUNCTION("""COMPUTED_VALUE"""),512.72)</f>
        <v>512.72</v>
      </c>
      <c r="J242" s="2">
        <f>IFERROR(__xludf.DUMMYFUNCTION("""COMPUTED_VALUE"""),45639.66666666667)</f>
        <v>45639.66667</v>
      </c>
      <c r="K242" s="1">
        <f>IFERROR(__xludf.DUMMYFUNCTION("""COMPUTED_VALUE"""),513.94)</f>
        <v>513.94</v>
      </c>
      <c r="M242" s="2">
        <f>IFERROR(__xludf.DUMMYFUNCTION("""COMPUTED_VALUE"""),45639.66666666667)</f>
        <v>45639.66667</v>
      </c>
      <c r="N242" s="1">
        <f>IFERROR(__xludf.DUMMYFUNCTION("""COMPUTED_VALUE"""),4.0159985E7)</f>
        <v>40159985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IFERROR(__xludf.DUMMYFUNCTION("""COMPUTED_VALUE"""),511.53)</f>
        <v>511.53</v>
      </c>
      <c r="D243" s="2">
        <f>IFERROR(__xludf.DUMMYFUNCTION("""COMPUTED_VALUE"""),45642.66666666667)</f>
        <v>45642.66667</v>
      </c>
      <c r="E243" s="1">
        <f>IFERROR(__xludf.DUMMYFUNCTION("""COMPUTED_VALUE"""),515.21)</f>
        <v>515.21</v>
      </c>
      <c r="G243" s="2">
        <f>IFERROR(__xludf.DUMMYFUNCTION("""COMPUTED_VALUE"""),45642.66666666667)</f>
        <v>45642.66667</v>
      </c>
      <c r="H243" s="1">
        <f>IFERROR(__xludf.DUMMYFUNCTION("""COMPUTED_VALUE"""),506.82)</f>
        <v>506.82</v>
      </c>
      <c r="J243" s="2">
        <f>IFERROR(__xludf.DUMMYFUNCTION("""COMPUTED_VALUE"""),45642.66666666667)</f>
        <v>45642.66667</v>
      </c>
      <c r="K243" s="1">
        <f>IFERROR(__xludf.DUMMYFUNCTION("""COMPUTED_VALUE"""),508.54)</f>
        <v>508.54</v>
      </c>
      <c r="M243" s="2">
        <f>IFERROR(__xludf.DUMMYFUNCTION("""COMPUTED_VALUE"""),45642.66666666667)</f>
        <v>45642.66667</v>
      </c>
      <c r="N243" s="1">
        <f>IFERROR(__xludf.DUMMYFUNCTION("""COMPUTED_VALUE"""),3.0879233E7)</f>
        <v>30879233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IFERROR(__xludf.DUMMYFUNCTION("""COMPUTED_VALUE"""),504.97)</f>
        <v>504.97</v>
      </c>
      <c r="D244" s="2">
        <f>IFERROR(__xludf.DUMMYFUNCTION("""COMPUTED_VALUE"""),45643.66666666667)</f>
        <v>45643.66667</v>
      </c>
      <c r="E244" s="1">
        <f>IFERROR(__xludf.DUMMYFUNCTION("""COMPUTED_VALUE"""),507.46)</f>
        <v>507.46</v>
      </c>
      <c r="G244" s="2">
        <f>IFERROR(__xludf.DUMMYFUNCTION("""COMPUTED_VALUE"""),45643.66666666667)</f>
        <v>45643.66667</v>
      </c>
      <c r="H244" s="1">
        <f>IFERROR(__xludf.DUMMYFUNCTION("""COMPUTED_VALUE"""),492.39)</f>
        <v>492.39</v>
      </c>
      <c r="J244" s="2">
        <f>IFERROR(__xludf.DUMMYFUNCTION("""COMPUTED_VALUE"""),45643.66666666667)</f>
        <v>45643.66667</v>
      </c>
      <c r="K244" s="1">
        <f>IFERROR(__xludf.DUMMYFUNCTION("""COMPUTED_VALUE"""),495.65)</f>
        <v>495.65</v>
      </c>
      <c r="M244" s="2">
        <f>IFERROR(__xludf.DUMMYFUNCTION("""COMPUTED_VALUE"""),45643.66666666667)</f>
        <v>45643.66667</v>
      </c>
      <c r="N244" s="1">
        <f>IFERROR(__xludf.DUMMYFUNCTION("""COMPUTED_VALUE"""),2.9487712E7)</f>
        <v>29487712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IFERROR(__xludf.DUMMYFUNCTION("""COMPUTED_VALUE"""),497.23)</f>
        <v>497.23</v>
      </c>
      <c r="D245" s="2">
        <f>IFERROR(__xludf.DUMMYFUNCTION("""COMPUTED_VALUE"""),45644.66666666667)</f>
        <v>45644.66667</v>
      </c>
      <c r="E245" s="1">
        <f>IFERROR(__xludf.DUMMYFUNCTION("""COMPUTED_VALUE"""),501.96)</f>
        <v>501.96</v>
      </c>
      <c r="G245" s="2">
        <f>IFERROR(__xludf.DUMMYFUNCTION("""COMPUTED_VALUE"""),45644.66666666667)</f>
        <v>45644.66667</v>
      </c>
      <c r="H245" s="1">
        <f>IFERROR(__xludf.DUMMYFUNCTION("""COMPUTED_VALUE"""),480.33)</f>
        <v>480.33</v>
      </c>
      <c r="J245" s="2">
        <f>IFERROR(__xludf.DUMMYFUNCTION("""COMPUTED_VALUE"""),45644.66666666667)</f>
        <v>45644.66667</v>
      </c>
      <c r="K245" s="1">
        <f>IFERROR(__xludf.DUMMYFUNCTION("""COMPUTED_VALUE"""),481.47)</f>
        <v>481.47</v>
      </c>
      <c r="M245" s="2">
        <f>IFERROR(__xludf.DUMMYFUNCTION("""COMPUTED_VALUE"""),45644.66666666667)</f>
        <v>45644.66667</v>
      </c>
      <c r="N245" s="1">
        <f>IFERROR(__xludf.DUMMYFUNCTION("""COMPUTED_VALUE"""),2.9873615E7)</f>
        <v>29873615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IFERROR(__xludf.DUMMYFUNCTION("""COMPUTED_VALUE"""),482.77)</f>
        <v>482.77</v>
      </c>
      <c r="D246" s="2">
        <f>IFERROR(__xludf.DUMMYFUNCTION("""COMPUTED_VALUE"""),45645.66666666667)</f>
        <v>45645.66667</v>
      </c>
      <c r="E246" s="1">
        <f>IFERROR(__xludf.DUMMYFUNCTION("""COMPUTED_VALUE"""),489.53)</f>
        <v>489.53</v>
      </c>
      <c r="G246" s="2">
        <f>IFERROR(__xludf.DUMMYFUNCTION("""COMPUTED_VALUE"""),45645.66666666667)</f>
        <v>45645.66667</v>
      </c>
      <c r="H246" s="1">
        <f>IFERROR(__xludf.DUMMYFUNCTION("""COMPUTED_VALUE"""),472.68)</f>
        <v>472.68</v>
      </c>
      <c r="J246" s="2">
        <f>IFERROR(__xludf.DUMMYFUNCTION("""COMPUTED_VALUE"""),45645.66666666667)</f>
        <v>45645.66667</v>
      </c>
      <c r="K246" s="1">
        <f>IFERROR(__xludf.DUMMYFUNCTION("""COMPUTED_VALUE"""),475.18)</f>
        <v>475.18</v>
      </c>
      <c r="M246" s="2">
        <f>IFERROR(__xludf.DUMMYFUNCTION("""COMPUTED_VALUE"""),45645.66666666667)</f>
        <v>45645.66667</v>
      </c>
      <c r="N246" s="1">
        <f>IFERROR(__xludf.DUMMYFUNCTION("""COMPUTED_VALUE"""),3.6042659E7)</f>
        <v>36042659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IFERROR(__xludf.DUMMYFUNCTION("""COMPUTED_VALUE"""),473.74)</f>
        <v>473.74</v>
      </c>
      <c r="D247" s="2">
        <f>IFERROR(__xludf.DUMMYFUNCTION("""COMPUTED_VALUE"""),45646.66666666667)</f>
        <v>45646.66667</v>
      </c>
      <c r="E247" s="1">
        <f>IFERROR(__xludf.DUMMYFUNCTION("""COMPUTED_VALUE"""),480.88)</f>
        <v>480.88</v>
      </c>
      <c r="G247" s="2">
        <f>IFERROR(__xludf.DUMMYFUNCTION("""COMPUTED_VALUE"""),45646.66666666667)</f>
        <v>45646.66667</v>
      </c>
      <c r="H247" s="1">
        <f>IFERROR(__xludf.DUMMYFUNCTION("""COMPUTED_VALUE"""),469.48)</f>
        <v>469.48</v>
      </c>
      <c r="J247" s="2">
        <f>IFERROR(__xludf.DUMMYFUNCTION("""COMPUTED_VALUE"""),45646.66666666667)</f>
        <v>45646.66667</v>
      </c>
      <c r="K247" s="1">
        <f>IFERROR(__xludf.DUMMYFUNCTION("""COMPUTED_VALUE"""),476.89)</f>
        <v>476.89</v>
      </c>
      <c r="M247" s="2">
        <f>IFERROR(__xludf.DUMMYFUNCTION("""COMPUTED_VALUE"""),45646.66666666667)</f>
        <v>45646.66667</v>
      </c>
      <c r="N247" s="1">
        <f>IFERROR(__xludf.DUMMYFUNCTION("""COMPUTED_VALUE"""),8.827673E7)</f>
        <v>88276730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IFERROR(__xludf.DUMMYFUNCTION("""COMPUTED_VALUE"""),476.98)</f>
        <v>476.98</v>
      </c>
      <c r="D248" s="2">
        <f>IFERROR(__xludf.DUMMYFUNCTION("""COMPUTED_VALUE"""),45649.66666666667)</f>
        <v>45649.66667</v>
      </c>
      <c r="E248" s="1">
        <f>IFERROR(__xludf.DUMMYFUNCTION("""COMPUTED_VALUE"""),480.44)</f>
        <v>480.44</v>
      </c>
      <c r="G248" s="2">
        <f>IFERROR(__xludf.DUMMYFUNCTION("""COMPUTED_VALUE"""),45649.66666666667)</f>
        <v>45649.66667</v>
      </c>
      <c r="H248" s="1">
        <f>IFERROR(__xludf.DUMMYFUNCTION("""COMPUTED_VALUE"""),472.32)</f>
        <v>472.32</v>
      </c>
      <c r="J248" s="2">
        <f>IFERROR(__xludf.DUMMYFUNCTION("""COMPUTED_VALUE"""),45649.66666666667)</f>
        <v>45649.66667</v>
      </c>
      <c r="K248" s="1">
        <f>IFERROR(__xludf.DUMMYFUNCTION("""COMPUTED_VALUE"""),479.18)</f>
        <v>479.18</v>
      </c>
      <c r="M248" s="2">
        <f>IFERROR(__xludf.DUMMYFUNCTION("""COMPUTED_VALUE"""),45649.66666666667)</f>
        <v>45649.66667</v>
      </c>
      <c r="N248" s="1">
        <f>IFERROR(__xludf.DUMMYFUNCTION("""COMPUTED_VALUE"""),2.1149907E7)</f>
        <v>21149907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IFERROR(__xludf.DUMMYFUNCTION("""COMPUTED_VALUE"""),478.95)</f>
        <v>478.95</v>
      </c>
      <c r="D249" s="2">
        <f>IFERROR(__xludf.DUMMYFUNCTION("""COMPUTED_VALUE"""),45650.54166666667)</f>
        <v>45650.54167</v>
      </c>
      <c r="E249" s="1">
        <f>IFERROR(__xludf.DUMMYFUNCTION("""COMPUTED_VALUE"""),484.61)</f>
        <v>484.61</v>
      </c>
      <c r="G249" s="2">
        <f>IFERROR(__xludf.DUMMYFUNCTION("""COMPUTED_VALUE"""),45650.54166666667)</f>
        <v>45650.54167</v>
      </c>
      <c r="H249" s="1">
        <f>IFERROR(__xludf.DUMMYFUNCTION("""COMPUTED_VALUE"""),477.23)</f>
        <v>477.23</v>
      </c>
      <c r="J249" s="2">
        <f>IFERROR(__xludf.DUMMYFUNCTION("""COMPUTED_VALUE"""),45650.54166666667)</f>
        <v>45650.54167</v>
      </c>
      <c r="K249" s="1">
        <f>IFERROR(__xludf.DUMMYFUNCTION("""COMPUTED_VALUE"""),483.6)</f>
        <v>483.6</v>
      </c>
      <c r="M249" s="2">
        <f>IFERROR(__xludf.DUMMYFUNCTION("""COMPUTED_VALUE"""),45650.54166666667)</f>
        <v>45650.54167</v>
      </c>
      <c r="N249" s="1">
        <f>IFERROR(__xludf.DUMMYFUNCTION("""COMPUTED_VALUE"""),1.3882122E7)</f>
        <v>13882122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IFERROR(__xludf.DUMMYFUNCTION("""COMPUTED_VALUE"""),481.14)</f>
        <v>481.14</v>
      </c>
      <c r="D250" s="2">
        <f>IFERROR(__xludf.DUMMYFUNCTION("""COMPUTED_VALUE"""),45652.66666666667)</f>
        <v>45652.66667</v>
      </c>
      <c r="E250" s="1">
        <f>IFERROR(__xludf.DUMMYFUNCTION("""COMPUTED_VALUE"""),485.59)</f>
        <v>485.59</v>
      </c>
      <c r="G250" s="2">
        <f>IFERROR(__xludf.DUMMYFUNCTION("""COMPUTED_VALUE"""),45652.66666666667)</f>
        <v>45652.66667</v>
      </c>
      <c r="H250" s="1">
        <f>IFERROR(__xludf.DUMMYFUNCTION("""COMPUTED_VALUE"""),477.42)</f>
        <v>477.42</v>
      </c>
      <c r="J250" s="2">
        <f>IFERROR(__xludf.DUMMYFUNCTION("""COMPUTED_VALUE"""),45652.66666666667)</f>
        <v>45652.66667</v>
      </c>
      <c r="K250" s="1">
        <f>IFERROR(__xludf.DUMMYFUNCTION("""COMPUTED_VALUE"""),484.43)</f>
        <v>484.43</v>
      </c>
      <c r="M250" s="2">
        <f>IFERROR(__xludf.DUMMYFUNCTION("""COMPUTED_VALUE"""),45652.66666666667)</f>
        <v>45652.66667</v>
      </c>
      <c r="N250" s="1">
        <f>IFERROR(__xludf.DUMMYFUNCTION("""COMPUTED_VALUE"""),1.8694895E7)</f>
        <v>18694895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IFERROR(__xludf.DUMMYFUNCTION("""COMPUTED_VALUE"""),482.05)</f>
        <v>482.05</v>
      </c>
      <c r="D251" s="2">
        <f>IFERROR(__xludf.DUMMYFUNCTION("""COMPUTED_VALUE"""),45653.66666666667)</f>
        <v>45653.66667</v>
      </c>
      <c r="E251" s="1">
        <f>IFERROR(__xludf.DUMMYFUNCTION("""COMPUTED_VALUE"""),488.88)</f>
        <v>488.88</v>
      </c>
      <c r="G251" s="2">
        <f>IFERROR(__xludf.DUMMYFUNCTION("""COMPUTED_VALUE"""),45653.66666666667)</f>
        <v>45653.66667</v>
      </c>
      <c r="H251" s="1">
        <f>IFERROR(__xludf.DUMMYFUNCTION("""COMPUTED_VALUE"""),477.19)</f>
        <v>477.19</v>
      </c>
      <c r="J251" s="2">
        <f>IFERROR(__xludf.DUMMYFUNCTION("""COMPUTED_VALUE"""),45653.66666666667)</f>
        <v>45653.66667</v>
      </c>
      <c r="K251" s="1">
        <f>IFERROR(__xludf.DUMMYFUNCTION("""COMPUTED_VALUE"""),479.73)</f>
        <v>479.73</v>
      </c>
      <c r="M251" s="2">
        <f>IFERROR(__xludf.DUMMYFUNCTION("""COMPUTED_VALUE"""),45653.66666666667)</f>
        <v>45653.66667</v>
      </c>
      <c r="N251" s="1">
        <f>IFERROR(__xludf.DUMMYFUNCTION("""COMPUTED_VALUE"""),1.8607791E7)</f>
        <v>18607791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IFERROR(__xludf.DUMMYFUNCTION("""COMPUTED_VALUE"""),477.63)</f>
        <v>477.63</v>
      </c>
      <c r="D252" s="2">
        <f>IFERROR(__xludf.DUMMYFUNCTION("""COMPUTED_VALUE"""),45656.66666666667)</f>
        <v>45656.66667</v>
      </c>
      <c r="E252" s="1">
        <f>IFERROR(__xludf.DUMMYFUNCTION("""COMPUTED_VALUE"""),477.63)</f>
        <v>477.63</v>
      </c>
      <c r="G252" s="2">
        <f>IFERROR(__xludf.DUMMYFUNCTION("""COMPUTED_VALUE"""),45656.66666666667)</f>
        <v>45656.66667</v>
      </c>
      <c r="H252" s="1">
        <f>IFERROR(__xludf.DUMMYFUNCTION("""COMPUTED_VALUE"""),471.92)</f>
        <v>471.92</v>
      </c>
      <c r="J252" s="2">
        <f>IFERROR(__xludf.DUMMYFUNCTION("""COMPUTED_VALUE"""),45656.66666666667)</f>
        <v>45656.66667</v>
      </c>
      <c r="K252" s="1">
        <f>IFERROR(__xludf.DUMMYFUNCTION("""COMPUTED_VALUE"""),474.09)</f>
        <v>474.09</v>
      </c>
      <c r="M252" s="2">
        <f>IFERROR(__xludf.DUMMYFUNCTION("""COMPUTED_VALUE"""),45656.66666666667)</f>
        <v>45656.66667</v>
      </c>
      <c r="N252" s="1">
        <f>IFERROR(__xludf.DUMMYFUNCTION("""COMPUTED_VALUE"""),2.6626657E7)</f>
        <v>26626657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IFERROR(__xludf.DUMMYFUNCTION("""COMPUTED_VALUE"""),474.62)</f>
        <v>474.62</v>
      </c>
      <c r="D253" s="2">
        <f>IFERROR(__xludf.DUMMYFUNCTION("""COMPUTED_VALUE"""),45657.66666666667)</f>
        <v>45657.66667</v>
      </c>
      <c r="E253" s="1">
        <f>IFERROR(__xludf.DUMMYFUNCTION("""COMPUTED_VALUE"""),485.44)</f>
        <v>485.44</v>
      </c>
      <c r="G253" s="2">
        <f>IFERROR(__xludf.DUMMYFUNCTION("""COMPUTED_VALUE"""),45657.66666666667)</f>
        <v>45657.66667</v>
      </c>
      <c r="H253" s="1">
        <f>IFERROR(__xludf.DUMMYFUNCTION("""COMPUTED_VALUE"""),474.38)</f>
        <v>474.38</v>
      </c>
      <c r="J253" s="2">
        <f>IFERROR(__xludf.DUMMYFUNCTION("""COMPUTED_VALUE"""),45657.66666666667)</f>
        <v>45657.66667</v>
      </c>
      <c r="K253" s="1">
        <f>IFERROR(__xludf.DUMMYFUNCTION("""COMPUTED_VALUE"""),480.89)</f>
        <v>480.89</v>
      </c>
      <c r="M253" s="2">
        <f>IFERROR(__xludf.DUMMYFUNCTION("""COMPUTED_VALUE"""),45657.66666666667)</f>
        <v>45657.66667</v>
      </c>
      <c r="N253" s="1">
        <f>IFERROR(__xludf.DUMMYFUNCTION("""COMPUTED_VALUE"""),2.9458483E7)</f>
        <v>29458483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IFERROR(__xludf.DUMMYFUNCTION("""COMPUTED_VALUE"""),483.08)</f>
        <v>483.08</v>
      </c>
      <c r="D254" s="2">
        <f>IFERROR(__xludf.DUMMYFUNCTION("""COMPUTED_VALUE"""),45659.66666666667)</f>
        <v>45659.66667</v>
      </c>
      <c r="E254" s="1">
        <f>IFERROR(__xludf.DUMMYFUNCTION("""COMPUTED_VALUE"""),487.47)</f>
        <v>487.47</v>
      </c>
      <c r="G254" s="2">
        <f>IFERROR(__xludf.DUMMYFUNCTION("""COMPUTED_VALUE"""),45659.66666666667)</f>
        <v>45659.66667</v>
      </c>
      <c r="H254" s="1">
        <f>IFERROR(__xludf.DUMMYFUNCTION("""COMPUTED_VALUE"""),473.15)</f>
        <v>473.15</v>
      </c>
      <c r="J254" s="2">
        <f>IFERROR(__xludf.DUMMYFUNCTION("""COMPUTED_VALUE"""),45659.66666666667)</f>
        <v>45659.66667</v>
      </c>
      <c r="K254" s="1">
        <f>IFERROR(__xludf.DUMMYFUNCTION("""COMPUTED_VALUE"""),473.61)</f>
        <v>473.61</v>
      </c>
      <c r="M254" s="2">
        <f>IFERROR(__xludf.DUMMYFUNCTION("""COMPUTED_VALUE"""),45659.66666666667)</f>
        <v>45659.66667</v>
      </c>
      <c r="N254" s="1">
        <f>IFERROR(__xludf.DUMMYFUNCTION("""COMPUTED_VALUE"""),2.1866108E7)</f>
        <v>21866108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IFERROR(__xludf.DUMMYFUNCTION("""COMPUTED_VALUE"""),471.49)</f>
        <v>471.49</v>
      </c>
      <c r="D255" s="2">
        <f>IFERROR(__xludf.DUMMYFUNCTION("""COMPUTED_VALUE"""),45660.66666666667)</f>
        <v>45660.66667</v>
      </c>
      <c r="E255" s="1">
        <f>IFERROR(__xludf.DUMMYFUNCTION("""COMPUTED_VALUE"""),477.06)</f>
        <v>477.06</v>
      </c>
      <c r="G255" s="2">
        <f>IFERROR(__xludf.DUMMYFUNCTION("""COMPUTED_VALUE"""),45660.66666666667)</f>
        <v>45660.66667</v>
      </c>
      <c r="H255" s="1">
        <f>IFERROR(__xludf.DUMMYFUNCTION("""COMPUTED_VALUE"""),465.07)</f>
        <v>465.07</v>
      </c>
      <c r="J255" s="2">
        <f>IFERROR(__xludf.DUMMYFUNCTION("""COMPUTED_VALUE"""),45660.66666666667)</f>
        <v>45660.66667</v>
      </c>
      <c r="K255" s="1">
        <f>IFERROR(__xludf.DUMMYFUNCTION("""COMPUTED_VALUE"""),474.12)</f>
        <v>474.12</v>
      </c>
      <c r="M255" s="2">
        <f>IFERROR(__xludf.DUMMYFUNCTION("""COMPUTED_VALUE"""),45660.66666666667)</f>
        <v>45660.66667</v>
      </c>
      <c r="N255" s="1">
        <f>IFERROR(__xludf.DUMMYFUNCTION("""COMPUTED_VALUE"""),6.0149216E7)</f>
        <v>60149216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IFERROR(__xludf.DUMMYFUNCTION("""COMPUTED_VALUE"""),478.73)</f>
        <v>478.73</v>
      </c>
      <c r="D256" s="2">
        <f>IFERROR(__xludf.DUMMYFUNCTION("""COMPUTED_VALUE"""),45663.66666666667)</f>
        <v>45663.66667</v>
      </c>
      <c r="E256" s="1">
        <f>IFERROR(__xludf.DUMMYFUNCTION("""COMPUTED_VALUE"""),496.36)</f>
        <v>496.36</v>
      </c>
      <c r="G256" s="2">
        <f>IFERROR(__xludf.DUMMYFUNCTION("""COMPUTED_VALUE"""),45663.66666666667)</f>
        <v>45663.66667</v>
      </c>
      <c r="H256" s="1">
        <f>IFERROR(__xludf.DUMMYFUNCTION("""COMPUTED_VALUE"""),478.73)</f>
        <v>478.73</v>
      </c>
      <c r="J256" s="2">
        <f>IFERROR(__xludf.DUMMYFUNCTION("""COMPUTED_VALUE"""),45663.66666666667)</f>
        <v>45663.66667</v>
      </c>
      <c r="K256" s="1">
        <f>IFERROR(__xludf.DUMMYFUNCTION("""COMPUTED_VALUE"""),492.13)</f>
        <v>492.13</v>
      </c>
      <c r="M256" s="2">
        <f>IFERROR(__xludf.DUMMYFUNCTION("""COMPUTED_VALUE"""),45663.66666666667)</f>
        <v>45663.66667</v>
      </c>
      <c r="N256" s="1">
        <f>IFERROR(__xludf.DUMMYFUNCTION("""COMPUTED_VALUE"""),4.0942194E7)</f>
        <v>40942194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IFERROR(__xludf.DUMMYFUNCTION("""COMPUTED_VALUE"""),493.2)</f>
        <v>493.2</v>
      </c>
      <c r="D257" s="2">
        <f>IFERROR(__xludf.DUMMYFUNCTION("""COMPUTED_VALUE"""),45664.66666666667)</f>
        <v>45664.66667</v>
      </c>
      <c r="E257" s="1">
        <f>IFERROR(__xludf.DUMMYFUNCTION("""COMPUTED_VALUE"""),501.28)</f>
        <v>501.28</v>
      </c>
      <c r="G257" s="2">
        <f>IFERROR(__xludf.DUMMYFUNCTION("""COMPUTED_VALUE"""),45664.66666666667)</f>
        <v>45664.66667</v>
      </c>
      <c r="H257" s="1">
        <f>IFERROR(__xludf.DUMMYFUNCTION("""COMPUTED_VALUE"""),489.56)</f>
        <v>489.56</v>
      </c>
      <c r="J257" s="2">
        <f>IFERROR(__xludf.DUMMYFUNCTION("""COMPUTED_VALUE"""),45664.66666666667)</f>
        <v>45664.66667</v>
      </c>
      <c r="K257" s="1">
        <f>IFERROR(__xludf.DUMMYFUNCTION("""COMPUTED_VALUE"""),492.81)</f>
        <v>492.81</v>
      </c>
      <c r="M257" s="2">
        <f>IFERROR(__xludf.DUMMYFUNCTION("""COMPUTED_VALUE"""),45664.66666666667)</f>
        <v>45664.66667</v>
      </c>
      <c r="N257" s="1">
        <f>IFERROR(__xludf.DUMMYFUNCTION("""COMPUTED_VALUE"""),3.7130523E7)</f>
        <v>37130523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IFERROR(__xludf.DUMMYFUNCTION("""COMPUTED_VALUE"""),492.69)</f>
        <v>492.69</v>
      </c>
      <c r="D258" s="2">
        <f>IFERROR(__xludf.DUMMYFUNCTION("""COMPUTED_VALUE"""),45665.66666666667)</f>
        <v>45665.66667</v>
      </c>
      <c r="E258" s="1">
        <f>IFERROR(__xludf.DUMMYFUNCTION("""COMPUTED_VALUE"""),492.76)</f>
        <v>492.76</v>
      </c>
      <c r="G258" s="2">
        <f>IFERROR(__xludf.DUMMYFUNCTION("""COMPUTED_VALUE"""),45665.66666666667)</f>
        <v>45665.66667</v>
      </c>
      <c r="H258" s="1">
        <f>IFERROR(__xludf.DUMMYFUNCTION("""COMPUTED_VALUE"""),477.76)</f>
        <v>477.76</v>
      </c>
      <c r="J258" s="2">
        <f>IFERROR(__xludf.DUMMYFUNCTION("""COMPUTED_VALUE"""),45665.66666666667)</f>
        <v>45665.66667</v>
      </c>
      <c r="K258" s="1">
        <f>IFERROR(__xludf.DUMMYFUNCTION("""COMPUTED_VALUE"""),482.81)</f>
        <v>482.81</v>
      </c>
      <c r="M258" s="2">
        <f>IFERROR(__xludf.DUMMYFUNCTION("""COMPUTED_VALUE"""),45665.66666666667)</f>
        <v>45665.66667</v>
      </c>
      <c r="N258" s="1">
        <f>IFERROR(__xludf.DUMMYFUNCTION("""COMPUTED_VALUE"""),2.8773648E7)</f>
        <v>28773648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IFERROR(__xludf.DUMMYFUNCTION("""COMPUTED_VALUE"""),481.31)</f>
        <v>481.31</v>
      </c>
      <c r="D259" s="2">
        <f>IFERROR(__xludf.DUMMYFUNCTION("""COMPUTED_VALUE"""),45667.66666666667)</f>
        <v>45667.66667</v>
      </c>
      <c r="E259" s="1">
        <f>IFERROR(__xludf.DUMMYFUNCTION("""COMPUTED_VALUE"""),486.67)</f>
        <v>486.67</v>
      </c>
      <c r="G259" s="2">
        <f>IFERROR(__xludf.DUMMYFUNCTION("""COMPUTED_VALUE"""),45667.66666666667)</f>
        <v>45667.66667</v>
      </c>
      <c r="H259" s="1">
        <f>IFERROR(__xludf.DUMMYFUNCTION("""COMPUTED_VALUE"""),477.16)</f>
        <v>477.16</v>
      </c>
      <c r="J259" s="2">
        <f>IFERROR(__xludf.DUMMYFUNCTION("""COMPUTED_VALUE"""),45667.66666666667)</f>
        <v>45667.66667</v>
      </c>
      <c r="K259" s="1">
        <f>IFERROR(__xludf.DUMMYFUNCTION("""COMPUTED_VALUE"""),483.97)</f>
        <v>483.97</v>
      </c>
      <c r="M259" s="2">
        <f>IFERROR(__xludf.DUMMYFUNCTION("""COMPUTED_VALUE"""),45667.66666666667)</f>
        <v>45667.66667</v>
      </c>
      <c r="N259" s="1">
        <f>IFERROR(__xludf.DUMMYFUNCTION("""COMPUTED_VALUE"""),2.9514129E7)</f>
        <v>29514129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IFERROR(__xludf.DUMMYFUNCTION("""COMPUTED_VALUE"""),484.31)</f>
        <v>484.31</v>
      </c>
      <c r="D260" s="2">
        <f>IFERROR(__xludf.DUMMYFUNCTION("""COMPUTED_VALUE"""),45670.66666666667)</f>
        <v>45670.66667</v>
      </c>
      <c r="E260" s="1">
        <f>IFERROR(__xludf.DUMMYFUNCTION("""COMPUTED_VALUE"""),505.03)</f>
        <v>505.03</v>
      </c>
      <c r="G260" s="2">
        <f>IFERROR(__xludf.DUMMYFUNCTION("""COMPUTED_VALUE"""),45670.66666666667)</f>
        <v>45670.66667</v>
      </c>
      <c r="H260" s="1">
        <f>IFERROR(__xludf.DUMMYFUNCTION("""COMPUTED_VALUE"""),482.27)</f>
        <v>482.27</v>
      </c>
      <c r="J260" s="2">
        <f>IFERROR(__xludf.DUMMYFUNCTION("""COMPUTED_VALUE"""),45670.66666666667)</f>
        <v>45670.66667</v>
      </c>
      <c r="K260" s="1">
        <f>IFERROR(__xludf.DUMMYFUNCTION("""COMPUTED_VALUE"""),503.68)</f>
        <v>503.68</v>
      </c>
      <c r="M260" s="2">
        <f>IFERROR(__xludf.DUMMYFUNCTION("""COMPUTED_VALUE"""),45670.66666666667)</f>
        <v>45670.66667</v>
      </c>
      <c r="N260" s="1">
        <f>IFERROR(__xludf.DUMMYFUNCTION("""COMPUTED_VALUE"""),6.0589954E7)</f>
        <v>60589954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IFERROR(__xludf.DUMMYFUNCTION("""COMPUTED_VALUE"""),504.65)</f>
        <v>504.65</v>
      </c>
      <c r="D261" s="2">
        <f>IFERROR(__xludf.DUMMYFUNCTION("""COMPUTED_VALUE"""),45671.66666666667)</f>
        <v>45671.66667</v>
      </c>
      <c r="E261" s="1">
        <f>IFERROR(__xludf.DUMMYFUNCTION("""COMPUTED_VALUE"""),506.9)</f>
        <v>506.9</v>
      </c>
      <c r="G261" s="2">
        <f>IFERROR(__xludf.DUMMYFUNCTION("""COMPUTED_VALUE"""),45671.66666666667)</f>
        <v>45671.66667</v>
      </c>
      <c r="H261" s="1">
        <f>IFERROR(__xludf.DUMMYFUNCTION("""COMPUTED_VALUE"""),499.19)</f>
        <v>499.19</v>
      </c>
      <c r="J261" s="2">
        <f>IFERROR(__xludf.DUMMYFUNCTION("""COMPUTED_VALUE"""),45671.66666666667)</f>
        <v>45671.66667</v>
      </c>
      <c r="K261" s="1">
        <f>IFERROR(__xludf.DUMMYFUNCTION("""COMPUTED_VALUE"""),504.35)</f>
        <v>504.35</v>
      </c>
      <c r="M261" s="2">
        <f>IFERROR(__xludf.DUMMYFUNCTION("""COMPUTED_VALUE"""),45671.66666666667)</f>
        <v>45671.66667</v>
      </c>
      <c r="N261" s="1">
        <f>IFERROR(__xludf.DUMMYFUNCTION("""COMPUTED_VALUE"""),2.6781922E7)</f>
        <v>26781922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IFERROR(__xludf.DUMMYFUNCTION("""COMPUTED_VALUE"""),509.8)</f>
        <v>509.8</v>
      </c>
      <c r="D262" s="2">
        <f>IFERROR(__xludf.DUMMYFUNCTION("""COMPUTED_VALUE"""),45672.66666666667)</f>
        <v>45672.66667</v>
      </c>
      <c r="E262" s="1">
        <f>IFERROR(__xludf.DUMMYFUNCTION("""COMPUTED_VALUE"""),515.05)</f>
        <v>515.05</v>
      </c>
      <c r="G262" s="2">
        <f>IFERROR(__xludf.DUMMYFUNCTION("""COMPUTED_VALUE"""),45672.66666666667)</f>
        <v>45672.66667</v>
      </c>
      <c r="H262" s="1">
        <f>IFERROR(__xludf.DUMMYFUNCTION("""COMPUTED_VALUE"""),506.91)</f>
        <v>506.91</v>
      </c>
      <c r="J262" s="2">
        <f>IFERROR(__xludf.DUMMYFUNCTION("""COMPUTED_VALUE"""),45672.66666666667)</f>
        <v>45672.66667</v>
      </c>
      <c r="K262" s="1">
        <f>IFERROR(__xludf.DUMMYFUNCTION("""COMPUTED_VALUE"""),511.0)</f>
        <v>511</v>
      </c>
      <c r="M262" s="2">
        <f>IFERROR(__xludf.DUMMYFUNCTION("""COMPUTED_VALUE"""),45672.66666666667)</f>
        <v>45672.66667</v>
      </c>
      <c r="N262" s="1">
        <f>IFERROR(__xludf.DUMMYFUNCTION("""COMPUTED_VALUE"""),2.1199233E7)</f>
        <v>21199233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IFERROR(__xludf.DUMMYFUNCTION("""COMPUTED_VALUE"""),511.83)</f>
        <v>511.83</v>
      </c>
      <c r="D263" s="2">
        <f>IFERROR(__xludf.DUMMYFUNCTION("""COMPUTED_VALUE"""),45673.66666666667)</f>
        <v>45673.66667</v>
      </c>
      <c r="E263" s="1">
        <f>IFERROR(__xludf.DUMMYFUNCTION("""COMPUTED_VALUE"""),514.56)</f>
        <v>514.56</v>
      </c>
      <c r="G263" s="2">
        <f>IFERROR(__xludf.DUMMYFUNCTION("""COMPUTED_VALUE"""),45673.66666666667)</f>
        <v>45673.66667</v>
      </c>
      <c r="H263" s="1">
        <f>IFERROR(__xludf.DUMMYFUNCTION("""COMPUTED_VALUE"""),509.7)</f>
        <v>509.7</v>
      </c>
      <c r="J263" s="2">
        <f>IFERROR(__xludf.DUMMYFUNCTION("""COMPUTED_VALUE"""),45673.66666666667)</f>
        <v>45673.66667</v>
      </c>
      <c r="K263" s="1">
        <f>IFERROR(__xludf.DUMMYFUNCTION("""COMPUTED_VALUE"""),511.38)</f>
        <v>511.38</v>
      </c>
      <c r="M263" s="2">
        <f>IFERROR(__xludf.DUMMYFUNCTION("""COMPUTED_VALUE"""),45673.66666666667)</f>
        <v>45673.66667</v>
      </c>
      <c r="N263" s="1">
        <f>IFERROR(__xludf.DUMMYFUNCTION("""COMPUTED_VALUE"""),1.771735E7)</f>
        <v>17717350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IFERROR(__xludf.DUMMYFUNCTION("""COMPUTED_VALUE"""),513.18)</f>
        <v>513.18</v>
      </c>
      <c r="D264" s="2">
        <f>IFERROR(__xludf.DUMMYFUNCTION("""COMPUTED_VALUE"""),45674.66666666667)</f>
        <v>45674.66667</v>
      </c>
      <c r="E264" s="1">
        <f>IFERROR(__xludf.DUMMYFUNCTION("""COMPUTED_VALUE"""),520.01)</f>
        <v>520.01</v>
      </c>
      <c r="G264" s="2">
        <f>IFERROR(__xludf.DUMMYFUNCTION("""COMPUTED_VALUE"""),45674.66666666667)</f>
        <v>45674.66667</v>
      </c>
      <c r="H264" s="1">
        <f>IFERROR(__xludf.DUMMYFUNCTION("""COMPUTED_VALUE"""),512.28)</f>
        <v>512.28</v>
      </c>
      <c r="J264" s="2">
        <f>IFERROR(__xludf.DUMMYFUNCTION("""COMPUTED_VALUE"""),45674.66666666667)</f>
        <v>45674.66667</v>
      </c>
      <c r="K264" s="1">
        <f>IFERROR(__xludf.DUMMYFUNCTION("""COMPUTED_VALUE"""),514.28)</f>
        <v>514.28</v>
      </c>
      <c r="M264" s="2">
        <f>IFERROR(__xludf.DUMMYFUNCTION("""COMPUTED_VALUE"""),45674.66666666667)</f>
        <v>45674.66667</v>
      </c>
      <c r="N264" s="1">
        <f>IFERROR(__xludf.DUMMYFUNCTION("""COMPUTED_VALUE"""),1.6609558E7)</f>
        <v>16609558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IFERROR(__xludf.DUMMYFUNCTION("""COMPUTED_VALUE"""),515.98)</f>
        <v>515.98</v>
      </c>
      <c r="D265" s="2">
        <f>IFERROR(__xludf.DUMMYFUNCTION("""COMPUTED_VALUE"""),45678.66666666667)</f>
        <v>45678.66667</v>
      </c>
      <c r="E265" s="1">
        <f>IFERROR(__xludf.DUMMYFUNCTION("""COMPUTED_VALUE"""),524.95)</f>
        <v>524.95</v>
      </c>
      <c r="G265" s="2">
        <f>IFERROR(__xludf.DUMMYFUNCTION("""COMPUTED_VALUE"""),45678.66666666667)</f>
        <v>45678.66667</v>
      </c>
      <c r="H265" s="1">
        <f>IFERROR(__xludf.DUMMYFUNCTION("""COMPUTED_VALUE"""),514.65)</f>
        <v>514.65</v>
      </c>
      <c r="J265" s="2">
        <f>IFERROR(__xludf.DUMMYFUNCTION("""COMPUTED_VALUE"""),45678.66666666667)</f>
        <v>45678.66667</v>
      </c>
      <c r="K265" s="1">
        <f>IFERROR(__xludf.DUMMYFUNCTION("""COMPUTED_VALUE"""),516.79)</f>
        <v>516.79</v>
      </c>
      <c r="M265" s="2">
        <f>IFERROR(__xludf.DUMMYFUNCTION("""COMPUTED_VALUE"""),45678.66666666667)</f>
        <v>45678.66667</v>
      </c>
      <c r="N265" s="1">
        <f>IFERROR(__xludf.DUMMYFUNCTION("""COMPUTED_VALUE"""),2.2887322E7)</f>
        <v>22887322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IFERROR(__xludf.DUMMYFUNCTION("""COMPUTED_VALUE"""),516.46)</f>
        <v>516.46</v>
      </c>
      <c r="D266" s="2">
        <f>IFERROR(__xludf.DUMMYFUNCTION("""COMPUTED_VALUE"""),45679.66666666667)</f>
        <v>45679.66667</v>
      </c>
      <c r="E266" s="1">
        <f>IFERROR(__xludf.DUMMYFUNCTION("""COMPUTED_VALUE"""),517.35)</f>
        <v>517.35</v>
      </c>
      <c r="G266" s="2">
        <f>IFERROR(__xludf.DUMMYFUNCTION("""COMPUTED_VALUE"""),45679.66666666667)</f>
        <v>45679.66667</v>
      </c>
      <c r="H266" s="1">
        <f>IFERROR(__xludf.DUMMYFUNCTION("""COMPUTED_VALUE"""),506.75)</f>
        <v>506.75</v>
      </c>
      <c r="J266" s="2">
        <f>IFERROR(__xludf.DUMMYFUNCTION("""COMPUTED_VALUE"""),45679.66666666667)</f>
        <v>45679.66667</v>
      </c>
      <c r="K266" s="1">
        <f>IFERROR(__xludf.DUMMYFUNCTION("""COMPUTED_VALUE"""),507.48)</f>
        <v>507.48</v>
      </c>
      <c r="M266" s="2">
        <f>IFERROR(__xludf.DUMMYFUNCTION("""COMPUTED_VALUE"""),45679.66666666667)</f>
        <v>45679.66667</v>
      </c>
      <c r="N266" s="1">
        <f>IFERROR(__xludf.DUMMYFUNCTION("""COMPUTED_VALUE"""),2.2474806E7)</f>
        <v>22474806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IFERROR(__xludf.DUMMYFUNCTION("""COMPUTED_VALUE"""),503.83)</f>
        <v>503.83</v>
      </c>
      <c r="D267" s="2">
        <f>IFERROR(__xludf.DUMMYFUNCTION("""COMPUTED_VALUE"""),45680.66666666667)</f>
        <v>45680.66667</v>
      </c>
      <c r="E267" s="1">
        <f>IFERROR(__xludf.DUMMYFUNCTION("""COMPUTED_VALUE"""),517.03)</f>
        <v>517.03</v>
      </c>
      <c r="G267" s="2">
        <f>IFERROR(__xludf.DUMMYFUNCTION("""COMPUTED_VALUE"""),45680.66666666667)</f>
        <v>45680.66667</v>
      </c>
      <c r="H267" s="1">
        <f>IFERROR(__xludf.DUMMYFUNCTION("""COMPUTED_VALUE"""),502.67)</f>
        <v>502.67</v>
      </c>
      <c r="J267" s="2">
        <f>IFERROR(__xludf.DUMMYFUNCTION("""COMPUTED_VALUE"""),45680.66666666667)</f>
        <v>45680.66667</v>
      </c>
      <c r="K267" s="1">
        <f>IFERROR(__xludf.DUMMYFUNCTION("""COMPUTED_VALUE"""),509.83)</f>
        <v>509.83</v>
      </c>
      <c r="M267" s="2">
        <f>IFERROR(__xludf.DUMMYFUNCTION("""COMPUTED_VALUE"""),45680.66666666667)</f>
        <v>45680.66667</v>
      </c>
      <c r="N267" s="1">
        <f>IFERROR(__xludf.DUMMYFUNCTION("""COMPUTED_VALUE"""),2.0074752E7)</f>
        <v>20074752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IFERROR(__xludf.DUMMYFUNCTION("""COMPUTED_VALUE"""),513.65)</f>
        <v>513.65</v>
      </c>
      <c r="D268" s="2">
        <f>IFERROR(__xludf.DUMMYFUNCTION("""COMPUTED_VALUE"""),45681.66666666667)</f>
        <v>45681.66667</v>
      </c>
      <c r="E268" s="1">
        <f>IFERROR(__xludf.DUMMYFUNCTION("""COMPUTED_VALUE"""),518.17)</f>
        <v>518.17</v>
      </c>
      <c r="G268" s="2">
        <f>IFERROR(__xludf.DUMMYFUNCTION("""COMPUTED_VALUE"""),45681.66666666667)</f>
        <v>45681.66667</v>
      </c>
      <c r="H268" s="1">
        <f>IFERROR(__xludf.DUMMYFUNCTION("""COMPUTED_VALUE"""),509.12)</f>
        <v>509.12</v>
      </c>
      <c r="J268" s="2">
        <f>IFERROR(__xludf.DUMMYFUNCTION("""COMPUTED_VALUE"""),45681.66666666667)</f>
        <v>45681.66667</v>
      </c>
      <c r="K268" s="1">
        <f>IFERROR(__xludf.DUMMYFUNCTION("""COMPUTED_VALUE"""),510.82)</f>
        <v>510.82</v>
      </c>
      <c r="M268" s="2">
        <f>IFERROR(__xludf.DUMMYFUNCTION("""COMPUTED_VALUE"""),45681.66666666667)</f>
        <v>45681.66667</v>
      </c>
      <c r="N268" s="1">
        <f>IFERROR(__xludf.DUMMYFUNCTION("""COMPUTED_VALUE"""),1.7422191E7)</f>
        <v>17422191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IFERROR(__xludf.DUMMYFUNCTION("""COMPUTED_VALUE"""),509.25)</f>
        <v>509.25</v>
      </c>
      <c r="D269" s="2">
        <f>IFERROR(__xludf.DUMMYFUNCTION("""COMPUTED_VALUE"""),45684.66666666667)</f>
        <v>45684.66667</v>
      </c>
      <c r="E269" s="1">
        <f>IFERROR(__xludf.DUMMYFUNCTION("""COMPUTED_VALUE"""),511.75)</f>
        <v>511.75</v>
      </c>
      <c r="G269" s="2">
        <f>IFERROR(__xludf.DUMMYFUNCTION("""COMPUTED_VALUE"""),45684.66666666667)</f>
        <v>45684.66667</v>
      </c>
      <c r="H269" s="1">
        <f>IFERROR(__xludf.DUMMYFUNCTION("""COMPUTED_VALUE"""),505.17)</f>
        <v>505.17</v>
      </c>
      <c r="J269" s="2">
        <f>IFERROR(__xludf.DUMMYFUNCTION("""COMPUTED_VALUE"""),45684.66666666667)</f>
        <v>45684.66667</v>
      </c>
      <c r="K269" s="1">
        <f>IFERROR(__xludf.DUMMYFUNCTION("""COMPUTED_VALUE"""),506.45)</f>
        <v>506.45</v>
      </c>
      <c r="M269" s="2">
        <f>IFERROR(__xludf.DUMMYFUNCTION("""COMPUTED_VALUE"""),45684.66666666667)</f>
        <v>45684.66667</v>
      </c>
      <c r="N269" s="1">
        <f>IFERROR(__xludf.DUMMYFUNCTION("""COMPUTED_VALUE"""),2.0424198E7)</f>
        <v>20424198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IFERROR(__xludf.DUMMYFUNCTION("""COMPUTED_VALUE"""),508.0)</f>
        <v>508</v>
      </c>
      <c r="D270" s="2">
        <f>IFERROR(__xludf.DUMMYFUNCTION("""COMPUTED_VALUE"""),45685.66666666667)</f>
        <v>45685.66667</v>
      </c>
      <c r="E270" s="1">
        <f>IFERROR(__xludf.DUMMYFUNCTION("""COMPUTED_VALUE"""),521.83)</f>
        <v>521.83</v>
      </c>
      <c r="G270" s="2">
        <f>IFERROR(__xludf.DUMMYFUNCTION("""COMPUTED_VALUE"""),45685.66666666667)</f>
        <v>45685.66667</v>
      </c>
      <c r="H270" s="1">
        <f>IFERROR(__xludf.DUMMYFUNCTION("""COMPUTED_VALUE"""),503.92)</f>
        <v>503.92</v>
      </c>
      <c r="J270" s="2">
        <f>IFERROR(__xludf.DUMMYFUNCTION("""COMPUTED_VALUE"""),45685.66666666667)</f>
        <v>45685.66667</v>
      </c>
      <c r="K270" s="1">
        <f>IFERROR(__xludf.DUMMYFUNCTION("""COMPUTED_VALUE"""),519.85)</f>
        <v>519.85</v>
      </c>
      <c r="M270" s="2">
        <f>IFERROR(__xludf.DUMMYFUNCTION("""COMPUTED_VALUE"""),45685.66666666667)</f>
        <v>45685.66667</v>
      </c>
      <c r="N270" s="1">
        <f>IFERROR(__xludf.DUMMYFUNCTION("""COMPUTED_VALUE"""),2.8588055E7)</f>
        <v>28588055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IFERROR(__xludf.DUMMYFUNCTION("""COMPUTED_VALUE"""),520.18)</f>
        <v>520.18</v>
      </c>
      <c r="D271" s="2">
        <f>IFERROR(__xludf.DUMMYFUNCTION("""COMPUTED_VALUE"""),45686.66666666667)</f>
        <v>45686.66667</v>
      </c>
      <c r="E271" s="1">
        <f>IFERROR(__xludf.DUMMYFUNCTION("""COMPUTED_VALUE"""),527.69)</f>
        <v>527.69</v>
      </c>
      <c r="G271" s="2">
        <f>IFERROR(__xludf.DUMMYFUNCTION("""COMPUTED_VALUE"""),45686.66666666667)</f>
        <v>45686.66667</v>
      </c>
      <c r="H271" s="1">
        <f>IFERROR(__xludf.DUMMYFUNCTION("""COMPUTED_VALUE"""),518.1)</f>
        <v>518.1</v>
      </c>
      <c r="J271" s="2">
        <f>IFERROR(__xludf.DUMMYFUNCTION("""COMPUTED_VALUE"""),45686.66666666667)</f>
        <v>45686.66667</v>
      </c>
      <c r="K271" s="1">
        <f>IFERROR(__xludf.DUMMYFUNCTION("""COMPUTED_VALUE"""),524.17)</f>
        <v>524.17</v>
      </c>
      <c r="M271" s="2">
        <f>IFERROR(__xludf.DUMMYFUNCTION("""COMPUTED_VALUE"""),45686.66666666667)</f>
        <v>45686.66667</v>
      </c>
      <c r="N271" s="1">
        <f>IFERROR(__xludf.DUMMYFUNCTION("""COMPUTED_VALUE"""),1.9556917E7)</f>
        <v>19556917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IFERROR(__xludf.DUMMYFUNCTION("""COMPUTED_VALUE"""),526.82)</f>
        <v>526.82</v>
      </c>
      <c r="D272" s="2">
        <f>IFERROR(__xludf.DUMMYFUNCTION("""COMPUTED_VALUE"""),45687.66666666667)</f>
        <v>45687.66667</v>
      </c>
      <c r="E272" s="1">
        <f>IFERROR(__xludf.DUMMYFUNCTION("""COMPUTED_VALUE"""),528.05)</f>
        <v>528.05</v>
      </c>
      <c r="G272" s="2">
        <f>IFERROR(__xludf.DUMMYFUNCTION("""COMPUTED_VALUE"""),45687.66666666667)</f>
        <v>45687.66667</v>
      </c>
      <c r="H272" s="1">
        <f>IFERROR(__xludf.DUMMYFUNCTION("""COMPUTED_VALUE"""),520.74)</f>
        <v>520.74</v>
      </c>
      <c r="J272" s="2">
        <f>IFERROR(__xludf.DUMMYFUNCTION("""COMPUTED_VALUE"""),45687.66666666667)</f>
        <v>45687.66667</v>
      </c>
      <c r="K272" s="1">
        <f>IFERROR(__xludf.DUMMYFUNCTION("""COMPUTED_VALUE"""),527.15)</f>
        <v>527.15</v>
      </c>
      <c r="M272" s="2">
        <f>IFERROR(__xludf.DUMMYFUNCTION("""COMPUTED_VALUE"""),45687.66666666667)</f>
        <v>45687.66667</v>
      </c>
      <c r="N272" s="1">
        <f>IFERROR(__xludf.DUMMYFUNCTION("""COMPUTED_VALUE"""),2.1419399E7)</f>
        <v>21419399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IFERROR(__xludf.DUMMYFUNCTION("""COMPUTED_VALUE"""),526.84)</f>
        <v>526.84</v>
      </c>
      <c r="D273" s="2">
        <f>IFERROR(__xludf.DUMMYFUNCTION("""COMPUTED_VALUE"""),45688.66666666667)</f>
        <v>45688.66667</v>
      </c>
      <c r="E273" s="1">
        <f>IFERROR(__xludf.DUMMYFUNCTION("""COMPUTED_VALUE"""),533.27)</f>
        <v>533.27</v>
      </c>
      <c r="G273" s="2">
        <f>IFERROR(__xludf.DUMMYFUNCTION("""COMPUTED_VALUE"""),45688.66666666667)</f>
        <v>45688.66667</v>
      </c>
      <c r="H273" s="1">
        <f>IFERROR(__xludf.DUMMYFUNCTION("""COMPUTED_VALUE"""),518.45)</f>
        <v>518.45</v>
      </c>
      <c r="J273" s="2">
        <f>IFERROR(__xludf.DUMMYFUNCTION("""COMPUTED_VALUE"""),45688.66666666667)</f>
        <v>45688.66667</v>
      </c>
      <c r="K273" s="1">
        <f>IFERROR(__xludf.DUMMYFUNCTION("""COMPUTED_VALUE"""),521.41)</f>
        <v>521.41</v>
      </c>
      <c r="M273" s="2">
        <f>IFERROR(__xludf.DUMMYFUNCTION("""COMPUTED_VALUE"""),45688.66666666667)</f>
        <v>45688.66667</v>
      </c>
      <c r="N273" s="1">
        <f>IFERROR(__xludf.DUMMYFUNCTION("""COMPUTED_VALUE"""),2.5955486E7)</f>
        <v>25955486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IFERROR(__xludf.DUMMYFUNCTION("""COMPUTED_VALUE"""),519.59)</f>
        <v>519.59</v>
      </c>
      <c r="D274" s="2">
        <f>IFERROR(__xludf.DUMMYFUNCTION("""COMPUTED_VALUE"""),45691.66666666667)</f>
        <v>45691.66667</v>
      </c>
      <c r="E274" s="1">
        <f>IFERROR(__xludf.DUMMYFUNCTION("""COMPUTED_VALUE"""),530.73)</f>
        <v>530.73</v>
      </c>
      <c r="G274" s="2">
        <f>IFERROR(__xludf.DUMMYFUNCTION("""COMPUTED_VALUE"""),45691.66666666667)</f>
        <v>45691.66667</v>
      </c>
      <c r="H274" s="1">
        <f>IFERROR(__xludf.DUMMYFUNCTION("""COMPUTED_VALUE"""),511.32)</f>
        <v>511.32</v>
      </c>
      <c r="J274" s="2">
        <f>IFERROR(__xludf.DUMMYFUNCTION("""COMPUTED_VALUE"""),45691.66666666667)</f>
        <v>45691.66667</v>
      </c>
      <c r="K274" s="1">
        <f>IFERROR(__xludf.DUMMYFUNCTION("""COMPUTED_VALUE"""),522.16)</f>
        <v>522.16</v>
      </c>
      <c r="M274" s="2">
        <f>IFERROR(__xludf.DUMMYFUNCTION("""COMPUTED_VALUE"""),45691.66666666667)</f>
        <v>45691.66667</v>
      </c>
      <c r="N274" s="1">
        <f>IFERROR(__xludf.DUMMYFUNCTION("""COMPUTED_VALUE"""),3.5781347E7)</f>
        <v>35781347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IFERROR(__xludf.DUMMYFUNCTION("""COMPUTED_VALUE"""),525.41)</f>
        <v>525.41</v>
      </c>
      <c r="D275" s="2">
        <f>IFERROR(__xludf.DUMMYFUNCTION("""COMPUTED_VALUE"""),45692.66666666667)</f>
        <v>45692.66667</v>
      </c>
      <c r="E275" s="1">
        <f>IFERROR(__xludf.DUMMYFUNCTION("""COMPUTED_VALUE"""),527.88)</f>
        <v>527.88</v>
      </c>
      <c r="G275" s="2">
        <f>IFERROR(__xludf.DUMMYFUNCTION("""COMPUTED_VALUE"""),45692.66666666667)</f>
        <v>45692.66667</v>
      </c>
      <c r="H275" s="1">
        <f>IFERROR(__xludf.DUMMYFUNCTION("""COMPUTED_VALUE"""),518.49)</f>
        <v>518.49</v>
      </c>
      <c r="J275" s="2">
        <f>IFERROR(__xludf.DUMMYFUNCTION("""COMPUTED_VALUE"""),45692.66666666667)</f>
        <v>45692.66667</v>
      </c>
      <c r="K275" s="1">
        <f>IFERROR(__xludf.DUMMYFUNCTION("""COMPUTED_VALUE"""),527.8)</f>
        <v>527.8</v>
      </c>
      <c r="M275" s="2">
        <f>IFERROR(__xludf.DUMMYFUNCTION("""COMPUTED_VALUE"""),45692.66666666667)</f>
        <v>45692.66667</v>
      </c>
      <c r="N275" s="1">
        <f>IFERROR(__xludf.DUMMYFUNCTION("""COMPUTED_VALUE"""),2.8916619E7)</f>
        <v>28916619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IFERROR(__xludf.DUMMYFUNCTION("""COMPUTED_VALUE"""),528.44)</f>
        <v>528.44</v>
      </c>
      <c r="D276" s="2">
        <f>IFERROR(__xludf.DUMMYFUNCTION("""COMPUTED_VALUE"""),45693.66666666667)</f>
        <v>45693.66667</v>
      </c>
      <c r="E276" s="1">
        <f>IFERROR(__xludf.DUMMYFUNCTION("""COMPUTED_VALUE"""),537.59)</f>
        <v>537.59</v>
      </c>
      <c r="G276" s="2">
        <f>IFERROR(__xludf.DUMMYFUNCTION("""COMPUTED_VALUE"""),45693.66666666667)</f>
        <v>45693.66667</v>
      </c>
      <c r="H276" s="1">
        <f>IFERROR(__xludf.DUMMYFUNCTION("""COMPUTED_VALUE"""),527.37)</f>
        <v>527.37</v>
      </c>
      <c r="J276" s="2">
        <f>IFERROR(__xludf.DUMMYFUNCTION("""COMPUTED_VALUE"""),45693.66666666667)</f>
        <v>45693.66667</v>
      </c>
      <c r="K276" s="1">
        <f>IFERROR(__xludf.DUMMYFUNCTION("""COMPUTED_VALUE"""),537.23)</f>
        <v>537.23</v>
      </c>
      <c r="M276" s="2">
        <f>IFERROR(__xludf.DUMMYFUNCTION("""COMPUTED_VALUE"""),45693.66666666667)</f>
        <v>45693.66667</v>
      </c>
      <c r="N276" s="1">
        <f>IFERROR(__xludf.DUMMYFUNCTION("""COMPUTED_VALUE"""),2.0785299E7)</f>
        <v>20785299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IFERROR(__xludf.DUMMYFUNCTION("""COMPUTED_VALUE"""),540.82)</f>
        <v>540.82</v>
      </c>
      <c r="D277" s="2">
        <f>IFERROR(__xludf.DUMMYFUNCTION("""COMPUTED_VALUE"""),45694.66666666667)</f>
        <v>45694.66667</v>
      </c>
      <c r="E277" s="1">
        <f>IFERROR(__xludf.DUMMYFUNCTION("""COMPUTED_VALUE"""),545.68)</f>
        <v>545.68</v>
      </c>
      <c r="G277" s="2">
        <f>IFERROR(__xludf.DUMMYFUNCTION("""COMPUTED_VALUE"""),45694.66666666667)</f>
        <v>45694.66667</v>
      </c>
      <c r="H277" s="1">
        <f>IFERROR(__xludf.DUMMYFUNCTION("""COMPUTED_VALUE"""),533.32)</f>
        <v>533.32</v>
      </c>
      <c r="J277" s="2">
        <f>IFERROR(__xludf.DUMMYFUNCTION("""COMPUTED_VALUE"""),45694.66666666667)</f>
        <v>45694.66667</v>
      </c>
      <c r="K277" s="1">
        <f>IFERROR(__xludf.DUMMYFUNCTION("""COMPUTED_VALUE"""),537.71)</f>
        <v>537.71</v>
      </c>
      <c r="M277" s="2">
        <f>IFERROR(__xludf.DUMMYFUNCTION("""COMPUTED_VALUE"""),45694.66666666667)</f>
        <v>45694.66667</v>
      </c>
      <c r="N277" s="1">
        <f>IFERROR(__xludf.DUMMYFUNCTION("""COMPUTED_VALUE"""),3.0678984E7)</f>
        <v>30678984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IFERROR(__xludf.DUMMYFUNCTION("""COMPUTED_VALUE"""),538.98)</f>
        <v>538.98</v>
      </c>
      <c r="D278" s="2">
        <f>IFERROR(__xludf.DUMMYFUNCTION("""COMPUTED_VALUE"""),45695.66666666667)</f>
        <v>45695.66667</v>
      </c>
      <c r="E278" s="1">
        <f>IFERROR(__xludf.DUMMYFUNCTION("""COMPUTED_VALUE"""),545.02)</f>
        <v>545.02</v>
      </c>
      <c r="G278" s="2">
        <f>IFERROR(__xludf.DUMMYFUNCTION("""COMPUTED_VALUE"""),45695.66666666667)</f>
        <v>45695.66667</v>
      </c>
      <c r="H278" s="1">
        <f>IFERROR(__xludf.DUMMYFUNCTION("""COMPUTED_VALUE"""),524.83)</f>
        <v>524.83</v>
      </c>
      <c r="J278" s="2">
        <f>IFERROR(__xludf.DUMMYFUNCTION("""COMPUTED_VALUE"""),45695.66666666667)</f>
        <v>45695.66667</v>
      </c>
      <c r="K278" s="1">
        <f>IFERROR(__xludf.DUMMYFUNCTION("""COMPUTED_VALUE"""),525.66)</f>
        <v>525.66</v>
      </c>
      <c r="M278" s="2">
        <f>IFERROR(__xludf.DUMMYFUNCTION("""COMPUTED_VALUE"""),45695.66666666667)</f>
        <v>45695.66667</v>
      </c>
      <c r="N278" s="1">
        <f>IFERROR(__xludf.DUMMYFUNCTION("""COMPUTED_VALUE"""),5.9106925E7)</f>
        <v>59106925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IFERROR(__xludf.DUMMYFUNCTION("""COMPUTED_VALUE"""),533.59)</f>
        <v>533.59</v>
      </c>
      <c r="D279" s="2">
        <f>IFERROR(__xludf.DUMMYFUNCTION("""COMPUTED_VALUE"""),45698.66666666667)</f>
        <v>45698.66667</v>
      </c>
      <c r="E279" s="1">
        <f>IFERROR(__xludf.DUMMYFUNCTION("""COMPUTED_VALUE"""),558.29)</f>
        <v>558.29</v>
      </c>
      <c r="G279" s="2">
        <f>IFERROR(__xludf.DUMMYFUNCTION("""COMPUTED_VALUE"""),45698.66666666667)</f>
        <v>45698.66667</v>
      </c>
      <c r="H279" s="1">
        <f>IFERROR(__xludf.DUMMYFUNCTION("""COMPUTED_VALUE"""),533.59)</f>
        <v>533.59</v>
      </c>
      <c r="J279" s="2">
        <f>IFERROR(__xludf.DUMMYFUNCTION("""COMPUTED_VALUE"""),45698.66666666667)</f>
        <v>45698.66667</v>
      </c>
      <c r="K279" s="1">
        <f>IFERROR(__xludf.DUMMYFUNCTION("""COMPUTED_VALUE"""),551.33)</f>
        <v>551.33</v>
      </c>
      <c r="M279" s="2">
        <f>IFERROR(__xludf.DUMMYFUNCTION("""COMPUTED_VALUE"""),45698.66666666667)</f>
        <v>45698.66667</v>
      </c>
      <c r="N279" s="1">
        <f>IFERROR(__xludf.DUMMYFUNCTION("""COMPUTED_VALUE"""),8.8070245E7)</f>
        <v>88070245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IFERROR(__xludf.DUMMYFUNCTION("""COMPUTED_VALUE"""),554.31)</f>
        <v>554.31</v>
      </c>
      <c r="D280" s="2">
        <f>IFERROR(__xludf.DUMMYFUNCTION("""COMPUTED_VALUE"""),45699.66666666667)</f>
        <v>45699.66667</v>
      </c>
      <c r="E280" s="1">
        <f>IFERROR(__xludf.DUMMYFUNCTION("""COMPUTED_VALUE"""),562.22)</f>
        <v>562.22</v>
      </c>
      <c r="G280" s="2">
        <f>IFERROR(__xludf.DUMMYFUNCTION("""COMPUTED_VALUE"""),45699.66666666667)</f>
        <v>45699.66667</v>
      </c>
      <c r="H280" s="1">
        <f>IFERROR(__xludf.DUMMYFUNCTION("""COMPUTED_VALUE"""),549.3)</f>
        <v>549.3</v>
      </c>
      <c r="J280" s="2">
        <f>IFERROR(__xludf.DUMMYFUNCTION("""COMPUTED_VALUE"""),45699.66666666667)</f>
        <v>45699.66667</v>
      </c>
      <c r="K280" s="1">
        <f>IFERROR(__xludf.DUMMYFUNCTION("""COMPUTED_VALUE"""),550.99)</f>
        <v>550.99</v>
      </c>
      <c r="M280" s="2">
        <f>IFERROR(__xludf.DUMMYFUNCTION("""COMPUTED_VALUE"""),45699.66666666667)</f>
        <v>45699.66667</v>
      </c>
      <c r="N280" s="1">
        <f>IFERROR(__xludf.DUMMYFUNCTION("""COMPUTED_VALUE"""),4.9455436E7)</f>
        <v>49455436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IFERROR(__xludf.DUMMYFUNCTION("""COMPUTED_VALUE"""),548.33)</f>
        <v>548.33</v>
      </c>
      <c r="D281" s="2">
        <f>IFERROR(__xludf.DUMMYFUNCTION("""COMPUTED_VALUE"""),45700.66666666667)</f>
        <v>45700.66667</v>
      </c>
      <c r="E281" s="1">
        <f>IFERROR(__xludf.DUMMYFUNCTION("""COMPUTED_VALUE"""),549.05)</f>
        <v>549.05</v>
      </c>
      <c r="G281" s="2">
        <f>IFERROR(__xludf.DUMMYFUNCTION("""COMPUTED_VALUE"""),45700.66666666667)</f>
        <v>45700.66667</v>
      </c>
      <c r="H281" s="1">
        <f>IFERROR(__xludf.DUMMYFUNCTION("""COMPUTED_VALUE"""),537.75)</f>
        <v>537.75</v>
      </c>
      <c r="J281" s="2">
        <f>IFERROR(__xludf.DUMMYFUNCTION("""COMPUTED_VALUE"""),45700.66666666667)</f>
        <v>45700.66667</v>
      </c>
      <c r="K281" s="1">
        <f>IFERROR(__xludf.DUMMYFUNCTION("""COMPUTED_VALUE"""),538.04)</f>
        <v>538.04</v>
      </c>
      <c r="M281" s="2">
        <f>IFERROR(__xludf.DUMMYFUNCTION("""COMPUTED_VALUE"""),45700.66666666667)</f>
        <v>45700.66667</v>
      </c>
      <c r="N281" s="1">
        <f>IFERROR(__xludf.DUMMYFUNCTION("""COMPUTED_VALUE"""),3.5285535E7)</f>
        <v>35285535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IFERROR(__xludf.DUMMYFUNCTION("""COMPUTED_VALUE"""),538.96)</f>
        <v>538.96</v>
      </c>
      <c r="D282" s="2">
        <f>IFERROR(__xludf.DUMMYFUNCTION("""COMPUTED_VALUE"""),45701.66666666667)</f>
        <v>45701.66667</v>
      </c>
      <c r="E282" s="1">
        <f>IFERROR(__xludf.DUMMYFUNCTION("""COMPUTED_VALUE"""),547.52)</f>
        <v>547.52</v>
      </c>
      <c r="G282" s="2">
        <f>IFERROR(__xludf.DUMMYFUNCTION("""COMPUTED_VALUE"""),45701.66666666667)</f>
        <v>45701.66667</v>
      </c>
      <c r="H282" s="1">
        <f>IFERROR(__xludf.DUMMYFUNCTION("""COMPUTED_VALUE"""),534.7)</f>
        <v>534.7</v>
      </c>
      <c r="J282" s="2">
        <f>IFERROR(__xludf.DUMMYFUNCTION("""COMPUTED_VALUE"""),45701.66666666667)</f>
        <v>45701.66667</v>
      </c>
      <c r="K282" s="1">
        <f>IFERROR(__xludf.DUMMYFUNCTION("""COMPUTED_VALUE"""),546.43)</f>
        <v>546.43</v>
      </c>
      <c r="M282" s="2">
        <f>IFERROR(__xludf.DUMMYFUNCTION("""COMPUTED_VALUE"""),45701.66666666667)</f>
        <v>45701.66667</v>
      </c>
      <c r="N282" s="1">
        <f>IFERROR(__xludf.DUMMYFUNCTION("""COMPUTED_VALUE"""),3.6673843E7)</f>
        <v>36673843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IFERROR(__xludf.DUMMYFUNCTION("""COMPUTED_VALUE"""),547.31)</f>
        <v>547.31</v>
      </c>
      <c r="D283" s="2">
        <f>IFERROR(__xludf.DUMMYFUNCTION("""COMPUTED_VALUE"""),45702.66666666667)</f>
        <v>45702.66667</v>
      </c>
      <c r="E283" s="1">
        <f>IFERROR(__xludf.DUMMYFUNCTION("""COMPUTED_VALUE"""),555.33)</f>
        <v>555.33</v>
      </c>
      <c r="G283" s="2">
        <f>IFERROR(__xludf.DUMMYFUNCTION("""COMPUTED_VALUE"""),45702.66666666667)</f>
        <v>45702.66667</v>
      </c>
      <c r="H283" s="1">
        <f>IFERROR(__xludf.DUMMYFUNCTION("""COMPUTED_VALUE"""),545.51)</f>
        <v>545.51</v>
      </c>
      <c r="J283" s="2">
        <f>IFERROR(__xludf.DUMMYFUNCTION("""COMPUTED_VALUE"""),45702.66666666667)</f>
        <v>45702.66667</v>
      </c>
      <c r="K283" s="1">
        <f>IFERROR(__xludf.DUMMYFUNCTION("""COMPUTED_VALUE"""),554.07)</f>
        <v>554.07</v>
      </c>
      <c r="M283" s="2">
        <f>IFERROR(__xludf.DUMMYFUNCTION("""COMPUTED_VALUE"""),45702.66666666667)</f>
        <v>45702.66667</v>
      </c>
      <c r="N283" s="1">
        <f>IFERROR(__xludf.DUMMYFUNCTION("""COMPUTED_VALUE"""),2.6890152E7)</f>
        <v>26890152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IFERROR(__xludf.DUMMYFUNCTION("""COMPUTED_VALUE"""),555.05)</f>
        <v>555.05</v>
      </c>
      <c r="D284" s="2">
        <f>IFERROR(__xludf.DUMMYFUNCTION("""COMPUTED_VALUE"""),45706.66666666667)</f>
        <v>45706.66667</v>
      </c>
      <c r="E284" s="1">
        <f>IFERROR(__xludf.DUMMYFUNCTION("""COMPUTED_VALUE"""),567.47)</f>
        <v>567.47</v>
      </c>
      <c r="G284" s="2">
        <f>IFERROR(__xludf.DUMMYFUNCTION("""COMPUTED_VALUE"""),45706.66666666667)</f>
        <v>45706.66667</v>
      </c>
      <c r="H284" s="1">
        <f>IFERROR(__xludf.DUMMYFUNCTION("""COMPUTED_VALUE"""),553.2)</f>
        <v>553.2</v>
      </c>
      <c r="J284" s="2">
        <f>IFERROR(__xludf.DUMMYFUNCTION("""COMPUTED_VALUE"""),45706.66666666667)</f>
        <v>45706.66667</v>
      </c>
      <c r="K284" s="1">
        <f>IFERROR(__xludf.DUMMYFUNCTION("""COMPUTED_VALUE"""),566.18)</f>
        <v>566.18</v>
      </c>
      <c r="M284" s="2">
        <f>IFERROR(__xludf.DUMMYFUNCTION("""COMPUTED_VALUE"""),45706.66666666667)</f>
        <v>45706.66667</v>
      </c>
      <c r="N284" s="1">
        <f>IFERROR(__xludf.DUMMYFUNCTION("""COMPUTED_VALUE"""),2.9518271E7)</f>
        <v>29518271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IFERROR(__xludf.DUMMYFUNCTION("""COMPUTED_VALUE"""),556.51)</f>
        <v>556.51</v>
      </c>
      <c r="D285" s="2">
        <f>IFERROR(__xludf.DUMMYFUNCTION("""COMPUTED_VALUE"""),45707.66666666667)</f>
        <v>45707.66667</v>
      </c>
      <c r="E285" s="1">
        <f>IFERROR(__xludf.DUMMYFUNCTION("""COMPUTED_VALUE"""),563.85)</f>
        <v>563.85</v>
      </c>
      <c r="G285" s="2">
        <f>IFERROR(__xludf.DUMMYFUNCTION("""COMPUTED_VALUE"""),45707.66666666667)</f>
        <v>45707.66667</v>
      </c>
      <c r="H285" s="1">
        <f>IFERROR(__xludf.DUMMYFUNCTION("""COMPUTED_VALUE"""),556.51)</f>
        <v>556.51</v>
      </c>
      <c r="J285" s="2">
        <f>IFERROR(__xludf.DUMMYFUNCTION("""COMPUTED_VALUE"""),45707.66666666667)</f>
        <v>45707.66667</v>
      </c>
      <c r="K285" s="1">
        <f>IFERROR(__xludf.DUMMYFUNCTION("""COMPUTED_VALUE"""),557.83)</f>
        <v>557.83</v>
      </c>
      <c r="M285" s="2">
        <f>IFERROR(__xludf.DUMMYFUNCTION("""COMPUTED_VALUE"""),45707.66666666667)</f>
        <v>45707.66667</v>
      </c>
      <c r="N285" s="1">
        <f>IFERROR(__xludf.DUMMYFUNCTION("""COMPUTED_VALUE"""),2.65087E7)</f>
        <v>26508700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IFERROR(__xludf.DUMMYFUNCTION("""COMPUTED_VALUE"""),558.09)</f>
        <v>558.09</v>
      </c>
      <c r="D286" s="2">
        <f>IFERROR(__xludf.DUMMYFUNCTION("""COMPUTED_VALUE"""),45708.66666666667)</f>
        <v>45708.66667</v>
      </c>
      <c r="E286" s="1">
        <f>IFERROR(__xludf.DUMMYFUNCTION("""COMPUTED_VALUE"""),569.07)</f>
        <v>569.07</v>
      </c>
      <c r="G286" s="2">
        <f>IFERROR(__xludf.DUMMYFUNCTION("""COMPUTED_VALUE"""),45708.66666666667)</f>
        <v>45708.66667</v>
      </c>
      <c r="H286" s="1">
        <f>IFERROR(__xludf.DUMMYFUNCTION("""COMPUTED_VALUE"""),554.39)</f>
        <v>554.39</v>
      </c>
      <c r="J286" s="2">
        <f>IFERROR(__xludf.DUMMYFUNCTION("""COMPUTED_VALUE"""),45708.66666666667)</f>
        <v>45708.66667</v>
      </c>
      <c r="K286" s="1">
        <f>IFERROR(__xludf.DUMMYFUNCTION("""COMPUTED_VALUE"""),557.48)</f>
        <v>557.48</v>
      </c>
      <c r="M286" s="2">
        <f>IFERROR(__xludf.DUMMYFUNCTION("""COMPUTED_VALUE"""),45708.66666666667)</f>
        <v>45708.66667</v>
      </c>
      <c r="N286" s="1">
        <f>IFERROR(__xludf.DUMMYFUNCTION("""COMPUTED_VALUE"""),2.0126207E7)</f>
        <v>20126207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IFERROR(__xludf.DUMMYFUNCTION("""COMPUTED_VALUE"""),558.13)</f>
        <v>558.13</v>
      </c>
      <c r="D287" s="2">
        <f>IFERROR(__xludf.DUMMYFUNCTION("""COMPUTED_VALUE"""),45709.66666666667)</f>
        <v>45709.66667</v>
      </c>
      <c r="E287" s="1">
        <f>IFERROR(__xludf.DUMMYFUNCTION("""COMPUTED_VALUE"""),561.98)</f>
        <v>561.98</v>
      </c>
      <c r="G287" s="2">
        <f>IFERROR(__xludf.DUMMYFUNCTION("""COMPUTED_VALUE"""),45709.66666666667)</f>
        <v>45709.66667</v>
      </c>
      <c r="H287" s="1">
        <f>IFERROR(__xludf.DUMMYFUNCTION("""COMPUTED_VALUE"""),539.79)</f>
        <v>539.79</v>
      </c>
      <c r="J287" s="2">
        <f>IFERROR(__xludf.DUMMYFUNCTION("""COMPUTED_VALUE"""),45709.66666666667)</f>
        <v>45709.66667</v>
      </c>
      <c r="K287" s="1">
        <f>IFERROR(__xludf.DUMMYFUNCTION("""COMPUTED_VALUE"""),541.04)</f>
        <v>541.04</v>
      </c>
      <c r="M287" s="2">
        <f>IFERROR(__xludf.DUMMYFUNCTION("""COMPUTED_VALUE"""),45709.66666666667)</f>
        <v>45709.66667</v>
      </c>
      <c r="N287" s="1">
        <f>IFERROR(__xludf.DUMMYFUNCTION("""COMPUTED_VALUE"""),2.3709793E7)</f>
        <v>23709793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IFERROR(__xludf.DUMMYFUNCTION("""COMPUTED_VALUE"""),545.35)</f>
        <v>545.35</v>
      </c>
      <c r="D288" s="2">
        <f>IFERROR(__xludf.DUMMYFUNCTION("""COMPUTED_VALUE"""),45712.66666666667)</f>
        <v>45712.66667</v>
      </c>
      <c r="E288" s="1">
        <f>IFERROR(__xludf.DUMMYFUNCTION("""COMPUTED_VALUE"""),550.02)</f>
        <v>550.02</v>
      </c>
      <c r="G288" s="2">
        <f>IFERROR(__xludf.DUMMYFUNCTION("""COMPUTED_VALUE"""),45712.66666666667)</f>
        <v>45712.66667</v>
      </c>
      <c r="H288" s="1">
        <f>IFERROR(__xludf.DUMMYFUNCTION("""COMPUTED_VALUE"""),539.62)</f>
        <v>539.62</v>
      </c>
      <c r="J288" s="2">
        <f>IFERROR(__xludf.DUMMYFUNCTION("""COMPUTED_VALUE"""),45712.66666666667)</f>
        <v>45712.66667</v>
      </c>
      <c r="K288" s="1">
        <f>IFERROR(__xludf.DUMMYFUNCTION("""COMPUTED_VALUE"""),543.58)</f>
        <v>543.58</v>
      </c>
      <c r="M288" s="2">
        <f>IFERROR(__xludf.DUMMYFUNCTION("""COMPUTED_VALUE"""),45712.66666666667)</f>
        <v>45712.66667</v>
      </c>
      <c r="N288" s="1">
        <f>IFERROR(__xludf.DUMMYFUNCTION("""COMPUTED_VALUE"""),2.4656407E7)</f>
        <v>24656407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IFERROR(__xludf.DUMMYFUNCTION("""COMPUTED_VALUE"""),543.04)</f>
        <v>543.04</v>
      </c>
      <c r="D289" s="2">
        <f>IFERROR(__xludf.DUMMYFUNCTION("""COMPUTED_VALUE"""),45713.66666666667)</f>
        <v>45713.66667</v>
      </c>
      <c r="E289" s="1">
        <f>IFERROR(__xludf.DUMMYFUNCTION("""COMPUTED_VALUE"""),545.49)</f>
        <v>545.49</v>
      </c>
      <c r="G289" s="2">
        <f>IFERROR(__xludf.DUMMYFUNCTION("""COMPUTED_VALUE"""),45713.66666666667)</f>
        <v>45713.66667</v>
      </c>
      <c r="H289" s="1">
        <f>IFERROR(__xludf.DUMMYFUNCTION("""COMPUTED_VALUE"""),534.06)</f>
        <v>534.06</v>
      </c>
      <c r="J289" s="2">
        <f>IFERROR(__xludf.DUMMYFUNCTION("""COMPUTED_VALUE"""),45713.66666666667)</f>
        <v>45713.66667</v>
      </c>
      <c r="K289" s="1">
        <f>IFERROR(__xludf.DUMMYFUNCTION("""COMPUTED_VALUE"""),541.55)</f>
        <v>541.55</v>
      </c>
      <c r="M289" s="2">
        <f>IFERROR(__xludf.DUMMYFUNCTION("""COMPUTED_VALUE"""),45713.66666666667)</f>
        <v>45713.66667</v>
      </c>
      <c r="N289" s="1">
        <f>IFERROR(__xludf.DUMMYFUNCTION("""COMPUTED_VALUE"""),4.9939933E7)</f>
        <v>49939933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IFERROR(__xludf.DUMMYFUNCTION("""COMPUTED_VALUE"""),545.96)</f>
        <v>545.96</v>
      </c>
      <c r="D290" s="2">
        <f>IFERROR(__xludf.DUMMYFUNCTION("""COMPUTED_VALUE"""),45714.66666666667)</f>
        <v>45714.66667</v>
      </c>
      <c r="E290" s="1">
        <f>IFERROR(__xludf.DUMMYFUNCTION("""COMPUTED_VALUE"""),553.87)</f>
        <v>553.87</v>
      </c>
      <c r="G290" s="2">
        <f>IFERROR(__xludf.DUMMYFUNCTION("""COMPUTED_VALUE"""),45714.66666666667)</f>
        <v>45714.66667</v>
      </c>
      <c r="H290" s="1">
        <f>IFERROR(__xludf.DUMMYFUNCTION("""COMPUTED_VALUE"""),536.19)</f>
        <v>536.19</v>
      </c>
      <c r="J290" s="2">
        <f>IFERROR(__xludf.DUMMYFUNCTION("""COMPUTED_VALUE"""),45714.66666666667)</f>
        <v>45714.66667</v>
      </c>
      <c r="K290" s="1">
        <f>IFERROR(__xludf.DUMMYFUNCTION("""COMPUTED_VALUE"""),538.17)</f>
        <v>538.17</v>
      </c>
      <c r="M290" s="2">
        <f>IFERROR(__xludf.DUMMYFUNCTION("""COMPUTED_VALUE"""),45714.66666666667)</f>
        <v>45714.66667</v>
      </c>
      <c r="N290" s="1">
        <f>IFERROR(__xludf.DUMMYFUNCTION("""COMPUTED_VALUE"""),2.713608E7)</f>
        <v>27136080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IFERROR(__xludf.DUMMYFUNCTION("""COMPUTED_VALUE"""),538.76)</f>
        <v>538.76</v>
      </c>
      <c r="D291" s="2">
        <f>IFERROR(__xludf.DUMMYFUNCTION("""COMPUTED_VALUE"""),45715.66666666667)</f>
        <v>45715.66667</v>
      </c>
      <c r="E291" s="1">
        <f>IFERROR(__xludf.DUMMYFUNCTION("""COMPUTED_VALUE"""),549.27)</f>
        <v>549.27</v>
      </c>
      <c r="G291" s="2">
        <f>IFERROR(__xludf.DUMMYFUNCTION("""COMPUTED_VALUE"""),45715.66666666667)</f>
        <v>45715.66667</v>
      </c>
      <c r="H291" s="1">
        <f>IFERROR(__xludf.DUMMYFUNCTION("""COMPUTED_VALUE"""),537.2)</f>
        <v>537.2</v>
      </c>
      <c r="J291" s="2">
        <f>IFERROR(__xludf.DUMMYFUNCTION("""COMPUTED_VALUE"""),45715.66666666667)</f>
        <v>45715.66667</v>
      </c>
      <c r="K291" s="1">
        <f>IFERROR(__xludf.DUMMYFUNCTION("""COMPUTED_VALUE"""),540.15)</f>
        <v>540.15</v>
      </c>
      <c r="M291" s="2">
        <f>IFERROR(__xludf.DUMMYFUNCTION("""COMPUTED_VALUE"""),45715.66666666667)</f>
        <v>45715.66667</v>
      </c>
      <c r="N291" s="1">
        <f>IFERROR(__xludf.DUMMYFUNCTION("""COMPUTED_VALUE"""),3.1633181E7)</f>
        <v>31633181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IFERROR(__xludf.DUMMYFUNCTION("""COMPUTED_VALUE"""),539.52)</f>
        <v>539.52</v>
      </c>
      <c r="D292" s="2">
        <f>IFERROR(__xludf.DUMMYFUNCTION("""COMPUTED_VALUE"""),45716.66666666667)</f>
        <v>45716.66667</v>
      </c>
      <c r="E292" s="1">
        <f>IFERROR(__xludf.DUMMYFUNCTION("""COMPUTED_VALUE"""),548.69)</f>
        <v>548.69</v>
      </c>
      <c r="G292" s="2">
        <f>IFERROR(__xludf.DUMMYFUNCTION("""COMPUTED_VALUE"""),45716.66666666667)</f>
        <v>45716.66667</v>
      </c>
      <c r="H292" s="1">
        <f>IFERROR(__xludf.DUMMYFUNCTION("""COMPUTED_VALUE"""),536.97)</f>
        <v>536.97</v>
      </c>
      <c r="J292" s="2">
        <f>IFERROR(__xludf.DUMMYFUNCTION("""COMPUTED_VALUE"""),45716.66666666667)</f>
        <v>45716.66667</v>
      </c>
      <c r="K292" s="1">
        <f>IFERROR(__xludf.DUMMYFUNCTION("""COMPUTED_VALUE"""),548.41)</f>
        <v>548.41</v>
      </c>
      <c r="M292" s="2">
        <f>IFERROR(__xludf.DUMMYFUNCTION("""COMPUTED_VALUE"""),45716.66666666667)</f>
        <v>45716.66667</v>
      </c>
      <c r="N292" s="1">
        <f>IFERROR(__xludf.DUMMYFUNCTION("""COMPUTED_VALUE"""),3.1489612E7)</f>
        <v>31489612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IFERROR(__xludf.DUMMYFUNCTION("""COMPUTED_VALUE"""),555.93)</f>
        <v>555.93</v>
      </c>
      <c r="D293" s="2">
        <f>IFERROR(__xludf.DUMMYFUNCTION("""COMPUTED_VALUE"""),45719.66666666667)</f>
        <v>45719.66667</v>
      </c>
      <c r="E293" s="1">
        <f>IFERROR(__xludf.DUMMYFUNCTION("""COMPUTED_VALUE"""),558.31)</f>
        <v>558.31</v>
      </c>
      <c r="G293" s="2">
        <f>IFERROR(__xludf.DUMMYFUNCTION("""COMPUTED_VALUE"""),45719.66666666667)</f>
        <v>45719.66667</v>
      </c>
      <c r="H293" s="1">
        <f>IFERROR(__xludf.DUMMYFUNCTION("""COMPUTED_VALUE"""),528.02)</f>
        <v>528.02</v>
      </c>
      <c r="J293" s="2">
        <f>IFERROR(__xludf.DUMMYFUNCTION("""COMPUTED_VALUE"""),45719.66666666667)</f>
        <v>45719.66667</v>
      </c>
      <c r="K293" s="1">
        <f>IFERROR(__xludf.DUMMYFUNCTION("""COMPUTED_VALUE"""),532.5)</f>
        <v>532.5</v>
      </c>
      <c r="M293" s="2">
        <f>IFERROR(__xludf.DUMMYFUNCTION("""COMPUTED_VALUE"""),45719.66666666667)</f>
        <v>45719.66667</v>
      </c>
      <c r="N293" s="1">
        <f>IFERROR(__xludf.DUMMYFUNCTION("""COMPUTED_VALUE"""),3.4107327E7)</f>
        <v>34107327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IFERROR(__xludf.DUMMYFUNCTION("""COMPUTED_VALUE"""),531.05)</f>
        <v>531.05</v>
      </c>
      <c r="D294" s="2">
        <f>IFERROR(__xludf.DUMMYFUNCTION("""COMPUTED_VALUE"""),45720.66666666667)</f>
        <v>45720.66667</v>
      </c>
      <c r="E294" s="1">
        <f>IFERROR(__xludf.DUMMYFUNCTION("""COMPUTED_VALUE"""),531.05)</f>
        <v>531.05</v>
      </c>
      <c r="G294" s="2">
        <f>IFERROR(__xludf.DUMMYFUNCTION("""COMPUTED_VALUE"""),45720.66666666667)</f>
        <v>45720.66667</v>
      </c>
      <c r="H294" s="1">
        <f>IFERROR(__xludf.DUMMYFUNCTION("""COMPUTED_VALUE"""),504.14)</f>
        <v>504.14</v>
      </c>
      <c r="J294" s="2">
        <f>IFERROR(__xludf.DUMMYFUNCTION("""COMPUTED_VALUE"""),45720.66666666667)</f>
        <v>45720.66667</v>
      </c>
      <c r="K294" s="1">
        <f>IFERROR(__xludf.DUMMYFUNCTION("""COMPUTED_VALUE"""),514.92)</f>
        <v>514.92</v>
      </c>
      <c r="M294" s="2">
        <f>IFERROR(__xludf.DUMMYFUNCTION("""COMPUTED_VALUE"""),45720.66666666667)</f>
        <v>45720.66667</v>
      </c>
      <c r="N294" s="1">
        <f>IFERROR(__xludf.DUMMYFUNCTION("""COMPUTED_VALUE"""),4.1253205E7)</f>
        <v>41253205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IFERROR(__xludf.DUMMYFUNCTION("""COMPUTED_VALUE"""),517.22)</f>
        <v>517.22</v>
      </c>
      <c r="D295" s="2">
        <f>IFERROR(__xludf.DUMMYFUNCTION("""COMPUTED_VALUE"""),45721.66666666667)</f>
        <v>45721.66667</v>
      </c>
      <c r="E295" s="1">
        <f>IFERROR(__xludf.DUMMYFUNCTION("""COMPUTED_VALUE"""),527.27)</f>
        <v>527.27</v>
      </c>
      <c r="G295" s="2">
        <f>IFERROR(__xludf.DUMMYFUNCTION("""COMPUTED_VALUE"""),45721.66666666667)</f>
        <v>45721.66667</v>
      </c>
      <c r="H295" s="1">
        <f>IFERROR(__xludf.DUMMYFUNCTION("""COMPUTED_VALUE"""),515.81)</f>
        <v>515.81</v>
      </c>
      <c r="J295" s="2">
        <f>IFERROR(__xludf.DUMMYFUNCTION("""COMPUTED_VALUE"""),45721.66666666667)</f>
        <v>45721.66667</v>
      </c>
      <c r="K295" s="1">
        <f>IFERROR(__xludf.DUMMYFUNCTION("""COMPUTED_VALUE"""),524.58)</f>
        <v>524.58</v>
      </c>
      <c r="M295" s="2">
        <f>IFERROR(__xludf.DUMMYFUNCTION("""COMPUTED_VALUE"""),45721.66666666667)</f>
        <v>45721.66667</v>
      </c>
      <c r="N295" s="1">
        <f>IFERROR(__xludf.DUMMYFUNCTION("""COMPUTED_VALUE"""),3.3756436E7)</f>
        <v>33756436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IFERROR(__xludf.DUMMYFUNCTION("""COMPUTED_VALUE"""),522.51)</f>
        <v>522.51</v>
      </c>
      <c r="D296" s="2">
        <f>IFERROR(__xludf.DUMMYFUNCTION("""COMPUTED_VALUE"""),45722.66666666667)</f>
        <v>45722.66667</v>
      </c>
      <c r="E296" s="1">
        <f>IFERROR(__xludf.DUMMYFUNCTION("""COMPUTED_VALUE"""),527.16)</f>
        <v>527.16</v>
      </c>
      <c r="G296" s="2">
        <f>IFERROR(__xludf.DUMMYFUNCTION("""COMPUTED_VALUE"""),45722.66666666667)</f>
        <v>45722.66667</v>
      </c>
      <c r="H296" s="1">
        <f>IFERROR(__xludf.DUMMYFUNCTION("""COMPUTED_VALUE"""),513.72)</f>
        <v>513.72</v>
      </c>
      <c r="J296" s="2">
        <f>IFERROR(__xludf.DUMMYFUNCTION("""COMPUTED_VALUE"""),45722.66666666667)</f>
        <v>45722.66667</v>
      </c>
      <c r="K296" s="1">
        <f>IFERROR(__xludf.DUMMYFUNCTION("""COMPUTED_VALUE"""),520.63)</f>
        <v>520.63</v>
      </c>
      <c r="M296" s="2">
        <f>IFERROR(__xludf.DUMMYFUNCTION("""COMPUTED_VALUE"""),45722.66666666667)</f>
        <v>45722.66667</v>
      </c>
      <c r="N296" s="1">
        <f>IFERROR(__xludf.DUMMYFUNCTION("""COMPUTED_VALUE"""),3.3530933E7)</f>
        <v>33530933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IFERROR(__xludf.DUMMYFUNCTION("""COMPUTED_VALUE"""),520.23)</f>
        <v>520.23</v>
      </c>
      <c r="D297" s="2">
        <f>IFERROR(__xludf.DUMMYFUNCTION("""COMPUTED_VALUE"""),45723.66666666667)</f>
        <v>45723.66667</v>
      </c>
      <c r="E297" s="1">
        <f>IFERROR(__xludf.DUMMYFUNCTION("""COMPUTED_VALUE"""),527.36)</f>
        <v>527.36</v>
      </c>
      <c r="G297" s="2">
        <f>IFERROR(__xludf.DUMMYFUNCTION("""COMPUTED_VALUE"""),45723.66666666667)</f>
        <v>45723.66667</v>
      </c>
      <c r="H297" s="1">
        <f>IFERROR(__xludf.DUMMYFUNCTION("""COMPUTED_VALUE"""),510.57)</f>
        <v>510.57</v>
      </c>
      <c r="J297" s="2">
        <f>IFERROR(__xludf.DUMMYFUNCTION("""COMPUTED_VALUE"""),45723.66666666667)</f>
        <v>45723.66667</v>
      </c>
      <c r="K297" s="1">
        <f>IFERROR(__xludf.DUMMYFUNCTION("""COMPUTED_VALUE"""),520.58)</f>
        <v>520.58</v>
      </c>
      <c r="M297" s="2">
        <f>IFERROR(__xludf.DUMMYFUNCTION("""COMPUTED_VALUE"""),45723.66666666667)</f>
        <v>45723.66667</v>
      </c>
      <c r="N297" s="1">
        <f>IFERROR(__xludf.DUMMYFUNCTION("""COMPUTED_VALUE"""),3.2485588E7)</f>
        <v>32485588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IFERROR(__xludf.DUMMYFUNCTION("""COMPUTED_VALUE"""),516.92)</f>
        <v>516.92</v>
      </c>
      <c r="D298" s="2">
        <f>IFERROR(__xludf.DUMMYFUNCTION("""COMPUTED_VALUE"""),45726.66666666667)</f>
        <v>45726.66667</v>
      </c>
      <c r="E298" s="1">
        <f>IFERROR(__xludf.DUMMYFUNCTION("""COMPUTED_VALUE"""),516.92)</f>
        <v>516.92</v>
      </c>
      <c r="G298" s="2">
        <f>IFERROR(__xludf.DUMMYFUNCTION("""COMPUTED_VALUE"""),45726.66666666667)</f>
        <v>45726.66667</v>
      </c>
      <c r="H298" s="1">
        <f>IFERROR(__xludf.DUMMYFUNCTION("""COMPUTED_VALUE"""),489.74)</f>
        <v>489.74</v>
      </c>
      <c r="J298" s="2">
        <f>IFERROR(__xludf.DUMMYFUNCTION("""COMPUTED_VALUE"""),45726.66666666667)</f>
        <v>45726.66667</v>
      </c>
      <c r="K298" s="1">
        <f>IFERROR(__xludf.DUMMYFUNCTION("""COMPUTED_VALUE"""),495.05)</f>
        <v>495.05</v>
      </c>
      <c r="M298" s="2">
        <f>IFERROR(__xludf.DUMMYFUNCTION("""COMPUTED_VALUE"""),45726.66666666667)</f>
        <v>45726.66667</v>
      </c>
      <c r="N298" s="1">
        <f>IFERROR(__xludf.DUMMYFUNCTION("""COMPUTED_VALUE"""),5.4146179E7)</f>
        <v>54146179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IFERROR(__xludf.DUMMYFUNCTION("""COMPUTED_VALUE"""),495.58)</f>
        <v>495.58</v>
      </c>
      <c r="D299" s="2">
        <f>IFERROR(__xludf.DUMMYFUNCTION("""COMPUTED_VALUE"""),45727.66666666667)</f>
        <v>45727.66667</v>
      </c>
      <c r="E299" s="1">
        <f>IFERROR(__xludf.DUMMYFUNCTION("""COMPUTED_VALUE"""),512.18)</f>
        <v>512.18</v>
      </c>
      <c r="G299" s="2">
        <f>IFERROR(__xludf.DUMMYFUNCTION("""COMPUTED_VALUE"""),45727.66666666667)</f>
        <v>45727.66667</v>
      </c>
      <c r="H299" s="1">
        <f>IFERROR(__xludf.DUMMYFUNCTION("""COMPUTED_VALUE"""),493.3)</f>
        <v>493.3</v>
      </c>
      <c r="J299" s="2">
        <f>IFERROR(__xludf.DUMMYFUNCTION("""COMPUTED_VALUE"""),45727.66666666667)</f>
        <v>45727.66667</v>
      </c>
      <c r="K299" s="1">
        <f>IFERROR(__xludf.DUMMYFUNCTION("""COMPUTED_VALUE"""),505.16)</f>
        <v>505.16</v>
      </c>
      <c r="M299" s="2">
        <f>IFERROR(__xludf.DUMMYFUNCTION("""COMPUTED_VALUE"""),45727.66666666667)</f>
        <v>45727.66667</v>
      </c>
      <c r="N299" s="1">
        <f>IFERROR(__xludf.DUMMYFUNCTION("""COMPUTED_VALUE"""),5.4477232E7)</f>
        <v>54477232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IFERROR(__xludf.DUMMYFUNCTION("""COMPUTED_VALUE"""),507.22)</f>
        <v>507.22</v>
      </c>
      <c r="D300" s="2">
        <f>IFERROR(__xludf.DUMMYFUNCTION("""COMPUTED_VALUE"""),45728.66666666667)</f>
        <v>45728.66667</v>
      </c>
      <c r="E300" s="1">
        <f>IFERROR(__xludf.DUMMYFUNCTION("""COMPUTED_VALUE"""),516.59)</f>
        <v>516.59</v>
      </c>
      <c r="G300" s="2">
        <f>IFERROR(__xludf.DUMMYFUNCTION("""COMPUTED_VALUE"""),45728.66666666667)</f>
        <v>45728.66667</v>
      </c>
      <c r="H300" s="1">
        <f>IFERROR(__xludf.DUMMYFUNCTION("""COMPUTED_VALUE"""),505.28)</f>
        <v>505.28</v>
      </c>
      <c r="J300" s="2">
        <f>IFERROR(__xludf.DUMMYFUNCTION("""COMPUTED_VALUE"""),45728.66666666667)</f>
        <v>45728.66667</v>
      </c>
      <c r="K300" s="1">
        <f>IFERROR(__xludf.DUMMYFUNCTION("""COMPUTED_VALUE"""),509.81)</f>
        <v>509.81</v>
      </c>
      <c r="M300" s="2">
        <f>IFERROR(__xludf.DUMMYFUNCTION("""COMPUTED_VALUE"""),45728.66666666667)</f>
        <v>45728.66667</v>
      </c>
      <c r="N300" s="1">
        <f>IFERROR(__xludf.DUMMYFUNCTION("""COMPUTED_VALUE"""),4.6637937E7)</f>
        <v>46637937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IFERROR(__xludf.DUMMYFUNCTION("""COMPUTED_VALUE"""),509.7)</f>
        <v>509.7</v>
      </c>
      <c r="D301" s="2">
        <f>IFERROR(__xludf.DUMMYFUNCTION("""COMPUTED_VALUE"""),45729.66666666667)</f>
        <v>45729.66667</v>
      </c>
      <c r="E301" s="1">
        <f>IFERROR(__xludf.DUMMYFUNCTION("""COMPUTED_VALUE"""),519.75)</f>
        <v>519.75</v>
      </c>
      <c r="G301" s="2">
        <f>IFERROR(__xludf.DUMMYFUNCTION("""COMPUTED_VALUE"""),45729.66666666667)</f>
        <v>45729.66667</v>
      </c>
      <c r="H301" s="1">
        <f>IFERROR(__xludf.DUMMYFUNCTION("""COMPUTED_VALUE"""),503.04)</f>
        <v>503.04</v>
      </c>
      <c r="J301" s="2">
        <f>IFERROR(__xludf.DUMMYFUNCTION("""COMPUTED_VALUE"""),45729.66666666667)</f>
        <v>45729.66667</v>
      </c>
      <c r="K301" s="1">
        <f>IFERROR(__xludf.DUMMYFUNCTION("""COMPUTED_VALUE"""),506.67)</f>
        <v>506.67</v>
      </c>
      <c r="M301" s="2">
        <f>IFERROR(__xludf.DUMMYFUNCTION("""COMPUTED_VALUE"""),45729.66666666667)</f>
        <v>45729.66667</v>
      </c>
      <c r="N301" s="1">
        <f>IFERROR(__xludf.DUMMYFUNCTION("""COMPUTED_VALUE"""),3.2670769E7)</f>
        <v>32670769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IFERROR(__xludf.DUMMYFUNCTION("""COMPUTED_VALUE"""),513.7)</f>
        <v>513.7</v>
      </c>
      <c r="D302" s="2">
        <f>IFERROR(__xludf.DUMMYFUNCTION("""COMPUTED_VALUE"""),45730.66666666667)</f>
        <v>45730.66667</v>
      </c>
      <c r="E302" s="1">
        <f>IFERROR(__xludf.DUMMYFUNCTION("""COMPUTED_VALUE"""),522.45)</f>
        <v>522.45</v>
      </c>
      <c r="G302" s="2">
        <f>IFERROR(__xludf.DUMMYFUNCTION("""COMPUTED_VALUE"""),45730.66666666667)</f>
        <v>45730.66667</v>
      </c>
      <c r="H302" s="1">
        <f>IFERROR(__xludf.DUMMYFUNCTION("""COMPUTED_VALUE"""),511.14)</f>
        <v>511.14</v>
      </c>
      <c r="J302" s="2">
        <f>IFERROR(__xludf.DUMMYFUNCTION("""COMPUTED_VALUE"""),45730.66666666667)</f>
        <v>45730.66667</v>
      </c>
      <c r="K302" s="1">
        <f>IFERROR(__xludf.DUMMYFUNCTION("""COMPUTED_VALUE"""),520.59)</f>
        <v>520.59</v>
      </c>
      <c r="M302" s="2">
        <f>IFERROR(__xludf.DUMMYFUNCTION("""COMPUTED_VALUE"""),45730.66666666667)</f>
        <v>45730.66667</v>
      </c>
      <c r="N302" s="1">
        <f>IFERROR(__xludf.DUMMYFUNCTION("""COMPUTED_VALUE"""),2.979093E7)</f>
        <v>29790930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IFERROR(__xludf.DUMMYFUNCTION("""COMPUTED_VALUE"""),520.48)</f>
        <v>520.48</v>
      </c>
      <c r="D303" s="2">
        <f>IFERROR(__xludf.DUMMYFUNCTION("""COMPUTED_VALUE"""),45733.66666666667)</f>
        <v>45733.66667</v>
      </c>
      <c r="E303" s="1">
        <f>IFERROR(__xludf.DUMMYFUNCTION("""COMPUTED_VALUE"""),520.48)</f>
        <v>520.48</v>
      </c>
      <c r="G303" s="2">
        <f>IFERROR(__xludf.DUMMYFUNCTION("""COMPUTED_VALUE"""),45733.66666666667)</f>
        <v>45733.66667</v>
      </c>
      <c r="H303" s="1">
        <f>IFERROR(__xludf.DUMMYFUNCTION("""COMPUTED_VALUE"""),507.53)</f>
        <v>507.53</v>
      </c>
      <c r="J303" s="2">
        <f>IFERROR(__xludf.DUMMYFUNCTION("""COMPUTED_VALUE"""),45733.66666666667)</f>
        <v>45733.66667</v>
      </c>
      <c r="K303" s="1">
        <f>IFERROR(__xludf.DUMMYFUNCTION("""COMPUTED_VALUE"""),514.84)</f>
        <v>514.84</v>
      </c>
      <c r="M303" s="2">
        <f>IFERROR(__xludf.DUMMYFUNCTION("""COMPUTED_VALUE"""),45733.66666666667)</f>
        <v>45733.66667</v>
      </c>
      <c r="N303" s="1">
        <f>IFERROR(__xludf.DUMMYFUNCTION("""COMPUTED_VALUE"""),3.6596399E7)</f>
        <v>36596399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IFERROR(__xludf.DUMMYFUNCTION("""COMPUTED_VALUE"""),515.38)</f>
        <v>515.38</v>
      </c>
      <c r="D304" s="2">
        <f>IFERROR(__xludf.DUMMYFUNCTION("""COMPUTED_VALUE"""),45734.66666666667)</f>
        <v>45734.66667</v>
      </c>
      <c r="E304" s="1">
        <f>IFERROR(__xludf.DUMMYFUNCTION("""COMPUTED_VALUE"""),518.72)</f>
        <v>518.72</v>
      </c>
      <c r="G304" s="2">
        <f>IFERROR(__xludf.DUMMYFUNCTION("""COMPUTED_VALUE"""),45734.66666666667)</f>
        <v>45734.66667</v>
      </c>
      <c r="H304" s="1">
        <f>IFERROR(__xludf.DUMMYFUNCTION("""COMPUTED_VALUE"""),510.38)</f>
        <v>510.38</v>
      </c>
      <c r="J304" s="2">
        <f>IFERROR(__xludf.DUMMYFUNCTION("""COMPUTED_VALUE"""),45734.66666666667)</f>
        <v>45734.66667</v>
      </c>
      <c r="K304" s="1">
        <f>IFERROR(__xludf.DUMMYFUNCTION("""COMPUTED_VALUE"""),517.71)</f>
        <v>517.71</v>
      </c>
      <c r="M304" s="2">
        <f>IFERROR(__xludf.DUMMYFUNCTION("""COMPUTED_VALUE"""),45734.66666666667)</f>
        <v>45734.66667</v>
      </c>
      <c r="N304" s="1">
        <f>IFERROR(__xludf.DUMMYFUNCTION("""COMPUTED_VALUE"""),3.3399854E7)</f>
        <v>33399854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IFERROR(__xludf.DUMMYFUNCTION("""COMPUTED_VALUE"""),518.51)</f>
        <v>518.51</v>
      </c>
      <c r="D305" s="2">
        <f>IFERROR(__xludf.DUMMYFUNCTION("""COMPUTED_VALUE"""),45735.66666666667)</f>
        <v>45735.66667</v>
      </c>
      <c r="E305" s="1">
        <f>IFERROR(__xludf.DUMMYFUNCTION("""COMPUTED_VALUE"""),523.7)</f>
        <v>523.7</v>
      </c>
      <c r="G305" s="2">
        <f>IFERROR(__xludf.DUMMYFUNCTION("""COMPUTED_VALUE"""),45735.66666666667)</f>
        <v>45735.66667</v>
      </c>
      <c r="H305" s="1">
        <f>IFERROR(__xludf.DUMMYFUNCTION("""COMPUTED_VALUE"""),514.44)</f>
        <v>514.44</v>
      </c>
      <c r="J305" s="2">
        <f>IFERROR(__xludf.DUMMYFUNCTION("""COMPUTED_VALUE"""),45735.66666666667)</f>
        <v>45735.66667</v>
      </c>
      <c r="K305" s="1">
        <f>IFERROR(__xludf.DUMMYFUNCTION("""COMPUTED_VALUE"""),522.52)</f>
        <v>522.52</v>
      </c>
      <c r="M305" s="2">
        <f>IFERROR(__xludf.DUMMYFUNCTION("""COMPUTED_VALUE"""),45735.66666666667)</f>
        <v>45735.66667</v>
      </c>
      <c r="N305" s="1">
        <f>IFERROR(__xludf.DUMMYFUNCTION("""COMPUTED_VALUE"""),3.5001192E7)</f>
        <v>35001192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IFERROR(__xludf.DUMMYFUNCTION("""COMPUTED_VALUE"""),517.63)</f>
        <v>517.63</v>
      </c>
      <c r="D306" s="2">
        <f>IFERROR(__xludf.DUMMYFUNCTION("""COMPUTED_VALUE"""),45736.66666666667)</f>
        <v>45736.66667</v>
      </c>
      <c r="E306" s="1">
        <f>IFERROR(__xludf.DUMMYFUNCTION("""COMPUTED_VALUE"""),521.15)</f>
        <v>521.15</v>
      </c>
      <c r="G306" s="2">
        <f>IFERROR(__xludf.DUMMYFUNCTION("""COMPUTED_VALUE"""),45736.66666666667)</f>
        <v>45736.66667</v>
      </c>
      <c r="H306" s="1">
        <f>IFERROR(__xludf.DUMMYFUNCTION("""COMPUTED_VALUE"""),514.98)</f>
        <v>514.98</v>
      </c>
      <c r="J306" s="2">
        <f>IFERROR(__xludf.DUMMYFUNCTION("""COMPUTED_VALUE"""),45736.66666666667)</f>
        <v>45736.66667</v>
      </c>
      <c r="K306" s="1">
        <f>IFERROR(__xludf.DUMMYFUNCTION("""COMPUTED_VALUE"""),517.89)</f>
        <v>517.89</v>
      </c>
      <c r="M306" s="2">
        <f>IFERROR(__xludf.DUMMYFUNCTION("""COMPUTED_VALUE"""),45736.66666666667)</f>
        <v>45736.66667</v>
      </c>
      <c r="N306" s="1">
        <f>IFERROR(__xludf.DUMMYFUNCTION("""COMPUTED_VALUE"""),2.9765514E7)</f>
        <v>29765514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IFERROR(__xludf.DUMMYFUNCTION("""COMPUTED_VALUE"""),514.26)</f>
        <v>514.26</v>
      </c>
      <c r="D307" s="2">
        <f>IFERROR(__xludf.DUMMYFUNCTION("""COMPUTED_VALUE"""),45737.66666666667)</f>
        <v>45737.66667</v>
      </c>
      <c r="E307" s="1">
        <f>IFERROR(__xludf.DUMMYFUNCTION("""COMPUTED_VALUE"""),514.26)</f>
        <v>514.26</v>
      </c>
      <c r="G307" s="2">
        <f>IFERROR(__xludf.DUMMYFUNCTION("""COMPUTED_VALUE"""),45737.66666666667)</f>
        <v>45737.66667</v>
      </c>
      <c r="H307" s="1">
        <f>IFERROR(__xludf.DUMMYFUNCTION("""COMPUTED_VALUE"""),495.03)</f>
        <v>495.03</v>
      </c>
      <c r="J307" s="2">
        <f>IFERROR(__xludf.DUMMYFUNCTION("""COMPUTED_VALUE"""),45737.66666666667)</f>
        <v>45737.66667</v>
      </c>
      <c r="K307" s="1">
        <f>IFERROR(__xludf.DUMMYFUNCTION("""COMPUTED_VALUE"""),502.15)</f>
        <v>502.15</v>
      </c>
      <c r="M307" s="2">
        <f>IFERROR(__xludf.DUMMYFUNCTION("""COMPUTED_VALUE"""),45737.66666666667)</f>
        <v>45737.66667</v>
      </c>
      <c r="N307" s="1">
        <f>IFERROR(__xludf.DUMMYFUNCTION("""COMPUTED_VALUE"""),7.6071221E7)</f>
        <v>76071221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IFERROR(__xludf.DUMMYFUNCTION("""COMPUTED_VALUE"""),507.51)</f>
        <v>507.51</v>
      </c>
      <c r="D308" s="2">
        <f>IFERROR(__xludf.DUMMYFUNCTION("""COMPUTED_VALUE"""),45740.66666666667)</f>
        <v>45740.66667</v>
      </c>
      <c r="E308" s="1">
        <f>IFERROR(__xludf.DUMMYFUNCTION("""COMPUTED_VALUE"""),524.5)</f>
        <v>524.5</v>
      </c>
      <c r="G308" s="2">
        <f>IFERROR(__xludf.DUMMYFUNCTION("""COMPUTED_VALUE"""),45740.66666666667)</f>
        <v>45740.66667</v>
      </c>
      <c r="H308" s="1">
        <f>IFERROR(__xludf.DUMMYFUNCTION("""COMPUTED_VALUE"""),507.51)</f>
        <v>507.51</v>
      </c>
      <c r="J308" s="2">
        <f>IFERROR(__xludf.DUMMYFUNCTION("""COMPUTED_VALUE"""),45740.66666666667)</f>
        <v>45740.66667</v>
      </c>
      <c r="K308" s="1">
        <f>IFERROR(__xludf.DUMMYFUNCTION("""COMPUTED_VALUE"""),518.83)</f>
        <v>518.83</v>
      </c>
      <c r="M308" s="2">
        <f>IFERROR(__xludf.DUMMYFUNCTION("""COMPUTED_VALUE"""),45740.66666666667)</f>
        <v>45740.66667</v>
      </c>
      <c r="N308" s="1">
        <f>IFERROR(__xludf.DUMMYFUNCTION("""COMPUTED_VALUE"""),3.6746397E7)</f>
        <v>36746397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IFERROR(__xludf.DUMMYFUNCTION("""COMPUTED_VALUE"""),518.81)</f>
        <v>518.81</v>
      </c>
      <c r="D309" s="2">
        <f>IFERROR(__xludf.DUMMYFUNCTION("""COMPUTED_VALUE"""),45741.66666666667)</f>
        <v>45741.66667</v>
      </c>
      <c r="E309" s="1">
        <f>IFERROR(__xludf.DUMMYFUNCTION("""COMPUTED_VALUE"""),526.68)</f>
        <v>526.68</v>
      </c>
      <c r="G309" s="2">
        <f>IFERROR(__xludf.DUMMYFUNCTION("""COMPUTED_VALUE"""),45741.66666666667)</f>
        <v>45741.66667</v>
      </c>
      <c r="H309" s="1">
        <f>IFERROR(__xludf.DUMMYFUNCTION("""COMPUTED_VALUE"""),518.81)</f>
        <v>518.81</v>
      </c>
      <c r="J309" s="2">
        <f>IFERROR(__xludf.DUMMYFUNCTION("""COMPUTED_VALUE"""),45741.66666666667)</f>
        <v>45741.66667</v>
      </c>
      <c r="K309" s="1">
        <f>IFERROR(__xludf.DUMMYFUNCTION("""COMPUTED_VALUE"""),524.54)</f>
        <v>524.54</v>
      </c>
      <c r="M309" s="2">
        <f>IFERROR(__xludf.DUMMYFUNCTION("""COMPUTED_VALUE"""),45741.66666666667)</f>
        <v>45741.66667</v>
      </c>
      <c r="N309" s="1">
        <f>IFERROR(__xludf.DUMMYFUNCTION("""COMPUTED_VALUE"""),3.2064202E7)</f>
        <v>32064202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IFERROR(__xludf.DUMMYFUNCTION("""COMPUTED_VALUE"""),524.27)</f>
        <v>524.27</v>
      </c>
      <c r="D310" s="2">
        <f>IFERROR(__xludf.DUMMYFUNCTION("""COMPUTED_VALUE"""),45742.66666666667)</f>
        <v>45742.66667</v>
      </c>
      <c r="E310" s="1">
        <f>IFERROR(__xludf.DUMMYFUNCTION("""COMPUTED_VALUE"""),530.18)</f>
        <v>530.18</v>
      </c>
      <c r="G310" s="2">
        <f>IFERROR(__xludf.DUMMYFUNCTION("""COMPUTED_VALUE"""),45742.66666666667)</f>
        <v>45742.66667</v>
      </c>
      <c r="H310" s="1">
        <f>IFERROR(__xludf.DUMMYFUNCTION("""COMPUTED_VALUE"""),521.82)</f>
        <v>521.82</v>
      </c>
      <c r="J310" s="2">
        <f>IFERROR(__xludf.DUMMYFUNCTION("""COMPUTED_VALUE"""),45742.66666666667)</f>
        <v>45742.66667</v>
      </c>
      <c r="K310" s="1">
        <f>IFERROR(__xludf.DUMMYFUNCTION("""COMPUTED_VALUE"""),524.03)</f>
        <v>524.03</v>
      </c>
      <c r="M310" s="2">
        <f>IFERROR(__xludf.DUMMYFUNCTION("""COMPUTED_VALUE"""),45742.66666666667)</f>
        <v>45742.66667</v>
      </c>
      <c r="N310" s="1">
        <f>IFERROR(__xludf.DUMMYFUNCTION("""COMPUTED_VALUE"""),2.7692433E7)</f>
        <v>27692433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IFERROR(__xludf.DUMMYFUNCTION("""COMPUTED_VALUE"""),520.59)</f>
        <v>520.59</v>
      </c>
      <c r="D311" s="2">
        <f>IFERROR(__xludf.DUMMYFUNCTION("""COMPUTED_VALUE"""),45743.66666666667)</f>
        <v>45743.66667</v>
      </c>
      <c r="E311" s="1">
        <f>IFERROR(__xludf.DUMMYFUNCTION("""COMPUTED_VALUE"""),527.26)</f>
        <v>527.26</v>
      </c>
      <c r="G311" s="2">
        <f>IFERROR(__xludf.DUMMYFUNCTION("""COMPUTED_VALUE"""),45743.66666666667)</f>
        <v>45743.66667</v>
      </c>
      <c r="H311" s="1">
        <f>IFERROR(__xludf.DUMMYFUNCTION("""COMPUTED_VALUE"""),515.69)</f>
        <v>515.69</v>
      </c>
      <c r="J311" s="2">
        <f>IFERROR(__xludf.DUMMYFUNCTION("""COMPUTED_VALUE"""),45743.66666666667)</f>
        <v>45743.66667</v>
      </c>
      <c r="K311" s="1">
        <f>IFERROR(__xludf.DUMMYFUNCTION("""COMPUTED_VALUE"""),523.05)</f>
        <v>523.05</v>
      </c>
      <c r="M311" s="2">
        <f>IFERROR(__xludf.DUMMYFUNCTION("""COMPUTED_VALUE"""),45743.66666666667)</f>
        <v>45743.66667</v>
      </c>
      <c r="N311" s="1">
        <f>IFERROR(__xludf.DUMMYFUNCTION("""COMPUTED_VALUE"""),3.2754496E7)</f>
        <v>32754496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IFERROR(__xludf.DUMMYFUNCTION("""COMPUTED_VALUE"""),524.01)</f>
        <v>524.01</v>
      </c>
      <c r="D312" s="2">
        <f>IFERROR(__xludf.DUMMYFUNCTION("""COMPUTED_VALUE"""),45744.66666666667)</f>
        <v>45744.66667</v>
      </c>
      <c r="E312" s="1">
        <f>IFERROR(__xludf.DUMMYFUNCTION("""COMPUTED_VALUE"""),524.89)</f>
        <v>524.89</v>
      </c>
      <c r="G312" s="2">
        <f>IFERROR(__xludf.DUMMYFUNCTION("""COMPUTED_VALUE"""),45744.66666666667)</f>
        <v>45744.66667</v>
      </c>
      <c r="H312" s="1">
        <f>IFERROR(__xludf.DUMMYFUNCTION("""COMPUTED_VALUE"""),504.07)</f>
        <v>504.07</v>
      </c>
      <c r="J312" s="2">
        <f>IFERROR(__xludf.DUMMYFUNCTION("""COMPUTED_VALUE"""),45744.66666666667)</f>
        <v>45744.66667</v>
      </c>
      <c r="K312" s="1">
        <f>IFERROR(__xludf.DUMMYFUNCTION("""COMPUTED_VALUE"""),504.89)</f>
        <v>504.89</v>
      </c>
      <c r="M312" s="2">
        <f>IFERROR(__xludf.DUMMYFUNCTION("""COMPUTED_VALUE"""),45744.66666666667)</f>
        <v>45744.66667</v>
      </c>
      <c r="N312" s="1">
        <f>IFERROR(__xludf.DUMMYFUNCTION("""COMPUTED_VALUE"""),4.8587381E7)</f>
        <v>48587381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IFERROR(__xludf.DUMMYFUNCTION("""COMPUTED_VALUE"""),501.36)</f>
        <v>501.36</v>
      </c>
      <c r="D313" s="2">
        <f>IFERROR(__xludf.DUMMYFUNCTION("""COMPUTED_VALUE"""),45747.66666666667)</f>
        <v>45747.66667</v>
      </c>
      <c r="E313" s="1">
        <f>IFERROR(__xludf.DUMMYFUNCTION("""COMPUTED_VALUE"""),505.18)</f>
        <v>505.18</v>
      </c>
      <c r="G313" s="2">
        <f>IFERROR(__xludf.DUMMYFUNCTION("""COMPUTED_VALUE"""),45747.66666666667)</f>
        <v>45747.66667</v>
      </c>
      <c r="H313" s="1">
        <f>IFERROR(__xludf.DUMMYFUNCTION("""COMPUTED_VALUE"""),487.95)</f>
        <v>487.95</v>
      </c>
      <c r="J313" s="2">
        <f>IFERROR(__xludf.DUMMYFUNCTION("""COMPUTED_VALUE"""),45747.66666666667)</f>
        <v>45747.66667</v>
      </c>
      <c r="K313" s="1">
        <f>IFERROR(__xludf.DUMMYFUNCTION("""COMPUTED_VALUE"""),503.37)</f>
        <v>503.37</v>
      </c>
      <c r="M313" s="2">
        <f>IFERROR(__xludf.DUMMYFUNCTION("""COMPUTED_VALUE"""),45747.66666666667)</f>
        <v>45747.66667</v>
      </c>
      <c r="N313" s="1">
        <f>IFERROR(__xludf.DUMMYFUNCTION("""COMPUTED_VALUE"""),4.4749268E7)</f>
        <v>44749268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IFERROR(__xludf.DUMMYFUNCTION("""COMPUTED_VALUE"""),501.92)</f>
        <v>501.92</v>
      </c>
      <c r="D314" s="2">
        <f>IFERROR(__xludf.DUMMYFUNCTION("""COMPUTED_VALUE"""),45748.66666666667)</f>
        <v>45748.66667</v>
      </c>
      <c r="E314" s="1">
        <f>IFERROR(__xludf.DUMMYFUNCTION("""COMPUTED_VALUE"""),506.37)</f>
        <v>506.37</v>
      </c>
      <c r="G314" s="2">
        <f>IFERROR(__xludf.DUMMYFUNCTION("""COMPUTED_VALUE"""),45748.66666666667)</f>
        <v>45748.66667</v>
      </c>
      <c r="H314" s="1">
        <f>IFERROR(__xludf.DUMMYFUNCTION("""COMPUTED_VALUE"""),496.16)</f>
        <v>496.16</v>
      </c>
      <c r="J314" s="2">
        <f>IFERROR(__xludf.DUMMYFUNCTION("""COMPUTED_VALUE"""),45748.66666666667)</f>
        <v>45748.66667</v>
      </c>
      <c r="K314" s="1">
        <f>IFERROR(__xludf.DUMMYFUNCTION("""COMPUTED_VALUE"""),502.3)</f>
        <v>502.3</v>
      </c>
      <c r="M314" s="2">
        <f>IFERROR(__xludf.DUMMYFUNCTION("""COMPUTED_VALUE"""),45748.66666666667)</f>
        <v>45748.66667</v>
      </c>
      <c r="N314" s="1">
        <f>IFERROR(__xludf.DUMMYFUNCTION("""COMPUTED_VALUE"""),4.3163216E7)</f>
        <v>43163216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IFERROR(__xludf.DUMMYFUNCTION("""COMPUTED_VALUE"""),497.43)</f>
        <v>497.43</v>
      </c>
      <c r="D315" s="2">
        <f>IFERROR(__xludf.DUMMYFUNCTION("""COMPUTED_VALUE"""),45749.66666666667)</f>
        <v>45749.66667</v>
      </c>
      <c r="E315" s="1">
        <f>IFERROR(__xludf.DUMMYFUNCTION("""COMPUTED_VALUE"""),515.43)</f>
        <v>515.43</v>
      </c>
      <c r="G315" s="2">
        <f>IFERROR(__xludf.DUMMYFUNCTION("""COMPUTED_VALUE"""),45749.66666666667)</f>
        <v>45749.66667</v>
      </c>
      <c r="H315" s="1">
        <f>IFERROR(__xludf.DUMMYFUNCTION("""COMPUTED_VALUE"""),495.82)</f>
        <v>495.82</v>
      </c>
      <c r="J315" s="2">
        <f>IFERROR(__xludf.DUMMYFUNCTION("""COMPUTED_VALUE"""),45749.66666666667)</f>
        <v>45749.66667</v>
      </c>
      <c r="K315" s="1">
        <f>IFERROR(__xludf.DUMMYFUNCTION("""COMPUTED_VALUE"""),514.29)</f>
        <v>514.29</v>
      </c>
      <c r="M315" s="2">
        <f>IFERROR(__xludf.DUMMYFUNCTION("""COMPUTED_VALUE"""),45749.66666666667)</f>
        <v>45749.66667</v>
      </c>
      <c r="N315" s="1">
        <f>IFERROR(__xludf.DUMMYFUNCTION("""COMPUTED_VALUE"""),4.057671E7)</f>
        <v>40576710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IFERROR(__xludf.DUMMYFUNCTION("""COMPUTED_VALUE"""),500.81)</f>
        <v>500.81</v>
      </c>
      <c r="D316" s="2">
        <f>IFERROR(__xludf.DUMMYFUNCTION("""COMPUTED_VALUE"""),45750.66666666667)</f>
        <v>45750.66667</v>
      </c>
      <c r="E316" s="1">
        <f>IFERROR(__xludf.DUMMYFUNCTION("""COMPUTED_VALUE"""),500.81)</f>
        <v>500.81</v>
      </c>
      <c r="G316" s="2">
        <f>IFERROR(__xludf.DUMMYFUNCTION("""COMPUTED_VALUE"""),45750.66666666667)</f>
        <v>45750.66667</v>
      </c>
      <c r="H316" s="1">
        <f>IFERROR(__xludf.DUMMYFUNCTION("""COMPUTED_VALUE"""),465.05)</f>
        <v>465.05</v>
      </c>
      <c r="J316" s="2">
        <f>IFERROR(__xludf.DUMMYFUNCTION("""COMPUTED_VALUE"""),45750.66666666667)</f>
        <v>45750.66667</v>
      </c>
      <c r="K316" s="1">
        <f>IFERROR(__xludf.DUMMYFUNCTION("""COMPUTED_VALUE"""),465.28)</f>
        <v>465.28</v>
      </c>
      <c r="M316" s="2">
        <f>IFERROR(__xludf.DUMMYFUNCTION("""COMPUTED_VALUE"""),45750.66666666667)</f>
        <v>45750.66667</v>
      </c>
      <c r="N316" s="1">
        <f>IFERROR(__xludf.DUMMYFUNCTION("""COMPUTED_VALUE"""),5.3494651E7)</f>
        <v>53494651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IFERROR(__xludf.DUMMYFUNCTION("""COMPUTED_VALUE"""),459.42)</f>
        <v>459.42</v>
      </c>
      <c r="D317" s="2">
        <f>IFERROR(__xludf.DUMMYFUNCTION("""COMPUTED_VALUE"""),45751.66666666667)</f>
        <v>45751.66667</v>
      </c>
      <c r="E317" s="1">
        <f>IFERROR(__xludf.DUMMYFUNCTION("""COMPUTED_VALUE"""),459.42)</f>
        <v>459.42</v>
      </c>
      <c r="G317" s="2">
        <f>IFERROR(__xludf.DUMMYFUNCTION("""COMPUTED_VALUE"""),45751.66666666667)</f>
        <v>45751.66667</v>
      </c>
      <c r="H317" s="1">
        <f>IFERROR(__xludf.DUMMYFUNCTION("""COMPUTED_VALUE"""),424.42)</f>
        <v>424.42</v>
      </c>
      <c r="J317" s="2">
        <f>IFERROR(__xludf.DUMMYFUNCTION("""COMPUTED_VALUE"""),45751.66666666667)</f>
        <v>45751.66667</v>
      </c>
      <c r="K317" s="1">
        <f>IFERROR(__xludf.DUMMYFUNCTION("""COMPUTED_VALUE"""),440.65)</f>
        <v>440.65</v>
      </c>
      <c r="M317" s="2">
        <f>IFERROR(__xludf.DUMMYFUNCTION("""COMPUTED_VALUE"""),45751.66666666667)</f>
        <v>45751.66667</v>
      </c>
      <c r="N317" s="1">
        <f>IFERROR(__xludf.DUMMYFUNCTION("""COMPUTED_VALUE"""),6.0380219E7)</f>
        <v>60380219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IFERROR(__xludf.DUMMYFUNCTION("""COMPUTED_VALUE"""),434.09)</f>
        <v>434.09</v>
      </c>
      <c r="D318" s="2">
        <f>IFERROR(__xludf.DUMMYFUNCTION("""COMPUTED_VALUE"""),45754.66666666667)</f>
        <v>45754.66667</v>
      </c>
      <c r="E318" s="1">
        <f>IFERROR(__xludf.DUMMYFUNCTION("""COMPUTED_VALUE"""),465.38)</f>
        <v>465.38</v>
      </c>
      <c r="G318" s="2">
        <f>IFERROR(__xludf.DUMMYFUNCTION("""COMPUTED_VALUE"""),45754.66666666667)</f>
        <v>45754.66667</v>
      </c>
      <c r="H318" s="1">
        <f>IFERROR(__xludf.DUMMYFUNCTION("""COMPUTED_VALUE"""),416.26)</f>
        <v>416.26</v>
      </c>
      <c r="J318" s="2">
        <f>IFERROR(__xludf.DUMMYFUNCTION("""COMPUTED_VALUE"""),45754.66666666667)</f>
        <v>45754.66667</v>
      </c>
      <c r="K318" s="1">
        <f>IFERROR(__xludf.DUMMYFUNCTION("""COMPUTED_VALUE"""),452.57)</f>
        <v>452.57</v>
      </c>
      <c r="M318" s="2">
        <f>IFERROR(__xludf.DUMMYFUNCTION("""COMPUTED_VALUE"""),45754.66666666667)</f>
        <v>45754.66667</v>
      </c>
      <c r="N318" s="1">
        <f>IFERROR(__xludf.DUMMYFUNCTION("""COMPUTED_VALUE"""),7.2013768E7)</f>
        <v>72013768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IFERROR(__xludf.DUMMYFUNCTION("""COMPUTED_VALUE"""),463.71)</f>
        <v>463.71</v>
      </c>
      <c r="D319" s="2">
        <f>IFERROR(__xludf.DUMMYFUNCTION("""COMPUTED_VALUE"""),45755.66666666667)</f>
        <v>45755.66667</v>
      </c>
      <c r="E319" s="1">
        <f>IFERROR(__xludf.DUMMYFUNCTION("""COMPUTED_VALUE"""),470.58)</f>
        <v>470.58</v>
      </c>
      <c r="G319" s="2">
        <f>IFERROR(__xludf.DUMMYFUNCTION("""COMPUTED_VALUE"""),45755.66666666667)</f>
        <v>45755.66667</v>
      </c>
      <c r="H319" s="1">
        <f>IFERROR(__xludf.DUMMYFUNCTION("""COMPUTED_VALUE"""),439.19)</f>
        <v>439.19</v>
      </c>
      <c r="J319" s="2">
        <f>IFERROR(__xludf.DUMMYFUNCTION("""COMPUTED_VALUE"""),45755.66666666667)</f>
        <v>45755.66667</v>
      </c>
      <c r="K319" s="1">
        <f>IFERROR(__xludf.DUMMYFUNCTION("""COMPUTED_VALUE"""),446.44)</f>
        <v>446.44</v>
      </c>
      <c r="M319" s="2">
        <f>IFERROR(__xludf.DUMMYFUNCTION("""COMPUTED_VALUE"""),45755.66666666667)</f>
        <v>45755.66667</v>
      </c>
      <c r="N319" s="1">
        <f>IFERROR(__xludf.DUMMYFUNCTION("""COMPUTED_VALUE"""),5.1075137E7)</f>
        <v>51075137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IFERROR(__xludf.DUMMYFUNCTION("""COMPUTED_VALUE"""),446.38)</f>
        <v>446.38</v>
      </c>
      <c r="D320" s="2">
        <f>IFERROR(__xludf.DUMMYFUNCTION("""COMPUTED_VALUE"""),45756.66666666667)</f>
        <v>45756.66667</v>
      </c>
      <c r="E320" s="1">
        <f>IFERROR(__xludf.DUMMYFUNCTION("""COMPUTED_VALUE"""),494.67)</f>
        <v>494.67</v>
      </c>
      <c r="G320" s="2">
        <f>IFERROR(__xludf.DUMMYFUNCTION("""COMPUTED_VALUE"""),45756.66666666667)</f>
        <v>45756.66667</v>
      </c>
      <c r="H320" s="1">
        <f>IFERROR(__xludf.DUMMYFUNCTION("""COMPUTED_VALUE"""),442.75)</f>
        <v>442.75</v>
      </c>
      <c r="J320" s="2">
        <f>IFERROR(__xludf.DUMMYFUNCTION("""COMPUTED_VALUE"""),45756.66666666667)</f>
        <v>45756.66667</v>
      </c>
      <c r="K320" s="1">
        <f>IFERROR(__xludf.DUMMYFUNCTION("""COMPUTED_VALUE"""),491.02)</f>
        <v>491.02</v>
      </c>
      <c r="M320" s="2">
        <f>IFERROR(__xludf.DUMMYFUNCTION("""COMPUTED_VALUE"""),45756.66666666667)</f>
        <v>45756.66667</v>
      </c>
      <c r="N320" s="1">
        <f>IFERROR(__xludf.DUMMYFUNCTION("""COMPUTED_VALUE"""),6.5666699E7)</f>
        <v>65666699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IFERROR(__xludf.DUMMYFUNCTION("""COMPUTED_VALUE"""),473.83)</f>
        <v>473.83</v>
      </c>
      <c r="D321" s="2">
        <f>IFERROR(__xludf.DUMMYFUNCTION("""COMPUTED_VALUE"""),45757.66666666667)</f>
        <v>45757.66667</v>
      </c>
      <c r="E321" s="1">
        <f>IFERROR(__xludf.DUMMYFUNCTION("""COMPUTED_VALUE"""),474.97)</f>
        <v>474.97</v>
      </c>
      <c r="G321" s="2">
        <f>IFERROR(__xludf.DUMMYFUNCTION("""COMPUTED_VALUE"""),45757.66666666667)</f>
        <v>45757.66667</v>
      </c>
      <c r="H321" s="1">
        <f>IFERROR(__xludf.DUMMYFUNCTION("""COMPUTED_VALUE"""),452.92)</f>
        <v>452.92</v>
      </c>
      <c r="J321" s="2">
        <f>IFERROR(__xludf.DUMMYFUNCTION("""COMPUTED_VALUE"""),45757.66666666667)</f>
        <v>45757.66667</v>
      </c>
      <c r="K321" s="1">
        <f>IFERROR(__xludf.DUMMYFUNCTION("""COMPUTED_VALUE"""),467.32)</f>
        <v>467.32</v>
      </c>
      <c r="M321" s="2">
        <f>IFERROR(__xludf.DUMMYFUNCTION("""COMPUTED_VALUE"""),45757.66666666667)</f>
        <v>45757.66667</v>
      </c>
      <c r="N321" s="1">
        <f>IFERROR(__xludf.DUMMYFUNCTION("""COMPUTED_VALUE"""),4.9174728E7)</f>
        <v>49174728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IFERROR(__xludf.DUMMYFUNCTION("""COMPUTED_VALUE"""),468.01)</f>
        <v>468.01</v>
      </c>
      <c r="D322" s="2">
        <f>IFERROR(__xludf.DUMMYFUNCTION("""COMPUTED_VALUE"""),45758.66666666667)</f>
        <v>45758.66667</v>
      </c>
      <c r="E322" s="1">
        <f>IFERROR(__xludf.DUMMYFUNCTION("""COMPUTED_VALUE"""),474.95)</f>
        <v>474.95</v>
      </c>
      <c r="G322" s="2">
        <f>IFERROR(__xludf.DUMMYFUNCTION("""COMPUTED_VALUE"""),45758.66666666667)</f>
        <v>45758.66667</v>
      </c>
      <c r="H322" s="1">
        <f>IFERROR(__xludf.DUMMYFUNCTION("""COMPUTED_VALUE"""),455.77)</f>
        <v>455.77</v>
      </c>
      <c r="J322" s="2">
        <f>IFERROR(__xludf.DUMMYFUNCTION("""COMPUTED_VALUE"""),45758.66666666667)</f>
        <v>45758.66667</v>
      </c>
      <c r="K322" s="1">
        <f>IFERROR(__xludf.DUMMYFUNCTION("""COMPUTED_VALUE"""),472.15)</f>
        <v>472.15</v>
      </c>
      <c r="M322" s="2">
        <f>IFERROR(__xludf.DUMMYFUNCTION("""COMPUTED_VALUE"""),45758.66666666667)</f>
        <v>45758.66667</v>
      </c>
      <c r="N322" s="1">
        <f>IFERROR(__xludf.DUMMYFUNCTION("""COMPUTED_VALUE"""),3.806628E7)</f>
        <v>38066280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IFERROR(__xludf.DUMMYFUNCTION("""COMPUTED_VALUE"""),475.98)</f>
        <v>475.98</v>
      </c>
      <c r="D323" s="2">
        <f>IFERROR(__xludf.DUMMYFUNCTION("""COMPUTED_VALUE"""),45761.66666666667)</f>
        <v>45761.66667</v>
      </c>
      <c r="E323" s="1">
        <f>IFERROR(__xludf.DUMMYFUNCTION("""COMPUTED_VALUE"""),482.61)</f>
        <v>482.61</v>
      </c>
      <c r="G323" s="2">
        <f>IFERROR(__xludf.DUMMYFUNCTION("""COMPUTED_VALUE"""),45761.66666666667)</f>
        <v>45761.66667</v>
      </c>
      <c r="H323" s="1">
        <f>IFERROR(__xludf.DUMMYFUNCTION("""COMPUTED_VALUE"""),470.03)</f>
        <v>470.03</v>
      </c>
      <c r="J323" s="2">
        <f>IFERROR(__xludf.DUMMYFUNCTION("""COMPUTED_VALUE"""),45761.66666666667)</f>
        <v>45761.66667</v>
      </c>
      <c r="K323" s="1">
        <f>IFERROR(__xludf.DUMMYFUNCTION("""COMPUTED_VALUE"""),471.76)</f>
        <v>471.76</v>
      </c>
      <c r="M323" s="2">
        <f>IFERROR(__xludf.DUMMYFUNCTION("""COMPUTED_VALUE"""),45761.66666666667)</f>
        <v>45761.66667</v>
      </c>
      <c r="N323" s="1">
        <f>IFERROR(__xludf.DUMMYFUNCTION("""COMPUTED_VALUE"""),2.575338E7)</f>
        <v>25753380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IFERROR(__xludf.DUMMYFUNCTION("""COMPUTED_VALUE"""),470.15)</f>
        <v>470.15</v>
      </c>
      <c r="D324" s="2">
        <f>IFERROR(__xludf.DUMMYFUNCTION("""COMPUTED_VALUE"""),45762.66666666667)</f>
        <v>45762.66667</v>
      </c>
      <c r="E324" s="1">
        <f>IFERROR(__xludf.DUMMYFUNCTION("""COMPUTED_VALUE"""),478.72)</f>
        <v>478.72</v>
      </c>
      <c r="G324" s="2">
        <f>IFERROR(__xludf.DUMMYFUNCTION("""COMPUTED_VALUE"""),45762.66666666667)</f>
        <v>45762.66667</v>
      </c>
      <c r="H324" s="1">
        <f>IFERROR(__xludf.DUMMYFUNCTION("""COMPUTED_VALUE"""),468.12)</f>
        <v>468.12</v>
      </c>
      <c r="J324" s="2">
        <f>IFERROR(__xludf.DUMMYFUNCTION("""COMPUTED_VALUE"""),45762.66666666667)</f>
        <v>45762.66667</v>
      </c>
      <c r="K324" s="1">
        <f>IFERROR(__xludf.DUMMYFUNCTION("""COMPUTED_VALUE"""),469.98)</f>
        <v>469.98</v>
      </c>
      <c r="M324" s="2">
        <f>IFERROR(__xludf.DUMMYFUNCTION("""COMPUTED_VALUE"""),45762.66666666667)</f>
        <v>45762.66667</v>
      </c>
      <c r="N324" s="1">
        <f>IFERROR(__xludf.DUMMYFUNCTION("""COMPUTED_VALUE"""),1.9576641E7)</f>
        <v>19576641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IFERROR(__xludf.DUMMYFUNCTION("""COMPUTED_VALUE"""),467.82)</f>
        <v>467.82</v>
      </c>
      <c r="D325" s="2">
        <f>IFERROR(__xludf.DUMMYFUNCTION("""COMPUTED_VALUE"""),45763.66666666667)</f>
        <v>45763.66667</v>
      </c>
      <c r="E325" s="1">
        <f>IFERROR(__xludf.DUMMYFUNCTION("""COMPUTED_VALUE"""),474.39)</f>
        <v>474.39</v>
      </c>
      <c r="G325" s="2">
        <f>IFERROR(__xludf.DUMMYFUNCTION("""COMPUTED_VALUE"""),45763.66666666667)</f>
        <v>45763.66667</v>
      </c>
      <c r="H325" s="1">
        <f>IFERROR(__xludf.DUMMYFUNCTION("""COMPUTED_VALUE"""),460.16)</f>
        <v>460.16</v>
      </c>
      <c r="J325" s="2">
        <f>IFERROR(__xludf.DUMMYFUNCTION("""COMPUTED_VALUE"""),45763.66666666667)</f>
        <v>45763.66667</v>
      </c>
      <c r="K325" s="1">
        <f>IFERROR(__xludf.DUMMYFUNCTION("""COMPUTED_VALUE"""),465.99)</f>
        <v>465.99</v>
      </c>
      <c r="M325" s="2">
        <f>IFERROR(__xludf.DUMMYFUNCTION("""COMPUTED_VALUE"""),45763.66666666667)</f>
        <v>45763.66667</v>
      </c>
      <c r="N325" s="1">
        <f>IFERROR(__xludf.DUMMYFUNCTION("""COMPUTED_VALUE"""),2.7080056E7)</f>
        <v>27080056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IFERROR(__xludf.DUMMYFUNCTION("""COMPUTED_VALUE"""),467.61)</f>
        <v>467.61</v>
      </c>
      <c r="D326" s="2">
        <f>IFERROR(__xludf.DUMMYFUNCTION("""COMPUTED_VALUE"""),45764.66666666667)</f>
        <v>45764.66667</v>
      </c>
      <c r="E326" s="1">
        <f>IFERROR(__xludf.DUMMYFUNCTION("""COMPUTED_VALUE"""),474.68)</f>
        <v>474.68</v>
      </c>
      <c r="G326" s="2">
        <f>IFERROR(__xludf.DUMMYFUNCTION("""COMPUTED_VALUE"""),45764.66666666667)</f>
        <v>45764.66667</v>
      </c>
      <c r="H326" s="1">
        <f>IFERROR(__xludf.DUMMYFUNCTION("""COMPUTED_VALUE"""),466.5)</f>
        <v>466.5</v>
      </c>
      <c r="J326" s="2">
        <f>IFERROR(__xludf.DUMMYFUNCTION("""COMPUTED_VALUE"""),45764.66666666667)</f>
        <v>45764.66667</v>
      </c>
      <c r="K326" s="1">
        <f>IFERROR(__xludf.DUMMYFUNCTION("""COMPUTED_VALUE"""),469.94)</f>
        <v>469.94</v>
      </c>
      <c r="M326" s="2">
        <f>IFERROR(__xludf.DUMMYFUNCTION("""COMPUTED_VALUE"""),45764.66666666667)</f>
        <v>45764.66667</v>
      </c>
      <c r="N326" s="1">
        <f>IFERROR(__xludf.DUMMYFUNCTION("""COMPUTED_VALUE"""),2.4254655E7)</f>
        <v>24254655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IFERROR(__xludf.DUMMYFUNCTION("""COMPUTED_VALUE"""),468.75)</f>
        <v>468.75</v>
      </c>
      <c r="D327" s="2">
        <f>IFERROR(__xludf.DUMMYFUNCTION("""COMPUTED_VALUE"""),45768.66666666667)</f>
        <v>45768.66667</v>
      </c>
      <c r="E327" s="1">
        <f>IFERROR(__xludf.DUMMYFUNCTION("""COMPUTED_VALUE"""),468.75)</f>
        <v>468.75</v>
      </c>
      <c r="G327" s="2">
        <f>IFERROR(__xludf.DUMMYFUNCTION("""COMPUTED_VALUE"""),45768.66666666667)</f>
        <v>45768.66667</v>
      </c>
      <c r="H327" s="1">
        <f>IFERROR(__xludf.DUMMYFUNCTION("""COMPUTED_VALUE"""),451.06)</f>
        <v>451.06</v>
      </c>
      <c r="J327" s="2">
        <f>IFERROR(__xludf.DUMMYFUNCTION("""COMPUTED_VALUE"""),45768.66666666667)</f>
        <v>45768.66667</v>
      </c>
      <c r="K327" s="1">
        <f>IFERROR(__xludf.DUMMYFUNCTION("""COMPUTED_VALUE"""),453.53)</f>
        <v>453.53</v>
      </c>
      <c r="M327" s="2">
        <f>IFERROR(__xludf.DUMMYFUNCTION("""COMPUTED_VALUE"""),45768.66666666667)</f>
        <v>45768.66667</v>
      </c>
      <c r="N327" s="1">
        <f>IFERROR(__xludf.DUMMYFUNCTION("""COMPUTED_VALUE"""),2.4601685E7)</f>
        <v>24601685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IFERROR(__xludf.DUMMYFUNCTION("""COMPUTED_VALUE"""),457.6)</f>
        <v>457.6</v>
      </c>
      <c r="D328" s="2">
        <f>IFERROR(__xludf.DUMMYFUNCTION("""COMPUTED_VALUE"""),45769.66666666667)</f>
        <v>45769.66667</v>
      </c>
      <c r="E328" s="1">
        <f>IFERROR(__xludf.DUMMYFUNCTION("""COMPUTED_VALUE"""),468.15)</f>
        <v>468.15</v>
      </c>
      <c r="G328" s="2">
        <f>IFERROR(__xludf.DUMMYFUNCTION("""COMPUTED_VALUE"""),45769.66666666667)</f>
        <v>45769.66667</v>
      </c>
      <c r="H328" s="1">
        <f>IFERROR(__xludf.DUMMYFUNCTION("""COMPUTED_VALUE"""),457.6)</f>
        <v>457.6</v>
      </c>
      <c r="J328" s="2">
        <f>IFERROR(__xludf.DUMMYFUNCTION("""COMPUTED_VALUE"""),45769.66666666667)</f>
        <v>45769.66667</v>
      </c>
      <c r="K328" s="1">
        <f>IFERROR(__xludf.DUMMYFUNCTION("""COMPUTED_VALUE"""),467.76)</f>
        <v>467.76</v>
      </c>
      <c r="M328" s="2">
        <f>IFERROR(__xludf.DUMMYFUNCTION("""COMPUTED_VALUE"""),45769.66666666667)</f>
        <v>45769.66667</v>
      </c>
      <c r="N328" s="1">
        <f>IFERROR(__xludf.DUMMYFUNCTION("""COMPUTED_VALUE"""),2.7084776E7)</f>
        <v>27084776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IFERROR(__xludf.DUMMYFUNCTION("""COMPUTED_VALUE"""),478.17)</f>
        <v>478.17</v>
      </c>
      <c r="D329" s="2">
        <f>IFERROR(__xludf.DUMMYFUNCTION("""COMPUTED_VALUE"""),45770.66666666667)</f>
        <v>45770.66667</v>
      </c>
      <c r="E329" s="1">
        <f>IFERROR(__xludf.DUMMYFUNCTION("""COMPUTED_VALUE"""),496.32)</f>
        <v>496.32</v>
      </c>
      <c r="G329" s="2">
        <f>IFERROR(__xludf.DUMMYFUNCTION("""COMPUTED_VALUE"""),45770.66666666667)</f>
        <v>45770.66667</v>
      </c>
      <c r="H329" s="1">
        <f>IFERROR(__xludf.DUMMYFUNCTION("""COMPUTED_VALUE"""),478.17)</f>
        <v>478.17</v>
      </c>
      <c r="J329" s="2">
        <f>IFERROR(__xludf.DUMMYFUNCTION("""COMPUTED_VALUE"""),45770.66666666667)</f>
        <v>45770.66667</v>
      </c>
      <c r="K329" s="1">
        <f>IFERROR(__xludf.DUMMYFUNCTION("""COMPUTED_VALUE"""),482.83)</f>
        <v>482.83</v>
      </c>
      <c r="M329" s="2">
        <f>IFERROR(__xludf.DUMMYFUNCTION("""COMPUTED_VALUE"""),45770.66666666667)</f>
        <v>45770.66667</v>
      </c>
      <c r="N329" s="1">
        <f>IFERROR(__xludf.DUMMYFUNCTION("""COMPUTED_VALUE"""),2.9621008E7)</f>
        <v>29621008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IFERROR(__xludf.DUMMYFUNCTION("""COMPUTED_VALUE"""),481.59)</f>
        <v>481.59</v>
      </c>
      <c r="D330" s="2">
        <f>IFERROR(__xludf.DUMMYFUNCTION("""COMPUTED_VALUE"""),45771.66666666667)</f>
        <v>45771.66667</v>
      </c>
      <c r="E330" s="1">
        <f>IFERROR(__xludf.DUMMYFUNCTION("""COMPUTED_VALUE"""),497.06)</f>
        <v>497.06</v>
      </c>
      <c r="G330" s="2">
        <f>IFERROR(__xludf.DUMMYFUNCTION("""COMPUTED_VALUE"""),45771.66666666667)</f>
        <v>45771.66667</v>
      </c>
      <c r="H330" s="1">
        <f>IFERROR(__xludf.DUMMYFUNCTION("""COMPUTED_VALUE"""),477.84)</f>
        <v>477.84</v>
      </c>
      <c r="J330" s="2">
        <f>IFERROR(__xludf.DUMMYFUNCTION("""COMPUTED_VALUE"""),45771.66666666667)</f>
        <v>45771.66667</v>
      </c>
      <c r="K330" s="1">
        <f>IFERROR(__xludf.DUMMYFUNCTION("""COMPUTED_VALUE"""),495.74)</f>
        <v>495.74</v>
      </c>
      <c r="M330" s="2">
        <f>IFERROR(__xludf.DUMMYFUNCTION("""COMPUTED_VALUE"""),45771.66666666667)</f>
        <v>45771.66667</v>
      </c>
      <c r="N330" s="1">
        <f>IFERROR(__xludf.DUMMYFUNCTION("""COMPUTED_VALUE"""),2.5281707E7)</f>
        <v>25281707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IFERROR(__xludf.DUMMYFUNCTION("""COMPUTED_VALUE"""),492.34)</f>
        <v>492.34</v>
      </c>
      <c r="D331" s="2">
        <f>IFERROR(__xludf.DUMMYFUNCTION("""COMPUTED_VALUE"""),45772.66666666667)</f>
        <v>45772.66667</v>
      </c>
      <c r="E331" s="1">
        <f>IFERROR(__xludf.DUMMYFUNCTION("""COMPUTED_VALUE"""),497.64)</f>
        <v>497.64</v>
      </c>
      <c r="G331" s="2">
        <f>IFERROR(__xludf.DUMMYFUNCTION("""COMPUTED_VALUE"""),45772.66666666667)</f>
        <v>45772.66667</v>
      </c>
      <c r="H331" s="1">
        <f>IFERROR(__xludf.DUMMYFUNCTION("""COMPUTED_VALUE"""),491.75)</f>
        <v>491.75</v>
      </c>
      <c r="J331" s="2">
        <f>IFERROR(__xludf.DUMMYFUNCTION("""COMPUTED_VALUE"""),45772.66666666667)</f>
        <v>45772.66667</v>
      </c>
      <c r="K331" s="1">
        <f>IFERROR(__xludf.DUMMYFUNCTION("""COMPUTED_VALUE"""),496.93)</f>
        <v>496.93</v>
      </c>
      <c r="M331" s="2">
        <f>IFERROR(__xludf.DUMMYFUNCTION("""COMPUTED_VALUE"""),45772.66666666667)</f>
        <v>45772.66667</v>
      </c>
      <c r="N331" s="1">
        <f>IFERROR(__xludf.DUMMYFUNCTION("""COMPUTED_VALUE"""),2.3259675E7)</f>
        <v>23259675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IFERROR(__xludf.DUMMYFUNCTION("""COMPUTED_VALUE"""),498.25)</f>
        <v>498.25</v>
      </c>
      <c r="D332" s="2">
        <f>IFERROR(__xludf.DUMMYFUNCTION("""COMPUTED_VALUE"""),45775.66666666667)</f>
        <v>45775.66667</v>
      </c>
      <c r="E332" s="1">
        <f>IFERROR(__xludf.DUMMYFUNCTION("""COMPUTED_VALUE"""),506.9)</f>
        <v>506.9</v>
      </c>
      <c r="G332" s="2">
        <f>IFERROR(__xludf.DUMMYFUNCTION("""COMPUTED_VALUE"""),45775.66666666667)</f>
        <v>45775.66667</v>
      </c>
      <c r="H332" s="1">
        <f>IFERROR(__xludf.DUMMYFUNCTION("""COMPUTED_VALUE"""),495.29)</f>
        <v>495.29</v>
      </c>
      <c r="J332" s="2">
        <f>IFERROR(__xludf.DUMMYFUNCTION("""COMPUTED_VALUE"""),45775.66666666667)</f>
        <v>45775.66667</v>
      </c>
      <c r="K332" s="1">
        <f>IFERROR(__xludf.DUMMYFUNCTION("""COMPUTED_VALUE"""),501.64)</f>
        <v>501.64</v>
      </c>
      <c r="M332" s="2">
        <f>IFERROR(__xludf.DUMMYFUNCTION("""COMPUTED_VALUE"""),45775.66666666667)</f>
        <v>45775.66667</v>
      </c>
      <c r="N332" s="1">
        <f>IFERROR(__xludf.DUMMYFUNCTION("""COMPUTED_VALUE"""),2.5001339E7)</f>
        <v>25001339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IFERROR(__xludf.DUMMYFUNCTION("""COMPUTED_VALUE"""),496.96)</f>
        <v>496.96</v>
      </c>
      <c r="D333" s="2">
        <f>IFERROR(__xludf.DUMMYFUNCTION("""COMPUTED_VALUE"""),45776.66666666667)</f>
        <v>45776.66667</v>
      </c>
      <c r="E333" s="1">
        <f>IFERROR(__xludf.DUMMYFUNCTION("""COMPUTED_VALUE"""),508.4)</f>
        <v>508.4</v>
      </c>
      <c r="G333" s="2">
        <f>IFERROR(__xludf.DUMMYFUNCTION("""COMPUTED_VALUE"""),45776.66666666667)</f>
        <v>45776.66667</v>
      </c>
      <c r="H333" s="1">
        <f>IFERROR(__xludf.DUMMYFUNCTION("""COMPUTED_VALUE"""),493.03)</f>
        <v>493.03</v>
      </c>
      <c r="J333" s="2">
        <f>IFERROR(__xludf.DUMMYFUNCTION("""COMPUTED_VALUE"""),45776.66666666667)</f>
        <v>45776.66667</v>
      </c>
      <c r="K333" s="1">
        <f>IFERROR(__xludf.DUMMYFUNCTION("""COMPUTED_VALUE"""),507.58)</f>
        <v>507.58</v>
      </c>
      <c r="M333" s="2">
        <f>IFERROR(__xludf.DUMMYFUNCTION("""COMPUTED_VALUE"""),45776.66666666667)</f>
        <v>45776.66667</v>
      </c>
      <c r="N333" s="1">
        <f>IFERROR(__xludf.DUMMYFUNCTION("""COMPUTED_VALUE"""),2.4365419E7)</f>
        <v>24365419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IFERROR(__xludf.DUMMYFUNCTION("""COMPUTED_VALUE"""),498.49)</f>
        <v>498.49</v>
      </c>
      <c r="D334" s="2">
        <f>IFERROR(__xludf.DUMMYFUNCTION("""COMPUTED_VALUE"""),45777.66666666667)</f>
        <v>45777.66667</v>
      </c>
      <c r="E334" s="1">
        <f>IFERROR(__xludf.DUMMYFUNCTION("""COMPUTED_VALUE"""),509.84)</f>
        <v>509.84</v>
      </c>
      <c r="G334" s="2">
        <f>IFERROR(__xludf.DUMMYFUNCTION("""COMPUTED_VALUE"""),45777.66666666667)</f>
        <v>45777.66667</v>
      </c>
      <c r="H334" s="1">
        <f>IFERROR(__xludf.DUMMYFUNCTION("""COMPUTED_VALUE"""),492.83)</f>
        <v>492.83</v>
      </c>
      <c r="J334" s="2">
        <f>IFERROR(__xludf.DUMMYFUNCTION("""COMPUTED_VALUE"""),45777.66666666667)</f>
        <v>45777.66667</v>
      </c>
      <c r="K334" s="1">
        <f>IFERROR(__xludf.DUMMYFUNCTION("""COMPUTED_VALUE"""),508.55)</f>
        <v>508.55</v>
      </c>
      <c r="M334" s="2">
        <f>IFERROR(__xludf.DUMMYFUNCTION("""COMPUTED_VALUE"""),45777.66666666667)</f>
        <v>45777.66667</v>
      </c>
      <c r="N334" s="1">
        <f>IFERROR(__xludf.DUMMYFUNCTION("""COMPUTED_VALUE"""),2.8512945E7)</f>
        <v>28512945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IFERROR(__xludf.DUMMYFUNCTION("""COMPUTED_VALUE"""),510.21)</f>
        <v>510.21</v>
      </c>
      <c r="D335" s="2">
        <f>IFERROR(__xludf.DUMMYFUNCTION("""COMPUTED_VALUE"""),45778.66666666667)</f>
        <v>45778.66667</v>
      </c>
      <c r="E335" s="1">
        <f>IFERROR(__xludf.DUMMYFUNCTION("""COMPUTED_VALUE"""),518.82)</f>
        <v>518.82</v>
      </c>
      <c r="G335" s="2">
        <f>IFERROR(__xludf.DUMMYFUNCTION("""COMPUTED_VALUE"""),45778.66666666667)</f>
        <v>45778.66667</v>
      </c>
      <c r="H335" s="1">
        <f>IFERROR(__xludf.DUMMYFUNCTION("""COMPUTED_VALUE"""),509.08)</f>
        <v>509.08</v>
      </c>
      <c r="J335" s="2">
        <f>IFERROR(__xludf.DUMMYFUNCTION("""COMPUTED_VALUE"""),45778.66666666667)</f>
        <v>45778.66667</v>
      </c>
      <c r="K335" s="1">
        <f>IFERROR(__xludf.DUMMYFUNCTION("""COMPUTED_VALUE"""),511.16)</f>
        <v>511.16</v>
      </c>
      <c r="M335" s="2">
        <f>IFERROR(__xludf.DUMMYFUNCTION("""COMPUTED_VALUE"""),45778.66666666667)</f>
        <v>45778.66667</v>
      </c>
      <c r="N335" s="1">
        <f>IFERROR(__xludf.DUMMYFUNCTION("""COMPUTED_VALUE"""),2.7340637E7)</f>
        <v>27340637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IFERROR(__xludf.DUMMYFUNCTION("""COMPUTED_VALUE"""),514.31)</f>
        <v>514.31</v>
      </c>
      <c r="D336" s="2">
        <f>IFERROR(__xludf.DUMMYFUNCTION("""COMPUTED_VALUE"""),45779.66666666667)</f>
        <v>45779.66667</v>
      </c>
      <c r="E336" s="1">
        <f>IFERROR(__xludf.DUMMYFUNCTION("""COMPUTED_VALUE"""),528.74)</f>
        <v>528.74</v>
      </c>
      <c r="G336" s="2">
        <f>IFERROR(__xludf.DUMMYFUNCTION("""COMPUTED_VALUE"""),45779.66666666667)</f>
        <v>45779.66667</v>
      </c>
      <c r="H336" s="1">
        <f>IFERROR(__xludf.DUMMYFUNCTION("""COMPUTED_VALUE"""),514.28)</f>
        <v>514.28</v>
      </c>
      <c r="J336" s="2">
        <f>IFERROR(__xludf.DUMMYFUNCTION("""COMPUTED_VALUE"""),45779.66666666667)</f>
        <v>45779.66667</v>
      </c>
      <c r="K336" s="1">
        <f>IFERROR(__xludf.DUMMYFUNCTION("""COMPUTED_VALUE"""),525.39)</f>
        <v>525.39</v>
      </c>
      <c r="M336" s="2">
        <f>IFERROR(__xludf.DUMMYFUNCTION("""COMPUTED_VALUE"""),45779.66666666667)</f>
        <v>45779.66667</v>
      </c>
      <c r="N336" s="1">
        <f>IFERROR(__xludf.DUMMYFUNCTION("""COMPUTED_VALUE"""),3.3632415E7)</f>
        <v>33632415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IFERROR(__xludf.DUMMYFUNCTION("""COMPUTED_VALUE"""),521.91)</f>
        <v>521.91</v>
      </c>
      <c r="D337" s="2">
        <f>IFERROR(__xludf.DUMMYFUNCTION("""COMPUTED_VALUE"""),45782.66666666667)</f>
        <v>45782.66667</v>
      </c>
      <c r="E337" s="1">
        <f>IFERROR(__xludf.DUMMYFUNCTION("""COMPUTED_VALUE"""),524.39)</f>
        <v>524.39</v>
      </c>
      <c r="G337" s="2">
        <f>IFERROR(__xludf.DUMMYFUNCTION("""COMPUTED_VALUE"""),45782.66666666667)</f>
        <v>45782.66667</v>
      </c>
      <c r="H337" s="1">
        <f>IFERROR(__xludf.DUMMYFUNCTION("""COMPUTED_VALUE"""),516.24)</f>
        <v>516.24</v>
      </c>
      <c r="J337" s="2">
        <f>IFERROR(__xludf.DUMMYFUNCTION("""COMPUTED_VALUE"""),45782.66666666667)</f>
        <v>45782.66667</v>
      </c>
      <c r="K337" s="1">
        <f>IFERROR(__xludf.DUMMYFUNCTION("""COMPUTED_VALUE"""),516.46)</f>
        <v>516.46</v>
      </c>
      <c r="M337" s="2">
        <f>IFERROR(__xludf.DUMMYFUNCTION("""COMPUTED_VALUE"""),45782.66666666667)</f>
        <v>45782.66667</v>
      </c>
      <c r="N337" s="1">
        <f>IFERROR(__xludf.DUMMYFUNCTION("""COMPUTED_VALUE"""),1.8589548E7)</f>
        <v>18589548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IFERROR(__xludf.DUMMYFUNCTION("""COMPUTED_VALUE"""),512.51)</f>
        <v>512.51</v>
      </c>
      <c r="D338" s="2">
        <f>IFERROR(__xludf.DUMMYFUNCTION("""COMPUTED_VALUE"""),45783.66666666667)</f>
        <v>45783.66667</v>
      </c>
      <c r="E338" s="1">
        <f>IFERROR(__xludf.DUMMYFUNCTION("""COMPUTED_VALUE"""),515.41)</f>
        <v>515.41</v>
      </c>
      <c r="G338" s="2">
        <f>IFERROR(__xludf.DUMMYFUNCTION("""COMPUTED_VALUE"""),45783.66666666667)</f>
        <v>45783.66667</v>
      </c>
      <c r="H338" s="1">
        <f>IFERROR(__xludf.DUMMYFUNCTION("""COMPUTED_VALUE"""),508.11)</f>
        <v>508.11</v>
      </c>
      <c r="J338" s="2">
        <f>IFERROR(__xludf.DUMMYFUNCTION("""COMPUTED_VALUE"""),45783.66666666667)</f>
        <v>45783.66667</v>
      </c>
      <c r="K338" s="1">
        <f>IFERROR(__xludf.DUMMYFUNCTION("""COMPUTED_VALUE"""),508.38)</f>
        <v>508.38</v>
      </c>
      <c r="M338" s="2">
        <f>IFERROR(__xludf.DUMMYFUNCTION("""COMPUTED_VALUE"""),45783.66666666667)</f>
        <v>45783.66667</v>
      </c>
      <c r="N338" s="1">
        <f>IFERROR(__xludf.DUMMYFUNCTION("""COMPUTED_VALUE"""),1.69996E7)</f>
        <v>16999600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IFERROR(__xludf.DUMMYFUNCTION("""COMPUTED_VALUE"""),510.2)</f>
        <v>510.2</v>
      </c>
      <c r="D339" s="2">
        <f>IFERROR(__xludf.DUMMYFUNCTION("""COMPUTED_VALUE"""),45784.66666666667)</f>
        <v>45784.66667</v>
      </c>
      <c r="E339" s="1">
        <f>IFERROR(__xludf.DUMMYFUNCTION("""COMPUTED_VALUE"""),510.37)</f>
        <v>510.37</v>
      </c>
      <c r="G339" s="2">
        <f>IFERROR(__xludf.DUMMYFUNCTION("""COMPUTED_VALUE"""),45784.66666666667)</f>
        <v>45784.66667</v>
      </c>
      <c r="H339" s="1">
        <f>IFERROR(__xludf.DUMMYFUNCTION("""COMPUTED_VALUE"""),499.36)</f>
        <v>499.36</v>
      </c>
      <c r="J339" s="2">
        <f>IFERROR(__xludf.DUMMYFUNCTION("""COMPUTED_VALUE"""),45784.66666666667)</f>
        <v>45784.66667</v>
      </c>
      <c r="K339" s="1">
        <f>IFERROR(__xludf.DUMMYFUNCTION("""COMPUTED_VALUE"""),502.9)</f>
        <v>502.9</v>
      </c>
      <c r="M339" s="2">
        <f>IFERROR(__xludf.DUMMYFUNCTION("""COMPUTED_VALUE"""),45784.66666666667)</f>
        <v>45784.66667</v>
      </c>
      <c r="N339" s="1">
        <f>IFERROR(__xludf.DUMMYFUNCTION("""COMPUTED_VALUE"""),2.9046178E7)</f>
        <v>29046178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IFERROR(__xludf.DUMMYFUNCTION("""COMPUTED_VALUE"""),502.86)</f>
        <v>502.86</v>
      </c>
      <c r="D340" s="2">
        <f>IFERROR(__xludf.DUMMYFUNCTION("""COMPUTED_VALUE"""),45785.66666666667)</f>
        <v>45785.66667</v>
      </c>
      <c r="E340" s="1">
        <f>IFERROR(__xludf.DUMMYFUNCTION("""COMPUTED_VALUE"""),506.36)</f>
        <v>506.36</v>
      </c>
      <c r="G340" s="2">
        <f>IFERROR(__xludf.DUMMYFUNCTION("""COMPUTED_VALUE"""),45785.66666666667)</f>
        <v>45785.66667</v>
      </c>
      <c r="H340" s="1">
        <f>IFERROR(__xludf.DUMMYFUNCTION("""COMPUTED_VALUE"""),498.76)</f>
        <v>498.76</v>
      </c>
      <c r="J340" s="2">
        <f>IFERROR(__xludf.DUMMYFUNCTION("""COMPUTED_VALUE"""),45785.66666666667)</f>
        <v>45785.66667</v>
      </c>
      <c r="K340" s="1">
        <f>IFERROR(__xludf.DUMMYFUNCTION("""COMPUTED_VALUE"""),499.94)</f>
        <v>499.94</v>
      </c>
      <c r="M340" s="2">
        <f>IFERROR(__xludf.DUMMYFUNCTION("""COMPUTED_VALUE"""),45785.66666666667)</f>
        <v>45785.66667</v>
      </c>
      <c r="N340" s="1">
        <f>IFERROR(__xludf.DUMMYFUNCTION("""COMPUTED_VALUE"""),6.4596183E7)</f>
        <v>64596183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IFERROR(__xludf.DUMMYFUNCTION("""COMPUTED_VALUE"""),500.66)</f>
        <v>500.66</v>
      </c>
      <c r="D341" s="2">
        <f>IFERROR(__xludf.DUMMYFUNCTION("""COMPUTED_VALUE"""),45786.66666666667)</f>
        <v>45786.66667</v>
      </c>
      <c r="E341" s="1">
        <f>IFERROR(__xludf.DUMMYFUNCTION("""COMPUTED_VALUE"""),502.46)</f>
        <v>502.46</v>
      </c>
      <c r="G341" s="2">
        <f>IFERROR(__xludf.DUMMYFUNCTION("""COMPUTED_VALUE"""),45786.66666666667)</f>
        <v>45786.66667</v>
      </c>
      <c r="H341" s="1">
        <f>IFERROR(__xludf.DUMMYFUNCTION("""COMPUTED_VALUE"""),495.21)</f>
        <v>495.21</v>
      </c>
      <c r="J341" s="2">
        <f>IFERROR(__xludf.DUMMYFUNCTION("""COMPUTED_VALUE"""),45786.66666666667)</f>
        <v>45786.66667</v>
      </c>
      <c r="K341" s="1">
        <f>IFERROR(__xludf.DUMMYFUNCTION("""COMPUTED_VALUE"""),501.41)</f>
        <v>501.41</v>
      </c>
      <c r="M341" s="2">
        <f>IFERROR(__xludf.DUMMYFUNCTION("""COMPUTED_VALUE"""),45786.66666666667)</f>
        <v>45786.66667</v>
      </c>
      <c r="N341" s="1">
        <f>IFERROR(__xludf.DUMMYFUNCTION("""COMPUTED_VALUE"""),4.182154E7)</f>
        <v>41821540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IFERROR(__xludf.DUMMYFUNCTION("""COMPUTED_VALUE"""),516.41)</f>
        <v>516.41</v>
      </c>
      <c r="D342" s="2">
        <f>IFERROR(__xludf.DUMMYFUNCTION("""COMPUTED_VALUE"""),45789.66666666667)</f>
        <v>45789.66667</v>
      </c>
      <c r="E342" s="1">
        <f>IFERROR(__xludf.DUMMYFUNCTION("""COMPUTED_VALUE"""),524.23)</f>
        <v>524.23</v>
      </c>
      <c r="G342" s="2">
        <f>IFERROR(__xludf.DUMMYFUNCTION("""COMPUTED_VALUE"""),45789.66666666667)</f>
        <v>45789.66667</v>
      </c>
      <c r="H342" s="1">
        <f>IFERROR(__xludf.DUMMYFUNCTION("""COMPUTED_VALUE"""),514.86)</f>
        <v>514.86</v>
      </c>
      <c r="J342" s="2">
        <f>IFERROR(__xludf.DUMMYFUNCTION("""COMPUTED_VALUE"""),45789.66666666667)</f>
        <v>45789.66667</v>
      </c>
      <c r="K342" s="1">
        <f>IFERROR(__xludf.DUMMYFUNCTION("""COMPUTED_VALUE"""),519.42)</f>
        <v>519.42</v>
      </c>
      <c r="M342" s="2">
        <f>IFERROR(__xludf.DUMMYFUNCTION("""COMPUTED_VALUE"""),45789.66666666667)</f>
        <v>45789.66667</v>
      </c>
      <c r="N342" s="1">
        <f>IFERROR(__xludf.DUMMYFUNCTION("""COMPUTED_VALUE"""),4.8781282E7)</f>
        <v>48781282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IFERROR(__xludf.DUMMYFUNCTION("""COMPUTED_VALUE"""),522.32)</f>
        <v>522.32</v>
      </c>
      <c r="D343" s="2">
        <f>IFERROR(__xludf.DUMMYFUNCTION("""COMPUTED_VALUE"""),45790.66666666667)</f>
        <v>45790.66667</v>
      </c>
      <c r="E343" s="1">
        <f>IFERROR(__xludf.DUMMYFUNCTION("""COMPUTED_VALUE"""),523.0)</f>
        <v>523</v>
      </c>
      <c r="G343" s="2">
        <f>IFERROR(__xludf.DUMMYFUNCTION("""COMPUTED_VALUE"""),45790.66666666667)</f>
        <v>45790.66667</v>
      </c>
      <c r="H343" s="1">
        <f>IFERROR(__xludf.DUMMYFUNCTION("""COMPUTED_VALUE"""),514.36)</f>
        <v>514.36</v>
      </c>
      <c r="J343" s="2">
        <f>IFERROR(__xludf.DUMMYFUNCTION("""COMPUTED_VALUE"""),45790.66666666667)</f>
        <v>45790.66667</v>
      </c>
      <c r="K343" s="1">
        <f>IFERROR(__xludf.DUMMYFUNCTION("""COMPUTED_VALUE"""),514.37)</f>
        <v>514.37</v>
      </c>
      <c r="M343" s="2">
        <f>IFERROR(__xludf.DUMMYFUNCTION("""COMPUTED_VALUE"""),45790.66666666667)</f>
        <v>45790.66667</v>
      </c>
      <c r="N343" s="1">
        <f>IFERROR(__xludf.DUMMYFUNCTION("""COMPUTED_VALUE"""),3.8234773E7)</f>
        <v>38234773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IFERROR(__xludf.DUMMYFUNCTION("""COMPUTED_VALUE"""),513.45)</f>
        <v>513.45</v>
      </c>
      <c r="D344" s="2">
        <f>IFERROR(__xludf.DUMMYFUNCTION("""COMPUTED_VALUE"""),45791.66666666667)</f>
        <v>45791.66667</v>
      </c>
      <c r="E344" s="1">
        <f>IFERROR(__xludf.DUMMYFUNCTION("""COMPUTED_VALUE"""),517.15)</f>
        <v>517.15</v>
      </c>
      <c r="G344" s="2">
        <f>IFERROR(__xludf.DUMMYFUNCTION("""COMPUTED_VALUE"""),45791.66666666667)</f>
        <v>45791.66667</v>
      </c>
      <c r="H344" s="1">
        <f>IFERROR(__xludf.DUMMYFUNCTION("""COMPUTED_VALUE"""),509.12)</f>
        <v>509.12</v>
      </c>
      <c r="J344" s="2">
        <f>IFERROR(__xludf.DUMMYFUNCTION("""COMPUTED_VALUE"""),45791.66666666667)</f>
        <v>45791.66667</v>
      </c>
      <c r="K344" s="1">
        <f>IFERROR(__xludf.DUMMYFUNCTION("""COMPUTED_VALUE"""),510.23)</f>
        <v>510.23</v>
      </c>
      <c r="M344" s="2">
        <f>IFERROR(__xludf.DUMMYFUNCTION("""COMPUTED_VALUE"""),45791.66666666667)</f>
        <v>45791.66667</v>
      </c>
      <c r="N344" s="1">
        <f>IFERROR(__xludf.DUMMYFUNCTION("""COMPUTED_VALUE"""),2.9099855E7)</f>
        <v>29099855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IFERROR(__xludf.DUMMYFUNCTION("""COMPUTED_VALUE"""),505.94)</f>
        <v>505.94</v>
      </c>
      <c r="D345" s="2">
        <f>IFERROR(__xludf.DUMMYFUNCTION("""COMPUTED_VALUE"""),45792.66666666667)</f>
        <v>45792.66667</v>
      </c>
      <c r="E345" s="1">
        <f>IFERROR(__xludf.DUMMYFUNCTION("""COMPUTED_VALUE"""),508.38)</f>
        <v>508.38</v>
      </c>
      <c r="G345" s="2">
        <f>IFERROR(__xludf.DUMMYFUNCTION("""COMPUTED_VALUE"""),45792.66666666667)</f>
        <v>45792.66667</v>
      </c>
      <c r="H345" s="1">
        <f>IFERROR(__xludf.DUMMYFUNCTION("""COMPUTED_VALUE"""),501.88)</f>
        <v>501.88</v>
      </c>
      <c r="J345" s="2">
        <f>IFERROR(__xludf.DUMMYFUNCTION("""COMPUTED_VALUE"""),45792.66666666667)</f>
        <v>45792.66667</v>
      </c>
      <c r="K345" s="1">
        <f>IFERROR(__xludf.DUMMYFUNCTION("""COMPUTED_VALUE"""),507.15)</f>
        <v>507.15</v>
      </c>
      <c r="M345" s="2">
        <f>IFERROR(__xludf.DUMMYFUNCTION("""COMPUTED_VALUE"""),45792.66666666667)</f>
        <v>45792.66667</v>
      </c>
      <c r="N345" s="1">
        <f>IFERROR(__xludf.DUMMYFUNCTION("""COMPUTED_VALUE"""),2.1397636E7)</f>
        <v>21397636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IFERROR(__xludf.DUMMYFUNCTION("""COMPUTED_VALUE"""),506.85)</f>
        <v>506.85</v>
      </c>
      <c r="D346" s="2">
        <f>IFERROR(__xludf.DUMMYFUNCTION("""COMPUTED_VALUE"""),45793.66666666667)</f>
        <v>45793.66667</v>
      </c>
      <c r="E346" s="1">
        <f>IFERROR(__xludf.DUMMYFUNCTION("""COMPUTED_VALUE"""),511.29)</f>
        <v>511.29</v>
      </c>
      <c r="G346" s="2">
        <f>IFERROR(__xludf.DUMMYFUNCTION("""COMPUTED_VALUE"""),45793.66666666667)</f>
        <v>45793.66667</v>
      </c>
      <c r="H346" s="1">
        <f>IFERROR(__xludf.DUMMYFUNCTION("""COMPUTED_VALUE"""),501.81)</f>
        <v>501.81</v>
      </c>
      <c r="J346" s="2">
        <f>IFERROR(__xludf.DUMMYFUNCTION("""COMPUTED_VALUE"""),45793.66666666667)</f>
        <v>45793.66667</v>
      </c>
      <c r="K346" s="1">
        <f>IFERROR(__xludf.DUMMYFUNCTION("""COMPUTED_VALUE"""),509.52)</f>
        <v>509.52</v>
      </c>
      <c r="M346" s="2">
        <f>IFERROR(__xludf.DUMMYFUNCTION("""COMPUTED_VALUE"""),45793.66666666667)</f>
        <v>45793.66667</v>
      </c>
      <c r="N346" s="1">
        <f>IFERROR(__xludf.DUMMYFUNCTION("""COMPUTED_VALUE"""),2.9551709E7)</f>
        <v>29551709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IFERROR(__xludf.DUMMYFUNCTION("""COMPUTED_VALUE"""),505.54)</f>
        <v>505.54</v>
      </c>
      <c r="D347" s="2">
        <f>IFERROR(__xludf.DUMMYFUNCTION("""COMPUTED_VALUE"""),45796.66666666667)</f>
        <v>45796.66667</v>
      </c>
      <c r="E347" s="1">
        <f>IFERROR(__xludf.DUMMYFUNCTION("""COMPUTED_VALUE"""),511.96)</f>
        <v>511.96</v>
      </c>
      <c r="G347" s="2">
        <f>IFERROR(__xludf.DUMMYFUNCTION("""COMPUTED_VALUE"""),45796.66666666667)</f>
        <v>45796.66667</v>
      </c>
      <c r="H347" s="1">
        <f>IFERROR(__xludf.DUMMYFUNCTION("""COMPUTED_VALUE"""),500.73)</f>
        <v>500.73</v>
      </c>
      <c r="J347" s="2">
        <f>IFERROR(__xludf.DUMMYFUNCTION("""COMPUTED_VALUE"""),45796.66666666667)</f>
        <v>45796.66667</v>
      </c>
      <c r="K347" s="1">
        <f>IFERROR(__xludf.DUMMYFUNCTION("""COMPUTED_VALUE"""),511.15)</f>
        <v>511.15</v>
      </c>
      <c r="M347" s="2">
        <f>IFERROR(__xludf.DUMMYFUNCTION("""COMPUTED_VALUE"""),45796.66666666667)</f>
        <v>45796.66667</v>
      </c>
      <c r="N347" s="1">
        <f>IFERROR(__xludf.DUMMYFUNCTION("""COMPUTED_VALUE"""),2.5972203E7)</f>
        <v>25972203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IFERROR(__xludf.DUMMYFUNCTION("""COMPUTED_VALUE"""),511.1)</f>
        <v>511.1</v>
      </c>
      <c r="D348" s="2">
        <f>IFERROR(__xludf.DUMMYFUNCTION("""COMPUTED_VALUE"""),45797.66666666667)</f>
        <v>45797.66667</v>
      </c>
      <c r="E348" s="1">
        <f>IFERROR(__xludf.DUMMYFUNCTION("""COMPUTED_VALUE"""),511.14)</f>
        <v>511.14</v>
      </c>
      <c r="G348" s="2">
        <f>IFERROR(__xludf.DUMMYFUNCTION("""COMPUTED_VALUE"""),45797.66666666667)</f>
        <v>45797.66667</v>
      </c>
      <c r="H348" s="1">
        <f>IFERROR(__xludf.DUMMYFUNCTION("""COMPUTED_VALUE"""),506.48)</f>
        <v>506.48</v>
      </c>
      <c r="J348" s="2">
        <f>IFERROR(__xludf.DUMMYFUNCTION("""COMPUTED_VALUE"""),45797.66666666667)</f>
        <v>45797.66667</v>
      </c>
      <c r="K348" s="1">
        <f>IFERROR(__xludf.DUMMYFUNCTION("""COMPUTED_VALUE"""),508.52)</f>
        <v>508.52</v>
      </c>
      <c r="M348" s="2">
        <f>IFERROR(__xludf.DUMMYFUNCTION("""COMPUTED_VALUE"""),45797.66666666667)</f>
        <v>45797.66667</v>
      </c>
      <c r="N348" s="1">
        <f>IFERROR(__xludf.DUMMYFUNCTION("""COMPUTED_VALUE"""),2.2288322E7)</f>
        <v>22288322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IFERROR(__xludf.DUMMYFUNCTION("""COMPUTED_VALUE"""),505.19)</f>
        <v>505.19</v>
      </c>
      <c r="D349" s="2">
        <f>IFERROR(__xludf.DUMMYFUNCTION("""COMPUTED_VALUE"""),45798.66666666667)</f>
        <v>45798.66667</v>
      </c>
      <c r="E349" s="1">
        <f>IFERROR(__xludf.DUMMYFUNCTION("""COMPUTED_VALUE"""),509.36)</f>
        <v>509.36</v>
      </c>
      <c r="G349" s="2">
        <f>IFERROR(__xludf.DUMMYFUNCTION("""COMPUTED_VALUE"""),45798.66666666667)</f>
        <v>45798.66667</v>
      </c>
      <c r="H349" s="1">
        <f>IFERROR(__xludf.DUMMYFUNCTION("""COMPUTED_VALUE"""),498.34)</f>
        <v>498.34</v>
      </c>
      <c r="J349" s="2">
        <f>IFERROR(__xludf.DUMMYFUNCTION("""COMPUTED_VALUE"""),45798.66666666667)</f>
        <v>45798.66667</v>
      </c>
      <c r="K349" s="1">
        <f>IFERROR(__xludf.DUMMYFUNCTION("""COMPUTED_VALUE"""),498.77)</f>
        <v>498.77</v>
      </c>
      <c r="M349" s="2">
        <f>IFERROR(__xludf.DUMMYFUNCTION("""COMPUTED_VALUE"""),45798.66666666667)</f>
        <v>45798.66667</v>
      </c>
      <c r="N349" s="1">
        <f>IFERROR(__xludf.DUMMYFUNCTION("""COMPUTED_VALUE"""),3.0572819E7)</f>
        <v>30572819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IFERROR(__xludf.DUMMYFUNCTION("""COMPUTED_VALUE"""),498.09)</f>
        <v>498.09</v>
      </c>
      <c r="D350" s="2">
        <f>IFERROR(__xludf.DUMMYFUNCTION("""COMPUTED_VALUE"""),45799.66666666667)</f>
        <v>45799.66667</v>
      </c>
      <c r="E350" s="1">
        <f>IFERROR(__xludf.DUMMYFUNCTION("""COMPUTED_VALUE"""),498.09)</f>
        <v>498.09</v>
      </c>
      <c r="G350" s="2">
        <f>IFERROR(__xludf.DUMMYFUNCTION("""COMPUTED_VALUE"""),45799.66666666667)</f>
        <v>45799.66667</v>
      </c>
      <c r="H350" s="1">
        <f>IFERROR(__xludf.DUMMYFUNCTION("""COMPUTED_VALUE"""),491.01)</f>
        <v>491.01</v>
      </c>
      <c r="J350" s="2">
        <f>IFERROR(__xludf.DUMMYFUNCTION("""COMPUTED_VALUE"""),45799.66666666667)</f>
        <v>45799.66667</v>
      </c>
      <c r="K350" s="1">
        <f>IFERROR(__xludf.DUMMYFUNCTION("""COMPUTED_VALUE"""),495.02)</f>
        <v>495.02</v>
      </c>
      <c r="M350" s="2">
        <f>IFERROR(__xludf.DUMMYFUNCTION("""COMPUTED_VALUE"""),45799.66666666667)</f>
        <v>45799.66667</v>
      </c>
      <c r="N350" s="1">
        <f>IFERROR(__xludf.DUMMYFUNCTION("""COMPUTED_VALUE"""),3.5054373E7)</f>
        <v>35054373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IFERROR(__xludf.DUMMYFUNCTION("""COMPUTED_VALUE"""),493.16)</f>
        <v>493.16</v>
      </c>
      <c r="D351" s="2">
        <f>IFERROR(__xludf.DUMMYFUNCTION("""COMPUTED_VALUE"""),45800.66666666667)</f>
        <v>45800.66667</v>
      </c>
      <c r="E351" s="1">
        <f>IFERROR(__xludf.DUMMYFUNCTION("""COMPUTED_VALUE"""),501.11)</f>
        <v>501.11</v>
      </c>
      <c r="G351" s="2">
        <f>IFERROR(__xludf.DUMMYFUNCTION("""COMPUTED_VALUE"""),45800.66666666667)</f>
        <v>45800.66667</v>
      </c>
      <c r="H351" s="1">
        <f>IFERROR(__xludf.DUMMYFUNCTION("""COMPUTED_VALUE"""),489.34)</f>
        <v>489.34</v>
      </c>
      <c r="J351" s="2">
        <f>IFERROR(__xludf.DUMMYFUNCTION("""COMPUTED_VALUE"""),45800.66666666667)</f>
        <v>45800.66667</v>
      </c>
      <c r="K351" s="1">
        <f>IFERROR(__xludf.DUMMYFUNCTION("""COMPUTED_VALUE"""),497.39)</f>
        <v>497.39</v>
      </c>
      <c r="M351" s="2">
        <f>IFERROR(__xludf.DUMMYFUNCTION("""COMPUTED_VALUE"""),45800.66666666667)</f>
        <v>45800.66667</v>
      </c>
      <c r="N351" s="1">
        <f>IFERROR(__xludf.DUMMYFUNCTION("""COMPUTED_VALUE"""),1.07052108E8)</f>
        <v>107052108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IFERROR(__xludf.DUMMYFUNCTION("""COMPUTED_VALUE"""),498.55)</f>
        <v>498.55</v>
      </c>
      <c r="D352" s="2">
        <f>IFERROR(__xludf.DUMMYFUNCTION("""COMPUTED_VALUE"""),45804.66666666667)</f>
        <v>45804.66667</v>
      </c>
      <c r="E352" s="1">
        <f>IFERROR(__xludf.DUMMYFUNCTION("""COMPUTED_VALUE"""),507.78)</f>
        <v>507.78</v>
      </c>
      <c r="G352" s="2">
        <f>IFERROR(__xludf.DUMMYFUNCTION("""COMPUTED_VALUE"""),45804.66666666667)</f>
        <v>45804.66667</v>
      </c>
      <c r="H352" s="1">
        <f>IFERROR(__xludf.DUMMYFUNCTION("""COMPUTED_VALUE"""),497.59)</f>
        <v>497.59</v>
      </c>
      <c r="J352" s="2">
        <f>IFERROR(__xludf.DUMMYFUNCTION("""COMPUTED_VALUE"""),45804.66666666667)</f>
        <v>45804.66667</v>
      </c>
      <c r="K352" s="1">
        <f>IFERROR(__xludf.DUMMYFUNCTION("""COMPUTED_VALUE"""),507.68)</f>
        <v>507.68</v>
      </c>
      <c r="M352" s="2">
        <f>IFERROR(__xludf.DUMMYFUNCTION("""COMPUTED_VALUE"""),45804.66666666667)</f>
        <v>45804.66667</v>
      </c>
      <c r="N352" s="1">
        <f>IFERROR(__xludf.DUMMYFUNCTION("""COMPUTED_VALUE"""),1.02202602E8)</f>
        <v>102202602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IFERROR(__xludf.DUMMYFUNCTION("""COMPUTED_VALUE"""),507.5)</f>
        <v>507.5</v>
      </c>
      <c r="D353" s="2">
        <f>IFERROR(__xludf.DUMMYFUNCTION("""COMPUTED_VALUE"""),45805.66666666667)</f>
        <v>45805.66667</v>
      </c>
      <c r="E353" s="1">
        <f>IFERROR(__xludf.DUMMYFUNCTION("""COMPUTED_VALUE"""),508.06)</f>
        <v>508.06</v>
      </c>
      <c r="G353" s="2">
        <f>IFERROR(__xludf.DUMMYFUNCTION("""COMPUTED_VALUE"""),45805.66666666667)</f>
        <v>45805.66667</v>
      </c>
      <c r="H353" s="1">
        <f>IFERROR(__xludf.DUMMYFUNCTION("""COMPUTED_VALUE"""),500.82)</f>
        <v>500.82</v>
      </c>
      <c r="J353" s="2">
        <f>IFERROR(__xludf.DUMMYFUNCTION("""COMPUTED_VALUE"""),45805.66666666667)</f>
        <v>45805.66667</v>
      </c>
      <c r="K353" s="1">
        <f>IFERROR(__xludf.DUMMYFUNCTION("""COMPUTED_VALUE"""),501.18)</f>
        <v>501.18</v>
      </c>
      <c r="M353" s="2">
        <f>IFERROR(__xludf.DUMMYFUNCTION("""COMPUTED_VALUE"""),45805.66666666667)</f>
        <v>45805.66667</v>
      </c>
      <c r="N353" s="1">
        <f>IFERROR(__xludf.DUMMYFUNCTION("""COMPUTED_VALUE"""),5.6832048E7)</f>
        <v>56832048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IFERROR(__xludf.DUMMYFUNCTION("""COMPUTED_VALUE"""),501.14)</f>
        <v>501.14</v>
      </c>
      <c r="D354" s="2">
        <f>IFERROR(__xludf.DUMMYFUNCTION("""COMPUTED_VALUE"""),45806.66666666667)</f>
        <v>45806.66667</v>
      </c>
      <c r="E354" s="1">
        <f>IFERROR(__xludf.DUMMYFUNCTION("""COMPUTED_VALUE"""),502.32)</f>
        <v>502.32</v>
      </c>
      <c r="G354" s="2">
        <f>IFERROR(__xludf.DUMMYFUNCTION("""COMPUTED_VALUE"""),45806.66666666667)</f>
        <v>45806.66667</v>
      </c>
      <c r="H354" s="1">
        <f>IFERROR(__xludf.DUMMYFUNCTION("""COMPUTED_VALUE"""),491.81)</f>
        <v>491.81</v>
      </c>
      <c r="J354" s="2">
        <f>IFERROR(__xludf.DUMMYFUNCTION("""COMPUTED_VALUE"""),45806.66666666667)</f>
        <v>45806.66667</v>
      </c>
      <c r="K354" s="1">
        <f>IFERROR(__xludf.DUMMYFUNCTION("""COMPUTED_VALUE"""),498.57)</f>
        <v>498.57</v>
      </c>
      <c r="M354" s="2">
        <f>IFERROR(__xludf.DUMMYFUNCTION("""COMPUTED_VALUE"""),45806.66666666667)</f>
        <v>45806.66667</v>
      </c>
      <c r="N354" s="1">
        <f>IFERROR(__xludf.DUMMYFUNCTION("""COMPUTED_VALUE"""),4.6863839E7)</f>
        <v>46863839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IFERROR(__xludf.DUMMYFUNCTION("""COMPUTED_VALUE"""),497.97)</f>
        <v>497.97</v>
      </c>
      <c r="D355" s="2">
        <f>IFERROR(__xludf.DUMMYFUNCTION("""COMPUTED_VALUE"""),45807.66666666667)</f>
        <v>45807.66667</v>
      </c>
      <c r="E355" s="1">
        <f>IFERROR(__xludf.DUMMYFUNCTION("""COMPUTED_VALUE"""),498.7)</f>
        <v>498.7</v>
      </c>
      <c r="G355" s="2">
        <f>IFERROR(__xludf.DUMMYFUNCTION("""COMPUTED_VALUE"""),45807.66666666667)</f>
        <v>45807.66667</v>
      </c>
      <c r="H355" s="1">
        <f>IFERROR(__xludf.DUMMYFUNCTION("""COMPUTED_VALUE"""),487.31)</f>
        <v>487.31</v>
      </c>
      <c r="J355" s="2">
        <f>IFERROR(__xludf.DUMMYFUNCTION("""COMPUTED_VALUE"""),45807.66666666667)</f>
        <v>45807.66667</v>
      </c>
      <c r="K355" s="1">
        <f>IFERROR(__xludf.DUMMYFUNCTION("""COMPUTED_VALUE"""),497.87)</f>
        <v>497.87</v>
      </c>
      <c r="M355" s="2">
        <f>IFERROR(__xludf.DUMMYFUNCTION("""COMPUTED_VALUE"""),45807.66666666667)</f>
        <v>45807.66667</v>
      </c>
      <c r="N355" s="1">
        <f>IFERROR(__xludf.DUMMYFUNCTION("""COMPUTED_VALUE"""),6.1416073E7)</f>
        <v>61416073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IFERROR(__xludf.DUMMYFUNCTION("""COMPUTED_VALUE"""),513.11)</f>
        <v>513.11</v>
      </c>
      <c r="D356" s="2">
        <f>IFERROR(__xludf.DUMMYFUNCTION("""COMPUTED_VALUE"""),45810.66666666667)</f>
        <v>45810.66667</v>
      </c>
      <c r="E356" s="1">
        <f>IFERROR(__xludf.DUMMYFUNCTION("""COMPUTED_VALUE"""),552.19)</f>
        <v>552.19</v>
      </c>
      <c r="G356" s="2">
        <f>IFERROR(__xludf.DUMMYFUNCTION("""COMPUTED_VALUE"""),45810.66666666667)</f>
        <v>45810.66667</v>
      </c>
      <c r="H356" s="1">
        <f>IFERROR(__xludf.DUMMYFUNCTION("""COMPUTED_VALUE"""),513.11)</f>
        <v>513.11</v>
      </c>
      <c r="J356" s="2">
        <f>IFERROR(__xludf.DUMMYFUNCTION("""COMPUTED_VALUE"""),45810.66666666667)</f>
        <v>45810.66667</v>
      </c>
      <c r="K356" s="1">
        <f>IFERROR(__xludf.DUMMYFUNCTION("""COMPUTED_VALUE"""),534.08)</f>
        <v>534.08</v>
      </c>
      <c r="M356" s="2">
        <f>IFERROR(__xludf.DUMMYFUNCTION("""COMPUTED_VALUE"""),45810.66666666667)</f>
        <v>45810.66667</v>
      </c>
      <c r="N356" s="1">
        <f>IFERROR(__xludf.DUMMYFUNCTION("""COMPUTED_VALUE"""),1.50266634E8)</f>
        <v>150266634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IFERROR(__xludf.DUMMYFUNCTION("""COMPUTED_VALUE"""),533.29)</f>
        <v>533.29</v>
      </c>
      <c r="D357" s="2">
        <f>IFERROR(__xludf.DUMMYFUNCTION("""COMPUTED_VALUE"""),45811.66666666667)</f>
        <v>45811.66667</v>
      </c>
      <c r="E357" s="1">
        <f>IFERROR(__xludf.DUMMYFUNCTION("""COMPUTED_VALUE"""),541.7)</f>
        <v>541.7</v>
      </c>
      <c r="G357" s="2">
        <f>IFERROR(__xludf.DUMMYFUNCTION("""COMPUTED_VALUE"""),45811.66666666667)</f>
        <v>45811.66667</v>
      </c>
      <c r="H357" s="1">
        <f>IFERROR(__xludf.DUMMYFUNCTION("""COMPUTED_VALUE"""),518.44)</f>
        <v>518.44</v>
      </c>
      <c r="J357" s="2">
        <f>IFERROR(__xludf.DUMMYFUNCTION("""COMPUTED_VALUE"""),45811.66666666667)</f>
        <v>45811.66667</v>
      </c>
      <c r="K357" s="1">
        <f>IFERROR(__xludf.DUMMYFUNCTION("""COMPUTED_VALUE"""),541.32)</f>
        <v>541.32</v>
      </c>
      <c r="M357" s="2">
        <f>IFERROR(__xludf.DUMMYFUNCTION("""COMPUTED_VALUE"""),45811.66666666667)</f>
        <v>45811.66667</v>
      </c>
      <c r="N357" s="1">
        <f>IFERROR(__xludf.DUMMYFUNCTION("""COMPUTED_VALUE"""),1.16463252E8)</f>
        <v>116463252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IFERROR(__xludf.DUMMYFUNCTION("""COMPUTED_VALUE"""),541.02)</f>
        <v>541.02</v>
      </c>
      <c r="D358" s="2">
        <f>IFERROR(__xludf.DUMMYFUNCTION("""COMPUTED_VALUE"""),45812.66666666667)</f>
        <v>45812.66667</v>
      </c>
      <c r="E358" s="1">
        <f>IFERROR(__xludf.DUMMYFUNCTION("""COMPUTED_VALUE"""),545.76)</f>
        <v>545.76</v>
      </c>
      <c r="G358" s="2">
        <f>IFERROR(__xludf.DUMMYFUNCTION("""COMPUTED_VALUE"""),45812.66666666667)</f>
        <v>45812.66667</v>
      </c>
      <c r="H358" s="1">
        <f>IFERROR(__xludf.DUMMYFUNCTION("""COMPUTED_VALUE"""),538.24)</f>
        <v>538.24</v>
      </c>
      <c r="J358" s="2">
        <f>IFERROR(__xludf.DUMMYFUNCTION("""COMPUTED_VALUE"""),45812.66666666667)</f>
        <v>45812.66667</v>
      </c>
      <c r="K358" s="1">
        <f>IFERROR(__xludf.DUMMYFUNCTION("""COMPUTED_VALUE"""),539.2)</f>
        <v>539.2</v>
      </c>
      <c r="M358" s="2">
        <f>IFERROR(__xludf.DUMMYFUNCTION("""COMPUTED_VALUE"""),45812.66666666667)</f>
        <v>45812.66667</v>
      </c>
      <c r="N358" s="1">
        <f>IFERROR(__xludf.DUMMYFUNCTION("""COMPUTED_VALUE"""),6.3296853E7)</f>
        <v>63296853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IFERROR(__xludf.DUMMYFUNCTION("""COMPUTED_VALUE"""),539.91)</f>
        <v>539.91</v>
      </c>
      <c r="D359" s="2">
        <f>IFERROR(__xludf.DUMMYFUNCTION("""COMPUTED_VALUE"""),45813.66666666667)</f>
        <v>45813.66667</v>
      </c>
      <c r="E359" s="1">
        <f>IFERROR(__xludf.DUMMYFUNCTION("""COMPUTED_VALUE"""),540.76)</f>
        <v>540.76</v>
      </c>
      <c r="G359" s="2">
        <f>IFERROR(__xludf.DUMMYFUNCTION("""COMPUTED_VALUE"""),45813.66666666667)</f>
        <v>45813.66667</v>
      </c>
      <c r="H359" s="1">
        <f>IFERROR(__xludf.DUMMYFUNCTION("""COMPUTED_VALUE"""),526.99)</f>
        <v>526.99</v>
      </c>
      <c r="J359" s="2">
        <f>IFERROR(__xludf.DUMMYFUNCTION("""COMPUTED_VALUE"""),45813.66666666667)</f>
        <v>45813.66667</v>
      </c>
      <c r="K359" s="1">
        <f>IFERROR(__xludf.DUMMYFUNCTION("""COMPUTED_VALUE"""),528.94)</f>
        <v>528.94</v>
      </c>
      <c r="M359" s="2">
        <f>IFERROR(__xludf.DUMMYFUNCTION("""COMPUTED_VALUE"""),45813.66666666667)</f>
        <v>45813.66667</v>
      </c>
      <c r="N359" s="1">
        <f>IFERROR(__xludf.DUMMYFUNCTION("""COMPUTED_VALUE"""),6.9171293E7)</f>
        <v>69171293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IFERROR(__xludf.DUMMYFUNCTION("""COMPUTED_VALUE"""),531.85)</f>
        <v>531.85</v>
      </c>
      <c r="D360" s="2">
        <f>IFERROR(__xludf.DUMMYFUNCTION("""COMPUTED_VALUE"""),45814.66666666667)</f>
        <v>45814.66667</v>
      </c>
      <c r="E360" s="1">
        <f>IFERROR(__xludf.DUMMYFUNCTION("""COMPUTED_VALUE"""),543.49)</f>
        <v>543.49</v>
      </c>
      <c r="G360" s="2">
        <f>IFERROR(__xludf.DUMMYFUNCTION("""COMPUTED_VALUE"""),45814.66666666667)</f>
        <v>45814.66667</v>
      </c>
      <c r="H360" s="1">
        <f>IFERROR(__xludf.DUMMYFUNCTION("""COMPUTED_VALUE"""),531.85)</f>
        <v>531.85</v>
      </c>
      <c r="J360" s="2">
        <f>IFERROR(__xludf.DUMMYFUNCTION("""COMPUTED_VALUE"""),45814.66666666667)</f>
        <v>45814.66667</v>
      </c>
      <c r="K360" s="1">
        <f>IFERROR(__xludf.DUMMYFUNCTION("""COMPUTED_VALUE"""),538.19)</f>
        <v>538.19</v>
      </c>
      <c r="M360" s="2">
        <f>IFERROR(__xludf.DUMMYFUNCTION("""COMPUTED_VALUE"""),45814.66666666667)</f>
        <v>45814.66667</v>
      </c>
      <c r="N360" s="1">
        <f>IFERROR(__xludf.DUMMYFUNCTION("""COMPUTED_VALUE"""),4.998122E7)</f>
        <v>49981220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IFERROR(__xludf.DUMMYFUNCTION("""COMPUTED_VALUE"""),538.77)</f>
        <v>538.77</v>
      </c>
      <c r="D361" s="2">
        <f>IFERROR(__xludf.DUMMYFUNCTION("""COMPUTED_VALUE"""),45817.66666666667)</f>
        <v>45817.66667</v>
      </c>
      <c r="E361" s="1">
        <f>IFERROR(__xludf.DUMMYFUNCTION("""COMPUTED_VALUE"""),544.74)</f>
        <v>544.74</v>
      </c>
      <c r="G361" s="2">
        <f>IFERROR(__xludf.DUMMYFUNCTION("""COMPUTED_VALUE"""),45817.66666666667)</f>
        <v>45817.66667</v>
      </c>
      <c r="H361" s="1">
        <f>IFERROR(__xludf.DUMMYFUNCTION("""COMPUTED_VALUE"""),536.93)</f>
        <v>536.93</v>
      </c>
      <c r="J361" s="2">
        <f>IFERROR(__xludf.DUMMYFUNCTION("""COMPUTED_VALUE"""),45817.66666666667)</f>
        <v>45817.66667</v>
      </c>
      <c r="K361" s="1">
        <f>IFERROR(__xludf.DUMMYFUNCTION("""COMPUTED_VALUE"""),540.14)</f>
        <v>540.14</v>
      </c>
      <c r="M361" s="2">
        <f>IFERROR(__xludf.DUMMYFUNCTION("""COMPUTED_VALUE"""),45817.66666666667)</f>
        <v>45817.66667</v>
      </c>
      <c r="N361" s="1">
        <f>IFERROR(__xludf.DUMMYFUNCTION("""COMPUTED_VALUE"""),5.1686142E7)</f>
        <v>51686142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IFERROR(__xludf.DUMMYFUNCTION("""COMPUTED_VALUE"""),540.47)</f>
        <v>540.47</v>
      </c>
      <c r="D362" s="2">
        <f>IFERROR(__xludf.DUMMYFUNCTION("""COMPUTED_VALUE"""),45818.66666666667)</f>
        <v>45818.66667</v>
      </c>
      <c r="E362" s="1">
        <f>IFERROR(__xludf.DUMMYFUNCTION("""COMPUTED_VALUE"""),547.85)</f>
        <v>547.85</v>
      </c>
      <c r="G362" s="2">
        <f>IFERROR(__xludf.DUMMYFUNCTION("""COMPUTED_VALUE"""),45818.66666666667)</f>
        <v>45818.66667</v>
      </c>
      <c r="H362" s="1">
        <f>IFERROR(__xludf.DUMMYFUNCTION("""COMPUTED_VALUE"""),540.47)</f>
        <v>540.47</v>
      </c>
      <c r="J362" s="2">
        <f>IFERROR(__xludf.DUMMYFUNCTION("""COMPUTED_VALUE"""),45818.66666666667)</f>
        <v>45818.66667</v>
      </c>
      <c r="K362" s="1">
        <f>IFERROR(__xludf.DUMMYFUNCTION("""COMPUTED_VALUE"""),546.11)</f>
        <v>546.11</v>
      </c>
      <c r="M362" s="2">
        <f>IFERROR(__xludf.DUMMYFUNCTION("""COMPUTED_VALUE"""),45818.66666666667)</f>
        <v>45818.66667</v>
      </c>
      <c r="N362" s="1">
        <f>IFERROR(__xludf.DUMMYFUNCTION("""COMPUTED_VALUE"""),5.1995089E7)</f>
        <v>51995089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IFERROR(__xludf.DUMMYFUNCTION("""COMPUTED_VALUE"""),535.04)</f>
        <v>535.04</v>
      </c>
      <c r="D363" s="2">
        <f>IFERROR(__xludf.DUMMYFUNCTION("""COMPUTED_VALUE"""),45819.66666666667)</f>
        <v>45819.66667</v>
      </c>
      <c r="E363" s="1">
        <f>IFERROR(__xludf.DUMMYFUNCTION("""COMPUTED_VALUE"""),535.04)</f>
        <v>535.04</v>
      </c>
      <c r="G363" s="2">
        <f>IFERROR(__xludf.DUMMYFUNCTION("""COMPUTED_VALUE"""),45819.66666666667)</f>
        <v>45819.66667</v>
      </c>
      <c r="H363" s="1">
        <f>IFERROR(__xludf.DUMMYFUNCTION("""COMPUTED_VALUE"""),522.26)</f>
        <v>522.26</v>
      </c>
      <c r="J363" s="2">
        <f>IFERROR(__xludf.DUMMYFUNCTION("""COMPUTED_VALUE"""),45819.66666666667)</f>
        <v>45819.66667</v>
      </c>
      <c r="K363" s="1">
        <f>IFERROR(__xludf.DUMMYFUNCTION("""COMPUTED_VALUE"""),526.2)</f>
        <v>526.2</v>
      </c>
      <c r="M363" s="2">
        <f>IFERROR(__xludf.DUMMYFUNCTION("""COMPUTED_VALUE"""),45819.66666666667)</f>
        <v>45819.66667</v>
      </c>
      <c r="N363" s="1">
        <f>IFERROR(__xludf.DUMMYFUNCTION("""COMPUTED_VALUE"""),5.7148379E7)</f>
        <v>57148379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IFERROR(__xludf.DUMMYFUNCTION("""COMPUTED_VALUE"""),523.16)</f>
        <v>523.16</v>
      </c>
      <c r="D364" s="2">
        <f>IFERROR(__xludf.DUMMYFUNCTION("""COMPUTED_VALUE"""),45820.66666666667)</f>
        <v>45820.66667</v>
      </c>
      <c r="E364" s="1">
        <f>IFERROR(__xludf.DUMMYFUNCTION("""COMPUTED_VALUE"""),531.38)</f>
        <v>531.38</v>
      </c>
      <c r="G364" s="2">
        <f>IFERROR(__xludf.DUMMYFUNCTION("""COMPUTED_VALUE"""),45820.66666666667)</f>
        <v>45820.66667</v>
      </c>
      <c r="H364" s="1">
        <f>IFERROR(__xludf.DUMMYFUNCTION("""COMPUTED_VALUE"""),521.34)</f>
        <v>521.34</v>
      </c>
      <c r="J364" s="2">
        <f>IFERROR(__xludf.DUMMYFUNCTION("""COMPUTED_VALUE"""),45820.66666666667)</f>
        <v>45820.66667</v>
      </c>
      <c r="K364" s="1">
        <f>IFERROR(__xludf.DUMMYFUNCTION("""COMPUTED_VALUE"""),530.37)</f>
        <v>530.37</v>
      </c>
      <c r="M364" s="2">
        <f>IFERROR(__xludf.DUMMYFUNCTION("""COMPUTED_VALUE"""),45820.66666666667)</f>
        <v>45820.66667</v>
      </c>
      <c r="N364" s="1">
        <f>IFERROR(__xludf.DUMMYFUNCTION("""COMPUTED_VALUE"""),2.6882144E7)</f>
        <v>26882144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IFERROR(__xludf.DUMMYFUNCTION("""COMPUTED_VALUE"""),523.56)</f>
        <v>523.56</v>
      </c>
      <c r="D365" s="2">
        <f>IFERROR(__xludf.DUMMYFUNCTION("""COMPUTED_VALUE"""),45821.66666666667)</f>
        <v>45821.66667</v>
      </c>
      <c r="E365" s="1">
        <f>IFERROR(__xludf.DUMMYFUNCTION("""COMPUTED_VALUE"""),535.71)</f>
        <v>535.71</v>
      </c>
      <c r="G365" s="2">
        <f>IFERROR(__xludf.DUMMYFUNCTION("""COMPUTED_VALUE"""),45821.66666666667)</f>
        <v>45821.66667</v>
      </c>
      <c r="H365" s="1">
        <f>IFERROR(__xludf.DUMMYFUNCTION("""COMPUTED_VALUE"""),522.3)</f>
        <v>522.3</v>
      </c>
      <c r="J365" s="2">
        <f>IFERROR(__xludf.DUMMYFUNCTION("""COMPUTED_VALUE"""),45821.66666666667)</f>
        <v>45821.66667</v>
      </c>
      <c r="K365" s="1">
        <f>IFERROR(__xludf.DUMMYFUNCTION("""COMPUTED_VALUE"""),534.62)</f>
        <v>534.62</v>
      </c>
      <c r="M365" s="2">
        <f>IFERROR(__xludf.DUMMYFUNCTION("""COMPUTED_VALUE"""),45821.66666666667)</f>
        <v>45821.66667</v>
      </c>
      <c r="N365" s="1">
        <f>IFERROR(__xludf.DUMMYFUNCTION("""COMPUTED_VALUE"""),4.8807362E7)</f>
        <v>48807362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IFERROR(__xludf.DUMMYFUNCTION("""COMPUTED_VALUE"""),540.97)</f>
        <v>540.97</v>
      </c>
      <c r="D366" s="2">
        <f>IFERROR(__xludf.DUMMYFUNCTION("""COMPUTED_VALUE"""),45824.66666666667)</f>
        <v>45824.66667</v>
      </c>
      <c r="E366" s="1">
        <f>IFERROR(__xludf.DUMMYFUNCTION("""COMPUTED_VALUE"""),542.5)</f>
        <v>542.5</v>
      </c>
      <c r="G366" s="2">
        <f>IFERROR(__xludf.DUMMYFUNCTION("""COMPUTED_VALUE"""),45824.66666666667)</f>
        <v>45824.66667</v>
      </c>
      <c r="H366" s="1">
        <f>IFERROR(__xludf.DUMMYFUNCTION("""COMPUTED_VALUE"""),532.92)</f>
        <v>532.92</v>
      </c>
      <c r="J366" s="2">
        <f>IFERROR(__xludf.DUMMYFUNCTION("""COMPUTED_VALUE"""),45824.66666666667)</f>
        <v>45824.66667</v>
      </c>
      <c r="K366" s="1">
        <f>IFERROR(__xludf.DUMMYFUNCTION("""COMPUTED_VALUE"""),535.79)</f>
        <v>535.79</v>
      </c>
      <c r="M366" s="2">
        <f>IFERROR(__xludf.DUMMYFUNCTION("""COMPUTED_VALUE"""),45824.66666666667)</f>
        <v>45824.66667</v>
      </c>
      <c r="N366" s="1">
        <f>IFERROR(__xludf.DUMMYFUNCTION("""COMPUTED_VALUE"""),5.3128823E7)</f>
        <v>53128823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IFERROR(__xludf.DUMMYFUNCTION("""COMPUTED_VALUE"""),535.26)</f>
        <v>535.26</v>
      </c>
      <c r="D367" s="2">
        <f>IFERROR(__xludf.DUMMYFUNCTION("""COMPUTED_VALUE"""),45825.66666666667)</f>
        <v>45825.66667</v>
      </c>
      <c r="E367" s="1">
        <f>IFERROR(__xludf.DUMMYFUNCTION("""COMPUTED_VALUE"""),545.28)</f>
        <v>545.28</v>
      </c>
      <c r="G367" s="2">
        <f>IFERROR(__xludf.DUMMYFUNCTION("""COMPUTED_VALUE"""),45825.66666666667)</f>
        <v>45825.66667</v>
      </c>
      <c r="H367" s="1">
        <f>IFERROR(__xludf.DUMMYFUNCTION("""COMPUTED_VALUE"""),532.23)</f>
        <v>532.23</v>
      </c>
      <c r="J367" s="2">
        <f>IFERROR(__xludf.DUMMYFUNCTION("""COMPUTED_VALUE"""),45825.66666666667)</f>
        <v>45825.66667</v>
      </c>
      <c r="K367" s="1">
        <f>IFERROR(__xludf.DUMMYFUNCTION("""COMPUTED_VALUE"""),540.3)</f>
        <v>540.3</v>
      </c>
      <c r="M367" s="2">
        <f>IFERROR(__xludf.DUMMYFUNCTION("""COMPUTED_VALUE"""),45825.66666666667)</f>
        <v>45825.66667</v>
      </c>
      <c r="N367" s="1">
        <f>IFERROR(__xludf.DUMMYFUNCTION("""COMPUTED_VALUE"""),7.2130014E7)</f>
        <v>72130014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IFERROR(__xludf.DUMMYFUNCTION("""COMPUTED_VALUE"""),538.03)</f>
        <v>538.03</v>
      </c>
      <c r="D368" s="2">
        <f>IFERROR(__xludf.DUMMYFUNCTION("""COMPUTED_VALUE"""),45826.66666666667)</f>
        <v>45826.66667</v>
      </c>
      <c r="E368" s="1">
        <f>IFERROR(__xludf.DUMMYFUNCTION("""COMPUTED_VALUE"""),553.09)</f>
        <v>553.09</v>
      </c>
      <c r="G368" s="2">
        <f>IFERROR(__xludf.DUMMYFUNCTION("""COMPUTED_VALUE"""),45826.66666666667)</f>
        <v>45826.66667</v>
      </c>
      <c r="H368" s="1">
        <f>IFERROR(__xludf.DUMMYFUNCTION("""COMPUTED_VALUE"""),538.03)</f>
        <v>538.03</v>
      </c>
      <c r="J368" s="2">
        <f>IFERROR(__xludf.DUMMYFUNCTION("""COMPUTED_VALUE"""),45826.66666666667)</f>
        <v>45826.66667</v>
      </c>
      <c r="K368" s="1">
        <f>IFERROR(__xludf.DUMMYFUNCTION("""COMPUTED_VALUE"""),542.25)</f>
        <v>542.25</v>
      </c>
      <c r="M368" s="2">
        <f>IFERROR(__xludf.DUMMYFUNCTION("""COMPUTED_VALUE"""),45826.66666666667)</f>
        <v>45826.66667</v>
      </c>
      <c r="N368" s="1">
        <f>IFERROR(__xludf.DUMMYFUNCTION("""COMPUTED_VALUE"""),3.8725321E7)</f>
        <v>38725321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IFERROR(__xludf.DUMMYFUNCTION("""COMPUTED_VALUE"""),543.64)</f>
        <v>543.64</v>
      </c>
      <c r="D369" s="2">
        <f>IFERROR(__xludf.DUMMYFUNCTION("""COMPUTED_VALUE"""),45828.66666666667)</f>
        <v>45828.66667</v>
      </c>
      <c r="E369" s="1">
        <f>IFERROR(__xludf.DUMMYFUNCTION("""COMPUTED_VALUE"""),548.34)</f>
        <v>548.34</v>
      </c>
      <c r="G369" s="2">
        <f>IFERROR(__xludf.DUMMYFUNCTION("""COMPUTED_VALUE"""),45828.66666666667)</f>
        <v>45828.66667</v>
      </c>
      <c r="H369" s="1">
        <f>IFERROR(__xludf.DUMMYFUNCTION("""COMPUTED_VALUE"""),530.75)</f>
        <v>530.75</v>
      </c>
      <c r="J369" s="2">
        <f>IFERROR(__xludf.DUMMYFUNCTION("""COMPUTED_VALUE"""),45828.66666666667)</f>
        <v>45828.66667</v>
      </c>
      <c r="K369" s="1">
        <f>IFERROR(__xludf.DUMMYFUNCTION("""COMPUTED_VALUE"""),533.89)</f>
        <v>533.89</v>
      </c>
      <c r="M369" s="2">
        <f>IFERROR(__xludf.DUMMYFUNCTION("""COMPUTED_VALUE"""),45828.66666666667)</f>
        <v>45828.66667</v>
      </c>
      <c r="N369" s="1">
        <f>IFERROR(__xludf.DUMMYFUNCTION("""COMPUTED_VALUE"""),5.8218333E7)</f>
        <v>58218333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IFERROR(__xludf.DUMMYFUNCTION("""COMPUTED_VALUE"""),532.27)</f>
        <v>532.27</v>
      </c>
      <c r="D370" s="2">
        <f>IFERROR(__xludf.DUMMYFUNCTION("""COMPUTED_VALUE"""),45831.66666666667)</f>
        <v>45831.66667</v>
      </c>
      <c r="E370" s="1">
        <f>IFERROR(__xludf.DUMMYFUNCTION("""COMPUTED_VALUE"""),539.34)</f>
        <v>539.34</v>
      </c>
      <c r="G370" s="2">
        <f>IFERROR(__xludf.DUMMYFUNCTION("""COMPUTED_VALUE"""),45831.66666666667)</f>
        <v>45831.66667</v>
      </c>
      <c r="H370" s="1">
        <f>IFERROR(__xludf.DUMMYFUNCTION("""COMPUTED_VALUE"""),529.33)</f>
        <v>529.33</v>
      </c>
      <c r="J370" s="2">
        <f>IFERROR(__xludf.DUMMYFUNCTION("""COMPUTED_VALUE"""),45831.66666666667)</f>
        <v>45831.66667</v>
      </c>
      <c r="K370" s="1">
        <f>IFERROR(__xludf.DUMMYFUNCTION("""COMPUTED_VALUE"""),538.58)</f>
        <v>538.58</v>
      </c>
      <c r="M370" s="2">
        <f>IFERROR(__xludf.DUMMYFUNCTION("""COMPUTED_VALUE"""),45831.66666666667)</f>
        <v>45831.66667</v>
      </c>
      <c r="N370" s="1">
        <f>IFERROR(__xludf.DUMMYFUNCTION("""COMPUTED_VALUE"""),3.4039663E7)</f>
        <v>34039663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IFERROR(__xludf.DUMMYFUNCTION("""COMPUTED_VALUE"""),540.35)</f>
        <v>540.35</v>
      </c>
      <c r="D371" s="2">
        <f>IFERROR(__xludf.DUMMYFUNCTION("""COMPUTED_VALUE"""),45832.66666666667)</f>
        <v>45832.66667</v>
      </c>
      <c r="E371" s="1">
        <f>IFERROR(__xludf.DUMMYFUNCTION("""COMPUTED_VALUE"""),549.51)</f>
        <v>549.51</v>
      </c>
      <c r="G371" s="2">
        <f>IFERROR(__xludf.DUMMYFUNCTION("""COMPUTED_VALUE"""),45832.66666666667)</f>
        <v>45832.66667</v>
      </c>
      <c r="H371" s="1">
        <f>IFERROR(__xludf.DUMMYFUNCTION("""COMPUTED_VALUE"""),540.35)</f>
        <v>540.35</v>
      </c>
      <c r="J371" s="2">
        <f>IFERROR(__xludf.DUMMYFUNCTION("""COMPUTED_VALUE"""),45832.66666666667)</f>
        <v>45832.66667</v>
      </c>
      <c r="K371" s="1">
        <f>IFERROR(__xludf.DUMMYFUNCTION("""COMPUTED_VALUE"""),544.62)</f>
        <v>544.62</v>
      </c>
      <c r="M371" s="2">
        <f>IFERROR(__xludf.DUMMYFUNCTION("""COMPUTED_VALUE"""),45832.66666666667)</f>
        <v>45832.66667</v>
      </c>
      <c r="N371" s="1">
        <f>IFERROR(__xludf.DUMMYFUNCTION("""COMPUTED_VALUE"""),3.1001821E7)</f>
        <v>31001821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IFERROR(__xludf.DUMMYFUNCTION("""COMPUTED_VALUE"""),545.27)</f>
        <v>545.27</v>
      </c>
      <c r="D372" s="2">
        <f>IFERROR(__xludf.DUMMYFUNCTION("""COMPUTED_VALUE"""),45833.66666666667)</f>
        <v>45833.66667</v>
      </c>
      <c r="E372" s="1">
        <f>IFERROR(__xludf.DUMMYFUNCTION("""COMPUTED_VALUE"""),546.81)</f>
        <v>546.81</v>
      </c>
      <c r="G372" s="2">
        <f>IFERROR(__xludf.DUMMYFUNCTION("""COMPUTED_VALUE"""),45833.66666666667)</f>
        <v>45833.66667</v>
      </c>
      <c r="H372" s="1">
        <f>IFERROR(__xludf.DUMMYFUNCTION("""COMPUTED_VALUE"""),541.54)</f>
        <v>541.54</v>
      </c>
      <c r="J372" s="2">
        <f>IFERROR(__xludf.DUMMYFUNCTION("""COMPUTED_VALUE"""),45833.66666666667)</f>
        <v>45833.66667</v>
      </c>
      <c r="K372" s="1">
        <f>IFERROR(__xludf.DUMMYFUNCTION("""COMPUTED_VALUE"""),543.75)</f>
        <v>543.75</v>
      </c>
      <c r="M372" s="2">
        <f>IFERROR(__xludf.DUMMYFUNCTION("""COMPUTED_VALUE"""),45833.66666666667)</f>
        <v>45833.66667</v>
      </c>
      <c r="N372" s="1">
        <f>IFERROR(__xludf.DUMMYFUNCTION("""COMPUTED_VALUE"""),2.0810979E7)</f>
        <v>20810979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IFERROR(__xludf.DUMMYFUNCTION("""COMPUTED_VALUE"""),547.16)</f>
        <v>547.16</v>
      </c>
      <c r="D373" s="2">
        <f>IFERROR(__xludf.DUMMYFUNCTION("""COMPUTED_VALUE"""),45834.66666666667)</f>
        <v>45834.66667</v>
      </c>
      <c r="E373" s="1">
        <f>IFERROR(__xludf.DUMMYFUNCTION("""COMPUTED_VALUE"""),557.55)</f>
        <v>557.55</v>
      </c>
      <c r="G373" s="2">
        <f>IFERROR(__xludf.DUMMYFUNCTION("""COMPUTED_VALUE"""),45834.66666666667)</f>
        <v>45834.66667</v>
      </c>
      <c r="H373" s="1">
        <f>IFERROR(__xludf.DUMMYFUNCTION("""COMPUTED_VALUE"""),546.79)</f>
        <v>546.79</v>
      </c>
      <c r="J373" s="2">
        <f>IFERROR(__xludf.DUMMYFUNCTION("""COMPUTED_VALUE"""),45834.66666666667)</f>
        <v>45834.66667</v>
      </c>
      <c r="K373" s="1">
        <f>IFERROR(__xludf.DUMMYFUNCTION("""COMPUTED_VALUE"""),555.5)</f>
        <v>555.5</v>
      </c>
      <c r="M373" s="2">
        <f>IFERROR(__xludf.DUMMYFUNCTION("""COMPUTED_VALUE"""),45834.66666666667)</f>
        <v>45834.66667</v>
      </c>
      <c r="N373" s="1">
        <f>IFERROR(__xludf.DUMMYFUNCTION("""COMPUTED_VALUE"""),3.8550651E7)</f>
        <v>38550651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IFERROR(__xludf.DUMMYFUNCTION("""COMPUTED_VALUE"""),555.09)</f>
        <v>555.09</v>
      </c>
      <c r="D374" s="2">
        <f>IFERROR(__xludf.DUMMYFUNCTION("""COMPUTED_VALUE"""),45835.66666666667)</f>
        <v>45835.66667</v>
      </c>
      <c r="E374" s="1">
        <f>IFERROR(__xludf.DUMMYFUNCTION("""COMPUTED_VALUE"""),558.39)</f>
        <v>558.39</v>
      </c>
      <c r="G374" s="2">
        <f>IFERROR(__xludf.DUMMYFUNCTION("""COMPUTED_VALUE"""),45835.66666666667)</f>
        <v>45835.66667</v>
      </c>
      <c r="H374" s="1">
        <f>IFERROR(__xludf.DUMMYFUNCTION("""COMPUTED_VALUE"""),553.09)</f>
        <v>553.09</v>
      </c>
      <c r="J374" s="2">
        <f>IFERROR(__xludf.DUMMYFUNCTION("""COMPUTED_VALUE"""),45835.66666666667)</f>
        <v>45835.66667</v>
      </c>
      <c r="K374" s="1">
        <f>IFERROR(__xludf.DUMMYFUNCTION("""COMPUTED_VALUE"""),557.3)</f>
        <v>557.3</v>
      </c>
      <c r="M374" s="2">
        <f>IFERROR(__xludf.DUMMYFUNCTION("""COMPUTED_VALUE"""),45835.66666666667)</f>
        <v>45835.66667</v>
      </c>
      <c r="N374" s="1">
        <f>IFERROR(__xludf.DUMMYFUNCTION("""COMPUTED_VALUE"""),4.3917765E7)</f>
        <v>43917765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IFERROR(__xludf.DUMMYFUNCTION("""COMPUTED_VALUE"""),556.78)</f>
        <v>556.78</v>
      </c>
      <c r="D375" s="2">
        <f>IFERROR(__xludf.DUMMYFUNCTION("""COMPUTED_VALUE"""),45838.66666666667)</f>
        <v>45838.66667</v>
      </c>
      <c r="E375" s="1">
        <f>IFERROR(__xludf.DUMMYFUNCTION("""COMPUTED_VALUE"""),557.87)</f>
        <v>557.87</v>
      </c>
      <c r="G375" s="2">
        <f>IFERROR(__xludf.DUMMYFUNCTION("""COMPUTED_VALUE"""),45838.66666666667)</f>
        <v>45838.66667</v>
      </c>
      <c r="H375" s="1">
        <f>IFERROR(__xludf.DUMMYFUNCTION("""COMPUTED_VALUE"""),549.16)</f>
        <v>549.16</v>
      </c>
      <c r="J375" s="2">
        <f>IFERROR(__xludf.DUMMYFUNCTION("""COMPUTED_VALUE"""),45838.66666666667)</f>
        <v>45838.66667</v>
      </c>
      <c r="K375" s="1">
        <f>IFERROR(__xludf.DUMMYFUNCTION("""COMPUTED_VALUE"""),549.29)</f>
        <v>549.29</v>
      </c>
      <c r="M375" s="2">
        <f>IFERROR(__xludf.DUMMYFUNCTION("""COMPUTED_VALUE"""),45838.66666666667)</f>
        <v>45838.66667</v>
      </c>
      <c r="N375" s="1">
        <f>IFERROR(__xludf.DUMMYFUNCTION("""COMPUTED_VALUE"""),3.698745E7)</f>
        <v>36987450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IFERROR(__xludf.DUMMYFUNCTION("""COMPUTED_VALUE"""),548.61)</f>
        <v>548.61</v>
      </c>
      <c r="D376" s="2">
        <f>IFERROR(__xludf.DUMMYFUNCTION("""COMPUTED_VALUE"""),45839.66666666667)</f>
        <v>45839.66667</v>
      </c>
      <c r="E376" s="1">
        <f>IFERROR(__xludf.DUMMYFUNCTION("""COMPUTED_VALUE"""),568.88)</f>
        <v>568.88</v>
      </c>
      <c r="G376" s="2">
        <f>IFERROR(__xludf.DUMMYFUNCTION("""COMPUTED_VALUE"""),45839.66666666667)</f>
        <v>45839.66667</v>
      </c>
      <c r="H376" s="1">
        <f>IFERROR(__xludf.DUMMYFUNCTION("""COMPUTED_VALUE"""),543.85)</f>
        <v>543.85</v>
      </c>
      <c r="J376" s="2">
        <f>IFERROR(__xludf.DUMMYFUNCTION("""COMPUTED_VALUE"""),45839.66666666667)</f>
        <v>45839.66667</v>
      </c>
      <c r="K376" s="1">
        <f>IFERROR(__xludf.DUMMYFUNCTION("""COMPUTED_VALUE"""),565.75)</f>
        <v>565.75</v>
      </c>
      <c r="M376" s="2">
        <f>IFERROR(__xludf.DUMMYFUNCTION("""COMPUTED_VALUE"""),45839.66666666667)</f>
        <v>45839.66667</v>
      </c>
      <c r="N376" s="1">
        <f>IFERROR(__xludf.DUMMYFUNCTION("""COMPUTED_VALUE"""),4.5907259E7)</f>
        <v>45907259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IFERROR(__xludf.DUMMYFUNCTION("""COMPUTED_VALUE"""),569.87)</f>
        <v>569.87</v>
      </c>
      <c r="D377" s="2">
        <f>IFERROR(__xludf.DUMMYFUNCTION("""COMPUTED_VALUE"""),45840.66666666667)</f>
        <v>45840.66667</v>
      </c>
      <c r="E377" s="1">
        <f>IFERROR(__xludf.DUMMYFUNCTION("""COMPUTED_VALUE"""),583.59)</f>
        <v>583.59</v>
      </c>
      <c r="G377" s="2">
        <f>IFERROR(__xludf.DUMMYFUNCTION("""COMPUTED_VALUE"""),45840.66666666667)</f>
        <v>45840.66667</v>
      </c>
      <c r="H377" s="1">
        <f>IFERROR(__xludf.DUMMYFUNCTION("""COMPUTED_VALUE"""),569.33)</f>
        <v>569.33</v>
      </c>
      <c r="J377" s="2">
        <f>IFERROR(__xludf.DUMMYFUNCTION("""COMPUTED_VALUE"""),45840.66666666667)</f>
        <v>45840.66667</v>
      </c>
      <c r="K377" s="1">
        <f>IFERROR(__xludf.DUMMYFUNCTION("""COMPUTED_VALUE"""),583.0)</f>
        <v>583</v>
      </c>
      <c r="M377" s="2">
        <f>IFERROR(__xludf.DUMMYFUNCTION("""COMPUTED_VALUE"""),45840.66666666667)</f>
        <v>45840.66667</v>
      </c>
      <c r="N377" s="1">
        <f>IFERROR(__xludf.DUMMYFUNCTION("""COMPUTED_VALUE"""),5.2877771E7)</f>
        <v>52877771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IFERROR(__xludf.DUMMYFUNCTION("""COMPUTED_VALUE"""),581.56)</f>
        <v>581.56</v>
      </c>
      <c r="D378" s="2">
        <f>IFERROR(__xludf.DUMMYFUNCTION("""COMPUTED_VALUE"""),45841.54166666667)</f>
        <v>45841.54167</v>
      </c>
      <c r="E378" s="1">
        <f>IFERROR(__xludf.DUMMYFUNCTION("""COMPUTED_VALUE"""),585.41)</f>
        <v>585.41</v>
      </c>
      <c r="G378" s="2">
        <f>IFERROR(__xludf.DUMMYFUNCTION("""COMPUTED_VALUE"""),45841.54166666667)</f>
        <v>45841.54167</v>
      </c>
      <c r="H378" s="1">
        <f>IFERROR(__xludf.DUMMYFUNCTION("""COMPUTED_VALUE"""),580.21)</f>
        <v>580.21</v>
      </c>
      <c r="J378" s="2">
        <f>IFERROR(__xludf.DUMMYFUNCTION("""COMPUTED_VALUE"""),45841.54166666667)</f>
        <v>45841.54167</v>
      </c>
      <c r="K378" s="1">
        <f>IFERROR(__xludf.DUMMYFUNCTION("""COMPUTED_VALUE"""),581.65)</f>
        <v>581.65</v>
      </c>
      <c r="M378" s="2">
        <f>IFERROR(__xludf.DUMMYFUNCTION("""COMPUTED_VALUE"""),45841.54166666667)</f>
        <v>45841.54167</v>
      </c>
      <c r="N378" s="1">
        <f>IFERROR(__xludf.DUMMYFUNCTION("""COMPUTED_VALUE"""),2.8431176E7)</f>
        <v>28431176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IFERROR(__xludf.DUMMYFUNCTION("""COMPUTED_VALUE"""),580.07)</f>
        <v>580.07</v>
      </c>
      <c r="D379" s="2">
        <f>IFERROR(__xludf.DUMMYFUNCTION("""COMPUTED_VALUE"""),45845.66666666667)</f>
        <v>45845.66667</v>
      </c>
      <c r="E379" s="1">
        <f>IFERROR(__xludf.DUMMYFUNCTION("""COMPUTED_VALUE"""),585.08)</f>
        <v>585.08</v>
      </c>
      <c r="G379" s="2">
        <f>IFERROR(__xludf.DUMMYFUNCTION("""COMPUTED_VALUE"""),45845.66666666667)</f>
        <v>45845.66667</v>
      </c>
      <c r="H379" s="1">
        <f>IFERROR(__xludf.DUMMYFUNCTION("""COMPUTED_VALUE"""),572.97)</f>
        <v>572.97</v>
      </c>
      <c r="J379" s="2">
        <f>IFERROR(__xludf.DUMMYFUNCTION("""COMPUTED_VALUE"""),45845.66666666667)</f>
        <v>45845.66667</v>
      </c>
      <c r="K379" s="1">
        <f>IFERROR(__xludf.DUMMYFUNCTION("""COMPUTED_VALUE"""),576.7)</f>
        <v>576.7</v>
      </c>
      <c r="M379" s="2">
        <f>IFERROR(__xludf.DUMMYFUNCTION("""COMPUTED_VALUE"""),45845.66666666667)</f>
        <v>45845.66667</v>
      </c>
      <c r="N379" s="1">
        <f>IFERROR(__xludf.DUMMYFUNCTION("""COMPUTED_VALUE"""),3.3005622E7)</f>
        <v>33005622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IFERROR(__xludf.DUMMYFUNCTION("""COMPUTED_VALUE"""),580.0)</f>
        <v>580</v>
      </c>
      <c r="D380" s="2">
        <f>IFERROR(__xludf.DUMMYFUNCTION("""COMPUTED_VALUE"""),45846.66666666667)</f>
        <v>45846.66667</v>
      </c>
      <c r="E380" s="1">
        <f>IFERROR(__xludf.DUMMYFUNCTION("""COMPUTED_VALUE"""),593.49)</f>
        <v>593.49</v>
      </c>
      <c r="G380" s="2">
        <f>IFERROR(__xludf.DUMMYFUNCTION("""COMPUTED_VALUE"""),45846.66666666667)</f>
        <v>45846.66667</v>
      </c>
      <c r="H380" s="1">
        <f>IFERROR(__xludf.DUMMYFUNCTION("""COMPUTED_VALUE"""),579.09)</f>
        <v>579.09</v>
      </c>
      <c r="J380" s="2">
        <f>IFERROR(__xludf.DUMMYFUNCTION("""COMPUTED_VALUE"""),45846.66666666667)</f>
        <v>45846.66667</v>
      </c>
      <c r="K380" s="1">
        <f>IFERROR(__xludf.DUMMYFUNCTION("""COMPUTED_VALUE"""),587.78)</f>
        <v>587.78</v>
      </c>
      <c r="M380" s="2">
        <f>IFERROR(__xludf.DUMMYFUNCTION("""COMPUTED_VALUE"""),45846.66666666667)</f>
        <v>45846.66667</v>
      </c>
      <c r="N380" s="1">
        <f>IFERROR(__xludf.DUMMYFUNCTION("""COMPUTED_VALUE"""),3.1606663E7)</f>
        <v>31606663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IFERROR(__xludf.DUMMYFUNCTION("""COMPUTED_VALUE"""),587.78)</f>
        <v>587.78</v>
      </c>
      <c r="D381" s="2">
        <f>IFERROR(__xludf.DUMMYFUNCTION("""COMPUTED_VALUE"""),45847.66666666667)</f>
        <v>45847.66667</v>
      </c>
      <c r="E381" s="1">
        <f>IFERROR(__xludf.DUMMYFUNCTION("""COMPUTED_VALUE"""),590.47)</f>
        <v>590.47</v>
      </c>
      <c r="G381" s="2">
        <f>IFERROR(__xludf.DUMMYFUNCTION("""COMPUTED_VALUE"""),45847.66666666667)</f>
        <v>45847.66667</v>
      </c>
      <c r="H381" s="1">
        <f>IFERROR(__xludf.DUMMYFUNCTION("""COMPUTED_VALUE"""),582.5)</f>
        <v>582.5</v>
      </c>
      <c r="J381" s="2">
        <f>IFERROR(__xludf.DUMMYFUNCTION("""COMPUTED_VALUE"""),45847.66666666667)</f>
        <v>45847.66667</v>
      </c>
      <c r="K381" s="1">
        <f>IFERROR(__xludf.DUMMYFUNCTION("""COMPUTED_VALUE"""),588.28)</f>
        <v>588.28</v>
      </c>
      <c r="M381" s="2">
        <f>IFERROR(__xludf.DUMMYFUNCTION("""COMPUTED_VALUE"""),45847.66666666667)</f>
        <v>45847.66667</v>
      </c>
      <c r="N381" s="1">
        <f>IFERROR(__xludf.DUMMYFUNCTION("""COMPUTED_VALUE"""),2.8927141E7)</f>
        <v>28927141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IFERROR(__xludf.DUMMYFUNCTION("""COMPUTED_VALUE"""),590.91)</f>
        <v>590.91</v>
      </c>
      <c r="D382" s="2">
        <f>IFERROR(__xludf.DUMMYFUNCTION("""COMPUTED_VALUE"""),45848.66666666667)</f>
        <v>45848.66667</v>
      </c>
      <c r="E382" s="1">
        <f>IFERROR(__xludf.DUMMYFUNCTION("""COMPUTED_VALUE"""),607.34)</f>
        <v>607.34</v>
      </c>
      <c r="G382" s="2">
        <f>IFERROR(__xludf.DUMMYFUNCTION("""COMPUTED_VALUE"""),45848.66666666667)</f>
        <v>45848.66667</v>
      </c>
      <c r="H382" s="1">
        <f>IFERROR(__xludf.DUMMYFUNCTION("""COMPUTED_VALUE"""),590.91)</f>
        <v>590.91</v>
      </c>
      <c r="J382" s="2">
        <f>IFERROR(__xludf.DUMMYFUNCTION("""COMPUTED_VALUE"""),45848.66666666667)</f>
        <v>45848.66667</v>
      </c>
      <c r="K382" s="1">
        <f>IFERROR(__xludf.DUMMYFUNCTION("""COMPUTED_VALUE"""),601.31)</f>
        <v>601.31</v>
      </c>
      <c r="M382" s="2">
        <f>IFERROR(__xludf.DUMMYFUNCTION("""COMPUTED_VALUE"""),45848.66666666667)</f>
        <v>45848.66667</v>
      </c>
      <c r="N382" s="1">
        <f>IFERROR(__xludf.DUMMYFUNCTION("""COMPUTED_VALUE"""),4.4325653E7)</f>
        <v>44325653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IFERROR(__xludf.DUMMYFUNCTION("""COMPUTED_VALUE"""),599.72)</f>
        <v>599.72</v>
      </c>
      <c r="D383" s="2">
        <f>IFERROR(__xludf.DUMMYFUNCTION("""COMPUTED_VALUE"""),45849.66666666667)</f>
        <v>45849.66667</v>
      </c>
      <c r="E383" s="1">
        <f>IFERROR(__xludf.DUMMYFUNCTION("""COMPUTED_VALUE"""),601.58)</f>
        <v>601.58</v>
      </c>
      <c r="G383" s="2">
        <f>IFERROR(__xludf.DUMMYFUNCTION("""COMPUTED_VALUE"""),45849.66666666667)</f>
        <v>45849.66667</v>
      </c>
      <c r="H383" s="1">
        <f>IFERROR(__xludf.DUMMYFUNCTION("""COMPUTED_VALUE"""),590.77)</f>
        <v>590.77</v>
      </c>
      <c r="J383" s="2">
        <f>IFERROR(__xludf.DUMMYFUNCTION("""COMPUTED_VALUE"""),45849.66666666667)</f>
        <v>45849.66667</v>
      </c>
      <c r="K383" s="1">
        <f>IFERROR(__xludf.DUMMYFUNCTION("""COMPUTED_VALUE"""),595.54)</f>
        <v>595.54</v>
      </c>
      <c r="M383" s="2">
        <f>IFERROR(__xludf.DUMMYFUNCTION("""COMPUTED_VALUE"""),45849.66666666667)</f>
        <v>45849.66667</v>
      </c>
      <c r="N383" s="1">
        <f>IFERROR(__xludf.DUMMYFUNCTION("""COMPUTED_VALUE"""),2.4648525E7)</f>
        <v>24648525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IFERROR(__xludf.DUMMYFUNCTION("""COMPUTED_VALUE"""),593.33)</f>
        <v>593.33</v>
      </c>
      <c r="D384" s="2">
        <f>IFERROR(__xludf.DUMMYFUNCTION("""COMPUTED_VALUE"""),45852.66666666667)</f>
        <v>45852.66667</v>
      </c>
      <c r="E384" s="1">
        <f>IFERROR(__xludf.DUMMYFUNCTION("""COMPUTED_VALUE"""),594.3)</f>
        <v>594.3</v>
      </c>
      <c r="G384" s="2">
        <f>IFERROR(__xludf.DUMMYFUNCTION("""COMPUTED_VALUE"""),45852.66666666667)</f>
        <v>45852.66667</v>
      </c>
      <c r="H384" s="1">
        <f>IFERROR(__xludf.DUMMYFUNCTION("""COMPUTED_VALUE"""),588.37)</f>
        <v>588.37</v>
      </c>
      <c r="J384" s="2">
        <f>IFERROR(__xludf.DUMMYFUNCTION("""COMPUTED_VALUE"""),45852.66666666667)</f>
        <v>45852.66667</v>
      </c>
      <c r="K384" s="1">
        <f>IFERROR(__xludf.DUMMYFUNCTION("""COMPUTED_VALUE"""),590.41)</f>
        <v>590.41</v>
      </c>
      <c r="M384" s="2">
        <f>IFERROR(__xludf.DUMMYFUNCTION("""COMPUTED_VALUE"""),45852.66666666667)</f>
        <v>45852.66667</v>
      </c>
      <c r="N384" s="1">
        <f>IFERROR(__xludf.DUMMYFUNCTION("""COMPUTED_VALUE"""),2.559668E7)</f>
        <v>25596680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IFERROR(__xludf.DUMMYFUNCTION("""COMPUTED_VALUE"""),591.53)</f>
        <v>591.53</v>
      </c>
      <c r="D385" s="2">
        <f>IFERROR(__xludf.DUMMYFUNCTION("""COMPUTED_VALUE"""),45853.66666666667)</f>
        <v>45853.66667</v>
      </c>
      <c r="E385" s="1">
        <f>IFERROR(__xludf.DUMMYFUNCTION("""COMPUTED_VALUE"""),593.24)</f>
        <v>593.24</v>
      </c>
      <c r="G385" s="2">
        <f>IFERROR(__xludf.DUMMYFUNCTION("""COMPUTED_VALUE"""),45853.66666666667)</f>
        <v>45853.66667</v>
      </c>
      <c r="H385" s="1">
        <f>IFERROR(__xludf.DUMMYFUNCTION("""COMPUTED_VALUE"""),575.64)</f>
        <v>575.64</v>
      </c>
      <c r="J385" s="2">
        <f>IFERROR(__xludf.DUMMYFUNCTION("""COMPUTED_VALUE"""),45853.66666666667)</f>
        <v>45853.66667</v>
      </c>
      <c r="K385" s="1">
        <f>IFERROR(__xludf.DUMMYFUNCTION("""COMPUTED_VALUE"""),575.68)</f>
        <v>575.68</v>
      </c>
      <c r="M385" s="2">
        <f>IFERROR(__xludf.DUMMYFUNCTION("""COMPUTED_VALUE"""),45853.66666666667)</f>
        <v>45853.66667</v>
      </c>
      <c r="N385" s="1">
        <f>IFERROR(__xludf.DUMMYFUNCTION("""COMPUTED_VALUE"""),2.2989655E7)</f>
        <v>22989655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IFERROR(__xludf.DUMMYFUNCTION("""COMPUTED_VALUE"""),575.81)</f>
        <v>575.81</v>
      </c>
      <c r="D386" s="2">
        <f>IFERROR(__xludf.DUMMYFUNCTION("""COMPUTED_VALUE"""),45854.66666666667)</f>
        <v>45854.66667</v>
      </c>
      <c r="E386" s="1">
        <f>IFERROR(__xludf.DUMMYFUNCTION("""COMPUTED_VALUE"""),578.01)</f>
        <v>578.01</v>
      </c>
      <c r="G386" s="2">
        <f>IFERROR(__xludf.DUMMYFUNCTION("""COMPUTED_VALUE"""),45854.66666666667)</f>
        <v>45854.66667</v>
      </c>
      <c r="H386" s="1">
        <f>IFERROR(__xludf.DUMMYFUNCTION("""COMPUTED_VALUE"""),566.07)</f>
        <v>566.07</v>
      </c>
      <c r="J386" s="2">
        <f>IFERROR(__xludf.DUMMYFUNCTION("""COMPUTED_VALUE"""),45854.66666666667)</f>
        <v>45854.66667</v>
      </c>
      <c r="K386" s="1">
        <f>IFERROR(__xludf.DUMMYFUNCTION("""COMPUTED_VALUE"""),575.31)</f>
        <v>575.31</v>
      </c>
      <c r="M386" s="2">
        <f>IFERROR(__xludf.DUMMYFUNCTION("""COMPUTED_VALUE"""),45854.66666666667)</f>
        <v>45854.66667</v>
      </c>
      <c r="N386" s="1">
        <f>IFERROR(__xludf.DUMMYFUNCTION("""COMPUTED_VALUE"""),2.501877E7)</f>
        <v>25018770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IFERROR(__xludf.DUMMYFUNCTION("""COMPUTED_VALUE"""),576.18)</f>
        <v>576.18</v>
      </c>
      <c r="D387" s="2">
        <f>IFERROR(__xludf.DUMMYFUNCTION("""COMPUTED_VALUE"""),45855.66666666667)</f>
        <v>45855.66667</v>
      </c>
      <c r="E387" s="1">
        <f>IFERROR(__xludf.DUMMYFUNCTION("""COMPUTED_VALUE"""),589.45)</f>
        <v>589.45</v>
      </c>
      <c r="G387" s="2">
        <f>IFERROR(__xludf.DUMMYFUNCTION("""COMPUTED_VALUE"""),45855.66666666667)</f>
        <v>45855.66667</v>
      </c>
      <c r="H387" s="1">
        <f>IFERROR(__xludf.DUMMYFUNCTION("""COMPUTED_VALUE"""),574.69)</f>
        <v>574.69</v>
      </c>
      <c r="J387" s="2">
        <f>IFERROR(__xludf.DUMMYFUNCTION("""COMPUTED_VALUE"""),45855.66666666667)</f>
        <v>45855.66667</v>
      </c>
      <c r="K387" s="1">
        <f>IFERROR(__xludf.DUMMYFUNCTION("""COMPUTED_VALUE"""),588.06)</f>
        <v>588.06</v>
      </c>
      <c r="M387" s="2">
        <f>IFERROR(__xludf.DUMMYFUNCTION("""COMPUTED_VALUE"""),45855.66666666667)</f>
        <v>45855.66667</v>
      </c>
      <c r="N387" s="1">
        <f>IFERROR(__xludf.DUMMYFUNCTION("""COMPUTED_VALUE"""),2.7223688E7)</f>
        <v>27223688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IFERROR(__xludf.DUMMYFUNCTION("""COMPUTED_VALUE"""),588.69)</f>
        <v>588.69</v>
      </c>
      <c r="D388" s="2">
        <f>IFERROR(__xludf.DUMMYFUNCTION("""COMPUTED_VALUE"""),45856.66666666667)</f>
        <v>45856.66667</v>
      </c>
      <c r="E388" s="1">
        <f>IFERROR(__xludf.DUMMYFUNCTION("""COMPUTED_VALUE"""),591.46)</f>
        <v>591.46</v>
      </c>
      <c r="G388" s="2">
        <f>IFERROR(__xludf.DUMMYFUNCTION("""COMPUTED_VALUE"""),45856.66666666667)</f>
        <v>45856.66667</v>
      </c>
      <c r="H388" s="1">
        <f>IFERROR(__xludf.DUMMYFUNCTION("""COMPUTED_VALUE"""),585.48)</f>
        <v>585.48</v>
      </c>
      <c r="J388" s="2">
        <f>IFERROR(__xludf.DUMMYFUNCTION("""COMPUTED_VALUE"""),45856.66666666667)</f>
        <v>45856.66667</v>
      </c>
      <c r="K388" s="1">
        <f>IFERROR(__xludf.DUMMYFUNCTION("""COMPUTED_VALUE"""),591.03)</f>
        <v>591.03</v>
      </c>
      <c r="M388" s="2">
        <f>IFERROR(__xludf.DUMMYFUNCTION("""COMPUTED_VALUE"""),45856.66666666667)</f>
        <v>45856.66667</v>
      </c>
      <c r="N388" s="1">
        <f>IFERROR(__xludf.DUMMYFUNCTION("""COMPUTED_VALUE"""),2.8597515E7)</f>
        <v>28597515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IFERROR(__xludf.DUMMYFUNCTION("""COMPUTED_VALUE"""),593.64)</f>
        <v>593.64</v>
      </c>
      <c r="D389" s="2">
        <f>IFERROR(__xludf.DUMMYFUNCTION("""COMPUTED_VALUE"""),45859.66666666667)</f>
        <v>45859.66667</v>
      </c>
      <c r="E389" s="1">
        <f>IFERROR(__xludf.DUMMYFUNCTION("""COMPUTED_VALUE"""),609.85)</f>
        <v>609.85</v>
      </c>
      <c r="G389" s="2">
        <f>IFERROR(__xludf.DUMMYFUNCTION("""COMPUTED_VALUE"""),45859.66666666667)</f>
        <v>45859.66667</v>
      </c>
      <c r="H389" s="1">
        <f>IFERROR(__xludf.DUMMYFUNCTION("""COMPUTED_VALUE"""),593.64)</f>
        <v>593.64</v>
      </c>
      <c r="J389" s="2">
        <f>IFERROR(__xludf.DUMMYFUNCTION("""COMPUTED_VALUE"""),45859.66666666667)</f>
        <v>45859.66667</v>
      </c>
      <c r="K389" s="1">
        <f>IFERROR(__xludf.DUMMYFUNCTION("""COMPUTED_VALUE"""),602.39)</f>
        <v>602.39</v>
      </c>
      <c r="M389" s="2">
        <f>IFERROR(__xludf.DUMMYFUNCTION("""COMPUTED_VALUE"""),45859.66666666667)</f>
        <v>45859.66667</v>
      </c>
      <c r="N389" s="1">
        <f>IFERROR(__xludf.DUMMYFUNCTION("""COMPUTED_VALUE"""),7.0826229E7)</f>
        <v>70826229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IFERROR(__xludf.DUMMYFUNCTION("""COMPUTED_VALUE"""),597.67)</f>
        <v>597.67</v>
      </c>
      <c r="D390" s="2">
        <f>IFERROR(__xludf.DUMMYFUNCTION("""COMPUTED_VALUE"""),45860.66666666667)</f>
        <v>45860.66667</v>
      </c>
      <c r="E390" s="1">
        <f>IFERROR(__xludf.DUMMYFUNCTION("""COMPUTED_VALUE"""),613.66)</f>
        <v>613.66</v>
      </c>
      <c r="G390" s="2">
        <f>IFERROR(__xludf.DUMMYFUNCTION("""COMPUTED_VALUE"""),45860.66666666667)</f>
        <v>45860.66667</v>
      </c>
      <c r="H390" s="1">
        <f>IFERROR(__xludf.DUMMYFUNCTION("""COMPUTED_VALUE"""),597.48)</f>
        <v>597.48</v>
      </c>
      <c r="J390" s="2">
        <f>IFERROR(__xludf.DUMMYFUNCTION("""COMPUTED_VALUE"""),45860.66666666667)</f>
        <v>45860.66667</v>
      </c>
      <c r="K390" s="1">
        <f>IFERROR(__xludf.DUMMYFUNCTION("""COMPUTED_VALUE"""),606.22)</f>
        <v>606.22</v>
      </c>
      <c r="M390" s="2">
        <f>IFERROR(__xludf.DUMMYFUNCTION("""COMPUTED_VALUE"""),45860.66666666667)</f>
        <v>45860.66667</v>
      </c>
      <c r="N390" s="1">
        <f>IFERROR(__xludf.DUMMYFUNCTION("""COMPUTED_VALUE"""),5.8482214E7)</f>
        <v>58482214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IFERROR(__xludf.DUMMYFUNCTION("""COMPUTED_VALUE"""),608.26)</f>
        <v>608.26</v>
      </c>
      <c r="D391" s="2">
        <f>IFERROR(__xludf.DUMMYFUNCTION("""COMPUTED_VALUE"""),45861.66666666667)</f>
        <v>45861.66667</v>
      </c>
      <c r="E391" s="1">
        <f>IFERROR(__xludf.DUMMYFUNCTION("""COMPUTED_VALUE"""),613.85)</f>
        <v>613.85</v>
      </c>
      <c r="G391" s="2">
        <f>IFERROR(__xludf.DUMMYFUNCTION("""COMPUTED_VALUE"""),45861.66666666667)</f>
        <v>45861.66667</v>
      </c>
      <c r="H391" s="1">
        <f>IFERROR(__xludf.DUMMYFUNCTION("""COMPUTED_VALUE"""),606.48)</f>
        <v>606.48</v>
      </c>
      <c r="J391" s="2">
        <f>IFERROR(__xludf.DUMMYFUNCTION("""COMPUTED_VALUE"""),45861.66666666667)</f>
        <v>45861.66667</v>
      </c>
      <c r="K391" s="1">
        <f>IFERROR(__xludf.DUMMYFUNCTION("""COMPUTED_VALUE"""),608.4)</f>
        <v>608.4</v>
      </c>
      <c r="M391" s="2">
        <f>IFERROR(__xludf.DUMMYFUNCTION("""COMPUTED_VALUE"""),45861.66666666667)</f>
        <v>45861.66667</v>
      </c>
      <c r="N391" s="1">
        <f>IFERROR(__xludf.DUMMYFUNCTION("""COMPUTED_VALUE"""),3.7838695E7)</f>
        <v>37838695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IFERROR(__xludf.DUMMYFUNCTION("""COMPUTED_VALUE"""),607.23)</f>
        <v>607.23</v>
      </c>
      <c r="D392" s="2">
        <f>IFERROR(__xludf.DUMMYFUNCTION("""COMPUTED_VALUE"""),45862.66666666667)</f>
        <v>45862.66667</v>
      </c>
      <c r="E392" s="1">
        <f>IFERROR(__xludf.DUMMYFUNCTION("""COMPUTED_VALUE"""),607.23)</f>
        <v>607.23</v>
      </c>
      <c r="G392" s="2">
        <f>IFERROR(__xludf.DUMMYFUNCTION("""COMPUTED_VALUE"""),45862.66666666667)</f>
        <v>45862.66667</v>
      </c>
      <c r="H392" s="1">
        <f>IFERROR(__xludf.DUMMYFUNCTION("""COMPUTED_VALUE"""),574.62)</f>
        <v>574.62</v>
      </c>
      <c r="J392" s="2">
        <f>IFERROR(__xludf.DUMMYFUNCTION("""COMPUTED_VALUE"""),45862.66666666667)</f>
        <v>45862.66667</v>
      </c>
      <c r="K392" s="1">
        <f>IFERROR(__xludf.DUMMYFUNCTION("""COMPUTED_VALUE"""),578.24)</f>
        <v>578.24</v>
      </c>
      <c r="M392" s="2">
        <f>IFERROR(__xludf.DUMMYFUNCTION("""COMPUTED_VALUE"""),45862.66666666667)</f>
        <v>45862.66667</v>
      </c>
      <c r="N392" s="1">
        <f>IFERROR(__xludf.DUMMYFUNCTION("""COMPUTED_VALUE"""),3.032091E7)</f>
        <v>30320910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IFERROR(__xludf.DUMMYFUNCTION("""COMPUTED_VALUE"""),578.88)</f>
        <v>578.88</v>
      </c>
      <c r="D393" s="2">
        <f>IFERROR(__xludf.DUMMYFUNCTION("""COMPUTED_VALUE"""),45863.66666666667)</f>
        <v>45863.66667</v>
      </c>
      <c r="E393" s="1">
        <f>IFERROR(__xludf.DUMMYFUNCTION("""COMPUTED_VALUE"""),596.17)</f>
        <v>596.17</v>
      </c>
      <c r="G393" s="2">
        <f>IFERROR(__xludf.DUMMYFUNCTION("""COMPUTED_VALUE"""),45863.66666666667)</f>
        <v>45863.66667</v>
      </c>
      <c r="H393" s="1">
        <f>IFERROR(__xludf.DUMMYFUNCTION("""COMPUTED_VALUE"""),574.51)</f>
        <v>574.51</v>
      </c>
      <c r="J393" s="2">
        <f>IFERROR(__xludf.DUMMYFUNCTION("""COMPUTED_VALUE"""),45863.66666666667)</f>
        <v>45863.66667</v>
      </c>
      <c r="K393" s="1">
        <f>IFERROR(__xludf.DUMMYFUNCTION("""COMPUTED_VALUE"""),595.01)</f>
        <v>595.01</v>
      </c>
      <c r="M393" s="2">
        <f>IFERROR(__xludf.DUMMYFUNCTION("""COMPUTED_VALUE"""),45863.66666666667)</f>
        <v>45863.66667</v>
      </c>
      <c r="N393" s="1">
        <f>IFERROR(__xludf.DUMMYFUNCTION("""COMPUTED_VALUE"""),3.3017375E7)</f>
        <v>33017375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IFERROR(__xludf.DUMMYFUNCTION("""COMPUTED_VALUE"""),593.8)</f>
        <v>593.8</v>
      </c>
      <c r="D394" s="2">
        <f>IFERROR(__xludf.DUMMYFUNCTION("""COMPUTED_VALUE"""),45866.66666666667)</f>
        <v>45866.66667</v>
      </c>
      <c r="E394" s="1">
        <f>IFERROR(__xludf.DUMMYFUNCTION("""COMPUTED_VALUE"""),596.67)</f>
        <v>596.67</v>
      </c>
      <c r="G394" s="2">
        <f>IFERROR(__xludf.DUMMYFUNCTION("""COMPUTED_VALUE"""),45866.66666666667)</f>
        <v>45866.66667</v>
      </c>
      <c r="H394" s="1">
        <f>IFERROR(__xludf.DUMMYFUNCTION("""COMPUTED_VALUE"""),588.0)</f>
        <v>588</v>
      </c>
      <c r="J394" s="2">
        <f>IFERROR(__xludf.DUMMYFUNCTION("""COMPUTED_VALUE"""),45866.66666666667)</f>
        <v>45866.66667</v>
      </c>
      <c r="K394" s="1">
        <f>IFERROR(__xludf.DUMMYFUNCTION("""COMPUTED_VALUE"""),588.56)</f>
        <v>588.56</v>
      </c>
      <c r="M394" s="2">
        <f>IFERROR(__xludf.DUMMYFUNCTION("""COMPUTED_VALUE"""),45866.66666666667)</f>
        <v>45866.66667</v>
      </c>
      <c r="N394" s="1">
        <f>IFERROR(__xludf.DUMMYFUNCTION("""COMPUTED_VALUE"""),3.7407745E7)</f>
        <v>37407745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IFERROR(__xludf.DUMMYFUNCTION("""COMPUTED_VALUE"""),572.0)</f>
        <v>572</v>
      </c>
      <c r="D395" s="2">
        <f>IFERROR(__xludf.DUMMYFUNCTION("""COMPUTED_VALUE"""),45867.66666666667)</f>
        <v>45867.66667</v>
      </c>
      <c r="E395" s="1">
        <f>IFERROR(__xludf.DUMMYFUNCTION("""COMPUTED_VALUE"""),579.63)</f>
        <v>579.63</v>
      </c>
      <c r="G395" s="2">
        <f>IFERROR(__xludf.DUMMYFUNCTION("""COMPUTED_VALUE"""),45867.66666666667)</f>
        <v>45867.66667</v>
      </c>
      <c r="H395" s="1">
        <f>IFERROR(__xludf.DUMMYFUNCTION("""COMPUTED_VALUE"""),564.97)</f>
        <v>564.97</v>
      </c>
      <c r="J395" s="2">
        <f>IFERROR(__xludf.DUMMYFUNCTION("""COMPUTED_VALUE"""),45867.66666666667)</f>
        <v>45867.66667</v>
      </c>
      <c r="K395" s="1">
        <f>IFERROR(__xludf.DUMMYFUNCTION("""COMPUTED_VALUE"""),577.18)</f>
        <v>577.18</v>
      </c>
      <c r="M395" s="2">
        <f>IFERROR(__xludf.DUMMYFUNCTION("""COMPUTED_VALUE"""),45867.66666666667)</f>
        <v>45867.66667</v>
      </c>
      <c r="N395" s="1">
        <f>IFERROR(__xludf.DUMMYFUNCTION("""COMPUTED_VALUE"""),3.2526082E7)</f>
        <v>32526082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IFERROR(__xludf.DUMMYFUNCTION("""COMPUTED_VALUE"""),576.67)</f>
        <v>576.67</v>
      </c>
      <c r="D396" s="2">
        <f>IFERROR(__xludf.DUMMYFUNCTION("""COMPUTED_VALUE"""),45868.66666666667)</f>
        <v>45868.66667</v>
      </c>
      <c r="E396" s="1">
        <f>IFERROR(__xludf.DUMMYFUNCTION("""COMPUTED_VALUE"""),584.83)</f>
        <v>584.83</v>
      </c>
      <c r="G396" s="2">
        <f>IFERROR(__xludf.DUMMYFUNCTION("""COMPUTED_VALUE"""),45868.66666666667)</f>
        <v>45868.66667</v>
      </c>
      <c r="H396" s="1">
        <f>IFERROR(__xludf.DUMMYFUNCTION("""COMPUTED_VALUE"""),572.67)</f>
        <v>572.67</v>
      </c>
      <c r="J396" s="2">
        <f>IFERROR(__xludf.DUMMYFUNCTION("""COMPUTED_VALUE"""),45868.66666666667)</f>
        <v>45868.66667</v>
      </c>
      <c r="K396" s="1">
        <f>IFERROR(__xludf.DUMMYFUNCTION("""COMPUTED_VALUE"""),577.8)</f>
        <v>577.8</v>
      </c>
      <c r="M396" s="2">
        <f>IFERROR(__xludf.DUMMYFUNCTION("""COMPUTED_VALUE"""),45868.66666666667)</f>
        <v>45868.66667</v>
      </c>
      <c r="N396" s="1">
        <f>IFERROR(__xludf.DUMMYFUNCTION("""COMPUTED_VALUE"""),2.7355997E7)</f>
        <v>27355997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IFERROR(__xludf.DUMMYFUNCTION("""COMPUTED_VALUE"""),575.56)</f>
        <v>575.56</v>
      </c>
      <c r="D397" s="2">
        <f>IFERROR(__xludf.DUMMYFUNCTION("""COMPUTED_VALUE"""),45869.66666666667)</f>
        <v>45869.66667</v>
      </c>
      <c r="E397" s="1">
        <f>IFERROR(__xludf.DUMMYFUNCTION("""COMPUTED_VALUE"""),582.41)</f>
        <v>582.41</v>
      </c>
      <c r="G397" s="2">
        <f>IFERROR(__xludf.DUMMYFUNCTION("""COMPUTED_VALUE"""),45869.66666666667)</f>
        <v>45869.66667</v>
      </c>
      <c r="H397" s="1">
        <f>IFERROR(__xludf.DUMMYFUNCTION("""COMPUTED_VALUE"""),570.44)</f>
        <v>570.44</v>
      </c>
      <c r="J397" s="2">
        <f>IFERROR(__xludf.DUMMYFUNCTION("""COMPUTED_VALUE"""),45869.66666666667)</f>
        <v>45869.66667</v>
      </c>
      <c r="K397" s="1">
        <f>IFERROR(__xludf.DUMMYFUNCTION("""COMPUTED_VALUE"""),575.96)</f>
        <v>575.96</v>
      </c>
      <c r="M397" s="2">
        <f>IFERROR(__xludf.DUMMYFUNCTION("""COMPUTED_VALUE"""),45869.66666666667)</f>
        <v>45869.66667</v>
      </c>
      <c r="N397" s="1">
        <f>IFERROR(__xludf.DUMMYFUNCTION("""COMPUTED_VALUE"""),2.6156802E7)</f>
        <v>26156802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IFERROR(__xludf.DUMMYFUNCTION("""COMPUTED_VALUE"""),571.33)</f>
        <v>571.33</v>
      </c>
      <c r="D398" s="2">
        <f>IFERROR(__xludf.DUMMYFUNCTION("""COMPUTED_VALUE"""),45870.66666666667)</f>
        <v>45870.66667</v>
      </c>
      <c r="E398" s="1">
        <f>IFERROR(__xludf.DUMMYFUNCTION("""COMPUTED_VALUE"""),571.33)</f>
        <v>571.33</v>
      </c>
      <c r="G398" s="2">
        <f>IFERROR(__xludf.DUMMYFUNCTION("""COMPUTED_VALUE"""),45870.66666666667)</f>
        <v>45870.66667</v>
      </c>
      <c r="H398" s="1">
        <f>IFERROR(__xludf.DUMMYFUNCTION("""COMPUTED_VALUE"""),554.55)</f>
        <v>554.55</v>
      </c>
      <c r="J398" s="2">
        <f>IFERROR(__xludf.DUMMYFUNCTION("""COMPUTED_VALUE"""),45870.66666666667)</f>
        <v>45870.66667</v>
      </c>
      <c r="K398" s="1">
        <f>IFERROR(__xludf.DUMMYFUNCTION("""COMPUTED_VALUE"""),557.33)</f>
        <v>557.33</v>
      </c>
      <c r="M398" s="2">
        <f>IFERROR(__xludf.DUMMYFUNCTION("""COMPUTED_VALUE"""),45870.66666666667)</f>
        <v>45870.66667</v>
      </c>
      <c r="N398" s="1">
        <f>IFERROR(__xludf.DUMMYFUNCTION("""COMPUTED_VALUE"""),2.479294E7)</f>
        <v>24792940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IFERROR(__xludf.DUMMYFUNCTION("""COMPUTED_VALUE"""),557.61)</f>
        <v>557.61</v>
      </c>
      <c r="D399" s="2">
        <f>IFERROR(__xludf.DUMMYFUNCTION("""COMPUTED_VALUE"""),45873.66666666667)</f>
        <v>45873.66667</v>
      </c>
      <c r="E399" s="1">
        <f>IFERROR(__xludf.DUMMYFUNCTION("""COMPUTED_VALUE"""),560.94)</f>
        <v>560.94</v>
      </c>
      <c r="G399" s="2">
        <f>IFERROR(__xludf.DUMMYFUNCTION("""COMPUTED_VALUE"""),45873.66666666667)</f>
        <v>45873.66667</v>
      </c>
      <c r="H399" s="1">
        <f>IFERROR(__xludf.DUMMYFUNCTION("""COMPUTED_VALUE"""),552.01)</f>
        <v>552.01</v>
      </c>
      <c r="J399" s="2">
        <f>IFERROR(__xludf.DUMMYFUNCTION("""COMPUTED_VALUE"""),45873.66666666667)</f>
        <v>45873.66667</v>
      </c>
      <c r="K399" s="1">
        <f>IFERROR(__xludf.DUMMYFUNCTION("""COMPUTED_VALUE"""),552.63)</f>
        <v>552.63</v>
      </c>
      <c r="M399" s="2">
        <f>IFERROR(__xludf.DUMMYFUNCTION("""COMPUTED_VALUE"""),45873.66666666667)</f>
        <v>45873.66667</v>
      </c>
      <c r="N399" s="1">
        <f>IFERROR(__xludf.DUMMYFUNCTION("""COMPUTED_VALUE"""),2.699381E7)</f>
        <v>26993810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IFERROR(__xludf.DUMMYFUNCTION("""COMPUTED_VALUE"""),552.98)</f>
        <v>552.98</v>
      </c>
      <c r="D400" s="2">
        <f>IFERROR(__xludf.DUMMYFUNCTION("""COMPUTED_VALUE"""),45874.66666666667)</f>
        <v>45874.66667</v>
      </c>
      <c r="E400" s="1">
        <f>IFERROR(__xludf.DUMMYFUNCTION("""COMPUTED_VALUE"""),563.12)</f>
        <v>563.12</v>
      </c>
      <c r="G400" s="2">
        <f>IFERROR(__xludf.DUMMYFUNCTION("""COMPUTED_VALUE"""),45874.66666666667)</f>
        <v>45874.66667</v>
      </c>
      <c r="H400" s="1">
        <f>IFERROR(__xludf.DUMMYFUNCTION("""COMPUTED_VALUE"""),551.33)</f>
        <v>551.33</v>
      </c>
      <c r="J400" s="2">
        <f>IFERROR(__xludf.DUMMYFUNCTION("""COMPUTED_VALUE"""),45874.66666666667)</f>
        <v>45874.66667</v>
      </c>
      <c r="K400" s="1">
        <f>IFERROR(__xludf.DUMMYFUNCTION("""COMPUTED_VALUE"""),561.53)</f>
        <v>561.53</v>
      </c>
      <c r="M400" s="2">
        <f>IFERROR(__xludf.DUMMYFUNCTION("""COMPUTED_VALUE"""),45874.66666666667)</f>
        <v>45874.66667</v>
      </c>
      <c r="N400" s="1">
        <f>IFERROR(__xludf.DUMMYFUNCTION("""COMPUTED_VALUE"""),2.0650482E7)</f>
        <v>20650482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IFERROR(__xludf.DUMMYFUNCTION("""COMPUTED_VALUE"""),561.55)</f>
        <v>561.55</v>
      </c>
      <c r="D401" s="2">
        <f>IFERROR(__xludf.DUMMYFUNCTION("""COMPUTED_VALUE"""),45875.66666666667)</f>
        <v>45875.66667</v>
      </c>
      <c r="E401" s="1">
        <f>IFERROR(__xludf.DUMMYFUNCTION("""COMPUTED_VALUE"""),562.76)</f>
        <v>562.76</v>
      </c>
      <c r="G401" s="2">
        <f>IFERROR(__xludf.DUMMYFUNCTION("""COMPUTED_VALUE"""),45875.66666666667)</f>
        <v>45875.66667</v>
      </c>
      <c r="H401" s="1">
        <f>IFERROR(__xludf.DUMMYFUNCTION("""COMPUTED_VALUE"""),556.62)</f>
        <v>556.62</v>
      </c>
      <c r="J401" s="2">
        <f>IFERROR(__xludf.DUMMYFUNCTION("""COMPUTED_VALUE"""),45875.66666666667)</f>
        <v>45875.66667</v>
      </c>
      <c r="K401" s="1">
        <f>IFERROR(__xludf.DUMMYFUNCTION("""COMPUTED_VALUE"""),556.85)</f>
        <v>556.85</v>
      </c>
      <c r="M401" s="2">
        <f>IFERROR(__xludf.DUMMYFUNCTION("""COMPUTED_VALUE"""),45875.66666666667)</f>
        <v>45875.66667</v>
      </c>
      <c r="N401" s="1">
        <f>IFERROR(__xludf.DUMMYFUNCTION("""COMPUTED_VALUE"""),1.7043974E7)</f>
        <v>17043974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IFERROR(__xludf.DUMMYFUNCTION("""COMPUTED_VALUE"""),565.07)</f>
        <v>565.07</v>
      </c>
      <c r="D402" s="2">
        <f>IFERROR(__xludf.DUMMYFUNCTION("""COMPUTED_VALUE"""),45876.66666666667)</f>
        <v>45876.66667</v>
      </c>
      <c r="E402" s="1">
        <f>IFERROR(__xludf.DUMMYFUNCTION("""COMPUTED_VALUE"""),568.55)</f>
        <v>568.55</v>
      </c>
      <c r="G402" s="2">
        <f>IFERROR(__xludf.DUMMYFUNCTION("""COMPUTED_VALUE"""),45876.66666666667)</f>
        <v>45876.66667</v>
      </c>
      <c r="H402" s="1">
        <f>IFERROR(__xludf.DUMMYFUNCTION("""COMPUTED_VALUE"""),551.14)</f>
        <v>551.14</v>
      </c>
      <c r="J402" s="2">
        <f>IFERROR(__xludf.DUMMYFUNCTION("""COMPUTED_VALUE"""),45876.66666666667)</f>
        <v>45876.66667</v>
      </c>
      <c r="K402" s="1">
        <f>IFERROR(__xludf.DUMMYFUNCTION("""COMPUTED_VALUE"""),556.36)</f>
        <v>556.36</v>
      </c>
      <c r="M402" s="2">
        <f>IFERROR(__xludf.DUMMYFUNCTION("""COMPUTED_VALUE"""),45876.66666666667)</f>
        <v>45876.66667</v>
      </c>
      <c r="N402" s="1">
        <f>IFERROR(__xludf.DUMMYFUNCTION("""COMPUTED_VALUE"""),1.9577113E7)</f>
        <v>19577113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IFERROR(__xludf.DUMMYFUNCTION("""COMPUTED_VALUE"""),556.46)</f>
        <v>556.46</v>
      </c>
      <c r="D403" s="2">
        <f>IFERROR(__xludf.DUMMYFUNCTION("""COMPUTED_VALUE"""),45877.66666666667)</f>
        <v>45877.66667</v>
      </c>
      <c r="E403" s="1">
        <f>IFERROR(__xludf.DUMMYFUNCTION("""COMPUTED_VALUE"""),564.44)</f>
        <v>564.44</v>
      </c>
      <c r="G403" s="2">
        <f>IFERROR(__xludf.DUMMYFUNCTION("""COMPUTED_VALUE"""),45877.66666666667)</f>
        <v>45877.66667</v>
      </c>
      <c r="H403" s="1">
        <f>IFERROR(__xludf.DUMMYFUNCTION("""COMPUTED_VALUE"""),556.46)</f>
        <v>556.46</v>
      </c>
      <c r="J403" s="2">
        <f>IFERROR(__xludf.DUMMYFUNCTION("""COMPUTED_VALUE"""),45877.66666666667)</f>
        <v>45877.66667</v>
      </c>
      <c r="K403" s="1">
        <f>IFERROR(__xludf.DUMMYFUNCTION("""COMPUTED_VALUE"""),560.52)</f>
        <v>560.52</v>
      </c>
      <c r="M403" s="2">
        <f>IFERROR(__xludf.DUMMYFUNCTION("""COMPUTED_VALUE"""),45877.66666666667)</f>
        <v>45877.66667</v>
      </c>
      <c r="N403" s="1">
        <f>IFERROR(__xludf.DUMMYFUNCTION("""COMPUTED_VALUE"""),1.6977792E7)</f>
        <v>16977792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IFERROR(__xludf.DUMMYFUNCTION("""COMPUTED_VALUE"""),560.43)</f>
        <v>560.43</v>
      </c>
      <c r="D404" s="2">
        <f>IFERROR(__xludf.DUMMYFUNCTION("""COMPUTED_VALUE"""),45880.66666666667)</f>
        <v>45880.66667</v>
      </c>
      <c r="E404" s="1">
        <f>IFERROR(__xludf.DUMMYFUNCTION("""COMPUTED_VALUE"""),560.43)</f>
        <v>560.43</v>
      </c>
      <c r="G404" s="2">
        <f>IFERROR(__xludf.DUMMYFUNCTION("""COMPUTED_VALUE"""),45880.66666666667)</f>
        <v>45880.66667</v>
      </c>
      <c r="H404" s="1">
        <f>IFERROR(__xludf.DUMMYFUNCTION("""COMPUTED_VALUE"""),548.97)</f>
        <v>548.97</v>
      </c>
      <c r="J404" s="2">
        <f>IFERROR(__xludf.DUMMYFUNCTION("""COMPUTED_VALUE"""),45880.66666666667)</f>
        <v>45880.66667</v>
      </c>
      <c r="K404" s="1">
        <f>IFERROR(__xludf.DUMMYFUNCTION("""COMPUTED_VALUE"""),556.69)</f>
        <v>556.69</v>
      </c>
      <c r="M404" s="2">
        <f>IFERROR(__xludf.DUMMYFUNCTION("""COMPUTED_VALUE"""),45880.66666666667)</f>
        <v>45880.66667</v>
      </c>
      <c r="N404" s="1">
        <f>IFERROR(__xludf.DUMMYFUNCTION("""COMPUTED_VALUE"""),2.6037772E7)</f>
        <v>26037772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IFERROR(__xludf.DUMMYFUNCTION("""COMPUTED_VALUE"""),558.77)</f>
        <v>558.77</v>
      </c>
      <c r="D405" s="2">
        <f>IFERROR(__xludf.DUMMYFUNCTION("""COMPUTED_VALUE"""),45881.66666666667)</f>
        <v>45881.66667</v>
      </c>
      <c r="E405" s="1">
        <f>IFERROR(__xludf.DUMMYFUNCTION("""COMPUTED_VALUE"""),574.53)</f>
        <v>574.53</v>
      </c>
      <c r="G405" s="2">
        <f>IFERROR(__xludf.DUMMYFUNCTION("""COMPUTED_VALUE"""),45881.66666666667)</f>
        <v>45881.66667</v>
      </c>
      <c r="H405" s="1">
        <f>IFERROR(__xludf.DUMMYFUNCTION("""COMPUTED_VALUE"""),558.77)</f>
        <v>558.77</v>
      </c>
      <c r="J405" s="2">
        <f>IFERROR(__xludf.DUMMYFUNCTION("""COMPUTED_VALUE"""),45881.66666666667)</f>
        <v>45881.66667</v>
      </c>
      <c r="K405" s="1">
        <f>IFERROR(__xludf.DUMMYFUNCTION("""COMPUTED_VALUE"""),570.47)</f>
        <v>570.47</v>
      </c>
      <c r="M405" s="2">
        <f>IFERROR(__xludf.DUMMYFUNCTION("""COMPUTED_VALUE"""),45881.66666666667)</f>
        <v>45881.66667</v>
      </c>
      <c r="N405" s="1">
        <f>IFERROR(__xludf.DUMMYFUNCTION("""COMPUTED_VALUE"""),2.4120044E7)</f>
        <v>24120044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IFERROR(__xludf.DUMMYFUNCTION("""COMPUTED_VALUE"""),571.6)</f>
        <v>571.6</v>
      </c>
      <c r="D406" s="2">
        <f>IFERROR(__xludf.DUMMYFUNCTION("""COMPUTED_VALUE"""),45882.66666666667)</f>
        <v>45882.66667</v>
      </c>
      <c r="E406" s="1">
        <f>IFERROR(__xludf.DUMMYFUNCTION("""COMPUTED_VALUE"""),591.3)</f>
        <v>591.3</v>
      </c>
      <c r="G406" s="2">
        <f>IFERROR(__xludf.DUMMYFUNCTION("""COMPUTED_VALUE"""),45882.66666666667)</f>
        <v>45882.66667</v>
      </c>
      <c r="H406" s="1">
        <f>IFERROR(__xludf.DUMMYFUNCTION("""COMPUTED_VALUE"""),571.6)</f>
        <v>571.6</v>
      </c>
      <c r="J406" s="2">
        <f>IFERROR(__xludf.DUMMYFUNCTION("""COMPUTED_VALUE"""),45882.66666666667)</f>
        <v>45882.66667</v>
      </c>
      <c r="K406" s="1">
        <f>IFERROR(__xludf.DUMMYFUNCTION("""COMPUTED_VALUE"""),589.79)</f>
        <v>589.79</v>
      </c>
      <c r="M406" s="2">
        <f>IFERROR(__xludf.DUMMYFUNCTION("""COMPUTED_VALUE"""),45882.66666666667)</f>
        <v>45882.66667</v>
      </c>
      <c r="N406" s="1">
        <f>IFERROR(__xludf.DUMMYFUNCTION("""COMPUTED_VALUE"""),2.3772016E7)</f>
        <v>23772016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IFERROR(__xludf.DUMMYFUNCTION("""COMPUTED_VALUE"""),583.34)</f>
        <v>583.34</v>
      </c>
      <c r="D407" s="2">
        <f>IFERROR(__xludf.DUMMYFUNCTION("""COMPUTED_VALUE"""),45883.66666666667)</f>
        <v>45883.66667</v>
      </c>
      <c r="E407" s="1">
        <f>IFERROR(__xludf.DUMMYFUNCTION("""COMPUTED_VALUE"""),583.45)</f>
        <v>583.45</v>
      </c>
      <c r="G407" s="2">
        <f>IFERROR(__xludf.DUMMYFUNCTION("""COMPUTED_VALUE"""),45883.66666666667)</f>
        <v>45883.66667</v>
      </c>
      <c r="H407" s="1">
        <f>IFERROR(__xludf.DUMMYFUNCTION("""COMPUTED_VALUE"""),572.38)</f>
        <v>572.38</v>
      </c>
      <c r="J407" s="2">
        <f>IFERROR(__xludf.DUMMYFUNCTION("""COMPUTED_VALUE"""),45883.66666666667)</f>
        <v>45883.66667</v>
      </c>
      <c r="K407" s="1">
        <f>IFERROR(__xludf.DUMMYFUNCTION("""COMPUTED_VALUE"""),582.76)</f>
        <v>582.76</v>
      </c>
      <c r="M407" s="2">
        <f>IFERROR(__xludf.DUMMYFUNCTION("""COMPUTED_VALUE"""),45883.66666666667)</f>
        <v>45883.66667</v>
      </c>
      <c r="N407" s="1">
        <f>IFERROR(__xludf.DUMMYFUNCTION("""COMPUTED_VALUE"""),2.0158969E7)</f>
        <v>20158969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IFERROR(__xludf.DUMMYFUNCTION("""COMPUTED_VALUE"""),597.54)</f>
        <v>597.54</v>
      </c>
      <c r="D408" s="2">
        <f>IFERROR(__xludf.DUMMYFUNCTION("""COMPUTED_VALUE"""),45884.66666666667)</f>
        <v>45884.66667</v>
      </c>
      <c r="E408" s="1">
        <f>IFERROR(__xludf.DUMMYFUNCTION("""COMPUTED_VALUE"""),599.62)</f>
        <v>599.62</v>
      </c>
      <c r="G408" s="2">
        <f>IFERROR(__xludf.DUMMYFUNCTION("""COMPUTED_VALUE"""),45884.66666666667)</f>
        <v>45884.66667</v>
      </c>
      <c r="H408" s="1">
        <f>IFERROR(__xludf.DUMMYFUNCTION("""COMPUTED_VALUE"""),580.5)</f>
        <v>580.5</v>
      </c>
      <c r="J408" s="2">
        <f>IFERROR(__xludf.DUMMYFUNCTION("""COMPUTED_VALUE"""),45884.66666666667)</f>
        <v>45884.66667</v>
      </c>
      <c r="K408" s="1">
        <f>IFERROR(__xludf.DUMMYFUNCTION("""COMPUTED_VALUE"""),580.59)</f>
        <v>580.59</v>
      </c>
      <c r="M408" s="2">
        <f>IFERROR(__xludf.DUMMYFUNCTION("""COMPUTED_VALUE"""),45884.66666666667)</f>
        <v>45884.66667</v>
      </c>
      <c r="N408" s="1">
        <f>IFERROR(__xludf.DUMMYFUNCTION("""COMPUTED_VALUE"""),2.1272223E7)</f>
        <v>21272223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IFERROR(__xludf.DUMMYFUNCTION("""COMPUTED_VALUE"""),580.65)</f>
        <v>580.65</v>
      </c>
      <c r="D409" s="2">
        <f>IFERROR(__xludf.DUMMYFUNCTION("""COMPUTED_VALUE"""),45887.66666666667)</f>
        <v>45887.66667</v>
      </c>
      <c r="E409" s="1">
        <f>IFERROR(__xludf.DUMMYFUNCTION("""COMPUTED_VALUE"""),586.39)</f>
        <v>586.39</v>
      </c>
      <c r="G409" s="2">
        <f>IFERROR(__xludf.DUMMYFUNCTION("""COMPUTED_VALUE"""),45887.66666666667)</f>
        <v>45887.66667</v>
      </c>
      <c r="H409" s="1">
        <f>IFERROR(__xludf.DUMMYFUNCTION("""COMPUTED_VALUE"""),575.96)</f>
        <v>575.96</v>
      </c>
      <c r="J409" s="2">
        <f>IFERROR(__xludf.DUMMYFUNCTION("""COMPUTED_VALUE"""),45887.66666666667)</f>
        <v>45887.66667</v>
      </c>
      <c r="K409" s="1">
        <f>IFERROR(__xludf.DUMMYFUNCTION("""COMPUTED_VALUE"""),578.81)</f>
        <v>578.81</v>
      </c>
      <c r="M409" s="2">
        <f>IFERROR(__xludf.DUMMYFUNCTION("""COMPUTED_VALUE"""),45887.66666666667)</f>
        <v>45887.66667</v>
      </c>
      <c r="N409" s="1">
        <f>IFERROR(__xludf.DUMMYFUNCTION("""COMPUTED_VALUE"""),2.1362681E7)</f>
        <v>21362681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IFERROR(__xludf.DUMMYFUNCTION("""COMPUTED_VALUE"""),579.67)</f>
        <v>579.67</v>
      </c>
      <c r="D410" s="2">
        <f>IFERROR(__xludf.DUMMYFUNCTION("""COMPUTED_VALUE"""),45888.66666666667)</f>
        <v>45888.66667</v>
      </c>
      <c r="E410" s="1">
        <f>IFERROR(__xludf.DUMMYFUNCTION("""COMPUTED_VALUE"""),589.51)</f>
        <v>589.51</v>
      </c>
      <c r="G410" s="2">
        <f>IFERROR(__xludf.DUMMYFUNCTION("""COMPUTED_VALUE"""),45888.66666666667)</f>
        <v>45888.66667</v>
      </c>
      <c r="H410" s="1">
        <f>IFERROR(__xludf.DUMMYFUNCTION("""COMPUTED_VALUE"""),578.64)</f>
        <v>578.64</v>
      </c>
      <c r="J410" s="2">
        <f>IFERROR(__xludf.DUMMYFUNCTION("""COMPUTED_VALUE"""),45888.66666666667)</f>
        <v>45888.66667</v>
      </c>
      <c r="K410" s="1">
        <f>IFERROR(__xludf.DUMMYFUNCTION("""COMPUTED_VALUE"""),584.88)</f>
        <v>584.88</v>
      </c>
      <c r="M410" s="2">
        <f>IFERROR(__xludf.DUMMYFUNCTION("""COMPUTED_VALUE"""),45888.66666666667)</f>
        <v>45888.66667</v>
      </c>
      <c r="N410" s="1">
        <f>IFERROR(__xludf.DUMMYFUNCTION("""COMPUTED_VALUE"""),1.8077234E7)</f>
        <v>18077234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IFERROR(__xludf.DUMMYFUNCTION("""COMPUTED_VALUE"""),584.62)</f>
        <v>584.62</v>
      </c>
      <c r="D411" s="2">
        <f>IFERROR(__xludf.DUMMYFUNCTION("""COMPUTED_VALUE"""),45889.66666666667)</f>
        <v>45889.66667</v>
      </c>
      <c r="E411" s="1">
        <f>IFERROR(__xludf.DUMMYFUNCTION("""COMPUTED_VALUE"""),585.67)</f>
        <v>585.67</v>
      </c>
      <c r="G411" s="2">
        <f>IFERROR(__xludf.DUMMYFUNCTION("""COMPUTED_VALUE"""),45889.66666666667)</f>
        <v>45889.66667</v>
      </c>
      <c r="H411" s="1">
        <f>IFERROR(__xludf.DUMMYFUNCTION("""COMPUTED_VALUE"""),575.25)</f>
        <v>575.25</v>
      </c>
      <c r="J411" s="2">
        <f>IFERROR(__xludf.DUMMYFUNCTION("""COMPUTED_VALUE"""),45889.66666666667)</f>
        <v>45889.66667</v>
      </c>
      <c r="K411" s="1">
        <f>IFERROR(__xludf.DUMMYFUNCTION("""COMPUTED_VALUE"""),575.65)</f>
        <v>575.65</v>
      </c>
      <c r="M411" s="2">
        <f>IFERROR(__xludf.DUMMYFUNCTION("""COMPUTED_VALUE"""),45889.66666666667)</f>
        <v>45889.66667</v>
      </c>
      <c r="N411" s="1">
        <f>IFERROR(__xludf.DUMMYFUNCTION("""COMPUTED_VALUE"""),1.7361052E7)</f>
        <v>17361052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IFERROR(__xludf.DUMMYFUNCTION("""COMPUTED_VALUE"""),574.28)</f>
        <v>574.28</v>
      </c>
      <c r="D412" s="2">
        <f>IFERROR(__xludf.DUMMYFUNCTION("""COMPUTED_VALUE"""),45890.66666666667)</f>
        <v>45890.66667</v>
      </c>
      <c r="E412" s="1">
        <f>IFERROR(__xludf.DUMMYFUNCTION("""COMPUTED_VALUE"""),577.44)</f>
        <v>577.44</v>
      </c>
      <c r="G412" s="2">
        <f>IFERROR(__xludf.DUMMYFUNCTION("""COMPUTED_VALUE"""),45890.66666666667)</f>
        <v>45890.66667</v>
      </c>
      <c r="H412" s="1">
        <f>IFERROR(__xludf.DUMMYFUNCTION("""COMPUTED_VALUE"""),570.91)</f>
        <v>570.91</v>
      </c>
      <c r="J412" s="2">
        <f>IFERROR(__xludf.DUMMYFUNCTION("""COMPUTED_VALUE"""),45890.66666666667)</f>
        <v>45890.66667</v>
      </c>
      <c r="K412" s="1">
        <f>IFERROR(__xludf.DUMMYFUNCTION("""COMPUTED_VALUE"""),574.86)</f>
        <v>574.86</v>
      </c>
      <c r="M412" s="2">
        <f>IFERROR(__xludf.DUMMYFUNCTION("""COMPUTED_VALUE"""),45890.66666666667)</f>
        <v>45890.66667</v>
      </c>
      <c r="N412" s="1">
        <f>IFERROR(__xludf.DUMMYFUNCTION("""COMPUTED_VALUE"""),1.7924716E7)</f>
        <v>17924716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IFERROR(__xludf.DUMMYFUNCTION("""COMPUTED_VALUE"""),577.23)</f>
        <v>577.23</v>
      </c>
      <c r="D413" s="2">
        <f>IFERROR(__xludf.DUMMYFUNCTION("""COMPUTED_VALUE"""),45891.66666666667)</f>
        <v>45891.66667</v>
      </c>
      <c r="E413" s="1">
        <f>IFERROR(__xludf.DUMMYFUNCTION("""COMPUTED_VALUE"""),599.2)</f>
        <v>599.2</v>
      </c>
      <c r="G413" s="2">
        <f>IFERROR(__xludf.DUMMYFUNCTION("""COMPUTED_VALUE"""),45891.66666666667)</f>
        <v>45891.66667</v>
      </c>
      <c r="H413" s="1">
        <f>IFERROR(__xludf.DUMMYFUNCTION("""COMPUTED_VALUE"""),576.45)</f>
        <v>576.45</v>
      </c>
      <c r="J413" s="2">
        <f>IFERROR(__xludf.DUMMYFUNCTION("""COMPUTED_VALUE"""),45891.66666666667)</f>
        <v>45891.66667</v>
      </c>
      <c r="K413" s="1">
        <f>IFERROR(__xludf.DUMMYFUNCTION("""COMPUTED_VALUE"""),597.09)</f>
        <v>597.09</v>
      </c>
      <c r="M413" s="2">
        <f>IFERROR(__xludf.DUMMYFUNCTION("""COMPUTED_VALUE"""),45891.66666666667)</f>
        <v>45891.66667</v>
      </c>
      <c r="N413" s="1">
        <f>IFERROR(__xludf.DUMMYFUNCTION("""COMPUTED_VALUE"""),2.4610076E7)</f>
        <v>24610076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IFERROR(__xludf.DUMMYFUNCTION("""COMPUTED_VALUE"""),596.49)</f>
        <v>596.49</v>
      </c>
      <c r="D414" s="2">
        <f>IFERROR(__xludf.DUMMYFUNCTION("""COMPUTED_VALUE"""),45894.66666666667)</f>
        <v>45894.66667</v>
      </c>
      <c r="E414" s="1">
        <f>IFERROR(__xludf.DUMMYFUNCTION("""COMPUTED_VALUE"""),603.45)</f>
        <v>603.45</v>
      </c>
      <c r="G414" s="2">
        <f>IFERROR(__xludf.DUMMYFUNCTION("""COMPUTED_VALUE"""),45894.66666666667)</f>
        <v>45894.66667</v>
      </c>
      <c r="H414" s="1">
        <f>IFERROR(__xludf.DUMMYFUNCTION("""COMPUTED_VALUE"""),596.49)</f>
        <v>596.49</v>
      </c>
      <c r="J414" s="2">
        <f>IFERROR(__xludf.DUMMYFUNCTION("""COMPUTED_VALUE"""),45894.66666666667)</f>
        <v>45894.66667</v>
      </c>
      <c r="K414" s="1">
        <f>IFERROR(__xludf.DUMMYFUNCTION("""COMPUTED_VALUE"""),599.89)</f>
        <v>599.89</v>
      </c>
      <c r="M414" s="2">
        <f>IFERROR(__xludf.DUMMYFUNCTION("""COMPUTED_VALUE"""),45894.66666666667)</f>
        <v>45894.66667</v>
      </c>
      <c r="N414" s="1">
        <f>IFERROR(__xludf.DUMMYFUNCTION("""COMPUTED_VALUE"""),1.5099089E7)</f>
        <v>15099089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IFERROR(__xludf.DUMMYFUNCTION("""COMPUTED_VALUE"""),599.76)</f>
        <v>599.76</v>
      </c>
      <c r="D415" s="2">
        <f>IFERROR(__xludf.DUMMYFUNCTION("""COMPUTED_VALUE"""),45895.66666666667)</f>
        <v>45895.66667</v>
      </c>
      <c r="E415" s="1">
        <f>IFERROR(__xludf.DUMMYFUNCTION("""COMPUTED_VALUE"""),604.1)</f>
        <v>604.1</v>
      </c>
      <c r="G415" s="2">
        <f>IFERROR(__xludf.DUMMYFUNCTION("""COMPUTED_VALUE"""),45895.66666666667)</f>
        <v>45895.66667</v>
      </c>
      <c r="H415" s="1">
        <f>IFERROR(__xludf.DUMMYFUNCTION("""COMPUTED_VALUE"""),593.63)</f>
        <v>593.63</v>
      </c>
      <c r="J415" s="2">
        <f>IFERROR(__xludf.DUMMYFUNCTION("""COMPUTED_VALUE"""),45895.66666666667)</f>
        <v>45895.66667</v>
      </c>
      <c r="K415" s="1">
        <f>IFERROR(__xludf.DUMMYFUNCTION("""COMPUTED_VALUE"""),595.68)</f>
        <v>595.68</v>
      </c>
      <c r="M415" s="2">
        <f>IFERROR(__xludf.DUMMYFUNCTION("""COMPUTED_VALUE"""),45895.66666666667)</f>
        <v>45895.66667</v>
      </c>
      <c r="N415" s="1">
        <f>IFERROR(__xludf.DUMMYFUNCTION("""COMPUTED_VALUE"""),2.138451E7)</f>
        <v>21384510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IFERROR(__xludf.DUMMYFUNCTION("""COMPUTED_VALUE"""),593.92)</f>
        <v>593.92</v>
      </c>
      <c r="D416" s="2">
        <f>IFERROR(__xludf.DUMMYFUNCTION("""COMPUTED_VALUE"""),45896.66666666667)</f>
        <v>45896.66667</v>
      </c>
      <c r="E416" s="1">
        <f>IFERROR(__xludf.DUMMYFUNCTION("""COMPUTED_VALUE"""),602.77)</f>
        <v>602.77</v>
      </c>
      <c r="G416" s="2">
        <f>IFERROR(__xludf.DUMMYFUNCTION("""COMPUTED_VALUE"""),45896.66666666667)</f>
        <v>45896.66667</v>
      </c>
      <c r="H416" s="1">
        <f>IFERROR(__xludf.DUMMYFUNCTION("""COMPUTED_VALUE"""),592.75)</f>
        <v>592.75</v>
      </c>
      <c r="J416" s="2">
        <f>IFERROR(__xludf.DUMMYFUNCTION("""COMPUTED_VALUE"""),45896.66666666667)</f>
        <v>45896.66667</v>
      </c>
      <c r="K416" s="1">
        <f>IFERROR(__xludf.DUMMYFUNCTION("""COMPUTED_VALUE"""),601.17)</f>
        <v>601.17</v>
      </c>
      <c r="M416" s="2">
        <f>IFERROR(__xludf.DUMMYFUNCTION("""COMPUTED_VALUE"""),45896.66666666667)</f>
        <v>45896.66667</v>
      </c>
      <c r="N416" s="1">
        <f>IFERROR(__xludf.DUMMYFUNCTION("""COMPUTED_VALUE"""),2.2505045E7)</f>
        <v>22505045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IFERROR(__xludf.DUMMYFUNCTION("""COMPUTED_VALUE"""),603.16)</f>
        <v>603.16</v>
      </c>
      <c r="D417" s="2">
        <f>IFERROR(__xludf.DUMMYFUNCTION("""COMPUTED_VALUE"""),45897.66666666667)</f>
        <v>45897.66667</v>
      </c>
      <c r="E417" s="1">
        <f>IFERROR(__xludf.DUMMYFUNCTION("""COMPUTED_VALUE"""),603.85)</f>
        <v>603.85</v>
      </c>
      <c r="G417" s="2">
        <f>IFERROR(__xludf.DUMMYFUNCTION("""COMPUTED_VALUE"""),45897.66666666667)</f>
        <v>45897.66667</v>
      </c>
      <c r="H417" s="1">
        <f>IFERROR(__xludf.DUMMYFUNCTION("""COMPUTED_VALUE"""),592.48)</f>
        <v>592.48</v>
      </c>
      <c r="J417" s="2">
        <f>IFERROR(__xludf.DUMMYFUNCTION("""COMPUTED_VALUE"""),45897.66666666667)</f>
        <v>45897.66667</v>
      </c>
      <c r="K417" s="1">
        <f>IFERROR(__xludf.DUMMYFUNCTION("""COMPUTED_VALUE"""),599.83)</f>
        <v>599.83</v>
      </c>
      <c r="M417" s="2">
        <f>IFERROR(__xludf.DUMMYFUNCTION("""COMPUTED_VALUE"""),45897.66666666667)</f>
        <v>45897.66667</v>
      </c>
      <c r="N417" s="1">
        <f>IFERROR(__xludf.DUMMYFUNCTION("""COMPUTED_VALUE"""),1.6916872E7)</f>
        <v>16916872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IFERROR(__xludf.DUMMYFUNCTION("""COMPUTED_VALUE"""),599.3)</f>
        <v>599.3</v>
      </c>
      <c r="D418" s="2">
        <f>IFERROR(__xludf.DUMMYFUNCTION("""COMPUTED_VALUE"""),45898.66666666667)</f>
        <v>45898.66667</v>
      </c>
      <c r="E418" s="1">
        <f>IFERROR(__xludf.DUMMYFUNCTION("""COMPUTED_VALUE"""),603.81)</f>
        <v>603.81</v>
      </c>
      <c r="G418" s="2">
        <f>IFERROR(__xludf.DUMMYFUNCTION("""COMPUTED_VALUE"""),45898.66666666667)</f>
        <v>45898.66667</v>
      </c>
      <c r="H418" s="1">
        <f>IFERROR(__xludf.DUMMYFUNCTION("""COMPUTED_VALUE"""),595.78)</f>
        <v>595.78</v>
      </c>
      <c r="J418" s="2">
        <f>IFERROR(__xludf.DUMMYFUNCTION("""COMPUTED_VALUE"""),45898.66666666667)</f>
        <v>45898.66667</v>
      </c>
      <c r="K418" s="1">
        <f>IFERROR(__xludf.DUMMYFUNCTION("""COMPUTED_VALUE"""),597.16)</f>
        <v>597.16</v>
      </c>
      <c r="M418" s="2">
        <f>IFERROR(__xludf.DUMMYFUNCTION("""COMPUTED_VALUE"""),45898.66666666667)</f>
        <v>45898.66667</v>
      </c>
      <c r="N418" s="1">
        <f>IFERROR(__xludf.DUMMYFUNCTION("""COMPUTED_VALUE"""),1.682656E7)</f>
        <v>16826560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IFERROR(__xludf.DUMMYFUNCTION("""COMPUTED_VALUE"""),594.14)</f>
        <v>594.14</v>
      </c>
      <c r="D419" s="2">
        <f>IFERROR(__xludf.DUMMYFUNCTION("""COMPUTED_VALUE"""),45902.66666666667)</f>
        <v>45902.66667</v>
      </c>
      <c r="E419" s="1">
        <f>IFERROR(__xludf.DUMMYFUNCTION("""COMPUTED_VALUE"""),594.14)</f>
        <v>594.14</v>
      </c>
      <c r="G419" s="2">
        <f>IFERROR(__xludf.DUMMYFUNCTION("""COMPUTED_VALUE"""),45902.66666666667)</f>
        <v>45902.66667</v>
      </c>
      <c r="H419" s="1">
        <f>IFERROR(__xludf.DUMMYFUNCTION("""COMPUTED_VALUE"""),581.17)</f>
        <v>581.17</v>
      </c>
      <c r="J419" s="2">
        <f>IFERROR(__xludf.DUMMYFUNCTION("""COMPUTED_VALUE"""),45902.66666666667)</f>
        <v>45902.66667</v>
      </c>
      <c r="K419" s="1">
        <f>IFERROR(__xludf.DUMMYFUNCTION("""COMPUTED_VALUE"""),587.6)</f>
        <v>587.6</v>
      </c>
      <c r="M419" s="2">
        <f>IFERROR(__xludf.DUMMYFUNCTION("""COMPUTED_VALUE"""),45902.66666666667)</f>
        <v>45902.66667</v>
      </c>
      <c r="N419" s="1">
        <f>IFERROR(__xludf.DUMMYFUNCTION("""COMPUTED_VALUE"""),1.6785907E7)</f>
        <v>16785907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IFERROR(__xludf.DUMMYFUNCTION("""COMPUTED_VALUE"""),587.09)</f>
        <v>587.09</v>
      </c>
      <c r="D420" s="2">
        <f>IFERROR(__xludf.DUMMYFUNCTION("""COMPUTED_VALUE"""),45903.66666666667)</f>
        <v>45903.66667</v>
      </c>
      <c r="E420" s="1">
        <f>IFERROR(__xludf.DUMMYFUNCTION("""COMPUTED_VALUE"""),587.1)</f>
        <v>587.1</v>
      </c>
      <c r="G420" s="2">
        <f>IFERROR(__xludf.DUMMYFUNCTION("""COMPUTED_VALUE"""),45903.66666666667)</f>
        <v>45903.66667</v>
      </c>
      <c r="H420" s="1">
        <f>IFERROR(__xludf.DUMMYFUNCTION("""COMPUTED_VALUE"""),575.87)</f>
        <v>575.87</v>
      </c>
      <c r="J420" s="2">
        <f>IFERROR(__xludf.DUMMYFUNCTION("""COMPUTED_VALUE"""),45903.66666666667)</f>
        <v>45903.66667</v>
      </c>
      <c r="K420" s="1">
        <f>IFERROR(__xludf.DUMMYFUNCTION("""COMPUTED_VALUE"""),585.64)</f>
        <v>585.64</v>
      </c>
      <c r="M420" s="2">
        <f>IFERROR(__xludf.DUMMYFUNCTION("""COMPUTED_VALUE"""),45903.66666666667)</f>
        <v>45903.66667</v>
      </c>
      <c r="N420" s="1">
        <f>IFERROR(__xludf.DUMMYFUNCTION("""COMPUTED_VALUE"""),1.6256578E7)</f>
        <v>16256578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IFERROR(__xludf.DUMMYFUNCTION("""COMPUTED_VALUE"""),584.25)</f>
        <v>584.25</v>
      </c>
      <c r="D421" s="2">
        <f>IFERROR(__xludf.DUMMYFUNCTION("""COMPUTED_VALUE"""),45904.66666666667)</f>
        <v>45904.66667</v>
      </c>
      <c r="E421" s="1">
        <f>IFERROR(__xludf.DUMMYFUNCTION("""COMPUTED_VALUE"""),589.97)</f>
        <v>589.97</v>
      </c>
      <c r="G421" s="2">
        <f>IFERROR(__xludf.DUMMYFUNCTION("""COMPUTED_VALUE"""),45904.66666666667)</f>
        <v>45904.66667</v>
      </c>
      <c r="H421" s="1">
        <f>IFERROR(__xludf.DUMMYFUNCTION("""COMPUTED_VALUE"""),576.98)</f>
        <v>576.98</v>
      </c>
      <c r="J421" s="2">
        <f>IFERROR(__xludf.DUMMYFUNCTION("""COMPUTED_VALUE"""),45904.66666666667)</f>
        <v>45904.66667</v>
      </c>
      <c r="K421" s="1">
        <f>IFERROR(__xludf.DUMMYFUNCTION("""COMPUTED_VALUE"""),589.88)</f>
        <v>589.88</v>
      </c>
      <c r="M421" s="2">
        <f>IFERROR(__xludf.DUMMYFUNCTION("""COMPUTED_VALUE"""),45904.66666666667)</f>
        <v>45904.66667</v>
      </c>
      <c r="N421" s="1">
        <f>IFERROR(__xludf.DUMMYFUNCTION("""COMPUTED_VALUE"""),1.8165997E7)</f>
        <v>18165997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IFERROR(__xludf.DUMMYFUNCTION("""COMPUTED_VALUE"""),591.69)</f>
        <v>591.69</v>
      </c>
      <c r="D422" s="2">
        <f>IFERROR(__xludf.DUMMYFUNCTION("""COMPUTED_VALUE"""),45905.66666666667)</f>
        <v>45905.66667</v>
      </c>
      <c r="E422" s="1">
        <f>IFERROR(__xludf.DUMMYFUNCTION("""COMPUTED_VALUE"""),611.11)</f>
        <v>611.11</v>
      </c>
      <c r="G422" s="2">
        <f>IFERROR(__xludf.DUMMYFUNCTION("""COMPUTED_VALUE"""),45905.66666666667)</f>
        <v>45905.66667</v>
      </c>
      <c r="H422" s="1">
        <f>IFERROR(__xludf.DUMMYFUNCTION("""COMPUTED_VALUE"""),591.69)</f>
        <v>591.69</v>
      </c>
      <c r="J422" s="2">
        <f>IFERROR(__xludf.DUMMYFUNCTION("""COMPUTED_VALUE"""),45905.66666666667)</f>
        <v>45905.66667</v>
      </c>
      <c r="K422" s="1">
        <f>IFERROR(__xludf.DUMMYFUNCTION("""COMPUTED_VALUE"""),603.4)</f>
        <v>603.4</v>
      </c>
      <c r="M422" s="2">
        <f>IFERROR(__xludf.DUMMYFUNCTION("""COMPUTED_VALUE"""),45905.66666666667)</f>
        <v>45905.66667</v>
      </c>
      <c r="N422" s="1">
        <f>IFERROR(__xludf.DUMMYFUNCTION("""COMPUTED_VALUE"""),2.6806903E7)</f>
        <v>26806903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IFERROR(__xludf.DUMMYFUNCTION("""COMPUTED_VALUE"""),603.37)</f>
        <v>603.37</v>
      </c>
      <c r="D423" s="2">
        <f>IFERROR(__xludf.DUMMYFUNCTION("""COMPUTED_VALUE"""),45908.66666666667)</f>
        <v>45908.66667</v>
      </c>
      <c r="E423" s="1">
        <f>IFERROR(__xludf.DUMMYFUNCTION("""COMPUTED_VALUE"""),604.51)</f>
        <v>604.51</v>
      </c>
      <c r="G423" s="2">
        <f>IFERROR(__xludf.DUMMYFUNCTION("""COMPUTED_VALUE"""),45908.66666666667)</f>
        <v>45908.66667</v>
      </c>
      <c r="H423" s="1">
        <f>IFERROR(__xludf.DUMMYFUNCTION("""COMPUTED_VALUE"""),594.42)</f>
        <v>594.42</v>
      </c>
      <c r="J423" s="2">
        <f>IFERROR(__xludf.DUMMYFUNCTION("""COMPUTED_VALUE"""),45908.66666666667)</f>
        <v>45908.66667</v>
      </c>
      <c r="K423" s="1">
        <f>IFERROR(__xludf.DUMMYFUNCTION("""COMPUTED_VALUE"""),596.47)</f>
        <v>596.47</v>
      </c>
      <c r="M423" s="2">
        <f>IFERROR(__xludf.DUMMYFUNCTION("""COMPUTED_VALUE"""),45908.66666666667)</f>
        <v>45908.66667</v>
      </c>
      <c r="N423" s="1">
        <f>IFERROR(__xludf.DUMMYFUNCTION("""COMPUTED_VALUE"""),2.0679865E7)</f>
        <v>20679865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IFERROR(__xludf.DUMMYFUNCTION("""COMPUTED_VALUE"""),596.88)</f>
        <v>596.88</v>
      </c>
      <c r="D424" s="2">
        <f>IFERROR(__xludf.DUMMYFUNCTION("""COMPUTED_VALUE"""),45909.66666666667)</f>
        <v>45909.66667</v>
      </c>
      <c r="E424" s="1">
        <f>IFERROR(__xludf.DUMMYFUNCTION("""COMPUTED_VALUE"""),602.2)</f>
        <v>602.2</v>
      </c>
      <c r="G424" s="2">
        <f>IFERROR(__xludf.DUMMYFUNCTION("""COMPUTED_VALUE"""),45909.66666666667)</f>
        <v>45909.66667</v>
      </c>
      <c r="H424" s="1">
        <f>IFERROR(__xludf.DUMMYFUNCTION("""COMPUTED_VALUE"""),582.77)</f>
        <v>582.77</v>
      </c>
      <c r="J424" s="2">
        <f>IFERROR(__xludf.DUMMYFUNCTION("""COMPUTED_VALUE"""),45909.66666666667)</f>
        <v>45909.66667</v>
      </c>
      <c r="K424" s="1">
        <f>IFERROR(__xludf.DUMMYFUNCTION("""COMPUTED_VALUE"""),582.99)</f>
        <v>582.99</v>
      </c>
      <c r="M424" s="2">
        <f>IFERROR(__xludf.DUMMYFUNCTION("""COMPUTED_VALUE"""),45909.66666666667)</f>
        <v>45909.66667</v>
      </c>
      <c r="N424" s="1">
        <f>IFERROR(__xludf.DUMMYFUNCTION("""COMPUTED_VALUE"""),1.8559006E7)</f>
        <v>18559006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IFERROR(__xludf.DUMMYFUNCTION("""COMPUTED_VALUE"""),583.04)</f>
        <v>583.04</v>
      </c>
      <c r="D425" s="2">
        <f>IFERROR(__xludf.DUMMYFUNCTION("""COMPUTED_VALUE"""),45910.66666666667)</f>
        <v>45910.66667</v>
      </c>
      <c r="E425" s="1">
        <f>IFERROR(__xludf.DUMMYFUNCTION("""COMPUTED_VALUE"""),594.36)</f>
        <v>594.36</v>
      </c>
      <c r="G425" s="2">
        <f>IFERROR(__xludf.DUMMYFUNCTION("""COMPUTED_VALUE"""),45910.66666666667)</f>
        <v>45910.66667</v>
      </c>
      <c r="H425" s="1">
        <f>IFERROR(__xludf.DUMMYFUNCTION("""COMPUTED_VALUE"""),583.04)</f>
        <v>583.04</v>
      </c>
      <c r="J425" s="2">
        <f>IFERROR(__xludf.DUMMYFUNCTION("""COMPUTED_VALUE"""),45910.66666666667)</f>
        <v>45910.66667</v>
      </c>
      <c r="K425" s="1">
        <f>IFERROR(__xludf.DUMMYFUNCTION("""COMPUTED_VALUE"""),588.65)</f>
        <v>588.65</v>
      </c>
      <c r="M425" s="2">
        <f>IFERROR(__xludf.DUMMYFUNCTION("""COMPUTED_VALUE"""),45910.66666666667)</f>
        <v>45910.66667</v>
      </c>
      <c r="N425" s="1">
        <f>IFERROR(__xludf.DUMMYFUNCTION("""COMPUTED_VALUE"""),2.2999309E7)</f>
        <v>22999309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IFERROR(__xludf.DUMMYFUNCTION("""COMPUTED_VALUE"""),588.79)</f>
        <v>588.79</v>
      </c>
      <c r="D426" s="2">
        <f>IFERROR(__xludf.DUMMYFUNCTION("""COMPUTED_VALUE"""),45911.66666666667)</f>
        <v>45911.66667</v>
      </c>
      <c r="E426" s="1">
        <f>IFERROR(__xludf.DUMMYFUNCTION("""COMPUTED_VALUE"""),603.9)</f>
        <v>603.9</v>
      </c>
      <c r="G426" s="2">
        <f>IFERROR(__xludf.DUMMYFUNCTION("""COMPUTED_VALUE"""),45911.66666666667)</f>
        <v>45911.66667</v>
      </c>
      <c r="H426" s="1">
        <f>IFERROR(__xludf.DUMMYFUNCTION("""COMPUTED_VALUE"""),587.97)</f>
        <v>587.97</v>
      </c>
      <c r="J426" s="2">
        <f>IFERROR(__xludf.DUMMYFUNCTION("""COMPUTED_VALUE"""),45911.66666666667)</f>
        <v>45911.66667</v>
      </c>
      <c r="K426" s="1">
        <f>IFERROR(__xludf.DUMMYFUNCTION("""COMPUTED_VALUE"""),597.32)</f>
        <v>597.32</v>
      </c>
      <c r="M426" s="2">
        <f>IFERROR(__xludf.DUMMYFUNCTION("""COMPUTED_VALUE"""),45911.66666666667)</f>
        <v>45911.66667</v>
      </c>
      <c r="N426" s="1">
        <f>IFERROR(__xludf.DUMMYFUNCTION("""COMPUTED_VALUE"""),2.835601E7)</f>
        <v>28356010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IFERROR(__xludf.DUMMYFUNCTION("""COMPUTED_VALUE"""),596.47)</f>
        <v>596.47</v>
      </c>
      <c r="D427" s="2">
        <f>IFERROR(__xludf.DUMMYFUNCTION("""COMPUTED_VALUE"""),45912.66666666667)</f>
        <v>45912.66667</v>
      </c>
      <c r="E427" s="1">
        <f>IFERROR(__xludf.DUMMYFUNCTION("""COMPUTED_VALUE"""),596.47)</f>
        <v>596.47</v>
      </c>
      <c r="G427" s="2">
        <f>IFERROR(__xludf.DUMMYFUNCTION("""COMPUTED_VALUE"""),45912.66666666667)</f>
        <v>45912.66667</v>
      </c>
      <c r="H427" s="1">
        <f>IFERROR(__xludf.DUMMYFUNCTION("""COMPUTED_VALUE"""),585.45)</f>
        <v>585.45</v>
      </c>
      <c r="J427" s="2">
        <f>IFERROR(__xludf.DUMMYFUNCTION("""COMPUTED_VALUE"""),45912.66666666667)</f>
        <v>45912.66667</v>
      </c>
      <c r="K427" s="1">
        <f>IFERROR(__xludf.DUMMYFUNCTION("""COMPUTED_VALUE"""),585.7)</f>
        <v>585.7</v>
      </c>
      <c r="M427" s="2">
        <f>IFERROR(__xludf.DUMMYFUNCTION("""COMPUTED_VALUE"""),45912.66666666667)</f>
        <v>45912.66667</v>
      </c>
      <c r="N427" s="1">
        <f>IFERROR(__xludf.DUMMYFUNCTION("""COMPUTED_VALUE"""),2.2480161E7)</f>
        <v>22480161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IFERROR(__xludf.DUMMYFUNCTION("""COMPUTED_VALUE"""),587.05)</f>
        <v>587.05</v>
      </c>
      <c r="D428" s="2">
        <f>IFERROR(__xludf.DUMMYFUNCTION("""COMPUTED_VALUE"""),45915.66666666667)</f>
        <v>45915.66667</v>
      </c>
      <c r="E428" s="1">
        <f>IFERROR(__xludf.DUMMYFUNCTION("""COMPUTED_VALUE"""),591.26)</f>
        <v>591.26</v>
      </c>
      <c r="G428" s="2">
        <f>IFERROR(__xludf.DUMMYFUNCTION("""COMPUTED_VALUE"""),45915.66666666667)</f>
        <v>45915.66667</v>
      </c>
      <c r="H428" s="1">
        <f>IFERROR(__xludf.DUMMYFUNCTION("""COMPUTED_VALUE"""),581.98)</f>
        <v>581.98</v>
      </c>
      <c r="J428" s="2">
        <f>IFERROR(__xludf.DUMMYFUNCTION("""COMPUTED_VALUE"""),45915.66666666667)</f>
        <v>45915.66667</v>
      </c>
      <c r="K428" s="1">
        <f>IFERROR(__xludf.DUMMYFUNCTION("""COMPUTED_VALUE"""),588.41)</f>
        <v>588.41</v>
      </c>
      <c r="M428" s="2">
        <f>IFERROR(__xludf.DUMMYFUNCTION("""COMPUTED_VALUE"""),45915.66666666667)</f>
        <v>45915.66667</v>
      </c>
      <c r="N428" s="1">
        <f>IFERROR(__xludf.DUMMYFUNCTION("""COMPUTED_VALUE"""),2.6393839E7)</f>
        <v>26393839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IFERROR(__xludf.DUMMYFUNCTION("""COMPUTED_VALUE"""),595.03)</f>
        <v>595.03</v>
      </c>
      <c r="D429" s="2">
        <f>IFERROR(__xludf.DUMMYFUNCTION("""COMPUTED_VALUE"""),45916.66666666667)</f>
        <v>45916.66667</v>
      </c>
      <c r="E429" s="1">
        <f>IFERROR(__xludf.DUMMYFUNCTION("""COMPUTED_VALUE"""),603.74)</f>
        <v>603.74</v>
      </c>
      <c r="G429" s="2">
        <f>IFERROR(__xludf.DUMMYFUNCTION("""COMPUTED_VALUE"""),45916.66666666667)</f>
        <v>45916.66667</v>
      </c>
      <c r="H429" s="1">
        <f>IFERROR(__xludf.DUMMYFUNCTION("""COMPUTED_VALUE"""),595.03)</f>
        <v>595.03</v>
      </c>
      <c r="J429" s="2">
        <f>IFERROR(__xludf.DUMMYFUNCTION("""COMPUTED_VALUE"""),45916.66666666667)</f>
        <v>45916.66667</v>
      </c>
      <c r="K429" s="1">
        <f>IFERROR(__xludf.DUMMYFUNCTION("""COMPUTED_VALUE"""),598.08)</f>
        <v>598.08</v>
      </c>
      <c r="M429" s="2">
        <f>IFERROR(__xludf.DUMMYFUNCTION("""COMPUTED_VALUE"""),45916.66666666667)</f>
        <v>45916.66667</v>
      </c>
      <c r="N429" s="1">
        <f>IFERROR(__xludf.DUMMYFUNCTION("""COMPUTED_VALUE"""),3.0700853E7)</f>
        <v>30700853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IFERROR(__xludf.DUMMYFUNCTION("""COMPUTED_VALUE"""),597.82)</f>
        <v>597.82</v>
      </c>
      <c r="D430" s="2">
        <f>IFERROR(__xludf.DUMMYFUNCTION("""COMPUTED_VALUE"""),45917.66666666667)</f>
        <v>45917.66667</v>
      </c>
      <c r="E430" s="1">
        <f>IFERROR(__xludf.DUMMYFUNCTION("""COMPUTED_VALUE"""),609.76)</f>
        <v>609.76</v>
      </c>
      <c r="G430" s="2">
        <f>IFERROR(__xludf.DUMMYFUNCTION("""COMPUTED_VALUE"""),45917.66666666667)</f>
        <v>45917.66667</v>
      </c>
      <c r="H430" s="1">
        <f>IFERROR(__xludf.DUMMYFUNCTION("""COMPUTED_VALUE"""),588.37)</f>
        <v>588.37</v>
      </c>
      <c r="J430" s="2">
        <f>IFERROR(__xludf.DUMMYFUNCTION("""COMPUTED_VALUE"""),45917.66666666667)</f>
        <v>45917.66667</v>
      </c>
      <c r="K430" s="1">
        <f>IFERROR(__xludf.DUMMYFUNCTION("""COMPUTED_VALUE"""),592.9)</f>
        <v>592.9</v>
      </c>
      <c r="M430" s="2">
        <f>IFERROR(__xludf.DUMMYFUNCTION("""COMPUTED_VALUE"""),45917.66666666667)</f>
        <v>45917.66667</v>
      </c>
      <c r="N430" s="1">
        <f>IFERROR(__xludf.DUMMYFUNCTION("""COMPUTED_VALUE"""),2.5949793E7)</f>
        <v>25949793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IFERROR(__xludf.DUMMYFUNCTION("""COMPUTED_VALUE"""),592.51)</f>
        <v>592.51</v>
      </c>
      <c r="D431" s="2">
        <f>IFERROR(__xludf.DUMMYFUNCTION("""COMPUTED_VALUE"""),45918.66666666667)</f>
        <v>45918.66667</v>
      </c>
      <c r="E431" s="1">
        <f>IFERROR(__xludf.DUMMYFUNCTION("""COMPUTED_VALUE"""),592.51)</f>
        <v>592.51</v>
      </c>
      <c r="G431" s="2">
        <f>IFERROR(__xludf.DUMMYFUNCTION("""COMPUTED_VALUE"""),45918.66666666667)</f>
        <v>45918.66667</v>
      </c>
      <c r="H431" s="1">
        <f>IFERROR(__xludf.DUMMYFUNCTION("""COMPUTED_VALUE"""),575.96)</f>
        <v>575.96</v>
      </c>
      <c r="J431" s="2">
        <f>IFERROR(__xludf.DUMMYFUNCTION("""COMPUTED_VALUE"""),45918.66666666667)</f>
        <v>45918.66667</v>
      </c>
      <c r="K431" s="1">
        <f>IFERROR(__xludf.DUMMYFUNCTION("""COMPUTED_VALUE"""),582.42)</f>
        <v>582.42</v>
      </c>
      <c r="M431" s="2">
        <f>IFERROR(__xludf.DUMMYFUNCTION("""COMPUTED_VALUE"""),45918.66666666667)</f>
        <v>45918.66667</v>
      </c>
      <c r="N431" s="1">
        <f>IFERROR(__xludf.DUMMYFUNCTION("""COMPUTED_VALUE"""),2.3161661E7)</f>
        <v>23161661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IFERROR(__xludf.DUMMYFUNCTION("""COMPUTED_VALUE"""),583.29)</f>
        <v>583.29</v>
      </c>
      <c r="D432" s="2">
        <f>IFERROR(__xludf.DUMMYFUNCTION("""COMPUTED_VALUE"""),45919.66666666667)</f>
        <v>45919.66667</v>
      </c>
      <c r="E432" s="1">
        <f>IFERROR(__xludf.DUMMYFUNCTION("""COMPUTED_VALUE"""),585.13)</f>
        <v>585.13</v>
      </c>
      <c r="G432" s="2">
        <f>IFERROR(__xludf.DUMMYFUNCTION("""COMPUTED_VALUE"""),45919.66666666667)</f>
        <v>45919.66667</v>
      </c>
      <c r="H432" s="1">
        <f>IFERROR(__xludf.DUMMYFUNCTION("""COMPUTED_VALUE"""),577.78)</f>
        <v>577.78</v>
      </c>
      <c r="J432" s="2">
        <f>IFERROR(__xludf.DUMMYFUNCTION("""COMPUTED_VALUE"""),45919.66666666667)</f>
        <v>45919.66667</v>
      </c>
      <c r="K432" s="1">
        <f>IFERROR(__xludf.DUMMYFUNCTION("""COMPUTED_VALUE"""),579.62)</f>
        <v>579.62</v>
      </c>
      <c r="M432" s="2">
        <f>IFERROR(__xludf.DUMMYFUNCTION("""COMPUTED_VALUE"""),45919.66666666667)</f>
        <v>45919.66667</v>
      </c>
      <c r="N432" s="1">
        <f>IFERROR(__xludf.DUMMYFUNCTION("""COMPUTED_VALUE"""),3.6681535E7)</f>
        <v>36681535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IFERROR(__xludf.DUMMYFUNCTION("""COMPUTED_VALUE"""),579.63)</f>
        <v>579.63</v>
      </c>
      <c r="D433" s="2">
        <f>IFERROR(__xludf.DUMMYFUNCTION("""COMPUTED_VALUE"""),45922.66666666667)</f>
        <v>45922.66667</v>
      </c>
      <c r="E433" s="1">
        <f>IFERROR(__xludf.DUMMYFUNCTION("""COMPUTED_VALUE"""),583.5)</f>
        <v>583.5</v>
      </c>
      <c r="G433" s="2">
        <f>IFERROR(__xludf.DUMMYFUNCTION("""COMPUTED_VALUE"""),45922.66666666667)</f>
        <v>45922.66667</v>
      </c>
      <c r="H433" s="1">
        <f>IFERROR(__xludf.DUMMYFUNCTION("""COMPUTED_VALUE"""),572.6)</f>
        <v>572.6</v>
      </c>
      <c r="J433" s="2">
        <f>IFERROR(__xludf.DUMMYFUNCTION("""COMPUTED_VALUE"""),45922.66666666667)</f>
        <v>45922.66667</v>
      </c>
      <c r="K433" s="1">
        <f>IFERROR(__xludf.DUMMYFUNCTION("""COMPUTED_VALUE"""),580.74)</f>
        <v>580.74</v>
      </c>
      <c r="M433" s="2">
        <f>IFERROR(__xludf.DUMMYFUNCTION("""COMPUTED_VALUE"""),45922.66666666667)</f>
        <v>45922.66667</v>
      </c>
      <c r="N433" s="1">
        <f>IFERROR(__xludf.DUMMYFUNCTION("""COMPUTED_VALUE"""),2.4513134E7)</f>
        <v>24513134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IFERROR(__xludf.DUMMYFUNCTION("""COMPUTED_VALUE"""),581.23)</f>
        <v>581.23</v>
      </c>
      <c r="D434" s="2">
        <f>IFERROR(__xludf.DUMMYFUNCTION("""COMPUTED_VALUE"""),45923.66666666667)</f>
        <v>45923.66667</v>
      </c>
      <c r="E434" s="1">
        <f>IFERROR(__xludf.DUMMYFUNCTION("""COMPUTED_VALUE"""),589.82)</f>
        <v>589.82</v>
      </c>
      <c r="G434" s="2">
        <f>IFERROR(__xludf.DUMMYFUNCTION("""COMPUTED_VALUE"""),45923.66666666667)</f>
        <v>45923.66667</v>
      </c>
      <c r="H434" s="1">
        <f>IFERROR(__xludf.DUMMYFUNCTION("""COMPUTED_VALUE"""),573.37)</f>
        <v>573.37</v>
      </c>
      <c r="J434" s="2">
        <f>IFERROR(__xludf.DUMMYFUNCTION("""COMPUTED_VALUE"""),45923.66666666667)</f>
        <v>45923.66667</v>
      </c>
      <c r="K434" s="1">
        <f>IFERROR(__xludf.DUMMYFUNCTION("""COMPUTED_VALUE"""),576.99)</f>
        <v>576.99</v>
      </c>
      <c r="M434" s="2">
        <f>IFERROR(__xludf.DUMMYFUNCTION("""COMPUTED_VALUE"""),45923.66666666667)</f>
        <v>45923.66667</v>
      </c>
      <c r="N434" s="1">
        <f>IFERROR(__xludf.DUMMYFUNCTION("""COMPUTED_VALUE"""),2.9297987E7)</f>
        <v>29297987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IFERROR(__xludf.DUMMYFUNCTION("""COMPUTED_VALUE"""),577.2)</f>
        <v>577.2</v>
      </c>
      <c r="D435" s="2">
        <f>IFERROR(__xludf.DUMMYFUNCTION("""COMPUTED_VALUE"""),45924.66666666667)</f>
        <v>45924.66667</v>
      </c>
      <c r="E435" s="1">
        <f>IFERROR(__xludf.DUMMYFUNCTION("""COMPUTED_VALUE"""),582.33)</f>
        <v>582.33</v>
      </c>
      <c r="G435" s="2">
        <f>IFERROR(__xludf.DUMMYFUNCTION("""COMPUTED_VALUE"""),45924.66666666667)</f>
        <v>45924.66667</v>
      </c>
      <c r="H435" s="1">
        <f>IFERROR(__xludf.DUMMYFUNCTION("""COMPUTED_VALUE"""),576.06)</f>
        <v>576.06</v>
      </c>
      <c r="J435" s="2">
        <f>IFERROR(__xludf.DUMMYFUNCTION("""COMPUTED_VALUE"""),45924.66666666667)</f>
        <v>45924.66667</v>
      </c>
      <c r="K435" s="1">
        <f>IFERROR(__xludf.DUMMYFUNCTION("""COMPUTED_VALUE"""),580.03)</f>
        <v>580.03</v>
      </c>
      <c r="M435" s="2">
        <f>IFERROR(__xludf.DUMMYFUNCTION("""COMPUTED_VALUE"""),45924.66666666667)</f>
        <v>45924.66667</v>
      </c>
      <c r="N435" s="1">
        <f>IFERROR(__xludf.DUMMYFUNCTION("""COMPUTED_VALUE"""),3.0336822E7)</f>
        <v>30336822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IFERROR(__xludf.DUMMYFUNCTION("""COMPUTED_VALUE"""),578.48)</f>
        <v>578.48</v>
      </c>
      <c r="D436" s="2">
        <f>IFERROR(__xludf.DUMMYFUNCTION("""COMPUTED_VALUE"""),45925.66666666667)</f>
        <v>45925.66667</v>
      </c>
      <c r="E436" s="1">
        <f>IFERROR(__xludf.DUMMYFUNCTION("""COMPUTED_VALUE"""),584.12)</f>
        <v>584.12</v>
      </c>
      <c r="G436" s="2">
        <f>IFERROR(__xludf.DUMMYFUNCTION("""COMPUTED_VALUE"""),45925.66666666667)</f>
        <v>45925.66667</v>
      </c>
      <c r="H436" s="1">
        <f>IFERROR(__xludf.DUMMYFUNCTION("""COMPUTED_VALUE"""),575.29)</f>
        <v>575.29</v>
      </c>
      <c r="J436" s="2">
        <f>IFERROR(__xludf.DUMMYFUNCTION("""COMPUTED_VALUE"""),45925.66666666667)</f>
        <v>45925.66667</v>
      </c>
      <c r="K436" s="1">
        <f>IFERROR(__xludf.DUMMYFUNCTION("""COMPUTED_VALUE"""),577.19)</f>
        <v>577.19</v>
      </c>
      <c r="M436" s="2">
        <f>IFERROR(__xludf.DUMMYFUNCTION("""COMPUTED_VALUE"""),45925.66666666667)</f>
        <v>45925.66667</v>
      </c>
      <c r="N436" s="1">
        <f>IFERROR(__xludf.DUMMYFUNCTION("""COMPUTED_VALUE"""),2.9332997E7)</f>
        <v>29332997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IFERROR(__xludf.DUMMYFUNCTION("""COMPUTED_VALUE"""),578.82)</f>
        <v>578.82</v>
      </c>
      <c r="D437" s="2">
        <f>IFERROR(__xludf.DUMMYFUNCTION("""COMPUTED_VALUE"""),45926.66666666667)</f>
        <v>45926.66667</v>
      </c>
      <c r="E437" s="1">
        <f>IFERROR(__xludf.DUMMYFUNCTION("""COMPUTED_VALUE"""),591.67)</f>
        <v>591.67</v>
      </c>
      <c r="G437" s="2">
        <f>IFERROR(__xludf.DUMMYFUNCTION("""COMPUTED_VALUE"""),45926.66666666667)</f>
        <v>45926.66667</v>
      </c>
      <c r="H437" s="1">
        <f>IFERROR(__xludf.DUMMYFUNCTION("""COMPUTED_VALUE"""),578.82)</f>
        <v>578.82</v>
      </c>
      <c r="J437" s="2">
        <f>IFERROR(__xludf.DUMMYFUNCTION("""COMPUTED_VALUE"""),45926.66666666667)</f>
        <v>45926.66667</v>
      </c>
      <c r="K437" s="1">
        <f>IFERROR(__xludf.DUMMYFUNCTION("""COMPUTED_VALUE"""),589.98)</f>
        <v>589.98</v>
      </c>
      <c r="M437" s="2">
        <f>IFERROR(__xludf.DUMMYFUNCTION("""COMPUTED_VALUE"""),45926.66666666667)</f>
        <v>45926.66667</v>
      </c>
      <c r="N437" s="1">
        <f>IFERROR(__xludf.DUMMYFUNCTION("""COMPUTED_VALUE"""),3.3286441E7)</f>
        <v>33286441</v>
      </c>
    </row>
  </sheetData>
  <drawing r:id="rId1"/>
</worksheet>
</file>