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IFERROR(__xludf.DUMMYFUNCTION("GOOGLEFINANCE(""DJUSSW"",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IFERROR(__xludf.DUMMYFUNCTION("GOOGLEFINANCE(""DJUSSW"",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IFERROR(__xludf.DUMMYFUNCTION("GOOGLEFINANCE(""DJUSSW"",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IFERROR(__xludf.DUMMYFUNCTION("GOOGLEFINANCE(""DJUSSW"",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IFERROR(__xludf.DUMMYFUNCTION("GOOGLEFINANCE(""DJUSSW"",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IFERROR(__xludf.DUMMYFUNCTION("""COMPUTED_VALUE"""),6160.83)</f>
        <v>6160.83</v>
      </c>
      <c r="D2" s="2">
        <f>IFERROR(__xludf.DUMMYFUNCTION("""COMPUTED_VALUE"""),45293.66666666667)</f>
        <v>45293.66667</v>
      </c>
      <c r="E2" s="1">
        <f>IFERROR(__xludf.DUMMYFUNCTION("""COMPUTED_VALUE"""),6169.25)</f>
        <v>6169.25</v>
      </c>
      <c r="G2" s="2">
        <f>IFERROR(__xludf.DUMMYFUNCTION("""COMPUTED_VALUE"""),45293.66666666667)</f>
        <v>45293.66667</v>
      </c>
      <c r="H2" s="1">
        <f>IFERROR(__xludf.DUMMYFUNCTION("""COMPUTED_VALUE"""),6027.62)</f>
        <v>6027.62</v>
      </c>
      <c r="J2" s="2">
        <f>IFERROR(__xludf.DUMMYFUNCTION("""COMPUTED_VALUE"""),45293.66666666667)</f>
        <v>45293.66667</v>
      </c>
      <c r="K2" s="1">
        <f>IFERROR(__xludf.DUMMYFUNCTION("""COMPUTED_VALUE"""),6083.74)</f>
        <v>6083.74</v>
      </c>
      <c r="M2" s="2">
        <f>IFERROR(__xludf.DUMMYFUNCTION("""COMPUTED_VALUE"""),45293.66666666667)</f>
        <v>45293.66667</v>
      </c>
      <c r="N2" s="1">
        <f>IFERROR(__xludf.DUMMYFUNCTION("""COMPUTED_VALUE"""),2.48356613E8)</f>
        <v>248356613</v>
      </c>
    </row>
    <row r="3">
      <c r="A3" s="2">
        <f>IFERROR(__xludf.DUMMYFUNCTION("""COMPUTED_VALUE"""),45294.66666666667)</f>
        <v>45294.66667</v>
      </c>
      <c r="B3" s="1">
        <f>IFERROR(__xludf.DUMMYFUNCTION("""COMPUTED_VALUE"""),6039.94)</f>
        <v>6039.94</v>
      </c>
      <c r="D3" s="2">
        <f>IFERROR(__xludf.DUMMYFUNCTION("""COMPUTED_VALUE"""),45294.66666666667)</f>
        <v>45294.66667</v>
      </c>
      <c r="E3" s="1">
        <f>IFERROR(__xludf.DUMMYFUNCTION("""COMPUTED_VALUE"""),6084.38)</f>
        <v>6084.38</v>
      </c>
      <c r="G3" s="2">
        <f>IFERROR(__xludf.DUMMYFUNCTION("""COMPUTED_VALUE"""),45294.66666666667)</f>
        <v>45294.66667</v>
      </c>
      <c r="H3" s="1">
        <f>IFERROR(__xludf.DUMMYFUNCTION("""COMPUTED_VALUE"""),6026.67)</f>
        <v>6026.67</v>
      </c>
      <c r="J3" s="2">
        <f>IFERROR(__xludf.DUMMYFUNCTION("""COMPUTED_VALUE"""),45294.66666666667)</f>
        <v>45294.66667</v>
      </c>
      <c r="K3" s="1">
        <f>IFERROR(__xludf.DUMMYFUNCTION("""COMPUTED_VALUE"""),6035.38)</f>
        <v>6035.38</v>
      </c>
      <c r="M3" s="2">
        <f>IFERROR(__xludf.DUMMYFUNCTION("""COMPUTED_VALUE"""),45294.66666666667)</f>
        <v>45294.66667</v>
      </c>
      <c r="N3" s="1">
        <f>IFERROR(__xludf.DUMMYFUNCTION("""COMPUTED_VALUE"""),2.38361997E8)</f>
        <v>238361997</v>
      </c>
    </row>
    <row r="4">
      <c r="A4" s="2">
        <f>IFERROR(__xludf.DUMMYFUNCTION("""COMPUTED_VALUE"""),45295.66666666667)</f>
        <v>45295.66667</v>
      </c>
      <c r="B4" s="1">
        <f>IFERROR(__xludf.DUMMYFUNCTION("""COMPUTED_VALUE"""),6035.07)</f>
        <v>6035.07</v>
      </c>
      <c r="D4" s="2">
        <f>IFERROR(__xludf.DUMMYFUNCTION("""COMPUTED_VALUE"""),45295.66666666667)</f>
        <v>45295.66667</v>
      </c>
      <c r="E4" s="1">
        <f>IFERROR(__xludf.DUMMYFUNCTION("""COMPUTED_VALUE"""),6070.59)</f>
        <v>6070.59</v>
      </c>
      <c r="G4" s="2">
        <f>IFERROR(__xludf.DUMMYFUNCTION("""COMPUTED_VALUE"""),45295.66666666667)</f>
        <v>45295.66667</v>
      </c>
      <c r="H4" s="1">
        <f>IFERROR(__xludf.DUMMYFUNCTION("""COMPUTED_VALUE"""),5997.04)</f>
        <v>5997.04</v>
      </c>
      <c r="J4" s="2">
        <f>IFERROR(__xludf.DUMMYFUNCTION("""COMPUTED_VALUE"""),45295.66666666667)</f>
        <v>45295.66667</v>
      </c>
      <c r="K4" s="1">
        <f>IFERROR(__xludf.DUMMYFUNCTION("""COMPUTED_VALUE"""),6002.91)</f>
        <v>6002.91</v>
      </c>
      <c r="M4" s="2">
        <f>IFERROR(__xludf.DUMMYFUNCTION("""COMPUTED_VALUE"""),45295.66666666667)</f>
        <v>45295.66667</v>
      </c>
      <c r="N4" s="1">
        <f>IFERROR(__xludf.DUMMYFUNCTION("""COMPUTED_VALUE"""),2.06839673E8)</f>
        <v>206839673</v>
      </c>
    </row>
    <row r="5">
      <c r="A5" s="2">
        <f>IFERROR(__xludf.DUMMYFUNCTION("""COMPUTED_VALUE"""),45296.66666666667)</f>
        <v>45296.66667</v>
      </c>
      <c r="B5" s="1">
        <f>IFERROR(__xludf.DUMMYFUNCTION("""COMPUTED_VALUE"""),6009.8)</f>
        <v>6009.8</v>
      </c>
      <c r="D5" s="2">
        <f>IFERROR(__xludf.DUMMYFUNCTION("""COMPUTED_VALUE"""),45296.66666666667)</f>
        <v>45296.66667</v>
      </c>
      <c r="E5" s="1">
        <f>IFERROR(__xludf.DUMMYFUNCTION("""COMPUTED_VALUE"""),6059.0)</f>
        <v>6059</v>
      </c>
      <c r="G5" s="2">
        <f>IFERROR(__xludf.DUMMYFUNCTION("""COMPUTED_VALUE"""),45296.66666666667)</f>
        <v>45296.66667</v>
      </c>
      <c r="H5" s="1">
        <f>IFERROR(__xludf.DUMMYFUNCTION("""COMPUTED_VALUE"""),5982.19)</f>
        <v>5982.19</v>
      </c>
      <c r="J5" s="2">
        <f>IFERROR(__xludf.DUMMYFUNCTION("""COMPUTED_VALUE"""),45296.66666666667)</f>
        <v>45296.66667</v>
      </c>
      <c r="K5" s="1">
        <f>IFERROR(__xludf.DUMMYFUNCTION("""COMPUTED_VALUE"""),6001.25)</f>
        <v>6001.25</v>
      </c>
      <c r="M5" s="2">
        <f>IFERROR(__xludf.DUMMYFUNCTION("""COMPUTED_VALUE"""),45296.66666666667)</f>
        <v>45296.66667</v>
      </c>
      <c r="N5" s="1">
        <f>IFERROR(__xludf.DUMMYFUNCTION("""COMPUTED_VALUE"""),2.19704163E8)</f>
        <v>219704163</v>
      </c>
    </row>
    <row r="6">
      <c r="A6" s="2">
        <f>IFERROR(__xludf.DUMMYFUNCTION("""COMPUTED_VALUE"""),45299.66666666667)</f>
        <v>45299.66667</v>
      </c>
      <c r="B6" s="1">
        <f>IFERROR(__xludf.DUMMYFUNCTION("""COMPUTED_VALUE"""),6037.7)</f>
        <v>6037.7</v>
      </c>
      <c r="D6" s="2">
        <f>IFERROR(__xludf.DUMMYFUNCTION("""COMPUTED_VALUE"""),45299.66666666667)</f>
        <v>45299.66667</v>
      </c>
      <c r="E6" s="1">
        <f>IFERROR(__xludf.DUMMYFUNCTION("""COMPUTED_VALUE"""),6143.84)</f>
        <v>6143.84</v>
      </c>
      <c r="G6" s="2">
        <f>IFERROR(__xludf.DUMMYFUNCTION("""COMPUTED_VALUE"""),45299.66666666667)</f>
        <v>45299.66667</v>
      </c>
      <c r="H6" s="1">
        <f>IFERROR(__xludf.DUMMYFUNCTION("""COMPUTED_VALUE"""),6032.49)</f>
        <v>6032.49</v>
      </c>
      <c r="J6" s="2">
        <f>IFERROR(__xludf.DUMMYFUNCTION("""COMPUTED_VALUE"""),45299.66666666667)</f>
        <v>45299.66667</v>
      </c>
      <c r="K6" s="1">
        <f>IFERROR(__xludf.DUMMYFUNCTION("""COMPUTED_VALUE"""),6138.53)</f>
        <v>6138.53</v>
      </c>
      <c r="M6" s="2">
        <f>IFERROR(__xludf.DUMMYFUNCTION("""COMPUTED_VALUE"""),45299.66666666667)</f>
        <v>45299.66667</v>
      </c>
      <c r="N6" s="1">
        <f>IFERROR(__xludf.DUMMYFUNCTION("""COMPUTED_VALUE"""),2.19825841E8)</f>
        <v>219825841</v>
      </c>
    </row>
    <row r="7">
      <c r="A7" s="2">
        <f>IFERROR(__xludf.DUMMYFUNCTION("""COMPUTED_VALUE"""),45300.66666666667)</f>
        <v>45300.66667</v>
      </c>
      <c r="B7" s="1">
        <f>IFERROR(__xludf.DUMMYFUNCTION("""COMPUTED_VALUE"""),6093.3)</f>
        <v>6093.3</v>
      </c>
      <c r="D7" s="2">
        <f>IFERROR(__xludf.DUMMYFUNCTION("""COMPUTED_VALUE"""),45300.66666666667)</f>
        <v>45300.66667</v>
      </c>
      <c r="E7" s="1">
        <f>IFERROR(__xludf.DUMMYFUNCTION("""COMPUTED_VALUE"""),6173.71)</f>
        <v>6173.71</v>
      </c>
      <c r="G7" s="2">
        <f>IFERROR(__xludf.DUMMYFUNCTION("""COMPUTED_VALUE"""),45300.66666666667)</f>
        <v>45300.66667</v>
      </c>
      <c r="H7" s="1">
        <f>IFERROR(__xludf.DUMMYFUNCTION("""COMPUTED_VALUE"""),6093.3)</f>
        <v>6093.3</v>
      </c>
      <c r="J7" s="2">
        <f>IFERROR(__xludf.DUMMYFUNCTION("""COMPUTED_VALUE"""),45300.66666666667)</f>
        <v>45300.66667</v>
      </c>
      <c r="K7" s="1">
        <f>IFERROR(__xludf.DUMMYFUNCTION("""COMPUTED_VALUE"""),6162.15)</f>
        <v>6162.15</v>
      </c>
      <c r="M7" s="2">
        <f>IFERROR(__xludf.DUMMYFUNCTION("""COMPUTED_VALUE"""),45300.66666666667)</f>
        <v>45300.66667</v>
      </c>
      <c r="N7" s="1">
        <f>IFERROR(__xludf.DUMMYFUNCTION("""COMPUTED_VALUE"""),2.39966106E8)</f>
        <v>239966106</v>
      </c>
    </row>
    <row r="8">
      <c r="A8" s="2">
        <f>IFERROR(__xludf.DUMMYFUNCTION("""COMPUTED_VALUE"""),45301.66666666667)</f>
        <v>45301.66667</v>
      </c>
      <c r="B8" s="1">
        <f>IFERROR(__xludf.DUMMYFUNCTION("""COMPUTED_VALUE"""),6177.3)</f>
        <v>6177.3</v>
      </c>
      <c r="D8" s="2">
        <f>IFERROR(__xludf.DUMMYFUNCTION("""COMPUTED_VALUE"""),45301.66666666667)</f>
        <v>45301.66667</v>
      </c>
      <c r="E8" s="1">
        <f>IFERROR(__xludf.DUMMYFUNCTION("""COMPUTED_VALUE"""),6280.37)</f>
        <v>6280.37</v>
      </c>
      <c r="G8" s="2">
        <f>IFERROR(__xludf.DUMMYFUNCTION("""COMPUTED_VALUE"""),45301.66666666667)</f>
        <v>45301.66667</v>
      </c>
      <c r="H8" s="1">
        <f>IFERROR(__xludf.DUMMYFUNCTION("""COMPUTED_VALUE"""),6177.3)</f>
        <v>6177.3</v>
      </c>
      <c r="J8" s="2">
        <f>IFERROR(__xludf.DUMMYFUNCTION("""COMPUTED_VALUE"""),45301.66666666667)</f>
        <v>45301.66667</v>
      </c>
      <c r="K8" s="1">
        <f>IFERROR(__xludf.DUMMYFUNCTION("""COMPUTED_VALUE"""),6260.87)</f>
        <v>6260.87</v>
      </c>
      <c r="M8" s="2">
        <f>IFERROR(__xludf.DUMMYFUNCTION("""COMPUTED_VALUE"""),45301.66666666667)</f>
        <v>45301.66667</v>
      </c>
      <c r="N8" s="1">
        <f>IFERROR(__xludf.DUMMYFUNCTION("""COMPUTED_VALUE"""),2.23264761E8)</f>
        <v>223264761</v>
      </c>
    </row>
    <row r="9">
      <c r="A9" s="2">
        <f>IFERROR(__xludf.DUMMYFUNCTION("""COMPUTED_VALUE"""),45302.66666666667)</f>
        <v>45302.66667</v>
      </c>
      <c r="B9" s="1">
        <f>IFERROR(__xludf.DUMMYFUNCTION("""COMPUTED_VALUE"""),6308.58)</f>
        <v>6308.58</v>
      </c>
      <c r="D9" s="2">
        <f>IFERROR(__xludf.DUMMYFUNCTION("""COMPUTED_VALUE"""),45302.66666666667)</f>
        <v>45302.66667</v>
      </c>
      <c r="E9" s="1">
        <f>IFERROR(__xludf.DUMMYFUNCTION("""COMPUTED_VALUE"""),6364.13)</f>
        <v>6364.13</v>
      </c>
      <c r="G9" s="2">
        <f>IFERROR(__xludf.DUMMYFUNCTION("""COMPUTED_VALUE"""),45302.66666666667)</f>
        <v>45302.66667</v>
      </c>
      <c r="H9" s="1">
        <f>IFERROR(__xludf.DUMMYFUNCTION("""COMPUTED_VALUE"""),6225.3)</f>
        <v>6225.3</v>
      </c>
      <c r="J9" s="2">
        <f>IFERROR(__xludf.DUMMYFUNCTION("""COMPUTED_VALUE"""),45302.66666666667)</f>
        <v>45302.66667</v>
      </c>
      <c r="K9" s="1">
        <f>IFERROR(__xludf.DUMMYFUNCTION("""COMPUTED_VALUE"""),6305.29)</f>
        <v>6305.29</v>
      </c>
      <c r="M9" s="2">
        <f>IFERROR(__xludf.DUMMYFUNCTION("""COMPUTED_VALUE"""),45302.66666666667)</f>
        <v>45302.66667</v>
      </c>
      <c r="N9" s="1">
        <f>IFERROR(__xludf.DUMMYFUNCTION("""COMPUTED_VALUE"""),2.31505167E8)</f>
        <v>231505167</v>
      </c>
    </row>
    <row r="10">
      <c r="A10" s="2">
        <f>IFERROR(__xludf.DUMMYFUNCTION("""COMPUTED_VALUE"""),45303.66666666667)</f>
        <v>45303.66667</v>
      </c>
      <c r="B10" s="1">
        <f>IFERROR(__xludf.DUMMYFUNCTION("""COMPUTED_VALUE"""),6320.98)</f>
        <v>6320.98</v>
      </c>
      <c r="D10" s="2">
        <f>IFERROR(__xludf.DUMMYFUNCTION("""COMPUTED_VALUE"""),45303.66666666667)</f>
        <v>45303.66667</v>
      </c>
      <c r="E10" s="1">
        <f>IFERROR(__xludf.DUMMYFUNCTION("""COMPUTED_VALUE"""),6357.64)</f>
        <v>6357.64</v>
      </c>
      <c r="G10" s="2">
        <f>IFERROR(__xludf.DUMMYFUNCTION("""COMPUTED_VALUE"""),45303.66666666667)</f>
        <v>45303.66667</v>
      </c>
      <c r="H10" s="1">
        <f>IFERROR(__xludf.DUMMYFUNCTION("""COMPUTED_VALUE"""),6308.18)</f>
        <v>6308.18</v>
      </c>
      <c r="J10" s="2">
        <f>IFERROR(__xludf.DUMMYFUNCTION("""COMPUTED_VALUE"""),45303.66666666667)</f>
        <v>45303.66667</v>
      </c>
      <c r="K10" s="1">
        <f>IFERROR(__xludf.DUMMYFUNCTION("""COMPUTED_VALUE"""),6348.84)</f>
        <v>6348.84</v>
      </c>
      <c r="M10" s="2">
        <f>IFERROR(__xludf.DUMMYFUNCTION("""COMPUTED_VALUE"""),45303.66666666667)</f>
        <v>45303.66667</v>
      </c>
      <c r="N10" s="1">
        <f>IFERROR(__xludf.DUMMYFUNCTION("""COMPUTED_VALUE"""),2.03241779E8)</f>
        <v>203241779</v>
      </c>
    </row>
    <row r="11">
      <c r="A11" s="2">
        <f>IFERROR(__xludf.DUMMYFUNCTION("""COMPUTED_VALUE"""),45307.66666666667)</f>
        <v>45307.66667</v>
      </c>
      <c r="B11" s="1">
        <f>IFERROR(__xludf.DUMMYFUNCTION("""COMPUTED_VALUE"""),6388.17)</f>
        <v>6388.17</v>
      </c>
      <c r="D11" s="2">
        <f>IFERROR(__xludf.DUMMYFUNCTION("""COMPUTED_VALUE"""),45307.66666666667)</f>
        <v>45307.66667</v>
      </c>
      <c r="E11" s="1">
        <f>IFERROR(__xludf.DUMMYFUNCTION("""COMPUTED_VALUE"""),6397.43)</f>
        <v>6397.43</v>
      </c>
      <c r="G11" s="2">
        <f>IFERROR(__xludf.DUMMYFUNCTION("""COMPUTED_VALUE"""),45307.66666666667)</f>
        <v>45307.66667</v>
      </c>
      <c r="H11" s="1">
        <f>IFERROR(__xludf.DUMMYFUNCTION("""COMPUTED_VALUE"""),6327.02)</f>
        <v>6327.02</v>
      </c>
      <c r="J11" s="2">
        <f>IFERROR(__xludf.DUMMYFUNCTION("""COMPUTED_VALUE"""),45307.66666666667)</f>
        <v>45307.66667</v>
      </c>
      <c r="K11" s="1">
        <f>IFERROR(__xludf.DUMMYFUNCTION("""COMPUTED_VALUE"""),6363.76)</f>
        <v>6363.76</v>
      </c>
      <c r="M11" s="2">
        <f>IFERROR(__xludf.DUMMYFUNCTION("""COMPUTED_VALUE"""),45307.66666666667)</f>
        <v>45307.66667</v>
      </c>
      <c r="N11" s="1">
        <f>IFERROR(__xludf.DUMMYFUNCTION("""COMPUTED_VALUE"""),2.28937015E8)</f>
        <v>228937015</v>
      </c>
    </row>
    <row r="12">
      <c r="A12" s="2">
        <f>IFERROR(__xludf.DUMMYFUNCTION("""COMPUTED_VALUE"""),45308.66666666667)</f>
        <v>45308.66667</v>
      </c>
      <c r="B12" s="1">
        <f>IFERROR(__xludf.DUMMYFUNCTION("""COMPUTED_VALUE"""),6327.29)</f>
        <v>6327.29</v>
      </c>
      <c r="D12" s="2">
        <f>IFERROR(__xludf.DUMMYFUNCTION("""COMPUTED_VALUE"""),45308.66666666667)</f>
        <v>45308.66667</v>
      </c>
      <c r="E12" s="1">
        <f>IFERROR(__xludf.DUMMYFUNCTION("""COMPUTED_VALUE"""),6352.58)</f>
        <v>6352.58</v>
      </c>
      <c r="G12" s="2">
        <f>IFERROR(__xludf.DUMMYFUNCTION("""COMPUTED_VALUE"""),45308.66666666667)</f>
        <v>45308.66667</v>
      </c>
      <c r="H12" s="1">
        <f>IFERROR(__xludf.DUMMYFUNCTION("""COMPUTED_VALUE"""),6260.92)</f>
        <v>6260.92</v>
      </c>
      <c r="J12" s="2">
        <f>IFERROR(__xludf.DUMMYFUNCTION("""COMPUTED_VALUE"""),45308.66666666667)</f>
        <v>45308.66667</v>
      </c>
      <c r="K12" s="1">
        <f>IFERROR(__xludf.DUMMYFUNCTION("""COMPUTED_VALUE"""),6347.97)</f>
        <v>6347.97</v>
      </c>
      <c r="M12" s="2">
        <f>IFERROR(__xludf.DUMMYFUNCTION("""COMPUTED_VALUE"""),45308.66666666667)</f>
        <v>45308.66667</v>
      </c>
      <c r="N12" s="1">
        <f>IFERROR(__xludf.DUMMYFUNCTION("""COMPUTED_VALUE"""),2.06633208E8)</f>
        <v>206633208</v>
      </c>
    </row>
    <row r="13">
      <c r="A13" s="2">
        <f>IFERROR(__xludf.DUMMYFUNCTION("""COMPUTED_VALUE"""),45309.66666666667)</f>
        <v>45309.66667</v>
      </c>
      <c r="B13" s="1">
        <f>IFERROR(__xludf.DUMMYFUNCTION("""COMPUTED_VALUE"""),6386.39)</f>
        <v>6386.39</v>
      </c>
      <c r="D13" s="2">
        <f>IFERROR(__xludf.DUMMYFUNCTION("""COMPUTED_VALUE"""),45309.66666666667)</f>
        <v>45309.66667</v>
      </c>
      <c r="E13" s="1">
        <f>IFERROR(__xludf.DUMMYFUNCTION("""COMPUTED_VALUE"""),6417.54)</f>
        <v>6417.54</v>
      </c>
      <c r="G13" s="2">
        <f>IFERROR(__xludf.DUMMYFUNCTION("""COMPUTED_VALUE"""),45309.66666666667)</f>
        <v>45309.66667</v>
      </c>
      <c r="H13" s="1">
        <f>IFERROR(__xludf.DUMMYFUNCTION("""COMPUTED_VALUE"""),6355.04)</f>
        <v>6355.04</v>
      </c>
      <c r="J13" s="2">
        <f>IFERROR(__xludf.DUMMYFUNCTION("""COMPUTED_VALUE"""),45309.66666666667)</f>
        <v>45309.66667</v>
      </c>
      <c r="K13" s="1">
        <f>IFERROR(__xludf.DUMMYFUNCTION("""COMPUTED_VALUE"""),6416.0)</f>
        <v>6416</v>
      </c>
      <c r="M13" s="2">
        <f>IFERROR(__xludf.DUMMYFUNCTION("""COMPUTED_VALUE"""),45309.66666666667)</f>
        <v>45309.66667</v>
      </c>
      <c r="N13" s="1">
        <f>IFERROR(__xludf.DUMMYFUNCTION("""COMPUTED_VALUE"""),2.07371482E8)</f>
        <v>207371482</v>
      </c>
    </row>
    <row r="14">
      <c r="A14" s="2">
        <f>IFERROR(__xludf.DUMMYFUNCTION("""COMPUTED_VALUE"""),45310.66666666667)</f>
        <v>45310.66667</v>
      </c>
      <c r="B14" s="1">
        <f>IFERROR(__xludf.DUMMYFUNCTION("""COMPUTED_VALUE"""),6445.85)</f>
        <v>6445.85</v>
      </c>
      <c r="D14" s="2">
        <f>IFERROR(__xludf.DUMMYFUNCTION("""COMPUTED_VALUE"""),45310.66666666667)</f>
        <v>45310.66667</v>
      </c>
      <c r="E14" s="1">
        <f>IFERROR(__xludf.DUMMYFUNCTION("""COMPUTED_VALUE"""),6513.42)</f>
        <v>6513.42</v>
      </c>
      <c r="G14" s="2">
        <f>IFERROR(__xludf.DUMMYFUNCTION("""COMPUTED_VALUE"""),45310.66666666667)</f>
        <v>45310.66667</v>
      </c>
      <c r="H14" s="1">
        <f>IFERROR(__xludf.DUMMYFUNCTION("""COMPUTED_VALUE"""),6423.33)</f>
        <v>6423.33</v>
      </c>
      <c r="J14" s="2">
        <f>IFERROR(__xludf.DUMMYFUNCTION("""COMPUTED_VALUE"""),45310.66666666667)</f>
        <v>45310.66667</v>
      </c>
      <c r="K14" s="1">
        <f>IFERROR(__xludf.DUMMYFUNCTION("""COMPUTED_VALUE"""),6513.13)</f>
        <v>6513.13</v>
      </c>
      <c r="M14" s="2">
        <f>IFERROR(__xludf.DUMMYFUNCTION("""COMPUTED_VALUE"""),45310.66666666667)</f>
        <v>45310.66667</v>
      </c>
      <c r="N14" s="1">
        <f>IFERROR(__xludf.DUMMYFUNCTION("""COMPUTED_VALUE"""),2.20285255E8)</f>
        <v>220285255</v>
      </c>
    </row>
    <row r="15">
      <c r="A15" s="2">
        <f>IFERROR(__xludf.DUMMYFUNCTION("""COMPUTED_VALUE"""),45313.66666666667)</f>
        <v>45313.66667</v>
      </c>
      <c r="B15" s="1">
        <f>IFERROR(__xludf.DUMMYFUNCTION("""COMPUTED_VALUE"""),6557.59)</f>
        <v>6557.59</v>
      </c>
      <c r="D15" s="2">
        <f>IFERROR(__xludf.DUMMYFUNCTION("""COMPUTED_VALUE"""),45313.66666666667)</f>
        <v>45313.66667</v>
      </c>
      <c r="E15" s="1">
        <f>IFERROR(__xludf.DUMMYFUNCTION("""COMPUTED_VALUE"""),6581.08)</f>
        <v>6581.08</v>
      </c>
      <c r="G15" s="2">
        <f>IFERROR(__xludf.DUMMYFUNCTION("""COMPUTED_VALUE"""),45313.66666666667)</f>
        <v>45313.66667</v>
      </c>
      <c r="H15" s="1">
        <f>IFERROR(__xludf.DUMMYFUNCTION("""COMPUTED_VALUE"""),6491.74)</f>
        <v>6491.74</v>
      </c>
      <c r="J15" s="2">
        <f>IFERROR(__xludf.DUMMYFUNCTION("""COMPUTED_VALUE"""),45313.66666666667)</f>
        <v>45313.66667</v>
      </c>
      <c r="K15" s="1">
        <f>IFERROR(__xludf.DUMMYFUNCTION("""COMPUTED_VALUE"""),6518.87)</f>
        <v>6518.87</v>
      </c>
      <c r="M15" s="2">
        <f>IFERROR(__xludf.DUMMYFUNCTION("""COMPUTED_VALUE"""),45313.66666666667)</f>
        <v>45313.66667</v>
      </c>
      <c r="N15" s="1">
        <f>IFERROR(__xludf.DUMMYFUNCTION("""COMPUTED_VALUE"""),2.9356656E8)</f>
        <v>293566560</v>
      </c>
    </row>
    <row r="16">
      <c r="A16" s="2">
        <f>IFERROR(__xludf.DUMMYFUNCTION("""COMPUTED_VALUE"""),45314.66666666667)</f>
        <v>45314.66667</v>
      </c>
      <c r="B16" s="1">
        <f>IFERROR(__xludf.DUMMYFUNCTION("""COMPUTED_VALUE"""),6513.82)</f>
        <v>6513.82</v>
      </c>
      <c r="D16" s="2">
        <f>IFERROR(__xludf.DUMMYFUNCTION("""COMPUTED_VALUE"""),45314.66666666667)</f>
        <v>45314.66667</v>
      </c>
      <c r="E16" s="1">
        <f>IFERROR(__xludf.DUMMYFUNCTION("""COMPUTED_VALUE"""),6546.1)</f>
        <v>6546.1</v>
      </c>
      <c r="G16" s="2">
        <f>IFERROR(__xludf.DUMMYFUNCTION("""COMPUTED_VALUE"""),45314.66666666667)</f>
        <v>45314.66667</v>
      </c>
      <c r="H16" s="1">
        <f>IFERROR(__xludf.DUMMYFUNCTION("""COMPUTED_VALUE"""),6474.74)</f>
        <v>6474.74</v>
      </c>
      <c r="J16" s="2">
        <f>IFERROR(__xludf.DUMMYFUNCTION("""COMPUTED_VALUE"""),45314.66666666667)</f>
        <v>45314.66667</v>
      </c>
      <c r="K16" s="1">
        <f>IFERROR(__xludf.DUMMYFUNCTION("""COMPUTED_VALUE"""),6540.76)</f>
        <v>6540.76</v>
      </c>
      <c r="M16" s="2">
        <f>IFERROR(__xludf.DUMMYFUNCTION("""COMPUTED_VALUE"""),45314.66666666667)</f>
        <v>45314.66667</v>
      </c>
      <c r="N16" s="1">
        <f>IFERROR(__xludf.DUMMYFUNCTION("""COMPUTED_VALUE"""),1.99820491E8)</f>
        <v>199820491</v>
      </c>
    </row>
    <row r="17">
      <c r="A17" s="2">
        <f>IFERROR(__xludf.DUMMYFUNCTION("""COMPUTED_VALUE"""),45315.66666666667)</f>
        <v>45315.66667</v>
      </c>
      <c r="B17" s="1">
        <f>IFERROR(__xludf.DUMMYFUNCTION("""COMPUTED_VALUE"""),6586.98)</f>
        <v>6586.98</v>
      </c>
      <c r="D17" s="2">
        <f>IFERROR(__xludf.DUMMYFUNCTION("""COMPUTED_VALUE"""),45315.66666666667)</f>
        <v>45315.66667</v>
      </c>
      <c r="E17" s="1">
        <f>IFERROR(__xludf.DUMMYFUNCTION("""COMPUTED_VALUE"""),6647.29)</f>
        <v>6647.29</v>
      </c>
      <c r="G17" s="2">
        <f>IFERROR(__xludf.DUMMYFUNCTION("""COMPUTED_VALUE"""),45315.66666666667)</f>
        <v>45315.66667</v>
      </c>
      <c r="H17" s="1">
        <f>IFERROR(__xludf.DUMMYFUNCTION("""COMPUTED_VALUE"""),6572.91)</f>
        <v>6572.91</v>
      </c>
      <c r="J17" s="2">
        <f>IFERROR(__xludf.DUMMYFUNCTION("""COMPUTED_VALUE"""),45315.66666666667)</f>
        <v>45315.66667</v>
      </c>
      <c r="K17" s="1">
        <f>IFERROR(__xludf.DUMMYFUNCTION("""COMPUTED_VALUE"""),6578.22)</f>
        <v>6578.22</v>
      </c>
      <c r="M17" s="2">
        <f>IFERROR(__xludf.DUMMYFUNCTION("""COMPUTED_VALUE"""),45315.66666666667)</f>
        <v>45315.66667</v>
      </c>
      <c r="N17" s="1">
        <f>IFERROR(__xludf.DUMMYFUNCTION("""COMPUTED_VALUE"""),2.25544145E8)</f>
        <v>225544145</v>
      </c>
    </row>
    <row r="18">
      <c r="A18" s="2">
        <f>IFERROR(__xludf.DUMMYFUNCTION("""COMPUTED_VALUE"""),45316.66666666667)</f>
        <v>45316.66667</v>
      </c>
      <c r="B18" s="1">
        <f>IFERROR(__xludf.DUMMYFUNCTION("""COMPUTED_VALUE"""),6620.91)</f>
        <v>6620.91</v>
      </c>
      <c r="D18" s="2">
        <f>IFERROR(__xludf.DUMMYFUNCTION("""COMPUTED_VALUE"""),45316.66666666667)</f>
        <v>45316.66667</v>
      </c>
      <c r="E18" s="1">
        <f>IFERROR(__xludf.DUMMYFUNCTION("""COMPUTED_VALUE"""),6648.22)</f>
        <v>6648.22</v>
      </c>
      <c r="G18" s="2">
        <f>IFERROR(__xludf.DUMMYFUNCTION("""COMPUTED_VALUE"""),45316.66666666667)</f>
        <v>45316.66667</v>
      </c>
      <c r="H18" s="1">
        <f>IFERROR(__xludf.DUMMYFUNCTION("""COMPUTED_VALUE"""),6571.45)</f>
        <v>6571.45</v>
      </c>
      <c r="J18" s="2">
        <f>IFERROR(__xludf.DUMMYFUNCTION("""COMPUTED_VALUE"""),45316.66666666667)</f>
        <v>45316.66667</v>
      </c>
      <c r="K18" s="1">
        <f>IFERROR(__xludf.DUMMYFUNCTION("""COMPUTED_VALUE"""),6608.88)</f>
        <v>6608.88</v>
      </c>
      <c r="M18" s="2">
        <f>IFERROR(__xludf.DUMMYFUNCTION("""COMPUTED_VALUE"""),45316.66666666667)</f>
        <v>45316.66667</v>
      </c>
      <c r="N18" s="1">
        <f>IFERROR(__xludf.DUMMYFUNCTION("""COMPUTED_VALUE"""),2.06048647E8)</f>
        <v>206048647</v>
      </c>
    </row>
    <row r="19">
      <c r="A19" s="2">
        <f>IFERROR(__xludf.DUMMYFUNCTION("""COMPUTED_VALUE"""),45317.66666666667)</f>
        <v>45317.66667</v>
      </c>
      <c r="B19" s="1">
        <f>IFERROR(__xludf.DUMMYFUNCTION("""COMPUTED_VALUE"""),6598.65)</f>
        <v>6598.65</v>
      </c>
      <c r="D19" s="2">
        <f>IFERROR(__xludf.DUMMYFUNCTION("""COMPUTED_VALUE"""),45317.66666666667)</f>
        <v>45317.66667</v>
      </c>
      <c r="E19" s="1">
        <f>IFERROR(__xludf.DUMMYFUNCTION("""COMPUTED_VALUE"""),6633.48)</f>
        <v>6633.48</v>
      </c>
      <c r="G19" s="2">
        <f>IFERROR(__xludf.DUMMYFUNCTION("""COMPUTED_VALUE"""),45317.66666666667)</f>
        <v>45317.66667</v>
      </c>
      <c r="H19" s="1">
        <f>IFERROR(__xludf.DUMMYFUNCTION("""COMPUTED_VALUE"""),6579.32)</f>
        <v>6579.32</v>
      </c>
      <c r="J19" s="2">
        <f>IFERROR(__xludf.DUMMYFUNCTION("""COMPUTED_VALUE"""),45317.66666666667)</f>
        <v>45317.66667</v>
      </c>
      <c r="K19" s="1">
        <f>IFERROR(__xludf.DUMMYFUNCTION("""COMPUTED_VALUE"""),6593.37)</f>
        <v>6593.37</v>
      </c>
      <c r="M19" s="2">
        <f>IFERROR(__xludf.DUMMYFUNCTION("""COMPUTED_VALUE"""),45317.66666666667)</f>
        <v>45317.66667</v>
      </c>
      <c r="N19" s="1">
        <f>IFERROR(__xludf.DUMMYFUNCTION("""COMPUTED_VALUE"""),1.81023249E8)</f>
        <v>181023249</v>
      </c>
    </row>
    <row r="20">
      <c r="A20" s="2">
        <f>IFERROR(__xludf.DUMMYFUNCTION("""COMPUTED_VALUE"""),45320.66666666667)</f>
        <v>45320.66667</v>
      </c>
      <c r="B20" s="1">
        <f>IFERROR(__xludf.DUMMYFUNCTION("""COMPUTED_VALUE"""),6616.25)</f>
        <v>6616.25</v>
      </c>
      <c r="D20" s="2">
        <f>IFERROR(__xludf.DUMMYFUNCTION("""COMPUTED_VALUE"""),45320.66666666667)</f>
        <v>45320.66667</v>
      </c>
      <c r="E20" s="1">
        <f>IFERROR(__xludf.DUMMYFUNCTION("""COMPUTED_VALUE"""),6708.97)</f>
        <v>6708.97</v>
      </c>
      <c r="G20" s="2">
        <f>IFERROR(__xludf.DUMMYFUNCTION("""COMPUTED_VALUE"""),45320.66666666667)</f>
        <v>45320.66667</v>
      </c>
      <c r="H20" s="1">
        <f>IFERROR(__xludf.DUMMYFUNCTION("""COMPUTED_VALUE"""),6610.51)</f>
        <v>6610.51</v>
      </c>
      <c r="J20" s="2">
        <f>IFERROR(__xludf.DUMMYFUNCTION("""COMPUTED_VALUE"""),45320.66666666667)</f>
        <v>45320.66667</v>
      </c>
      <c r="K20" s="1">
        <f>IFERROR(__xludf.DUMMYFUNCTION("""COMPUTED_VALUE"""),6707.43)</f>
        <v>6707.43</v>
      </c>
      <c r="M20" s="2">
        <f>IFERROR(__xludf.DUMMYFUNCTION("""COMPUTED_VALUE"""),45320.66666666667)</f>
        <v>45320.66667</v>
      </c>
      <c r="N20" s="1">
        <f>IFERROR(__xludf.DUMMYFUNCTION("""COMPUTED_VALUE"""),2.01896304E8)</f>
        <v>201896304</v>
      </c>
    </row>
    <row r="21">
      <c r="A21" s="2">
        <f>IFERROR(__xludf.DUMMYFUNCTION("""COMPUTED_VALUE"""),45321.66666666667)</f>
        <v>45321.66667</v>
      </c>
      <c r="B21" s="1">
        <f>IFERROR(__xludf.DUMMYFUNCTION("""COMPUTED_VALUE"""),6731.28)</f>
        <v>6731.28</v>
      </c>
      <c r="D21" s="2">
        <f>IFERROR(__xludf.DUMMYFUNCTION("""COMPUTED_VALUE"""),45321.66666666667)</f>
        <v>45321.66667</v>
      </c>
      <c r="E21" s="1">
        <f>IFERROR(__xludf.DUMMYFUNCTION("""COMPUTED_VALUE"""),6731.71)</f>
        <v>6731.71</v>
      </c>
      <c r="G21" s="2">
        <f>IFERROR(__xludf.DUMMYFUNCTION("""COMPUTED_VALUE"""),45321.66666666667)</f>
        <v>45321.66667</v>
      </c>
      <c r="H21" s="1">
        <f>IFERROR(__xludf.DUMMYFUNCTION("""COMPUTED_VALUE"""),6657.98)</f>
        <v>6657.98</v>
      </c>
      <c r="J21" s="2">
        <f>IFERROR(__xludf.DUMMYFUNCTION("""COMPUTED_VALUE"""),45321.66666666667)</f>
        <v>45321.66667</v>
      </c>
      <c r="K21" s="1">
        <f>IFERROR(__xludf.DUMMYFUNCTION("""COMPUTED_VALUE"""),6687.72)</f>
        <v>6687.72</v>
      </c>
      <c r="M21" s="2">
        <f>IFERROR(__xludf.DUMMYFUNCTION("""COMPUTED_VALUE"""),45321.66666666667)</f>
        <v>45321.66667</v>
      </c>
      <c r="N21" s="1">
        <f>IFERROR(__xludf.DUMMYFUNCTION("""COMPUTED_VALUE"""),2.2203337E8)</f>
        <v>222033370</v>
      </c>
    </row>
    <row r="22">
      <c r="A22" s="2">
        <f>IFERROR(__xludf.DUMMYFUNCTION("""COMPUTED_VALUE"""),45322.66666666667)</f>
        <v>45322.66667</v>
      </c>
      <c r="B22" s="1">
        <f>IFERROR(__xludf.DUMMYFUNCTION("""COMPUTED_VALUE"""),6647.96)</f>
        <v>6647.96</v>
      </c>
      <c r="D22" s="2">
        <f>IFERROR(__xludf.DUMMYFUNCTION("""COMPUTED_VALUE"""),45322.66666666667)</f>
        <v>45322.66667</v>
      </c>
      <c r="E22" s="1">
        <f>IFERROR(__xludf.DUMMYFUNCTION("""COMPUTED_VALUE"""),6718.5)</f>
        <v>6718.5</v>
      </c>
      <c r="G22" s="2">
        <f>IFERROR(__xludf.DUMMYFUNCTION("""COMPUTED_VALUE"""),45322.66666666667)</f>
        <v>45322.66667</v>
      </c>
      <c r="H22" s="1">
        <f>IFERROR(__xludf.DUMMYFUNCTION("""COMPUTED_VALUE"""),6518.74)</f>
        <v>6518.74</v>
      </c>
      <c r="J22" s="2">
        <f>IFERROR(__xludf.DUMMYFUNCTION("""COMPUTED_VALUE"""),45322.66666666667)</f>
        <v>45322.66667</v>
      </c>
      <c r="K22" s="1">
        <f>IFERROR(__xludf.DUMMYFUNCTION("""COMPUTED_VALUE"""),6521.84)</f>
        <v>6521.84</v>
      </c>
      <c r="M22" s="2">
        <f>IFERROR(__xludf.DUMMYFUNCTION("""COMPUTED_VALUE"""),45322.66666666667)</f>
        <v>45322.66667</v>
      </c>
      <c r="N22" s="1">
        <f>IFERROR(__xludf.DUMMYFUNCTION("""COMPUTED_VALUE"""),2.40055081E8)</f>
        <v>240055081</v>
      </c>
    </row>
    <row r="23">
      <c r="A23" s="2">
        <f>IFERROR(__xludf.DUMMYFUNCTION("""COMPUTED_VALUE"""),45323.66666666667)</f>
        <v>45323.66667</v>
      </c>
      <c r="B23" s="1">
        <f>IFERROR(__xludf.DUMMYFUNCTION("""COMPUTED_VALUE"""),6581.2)</f>
        <v>6581.2</v>
      </c>
      <c r="D23" s="2">
        <f>IFERROR(__xludf.DUMMYFUNCTION("""COMPUTED_VALUE"""),45323.66666666667)</f>
        <v>45323.66667</v>
      </c>
      <c r="E23" s="1">
        <f>IFERROR(__xludf.DUMMYFUNCTION("""COMPUTED_VALUE"""),6646.13)</f>
        <v>6646.13</v>
      </c>
      <c r="G23" s="2">
        <f>IFERROR(__xludf.DUMMYFUNCTION("""COMPUTED_VALUE"""),45323.66666666667)</f>
        <v>45323.66667</v>
      </c>
      <c r="H23" s="1">
        <f>IFERROR(__xludf.DUMMYFUNCTION("""COMPUTED_VALUE"""),6573.41)</f>
        <v>6573.41</v>
      </c>
      <c r="J23" s="2">
        <f>IFERROR(__xludf.DUMMYFUNCTION("""COMPUTED_VALUE"""),45323.66666666667)</f>
        <v>45323.66667</v>
      </c>
      <c r="K23" s="1">
        <f>IFERROR(__xludf.DUMMYFUNCTION("""COMPUTED_VALUE"""),6616.52)</f>
        <v>6616.52</v>
      </c>
      <c r="M23" s="2">
        <f>IFERROR(__xludf.DUMMYFUNCTION("""COMPUTED_VALUE"""),45323.66666666667)</f>
        <v>45323.66667</v>
      </c>
      <c r="N23" s="1">
        <f>IFERROR(__xludf.DUMMYFUNCTION("""COMPUTED_VALUE"""),2.0940776E8)</f>
        <v>209407760</v>
      </c>
    </row>
    <row r="24">
      <c r="A24" s="2">
        <f>IFERROR(__xludf.DUMMYFUNCTION("""COMPUTED_VALUE"""),45324.66666666667)</f>
        <v>45324.66667</v>
      </c>
      <c r="B24" s="1">
        <f>IFERROR(__xludf.DUMMYFUNCTION("""COMPUTED_VALUE"""),6609.8)</f>
        <v>6609.8</v>
      </c>
      <c r="D24" s="2">
        <f>IFERROR(__xludf.DUMMYFUNCTION("""COMPUTED_VALUE"""),45324.66666666667)</f>
        <v>45324.66667</v>
      </c>
      <c r="E24" s="1">
        <f>IFERROR(__xludf.DUMMYFUNCTION("""COMPUTED_VALUE"""),6726.83)</f>
        <v>6726.83</v>
      </c>
      <c r="G24" s="2">
        <f>IFERROR(__xludf.DUMMYFUNCTION("""COMPUTED_VALUE"""),45324.66666666667)</f>
        <v>45324.66667</v>
      </c>
      <c r="H24" s="1">
        <f>IFERROR(__xludf.DUMMYFUNCTION("""COMPUTED_VALUE"""),6609.8)</f>
        <v>6609.8</v>
      </c>
      <c r="J24" s="2">
        <f>IFERROR(__xludf.DUMMYFUNCTION("""COMPUTED_VALUE"""),45324.66666666667)</f>
        <v>45324.66667</v>
      </c>
      <c r="K24" s="1">
        <f>IFERROR(__xludf.DUMMYFUNCTION("""COMPUTED_VALUE"""),6708.47)</f>
        <v>6708.47</v>
      </c>
      <c r="M24" s="2">
        <f>IFERROR(__xludf.DUMMYFUNCTION("""COMPUTED_VALUE"""),45324.66666666667)</f>
        <v>45324.66667</v>
      </c>
      <c r="N24" s="1">
        <f>IFERROR(__xludf.DUMMYFUNCTION("""COMPUTED_VALUE"""),2.87692795E8)</f>
        <v>287692795</v>
      </c>
    </row>
    <row r="25">
      <c r="A25" s="2">
        <f>IFERROR(__xludf.DUMMYFUNCTION("""COMPUTED_VALUE"""),45327.66666666667)</f>
        <v>45327.66667</v>
      </c>
      <c r="B25" s="1">
        <f>IFERROR(__xludf.DUMMYFUNCTION("""COMPUTED_VALUE"""),6690.84)</f>
        <v>6690.84</v>
      </c>
      <c r="D25" s="2">
        <f>IFERROR(__xludf.DUMMYFUNCTION("""COMPUTED_VALUE"""),45327.66666666667)</f>
        <v>45327.66667</v>
      </c>
      <c r="E25" s="1">
        <f>IFERROR(__xludf.DUMMYFUNCTION("""COMPUTED_VALUE"""),6710.03)</f>
        <v>6710.03</v>
      </c>
      <c r="G25" s="2">
        <f>IFERROR(__xludf.DUMMYFUNCTION("""COMPUTED_VALUE"""),45327.66666666667)</f>
        <v>45327.66667</v>
      </c>
      <c r="H25" s="1">
        <f>IFERROR(__xludf.DUMMYFUNCTION("""COMPUTED_VALUE"""),6605.93)</f>
        <v>6605.93</v>
      </c>
      <c r="J25" s="2">
        <f>IFERROR(__xludf.DUMMYFUNCTION("""COMPUTED_VALUE"""),45327.66666666667)</f>
        <v>45327.66667</v>
      </c>
      <c r="K25" s="1">
        <f>IFERROR(__xludf.DUMMYFUNCTION("""COMPUTED_VALUE"""),6646.33)</f>
        <v>6646.33</v>
      </c>
      <c r="M25" s="2">
        <f>IFERROR(__xludf.DUMMYFUNCTION("""COMPUTED_VALUE"""),45327.66666666667)</f>
        <v>45327.66667</v>
      </c>
      <c r="N25" s="1">
        <f>IFERROR(__xludf.DUMMYFUNCTION("""COMPUTED_VALUE"""),3.64138483E8)</f>
        <v>364138483</v>
      </c>
    </row>
    <row r="26">
      <c r="A26" s="2">
        <f>IFERROR(__xludf.DUMMYFUNCTION("""COMPUTED_VALUE"""),45328.66666666667)</f>
        <v>45328.66667</v>
      </c>
      <c r="B26" s="1">
        <f>IFERROR(__xludf.DUMMYFUNCTION("""COMPUTED_VALUE"""),6664.57)</f>
        <v>6664.57</v>
      </c>
      <c r="D26" s="2">
        <f>IFERROR(__xludf.DUMMYFUNCTION("""COMPUTED_VALUE"""),45328.66666666667)</f>
        <v>45328.66667</v>
      </c>
      <c r="E26" s="1">
        <f>IFERROR(__xludf.DUMMYFUNCTION("""COMPUTED_VALUE"""),6675.47)</f>
        <v>6675.47</v>
      </c>
      <c r="G26" s="2">
        <f>IFERROR(__xludf.DUMMYFUNCTION("""COMPUTED_VALUE"""),45328.66666666667)</f>
        <v>45328.66667</v>
      </c>
      <c r="H26" s="1">
        <f>IFERROR(__xludf.DUMMYFUNCTION("""COMPUTED_VALUE"""),6583.34)</f>
        <v>6583.34</v>
      </c>
      <c r="J26" s="2">
        <f>IFERROR(__xludf.DUMMYFUNCTION("""COMPUTED_VALUE"""),45328.66666666667)</f>
        <v>45328.66667</v>
      </c>
      <c r="K26" s="1">
        <f>IFERROR(__xludf.DUMMYFUNCTION("""COMPUTED_VALUE"""),6630.84)</f>
        <v>6630.84</v>
      </c>
      <c r="M26" s="2">
        <f>IFERROR(__xludf.DUMMYFUNCTION("""COMPUTED_VALUE"""),45328.66666666667)</f>
        <v>45328.66667</v>
      </c>
      <c r="N26" s="1">
        <f>IFERROR(__xludf.DUMMYFUNCTION("""COMPUTED_VALUE"""),6.5595935E8)</f>
        <v>655959350</v>
      </c>
    </row>
    <row r="27">
      <c r="A27" s="2">
        <f>IFERROR(__xludf.DUMMYFUNCTION("""COMPUTED_VALUE"""),45329.66666666667)</f>
        <v>45329.66667</v>
      </c>
      <c r="B27" s="1">
        <f>IFERROR(__xludf.DUMMYFUNCTION("""COMPUTED_VALUE"""),6670.93)</f>
        <v>6670.93</v>
      </c>
      <c r="D27" s="2">
        <f>IFERROR(__xludf.DUMMYFUNCTION("""COMPUTED_VALUE"""),45329.66666666667)</f>
        <v>45329.66667</v>
      </c>
      <c r="E27" s="1">
        <f>IFERROR(__xludf.DUMMYFUNCTION("""COMPUTED_VALUE"""),6762.25)</f>
        <v>6762.25</v>
      </c>
      <c r="G27" s="2">
        <f>IFERROR(__xludf.DUMMYFUNCTION("""COMPUTED_VALUE"""),45329.66666666667)</f>
        <v>45329.66667</v>
      </c>
      <c r="H27" s="1">
        <f>IFERROR(__xludf.DUMMYFUNCTION("""COMPUTED_VALUE"""),6670.93)</f>
        <v>6670.93</v>
      </c>
      <c r="J27" s="2">
        <f>IFERROR(__xludf.DUMMYFUNCTION("""COMPUTED_VALUE"""),45329.66666666667)</f>
        <v>45329.66667</v>
      </c>
      <c r="K27" s="1">
        <f>IFERROR(__xludf.DUMMYFUNCTION("""COMPUTED_VALUE"""),6756.97)</f>
        <v>6756.97</v>
      </c>
      <c r="M27" s="2">
        <f>IFERROR(__xludf.DUMMYFUNCTION("""COMPUTED_VALUE"""),45329.66666666667)</f>
        <v>45329.66667</v>
      </c>
      <c r="N27" s="1">
        <f>IFERROR(__xludf.DUMMYFUNCTION("""COMPUTED_VALUE"""),6.12712536E8)</f>
        <v>612712536</v>
      </c>
    </row>
    <row r="28">
      <c r="A28" s="2">
        <f>IFERROR(__xludf.DUMMYFUNCTION("""COMPUTED_VALUE"""),45330.66666666667)</f>
        <v>45330.66667</v>
      </c>
      <c r="B28" s="1">
        <f>IFERROR(__xludf.DUMMYFUNCTION("""COMPUTED_VALUE"""),6764.59)</f>
        <v>6764.59</v>
      </c>
      <c r="D28" s="2">
        <f>IFERROR(__xludf.DUMMYFUNCTION("""COMPUTED_VALUE"""),45330.66666666667)</f>
        <v>45330.66667</v>
      </c>
      <c r="E28" s="1">
        <f>IFERROR(__xludf.DUMMYFUNCTION("""COMPUTED_VALUE"""),6797.55)</f>
        <v>6797.55</v>
      </c>
      <c r="G28" s="2">
        <f>IFERROR(__xludf.DUMMYFUNCTION("""COMPUTED_VALUE"""),45330.66666666667)</f>
        <v>45330.66667</v>
      </c>
      <c r="H28" s="1">
        <f>IFERROR(__xludf.DUMMYFUNCTION("""COMPUTED_VALUE"""),6760.26)</f>
        <v>6760.26</v>
      </c>
      <c r="J28" s="2">
        <f>IFERROR(__xludf.DUMMYFUNCTION("""COMPUTED_VALUE"""),45330.66666666667)</f>
        <v>45330.66667</v>
      </c>
      <c r="K28" s="1">
        <f>IFERROR(__xludf.DUMMYFUNCTION("""COMPUTED_VALUE"""),6787.38)</f>
        <v>6787.38</v>
      </c>
      <c r="M28" s="2">
        <f>IFERROR(__xludf.DUMMYFUNCTION("""COMPUTED_VALUE"""),45330.66666666667)</f>
        <v>45330.66667</v>
      </c>
      <c r="N28" s="1">
        <f>IFERROR(__xludf.DUMMYFUNCTION("""COMPUTED_VALUE"""),4.85895336E8)</f>
        <v>485895336</v>
      </c>
    </row>
    <row r="29">
      <c r="A29" s="2">
        <f>IFERROR(__xludf.DUMMYFUNCTION("""COMPUTED_VALUE"""),45331.66666666667)</f>
        <v>45331.66667</v>
      </c>
      <c r="B29" s="1">
        <f>IFERROR(__xludf.DUMMYFUNCTION("""COMPUTED_VALUE"""),6821.72)</f>
        <v>6821.72</v>
      </c>
      <c r="D29" s="2">
        <f>IFERROR(__xludf.DUMMYFUNCTION("""COMPUTED_VALUE"""),45331.66666666667)</f>
        <v>45331.66667</v>
      </c>
      <c r="E29" s="1">
        <f>IFERROR(__xludf.DUMMYFUNCTION("""COMPUTED_VALUE"""),6892.29)</f>
        <v>6892.29</v>
      </c>
      <c r="G29" s="2">
        <f>IFERROR(__xludf.DUMMYFUNCTION("""COMPUTED_VALUE"""),45331.66666666667)</f>
        <v>45331.66667</v>
      </c>
      <c r="H29" s="1">
        <f>IFERROR(__xludf.DUMMYFUNCTION("""COMPUTED_VALUE"""),6821.72)</f>
        <v>6821.72</v>
      </c>
      <c r="J29" s="2">
        <f>IFERROR(__xludf.DUMMYFUNCTION("""COMPUTED_VALUE"""),45331.66666666667)</f>
        <v>45331.66667</v>
      </c>
      <c r="K29" s="1">
        <f>IFERROR(__xludf.DUMMYFUNCTION("""COMPUTED_VALUE"""),6882.49)</f>
        <v>6882.49</v>
      </c>
      <c r="M29" s="2">
        <f>IFERROR(__xludf.DUMMYFUNCTION("""COMPUTED_VALUE"""),45331.66666666667)</f>
        <v>45331.66667</v>
      </c>
      <c r="N29" s="1">
        <f>IFERROR(__xludf.DUMMYFUNCTION("""COMPUTED_VALUE"""),3.94416366E8)</f>
        <v>394416366</v>
      </c>
    </row>
    <row r="30">
      <c r="A30" s="2">
        <f>IFERROR(__xludf.DUMMYFUNCTION("""COMPUTED_VALUE"""),45334.66666666667)</f>
        <v>45334.66667</v>
      </c>
      <c r="B30" s="1">
        <f>IFERROR(__xludf.DUMMYFUNCTION("""COMPUTED_VALUE"""),6879.91)</f>
        <v>6879.91</v>
      </c>
      <c r="D30" s="2">
        <f>IFERROR(__xludf.DUMMYFUNCTION("""COMPUTED_VALUE"""),45334.66666666667)</f>
        <v>45334.66667</v>
      </c>
      <c r="E30" s="1">
        <f>IFERROR(__xludf.DUMMYFUNCTION("""COMPUTED_VALUE"""),6879.91)</f>
        <v>6879.91</v>
      </c>
      <c r="G30" s="2">
        <f>IFERROR(__xludf.DUMMYFUNCTION("""COMPUTED_VALUE"""),45334.66666666667)</f>
        <v>45334.66667</v>
      </c>
      <c r="H30" s="1">
        <f>IFERROR(__xludf.DUMMYFUNCTION("""COMPUTED_VALUE"""),6785.19)</f>
        <v>6785.19</v>
      </c>
      <c r="J30" s="2">
        <f>IFERROR(__xludf.DUMMYFUNCTION("""COMPUTED_VALUE"""),45334.66666666667)</f>
        <v>45334.66667</v>
      </c>
      <c r="K30" s="1">
        <f>IFERROR(__xludf.DUMMYFUNCTION("""COMPUTED_VALUE"""),6793.49)</f>
        <v>6793.49</v>
      </c>
      <c r="M30" s="2">
        <f>IFERROR(__xludf.DUMMYFUNCTION("""COMPUTED_VALUE"""),45334.66666666667)</f>
        <v>45334.66667</v>
      </c>
      <c r="N30" s="1">
        <f>IFERROR(__xludf.DUMMYFUNCTION("""COMPUTED_VALUE"""),3.65879186E8)</f>
        <v>365879186</v>
      </c>
    </row>
    <row r="31">
      <c r="A31" s="2">
        <f>IFERROR(__xludf.DUMMYFUNCTION("""COMPUTED_VALUE"""),45335.66666666667)</f>
        <v>45335.66667</v>
      </c>
      <c r="B31" s="1">
        <f>IFERROR(__xludf.DUMMYFUNCTION("""COMPUTED_VALUE"""),6610.83)</f>
        <v>6610.83</v>
      </c>
      <c r="D31" s="2">
        <f>IFERROR(__xludf.DUMMYFUNCTION("""COMPUTED_VALUE"""),45335.66666666667)</f>
        <v>45335.66667</v>
      </c>
      <c r="E31" s="1">
        <f>IFERROR(__xludf.DUMMYFUNCTION("""COMPUTED_VALUE"""),6707.04)</f>
        <v>6707.04</v>
      </c>
      <c r="G31" s="2">
        <f>IFERROR(__xludf.DUMMYFUNCTION("""COMPUTED_VALUE"""),45335.66666666667)</f>
        <v>45335.66667</v>
      </c>
      <c r="H31" s="1">
        <f>IFERROR(__xludf.DUMMYFUNCTION("""COMPUTED_VALUE"""),6586.59)</f>
        <v>6586.59</v>
      </c>
      <c r="J31" s="2">
        <f>IFERROR(__xludf.DUMMYFUNCTION("""COMPUTED_VALUE"""),45335.66666666667)</f>
        <v>45335.66667</v>
      </c>
      <c r="K31" s="1">
        <f>IFERROR(__xludf.DUMMYFUNCTION("""COMPUTED_VALUE"""),6647.89)</f>
        <v>6647.89</v>
      </c>
      <c r="M31" s="2">
        <f>IFERROR(__xludf.DUMMYFUNCTION("""COMPUTED_VALUE"""),45335.66666666667)</f>
        <v>45335.66667</v>
      </c>
      <c r="N31" s="1">
        <f>IFERROR(__xludf.DUMMYFUNCTION("""COMPUTED_VALUE"""),3.57856064E8)</f>
        <v>357856064</v>
      </c>
    </row>
    <row r="32">
      <c r="A32" s="2">
        <f>IFERROR(__xludf.DUMMYFUNCTION("""COMPUTED_VALUE"""),45336.66666666667)</f>
        <v>45336.66667</v>
      </c>
      <c r="B32" s="1">
        <f>IFERROR(__xludf.DUMMYFUNCTION("""COMPUTED_VALUE"""),6693.02)</f>
        <v>6693.02</v>
      </c>
      <c r="D32" s="2">
        <f>IFERROR(__xludf.DUMMYFUNCTION("""COMPUTED_VALUE"""),45336.66666666667)</f>
        <v>45336.66667</v>
      </c>
      <c r="E32" s="1">
        <f>IFERROR(__xludf.DUMMYFUNCTION("""COMPUTED_VALUE"""),6739.73)</f>
        <v>6739.73</v>
      </c>
      <c r="G32" s="2">
        <f>IFERROR(__xludf.DUMMYFUNCTION("""COMPUTED_VALUE"""),45336.66666666667)</f>
        <v>45336.66667</v>
      </c>
      <c r="H32" s="1">
        <f>IFERROR(__xludf.DUMMYFUNCTION("""COMPUTED_VALUE"""),6664.3)</f>
        <v>6664.3</v>
      </c>
      <c r="J32" s="2">
        <f>IFERROR(__xludf.DUMMYFUNCTION("""COMPUTED_VALUE"""),45336.66666666667)</f>
        <v>45336.66667</v>
      </c>
      <c r="K32" s="1">
        <f>IFERROR(__xludf.DUMMYFUNCTION("""COMPUTED_VALUE"""),6735.9)</f>
        <v>6735.9</v>
      </c>
      <c r="M32" s="2">
        <f>IFERROR(__xludf.DUMMYFUNCTION("""COMPUTED_VALUE"""),45336.66666666667)</f>
        <v>45336.66667</v>
      </c>
      <c r="N32" s="1">
        <f>IFERROR(__xludf.DUMMYFUNCTION("""COMPUTED_VALUE"""),2.84165042E8)</f>
        <v>284165042</v>
      </c>
    </row>
    <row r="33">
      <c r="A33" s="2">
        <f>IFERROR(__xludf.DUMMYFUNCTION("""COMPUTED_VALUE"""),45337.66666666667)</f>
        <v>45337.66667</v>
      </c>
      <c r="B33" s="1">
        <f>IFERROR(__xludf.DUMMYFUNCTION("""COMPUTED_VALUE"""),6748.31)</f>
        <v>6748.31</v>
      </c>
      <c r="D33" s="2">
        <f>IFERROR(__xludf.DUMMYFUNCTION("""COMPUTED_VALUE"""),45337.66666666667)</f>
        <v>45337.66667</v>
      </c>
      <c r="E33" s="1">
        <f>IFERROR(__xludf.DUMMYFUNCTION("""COMPUTED_VALUE"""),6748.31)</f>
        <v>6748.31</v>
      </c>
      <c r="G33" s="2">
        <f>IFERROR(__xludf.DUMMYFUNCTION("""COMPUTED_VALUE"""),45337.66666666667)</f>
        <v>45337.66667</v>
      </c>
      <c r="H33" s="1">
        <f>IFERROR(__xludf.DUMMYFUNCTION("""COMPUTED_VALUE"""),6670.23)</f>
        <v>6670.23</v>
      </c>
      <c r="J33" s="2">
        <f>IFERROR(__xludf.DUMMYFUNCTION("""COMPUTED_VALUE"""),45337.66666666667)</f>
        <v>45337.66667</v>
      </c>
      <c r="K33" s="1">
        <f>IFERROR(__xludf.DUMMYFUNCTION("""COMPUTED_VALUE"""),6698.92)</f>
        <v>6698.92</v>
      </c>
      <c r="M33" s="2">
        <f>IFERROR(__xludf.DUMMYFUNCTION("""COMPUTED_VALUE"""),45337.66666666667)</f>
        <v>45337.66667</v>
      </c>
      <c r="N33" s="1">
        <f>IFERROR(__xludf.DUMMYFUNCTION("""COMPUTED_VALUE"""),2.71460123E8)</f>
        <v>271460123</v>
      </c>
    </row>
    <row r="34">
      <c r="A34" s="2">
        <f>IFERROR(__xludf.DUMMYFUNCTION("""COMPUTED_VALUE"""),45338.66666666667)</f>
        <v>45338.66667</v>
      </c>
      <c r="B34" s="1">
        <f>IFERROR(__xludf.DUMMYFUNCTION("""COMPUTED_VALUE"""),6702.12)</f>
        <v>6702.12</v>
      </c>
      <c r="D34" s="2">
        <f>IFERROR(__xludf.DUMMYFUNCTION("""COMPUTED_VALUE"""),45338.66666666667)</f>
        <v>45338.66667</v>
      </c>
      <c r="E34" s="1">
        <f>IFERROR(__xludf.DUMMYFUNCTION("""COMPUTED_VALUE"""),6707.66)</f>
        <v>6707.66</v>
      </c>
      <c r="G34" s="2">
        <f>IFERROR(__xludf.DUMMYFUNCTION("""COMPUTED_VALUE"""),45338.66666666667)</f>
        <v>45338.66667</v>
      </c>
      <c r="H34" s="1">
        <f>IFERROR(__xludf.DUMMYFUNCTION("""COMPUTED_VALUE"""),6613.3)</f>
        <v>6613.3</v>
      </c>
      <c r="J34" s="2">
        <f>IFERROR(__xludf.DUMMYFUNCTION("""COMPUTED_VALUE"""),45338.66666666667)</f>
        <v>45338.66667</v>
      </c>
      <c r="K34" s="1">
        <f>IFERROR(__xludf.DUMMYFUNCTION("""COMPUTED_VALUE"""),6619.11)</f>
        <v>6619.11</v>
      </c>
      <c r="M34" s="2">
        <f>IFERROR(__xludf.DUMMYFUNCTION("""COMPUTED_VALUE"""),45338.66666666667)</f>
        <v>45338.66667</v>
      </c>
      <c r="N34" s="1">
        <f>IFERROR(__xludf.DUMMYFUNCTION("""COMPUTED_VALUE"""),2.78831305E8)</f>
        <v>278831305</v>
      </c>
    </row>
    <row r="35">
      <c r="A35" s="2">
        <f>IFERROR(__xludf.DUMMYFUNCTION("""COMPUTED_VALUE"""),45342.66666666667)</f>
        <v>45342.66667</v>
      </c>
      <c r="B35" s="1">
        <f>IFERROR(__xludf.DUMMYFUNCTION("""COMPUTED_VALUE"""),6583.4)</f>
        <v>6583.4</v>
      </c>
      <c r="D35" s="2">
        <f>IFERROR(__xludf.DUMMYFUNCTION("""COMPUTED_VALUE"""),45342.66666666667)</f>
        <v>45342.66667</v>
      </c>
      <c r="E35" s="1">
        <f>IFERROR(__xludf.DUMMYFUNCTION("""COMPUTED_VALUE"""),6606.74)</f>
        <v>6606.74</v>
      </c>
      <c r="G35" s="2">
        <f>IFERROR(__xludf.DUMMYFUNCTION("""COMPUTED_VALUE"""),45342.66666666667)</f>
        <v>45342.66667</v>
      </c>
      <c r="H35" s="1">
        <f>IFERROR(__xludf.DUMMYFUNCTION("""COMPUTED_VALUE"""),6490.75)</f>
        <v>6490.75</v>
      </c>
      <c r="J35" s="2">
        <f>IFERROR(__xludf.DUMMYFUNCTION("""COMPUTED_VALUE"""),45342.66666666667)</f>
        <v>45342.66667</v>
      </c>
      <c r="K35" s="1">
        <f>IFERROR(__xludf.DUMMYFUNCTION("""COMPUTED_VALUE"""),6571.12)</f>
        <v>6571.12</v>
      </c>
      <c r="M35" s="2">
        <f>IFERROR(__xludf.DUMMYFUNCTION("""COMPUTED_VALUE"""),45342.66666666667)</f>
        <v>45342.66667</v>
      </c>
      <c r="N35" s="1">
        <f>IFERROR(__xludf.DUMMYFUNCTION("""COMPUTED_VALUE"""),3.09134025E8)</f>
        <v>309134025</v>
      </c>
    </row>
    <row r="36">
      <c r="A36" s="2">
        <f>IFERROR(__xludf.DUMMYFUNCTION("""COMPUTED_VALUE"""),45343.66666666667)</f>
        <v>45343.66667</v>
      </c>
      <c r="B36" s="1">
        <f>IFERROR(__xludf.DUMMYFUNCTION("""COMPUTED_VALUE"""),6450.38)</f>
        <v>6450.38</v>
      </c>
      <c r="D36" s="2">
        <f>IFERROR(__xludf.DUMMYFUNCTION("""COMPUTED_VALUE"""),45343.66666666667)</f>
        <v>45343.66667</v>
      </c>
      <c r="E36" s="1">
        <f>IFERROR(__xludf.DUMMYFUNCTION("""COMPUTED_VALUE"""),6484.87)</f>
        <v>6484.87</v>
      </c>
      <c r="G36" s="2">
        <f>IFERROR(__xludf.DUMMYFUNCTION("""COMPUTED_VALUE"""),45343.66666666667)</f>
        <v>45343.66667</v>
      </c>
      <c r="H36" s="1">
        <f>IFERROR(__xludf.DUMMYFUNCTION("""COMPUTED_VALUE"""),6411.09)</f>
        <v>6411.09</v>
      </c>
      <c r="J36" s="2">
        <f>IFERROR(__xludf.DUMMYFUNCTION("""COMPUTED_VALUE"""),45343.66666666667)</f>
        <v>45343.66667</v>
      </c>
      <c r="K36" s="1">
        <f>IFERROR(__xludf.DUMMYFUNCTION("""COMPUTED_VALUE"""),6484.83)</f>
        <v>6484.83</v>
      </c>
      <c r="M36" s="2">
        <f>IFERROR(__xludf.DUMMYFUNCTION("""COMPUTED_VALUE"""),45343.66666666667)</f>
        <v>45343.66667</v>
      </c>
      <c r="N36" s="1">
        <f>IFERROR(__xludf.DUMMYFUNCTION("""COMPUTED_VALUE"""),3.06811767E8)</f>
        <v>306811767</v>
      </c>
    </row>
    <row r="37">
      <c r="A37" s="2">
        <f>IFERROR(__xludf.DUMMYFUNCTION("""COMPUTED_VALUE"""),45344.66666666667)</f>
        <v>45344.66667</v>
      </c>
      <c r="B37" s="1">
        <f>IFERROR(__xludf.DUMMYFUNCTION("""COMPUTED_VALUE"""),6643.47)</f>
        <v>6643.47</v>
      </c>
      <c r="D37" s="2">
        <f>IFERROR(__xludf.DUMMYFUNCTION("""COMPUTED_VALUE"""),45344.66666666667)</f>
        <v>45344.66667</v>
      </c>
      <c r="E37" s="1">
        <f>IFERROR(__xludf.DUMMYFUNCTION("""COMPUTED_VALUE"""),6671.48)</f>
        <v>6671.48</v>
      </c>
      <c r="G37" s="2">
        <f>IFERROR(__xludf.DUMMYFUNCTION("""COMPUTED_VALUE"""),45344.66666666667)</f>
        <v>45344.66667</v>
      </c>
      <c r="H37" s="1">
        <f>IFERROR(__xludf.DUMMYFUNCTION("""COMPUTED_VALUE"""),6615.31)</f>
        <v>6615.31</v>
      </c>
      <c r="J37" s="2">
        <f>IFERROR(__xludf.DUMMYFUNCTION("""COMPUTED_VALUE"""),45344.66666666667)</f>
        <v>45344.66667</v>
      </c>
      <c r="K37" s="1">
        <f>IFERROR(__xludf.DUMMYFUNCTION("""COMPUTED_VALUE"""),6645.94)</f>
        <v>6645.94</v>
      </c>
      <c r="M37" s="2">
        <f>IFERROR(__xludf.DUMMYFUNCTION("""COMPUTED_VALUE"""),45344.66666666667)</f>
        <v>45344.66667</v>
      </c>
      <c r="N37" s="1">
        <f>IFERROR(__xludf.DUMMYFUNCTION("""COMPUTED_VALUE"""),3.08315482E8)</f>
        <v>308315482</v>
      </c>
    </row>
    <row r="38">
      <c r="A38" s="2">
        <f>IFERROR(__xludf.DUMMYFUNCTION("""COMPUTED_VALUE"""),45345.66666666667)</f>
        <v>45345.66667</v>
      </c>
      <c r="B38" s="1">
        <f>IFERROR(__xludf.DUMMYFUNCTION("""COMPUTED_VALUE"""),6704.23)</f>
        <v>6704.23</v>
      </c>
      <c r="D38" s="2">
        <f>IFERROR(__xludf.DUMMYFUNCTION("""COMPUTED_VALUE"""),45345.66666666667)</f>
        <v>45345.66667</v>
      </c>
      <c r="E38" s="1">
        <f>IFERROR(__xludf.DUMMYFUNCTION("""COMPUTED_VALUE"""),6707.89)</f>
        <v>6707.89</v>
      </c>
      <c r="G38" s="2">
        <f>IFERROR(__xludf.DUMMYFUNCTION("""COMPUTED_VALUE"""),45345.66666666667)</f>
        <v>45345.66667</v>
      </c>
      <c r="H38" s="1">
        <f>IFERROR(__xludf.DUMMYFUNCTION("""COMPUTED_VALUE"""),6632.63)</f>
        <v>6632.63</v>
      </c>
      <c r="J38" s="2">
        <f>IFERROR(__xludf.DUMMYFUNCTION("""COMPUTED_VALUE"""),45345.66666666667)</f>
        <v>45345.66667</v>
      </c>
      <c r="K38" s="1">
        <f>IFERROR(__xludf.DUMMYFUNCTION("""COMPUTED_VALUE"""),6651.26)</f>
        <v>6651.26</v>
      </c>
      <c r="M38" s="2">
        <f>IFERROR(__xludf.DUMMYFUNCTION("""COMPUTED_VALUE"""),45345.66666666667)</f>
        <v>45345.66667</v>
      </c>
      <c r="N38" s="1">
        <f>IFERROR(__xludf.DUMMYFUNCTION("""COMPUTED_VALUE"""),2.18911872E8)</f>
        <v>218911872</v>
      </c>
    </row>
    <row r="39">
      <c r="A39" s="2">
        <f>IFERROR(__xludf.DUMMYFUNCTION("""COMPUTED_VALUE"""),45348.66666666667)</f>
        <v>45348.66667</v>
      </c>
      <c r="B39" s="1">
        <f>IFERROR(__xludf.DUMMYFUNCTION("""COMPUTED_VALUE"""),6677.68)</f>
        <v>6677.68</v>
      </c>
      <c r="D39" s="2">
        <f>IFERROR(__xludf.DUMMYFUNCTION("""COMPUTED_VALUE"""),45348.66666666667)</f>
        <v>45348.66667</v>
      </c>
      <c r="E39" s="1">
        <f>IFERROR(__xludf.DUMMYFUNCTION("""COMPUTED_VALUE"""),6703.25)</f>
        <v>6703.25</v>
      </c>
      <c r="G39" s="2">
        <f>IFERROR(__xludf.DUMMYFUNCTION("""COMPUTED_VALUE"""),45348.66666666667)</f>
        <v>45348.66667</v>
      </c>
      <c r="H39" s="1">
        <f>IFERROR(__xludf.DUMMYFUNCTION("""COMPUTED_VALUE"""),6649.59)</f>
        <v>6649.59</v>
      </c>
      <c r="J39" s="2">
        <f>IFERROR(__xludf.DUMMYFUNCTION("""COMPUTED_VALUE"""),45348.66666666667)</f>
        <v>45348.66667</v>
      </c>
      <c r="K39" s="1">
        <f>IFERROR(__xludf.DUMMYFUNCTION("""COMPUTED_VALUE"""),6657.21)</f>
        <v>6657.21</v>
      </c>
      <c r="M39" s="2">
        <f>IFERROR(__xludf.DUMMYFUNCTION("""COMPUTED_VALUE"""),45348.66666666667)</f>
        <v>45348.66667</v>
      </c>
      <c r="N39" s="1">
        <f>IFERROR(__xludf.DUMMYFUNCTION("""COMPUTED_VALUE"""),2.68109309E8)</f>
        <v>268109309</v>
      </c>
    </row>
    <row r="40">
      <c r="A40" s="2">
        <f>IFERROR(__xludf.DUMMYFUNCTION("""COMPUTED_VALUE"""),45349.66666666667)</f>
        <v>45349.66667</v>
      </c>
      <c r="B40" s="1">
        <f>IFERROR(__xludf.DUMMYFUNCTION("""COMPUTED_VALUE"""),6675.18)</f>
        <v>6675.18</v>
      </c>
      <c r="D40" s="2">
        <f>IFERROR(__xludf.DUMMYFUNCTION("""COMPUTED_VALUE"""),45349.66666666667)</f>
        <v>45349.66667</v>
      </c>
      <c r="E40" s="1">
        <f>IFERROR(__xludf.DUMMYFUNCTION("""COMPUTED_VALUE"""),6675.18)</f>
        <v>6675.18</v>
      </c>
      <c r="G40" s="2">
        <f>IFERROR(__xludf.DUMMYFUNCTION("""COMPUTED_VALUE"""),45349.66666666667)</f>
        <v>45349.66667</v>
      </c>
      <c r="H40" s="1">
        <f>IFERROR(__xludf.DUMMYFUNCTION("""COMPUTED_VALUE"""),6601.61)</f>
        <v>6601.61</v>
      </c>
      <c r="J40" s="2">
        <f>IFERROR(__xludf.DUMMYFUNCTION("""COMPUTED_VALUE"""),45349.66666666667)</f>
        <v>45349.66667</v>
      </c>
      <c r="K40" s="1">
        <f>IFERROR(__xludf.DUMMYFUNCTION("""COMPUTED_VALUE"""),6657.03)</f>
        <v>6657.03</v>
      </c>
      <c r="M40" s="2">
        <f>IFERROR(__xludf.DUMMYFUNCTION("""COMPUTED_VALUE"""),45349.66666666667)</f>
        <v>45349.66667</v>
      </c>
      <c r="N40" s="1">
        <f>IFERROR(__xludf.DUMMYFUNCTION("""COMPUTED_VALUE"""),3.0924737E8)</f>
        <v>309247370</v>
      </c>
    </row>
    <row r="41">
      <c r="A41" s="2">
        <f>IFERROR(__xludf.DUMMYFUNCTION("""COMPUTED_VALUE"""),45350.66666666667)</f>
        <v>45350.66667</v>
      </c>
      <c r="B41" s="1">
        <f>IFERROR(__xludf.DUMMYFUNCTION("""COMPUTED_VALUE"""),6651.51)</f>
        <v>6651.51</v>
      </c>
      <c r="D41" s="2">
        <f>IFERROR(__xludf.DUMMYFUNCTION("""COMPUTED_VALUE"""),45350.66666666667)</f>
        <v>45350.66667</v>
      </c>
      <c r="E41" s="1">
        <f>IFERROR(__xludf.DUMMYFUNCTION("""COMPUTED_VALUE"""),6665.21)</f>
        <v>6665.21</v>
      </c>
      <c r="G41" s="2">
        <f>IFERROR(__xludf.DUMMYFUNCTION("""COMPUTED_VALUE"""),45350.66666666667)</f>
        <v>45350.66667</v>
      </c>
      <c r="H41" s="1">
        <f>IFERROR(__xludf.DUMMYFUNCTION("""COMPUTED_VALUE"""),6617.54)</f>
        <v>6617.54</v>
      </c>
      <c r="J41" s="2">
        <f>IFERROR(__xludf.DUMMYFUNCTION("""COMPUTED_VALUE"""),45350.66666666667)</f>
        <v>45350.66667</v>
      </c>
      <c r="K41" s="1">
        <f>IFERROR(__xludf.DUMMYFUNCTION("""COMPUTED_VALUE"""),6653.05)</f>
        <v>6653.05</v>
      </c>
      <c r="M41" s="2">
        <f>IFERROR(__xludf.DUMMYFUNCTION("""COMPUTED_VALUE"""),45350.66666666667)</f>
        <v>45350.66667</v>
      </c>
      <c r="N41" s="1">
        <f>IFERROR(__xludf.DUMMYFUNCTION("""COMPUTED_VALUE"""),2.32821527E8)</f>
        <v>232821527</v>
      </c>
    </row>
    <row r="42">
      <c r="A42" s="2">
        <f>IFERROR(__xludf.DUMMYFUNCTION("""COMPUTED_VALUE"""),45351.66666666667)</f>
        <v>45351.66667</v>
      </c>
      <c r="B42" s="1">
        <f>IFERROR(__xludf.DUMMYFUNCTION("""COMPUTED_VALUE"""),6676.15)</f>
        <v>6676.15</v>
      </c>
      <c r="D42" s="2">
        <f>IFERROR(__xludf.DUMMYFUNCTION("""COMPUTED_VALUE"""),45351.66666666667)</f>
        <v>45351.66667</v>
      </c>
      <c r="E42" s="1">
        <f>IFERROR(__xludf.DUMMYFUNCTION("""COMPUTED_VALUE"""),6745.58)</f>
        <v>6745.58</v>
      </c>
      <c r="G42" s="2">
        <f>IFERROR(__xludf.DUMMYFUNCTION("""COMPUTED_VALUE"""),45351.66666666667)</f>
        <v>45351.66667</v>
      </c>
      <c r="H42" s="1">
        <f>IFERROR(__xludf.DUMMYFUNCTION("""COMPUTED_VALUE"""),6638.62)</f>
        <v>6638.62</v>
      </c>
      <c r="J42" s="2">
        <f>IFERROR(__xludf.DUMMYFUNCTION("""COMPUTED_VALUE"""),45351.66666666667)</f>
        <v>45351.66667</v>
      </c>
      <c r="K42" s="1">
        <f>IFERROR(__xludf.DUMMYFUNCTION("""COMPUTED_VALUE"""),6737.09)</f>
        <v>6737.09</v>
      </c>
      <c r="M42" s="2">
        <f>IFERROR(__xludf.DUMMYFUNCTION("""COMPUTED_VALUE"""),45351.66666666667)</f>
        <v>45351.66667</v>
      </c>
      <c r="N42" s="1">
        <f>IFERROR(__xludf.DUMMYFUNCTION("""COMPUTED_VALUE"""),3.5817848E8)</f>
        <v>358178480</v>
      </c>
    </row>
    <row r="43">
      <c r="A43" s="2">
        <f>IFERROR(__xludf.DUMMYFUNCTION("""COMPUTED_VALUE"""),45352.66666666667)</f>
        <v>45352.66667</v>
      </c>
      <c r="B43" s="1">
        <f>IFERROR(__xludf.DUMMYFUNCTION("""COMPUTED_VALUE"""),6711.84)</f>
        <v>6711.84</v>
      </c>
      <c r="D43" s="2">
        <f>IFERROR(__xludf.DUMMYFUNCTION("""COMPUTED_VALUE"""),45352.66666666667)</f>
        <v>45352.66667</v>
      </c>
      <c r="E43" s="1">
        <f>IFERROR(__xludf.DUMMYFUNCTION("""COMPUTED_VALUE"""),6786.82)</f>
        <v>6786.82</v>
      </c>
      <c r="G43" s="2">
        <f>IFERROR(__xludf.DUMMYFUNCTION("""COMPUTED_VALUE"""),45352.66666666667)</f>
        <v>45352.66667</v>
      </c>
      <c r="H43" s="1">
        <f>IFERROR(__xludf.DUMMYFUNCTION("""COMPUTED_VALUE"""),6708.01)</f>
        <v>6708.01</v>
      </c>
      <c r="J43" s="2">
        <f>IFERROR(__xludf.DUMMYFUNCTION("""COMPUTED_VALUE"""),45352.66666666667)</f>
        <v>45352.66667</v>
      </c>
      <c r="K43" s="1">
        <f>IFERROR(__xludf.DUMMYFUNCTION("""COMPUTED_VALUE"""),6782.83)</f>
        <v>6782.83</v>
      </c>
      <c r="M43" s="2">
        <f>IFERROR(__xludf.DUMMYFUNCTION("""COMPUTED_VALUE"""),45352.66666666667)</f>
        <v>45352.66667</v>
      </c>
      <c r="N43" s="1">
        <f>IFERROR(__xludf.DUMMYFUNCTION("""COMPUTED_VALUE"""),3.09774375E8)</f>
        <v>309774375</v>
      </c>
    </row>
    <row r="44">
      <c r="A44" s="2">
        <f>IFERROR(__xludf.DUMMYFUNCTION("""COMPUTED_VALUE"""),45355.66666666667)</f>
        <v>45355.66667</v>
      </c>
      <c r="B44" s="1">
        <f>IFERROR(__xludf.DUMMYFUNCTION("""COMPUTED_VALUE"""),6763.21)</f>
        <v>6763.21</v>
      </c>
      <c r="D44" s="2">
        <f>IFERROR(__xludf.DUMMYFUNCTION("""COMPUTED_VALUE"""),45355.66666666667)</f>
        <v>45355.66667</v>
      </c>
      <c r="E44" s="1">
        <f>IFERROR(__xludf.DUMMYFUNCTION("""COMPUTED_VALUE"""),6791.09)</f>
        <v>6791.09</v>
      </c>
      <c r="G44" s="2">
        <f>IFERROR(__xludf.DUMMYFUNCTION("""COMPUTED_VALUE"""),45355.66666666667)</f>
        <v>45355.66667</v>
      </c>
      <c r="H44" s="1">
        <f>IFERROR(__xludf.DUMMYFUNCTION("""COMPUTED_VALUE"""),6743.79)</f>
        <v>6743.79</v>
      </c>
      <c r="J44" s="2">
        <f>IFERROR(__xludf.DUMMYFUNCTION("""COMPUTED_VALUE"""),45355.66666666667)</f>
        <v>45355.66667</v>
      </c>
      <c r="K44" s="1">
        <f>IFERROR(__xludf.DUMMYFUNCTION("""COMPUTED_VALUE"""),6767.93)</f>
        <v>6767.93</v>
      </c>
      <c r="M44" s="2">
        <f>IFERROR(__xludf.DUMMYFUNCTION("""COMPUTED_VALUE"""),45355.66666666667)</f>
        <v>45355.66667</v>
      </c>
      <c r="N44" s="1">
        <f>IFERROR(__xludf.DUMMYFUNCTION("""COMPUTED_VALUE"""),2.92042035E8)</f>
        <v>292042035</v>
      </c>
    </row>
    <row r="45">
      <c r="A45" s="2">
        <f>IFERROR(__xludf.DUMMYFUNCTION("""COMPUTED_VALUE"""),45356.66666666667)</f>
        <v>45356.66667</v>
      </c>
      <c r="B45" s="1">
        <f>IFERROR(__xludf.DUMMYFUNCTION("""COMPUTED_VALUE"""),6724.42)</f>
        <v>6724.42</v>
      </c>
      <c r="D45" s="2">
        <f>IFERROR(__xludf.DUMMYFUNCTION("""COMPUTED_VALUE"""),45356.66666666667)</f>
        <v>45356.66667</v>
      </c>
      <c r="E45" s="1">
        <f>IFERROR(__xludf.DUMMYFUNCTION("""COMPUTED_VALUE"""),6726.24)</f>
        <v>6726.24</v>
      </c>
      <c r="G45" s="2">
        <f>IFERROR(__xludf.DUMMYFUNCTION("""COMPUTED_VALUE"""),45356.66666666667)</f>
        <v>45356.66667</v>
      </c>
      <c r="H45" s="1">
        <f>IFERROR(__xludf.DUMMYFUNCTION("""COMPUTED_VALUE"""),6501.86)</f>
        <v>6501.86</v>
      </c>
      <c r="J45" s="2">
        <f>IFERROR(__xludf.DUMMYFUNCTION("""COMPUTED_VALUE"""),45356.66666666667)</f>
        <v>45356.66667</v>
      </c>
      <c r="K45" s="1">
        <f>IFERROR(__xludf.DUMMYFUNCTION("""COMPUTED_VALUE"""),6537.28)</f>
        <v>6537.28</v>
      </c>
      <c r="M45" s="2">
        <f>IFERROR(__xludf.DUMMYFUNCTION("""COMPUTED_VALUE"""),45356.66666666667)</f>
        <v>45356.66667</v>
      </c>
      <c r="N45" s="1">
        <f>IFERROR(__xludf.DUMMYFUNCTION("""COMPUTED_VALUE"""),3.41179229E8)</f>
        <v>341179229</v>
      </c>
    </row>
    <row r="46">
      <c r="A46" s="2">
        <f>IFERROR(__xludf.DUMMYFUNCTION("""COMPUTED_VALUE"""),45357.66666666667)</f>
        <v>45357.66667</v>
      </c>
      <c r="B46" s="1">
        <f>IFERROR(__xludf.DUMMYFUNCTION("""COMPUTED_VALUE"""),6599.56)</f>
        <v>6599.56</v>
      </c>
      <c r="D46" s="2">
        <f>IFERROR(__xludf.DUMMYFUNCTION("""COMPUTED_VALUE"""),45357.66666666667)</f>
        <v>45357.66667</v>
      </c>
      <c r="E46" s="1">
        <f>IFERROR(__xludf.DUMMYFUNCTION("""COMPUTED_VALUE"""),6616.46)</f>
        <v>6616.46</v>
      </c>
      <c r="G46" s="2">
        <f>IFERROR(__xludf.DUMMYFUNCTION("""COMPUTED_VALUE"""),45357.66666666667)</f>
        <v>45357.66667</v>
      </c>
      <c r="H46" s="1">
        <f>IFERROR(__xludf.DUMMYFUNCTION("""COMPUTED_VALUE"""),6520.18)</f>
        <v>6520.18</v>
      </c>
      <c r="J46" s="2">
        <f>IFERROR(__xludf.DUMMYFUNCTION("""COMPUTED_VALUE"""),45357.66666666667)</f>
        <v>45357.66667</v>
      </c>
      <c r="K46" s="1">
        <f>IFERROR(__xludf.DUMMYFUNCTION("""COMPUTED_VALUE"""),6571.82)</f>
        <v>6571.82</v>
      </c>
      <c r="M46" s="2">
        <f>IFERROR(__xludf.DUMMYFUNCTION("""COMPUTED_VALUE"""),45357.66666666667)</f>
        <v>45357.66667</v>
      </c>
      <c r="N46" s="1">
        <f>IFERROR(__xludf.DUMMYFUNCTION("""COMPUTED_VALUE"""),4.47191686E8)</f>
        <v>447191686</v>
      </c>
    </row>
    <row r="47">
      <c r="A47" s="2">
        <f>IFERROR(__xludf.DUMMYFUNCTION("""COMPUTED_VALUE"""),45358.66666666667)</f>
        <v>45358.66667</v>
      </c>
      <c r="B47" s="1">
        <f>IFERROR(__xludf.DUMMYFUNCTION("""COMPUTED_VALUE"""),6640.38)</f>
        <v>6640.38</v>
      </c>
      <c r="D47" s="2">
        <f>IFERROR(__xludf.DUMMYFUNCTION("""COMPUTED_VALUE"""),45358.66666666667)</f>
        <v>45358.66667</v>
      </c>
      <c r="E47" s="1">
        <f>IFERROR(__xludf.DUMMYFUNCTION("""COMPUTED_VALUE"""),6687.66)</f>
        <v>6687.66</v>
      </c>
      <c r="G47" s="2">
        <f>IFERROR(__xludf.DUMMYFUNCTION("""COMPUTED_VALUE"""),45358.66666666667)</f>
        <v>45358.66667</v>
      </c>
      <c r="H47" s="1">
        <f>IFERROR(__xludf.DUMMYFUNCTION("""COMPUTED_VALUE"""),6569.72)</f>
        <v>6569.72</v>
      </c>
      <c r="J47" s="2">
        <f>IFERROR(__xludf.DUMMYFUNCTION("""COMPUTED_VALUE"""),45358.66666666667)</f>
        <v>45358.66667</v>
      </c>
      <c r="K47" s="1">
        <f>IFERROR(__xludf.DUMMYFUNCTION("""COMPUTED_VALUE"""),6674.75)</f>
        <v>6674.75</v>
      </c>
      <c r="M47" s="2">
        <f>IFERROR(__xludf.DUMMYFUNCTION("""COMPUTED_VALUE"""),45358.66666666667)</f>
        <v>45358.66667</v>
      </c>
      <c r="N47" s="1">
        <f>IFERROR(__xludf.DUMMYFUNCTION("""COMPUTED_VALUE"""),3.60747774E8)</f>
        <v>360747774</v>
      </c>
    </row>
    <row r="48">
      <c r="A48" s="2">
        <f>IFERROR(__xludf.DUMMYFUNCTION("""COMPUTED_VALUE"""),45359.66666666667)</f>
        <v>45359.66667</v>
      </c>
      <c r="B48" s="1">
        <f>IFERROR(__xludf.DUMMYFUNCTION("""COMPUTED_VALUE"""),6663.21)</f>
        <v>6663.21</v>
      </c>
      <c r="D48" s="2">
        <f>IFERROR(__xludf.DUMMYFUNCTION("""COMPUTED_VALUE"""),45359.66666666667)</f>
        <v>45359.66667</v>
      </c>
      <c r="E48" s="1">
        <f>IFERROR(__xludf.DUMMYFUNCTION("""COMPUTED_VALUE"""),6717.59)</f>
        <v>6717.59</v>
      </c>
      <c r="G48" s="2">
        <f>IFERROR(__xludf.DUMMYFUNCTION("""COMPUTED_VALUE"""),45359.66666666667)</f>
        <v>45359.66667</v>
      </c>
      <c r="H48" s="1">
        <f>IFERROR(__xludf.DUMMYFUNCTION("""COMPUTED_VALUE"""),6604.69)</f>
        <v>6604.69</v>
      </c>
      <c r="J48" s="2">
        <f>IFERROR(__xludf.DUMMYFUNCTION("""COMPUTED_VALUE"""),45359.66666666667)</f>
        <v>45359.66667</v>
      </c>
      <c r="K48" s="1">
        <f>IFERROR(__xludf.DUMMYFUNCTION("""COMPUTED_VALUE"""),6630.86)</f>
        <v>6630.86</v>
      </c>
      <c r="M48" s="2">
        <f>IFERROR(__xludf.DUMMYFUNCTION("""COMPUTED_VALUE"""),45359.66666666667)</f>
        <v>45359.66667</v>
      </c>
      <c r="N48" s="1">
        <f>IFERROR(__xludf.DUMMYFUNCTION("""COMPUTED_VALUE"""),3.23114468E8)</f>
        <v>323114468</v>
      </c>
    </row>
    <row r="49">
      <c r="A49" s="2">
        <f>IFERROR(__xludf.DUMMYFUNCTION("""COMPUTED_VALUE"""),45362.66666666667)</f>
        <v>45362.66667</v>
      </c>
      <c r="B49" s="1">
        <f>IFERROR(__xludf.DUMMYFUNCTION("""COMPUTED_VALUE"""),6595.83)</f>
        <v>6595.83</v>
      </c>
      <c r="D49" s="2">
        <f>IFERROR(__xludf.DUMMYFUNCTION("""COMPUTED_VALUE"""),45362.66666666667)</f>
        <v>45362.66667</v>
      </c>
      <c r="E49" s="1">
        <f>IFERROR(__xludf.DUMMYFUNCTION("""COMPUTED_VALUE"""),6645.22)</f>
        <v>6645.22</v>
      </c>
      <c r="G49" s="2">
        <f>IFERROR(__xludf.DUMMYFUNCTION("""COMPUTED_VALUE"""),45362.66666666667)</f>
        <v>45362.66667</v>
      </c>
      <c r="H49" s="1">
        <f>IFERROR(__xludf.DUMMYFUNCTION("""COMPUTED_VALUE"""),6566.01)</f>
        <v>6566.01</v>
      </c>
      <c r="J49" s="2">
        <f>IFERROR(__xludf.DUMMYFUNCTION("""COMPUTED_VALUE"""),45362.66666666667)</f>
        <v>45362.66667</v>
      </c>
      <c r="K49" s="1">
        <f>IFERROR(__xludf.DUMMYFUNCTION("""COMPUTED_VALUE"""),6623.83)</f>
        <v>6623.83</v>
      </c>
      <c r="M49" s="2">
        <f>IFERROR(__xludf.DUMMYFUNCTION("""COMPUTED_VALUE"""),45362.66666666667)</f>
        <v>45362.66667</v>
      </c>
      <c r="N49" s="1">
        <f>IFERROR(__xludf.DUMMYFUNCTION("""COMPUTED_VALUE"""),2.61187956E8)</f>
        <v>261187956</v>
      </c>
    </row>
    <row r="50">
      <c r="A50" s="2">
        <f>IFERROR(__xludf.DUMMYFUNCTION("""COMPUTED_VALUE"""),45363.66666666667)</f>
        <v>45363.66667</v>
      </c>
      <c r="B50" s="1">
        <f>IFERROR(__xludf.DUMMYFUNCTION("""COMPUTED_VALUE"""),6698.55)</f>
        <v>6698.55</v>
      </c>
      <c r="D50" s="2">
        <f>IFERROR(__xludf.DUMMYFUNCTION("""COMPUTED_VALUE"""),45363.66666666667)</f>
        <v>45363.66667</v>
      </c>
      <c r="E50" s="1">
        <f>IFERROR(__xludf.DUMMYFUNCTION("""COMPUTED_VALUE"""),6797.38)</f>
        <v>6797.38</v>
      </c>
      <c r="G50" s="2">
        <f>IFERROR(__xludf.DUMMYFUNCTION("""COMPUTED_VALUE"""),45363.66666666667)</f>
        <v>45363.66667</v>
      </c>
      <c r="H50" s="1">
        <f>IFERROR(__xludf.DUMMYFUNCTION("""COMPUTED_VALUE"""),6663.65)</f>
        <v>6663.65</v>
      </c>
      <c r="J50" s="2">
        <f>IFERROR(__xludf.DUMMYFUNCTION("""COMPUTED_VALUE"""),45363.66666666667)</f>
        <v>45363.66667</v>
      </c>
      <c r="K50" s="1">
        <f>IFERROR(__xludf.DUMMYFUNCTION("""COMPUTED_VALUE"""),6792.85)</f>
        <v>6792.85</v>
      </c>
      <c r="M50" s="2">
        <f>IFERROR(__xludf.DUMMYFUNCTION("""COMPUTED_VALUE"""),45363.66666666667)</f>
        <v>45363.66667</v>
      </c>
      <c r="N50" s="1">
        <f>IFERROR(__xludf.DUMMYFUNCTION("""COMPUTED_VALUE"""),3.13260999E8)</f>
        <v>313260999</v>
      </c>
    </row>
    <row r="51">
      <c r="A51" s="2">
        <f>IFERROR(__xludf.DUMMYFUNCTION("""COMPUTED_VALUE"""),45364.66666666667)</f>
        <v>45364.66667</v>
      </c>
      <c r="B51" s="1">
        <f>IFERROR(__xludf.DUMMYFUNCTION("""COMPUTED_VALUE"""),6813.64)</f>
        <v>6813.64</v>
      </c>
      <c r="D51" s="2">
        <f>IFERROR(__xludf.DUMMYFUNCTION("""COMPUTED_VALUE"""),45364.66666666667)</f>
        <v>45364.66667</v>
      </c>
      <c r="E51" s="1">
        <f>IFERROR(__xludf.DUMMYFUNCTION("""COMPUTED_VALUE"""),6813.64)</f>
        <v>6813.64</v>
      </c>
      <c r="G51" s="2">
        <f>IFERROR(__xludf.DUMMYFUNCTION("""COMPUTED_VALUE"""),45364.66666666667)</f>
        <v>45364.66667</v>
      </c>
      <c r="H51" s="1">
        <f>IFERROR(__xludf.DUMMYFUNCTION("""COMPUTED_VALUE"""),6739.08)</f>
        <v>6739.08</v>
      </c>
      <c r="J51" s="2">
        <f>IFERROR(__xludf.DUMMYFUNCTION("""COMPUTED_VALUE"""),45364.66666666667)</f>
        <v>45364.66667</v>
      </c>
      <c r="K51" s="1">
        <f>IFERROR(__xludf.DUMMYFUNCTION("""COMPUTED_VALUE"""),6767.93)</f>
        <v>6767.93</v>
      </c>
      <c r="M51" s="2">
        <f>IFERROR(__xludf.DUMMYFUNCTION("""COMPUTED_VALUE"""),45364.66666666667)</f>
        <v>45364.66667</v>
      </c>
      <c r="N51" s="1">
        <f>IFERROR(__xludf.DUMMYFUNCTION("""COMPUTED_VALUE"""),2.75912898E8)</f>
        <v>275912898</v>
      </c>
    </row>
    <row r="52">
      <c r="A52" s="2">
        <f>IFERROR(__xludf.DUMMYFUNCTION("""COMPUTED_VALUE"""),45365.66666666667)</f>
        <v>45365.66667</v>
      </c>
      <c r="B52" s="1">
        <f>IFERROR(__xludf.DUMMYFUNCTION("""COMPUTED_VALUE"""),6824.15)</f>
        <v>6824.15</v>
      </c>
      <c r="D52" s="2">
        <f>IFERROR(__xludf.DUMMYFUNCTION("""COMPUTED_VALUE"""),45365.66666666667)</f>
        <v>45365.66667</v>
      </c>
      <c r="E52" s="1">
        <f>IFERROR(__xludf.DUMMYFUNCTION("""COMPUTED_VALUE"""),6877.95)</f>
        <v>6877.95</v>
      </c>
      <c r="G52" s="2">
        <f>IFERROR(__xludf.DUMMYFUNCTION("""COMPUTED_VALUE"""),45365.66666666667)</f>
        <v>45365.66667</v>
      </c>
      <c r="H52" s="1">
        <f>IFERROR(__xludf.DUMMYFUNCTION("""COMPUTED_VALUE"""),6796.79)</f>
        <v>6796.79</v>
      </c>
      <c r="J52" s="2">
        <f>IFERROR(__xludf.DUMMYFUNCTION("""COMPUTED_VALUE"""),45365.66666666667)</f>
        <v>45365.66667</v>
      </c>
      <c r="K52" s="1">
        <f>IFERROR(__xludf.DUMMYFUNCTION("""COMPUTED_VALUE"""),6842.27)</f>
        <v>6842.27</v>
      </c>
      <c r="M52" s="2">
        <f>IFERROR(__xludf.DUMMYFUNCTION("""COMPUTED_VALUE"""),45365.66666666667)</f>
        <v>45365.66667</v>
      </c>
      <c r="N52" s="1">
        <f>IFERROR(__xludf.DUMMYFUNCTION("""COMPUTED_VALUE"""),3.05651392E8)</f>
        <v>305651392</v>
      </c>
    </row>
    <row r="53">
      <c r="A53" s="2">
        <f>IFERROR(__xludf.DUMMYFUNCTION("""COMPUTED_VALUE"""),45366.66666666667)</f>
        <v>45366.66667</v>
      </c>
      <c r="B53" s="1">
        <f>IFERROR(__xludf.DUMMYFUNCTION("""COMPUTED_VALUE"""),6730.77)</f>
        <v>6730.77</v>
      </c>
      <c r="D53" s="2">
        <f>IFERROR(__xludf.DUMMYFUNCTION("""COMPUTED_VALUE"""),45366.66666666667)</f>
        <v>45366.66667</v>
      </c>
      <c r="E53" s="1">
        <f>IFERROR(__xludf.DUMMYFUNCTION("""COMPUTED_VALUE"""),6755.18)</f>
        <v>6755.18</v>
      </c>
      <c r="G53" s="2">
        <f>IFERROR(__xludf.DUMMYFUNCTION("""COMPUTED_VALUE"""),45366.66666666667)</f>
        <v>45366.66667</v>
      </c>
      <c r="H53" s="1">
        <f>IFERROR(__xludf.DUMMYFUNCTION("""COMPUTED_VALUE"""),6620.02)</f>
        <v>6620.02</v>
      </c>
      <c r="J53" s="2">
        <f>IFERROR(__xludf.DUMMYFUNCTION("""COMPUTED_VALUE"""),45366.66666666667)</f>
        <v>45366.66667</v>
      </c>
      <c r="K53" s="1">
        <f>IFERROR(__xludf.DUMMYFUNCTION("""COMPUTED_VALUE"""),6660.9)</f>
        <v>6660.9</v>
      </c>
      <c r="M53" s="2">
        <f>IFERROR(__xludf.DUMMYFUNCTION("""COMPUTED_VALUE"""),45366.66666666667)</f>
        <v>45366.66667</v>
      </c>
      <c r="N53" s="1">
        <f>IFERROR(__xludf.DUMMYFUNCTION("""COMPUTED_VALUE"""),4.38903176E8)</f>
        <v>438903176</v>
      </c>
    </row>
    <row r="54">
      <c r="A54" s="2">
        <f>IFERROR(__xludf.DUMMYFUNCTION("""COMPUTED_VALUE"""),45369.66666666667)</f>
        <v>45369.66667</v>
      </c>
      <c r="B54" s="1">
        <f>IFERROR(__xludf.DUMMYFUNCTION("""COMPUTED_VALUE"""),6662.07)</f>
        <v>6662.07</v>
      </c>
      <c r="D54" s="2">
        <f>IFERROR(__xludf.DUMMYFUNCTION("""COMPUTED_VALUE"""),45369.66666666667)</f>
        <v>45369.66667</v>
      </c>
      <c r="E54" s="1">
        <f>IFERROR(__xludf.DUMMYFUNCTION("""COMPUTED_VALUE"""),6740.97)</f>
        <v>6740.97</v>
      </c>
      <c r="G54" s="2">
        <f>IFERROR(__xludf.DUMMYFUNCTION("""COMPUTED_VALUE"""),45369.66666666667)</f>
        <v>45369.66667</v>
      </c>
      <c r="H54" s="1">
        <f>IFERROR(__xludf.DUMMYFUNCTION("""COMPUTED_VALUE"""),6661.37)</f>
        <v>6661.37</v>
      </c>
      <c r="J54" s="2">
        <f>IFERROR(__xludf.DUMMYFUNCTION("""COMPUTED_VALUE"""),45369.66666666667)</f>
        <v>45369.66667</v>
      </c>
      <c r="K54" s="1">
        <f>IFERROR(__xludf.DUMMYFUNCTION("""COMPUTED_VALUE"""),6708.79)</f>
        <v>6708.79</v>
      </c>
      <c r="M54" s="2">
        <f>IFERROR(__xludf.DUMMYFUNCTION("""COMPUTED_VALUE"""),45369.66666666667)</f>
        <v>45369.66667</v>
      </c>
      <c r="N54" s="1">
        <f>IFERROR(__xludf.DUMMYFUNCTION("""COMPUTED_VALUE"""),2.45140474E8)</f>
        <v>245140474</v>
      </c>
    </row>
    <row r="55">
      <c r="A55" s="2">
        <f>IFERROR(__xludf.DUMMYFUNCTION("""COMPUTED_VALUE"""),45370.66666666667)</f>
        <v>45370.66667</v>
      </c>
      <c r="B55" s="1">
        <f>IFERROR(__xludf.DUMMYFUNCTION("""COMPUTED_VALUE"""),6699.22)</f>
        <v>6699.22</v>
      </c>
      <c r="D55" s="2">
        <f>IFERROR(__xludf.DUMMYFUNCTION("""COMPUTED_VALUE"""),45370.66666666667)</f>
        <v>45370.66667</v>
      </c>
      <c r="E55" s="1">
        <f>IFERROR(__xludf.DUMMYFUNCTION("""COMPUTED_VALUE"""),6768.85)</f>
        <v>6768.85</v>
      </c>
      <c r="G55" s="2">
        <f>IFERROR(__xludf.DUMMYFUNCTION("""COMPUTED_VALUE"""),45370.66666666667)</f>
        <v>45370.66667</v>
      </c>
      <c r="H55" s="1">
        <f>IFERROR(__xludf.DUMMYFUNCTION("""COMPUTED_VALUE"""),6665.76)</f>
        <v>6665.76</v>
      </c>
      <c r="J55" s="2">
        <f>IFERROR(__xludf.DUMMYFUNCTION("""COMPUTED_VALUE"""),45370.66666666667)</f>
        <v>45370.66667</v>
      </c>
      <c r="K55" s="1">
        <f>IFERROR(__xludf.DUMMYFUNCTION("""COMPUTED_VALUE"""),6766.67)</f>
        <v>6766.67</v>
      </c>
      <c r="M55" s="2">
        <f>IFERROR(__xludf.DUMMYFUNCTION("""COMPUTED_VALUE"""),45370.66666666667)</f>
        <v>45370.66667</v>
      </c>
      <c r="N55" s="1">
        <f>IFERROR(__xludf.DUMMYFUNCTION("""COMPUTED_VALUE"""),2.22426062E8)</f>
        <v>222426062</v>
      </c>
    </row>
    <row r="56">
      <c r="A56" s="2">
        <f>IFERROR(__xludf.DUMMYFUNCTION("""COMPUTED_VALUE"""),45371.66666666667)</f>
        <v>45371.66667</v>
      </c>
      <c r="B56" s="1">
        <f>IFERROR(__xludf.DUMMYFUNCTION("""COMPUTED_VALUE"""),6788.37)</f>
        <v>6788.37</v>
      </c>
      <c r="D56" s="2">
        <f>IFERROR(__xludf.DUMMYFUNCTION("""COMPUTED_VALUE"""),45371.66666666667)</f>
        <v>45371.66667</v>
      </c>
      <c r="E56" s="1">
        <f>IFERROR(__xludf.DUMMYFUNCTION("""COMPUTED_VALUE"""),6839.32)</f>
        <v>6839.32</v>
      </c>
      <c r="G56" s="2">
        <f>IFERROR(__xludf.DUMMYFUNCTION("""COMPUTED_VALUE"""),45371.66666666667)</f>
        <v>45371.66667</v>
      </c>
      <c r="H56" s="1">
        <f>IFERROR(__xludf.DUMMYFUNCTION("""COMPUTED_VALUE"""),6753.0)</f>
        <v>6753</v>
      </c>
      <c r="J56" s="2">
        <f>IFERROR(__xludf.DUMMYFUNCTION("""COMPUTED_VALUE"""),45371.66666666667)</f>
        <v>45371.66667</v>
      </c>
      <c r="K56" s="1">
        <f>IFERROR(__xludf.DUMMYFUNCTION("""COMPUTED_VALUE"""),6830.42)</f>
        <v>6830.42</v>
      </c>
      <c r="M56" s="2">
        <f>IFERROR(__xludf.DUMMYFUNCTION("""COMPUTED_VALUE"""),45371.66666666667)</f>
        <v>45371.66667</v>
      </c>
      <c r="N56" s="1">
        <f>IFERROR(__xludf.DUMMYFUNCTION("""COMPUTED_VALUE"""),2.13704358E8)</f>
        <v>213704358</v>
      </c>
    </row>
    <row r="57">
      <c r="A57" s="2">
        <f>IFERROR(__xludf.DUMMYFUNCTION("""COMPUTED_VALUE"""),45372.66666666667)</f>
        <v>45372.66667</v>
      </c>
      <c r="B57" s="1">
        <f>IFERROR(__xludf.DUMMYFUNCTION("""COMPUTED_VALUE"""),6895.83)</f>
        <v>6895.83</v>
      </c>
      <c r="D57" s="2">
        <f>IFERROR(__xludf.DUMMYFUNCTION("""COMPUTED_VALUE"""),45372.66666666667)</f>
        <v>45372.66667</v>
      </c>
      <c r="E57" s="1">
        <f>IFERROR(__xludf.DUMMYFUNCTION("""COMPUTED_VALUE"""),6922.29)</f>
        <v>6922.29</v>
      </c>
      <c r="G57" s="2">
        <f>IFERROR(__xludf.DUMMYFUNCTION("""COMPUTED_VALUE"""),45372.66666666667)</f>
        <v>45372.66667</v>
      </c>
      <c r="H57" s="1">
        <f>IFERROR(__xludf.DUMMYFUNCTION("""COMPUTED_VALUE"""),6872.23)</f>
        <v>6872.23</v>
      </c>
      <c r="J57" s="2">
        <f>IFERROR(__xludf.DUMMYFUNCTION("""COMPUTED_VALUE"""),45372.66666666667)</f>
        <v>45372.66667</v>
      </c>
      <c r="K57" s="1">
        <f>IFERROR(__xludf.DUMMYFUNCTION("""COMPUTED_VALUE"""),6886.43)</f>
        <v>6886.43</v>
      </c>
      <c r="M57" s="2">
        <f>IFERROR(__xludf.DUMMYFUNCTION("""COMPUTED_VALUE"""),45372.66666666667)</f>
        <v>45372.66667</v>
      </c>
      <c r="N57" s="1">
        <f>IFERROR(__xludf.DUMMYFUNCTION("""COMPUTED_VALUE"""),2.28321114E8)</f>
        <v>228321114</v>
      </c>
    </row>
    <row r="58">
      <c r="A58" s="2">
        <f>IFERROR(__xludf.DUMMYFUNCTION("""COMPUTED_VALUE"""),45373.66666666667)</f>
        <v>45373.66667</v>
      </c>
      <c r="B58" s="1">
        <f>IFERROR(__xludf.DUMMYFUNCTION("""COMPUTED_VALUE"""),6886.19)</f>
        <v>6886.19</v>
      </c>
      <c r="D58" s="2">
        <f>IFERROR(__xludf.DUMMYFUNCTION("""COMPUTED_VALUE"""),45373.66666666667)</f>
        <v>45373.66667</v>
      </c>
      <c r="E58" s="1">
        <f>IFERROR(__xludf.DUMMYFUNCTION("""COMPUTED_VALUE"""),6886.19)</f>
        <v>6886.19</v>
      </c>
      <c r="G58" s="2">
        <f>IFERROR(__xludf.DUMMYFUNCTION("""COMPUTED_VALUE"""),45373.66666666667)</f>
        <v>45373.66667</v>
      </c>
      <c r="H58" s="1">
        <f>IFERROR(__xludf.DUMMYFUNCTION("""COMPUTED_VALUE"""),6829.56)</f>
        <v>6829.56</v>
      </c>
      <c r="J58" s="2">
        <f>IFERROR(__xludf.DUMMYFUNCTION("""COMPUTED_VALUE"""),45373.66666666667)</f>
        <v>45373.66667</v>
      </c>
      <c r="K58" s="1">
        <f>IFERROR(__xludf.DUMMYFUNCTION("""COMPUTED_VALUE"""),6860.56)</f>
        <v>6860.56</v>
      </c>
      <c r="M58" s="2">
        <f>IFERROR(__xludf.DUMMYFUNCTION("""COMPUTED_VALUE"""),45373.66666666667)</f>
        <v>45373.66667</v>
      </c>
      <c r="N58" s="1">
        <f>IFERROR(__xludf.DUMMYFUNCTION("""COMPUTED_VALUE"""),1.81375265E8)</f>
        <v>181375265</v>
      </c>
    </row>
    <row r="59">
      <c r="A59" s="2">
        <f>IFERROR(__xludf.DUMMYFUNCTION("""COMPUTED_VALUE"""),45376.66666666667)</f>
        <v>45376.66667</v>
      </c>
      <c r="B59" s="1">
        <f>IFERROR(__xludf.DUMMYFUNCTION("""COMPUTED_VALUE"""),6809.54)</f>
        <v>6809.54</v>
      </c>
      <c r="D59" s="2">
        <f>IFERROR(__xludf.DUMMYFUNCTION("""COMPUTED_VALUE"""),45376.66666666667)</f>
        <v>45376.66667</v>
      </c>
      <c r="E59" s="1">
        <f>IFERROR(__xludf.DUMMYFUNCTION("""COMPUTED_VALUE"""),6825.46)</f>
        <v>6825.46</v>
      </c>
      <c r="G59" s="2">
        <f>IFERROR(__xludf.DUMMYFUNCTION("""COMPUTED_VALUE"""),45376.66666666667)</f>
        <v>45376.66667</v>
      </c>
      <c r="H59" s="1">
        <f>IFERROR(__xludf.DUMMYFUNCTION("""COMPUTED_VALUE"""),6772.98)</f>
        <v>6772.98</v>
      </c>
      <c r="J59" s="2">
        <f>IFERROR(__xludf.DUMMYFUNCTION("""COMPUTED_VALUE"""),45376.66666666667)</f>
        <v>45376.66667</v>
      </c>
      <c r="K59" s="1">
        <f>IFERROR(__xludf.DUMMYFUNCTION("""COMPUTED_VALUE"""),6800.41)</f>
        <v>6800.41</v>
      </c>
      <c r="M59" s="2">
        <f>IFERROR(__xludf.DUMMYFUNCTION("""COMPUTED_VALUE"""),45376.66666666667)</f>
        <v>45376.66667</v>
      </c>
      <c r="N59" s="1">
        <f>IFERROR(__xludf.DUMMYFUNCTION("""COMPUTED_VALUE"""),1.71888896E8)</f>
        <v>171888896</v>
      </c>
    </row>
    <row r="60">
      <c r="A60" s="2">
        <f>IFERROR(__xludf.DUMMYFUNCTION("""COMPUTED_VALUE"""),45377.66666666667)</f>
        <v>45377.66667</v>
      </c>
      <c r="B60" s="1">
        <f>IFERROR(__xludf.DUMMYFUNCTION("""COMPUTED_VALUE"""),6836.39)</f>
        <v>6836.39</v>
      </c>
      <c r="D60" s="2">
        <f>IFERROR(__xludf.DUMMYFUNCTION("""COMPUTED_VALUE"""),45377.66666666667)</f>
        <v>45377.66667</v>
      </c>
      <c r="E60" s="1">
        <f>IFERROR(__xludf.DUMMYFUNCTION("""COMPUTED_VALUE"""),6843.58)</f>
        <v>6843.58</v>
      </c>
      <c r="G60" s="2">
        <f>IFERROR(__xludf.DUMMYFUNCTION("""COMPUTED_VALUE"""),45377.66666666667)</f>
        <v>45377.66667</v>
      </c>
      <c r="H60" s="1">
        <f>IFERROR(__xludf.DUMMYFUNCTION("""COMPUTED_VALUE"""),6793.16)</f>
        <v>6793.16</v>
      </c>
      <c r="J60" s="2">
        <f>IFERROR(__xludf.DUMMYFUNCTION("""COMPUTED_VALUE"""),45377.66666666667)</f>
        <v>45377.66667</v>
      </c>
      <c r="K60" s="1">
        <f>IFERROR(__xludf.DUMMYFUNCTION("""COMPUTED_VALUE"""),6795.72)</f>
        <v>6795.72</v>
      </c>
      <c r="M60" s="2">
        <f>IFERROR(__xludf.DUMMYFUNCTION("""COMPUTED_VALUE"""),45377.66666666667)</f>
        <v>45377.66667</v>
      </c>
      <c r="N60" s="1">
        <f>IFERROR(__xludf.DUMMYFUNCTION("""COMPUTED_VALUE"""),1.92472575E8)</f>
        <v>192472575</v>
      </c>
    </row>
    <row r="61">
      <c r="A61" s="2">
        <f>IFERROR(__xludf.DUMMYFUNCTION("""COMPUTED_VALUE"""),45378.66666666667)</f>
        <v>45378.66667</v>
      </c>
      <c r="B61" s="1">
        <f>IFERROR(__xludf.DUMMYFUNCTION("""COMPUTED_VALUE"""),6845.37)</f>
        <v>6845.37</v>
      </c>
      <c r="D61" s="2">
        <f>IFERROR(__xludf.DUMMYFUNCTION("""COMPUTED_VALUE"""),45378.66666666667)</f>
        <v>45378.66667</v>
      </c>
      <c r="E61" s="1">
        <f>IFERROR(__xludf.DUMMYFUNCTION("""COMPUTED_VALUE"""),6845.91)</f>
        <v>6845.91</v>
      </c>
      <c r="G61" s="2">
        <f>IFERROR(__xludf.DUMMYFUNCTION("""COMPUTED_VALUE"""),45378.66666666667)</f>
        <v>45378.66667</v>
      </c>
      <c r="H61" s="1">
        <f>IFERROR(__xludf.DUMMYFUNCTION("""COMPUTED_VALUE"""),6737.32)</f>
        <v>6737.32</v>
      </c>
      <c r="J61" s="2">
        <f>IFERROR(__xludf.DUMMYFUNCTION("""COMPUTED_VALUE"""),45378.66666666667)</f>
        <v>45378.66667</v>
      </c>
      <c r="K61" s="1">
        <f>IFERROR(__xludf.DUMMYFUNCTION("""COMPUTED_VALUE"""),6772.72)</f>
        <v>6772.72</v>
      </c>
      <c r="M61" s="2">
        <f>IFERROR(__xludf.DUMMYFUNCTION("""COMPUTED_VALUE"""),45378.66666666667)</f>
        <v>45378.66667</v>
      </c>
      <c r="N61" s="1">
        <f>IFERROR(__xludf.DUMMYFUNCTION("""COMPUTED_VALUE"""),1.90161652E8)</f>
        <v>190161652</v>
      </c>
    </row>
    <row r="62">
      <c r="A62" s="2">
        <f>IFERROR(__xludf.DUMMYFUNCTION("""COMPUTED_VALUE"""),45379.66666666667)</f>
        <v>45379.66667</v>
      </c>
      <c r="B62" s="1">
        <f>IFERROR(__xludf.DUMMYFUNCTION("""COMPUTED_VALUE"""),6768.18)</f>
        <v>6768.18</v>
      </c>
      <c r="D62" s="2">
        <f>IFERROR(__xludf.DUMMYFUNCTION("""COMPUTED_VALUE"""),45379.66666666667)</f>
        <v>45379.66667</v>
      </c>
      <c r="E62" s="1">
        <f>IFERROR(__xludf.DUMMYFUNCTION("""COMPUTED_VALUE"""),6789.86)</f>
        <v>6789.86</v>
      </c>
      <c r="G62" s="2">
        <f>IFERROR(__xludf.DUMMYFUNCTION("""COMPUTED_VALUE"""),45379.66666666667)</f>
        <v>45379.66667</v>
      </c>
      <c r="H62" s="1">
        <f>IFERROR(__xludf.DUMMYFUNCTION("""COMPUTED_VALUE"""),6749.58)</f>
        <v>6749.58</v>
      </c>
      <c r="J62" s="2">
        <f>IFERROR(__xludf.DUMMYFUNCTION("""COMPUTED_VALUE"""),45379.66666666667)</f>
        <v>45379.66667</v>
      </c>
      <c r="K62" s="1">
        <f>IFERROR(__xludf.DUMMYFUNCTION("""COMPUTED_VALUE"""),6762.08)</f>
        <v>6762.08</v>
      </c>
      <c r="M62" s="2">
        <f>IFERROR(__xludf.DUMMYFUNCTION("""COMPUTED_VALUE"""),45379.66666666667)</f>
        <v>45379.66667</v>
      </c>
      <c r="N62" s="1">
        <f>IFERROR(__xludf.DUMMYFUNCTION("""COMPUTED_VALUE"""),2.2512631E8)</f>
        <v>225126310</v>
      </c>
    </row>
    <row r="63">
      <c r="A63" s="2">
        <f>IFERROR(__xludf.DUMMYFUNCTION("""COMPUTED_VALUE"""),45383.66666666667)</f>
        <v>45383.66667</v>
      </c>
      <c r="B63" s="1">
        <f>IFERROR(__xludf.DUMMYFUNCTION("""COMPUTED_VALUE"""),6792.03)</f>
        <v>6792.03</v>
      </c>
      <c r="D63" s="2">
        <f>IFERROR(__xludf.DUMMYFUNCTION("""COMPUTED_VALUE"""),45383.66666666667)</f>
        <v>45383.66667</v>
      </c>
      <c r="E63" s="1">
        <f>IFERROR(__xludf.DUMMYFUNCTION("""COMPUTED_VALUE"""),6832.56)</f>
        <v>6832.56</v>
      </c>
      <c r="G63" s="2">
        <f>IFERROR(__xludf.DUMMYFUNCTION("""COMPUTED_VALUE"""),45383.66666666667)</f>
        <v>45383.66667</v>
      </c>
      <c r="H63" s="1">
        <f>IFERROR(__xludf.DUMMYFUNCTION("""COMPUTED_VALUE"""),6756.43)</f>
        <v>6756.43</v>
      </c>
      <c r="J63" s="2">
        <f>IFERROR(__xludf.DUMMYFUNCTION("""COMPUTED_VALUE"""),45383.66666666667)</f>
        <v>45383.66667</v>
      </c>
      <c r="K63" s="1">
        <f>IFERROR(__xludf.DUMMYFUNCTION("""COMPUTED_VALUE"""),6786.49)</f>
        <v>6786.49</v>
      </c>
      <c r="M63" s="2">
        <f>IFERROR(__xludf.DUMMYFUNCTION("""COMPUTED_VALUE"""),45383.66666666667)</f>
        <v>45383.66667</v>
      </c>
      <c r="N63" s="1">
        <f>IFERROR(__xludf.DUMMYFUNCTION("""COMPUTED_VALUE"""),1.72016617E8)</f>
        <v>172016617</v>
      </c>
    </row>
    <row r="64">
      <c r="A64" s="2">
        <f>IFERROR(__xludf.DUMMYFUNCTION("""COMPUTED_VALUE"""),45384.66666666667)</f>
        <v>45384.66667</v>
      </c>
      <c r="B64" s="1">
        <f>IFERROR(__xludf.DUMMYFUNCTION("""COMPUTED_VALUE"""),6699.56)</f>
        <v>6699.56</v>
      </c>
      <c r="D64" s="2">
        <f>IFERROR(__xludf.DUMMYFUNCTION("""COMPUTED_VALUE"""),45384.66666666667)</f>
        <v>45384.66667</v>
      </c>
      <c r="E64" s="1">
        <f>IFERROR(__xludf.DUMMYFUNCTION("""COMPUTED_VALUE"""),6738.38)</f>
        <v>6738.38</v>
      </c>
      <c r="G64" s="2">
        <f>IFERROR(__xludf.DUMMYFUNCTION("""COMPUTED_VALUE"""),45384.66666666667)</f>
        <v>45384.66667</v>
      </c>
      <c r="H64" s="1">
        <f>IFERROR(__xludf.DUMMYFUNCTION("""COMPUTED_VALUE"""),6662.77)</f>
        <v>6662.77</v>
      </c>
      <c r="J64" s="2">
        <f>IFERROR(__xludf.DUMMYFUNCTION("""COMPUTED_VALUE"""),45384.66666666667)</f>
        <v>45384.66667</v>
      </c>
      <c r="K64" s="1">
        <f>IFERROR(__xludf.DUMMYFUNCTION("""COMPUTED_VALUE"""),6730.05)</f>
        <v>6730.05</v>
      </c>
      <c r="M64" s="2">
        <f>IFERROR(__xludf.DUMMYFUNCTION("""COMPUTED_VALUE"""),45384.66666666667)</f>
        <v>45384.66667</v>
      </c>
      <c r="N64" s="1">
        <f>IFERROR(__xludf.DUMMYFUNCTION("""COMPUTED_VALUE"""),1.88270251E8)</f>
        <v>188270251</v>
      </c>
    </row>
    <row r="65">
      <c r="A65" s="2">
        <f>IFERROR(__xludf.DUMMYFUNCTION("""COMPUTED_VALUE"""),45385.66666666667)</f>
        <v>45385.66667</v>
      </c>
      <c r="B65" s="1">
        <f>IFERROR(__xludf.DUMMYFUNCTION("""COMPUTED_VALUE"""),6707.24)</f>
        <v>6707.24</v>
      </c>
      <c r="D65" s="2">
        <f>IFERROR(__xludf.DUMMYFUNCTION("""COMPUTED_VALUE"""),45385.66666666667)</f>
        <v>45385.66667</v>
      </c>
      <c r="E65" s="1">
        <f>IFERROR(__xludf.DUMMYFUNCTION("""COMPUTED_VALUE"""),6771.67)</f>
        <v>6771.67</v>
      </c>
      <c r="G65" s="2">
        <f>IFERROR(__xludf.DUMMYFUNCTION("""COMPUTED_VALUE"""),45385.66666666667)</f>
        <v>45385.66667</v>
      </c>
      <c r="H65" s="1">
        <f>IFERROR(__xludf.DUMMYFUNCTION("""COMPUTED_VALUE"""),6699.19)</f>
        <v>6699.19</v>
      </c>
      <c r="J65" s="2">
        <f>IFERROR(__xludf.DUMMYFUNCTION("""COMPUTED_VALUE"""),45385.66666666667)</f>
        <v>45385.66667</v>
      </c>
      <c r="K65" s="1">
        <f>IFERROR(__xludf.DUMMYFUNCTION("""COMPUTED_VALUE"""),6726.61)</f>
        <v>6726.61</v>
      </c>
      <c r="M65" s="2">
        <f>IFERROR(__xludf.DUMMYFUNCTION("""COMPUTED_VALUE"""),45385.66666666667)</f>
        <v>45385.66667</v>
      </c>
      <c r="N65" s="1">
        <f>IFERROR(__xludf.DUMMYFUNCTION("""COMPUTED_VALUE"""),1.75852151E8)</f>
        <v>175852151</v>
      </c>
    </row>
    <row r="66">
      <c r="A66" s="2">
        <f>IFERROR(__xludf.DUMMYFUNCTION("""COMPUTED_VALUE"""),45386.66666666667)</f>
        <v>45386.66667</v>
      </c>
      <c r="B66" s="1">
        <f>IFERROR(__xludf.DUMMYFUNCTION("""COMPUTED_VALUE"""),6805.8)</f>
        <v>6805.8</v>
      </c>
      <c r="D66" s="2">
        <f>IFERROR(__xludf.DUMMYFUNCTION("""COMPUTED_VALUE"""),45386.66666666667)</f>
        <v>45386.66667</v>
      </c>
      <c r="E66" s="1">
        <f>IFERROR(__xludf.DUMMYFUNCTION("""COMPUTED_VALUE"""),6841.02)</f>
        <v>6841.02</v>
      </c>
      <c r="G66" s="2">
        <f>IFERROR(__xludf.DUMMYFUNCTION("""COMPUTED_VALUE"""),45386.66666666667)</f>
        <v>45386.66667</v>
      </c>
      <c r="H66" s="1">
        <f>IFERROR(__xludf.DUMMYFUNCTION("""COMPUTED_VALUE"""),6660.7)</f>
        <v>6660.7</v>
      </c>
      <c r="J66" s="2">
        <f>IFERROR(__xludf.DUMMYFUNCTION("""COMPUTED_VALUE"""),45386.66666666667)</f>
        <v>45386.66667</v>
      </c>
      <c r="K66" s="1">
        <f>IFERROR(__xludf.DUMMYFUNCTION("""COMPUTED_VALUE"""),6663.13)</f>
        <v>6663.13</v>
      </c>
      <c r="M66" s="2">
        <f>IFERROR(__xludf.DUMMYFUNCTION("""COMPUTED_VALUE"""),45386.66666666667)</f>
        <v>45386.66667</v>
      </c>
      <c r="N66" s="1">
        <f>IFERROR(__xludf.DUMMYFUNCTION("""COMPUTED_VALUE"""),2.25720513E8)</f>
        <v>225720513</v>
      </c>
    </row>
    <row r="67">
      <c r="A67" s="2">
        <f>IFERROR(__xludf.DUMMYFUNCTION("""COMPUTED_VALUE"""),45387.66666666667)</f>
        <v>45387.66667</v>
      </c>
      <c r="B67" s="1">
        <f>IFERROR(__xludf.DUMMYFUNCTION("""COMPUTED_VALUE"""),6687.02)</f>
        <v>6687.02</v>
      </c>
      <c r="D67" s="2">
        <f>IFERROR(__xludf.DUMMYFUNCTION("""COMPUTED_VALUE"""),45387.66666666667)</f>
        <v>45387.66667</v>
      </c>
      <c r="E67" s="1">
        <f>IFERROR(__xludf.DUMMYFUNCTION("""COMPUTED_VALUE"""),6796.96)</f>
        <v>6796.96</v>
      </c>
      <c r="G67" s="2">
        <f>IFERROR(__xludf.DUMMYFUNCTION("""COMPUTED_VALUE"""),45387.66666666667)</f>
        <v>45387.66667</v>
      </c>
      <c r="H67" s="1">
        <f>IFERROR(__xludf.DUMMYFUNCTION("""COMPUTED_VALUE"""),6679.7)</f>
        <v>6679.7</v>
      </c>
      <c r="J67" s="2">
        <f>IFERROR(__xludf.DUMMYFUNCTION("""COMPUTED_VALUE"""),45387.66666666667)</f>
        <v>45387.66667</v>
      </c>
      <c r="K67" s="1">
        <f>IFERROR(__xludf.DUMMYFUNCTION("""COMPUTED_VALUE"""),6769.45)</f>
        <v>6769.45</v>
      </c>
      <c r="M67" s="2">
        <f>IFERROR(__xludf.DUMMYFUNCTION("""COMPUTED_VALUE"""),45387.66666666667)</f>
        <v>45387.66667</v>
      </c>
      <c r="N67" s="1">
        <f>IFERROR(__xludf.DUMMYFUNCTION("""COMPUTED_VALUE"""),1.95368008E8)</f>
        <v>195368008</v>
      </c>
    </row>
    <row r="68">
      <c r="A68" s="2">
        <f>IFERROR(__xludf.DUMMYFUNCTION("""COMPUTED_VALUE"""),45390.66666666667)</f>
        <v>45390.66667</v>
      </c>
      <c r="B68" s="1">
        <f>IFERROR(__xludf.DUMMYFUNCTION("""COMPUTED_VALUE"""),6771.37)</f>
        <v>6771.37</v>
      </c>
      <c r="D68" s="2">
        <f>IFERROR(__xludf.DUMMYFUNCTION("""COMPUTED_VALUE"""),45390.66666666667)</f>
        <v>45390.66667</v>
      </c>
      <c r="E68" s="1">
        <f>IFERROR(__xludf.DUMMYFUNCTION("""COMPUTED_VALUE"""),6799.57)</f>
        <v>6799.57</v>
      </c>
      <c r="G68" s="2">
        <f>IFERROR(__xludf.DUMMYFUNCTION("""COMPUTED_VALUE"""),45390.66666666667)</f>
        <v>45390.66667</v>
      </c>
      <c r="H68" s="1">
        <f>IFERROR(__xludf.DUMMYFUNCTION("""COMPUTED_VALUE"""),6732.08)</f>
        <v>6732.08</v>
      </c>
      <c r="J68" s="2">
        <f>IFERROR(__xludf.DUMMYFUNCTION("""COMPUTED_VALUE"""),45390.66666666667)</f>
        <v>45390.66667</v>
      </c>
      <c r="K68" s="1">
        <f>IFERROR(__xludf.DUMMYFUNCTION("""COMPUTED_VALUE"""),6768.29)</f>
        <v>6768.29</v>
      </c>
      <c r="M68" s="2">
        <f>IFERROR(__xludf.DUMMYFUNCTION("""COMPUTED_VALUE"""),45390.66666666667)</f>
        <v>45390.66667</v>
      </c>
      <c r="N68" s="1">
        <f>IFERROR(__xludf.DUMMYFUNCTION("""COMPUTED_VALUE"""),1.56524144E8)</f>
        <v>156524144</v>
      </c>
    </row>
    <row r="69">
      <c r="A69" s="2">
        <f>IFERROR(__xludf.DUMMYFUNCTION("""COMPUTED_VALUE"""),45391.66666666667)</f>
        <v>45391.66667</v>
      </c>
      <c r="B69" s="1">
        <f>IFERROR(__xludf.DUMMYFUNCTION("""COMPUTED_VALUE"""),6793.31)</f>
        <v>6793.31</v>
      </c>
      <c r="D69" s="2">
        <f>IFERROR(__xludf.DUMMYFUNCTION("""COMPUTED_VALUE"""),45391.66666666667)</f>
        <v>45391.66667</v>
      </c>
      <c r="E69" s="1">
        <f>IFERROR(__xludf.DUMMYFUNCTION("""COMPUTED_VALUE"""),6813.12)</f>
        <v>6813.12</v>
      </c>
      <c r="G69" s="2">
        <f>IFERROR(__xludf.DUMMYFUNCTION("""COMPUTED_VALUE"""),45391.66666666667)</f>
        <v>45391.66667</v>
      </c>
      <c r="H69" s="1">
        <f>IFERROR(__xludf.DUMMYFUNCTION("""COMPUTED_VALUE"""),6719.48)</f>
        <v>6719.48</v>
      </c>
      <c r="J69" s="2">
        <f>IFERROR(__xludf.DUMMYFUNCTION("""COMPUTED_VALUE"""),45391.66666666667)</f>
        <v>45391.66667</v>
      </c>
      <c r="K69" s="1">
        <f>IFERROR(__xludf.DUMMYFUNCTION("""COMPUTED_VALUE"""),6790.73)</f>
        <v>6790.73</v>
      </c>
      <c r="M69" s="2">
        <f>IFERROR(__xludf.DUMMYFUNCTION("""COMPUTED_VALUE"""),45391.66666666667)</f>
        <v>45391.66667</v>
      </c>
      <c r="N69" s="1">
        <f>IFERROR(__xludf.DUMMYFUNCTION("""COMPUTED_VALUE"""),1.56742327E8)</f>
        <v>156742327</v>
      </c>
    </row>
    <row r="70">
      <c r="A70" s="2">
        <f>IFERROR(__xludf.DUMMYFUNCTION("""COMPUTED_VALUE"""),45392.66666666667)</f>
        <v>45392.66667</v>
      </c>
      <c r="B70" s="1">
        <f>IFERROR(__xludf.DUMMYFUNCTION("""COMPUTED_VALUE"""),6711.3)</f>
        <v>6711.3</v>
      </c>
      <c r="D70" s="2">
        <f>IFERROR(__xludf.DUMMYFUNCTION("""COMPUTED_VALUE"""),45392.66666666667)</f>
        <v>45392.66667</v>
      </c>
      <c r="E70" s="1">
        <f>IFERROR(__xludf.DUMMYFUNCTION("""COMPUTED_VALUE"""),6734.29)</f>
        <v>6734.29</v>
      </c>
      <c r="G70" s="2">
        <f>IFERROR(__xludf.DUMMYFUNCTION("""COMPUTED_VALUE"""),45392.66666666667)</f>
        <v>45392.66667</v>
      </c>
      <c r="H70" s="1">
        <f>IFERROR(__xludf.DUMMYFUNCTION("""COMPUTED_VALUE"""),6685.08)</f>
        <v>6685.08</v>
      </c>
      <c r="J70" s="2">
        <f>IFERROR(__xludf.DUMMYFUNCTION("""COMPUTED_VALUE"""),45392.66666666667)</f>
        <v>45392.66667</v>
      </c>
      <c r="K70" s="1">
        <f>IFERROR(__xludf.DUMMYFUNCTION("""COMPUTED_VALUE"""),6727.39)</f>
        <v>6727.39</v>
      </c>
      <c r="M70" s="2">
        <f>IFERROR(__xludf.DUMMYFUNCTION("""COMPUTED_VALUE"""),45392.66666666667)</f>
        <v>45392.66667</v>
      </c>
      <c r="N70" s="1">
        <f>IFERROR(__xludf.DUMMYFUNCTION("""COMPUTED_VALUE"""),1.7114482E8)</f>
        <v>171144820</v>
      </c>
    </row>
    <row r="71">
      <c r="A71" s="2">
        <f>IFERROR(__xludf.DUMMYFUNCTION("""COMPUTED_VALUE"""),45393.66666666667)</f>
        <v>45393.66667</v>
      </c>
      <c r="B71" s="1">
        <f>IFERROR(__xludf.DUMMYFUNCTION("""COMPUTED_VALUE"""),6759.8)</f>
        <v>6759.8</v>
      </c>
      <c r="D71" s="2">
        <f>IFERROR(__xludf.DUMMYFUNCTION("""COMPUTED_VALUE"""),45393.66666666667)</f>
        <v>45393.66667</v>
      </c>
      <c r="E71" s="1">
        <f>IFERROR(__xludf.DUMMYFUNCTION("""COMPUTED_VALUE"""),6806.14)</f>
        <v>6806.14</v>
      </c>
      <c r="G71" s="2">
        <f>IFERROR(__xludf.DUMMYFUNCTION("""COMPUTED_VALUE"""),45393.66666666667)</f>
        <v>45393.66667</v>
      </c>
      <c r="H71" s="1">
        <f>IFERROR(__xludf.DUMMYFUNCTION("""COMPUTED_VALUE"""),6704.26)</f>
        <v>6704.26</v>
      </c>
      <c r="J71" s="2">
        <f>IFERROR(__xludf.DUMMYFUNCTION("""COMPUTED_VALUE"""),45393.66666666667)</f>
        <v>45393.66667</v>
      </c>
      <c r="K71" s="1">
        <f>IFERROR(__xludf.DUMMYFUNCTION("""COMPUTED_VALUE"""),6786.89)</f>
        <v>6786.89</v>
      </c>
      <c r="M71" s="2">
        <f>IFERROR(__xludf.DUMMYFUNCTION("""COMPUTED_VALUE"""),45393.66666666667)</f>
        <v>45393.66667</v>
      </c>
      <c r="N71" s="1">
        <f>IFERROR(__xludf.DUMMYFUNCTION("""COMPUTED_VALUE"""),1.80551819E8)</f>
        <v>180551819</v>
      </c>
    </row>
    <row r="72">
      <c r="A72" s="2">
        <f>IFERROR(__xludf.DUMMYFUNCTION("""COMPUTED_VALUE"""),45394.66666666667)</f>
        <v>45394.66667</v>
      </c>
      <c r="B72" s="1">
        <f>IFERROR(__xludf.DUMMYFUNCTION("""COMPUTED_VALUE"""),6722.34)</f>
        <v>6722.34</v>
      </c>
      <c r="D72" s="2">
        <f>IFERROR(__xludf.DUMMYFUNCTION("""COMPUTED_VALUE"""),45394.66666666667)</f>
        <v>45394.66667</v>
      </c>
      <c r="E72" s="1">
        <f>IFERROR(__xludf.DUMMYFUNCTION("""COMPUTED_VALUE"""),6734.36)</f>
        <v>6734.36</v>
      </c>
      <c r="G72" s="2">
        <f>IFERROR(__xludf.DUMMYFUNCTION("""COMPUTED_VALUE"""),45394.66666666667)</f>
        <v>45394.66667</v>
      </c>
      <c r="H72" s="1">
        <f>IFERROR(__xludf.DUMMYFUNCTION("""COMPUTED_VALUE"""),6654.09)</f>
        <v>6654.09</v>
      </c>
      <c r="J72" s="2">
        <f>IFERROR(__xludf.DUMMYFUNCTION("""COMPUTED_VALUE"""),45394.66666666667)</f>
        <v>45394.66667</v>
      </c>
      <c r="K72" s="1">
        <f>IFERROR(__xludf.DUMMYFUNCTION("""COMPUTED_VALUE"""),6683.91)</f>
        <v>6683.91</v>
      </c>
      <c r="M72" s="2">
        <f>IFERROR(__xludf.DUMMYFUNCTION("""COMPUTED_VALUE"""),45394.66666666667)</f>
        <v>45394.66667</v>
      </c>
      <c r="N72" s="1">
        <f>IFERROR(__xludf.DUMMYFUNCTION("""COMPUTED_VALUE"""),1.90479503E8)</f>
        <v>190479503</v>
      </c>
    </row>
    <row r="73">
      <c r="A73" s="2">
        <f>IFERROR(__xludf.DUMMYFUNCTION("""COMPUTED_VALUE"""),45397.66666666667)</f>
        <v>45397.66667</v>
      </c>
      <c r="B73" s="1">
        <f>IFERROR(__xludf.DUMMYFUNCTION("""COMPUTED_VALUE"""),6721.31)</f>
        <v>6721.31</v>
      </c>
      <c r="D73" s="2">
        <f>IFERROR(__xludf.DUMMYFUNCTION("""COMPUTED_VALUE"""),45397.66666666667)</f>
        <v>45397.66667</v>
      </c>
      <c r="E73" s="1">
        <f>IFERROR(__xludf.DUMMYFUNCTION("""COMPUTED_VALUE"""),6731.59)</f>
        <v>6731.59</v>
      </c>
      <c r="G73" s="2">
        <f>IFERROR(__xludf.DUMMYFUNCTION("""COMPUTED_VALUE"""),45397.66666666667)</f>
        <v>45397.66667</v>
      </c>
      <c r="H73" s="1">
        <f>IFERROR(__xludf.DUMMYFUNCTION("""COMPUTED_VALUE"""),6516.92)</f>
        <v>6516.92</v>
      </c>
      <c r="J73" s="2">
        <f>IFERROR(__xludf.DUMMYFUNCTION("""COMPUTED_VALUE"""),45397.66666666667)</f>
        <v>45397.66667</v>
      </c>
      <c r="K73" s="1">
        <f>IFERROR(__xludf.DUMMYFUNCTION("""COMPUTED_VALUE"""),6524.12)</f>
        <v>6524.12</v>
      </c>
      <c r="M73" s="2">
        <f>IFERROR(__xludf.DUMMYFUNCTION("""COMPUTED_VALUE"""),45397.66666666667)</f>
        <v>45397.66667</v>
      </c>
      <c r="N73" s="1">
        <f>IFERROR(__xludf.DUMMYFUNCTION("""COMPUTED_VALUE"""),2.32953238E8)</f>
        <v>232953238</v>
      </c>
    </row>
    <row r="74">
      <c r="A74" s="2">
        <f>IFERROR(__xludf.DUMMYFUNCTION("""COMPUTED_VALUE"""),45398.66666666667)</f>
        <v>45398.66667</v>
      </c>
      <c r="B74" s="1">
        <f>IFERROR(__xludf.DUMMYFUNCTION("""COMPUTED_VALUE"""),6531.32)</f>
        <v>6531.32</v>
      </c>
      <c r="D74" s="2">
        <f>IFERROR(__xludf.DUMMYFUNCTION("""COMPUTED_VALUE"""),45398.66666666667)</f>
        <v>45398.66667</v>
      </c>
      <c r="E74" s="1">
        <f>IFERROR(__xludf.DUMMYFUNCTION("""COMPUTED_VALUE"""),6596.53)</f>
        <v>6596.53</v>
      </c>
      <c r="G74" s="2">
        <f>IFERROR(__xludf.DUMMYFUNCTION("""COMPUTED_VALUE"""),45398.66666666667)</f>
        <v>45398.66667</v>
      </c>
      <c r="H74" s="1">
        <f>IFERROR(__xludf.DUMMYFUNCTION("""COMPUTED_VALUE"""),6515.2)</f>
        <v>6515.2</v>
      </c>
      <c r="J74" s="2">
        <f>IFERROR(__xludf.DUMMYFUNCTION("""COMPUTED_VALUE"""),45398.66666666667)</f>
        <v>45398.66667</v>
      </c>
      <c r="K74" s="1">
        <f>IFERROR(__xludf.DUMMYFUNCTION("""COMPUTED_VALUE"""),6544.48)</f>
        <v>6544.48</v>
      </c>
      <c r="M74" s="2">
        <f>IFERROR(__xludf.DUMMYFUNCTION("""COMPUTED_VALUE"""),45398.66666666667)</f>
        <v>45398.66667</v>
      </c>
      <c r="N74" s="1">
        <f>IFERROR(__xludf.DUMMYFUNCTION("""COMPUTED_VALUE"""),1.93737725E8)</f>
        <v>193737725</v>
      </c>
    </row>
    <row r="75">
      <c r="A75" s="2">
        <f>IFERROR(__xludf.DUMMYFUNCTION("""COMPUTED_VALUE"""),45399.66666666667)</f>
        <v>45399.66667</v>
      </c>
      <c r="B75" s="1">
        <f>IFERROR(__xludf.DUMMYFUNCTION("""COMPUTED_VALUE"""),6577.76)</f>
        <v>6577.76</v>
      </c>
      <c r="D75" s="2">
        <f>IFERROR(__xludf.DUMMYFUNCTION("""COMPUTED_VALUE"""),45399.66666666667)</f>
        <v>45399.66667</v>
      </c>
      <c r="E75" s="1">
        <f>IFERROR(__xludf.DUMMYFUNCTION("""COMPUTED_VALUE"""),6593.14)</f>
        <v>6593.14</v>
      </c>
      <c r="G75" s="2">
        <f>IFERROR(__xludf.DUMMYFUNCTION("""COMPUTED_VALUE"""),45399.66666666667)</f>
        <v>45399.66667</v>
      </c>
      <c r="H75" s="1">
        <f>IFERROR(__xludf.DUMMYFUNCTION("""COMPUTED_VALUE"""),6481.09)</f>
        <v>6481.09</v>
      </c>
      <c r="J75" s="2">
        <f>IFERROR(__xludf.DUMMYFUNCTION("""COMPUTED_VALUE"""),45399.66666666667)</f>
        <v>45399.66667</v>
      </c>
      <c r="K75" s="1">
        <f>IFERROR(__xludf.DUMMYFUNCTION("""COMPUTED_VALUE"""),6495.41)</f>
        <v>6495.41</v>
      </c>
      <c r="M75" s="2">
        <f>IFERROR(__xludf.DUMMYFUNCTION("""COMPUTED_VALUE"""),45399.66666666667)</f>
        <v>45399.66667</v>
      </c>
      <c r="N75" s="1">
        <f>IFERROR(__xludf.DUMMYFUNCTION("""COMPUTED_VALUE"""),2.03516261E8)</f>
        <v>203516261</v>
      </c>
    </row>
    <row r="76">
      <c r="A76" s="2">
        <f>IFERROR(__xludf.DUMMYFUNCTION("""COMPUTED_VALUE"""),45400.66666666667)</f>
        <v>45400.66667</v>
      </c>
      <c r="B76" s="1">
        <f>IFERROR(__xludf.DUMMYFUNCTION("""COMPUTED_VALUE"""),6491.15)</f>
        <v>6491.15</v>
      </c>
      <c r="D76" s="2">
        <f>IFERROR(__xludf.DUMMYFUNCTION("""COMPUTED_VALUE"""),45400.66666666667)</f>
        <v>45400.66667</v>
      </c>
      <c r="E76" s="1">
        <f>IFERROR(__xludf.DUMMYFUNCTION("""COMPUTED_VALUE"""),6505.98)</f>
        <v>6505.98</v>
      </c>
      <c r="G76" s="2">
        <f>IFERROR(__xludf.DUMMYFUNCTION("""COMPUTED_VALUE"""),45400.66666666667)</f>
        <v>45400.66667</v>
      </c>
      <c r="H76" s="1">
        <f>IFERROR(__xludf.DUMMYFUNCTION("""COMPUTED_VALUE"""),6402.78)</f>
        <v>6402.78</v>
      </c>
      <c r="J76" s="2">
        <f>IFERROR(__xludf.DUMMYFUNCTION("""COMPUTED_VALUE"""),45400.66666666667)</f>
        <v>45400.66667</v>
      </c>
      <c r="K76" s="1">
        <f>IFERROR(__xludf.DUMMYFUNCTION("""COMPUTED_VALUE"""),6406.2)</f>
        <v>6406.2</v>
      </c>
      <c r="M76" s="2">
        <f>IFERROR(__xludf.DUMMYFUNCTION("""COMPUTED_VALUE"""),45400.66666666667)</f>
        <v>45400.66667</v>
      </c>
      <c r="N76" s="1">
        <f>IFERROR(__xludf.DUMMYFUNCTION("""COMPUTED_VALUE"""),2.29531873E8)</f>
        <v>229531873</v>
      </c>
    </row>
    <row r="77">
      <c r="A77" s="2">
        <f>IFERROR(__xludf.DUMMYFUNCTION("""COMPUTED_VALUE"""),45401.66666666667)</f>
        <v>45401.66667</v>
      </c>
      <c r="B77" s="1">
        <f>IFERROR(__xludf.DUMMYFUNCTION("""COMPUTED_VALUE"""),6402.85)</f>
        <v>6402.85</v>
      </c>
      <c r="D77" s="2">
        <f>IFERROR(__xludf.DUMMYFUNCTION("""COMPUTED_VALUE"""),45401.66666666667)</f>
        <v>45401.66667</v>
      </c>
      <c r="E77" s="1">
        <f>IFERROR(__xludf.DUMMYFUNCTION("""COMPUTED_VALUE"""),6417.02)</f>
        <v>6417.02</v>
      </c>
      <c r="G77" s="2">
        <f>IFERROR(__xludf.DUMMYFUNCTION("""COMPUTED_VALUE"""),45401.66666666667)</f>
        <v>45401.66667</v>
      </c>
      <c r="H77" s="1">
        <f>IFERROR(__xludf.DUMMYFUNCTION("""COMPUTED_VALUE"""),6302.59)</f>
        <v>6302.59</v>
      </c>
      <c r="J77" s="2">
        <f>IFERROR(__xludf.DUMMYFUNCTION("""COMPUTED_VALUE"""),45401.66666666667)</f>
        <v>45401.66667</v>
      </c>
      <c r="K77" s="1">
        <f>IFERROR(__xludf.DUMMYFUNCTION("""COMPUTED_VALUE"""),6324.21)</f>
        <v>6324.21</v>
      </c>
      <c r="M77" s="2">
        <f>IFERROR(__xludf.DUMMYFUNCTION("""COMPUTED_VALUE"""),45401.66666666667)</f>
        <v>45401.66667</v>
      </c>
      <c r="N77" s="1">
        <f>IFERROR(__xludf.DUMMYFUNCTION("""COMPUTED_VALUE"""),2.2552029E8)</f>
        <v>225520290</v>
      </c>
    </row>
    <row r="78">
      <c r="A78" s="2">
        <f>IFERROR(__xludf.DUMMYFUNCTION("""COMPUTED_VALUE"""),45404.66666666667)</f>
        <v>45404.66667</v>
      </c>
      <c r="B78" s="1">
        <f>IFERROR(__xludf.DUMMYFUNCTION("""COMPUTED_VALUE"""),6364.8)</f>
        <v>6364.8</v>
      </c>
      <c r="D78" s="2">
        <f>IFERROR(__xludf.DUMMYFUNCTION("""COMPUTED_VALUE"""),45404.66666666667)</f>
        <v>45404.66667</v>
      </c>
      <c r="E78" s="1">
        <f>IFERROR(__xludf.DUMMYFUNCTION("""COMPUTED_VALUE"""),6397.73)</f>
        <v>6397.73</v>
      </c>
      <c r="G78" s="2">
        <f>IFERROR(__xludf.DUMMYFUNCTION("""COMPUTED_VALUE"""),45404.66666666667)</f>
        <v>45404.66667</v>
      </c>
      <c r="H78" s="1">
        <f>IFERROR(__xludf.DUMMYFUNCTION("""COMPUTED_VALUE"""),6288.51)</f>
        <v>6288.51</v>
      </c>
      <c r="J78" s="2">
        <f>IFERROR(__xludf.DUMMYFUNCTION("""COMPUTED_VALUE"""),45404.66666666667)</f>
        <v>45404.66667</v>
      </c>
      <c r="K78" s="1">
        <f>IFERROR(__xludf.DUMMYFUNCTION("""COMPUTED_VALUE"""),6368.41)</f>
        <v>6368.41</v>
      </c>
      <c r="M78" s="2">
        <f>IFERROR(__xludf.DUMMYFUNCTION("""COMPUTED_VALUE"""),45404.66666666667)</f>
        <v>45404.66667</v>
      </c>
      <c r="N78" s="1">
        <f>IFERROR(__xludf.DUMMYFUNCTION("""COMPUTED_VALUE"""),1.974223E8)</f>
        <v>197422300</v>
      </c>
    </row>
    <row r="79">
      <c r="A79" s="2">
        <f>IFERROR(__xludf.DUMMYFUNCTION("""COMPUTED_VALUE"""),45405.66666666667)</f>
        <v>45405.66667</v>
      </c>
      <c r="B79" s="1">
        <f>IFERROR(__xludf.DUMMYFUNCTION("""COMPUTED_VALUE"""),6412.28)</f>
        <v>6412.28</v>
      </c>
      <c r="D79" s="2">
        <f>IFERROR(__xludf.DUMMYFUNCTION("""COMPUTED_VALUE"""),45405.66666666667)</f>
        <v>45405.66667</v>
      </c>
      <c r="E79" s="1">
        <f>IFERROR(__xludf.DUMMYFUNCTION("""COMPUTED_VALUE"""),6486.99)</f>
        <v>6486.99</v>
      </c>
      <c r="G79" s="2">
        <f>IFERROR(__xludf.DUMMYFUNCTION("""COMPUTED_VALUE"""),45405.66666666667)</f>
        <v>45405.66667</v>
      </c>
      <c r="H79" s="1">
        <f>IFERROR(__xludf.DUMMYFUNCTION("""COMPUTED_VALUE"""),6398.9)</f>
        <v>6398.9</v>
      </c>
      <c r="J79" s="2">
        <f>IFERROR(__xludf.DUMMYFUNCTION("""COMPUTED_VALUE"""),45405.66666666667)</f>
        <v>45405.66667</v>
      </c>
      <c r="K79" s="1">
        <f>IFERROR(__xludf.DUMMYFUNCTION("""COMPUTED_VALUE"""),6480.01)</f>
        <v>6480.01</v>
      </c>
      <c r="M79" s="2">
        <f>IFERROR(__xludf.DUMMYFUNCTION("""COMPUTED_VALUE"""),45405.66666666667)</f>
        <v>45405.66667</v>
      </c>
      <c r="N79" s="1">
        <f>IFERROR(__xludf.DUMMYFUNCTION("""COMPUTED_VALUE"""),2.21905173E8)</f>
        <v>221905173</v>
      </c>
    </row>
    <row r="80">
      <c r="A80" s="2">
        <f>IFERROR(__xludf.DUMMYFUNCTION("""COMPUTED_VALUE"""),45406.66666666667)</f>
        <v>45406.66667</v>
      </c>
      <c r="B80" s="1">
        <f>IFERROR(__xludf.DUMMYFUNCTION("""COMPUTED_VALUE"""),6508.16)</f>
        <v>6508.16</v>
      </c>
      <c r="D80" s="2">
        <f>IFERROR(__xludf.DUMMYFUNCTION("""COMPUTED_VALUE"""),45406.66666666667)</f>
        <v>45406.66667</v>
      </c>
      <c r="E80" s="1">
        <f>IFERROR(__xludf.DUMMYFUNCTION("""COMPUTED_VALUE"""),6546.17)</f>
        <v>6546.17</v>
      </c>
      <c r="G80" s="2">
        <f>IFERROR(__xludf.DUMMYFUNCTION("""COMPUTED_VALUE"""),45406.66666666667)</f>
        <v>45406.66667</v>
      </c>
      <c r="H80" s="1">
        <f>IFERROR(__xludf.DUMMYFUNCTION("""COMPUTED_VALUE"""),6456.05)</f>
        <v>6456.05</v>
      </c>
      <c r="J80" s="2">
        <f>IFERROR(__xludf.DUMMYFUNCTION("""COMPUTED_VALUE"""),45406.66666666667)</f>
        <v>45406.66667</v>
      </c>
      <c r="K80" s="1">
        <f>IFERROR(__xludf.DUMMYFUNCTION("""COMPUTED_VALUE"""),6494.76)</f>
        <v>6494.76</v>
      </c>
      <c r="M80" s="2">
        <f>IFERROR(__xludf.DUMMYFUNCTION("""COMPUTED_VALUE"""),45406.66666666667)</f>
        <v>45406.66667</v>
      </c>
      <c r="N80" s="1">
        <f>IFERROR(__xludf.DUMMYFUNCTION("""COMPUTED_VALUE"""),2.06569842E8)</f>
        <v>206569842</v>
      </c>
    </row>
    <row r="81">
      <c r="A81" s="2">
        <f>IFERROR(__xludf.DUMMYFUNCTION("""COMPUTED_VALUE"""),45407.66666666667)</f>
        <v>45407.66667</v>
      </c>
      <c r="B81" s="1">
        <f>IFERROR(__xludf.DUMMYFUNCTION("""COMPUTED_VALUE"""),6304.2)</f>
        <v>6304.2</v>
      </c>
      <c r="D81" s="2">
        <f>IFERROR(__xludf.DUMMYFUNCTION("""COMPUTED_VALUE"""),45407.66666666667)</f>
        <v>45407.66667</v>
      </c>
      <c r="E81" s="1">
        <f>IFERROR(__xludf.DUMMYFUNCTION("""COMPUTED_VALUE"""),6389.77)</f>
        <v>6389.77</v>
      </c>
      <c r="G81" s="2">
        <f>IFERROR(__xludf.DUMMYFUNCTION("""COMPUTED_VALUE"""),45407.66666666667)</f>
        <v>45407.66667</v>
      </c>
      <c r="H81" s="1">
        <f>IFERROR(__xludf.DUMMYFUNCTION("""COMPUTED_VALUE"""),6244.59)</f>
        <v>6244.59</v>
      </c>
      <c r="J81" s="2">
        <f>IFERROR(__xludf.DUMMYFUNCTION("""COMPUTED_VALUE"""),45407.66666666667)</f>
        <v>45407.66667</v>
      </c>
      <c r="K81" s="1">
        <f>IFERROR(__xludf.DUMMYFUNCTION("""COMPUTED_VALUE"""),6377.69)</f>
        <v>6377.69</v>
      </c>
      <c r="M81" s="2">
        <f>IFERROR(__xludf.DUMMYFUNCTION("""COMPUTED_VALUE"""),45407.66666666667)</f>
        <v>45407.66667</v>
      </c>
      <c r="N81" s="1">
        <f>IFERROR(__xludf.DUMMYFUNCTION("""COMPUTED_VALUE"""),2.74801717E8)</f>
        <v>274801717</v>
      </c>
    </row>
    <row r="82">
      <c r="A82" s="2">
        <f>IFERROR(__xludf.DUMMYFUNCTION("""COMPUTED_VALUE"""),45408.66666666667)</f>
        <v>45408.66667</v>
      </c>
      <c r="B82" s="1">
        <f>IFERROR(__xludf.DUMMYFUNCTION("""COMPUTED_VALUE"""),6524.97)</f>
        <v>6524.97</v>
      </c>
      <c r="D82" s="2">
        <f>IFERROR(__xludf.DUMMYFUNCTION("""COMPUTED_VALUE"""),45408.66666666667)</f>
        <v>45408.66667</v>
      </c>
      <c r="E82" s="1">
        <f>IFERROR(__xludf.DUMMYFUNCTION("""COMPUTED_VALUE"""),6551.77)</f>
        <v>6551.77</v>
      </c>
      <c r="G82" s="2">
        <f>IFERROR(__xludf.DUMMYFUNCTION("""COMPUTED_VALUE"""),45408.66666666667)</f>
        <v>45408.66667</v>
      </c>
      <c r="H82" s="1">
        <f>IFERROR(__xludf.DUMMYFUNCTION("""COMPUTED_VALUE"""),6463.43)</f>
        <v>6463.43</v>
      </c>
      <c r="J82" s="2">
        <f>IFERROR(__xludf.DUMMYFUNCTION("""COMPUTED_VALUE"""),45408.66666666667)</f>
        <v>45408.66667</v>
      </c>
      <c r="K82" s="1">
        <f>IFERROR(__xludf.DUMMYFUNCTION("""COMPUTED_VALUE"""),6474.97)</f>
        <v>6474.97</v>
      </c>
      <c r="M82" s="2">
        <f>IFERROR(__xludf.DUMMYFUNCTION("""COMPUTED_VALUE"""),45408.66666666667)</f>
        <v>45408.66667</v>
      </c>
      <c r="N82" s="1">
        <f>IFERROR(__xludf.DUMMYFUNCTION("""COMPUTED_VALUE"""),3.5170764E8)</f>
        <v>351707640</v>
      </c>
    </row>
    <row r="83">
      <c r="A83" s="2">
        <f>IFERROR(__xludf.DUMMYFUNCTION("""COMPUTED_VALUE"""),45411.66666666667)</f>
        <v>45411.66667</v>
      </c>
      <c r="B83" s="1">
        <f>IFERROR(__xludf.DUMMYFUNCTION("""COMPUTED_VALUE"""),6477.91)</f>
        <v>6477.91</v>
      </c>
      <c r="D83" s="2">
        <f>IFERROR(__xludf.DUMMYFUNCTION("""COMPUTED_VALUE"""),45411.66666666667)</f>
        <v>45411.66667</v>
      </c>
      <c r="E83" s="1">
        <f>IFERROR(__xludf.DUMMYFUNCTION("""COMPUTED_VALUE"""),6483.66)</f>
        <v>6483.66</v>
      </c>
      <c r="G83" s="2">
        <f>IFERROR(__xludf.DUMMYFUNCTION("""COMPUTED_VALUE"""),45411.66666666667)</f>
        <v>45411.66667</v>
      </c>
      <c r="H83" s="1">
        <f>IFERROR(__xludf.DUMMYFUNCTION("""COMPUTED_VALUE"""),6389.82)</f>
        <v>6389.82</v>
      </c>
      <c r="J83" s="2">
        <f>IFERROR(__xludf.DUMMYFUNCTION("""COMPUTED_VALUE"""),45411.66666666667)</f>
        <v>45411.66667</v>
      </c>
      <c r="K83" s="1">
        <f>IFERROR(__xludf.DUMMYFUNCTION("""COMPUTED_VALUE"""),6433.74)</f>
        <v>6433.74</v>
      </c>
      <c r="M83" s="2">
        <f>IFERROR(__xludf.DUMMYFUNCTION("""COMPUTED_VALUE"""),45411.66666666667)</f>
        <v>45411.66667</v>
      </c>
      <c r="N83" s="1">
        <f>IFERROR(__xludf.DUMMYFUNCTION("""COMPUTED_VALUE"""),2.1515808E8)</f>
        <v>215158080</v>
      </c>
    </row>
    <row r="84">
      <c r="A84" s="2">
        <f>IFERROR(__xludf.DUMMYFUNCTION("""COMPUTED_VALUE"""),45412.66666666667)</f>
        <v>45412.66667</v>
      </c>
      <c r="B84" s="1">
        <f>IFERROR(__xludf.DUMMYFUNCTION("""COMPUTED_VALUE"""),6411.94)</f>
        <v>6411.94</v>
      </c>
      <c r="D84" s="2">
        <f>IFERROR(__xludf.DUMMYFUNCTION("""COMPUTED_VALUE"""),45412.66666666667)</f>
        <v>45412.66667</v>
      </c>
      <c r="E84" s="1">
        <f>IFERROR(__xludf.DUMMYFUNCTION("""COMPUTED_VALUE"""),6415.9)</f>
        <v>6415.9</v>
      </c>
      <c r="G84" s="2">
        <f>IFERROR(__xludf.DUMMYFUNCTION("""COMPUTED_VALUE"""),45412.66666666667)</f>
        <v>45412.66667</v>
      </c>
      <c r="H84" s="1">
        <f>IFERROR(__xludf.DUMMYFUNCTION("""COMPUTED_VALUE"""),6245.69)</f>
        <v>6245.69</v>
      </c>
      <c r="J84" s="2">
        <f>IFERROR(__xludf.DUMMYFUNCTION("""COMPUTED_VALUE"""),45412.66666666667)</f>
        <v>45412.66667</v>
      </c>
      <c r="K84" s="1">
        <f>IFERROR(__xludf.DUMMYFUNCTION("""COMPUTED_VALUE"""),6246.02)</f>
        <v>6246.02</v>
      </c>
      <c r="M84" s="2">
        <f>IFERROR(__xludf.DUMMYFUNCTION("""COMPUTED_VALUE"""),45412.66666666667)</f>
        <v>45412.66667</v>
      </c>
      <c r="N84" s="1">
        <f>IFERROR(__xludf.DUMMYFUNCTION("""COMPUTED_VALUE"""),2.41824775E8)</f>
        <v>241824775</v>
      </c>
    </row>
    <row r="85">
      <c r="A85" s="2">
        <f>IFERROR(__xludf.DUMMYFUNCTION("""COMPUTED_VALUE"""),45413.66666666667)</f>
        <v>45413.66667</v>
      </c>
      <c r="B85" s="1">
        <f>IFERROR(__xludf.DUMMYFUNCTION("""COMPUTED_VALUE"""),6273.1)</f>
        <v>6273.1</v>
      </c>
      <c r="D85" s="2">
        <f>IFERROR(__xludf.DUMMYFUNCTION("""COMPUTED_VALUE"""),45413.66666666667)</f>
        <v>45413.66667</v>
      </c>
      <c r="E85" s="1">
        <f>IFERROR(__xludf.DUMMYFUNCTION("""COMPUTED_VALUE"""),6412.61)</f>
        <v>6412.61</v>
      </c>
      <c r="G85" s="2">
        <f>IFERROR(__xludf.DUMMYFUNCTION("""COMPUTED_VALUE"""),45413.66666666667)</f>
        <v>45413.66667</v>
      </c>
      <c r="H85" s="1">
        <f>IFERROR(__xludf.DUMMYFUNCTION("""COMPUTED_VALUE"""),6243.71)</f>
        <v>6243.71</v>
      </c>
      <c r="J85" s="2">
        <f>IFERROR(__xludf.DUMMYFUNCTION("""COMPUTED_VALUE"""),45413.66666666667)</f>
        <v>45413.66667</v>
      </c>
      <c r="K85" s="1">
        <f>IFERROR(__xludf.DUMMYFUNCTION("""COMPUTED_VALUE"""),6298.27)</f>
        <v>6298.27</v>
      </c>
      <c r="M85" s="2">
        <f>IFERROR(__xludf.DUMMYFUNCTION("""COMPUTED_VALUE"""),45413.66666666667)</f>
        <v>45413.66667</v>
      </c>
      <c r="N85" s="1">
        <f>IFERROR(__xludf.DUMMYFUNCTION("""COMPUTED_VALUE"""),2.27393941E8)</f>
        <v>227393941</v>
      </c>
    </row>
    <row r="86">
      <c r="A86" s="2">
        <f>IFERROR(__xludf.DUMMYFUNCTION("""COMPUTED_VALUE"""),45414.66666666667)</f>
        <v>45414.66667</v>
      </c>
      <c r="B86" s="1">
        <f>IFERROR(__xludf.DUMMYFUNCTION("""COMPUTED_VALUE"""),6347.23)</f>
        <v>6347.23</v>
      </c>
      <c r="D86" s="2">
        <f>IFERROR(__xludf.DUMMYFUNCTION("""COMPUTED_VALUE"""),45414.66666666667)</f>
        <v>45414.66667</v>
      </c>
      <c r="E86" s="1">
        <f>IFERROR(__xludf.DUMMYFUNCTION("""COMPUTED_VALUE"""),6367.82)</f>
        <v>6367.82</v>
      </c>
      <c r="G86" s="2">
        <f>IFERROR(__xludf.DUMMYFUNCTION("""COMPUTED_VALUE"""),45414.66666666667)</f>
        <v>45414.66667</v>
      </c>
      <c r="H86" s="1">
        <f>IFERROR(__xludf.DUMMYFUNCTION("""COMPUTED_VALUE"""),6286.6)</f>
        <v>6286.6</v>
      </c>
      <c r="J86" s="2">
        <f>IFERROR(__xludf.DUMMYFUNCTION("""COMPUTED_VALUE"""),45414.66666666667)</f>
        <v>45414.66667</v>
      </c>
      <c r="K86" s="1">
        <f>IFERROR(__xludf.DUMMYFUNCTION("""COMPUTED_VALUE"""),6353.78)</f>
        <v>6353.78</v>
      </c>
      <c r="M86" s="2">
        <f>IFERROR(__xludf.DUMMYFUNCTION("""COMPUTED_VALUE"""),45414.66666666667)</f>
        <v>45414.66667</v>
      </c>
      <c r="N86" s="1">
        <f>IFERROR(__xludf.DUMMYFUNCTION("""COMPUTED_VALUE"""),2.13292724E8)</f>
        <v>213292724</v>
      </c>
    </row>
    <row r="87">
      <c r="A87" s="2">
        <f>IFERROR(__xludf.DUMMYFUNCTION("""COMPUTED_VALUE"""),45415.66666666667)</f>
        <v>45415.66667</v>
      </c>
      <c r="B87" s="1">
        <f>IFERROR(__xludf.DUMMYFUNCTION("""COMPUTED_VALUE"""),6427.18)</f>
        <v>6427.18</v>
      </c>
      <c r="D87" s="2">
        <f>IFERROR(__xludf.DUMMYFUNCTION("""COMPUTED_VALUE"""),45415.66666666667)</f>
        <v>45415.66667</v>
      </c>
      <c r="E87" s="1">
        <f>IFERROR(__xludf.DUMMYFUNCTION("""COMPUTED_VALUE"""),6478.9)</f>
        <v>6478.9</v>
      </c>
      <c r="G87" s="2">
        <f>IFERROR(__xludf.DUMMYFUNCTION("""COMPUTED_VALUE"""),45415.66666666667)</f>
        <v>45415.66667</v>
      </c>
      <c r="H87" s="1">
        <f>IFERROR(__xludf.DUMMYFUNCTION("""COMPUTED_VALUE"""),6419.85)</f>
        <v>6419.85</v>
      </c>
      <c r="J87" s="2">
        <f>IFERROR(__xludf.DUMMYFUNCTION("""COMPUTED_VALUE"""),45415.66666666667)</f>
        <v>45415.66667</v>
      </c>
      <c r="K87" s="1">
        <f>IFERROR(__xludf.DUMMYFUNCTION("""COMPUTED_VALUE"""),6470.8)</f>
        <v>6470.8</v>
      </c>
      <c r="M87" s="2">
        <f>IFERROR(__xludf.DUMMYFUNCTION("""COMPUTED_VALUE"""),45415.66666666667)</f>
        <v>45415.66667</v>
      </c>
      <c r="N87" s="1">
        <f>IFERROR(__xludf.DUMMYFUNCTION("""COMPUTED_VALUE"""),2.39532196E8)</f>
        <v>239532196</v>
      </c>
    </row>
    <row r="88">
      <c r="A88" s="2">
        <f>IFERROR(__xludf.DUMMYFUNCTION("""COMPUTED_VALUE"""),45418.66666666667)</f>
        <v>45418.66667</v>
      </c>
      <c r="B88" s="1">
        <f>IFERROR(__xludf.DUMMYFUNCTION("""COMPUTED_VALUE"""),6506.46)</f>
        <v>6506.46</v>
      </c>
      <c r="D88" s="2">
        <f>IFERROR(__xludf.DUMMYFUNCTION("""COMPUTED_VALUE"""),45418.66666666667)</f>
        <v>45418.66667</v>
      </c>
      <c r="E88" s="1">
        <f>IFERROR(__xludf.DUMMYFUNCTION("""COMPUTED_VALUE"""),6574.5)</f>
        <v>6574.5</v>
      </c>
      <c r="G88" s="2">
        <f>IFERROR(__xludf.DUMMYFUNCTION("""COMPUTED_VALUE"""),45418.66666666667)</f>
        <v>45418.66667</v>
      </c>
      <c r="H88" s="1">
        <f>IFERROR(__xludf.DUMMYFUNCTION("""COMPUTED_VALUE"""),6485.5)</f>
        <v>6485.5</v>
      </c>
      <c r="J88" s="2">
        <f>IFERROR(__xludf.DUMMYFUNCTION("""COMPUTED_VALUE"""),45418.66666666667)</f>
        <v>45418.66667</v>
      </c>
      <c r="K88" s="1">
        <f>IFERROR(__xludf.DUMMYFUNCTION("""COMPUTED_VALUE"""),6572.72)</f>
        <v>6572.72</v>
      </c>
      <c r="M88" s="2">
        <f>IFERROR(__xludf.DUMMYFUNCTION("""COMPUTED_VALUE"""),45418.66666666667)</f>
        <v>45418.66667</v>
      </c>
      <c r="N88" s="1">
        <f>IFERROR(__xludf.DUMMYFUNCTION("""COMPUTED_VALUE"""),3.40454939E8)</f>
        <v>340454939</v>
      </c>
    </row>
    <row r="89">
      <c r="A89" s="2">
        <f>IFERROR(__xludf.DUMMYFUNCTION("""COMPUTED_VALUE"""),45419.66666666667)</f>
        <v>45419.66667</v>
      </c>
      <c r="B89" s="1">
        <f>IFERROR(__xludf.DUMMYFUNCTION("""COMPUTED_VALUE"""),6565.94)</f>
        <v>6565.94</v>
      </c>
      <c r="D89" s="2">
        <f>IFERROR(__xludf.DUMMYFUNCTION("""COMPUTED_VALUE"""),45419.66666666667)</f>
        <v>45419.66667</v>
      </c>
      <c r="E89" s="1">
        <f>IFERROR(__xludf.DUMMYFUNCTION("""COMPUTED_VALUE"""),6569.12)</f>
        <v>6569.12</v>
      </c>
      <c r="G89" s="2">
        <f>IFERROR(__xludf.DUMMYFUNCTION("""COMPUTED_VALUE"""),45419.66666666667)</f>
        <v>45419.66667</v>
      </c>
      <c r="H89" s="1">
        <f>IFERROR(__xludf.DUMMYFUNCTION("""COMPUTED_VALUE"""),6516.94)</f>
        <v>6516.94</v>
      </c>
      <c r="J89" s="2">
        <f>IFERROR(__xludf.DUMMYFUNCTION("""COMPUTED_VALUE"""),45419.66666666667)</f>
        <v>45419.66667</v>
      </c>
      <c r="K89" s="1">
        <f>IFERROR(__xludf.DUMMYFUNCTION("""COMPUTED_VALUE"""),6519.49)</f>
        <v>6519.49</v>
      </c>
      <c r="M89" s="2">
        <f>IFERROR(__xludf.DUMMYFUNCTION("""COMPUTED_VALUE"""),45419.66666666667)</f>
        <v>45419.66667</v>
      </c>
      <c r="N89" s="1">
        <f>IFERROR(__xludf.DUMMYFUNCTION("""COMPUTED_VALUE"""),3.55928498E8)</f>
        <v>355928498</v>
      </c>
    </row>
    <row r="90">
      <c r="A90" s="2">
        <f>IFERROR(__xludf.DUMMYFUNCTION("""COMPUTED_VALUE"""),45420.66666666667)</f>
        <v>45420.66667</v>
      </c>
      <c r="B90" s="1">
        <f>IFERROR(__xludf.DUMMYFUNCTION("""COMPUTED_VALUE"""),6495.74)</f>
        <v>6495.74</v>
      </c>
      <c r="D90" s="2">
        <f>IFERROR(__xludf.DUMMYFUNCTION("""COMPUTED_VALUE"""),45420.66666666667)</f>
        <v>45420.66667</v>
      </c>
      <c r="E90" s="1">
        <f>IFERROR(__xludf.DUMMYFUNCTION("""COMPUTED_VALUE"""),6547.23)</f>
        <v>6547.23</v>
      </c>
      <c r="G90" s="2">
        <f>IFERROR(__xludf.DUMMYFUNCTION("""COMPUTED_VALUE"""),45420.66666666667)</f>
        <v>45420.66667</v>
      </c>
      <c r="H90" s="1">
        <f>IFERROR(__xludf.DUMMYFUNCTION("""COMPUTED_VALUE"""),6485.9)</f>
        <v>6485.9</v>
      </c>
      <c r="J90" s="2">
        <f>IFERROR(__xludf.DUMMYFUNCTION("""COMPUTED_VALUE"""),45420.66666666667)</f>
        <v>45420.66667</v>
      </c>
      <c r="K90" s="1">
        <f>IFERROR(__xludf.DUMMYFUNCTION("""COMPUTED_VALUE"""),6522.12)</f>
        <v>6522.12</v>
      </c>
      <c r="M90" s="2">
        <f>IFERROR(__xludf.DUMMYFUNCTION("""COMPUTED_VALUE"""),45420.66666666667)</f>
        <v>45420.66667</v>
      </c>
      <c r="N90" s="1">
        <f>IFERROR(__xludf.DUMMYFUNCTION("""COMPUTED_VALUE"""),2.67429064E8)</f>
        <v>267429064</v>
      </c>
    </row>
    <row r="91">
      <c r="A91" s="2">
        <f>IFERROR(__xludf.DUMMYFUNCTION("""COMPUTED_VALUE"""),45421.66666666667)</f>
        <v>45421.66667</v>
      </c>
      <c r="B91" s="1">
        <f>IFERROR(__xludf.DUMMYFUNCTION("""COMPUTED_VALUE"""),6514.1)</f>
        <v>6514.1</v>
      </c>
      <c r="D91" s="2">
        <f>IFERROR(__xludf.DUMMYFUNCTION("""COMPUTED_VALUE"""),45421.66666666667)</f>
        <v>45421.66667</v>
      </c>
      <c r="E91" s="1">
        <f>IFERROR(__xludf.DUMMYFUNCTION("""COMPUTED_VALUE"""),6546.28)</f>
        <v>6546.28</v>
      </c>
      <c r="G91" s="2">
        <f>IFERROR(__xludf.DUMMYFUNCTION("""COMPUTED_VALUE"""),45421.66666666667)</f>
        <v>45421.66667</v>
      </c>
      <c r="H91" s="1">
        <f>IFERROR(__xludf.DUMMYFUNCTION("""COMPUTED_VALUE"""),6494.9)</f>
        <v>6494.9</v>
      </c>
      <c r="J91" s="2">
        <f>IFERROR(__xludf.DUMMYFUNCTION("""COMPUTED_VALUE"""),45421.66666666667)</f>
        <v>45421.66667</v>
      </c>
      <c r="K91" s="1">
        <f>IFERROR(__xludf.DUMMYFUNCTION("""COMPUTED_VALUE"""),6531.36)</f>
        <v>6531.36</v>
      </c>
      <c r="M91" s="2">
        <f>IFERROR(__xludf.DUMMYFUNCTION("""COMPUTED_VALUE"""),45421.66666666667)</f>
        <v>45421.66667</v>
      </c>
      <c r="N91" s="1">
        <f>IFERROR(__xludf.DUMMYFUNCTION("""COMPUTED_VALUE"""),2.47891887E8)</f>
        <v>247891887</v>
      </c>
    </row>
    <row r="92">
      <c r="A92" s="2">
        <f>IFERROR(__xludf.DUMMYFUNCTION("""COMPUTED_VALUE"""),45422.66666666667)</f>
        <v>45422.66667</v>
      </c>
      <c r="B92" s="1">
        <f>IFERROR(__xludf.DUMMYFUNCTION("""COMPUTED_VALUE"""),6545.93)</f>
        <v>6545.93</v>
      </c>
      <c r="D92" s="2">
        <f>IFERROR(__xludf.DUMMYFUNCTION("""COMPUTED_VALUE"""),45422.66666666667)</f>
        <v>45422.66667</v>
      </c>
      <c r="E92" s="1">
        <f>IFERROR(__xludf.DUMMYFUNCTION("""COMPUTED_VALUE"""),6591.11)</f>
        <v>6591.11</v>
      </c>
      <c r="G92" s="2">
        <f>IFERROR(__xludf.DUMMYFUNCTION("""COMPUTED_VALUE"""),45422.66666666667)</f>
        <v>45422.66667</v>
      </c>
      <c r="H92" s="1">
        <f>IFERROR(__xludf.DUMMYFUNCTION("""COMPUTED_VALUE"""),6540.62)</f>
        <v>6540.62</v>
      </c>
      <c r="J92" s="2">
        <f>IFERROR(__xludf.DUMMYFUNCTION("""COMPUTED_VALUE"""),45422.66666666667)</f>
        <v>45422.66667</v>
      </c>
      <c r="K92" s="1">
        <f>IFERROR(__xludf.DUMMYFUNCTION("""COMPUTED_VALUE"""),6565.49)</f>
        <v>6565.49</v>
      </c>
      <c r="M92" s="2">
        <f>IFERROR(__xludf.DUMMYFUNCTION("""COMPUTED_VALUE"""),45422.66666666667)</f>
        <v>45422.66667</v>
      </c>
      <c r="N92" s="1">
        <f>IFERROR(__xludf.DUMMYFUNCTION("""COMPUTED_VALUE"""),2.3378664E8)</f>
        <v>233786640</v>
      </c>
    </row>
    <row r="93">
      <c r="A93" s="2">
        <f>IFERROR(__xludf.DUMMYFUNCTION("""COMPUTED_VALUE"""),45425.66666666667)</f>
        <v>45425.66667</v>
      </c>
      <c r="B93" s="1">
        <f>IFERROR(__xludf.DUMMYFUNCTION("""COMPUTED_VALUE"""),6610.72)</f>
        <v>6610.72</v>
      </c>
      <c r="D93" s="2">
        <f>IFERROR(__xludf.DUMMYFUNCTION("""COMPUTED_VALUE"""),45425.66666666667)</f>
        <v>45425.66667</v>
      </c>
      <c r="E93" s="1">
        <f>IFERROR(__xludf.DUMMYFUNCTION("""COMPUTED_VALUE"""),6610.72)</f>
        <v>6610.72</v>
      </c>
      <c r="G93" s="2">
        <f>IFERROR(__xludf.DUMMYFUNCTION("""COMPUTED_VALUE"""),45425.66666666667)</f>
        <v>45425.66667</v>
      </c>
      <c r="H93" s="1">
        <f>IFERROR(__xludf.DUMMYFUNCTION("""COMPUTED_VALUE"""),6532.62)</f>
        <v>6532.62</v>
      </c>
      <c r="J93" s="2">
        <f>IFERROR(__xludf.DUMMYFUNCTION("""COMPUTED_VALUE"""),45425.66666666667)</f>
        <v>45425.66667</v>
      </c>
      <c r="K93" s="1">
        <f>IFERROR(__xludf.DUMMYFUNCTION("""COMPUTED_VALUE"""),6559.9)</f>
        <v>6559.9</v>
      </c>
      <c r="M93" s="2">
        <f>IFERROR(__xludf.DUMMYFUNCTION("""COMPUTED_VALUE"""),45425.66666666667)</f>
        <v>45425.66667</v>
      </c>
      <c r="N93" s="1">
        <f>IFERROR(__xludf.DUMMYFUNCTION("""COMPUTED_VALUE"""),2.02255263E8)</f>
        <v>202255263</v>
      </c>
    </row>
    <row r="94">
      <c r="A94" s="2">
        <f>IFERROR(__xludf.DUMMYFUNCTION("""COMPUTED_VALUE"""),45426.66666666667)</f>
        <v>45426.66667</v>
      </c>
      <c r="B94" s="1">
        <f>IFERROR(__xludf.DUMMYFUNCTION("""COMPUTED_VALUE"""),6538.3)</f>
        <v>6538.3</v>
      </c>
      <c r="D94" s="2">
        <f>IFERROR(__xludf.DUMMYFUNCTION("""COMPUTED_VALUE"""),45426.66666666667)</f>
        <v>45426.66667</v>
      </c>
      <c r="E94" s="1">
        <f>IFERROR(__xludf.DUMMYFUNCTION("""COMPUTED_VALUE"""),6611.3)</f>
        <v>6611.3</v>
      </c>
      <c r="G94" s="2">
        <f>IFERROR(__xludf.DUMMYFUNCTION("""COMPUTED_VALUE"""),45426.66666666667)</f>
        <v>45426.66667</v>
      </c>
      <c r="H94" s="1">
        <f>IFERROR(__xludf.DUMMYFUNCTION("""COMPUTED_VALUE"""),6534.36)</f>
        <v>6534.36</v>
      </c>
      <c r="J94" s="2">
        <f>IFERROR(__xludf.DUMMYFUNCTION("""COMPUTED_VALUE"""),45426.66666666667)</f>
        <v>45426.66667</v>
      </c>
      <c r="K94" s="1">
        <f>IFERROR(__xludf.DUMMYFUNCTION("""COMPUTED_VALUE"""),6599.34)</f>
        <v>6599.34</v>
      </c>
      <c r="M94" s="2">
        <f>IFERROR(__xludf.DUMMYFUNCTION("""COMPUTED_VALUE"""),45426.66666666667)</f>
        <v>45426.66667</v>
      </c>
      <c r="N94" s="1">
        <f>IFERROR(__xludf.DUMMYFUNCTION("""COMPUTED_VALUE"""),2.47745232E8)</f>
        <v>247745232</v>
      </c>
    </row>
    <row r="95">
      <c r="A95" s="2">
        <f>IFERROR(__xludf.DUMMYFUNCTION("""COMPUTED_VALUE"""),45427.66666666667)</f>
        <v>45427.66667</v>
      </c>
      <c r="B95" s="1">
        <f>IFERROR(__xludf.DUMMYFUNCTION("""COMPUTED_VALUE"""),6641.73)</f>
        <v>6641.73</v>
      </c>
      <c r="D95" s="2">
        <f>IFERROR(__xludf.DUMMYFUNCTION("""COMPUTED_VALUE"""),45427.66666666667)</f>
        <v>45427.66667</v>
      </c>
      <c r="E95" s="1">
        <f>IFERROR(__xludf.DUMMYFUNCTION("""COMPUTED_VALUE"""),6744.65)</f>
        <v>6744.65</v>
      </c>
      <c r="G95" s="2">
        <f>IFERROR(__xludf.DUMMYFUNCTION("""COMPUTED_VALUE"""),45427.66666666667)</f>
        <v>45427.66667</v>
      </c>
      <c r="H95" s="1">
        <f>IFERROR(__xludf.DUMMYFUNCTION("""COMPUTED_VALUE"""),6636.62)</f>
        <v>6636.62</v>
      </c>
      <c r="J95" s="2">
        <f>IFERROR(__xludf.DUMMYFUNCTION("""COMPUTED_VALUE"""),45427.66666666667)</f>
        <v>45427.66667</v>
      </c>
      <c r="K95" s="1">
        <f>IFERROR(__xludf.DUMMYFUNCTION("""COMPUTED_VALUE"""),6735.1)</f>
        <v>6735.1</v>
      </c>
      <c r="M95" s="2">
        <f>IFERROR(__xludf.DUMMYFUNCTION("""COMPUTED_VALUE"""),45427.66666666667)</f>
        <v>45427.66667</v>
      </c>
      <c r="N95" s="1">
        <f>IFERROR(__xludf.DUMMYFUNCTION("""COMPUTED_VALUE"""),2.31350632E8)</f>
        <v>231350632</v>
      </c>
    </row>
    <row r="96">
      <c r="A96" s="2">
        <f>IFERROR(__xludf.DUMMYFUNCTION("""COMPUTED_VALUE"""),45428.66666666667)</f>
        <v>45428.66667</v>
      </c>
      <c r="B96" s="1">
        <f>IFERROR(__xludf.DUMMYFUNCTION("""COMPUTED_VALUE"""),6731.87)</f>
        <v>6731.87</v>
      </c>
      <c r="D96" s="2">
        <f>IFERROR(__xludf.DUMMYFUNCTION("""COMPUTED_VALUE"""),45428.66666666667)</f>
        <v>45428.66667</v>
      </c>
      <c r="E96" s="1">
        <f>IFERROR(__xludf.DUMMYFUNCTION("""COMPUTED_VALUE"""),6757.15)</f>
        <v>6757.15</v>
      </c>
      <c r="G96" s="2">
        <f>IFERROR(__xludf.DUMMYFUNCTION("""COMPUTED_VALUE"""),45428.66666666667)</f>
        <v>45428.66667</v>
      </c>
      <c r="H96" s="1">
        <f>IFERROR(__xludf.DUMMYFUNCTION("""COMPUTED_VALUE"""),6702.02)</f>
        <v>6702.02</v>
      </c>
      <c r="J96" s="2">
        <f>IFERROR(__xludf.DUMMYFUNCTION("""COMPUTED_VALUE"""),45428.66666666667)</f>
        <v>45428.66667</v>
      </c>
      <c r="K96" s="1">
        <f>IFERROR(__xludf.DUMMYFUNCTION("""COMPUTED_VALUE"""),6707.29)</f>
        <v>6707.29</v>
      </c>
      <c r="M96" s="2">
        <f>IFERROR(__xludf.DUMMYFUNCTION("""COMPUTED_VALUE"""),45428.66666666667)</f>
        <v>45428.66667</v>
      </c>
      <c r="N96" s="1">
        <f>IFERROR(__xludf.DUMMYFUNCTION("""COMPUTED_VALUE"""),1.90646709E8)</f>
        <v>190646709</v>
      </c>
    </row>
    <row r="97">
      <c r="A97" s="2">
        <f>IFERROR(__xludf.DUMMYFUNCTION("""COMPUTED_VALUE"""),45429.66666666667)</f>
        <v>45429.66667</v>
      </c>
      <c r="B97" s="1">
        <f>IFERROR(__xludf.DUMMYFUNCTION("""COMPUTED_VALUE"""),6727.7)</f>
        <v>6727.7</v>
      </c>
      <c r="D97" s="2">
        <f>IFERROR(__xludf.DUMMYFUNCTION("""COMPUTED_VALUE"""),45429.66666666667)</f>
        <v>45429.66667</v>
      </c>
      <c r="E97" s="1">
        <f>IFERROR(__xludf.DUMMYFUNCTION("""COMPUTED_VALUE"""),6727.7)</f>
        <v>6727.7</v>
      </c>
      <c r="G97" s="2">
        <f>IFERROR(__xludf.DUMMYFUNCTION("""COMPUTED_VALUE"""),45429.66666666667)</f>
        <v>45429.66667</v>
      </c>
      <c r="H97" s="1">
        <f>IFERROR(__xludf.DUMMYFUNCTION("""COMPUTED_VALUE"""),6680.1)</f>
        <v>6680.1</v>
      </c>
      <c r="J97" s="2">
        <f>IFERROR(__xludf.DUMMYFUNCTION("""COMPUTED_VALUE"""),45429.66666666667)</f>
        <v>45429.66667</v>
      </c>
      <c r="K97" s="1">
        <f>IFERROR(__xludf.DUMMYFUNCTION("""COMPUTED_VALUE"""),6715.75)</f>
        <v>6715.75</v>
      </c>
      <c r="M97" s="2">
        <f>IFERROR(__xludf.DUMMYFUNCTION("""COMPUTED_VALUE"""),45429.66666666667)</f>
        <v>45429.66667</v>
      </c>
      <c r="N97" s="1">
        <f>IFERROR(__xludf.DUMMYFUNCTION("""COMPUTED_VALUE"""),1.67072507E8)</f>
        <v>167072507</v>
      </c>
    </row>
    <row r="98">
      <c r="A98" s="2">
        <f>IFERROR(__xludf.DUMMYFUNCTION("""COMPUTED_VALUE"""),45432.66666666667)</f>
        <v>45432.66667</v>
      </c>
      <c r="B98" s="1">
        <f>IFERROR(__xludf.DUMMYFUNCTION("""COMPUTED_VALUE"""),6714.09)</f>
        <v>6714.09</v>
      </c>
      <c r="D98" s="2">
        <f>IFERROR(__xludf.DUMMYFUNCTION("""COMPUTED_VALUE"""),45432.66666666667)</f>
        <v>45432.66667</v>
      </c>
      <c r="E98" s="1">
        <f>IFERROR(__xludf.DUMMYFUNCTION("""COMPUTED_VALUE"""),6790.47)</f>
        <v>6790.47</v>
      </c>
      <c r="G98" s="2">
        <f>IFERROR(__xludf.DUMMYFUNCTION("""COMPUTED_VALUE"""),45432.66666666667)</f>
        <v>45432.66667</v>
      </c>
      <c r="H98" s="1">
        <f>IFERROR(__xludf.DUMMYFUNCTION("""COMPUTED_VALUE"""),6714.09)</f>
        <v>6714.09</v>
      </c>
      <c r="J98" s="2">
        <f>IFERROR(__xludf.DUMMYFUNCTION("""COMPUTED_VALUE"""),45432.66666666667)</f>
        <v>45432.66667</v>
      </c>
      <c r="K98" s="1">
        <f>IFERROR(__xludf.DUMMYFUNCTION("""COMPUTED_VALUE"""),6790.14)</f>
        <v>6790.14</v>
      </c>
      <c r="M98" s="2">
        <f>IFERROR(__xludf.DUMMYFUNCTION("""COMPUTED_VALUE"""),45432.66666666667)</f>
        <v>45432.66667</v>
      </c>
      <c r="N98" s="1">
        <f>IFERROR(__xludf.DUMMYFUNCTION("""COMPUTED_VALUE"""),1.89142806E8)</f>
        <v>189142806</v>
      </c>
    </row>
    <row r="99">
      <c r="A99" s="2">
        <f>IFERROR(__xludf.DUMMYFUNCTION("""COMPUTED_VALUE"""),45433.66666666667)</f>
        <v>45433.66667</v>
      </c>
      <c r="B99" s="1">
        <f>IFERROR(__xludf.DUMMYFUNCTION("""COMPUTED_VALUE"""),6785.51)</f>
        <v>6785.51</v>
      </c>
      <c r="D99" s="2">
        <f>IFERROR(__xludf.DUMMYFUNCTION("""COMPUTED_VALUE"""),45433.66666666667)</f>
        <v>45433.66667</v>
      </c>
      <c r="E99" s="1">
        <f>IFERROR(__xludf.DUMMYFUNCTION("""COMPUTED_VALUE"""),6845.75)</f>
        <v>6845.75</v>
      </c>
      <c r="G99" s="2">
        <f>IFERROR(__xludf.DUMMYFUNCTION("""COMPUTED_VALUE"""),45433.66666666667)</f>
        <v>45433.66667</v>
      </c>
      <c r="H99" s="1">
        <f>IFERROR(__xludf.DUMMYFUNCTION("""COMPUTED_VALUE"""),6754.73)</f>
        <v>6754.73</v>
      </c>
      <c r="J99" s="2">
        <f>IFERROR(__xludf.DUMMYFUNCTION("""COMPUTED_VALUE"""),45433.66666666667)</f>
        <v>45433.66667</v>
      </c>
      <c r="K99" s="1">
        <f>IFERROR(__xludf.DUMMYFUNCTION("""COMPUTED_VALUE"""),6801.76)</f>
        <v>6801.76</v>
      </c>
      <c r="M99" s="2">
        <f>IFERROR(__xludf.DUMMYFUNCTION("""COMPUTED_VALUE"""),45433.66666666667)</f>
        <v>45433.66667</v>
      </c>
      <c r="N99" s="1">
        <f>IFERROR(__xludf.DUMMYFUNCTION("""COMPUTED_VALUE"""),1.92435305E8)</f>
        <v>192435305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IFERROR(__xludf.DUMMYFUNCTION("""COMPUTED_VALUE"""),6819.84)</f>
        <v>6819.84</v>
      </c>
      <c r="D100" s="2">
        <f>IFERROR(__xludf.DUMMYFUNCTION("""COMPUTED_VALUE"""),45434.66666666667)</f>
        <v>45434.66667</v>
      </c>
      <c r="E100" s="1">
        <f>IFERROR(__xludf.DUMMYFUNCTION("""COMPUTED_VALUE"""),6842.9)</f>
        <v>6842.9</v>
      </c>
      <c r="G100" s="2">
        <f>IFERROR(__xludf.DUMMYFUNCTION("""COMPUTED_VALUE"""),45434.66666666667)</f>
        <v>45434.66667</v>
      </c>
      <c r="H100" s="1">
        <f>IFERROR(__xludf.DUMMYFUNCTION("""COMPUTED_VALUE"""),6771.4)</f>
        <v>6771.4</v>
      </c>
      <c r="J100" s="2">
        <f>IFERROR(__xludf.DUMMYFUNCTION("""COMPUTED_VALUE"""),45434.66666666667)</f>
        <v>45434.66667</v>
      </c>
      <c r="K100" s="1">
        <f>IFERROR(__xludf.DUMMYFUNCTION("""COMPUTED_VALUE"""),6811.63)</f>
        <v>6811.63</v>
      </c>
      <c r="M100" s="2">
        <f>IFERROR(__xludf.DUMMYFUNCTION("""COMPUTED_VALUE"""),45434.66666666667)</f>
        <v>45434.66667</v>
      </c>
      <c r="N100" s="1">
        <f>IFERROR(__xludf.DUMMYFUNCTION("""COMPUTED_VALUE"""),1.7395786E8)</f>
        <v>173957860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IFERROR(__xludf.DUMMYFUNCTION("""COMPUTED_VALUE"""),6867.76)</f>
        <v>6867.76</v>
      </c>
      <c r="D101" s="2">
        <f>IFERROR(__xludf.DUMMYFUNCTION("""COMPUTED_VALUE"""),45435.66666666667)</f>
        <v>45435.66667</v>
      </c>
      <c r="E101" s="1">
        <f>IFERROR(__xludf.DUMMYFUNCTION("""COMPUTED_VALUE"""),6867.76)</f>
        <v>6867.76</v>
      </c>
      <c r="G101" s="2">
        <f>IFERROR(__xludf.DUMMYFUNCTION("""COMPUTED_VALUE"""),45435.66666666667)</f>
        <v>45435.66667</v>
      </c>
      <c r="H101" s="1">
        <f>IFERROR(__xludf.DUMMYFUNCTION("""COMPUTED_VALUE"""),6729.34)</f>
        <v>6729.34</v>
      </c>
      <c r="J101" s="2">
        <f>IFERROR(__xludf.DUMMYFUNCTION("""COMPUTED_VALUE"""),45435.66666666667)</f>
        <v>45435.66667</v>
      </c>
      <c r="K101" s="1">
        <f>IFERROR(__xludf.DUMMYFUNCTION("""COMPUTED_VALUE"""),6754.22)</f>
        <v>6754.22</v>
      </c>
      <c r="M101" s="2">
        <f>IFERROR(__xludf.DUMMYFUNCTION("""COMPUTED_VALUE"""),45435.66666666667)</f>
        <v>45435.66667</v>
      </c>
      <c r="N101" s="1">
        <f>IFERROR(__xludf.DUMMYFUNCTION("""COMPUTED_VALUE"""),1.98521587E8)</f>
        <v>198521587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IFERROR(__xludf.DUMMYFUNCTION("""COMPUTED_VALUE"""),6717.46)</f>
        <v>6717.46</v>
      </c>
      <c r="D102" s="2">
        <f>IFERROR(__xludf.DUMMYFUNCTION("""COMPUTED_VALUE"""),45436.66666666667)</f>
        <v>45436.66667</v>
      </c>
      <c r="E102" s="1">
        <f>IFERROR(__xludf.DUMMYFUNCTION("""COMPUTED_VALUE"""),6761.63)</f>
        <v>6761.63</v>
      </c>
      <c r="G102" s="2">
        <f>IFERROR(__xludf.DUMMYFUNCTION("""COMPUTED_VALUE"""),45436.66666666667)</f>
        <v>45436.66667</v>
      </c>
      <c r="H102" s="1">
        <f>IFERROR(__xludf.DUMMYFUNCTION("""COMPUTED_VALUE"""),6678.07)</f>
        <v>6678.07</v>
      </c>
      <c r="J102" s="2">
        <f>IFERROR(__xludf.DUMMYFUNCTION("""COMPUTED_VALUE"""),45436.66666666667)</f>
        <v>45436.66667</v>
      </c>
      <c r="K102" s="1">
        <f>IFERROR(__xludf.DUMMYFUNCTION("""COMPUTED_VALUE"""),6745.59)</f>
        <v>6745.59</v>
      </c>
      <c r="M102" s="2">
        <f>IFERROR(__xludf.DUMMYFUNCTION("""COMPUTED_VALUE"""),45436.66666666667)</f>
        <v>45436.66667</v>
      </c>
      <c r="N102" s="1">
        <f>IFERROR(__xludf.DUMMYFUNCTION("""COMPUTED_VALUE"""),1.76940761E8)</f>
        <v>176940761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IFERROR(__xludf.DUMMYFUNCTION("""COMPUTED_VALUE"""),6737.07)</f>
        <v>6737.07</v>
      </c>
      <c r="D103" s="2">
        <f>IFERROR(__xludf.DUMMYFUNCTION("""COMPUTED_VALUE"""),45440.66666666667)</f>
        <v>45440.66667</v>
      </c>
      <c r="E103" s="1">
        <f>IFERROR(__xludf.DUMMYFUNCTION("""COMPUTED_VALUE"""),6737.07)</f>
        <v>6737.07</v>
      </c>
      <c r="G103" s="2">
        <f>IFERROR(__xludf.DUMMYFUNCTION("""COMPUTED_VALUE"""),45440.66666666667)</f>
        <v>45440.66667</v>
      </c>
      <c r="H103" s="1">
        <f>IFERROR(__xludf.DUMMYFUNCTION("""COMPUTED_VALUE"""),6683.98)</f>
        <v>6683.98</v>
      </c>
      <c r="J103" s="2">
        <f>IFERROR(__xludf.DUMMYFUNCTION("""COMPUTED_VALUE"""),45440.66666666667)</f>
        <v>45440.66667</v>
      </c>
      <c r="K103" s="1">
        <f>IFERROR(__xludf.DUMMYFUNCTION("""COMPUTED_VALUE"""),6728.45)</f>
        <v>6728.45</v>
      </c>
      <c r="M103" s="2">
        <f>IFERROR(__xludf.DUMMYFUNCTION("""COMPUTED_VALUE"""),45440.66666666667)</f>
        <v>45440.66667</v>
      </c>
      <c r="N103" s="1">
        <f>IFERROR(__xludf.DUMMYFUNCTION("""COMPUTED_VALUE"""),2.04215326E8)</f>
        <v>204215326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IFERROR(__xludf.DUMMYFUNCTION("""COMPUTED_VALUE"""),6662.76)</f>
        <v>6662.76</v>
      </c>
      <c r="D104" s="2">
        <f>IFERROR(__xludf.DUMMYFUNCTION("""COMPUTED_VALUE"""),45441.66666666667)</f>
        <v>45441.66667</v>
      </c>
      <c r="E104" s="1">
        <f>IFERROR(__xludf.DUMMYFUNCTION("""COMPUTED_VALUE"""),6731.98)</f>
        <v>6731.98</v>
      </c>
      <c r="G104" s="2">
        <f>IFERROR(__xludf.DUMMYFUNCTION("""COMPUTED_VALUE"""),45441.66666666667)</f>
        <v>45441.66667</v>
      </c>
      <c r="H104" s="1">
        <f>IFERROR(__xludf.DUMMYFUNCTION("""COMPUTED_VALUE"""),6662.76)</f>
        <v>6662.76</v>
      </c>
      <c r="J104" s="2">
        <f>IFERROR(__xludf.DUMMYFUNCTION("""COMPUTED_VALUE"""),45441.66666666667)</f>
        <v>45441.66667</v>
      </c>
      <c r="K104" s="1">
        <f>IFERROR(__xludf.DUMMYFUNCTION("""COMPUTED_VALUE"""),6709.02)</f>
        <v>6709.02</v>
      </c>
      <c r="M104" s="2">
        <f>IFERROR(__xludf.DUMMYFUNCTION("""COMPUTED_VALUE"""),45441.66666666667)</f>
        <v>45441.66667</v>
      </c>
      <c r="N104" s="1">
        <f>IFERROR(__xludf.DUMMYFUNCTION("""COMPUTED_VALUE"""),2.21852987E8)</f>
        <v>221852987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IFERROR(__xludf.DUMMYFUNCTION("""COMPUTED_VALUE"""),6562.1)</f>
        <v>6562.1</v>
      </c>
      <c r="D105" s="2">
        <f>IFERROR(__xludf.DUMMYFUNCTION("""COMPUTED_VALUE"""),45442.66666666667)</f>
        <v>45442.66667</v>
      </c>
      <c r="E105" s="1">
        <f>IFERROR(__xludf.DUMMYFUNCTION("""COMPUTED_VALUE"""),6562.1)</f>
        <v>6562.1</v>
      </c>
      <c r="G105" s="2">
        <f>IFERROR(__xludf.DUMMYFUNCTION("""COMPUTED_VALUE"""),45442.66666666667)</f>
        <v>45442.66667</v>
      </c>
      <c r="H105" s="1">
        <f>IFERROR(__xludf.DUMMYFUNCTION("""COMPUTED_VALUE"""),6379.11)</f>
        <v>6379.11</v>
      </c>
      <c r="J105" s="2">
        <f>IFERROR(__xludf.DUMMYFUNCTION("""COMPUTED_VALUE"""),45442.66666666667)</f>
        <v>45442.66667</v>
      </c>
      <c r="K105" s="1">
        <f>IFERROR(__xludf.DUMMYFUNCTION("""COMPUTED_VALUE"""),6387.14)</f>
        <v>6387.14</v>
      </c>
      <c r="M105" s="2">
        <f>IFERROR(__xludf.DUMMYFUNCTION("""COMPUTED_VALUE"""),45442.66666666667)</f>
        <v>45442.66667</v>
      </c>
      <c r="N105" s="1">
        <f>IFERROR(__xludf.DUMMYFUNCTION("""COMPUTED_VALUE"""),4.33823569E8)</f>
        <v>433823569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IFERROR(__xludf.DUMMYFUNCTION("""COMPUTED_VALUE"""),6415.62)</f>
        <v>6415.62</v>
      </c>
      <c r="D106" s="2">
        <f>IFERROR(__xludf.DUMMYFUNCTION("""COMPUTED_VALUE"""),45443.66666666667)</f>
        <v>45443.66667</v>
      </c>
      <c r="E106" s="1">
        <f>IFERROR(__xludf.DUMMYFUNCTION("""COMPUTED_VALUE"""),6421.12)</f>
        <v>6421.12</v>
      </c>
      <c r="G106" s="2">
        <f>IFERROR(__xludf.DUMMYFUNCTION("""COMPUTED_VALUE"""),45443.66666666667)</f>
        <v>45443.66667</v>
      </c>
      <c r="H106" s="1">
        <f>IFERROR(__xludf.DUMMYFUNCTION("""COMPUTED_VALUE"""),6255.39)</f>
        <v>6255.39</v>
      </c>
      <c r="J106" s="2">
        <f>IFERROR(__xludf.DUMMYFUNCTION("""COMPUTED_VALUE"""),45443.66666666667)</f>
        <v>45443.66667</v>
      </c>
      <c r="K106" s="1">
        <f>IFERROR(__xludf.DUMMYFUNCTION("""COMPUTED_VALUE"""),6419.44)</f>
        <v>6419.44</v>
      </c>
      <c r="M106" s="2">
        <f>IFERROR(__xludf.DUMMYFUNCTION("""COMPUTED_VALUE"""),45443.66666666667)</f>
        <v>45443.66667</v>
      </c>
      <c r="N106" s="1">
        <f>IFERROR(__xludf.DUMMYFUNCTION("""COMPUTED_VALUE"""),4.70275801E8)</f>
        <v>470275801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IFERROR(__xludf.DUMMYFUNCTION("""COMPUTED_VALUE"""),6438.12)</f>
        <v>6438.12</v>
      </c>
      <c r="D107" s="2">
        <f>IFERROR(__xludf.DUMMYFUNCTION("""COMPUTED_VALUE"""),45446.66666666667)</f>
        <v>45446.66667</v>
      </c>
      <c r="E107" s="1">
        <f>IFERROR(__xludf.DUMMYFUNCTION("""COMPUTED_VALUE"""),6456.8)</f>
        <v>6456.8</v>
      </c>
      <c r="G107" s="2">
        <f>IFERROR(__xludf.DUMMYFUNCTION("""COMPUTED_VALUE"""),45446.66666666667)</f>
        <v>45446.66667</v>
      </c>
      <c r="H107" s="1">
        <f>IFERROR(__xludf.DUMMYFUNCTION("""COMPUTED_VALUE"""),6331.89)</f>
        <v>6331.89</v>
      </c>
      <c r="J107" s="2">
        <f>IFERROR(__xludf.DUMMYFUNCTION("""COMPUTED_VALUE"""),45446.66666666667)</f>
        <v>45446.66667</v>
      </c>
      <c r="K107" s="1">
        <f>IFERROR(__xludf.DUMMYFUNCTION("""COMPUTED_VALUE"""),6403.28)</f>
        <v>6403.28</v>
      </c>
      <c r="M107" s="2">
        <f>IFERROR(__xludf.DUMMYFUNCTION("""COMPUTED_VALUE"""),45446.66666666667)</f>
        <v>45446.66667</v>
      </c>
      <c r="N107" s="1">
        <f>IFERROR(__xludf.DUMMYFUNCTION("""COMPUTED_VALUE"""),2.73653638E8)</f>
        <v>273653638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IFERROR(__xludf.DUMMYFUNCTION("""COMPUTED_VALUE"""),6390.07)</f>
        <v>6390.07</v>
      </c>
      <c r="D108" s="2">
        <f>IFERROR(__xludf.DUMMYFUNCTION("""COMPUTED_VALUE"""),45447.66666666667)</f>
        <v>45447.66667</v>
      </c>
      <c r="E108" s="1">
        <f>IFERROR(__xludf.DUMMYFUNCTION("""COMPUTED_VALUE"""),6441.07)</f>
        <v>6441.07</v>
      </c>
      <c r="G108" s="2">
        <f>IFERROR(__xludf.DUMMYFUNCTION("""COMPUTED_VALUE"""),45447.66666666667)</f>
        <v>45447.66667</v>
      </c>
      <c r="H108" s="1">
        <f>IFERROR(__xludf.DUMMYFUNCTION("""COMPUTED_VALUE"""),6369.16)</f>
        <v>6369.16</v>
      </c>
      <c r="J108" s="2">
        <f>IFERROR(__xludf.DUMMYFUNCTION("""COMPUTED_VALUE"""),45447.66666666667)</f>
        <v>45447.66667</v>
      </c>
      <c r="K108" s="1">
        <f>IFERROR(__xludf.DUMMYFUNCTION("""COMPUTED_VALUE"""),6437.03)</f>
        <v>6437.03</v>
      </c>
      <c r="M108" s="2">
        <f>IFERROR(__xludf.DUMMYFUNCTION("""COMPUTED_VALUE"""),45447.66666666667)</f>
        <v>45447.66667</v>
      </c>
      <c r="N108" s="1">
        <f>IFERROR(__xludf.DUMMYFUNCTION("""COMPUTED_VALUE"""),2.36165719E8)</f>
        <v>236165719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IFERROR(__xludf.DUMMYFUNCTION("""COMPUTED_VALUE"""),6478.52)</f>
        <v>6478.52</v>
      </c>
      <c r="D109" s="2">
        <f>IFERROR(__xludf.DUMMYFUNCTION("""COMPUTED_VALUE"""),45448.66666666667)</f>
        <v>45448.66667</v>
      </c>
      <c r="E109" s="1">
        <f>IFERROR(__xludf.DUMMYFUNCTION("""COMPUTED_VALUE"""),6570.66)</f>
        <v>6570.66</v>
      </c>
      <c r="G109" s="2">
        <f>IFERROR(__xludf.DUMMYFUNCTION("""COMPUTED_VALUE"""),45448.66666666667)</f>
        <v>45448.66667</v>
      </c>
      <c r="H109" s="1">
        <f>IFERROR(__xludf.DUMMYFUNCTION("""COMPUTED_VALUE"""),6453.11)</f>
        <v>6453.11</v>
      </c>
      <c r="J109" s="2">
        <f>IFERROR(__xludf.DUMMYFUNCTION("""COMPUTED_VALUE"""),45448.66666666667)</f>
        <v>45448.66667</v>
      </c>
      <c r="K109" s="1">
        <f>IFERROR(__xludf.DUMMYFUNCTION("""COMPUTED_VALUE"""),6570.66)</f>
        <v>6570.66</v>
      </c>
      <c r="M109" s="2">
        <f>IFERROR(__xludf.DUMMYFUNCTION("""COMPUTED_VALUE"""),45448.66666666667)</f>
        <v>45448.66667</v>
      </c>
      <c r="N109" s="1">
        <f>IFERROR(__xludf.DUMMYFUNCTION("""COMPUTED_VALUE"""),2.53510233E8)</f>
        <v>253510233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IFERROR(__xludf.DUMMYFUNCTION("""COMPUTED_VALUE"""),6578.86)</f>
        <v>6578.86</v>
      </c>
      <c r="D110" s="2">
        <f>IFERROR(__xludf.DUMMYFUNCTION("""COMPUTED_VALUE"""),45449.66666666667)</f>
        <v>45449.66667</v>
      </c>
      <c r="E110" s="1">
        <f>IFERROR(__xludf.DUMMYFUNCTION("""COMPUTED_VALUE"""),6603.58)</f>
        <v>6603.58</v>
      </c>
      <c r="G110" s="2">
        <f>IFERROR(__xludf.DUMMYFUNCTION("""COMPUTED_VALUE"""),45449.66666666667)</f>
        <v>45449.66667</v>
      </c>
      <c r="H110" s="1">
        <f>IFERROR(__xludf.DUMMYFUNCTION("""COMPUTED_VALUE"""),6561.43)</f>
        <v>6561.43</v>
      </c>
      <c r="J110" s="2">
        <f>IFERROR(__xludf.DUMMYFUNCTION("""COMPUTED_VALUE"""),45449.66666666667)</f>
        <v>45449.66667</v>
      </c>
      <c r="K110" s="1">
        <f>IFERROR(__xludf.DUMMYFUNCTION("""COMPUTED_VALUE"""),6587.47)</f>
        <v>6587.47</v>
      </c>
      <c r="M110" s="2">
        <f>IFERROR(__xludf.DUMMYFUNCTION("""COMPUTED_VALUE"""),45449.66666666667)</f>
        <v>45449.66667</v>
      </c>
      <c r="N110" s="1">
        <f>IFERROR(__xludf.DUMMYFUNCTION("""COMPUTED_VALUE"""),2.46741993E8)</f>
        <v>246741993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IFERROR(__xludf.DUMMYFUNCTION("""COMPUTED_VALUE"""),6587.48)</f>
        <v>6587.48</v>
      </c>
      <c r="D111" s="2">
        <f>IFERROR(__xludf.DUMMYFUNCTION("""COMPUTED_VALUE"""),45450.66666666667)</f>
        <v>45450.66667</v>
      </c>
      <c r="E111" s="1">
        <f>IFERROR(__xludf.DUMMYFUNCTION("""COMPUTED_VALUE"""),6618.66)</f>
        <v>6618.66</v>
      </c>
      <c r="G111" s="2">
        <f>IFERROR(__xludf.DUMMYFUNCTION("""COMPUTED_VALUE"""),45450.66666666667)</f>
        <v>45450.66667</v>
      </c>
      <c r="H111" s="1">
        <f>IFERROR(__xludf.DUMMYFUNCTION("""COMPUTED_VALUE"""),6565.19)</f>
        <v>6565.19</v>
      </c>
      <c r="J111" s="2">
        <f>IFERROR(__xludf.DUMMYFUNCTION("""COMPUTED_VALUE"""),45450.66666666667)</f>
        <v>45450.66667</v>
      </c>
      <c r="K111" s="1">
        <f>IFERROR(__xludf.DUMMYFUNCTION("""COMPUTED_VALUE"""),6586.58)</f>
        <v>6586.58</v>
      </c>
      <c r="M111" s="2">
        <f>IFERROR(__xludf.DUMMYFUNCTION("""COMPUTED_VALUE"""),45450.66666666667)</f>
        <v>45450.66667</v>
      </c>
      <c r="N111" s="1">
        <f>IFERROR(__xludf.DUMMYFUNCTION("""COMPUTED_VALUE"""),2.45361205E8)</f>
        <v>245361205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IFERROR(__xludf.DUMMYFUNCTION("""COMPUTED_VALUE"""),6585.05)</f>
        <v>6585.05</v>
      </c>
      <c r="D112" s="2">
        <f>IFERROR(__xludf.DUMMYFUNCTION("""COMPUTED_VALUE"""),45453.66666666667)</f>
        <v>45453.66667</v>
      </c>
      <c r="E112" s="1">
        <f>IFERROR(__xludf.DUMMYFUNCTION("""COMPUTED_VALUE"""),6637.35)</f>
        <v>6637.35</v>
      </c>
      <c r="G112" s="2">
        <f>IFERROR(__xludf.DUMMYFUNCTION("""COMPUTED_VALUE"""),45453.66666666667)</f>
        <v>45453.66667</v>
      </c>
      <c r="H112" s="1">
        <f>IFERROR(__xludf.DUMMYFUNCTION("""COMPUTED_VALUE"""),6577.79)</f>
        <v>6577.79</v>
      </c>
      <c r="J112" s="2">
        <f>IFERROR(__xludf.DUMMYFUNCTION("""COMPUTED_VALUE"""),45453.66666666667)</f>
        <v>45453.66667</v>
      </c>
      <c r="K112" s="1">
        <f>IFERROR(__xludf.DUMMYFUNCTION("""COMPUTED_VALUE"""),6631.81)</f>
        <v>6631.81</v>
      </c>
      <c r="M112" s="2">
        <f>IFERROR(__xludf.DUMMYFUNCTION("""COMPUTED_VALUE"""),45453.66666666667)</f>
        <v>45453.66667</v>
      </c>
      <c r="N112" s="1">
        <f>IFERROR(__xludf.DUMMYFUNCTION("""COMPUTED_VALUE"""),2.19196832E8)</f>
        <v>219196832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IFERROR(__xludf.DUMMYFUNCTION("""COMPUTED_VALUE"""),6598.66)</f>
        <v>6598.66</v>
      </c>
      <c r="D113" s="2">
        <f>IFERROR(__xludf.DUMMYFUNCTION("""COMPUTED_VALUE"""),45454.66666666667)</f>
        <v>45454.66667</v>
      </c>
      <c r="E113" s="1">
        <f>IFERROR(__xludf.DUMMYFUNCTION("""COMPUTED_VALUE"""),6684.51)</f>
        <v>6684.51</v>
      </c>
      <c r="G113" s="2">
        <f>IFERROR(__xludf.DUMMYFUNCTION("""COMPUTED_VALUE"""),45454.66666666667)</f>
        <v>45454.66667</v>
      </c>
      <c r="H113" s="1">
        <f>IFERROR(__xludf.DUMMYFUNCTION("""COMPUTED_VALUE"""),6581.1)</f>
        <v>6581.1</v>
      </c>
      <c r="J113" s="2">
        <f>IFERROR(__xludf.DUMMYFUNCTION("""COMPUTED_VALUE"""),45454.66666666667)</f>
        <v>45454.66667</v>
      </c>
      <c r="K113" s="1">
        <f>IFERROR(__xludf.DUMMYFUNCTION("""COMPUTED_VALUE"""),6684.3)</f>
        <v>6684.3</v>
      </c>
      <c r="M113" s="2">
        <f>IFERROR(__xludf.DUMMYFUNCTION("""COMPUTED_VALUE"""),45454.66666666667)</f>
        <v>45454.66667</v>
      </c>
      <c r="N113" s="1">
        <f>IFERROR(__xludf.DUMMYFUNCTION("""COMPUTED_VALUE"""),2.21950761E8)</f>
        <v>221950761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IFERROR(__xludf.DUMMYFUNCTION("""COMPUTED_VALUE"""),6757.02)</f>
        <v>6757.02</v>
      </c>
      <c r="D114" s="2">
        <f>IFERROR(__xludf.DUMMYFUNCTION("""COMPUTED_VALUE"""),45455.66666666667)</f>
        <v>45455.66667</v>
      </c>
      <c r="E114" s="1">
        <f>IFERROR(__xludf.DUMMYFUNCTION("""COMPUTED_VALUE"""),6855.21)</f>
        <v>6855.21</v>
      </c>
      <c r="G114" s="2">
        <f>IFERROR(__xludf.DUMMYFUNCTION("""COMPUTED_VALUE"""),45455.66666666667)</f>
        <v>45455.66667</v>
      </c>
      <c r="H114" s="1">
        <f>IFERROR(__xludf.DUMMYFUNCTION("""COMPUTED_VALUE"""),6741.43)</f>
        <v>6741.43</v>
      </c>
      <c r="J114" s="2">
        <f>IFERROR(__xludf.DUMMYFUNCTION("""COMPUTED_VALUE"""),45455.66666666667)</f>
        <v>45455.66667</v>
      </c>
      <c r="K114" s="1">
        <f>IFERROR(__xludf.DUMMYFUNCTION("""COMPUTED_VALUE"""),6821.97)</f>
        <v>6821.97</v>
      </c>
      <c r="M114" s="2">
        <f>IFERROR(__xludf.DUMMYFUNCTION("""COMPUTED_VALUE"""),45455.66666666667)</f>
        <v>45455.66667</v>
      </c>
      <c r="N114" s="1">
        <f>IFERROR(__xludf.DUMMYFUNCTION("""COMPUTED_VALUE"""),2.84685369E8)</f>
        <v>284685369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IFERROR(__xludf.DUMMYFUNCTION("""COMPUTED_VALUE"""),6820.46)</f>
        <v>6820.46</v>
      </c>
      <c r="D115" s="2">
        <f>IFERROR(__xludf.DUMMYFUNCTION("""COMPUTED_VALUE"""),45456.66666666667)</f>
        <v>45456.66667</v>
      </c>
      <c r="E115" s="1">
        <f>IFERROR(__xludf.DUMMYFUNCTION("""COMPUTED_VALUE"""),6829.49)</f>
        <v>6829.49</v>
      </c>
      <c r="G115" s="2">
        <f>IFERROR(__xludf.DUMMYFUNCTION("""COMPUTED_VALUE"""),45456.66666666667)</f>
        <v>45456.66667</v>
      </c>
      <c r="H115" s="1">
        <f>IFERROR(__xludf.DUMMYFUNCTION("""COMPUTED_VALUE"""),6772.49)</f>
        <v>6772.49</v>
      </c>
      <c r="J115" s="2">
        <f>IFERROR(__xludf.DUMMYFUNCTION("""COMPUTED_VALUE"""),45456.66666666667)</f>
        <v>45456.66667</v>
      </c>
      <c r="K115" s="1">
        <f>IFERROR(__xludf.DUMMYFUNCTION("""COMPUTED_VALUE"""),6793.92)</f>
        <v>6793.92</v>
      </c>
      <c r="M115" s="2">
        <f>IFERROR(__xludf.DUMMYFUNCTION("""COMPUTED_VALUE"""),45456.66666666667)</f>
        <v>45456.66667</v>
      </c>
      <c r="N115" s="1">
        <f>IFERROR(__xludf.DUMMYFUNCTION("""COMPUTED_VALUE"""),2.23798445E8)</f>
        <v>223798445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IFERROR(__xludf.DUMMYFUNCTION("""COMPUTED_VALUE"""),6812.76)</f>
        <v>6812.76</v>
      </c>
      <c r="D116" s="2">
        <f>IFERROR(__xludf.DUMMYFUNCTION("""COMPUTED_VALUE"""),45457.66666666667)</f>
        <v>45457.66667</v>
      </c>
      <c r="E116" s="1">
        <f>IFERROR(__xludf.DUMMYFUNCTION("""COMPUTED_VALUE"""),6860.78)</f>
        <v>6860.78</v>
      </c>
      <c r="G116" s="2">
        <f>IFERROR(__xludf.DUMMYFUNCTION("""COMPUTED_VALUE"""),45457.66666666667)</f>
        <v>45457.66667</v>
      </c>
      <c r="H116" s="1">
        <f>IFERROR(__xludf.DUMMYFUNCTION("""COMPUTED_VALUE"""),6787.29)</f>
        <v>6787.29</v>
      </c>
      <c r="J116" s="2">
        <f>IFERROR(__xludf.DUMMYFUNCTION("""COMPUTED_VALUE"""),45457.66666666667)</f>
        <v>45457.66667</v>
      </c>
      <c r="K116" s="1">
        <f>IFERROR(__xludf.DUMMYFUNCTION("""COMPUTED_VALUE"""),6853.66)</f>
        <v>6853.66</v>
      </c>
      <c r="M116" s="2">
        <f>IFERROR(__xludf.DUMMYFUNCTION("""COMPUTED_VALUE"""),45457.66666666667)</f>
        <v>45457.66667</v>
      </c>
      <c r="N116" s="1">
        <f>IFERROR(__xludf.DUMMYFUNCTION("""COMPUTED_VALUE"""),2.00182305E8)</f>
        <v>200182305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IFERROR(__xludf.DUMMYFUNCTION("""COMPUTED_VALUE"""),6841.87)</f>
        <v>6841.87</v>
      </c>
      <c r="D117" s="2">
        <f>IFERROR(__xludf.DUMMYFUNCTION("""COMPUTED_VALUE"""),45460.66666666667)</f>
        <v>45460.66667</v>
      </c>
      <c r="E117" s="1">
        <f>IFERROR(__xludf.DUMMYFUNCTION("""COMPUTED_VALUE"""),6959.72)</f>
        <v>6959.72</v>
      </c>
      <c r="G117" s="2">
        <f>IFERROR(__xludf.DUMMYFUNCTION("""COMPUTED_VALUE"""),45460.66666666667)</f>
        <v>45460.66667</v>
      </c>
      <c r="H117" s="1">
        <f>IFERROR(__xludf.DUMMYFUNCTION("""COMPUTED_VALUE"""),6823.25)</f>
        <v>6823.25</v>
      </c>
      <c r="J117" s="2">
        <f>IFERROR(__xludf.DUMMYFUNCTION("""COMPUTED_VALUE"""),45460.66666666667)</f>
        <v>45460.66667</v>
      </c>
      <c r="K117" s="1">
        <f>IFERROR(__xludf.DUMMYFUNCTION("""COMPUTED_VALUE"""),6929.76)</f>
        <v>6929.76</v>
      </c>
      <c r="M117" s="2">
        <f>IFERROR(__xludf.DUMMYFUNCTION("""COMPUTED_VALUE"""),45460.66666666667)</f>
        <v>45460.66667</v>
      </c>
      <c r="N117" s="1">
        <f>IFERROR(__xludf.DUMMYFUNCTION("""COMPUTED_VALUE"""),2.41724458E8)</f>
        <v>241724458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IFERROR(__xludf.DUMMYFUNCTION("""COMPUTED_VALUE"""),6936.87)</f>
        <v>6936.87</v>
      </c>
      <c r="D118" s="2">
        <f>IFERROR(__xludf.DUMMYFUNCTION("""COMPUTED_VALUE"""),45461.66666666667)</f>
        <v>45461.66667</v>
      </c>
      <c r="E118" s="1">
        <f>IFERROR(__xludf.DUMMYFUNCTION("""COMPUTED_VALUE"""),6946.11)</f>
        <v>6946.11</v>
      </c>
      <c r="G118" s="2">
        <f>IFERROR(__xludf.DUMMYFUNCTION("""COMPUTED_VALUE"""),45461.66666666667)</f>
        <v>45461.66667</v>
      </c>
      <c r="H118" s="1">
        <f>IFERROR(__xludf.DUMMYFUNCTION("""COMPUTED_VALUE"""),6899.23)</f>
        <v>6899.23</v>
      </c>
      <c r="J118" s="2">
        <f>IFERROR(__xludf.DUMMYFUNCTION("""COMPUTED_VALUE"""),45461.66666666667)</f>
        <v>45461.66667</v>
      </c>
      <c r="K118" s="1">
        <f>IFERROR(__xludf.DUMMYFUNCTION("""COMPUTED_VALUE"""),6923.53)</f>
        <v>6923.53</v>
      </c>
      <c r="M118" s="2">
        <f>IFERROR(__xludf.DUMMYFUNCTION("""COMPUTED_VALUE"""),45461.66666666667)</f>
        <v>45461.66667</v>
      </c>
      <c r="N118" s="1">
        <f>IFERROR(__xludf.DUMMYFUNCTION("""COMPUTED_VALUE"""),2.34527709E8)</f>
        <v>234527709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IFERROR(__xludf.DUMMYFUNCTION("""COMPUTED_VALUE"""),6935.6)</f>
        <v>6935.6</v>
      </c>
      <c r="D119" s="2">
        <f>IFERROR(__xludf.DUMMYFUNCTION("""COMPUTED_VALUE"""),45463.66666666667)</f>
        <v>45463.66667</v>
      </c>
      <c r="E119" s="1">
        <f>IFERROR(__xludf.DUMMYFUNCTION("""COMPUTED_VALUE"""),6938.9)</f>
        <v>6938.9</v>
      </c>
      <c r="G119" s="2">
        <f>IFERROR(__xludf.DUMMYFUNCTION("""COMPUTED_VALUE"""),45463.66666666667)</f>
        <v>45463.66667</v>
      </c>
      <c r="H119" s="1">
        <f>IFERROR(__xludf.DUMMYFUNCTION("""COMPUTED_VALUE"""),6885.61)</f>
        <v>6885.61</v>
      </c>
      <c r="J119" s="2">
        <f>IFERROR(__xludf.DUMMYFUNCTION("""COMPUTED_VALUE"""),45463.66666666667)</f>
        <v>45463.66667</v>
      </c>
      <c r="K119" s="1">
        <f>IFERROR(__xludf.DUMMYFUNCTION("""COMPUTED_VALUE"""),6920.17)</f>
        <v>6920.17</v>
      </c>
      <c r="M119" s="2">
        <f>IFERROR(__xludf.DUMMYFUNCTION("""COMPUTED_VALUE"""),45463.66666666667)</f>
        <v>45463.66667</v>
      </c>
      <c r="N119" s="1">
        <f>IFERROR(__xludf.DUMMYFUNCTION("""COMPUTED_VALUE"""),2.7435573E8)</f>
        <v>274355730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IFERROR(__xludf.DUMMYFUNCTION("""COMPUTED_VALUE"""),6942.99)</f>
        <v>6942.99</v>
      </c>
      <c r="D120" s="2">
        <f>IFERROR(__xludf.DUMMYFUNCTION("""COMPUTED_VALUE"""),45464.66666666667)</f>
        <v>45464.66667</v>
      </c>
      <c r="E120" s="1">
        <f>IFERROR(__xludf.DUMMYFUNCTION("""COMPUTED_VALUE"""),6993.52)</f>
        <v>6993.52</v>
      </c>
      <c r="G120" s="2">
        <f>IFERROR(__xludf.DUMMYFUNCTION("""COMPUTED_VALUE"""),45464.66666666667)</f>
        <v>45464.66667</v>
      </c>
      <c r="H120" s="1">
        <f>IFERROR(__xludf.DUMMYFUNCTION("""COMPUTED_VALUE"""),6922.94)</f>
        <v>6922.94</v>
      </c>
      <c r="J120" s="2">
        <f>IFERROR(__xludf.DUMMYFUNCTION("""COMPUTED_VALUE"""),45464.66666666667)</f>
        <v>45464.66667</v>
      </c>
      <c r="K120" s="1">
        <f>IFERROR(__xludf.DUMMYFUNCTION("""COMPUTED_VALUE"""),6985.56)</f>
        <v>6985.56</v>
      </c>
      <c r="M120" s="2">
        <f>IFERROR(__xludf.DUMMYFUNCTION("""COMPUTED_VALUE"""),45464.66666666667)</f>
        <v>45464.66667</v>
      </c>
      <c r="N120" s="1">
        <f>IFERROR(__xludf.DUMMYFUNCTION("""COMPUTED_VALUE"""),4.81200048E8)</f>
        <v>481200048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IFERROR(__xludf.DUMMYFUNCTION("""COMPUTED_VALUE"""),6966.41)</f>
        <v>6966.41</v>
      </c>
      <c r="D121" s="2">
        <f>IFERROR(__xludf.DUMMYFUNCTION("""COMPUTED_VALUE"""),45467.66666666667)</f>
        <v>45467.66667</v>
      </c>
      <c r="E121" s="1">
        <f>IFERROR(__xludf.DUMMYFUNCTION("""COMPUTED_VALUE"""),7006.01)</f>
        <v>7006.01</v>
      </c>
      <c r="G121" s="2">
        <f>IFERROR(__xludf.DUMMYFUNCTION("""COMPUTED_VALUE"""),45467.66666666667)</f>
        <v>45467.66667</v>
      </c>
      <c r="H121" s="1">
        <f>IFERROR(__xludf.DUMMYFUNCTION("""COMPUTED_VALUE"""),6932.3)</f>
        <v>6932.3</v>
      </c>
      <c r="J121" s="2">
        <f>IFERROR(__xludf.DUMMYFUNCTION("""COMPUTED_VALUE"""),45467.66666666667)</f>
        <v>45467.66667</v>
      </c>
      <c r="K121" s="1">
        <f>IFERROR(__xludf.DUMMYFUNCTION("""COMPUTED_VALUE"""),6934.54)</f>
        <v>6934.54</v>
      </c>
      <c r="M121" s="2">
        <f>IFERROR(__xludf.DUMMYFUNCTION("""COMPUTED_VALUE"""),45467.66666666667)</f>
        <v>45467.66667</v>
      </c>
      <c r="N121" s="1">
        <f>IFERROR(__xludf.DUMMYFUNCTION("""COMPUTED_VALUE"""),2.08804235E8)</f>
        <v>208804235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IFERROR(__xludf.DUMMYFUNCTION("""COMPUTED_VALUE"""),6951.04)</f>
        <v>6951.04</v>
      </c>
      <c r="D122" s="2">
        <f>IFERROR(__xludf.DUMMYFUNCTION("""COMPUTED_VALUE"""),45468.66666666667)</f>
        <v>45468.66667</v>
      </c>
      <c r="E122" s="1">
        <f>IFERROR(__xludf.DUMMYFUNCTION("""COMPUTED_VALUE"""),6993.07)</f>
        <v>6993.07</v>
      </c>
      <c r="G122" s="2">
        <f>IFERROR(__xludf.DUMMYFUNCTION("""COMPUTED_VALUE"""),45468.66666666667)</f>
        <v>45468.66667</v>
      </c>
      <c r="H122" s="1">
        <f>IFERROR(__xludf.DUMMYFUNCTION("""COMPUTED_VALUE"""),6930.09)</f>
        <v>6930.09</v>
      </c>
      <c r="J122" s="2">
        <f>IFERROR(__xludf.DUMMYFUNCTION("""COMPUTED_VALUE"""),45468.66666666667)</f>
        <v>45468.66667</v>
      </c>
      <c r="K122" s="1">
        <f>IFERROR(__xludf.DUMMYFUNCTION("""COMPUTED_VALUE"""),6989.43)</f>
        <v>6989.43</v>
      </c>
      <c r="M122" s="2">
        <f>IFERROR(__xludf.DUMMYFUNCTION("""COMPUTED_VALUE"""),45468.66666666667)</f>
        <v>45468.66667</v>
      </c>
      <c r="N122" s="1">
        <f>IFERROR(__xludf.DUMMYFUNCTION("""COMPUTED_VALUE"""),1.98614847E8)</f>
        <v>198614847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IFERROR(__xludf.DUMMYFUNCTION("""COMPUTED_VALUE"""),6958.91)</f>
        <v>6958.91</v>
      </c>
      <c r="D123" s="2">
        <f>IFERROR(__xludf.DUMMYFUNCTION("""COMPUTED_VALUE"""),45469.66666666667)</f>
        <v>45469.66667</v>
      </c>
      <c r="E123" s="1">
        <f>IFERROR(__xludf.DUMMYFUNCTION("""COMPUTED_VALUE"""),7025.91)</f>
        <v>7025.91</v>
      </c>
      <c r="G123" s="2">
        <f>IFERROR(__xludf.DUMMYFUNCTION("""COMPUTED_VALUE"""),45469.66666666667)</f>
        <v>45469.66667</v>
      </c>
      <c r="H123" s="1">
        <f>IFERROR(__xludf.DUMMYFUNCTION("""COMPUTED_VALUE"""),6955.89)</f>
        <v>6955.89</v>
      </c>
      <c r="J123" s="2">
        <f>IFERROR(__xludf.DUMMYFUNCTION("""COMPUTED_VALUE"""),45469.66666666667)</f>
        <v>45469.66667</v>
      </c>
      <c r="K123" s="1">
        <f>IFERROR(__xludf.DUMMYFUNCTION("""COMPUTED_VALUE"""),7002.32)</f>
        <v>7002.32</v>
      </c>
      <c r="M123" s="2">
        <f>IFERROR(__xludf.DUMMYFUNCTION("""COMPUTED_VALUE"""),45469.66666666667)</f>
        <v>45469.66667</v>
      </c>
      <c r="N123" s="1">
        <f>IFERROR(__xludf.DUMMYFUNCTION("""COMPUTED_VALUE"""),1.79663921E8)</f>
        <v>179663921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IFERROR(__xludf.DUMMYFUNCTION("""COMPUTED_VALUE"""),7010.57)</f>
        <v>7010.57</v>
      </c>
      <c r="D124" s="2">
        <f>IFERROR(__xludf.DUMMYFUNCTION("""COMPUTED_VALUE"""),45470.66666666667)</f>
        <v>45470.66667</v>
      </c>
      <c r="E124" s="1">
        <f>IFERROR(__xludf.DUMMYFUNCTION("""COMPUTED_VALUE"""),7104.76)</f>
        <v>7104.76</v>
      </c>
      <c r="G124" s="2">
        <f>IFERROR(__xludf.DUMMYFUNCTION("""COMPUTED_VALUE"""),45470.66666666667)</f>
        <v>45470.66667</v>
      </c>
      <c r="H124" s="1">
        <f>IFERROR(__xludf.DUMMYFUNCTION("""COMPUTED_VALUE"""),7008.89)</f>
        <v>7008.89</v>
      </c>
      <c r="J124" s="2">
        <f>IFERROR(__xludf.DUMMYFUNCTION("""COMPUTED_VALUE"""),45470.66666666667)</f>
        <v>45470.66667</v>
      </c>
      <c r="K124" s="1">
        <f>IFERROR(__xludf.DUMMYFUNCTION("""COMPUTED_VALUE"""),7074.16)</f>
        <v>7074.16</v>
      </c>
      <c r="M124" s="2">
        <f>IFERROR(__xludf.DUMMYFUNCTION("""COMPUTED_VALUE"""),45470.66666666667)</f>
        <v>45470.66667</v>
      </c>
      <c r="N124" s="1">
        <f>IFERROR(__xludf.DUMMYFUNCTION("""COMPUTED_VALUE"""),2.21931326E8)</f>
        <v>221931326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IFERROR(__xludf.DUMMYFUNCTION("""COMPUTED_VALUE"""),7077.53)</f>
        <v>7077.53</v>
      </c>
      <c r="D125" s="2">
        <f>IFERROR(__xludf.DUMMYFUNCTION("""COMPUTED_VALUE"""),45471.66666666667)</f>
        <v>45471.66667</v>
      </c>
      <c r="E125" s="1">
        <f>IFERROR(__xludf.DUMMYFUNCTION("""COMPUTED_VALUE"""),7133.33)</f>
        <v>7133.33</v>
      </c>
      <c r="G125" s="2">
        <f>IFERROR(__xludf.DUMMYFUNCTION("""COMPUTED_VALUE"""),45471.66666666667)</f>
        <v>45471.66667</v>
      </c>
      <c r="H125" s="1">
        <f>IFERROR(__xludf.DUMMYFUNCTION("""COMPUTED_VALUE"""),7032.1)</f>
        <v>7032.1</v>
      </c>
      <c r="J125" s="2">
        <f>IFERROR(__xludf.DUMMYFUNCTION("""COMPUTED_VALUE"""),45471.66666666667)</f>
        <v>45471.66667</v>
      </c>
      <c r="K125" s="1">
        <f>IFERROR(__xludf.DUMMYFUNCTION("""COMPUTED_VALUE"""),7037.44)</f>
        <v>7037.44</v>
      </c>
      <c r="M125" s="2">
        <f>IFERROR(__xludf.DUMMYFUNCTION("""COMPUTED_VALUE"""),45471.66666666667)</f>
        <v>45471.66667</v>
      </c>
      <c r="N125" s="1">
        <f>IFERROR(__xludf.DUMMYFUNCTION("""COMPUTED_VALUE"""),3.64355377E8)</f>
        <v>364355377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IFERROR(__xludf.DUMMYFUNCTION("""COMPUTED_VALUE"""),7048.74)</f>
        <v>7048.74</v>
      </c>
      <c r="D126" s="2">
        <f>IFERROR(__xludf.DUMMYFUNCTION("""COMPUTED_VALUE"""),45474.66666666667)</f>
        <v>45474.66667</v>
      </c>
      <c r="E126" s="1">
        <f>IFERROR(__xludf.DUMMYFUNCTION("""COMPUTED_VALUE"""),7151.34)</f>
        <v>7151.34</v>
      </c>
      <c r="G126" s="2">
        <f>IFERROR(__xludf.DUMMYFUNCTION("""COMPUTED_VALUE"""),45474.66666666667)</f>
        <v>45474.66667</v>
      </c>
      <c r="H126" s="1">
        <f>IFERROR(__xludf.DUMMYFUNCTION("""COMPUTED_VALUE"""),7005.08)</f>
        <v>7005.08</v>
      </c>
      <c r="J126" s="2">
        <f>IFERROR(__xludf.DUMMYFUNCTION("""COMPUTED_VALUE"""),45474.66666666667)</f>
        <v>45474.66667</v>
      </c>
      <c r="K126" s="1">
        <f>IFERROR(__xludf.DUMMYFUNCTION("""COMPUTED_VALUE"""),7142.38)</f>
        <v>7142.38</v>
      </c>
      <c r="M126" s="2">
        <f>IFERROR(__xludf.DUMMYFUNCTION("""COMPUTED_VALUE"""),45474.66666666667)</f>
        <v>45474.66667</v>
      </c>
      <c r="N126" s="1">
        <f>IFERROR(__xludf.DUMMYFUNCTION("""COMPUTED_VALUE"""),1.93424267E8)</f>
        <v>193424267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IFERROR(__xludf.DUMMYFUNCTION("""COMPUTED_VALUE"""),7105.36)</f>
        <v>7105.36</v>
      </c>
      <c r="D127" s="2">
        <f>IFERROR(__xludf.DUMMYFUNCTION("""COMPUTED_VALUE"""),45475.66666666667)</f>
        <v>45475.66667</v>
      </c>
      <c r="E127" s="1">
        <f>IFERROR(__xludf.DUMMYFUNCTION("""COMPUTED_VALUE"""),7182.79)</f>
        <v>7182.79</v>
      </c>
      <c r="G127" s="2">
        <f>IFERROR(__xludf.DUMMYFUNCTION("""COMPUTED_VALUE"""),45475.66666666667)</f>
        <v>45475.66667</v>
      </c>
      <c r="H127" s="1">
        <f>IFERROR(__xludf.DUMMYFUNCTION("""COMPUTED_VALUE"""),7104.92)</f>
        <v>7104.92</v>
      </c>
      <c r="J127" s="2">
        <f>IFERROR(__xludf.DUMMYFUNCTION("""COMPUTED_VALUE"""),45475.66666666667)</f>
        <v>45475.66667</v>
      </c>
      <c r="K127" s="1">
        <f>IFERROR(__xludf.DUMMYFUNCTION("""COMPUTED_VALUE"""),7180.69)</f>
        <v>7180.69</v>
      </c>
      <c r="M127" s="2">
        <f>IFERROR(__xludf.DUMMYFUNCTION("""COMPUTED_VALUE"""),45475.66666666667)</f>
        <v>45475.66667</v>
      </c>
      <c r="N127" s="1">
        <f>IFERROR(__xludf.DUMMYFUNCTION("""COMPUTED_VALUE"""),1.67036019E8)</f>
        <v>167036019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IFERROR(__xludf.DUMMYFUNCTION("""COMPUTED_VALUE"""),7166.79)</f>
        <v>7166.79</v>
      </c>
      <c r="D128" s="2">
        <f>IFERROR(__xludf.DUMMYFUNCTION("""COMPUTED_VALUE"""),45476.54166666667)</f>
        <v>45476.54167</v>
      </c>
      <c r="E128" s="1">
        <f>IFERROR(__xludf.DUMMYFUNCTION("""COMPUTED_VALUE"""),7206.43)</f>
        <v>7206.43</v>
      </c>
      <c r="G128" s="2">
        <f>IFERROR(__xludf.DUMMYFUNCTION("""COMPUTED_VALUE"""),45476.54166666667)</f>
        <v>45476.54167</v>
      </c>
      <c r="H128" s="1">
        <f>IFERROR(__xludf.DUMMYFUNCTION("""COMPUTED_VALUE"""),7166.55)</f>
        <v>7166.55</v>
      </c>
      <c r="J128" s="2">
        <f>IFERROR(__xludf.DUMMYFUNCTION("""COMPUTED_VALUE"""),45476.54166666667)</f>
        <v>45476.54167</v>
      </c>
      <c r="K128" s="1">
        <f>IFERROR(__xludf.DUMMYFUNCTION("""COMPUTED_VALUE"""),7202.19)</f>
        <v>7202.19</v>
      </c>
      <c r="M128" s="2">
        <f>IFERROR(__xludf.DUMMYFUNCTION("""COMPUTED_VALUE"""),45476.54166666667)</f>
        <v>45476.54167</v>
      </c>
      <c r="N128" s="1">
        <f>IFERROR(__xludf.DUMMYFUNCTION("""COMPUTED_VALUE"""),1.09382899E8)</f>
        <v>109382899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IFERROR(__xludf.DUMMYFUNCTION("""COMPUTED_VALUE"""),7188.87)</f>
        <v>7188.87</v>
      </c>
      <c r="D129" s="2">
        <f>IFERROR(__xludf.DUMMYFUNCTION("""COMPUTED_VALUE"""),45478.66666666667)</f>
        <v>45478.66667</v>
      </c>
      <c r="E129" s="1">
        <f>IFERROR(__xludf.DUMMYFUNCTION("""COMPUTED_VALUE"""),7305.05)</f>
        <v>7305.05</v>
      </c>
      <c r="G129" s="2">
        <f>IFERROR(__xludf.DUMMYFUNCTION("""COMPUTED_VALUE"""),45478.66666666667)</f>
        <v>45478.66667</v>
      </c>
      <c r="H129" s="1">
        <f>IFERROR(__xludf.DUMMYFUNCTION("""COMPUTED_VALUE"""),7188.87)</f>
        <v>7188.87</v>
      </c>
      <c r="J129" s="2">
        <f>IFERROR(__xludf.DUMMYFUNCTION("""COMPUTED_VALUE"""),45478.66666666667)</f>
        <v>45478.66667</v>
      </c>
      <c r="K129" s="1">
        <f>IFERROR(__xludf.DUMMYFUNCTION("""COMPUTED_VALUE"""),7300.31)</f>
        <v>7300.31</v>
      </c>
      <c r="M129" s="2">
        <f>IFERROR(__xludf.DUMMYFUNCTION("""COMPUTED_VALUE"""),45478.66666666667)</f>
        <v>45478.66667</v>
      </c>
      <c r="N129" s="1">
        <f>IFERROR(__xludf.DUMMYFUNCTION("""COMPUTED_VALUE"""),1.81363178E8)</f>
        <v>181363178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IFERROR(__xludf.DUMMYFUNCTION("""COMPUTED_VALUE"""),7271.06)</f>
        <v>7271.06</v>
      </c>
      <c r="D130" s="2">
        <f>IFERROR(__xludf.DUMMYFUNCTION("""COMPUTED_VALUE"""),45481.66666666667)</f>
        <v>45481.66667</v>
      </c>
      <c r="E130" s="1">
        <f>IFERROR(__xludf.DUMMYFUNCTION("""COMPUTED_VALUE"""),7272.18)</f>
        <v>7272.18</v>
      </c>
      <c r="G130" s="2">
        <f>IFERROR(__xludf.DUMMYFUNCTION("""COMPUTED_VALUE"""),45481.66666666667)</f>
        <v>45481.66667</v>
      </c>
      <c r="H130" s="1">
        <f>IFERROR(__xludf.DUMMYFUNCTION("""COMPUTED_VALUE"""),7229.75)</f>
        <v>7229.75</v>
      </c>
      <c r="J130" s="2">
        <f>IFERROR(__xludf.DUMMYFUNCTION("""COMPUTED_VALUE"""),45481.66666666667)</f>
        <v>45481.66667</v>
      </c>
      <c r="K130" s="1">
        <f>IFERROR(__xludf.DUMMYFUNCTION("""COMPUTED_VALUE"""),7255.96)</f>
        <v>7255.96</v>
      </c>
      <c r="M130" s="2">
        <f>IFERROR(__xludf.DUMMYFUNCTION("""COMPUTED_VALUE"""),45481.66666666667)</f>
        <v>45481.66667</v>
      </c>
      <c r="N130" s="1">
        <f>IFERROR(__xludf.DUMMYFUNCTION("""COMPUTED_VALUE"""),2.03060734E8)</f>
        <v>203060734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IFERROR(__xludf.DUMMYFUNCTION("""COMPUTED_VALUE"""),7260.02)</f>
        <v>7260.02</v>
      </c>
      <c r="D131" s="2">
        <f>IFERROR(__xludf.DUMMYFUNCTION("""COMPUTED_VALUE"""),45482.66666666667)</f>
        <v>45482.66667</v>
      </c>
      <c r="E131" s="1">
        <f>IFERROR(__xludf.DUMMYFUNCTION("""COMPUTED_VALUE"""),7260.02)</f>
        <v>7260.02</v>
      </c>
      <c r="G131" s="2">
        <f>IFERROR(__xludf.DUMMYFUNCTION("""COMPUTED_VALUE"""),45482.66666666667)</f>
        <v>45482.66667</v>
      </c>
      <c r="H131" s="1">
        <f>IFERROR(__xludf.DUMMYFUNCTION("""COMPUTED_VALUE"""),7131.26)</f>
        <v>7131.26</v>
      </c>
      <c r="J131" s="2">
        <f>IFERROR(__xludf.DUMMYFUNCTION("""COMPUTED_VALUE"""),45482.66666666667)</f>
        <v>45482.66667</v>
      </c>
      <c r="K131" s="1">
        <f>IFERROR(__xludf.DUMMYFUNCTION("""COMPUTED_VALUE"""),7143.43)</f>
        <v>7143.43</v>
      </c>
      <c r="M131" s="2">
        <f>IFERROR(__xludf.DUMMYFUNCTION("""COMPUTED_VALUE"""),45482.66666666667)</f>
        <v>45482.66667</v>
      </c>
      <c r="N131" s="1">
        <f>IFERROR(__xludf.DUMMYFUNCTION("""COMPUTED_VALUE"""),2.29033432E8)</f>
        <v>229033432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IFERROR(__xludf.DUMMYFUNCTION("""COMPUTED_VALUE"""),7148.54)</f>
        <v>7148.54</v>
      </c>
      <c r="D132" s="2">
        <f>IFERROR(__xludf.DUMMYFUNCTION("""COMPUTED_VALUE"""),45483.66666666667)</f>
        <v>45483.66667</v>
      </c>
      <c r="E132" s="1">
        <f>IFERROR(__xludf.DUMMYFUNCTION("""COMPUTED_VALUE"""),7204.22)</f>
        <v>7204.22</v>
      </c>
      <c r="G132" s="2">
        <f>IFERROR(__xludf.DUMMYFUNCTION("""COMPUTED_VALUE"""),45483.66666666667)</f>
        <v>45483.66667</v>
      </c>
      <c r="H132" s="1">
        <f>IFERROR(__xludf.DUMMYFUNCTION("""COMPUTED_VALUE"""),7108.37)</f>
        <v>7108.37</v>
      </c>
      <c r="J132" s="2">
        <f>IFERROR(__xludf.DUMMYFUNCTION("""COMPUTED_VALUE"""),45483.66666666667)</f>
        <v>45483.66667</v>
      </c>
      <c r="K132" s="1">
        <f>IFERROR(__xludf.DUMMYFUNCTION("""COMPUTED_VALUE"""),7201.55)</f>
        <v>7201.55</v>
      </c>
      <c r="M132" s="2">
        <f>IFERROR(__xludf.DUMMYFUNCTION("""COMPUTED_VALUE"""),45483.66666666667)</f>
        <v>45483.66667</v>
      </c>
      <c r="N132" s="1">
        <f>IFERROR(__xludf.DUMMYFUNCTION("""COMPUTED_VALUE"""),2.18874066E8)</f>
        <v>218874066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IFERROR(__xludf.DUMMYFUNCTION("""COMPUTED_VALUE"""),7184.52)</f>
        <v>7184.52</v>
      </c>
      <c r="D133" s="2">
        <f>IFERROR(__xludf.DUMMYFUNCTION("""COMPUTED_VALUE"""),45484.66666666667)</f>
        <v>45484.66667</v>
      </c>
      <c r="E133" s="1">
        <f>IFERROR(__xludf.DUMMYFUNCTION("""COMPUTED_VALUE"""),7205.57)</f>
        <v>7205.57</v>
      </c>
      <c r="G133" s="2">
        <f>IFERROR(__xludf.DUMMYFUNCTION("""COMPUTED_VALUE"""),45484.66666666667)</f>
        <v>45484.66667</v>
      </c>
      <c r="H133" s="1">
        <f>IFERROR(__xludf.DUMMYFUNCTION("""COMPUTED_VALUE"""),7059.82)</f>
        <v>7059.82</v>
      </c>
      <c r="J133" s="2">
        <f>IFERROR(__xludf.DUMMYFUNCTION("""COMPUTED_VALUE"""),45484.66666666667)</f>
        <v>45484.66667</v>
      </c>
      <c r="K133" s="1">
        <f>IFERROR(__xludf.DUMMYFUNCTION("""COMPUTED_VALUE"""),7084.33)</f>
        <v>7084.33</v>
      </c>
      <c r="M133" s="2">
        <f>IFERROR(__xludf.DUMMYFUNCTION("""COMPUTED_VALUE"""),45484.66666666667)</f>
        <v>45484.66667</v>
      </c>
      <c r="N133" s="1">
        <f>IFERROR(__xludf.DUMMYFUNCTION("""COMPUTED_VALUE"""),2.45576806E8)</f>
        <v>245576806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IFERROR(__xludf.DUMMYFUNCTION("""COMPUTED_VALUE"""),7075.79)</f>
        <v>7075.79</v>
      </c>
      <c r="D134" s="2">
        <f>IFERROR(__xludf.DUMMYFUNCTION("""COMPUTED_VALUE"""),45485.66666666667)</f>
        <v>45485.66667</v>
      </c>
      <c r="E134" s="1">
        <f>IFERROR(__xludf.DUMMYFUNCTION("""COMPUTED_VALUE"""),7140.66)</f>
        <v>7140.66</v>
      </c>
      <c r="G134" s="2">
        <f>IFERROR(__xludf.DUMMYFUNCTION("""COMPUTED_VALUE"""),45485.66666666667)</f>
        <v>45485.66667</v>
      </c>
      <c r="H134" s="1">
        <f>IFERROR(__xludf.DUMMYFUNCTION("""COMPUTED_VALUE"""),7040.85)</f>
        <v>7040.85</v>
      </c>
      <c r="J134" s="2">
        <f>IFERROR(__xludf.DUMMYFUNCTION("""COMPUTED_VALUE"""),45485.66666666667)</f>
        <v>45485.66667</v>
      </c>
      <c r="K134" s="1">
        <f>IFERROR(__xludf.DUMMYFUNCTION("""COMPUTED_VALUE"""),7104.93)</f>
        <v>7104.93</v>
      </c>
      <c r="M134" s="2">
        <f>IFERROR(__xludf.DUMMYFUNCTION("""COMPUTED_VALUE"""),45485.66666666667)</f>
        <v>45485.66667</v>
      </c>
      <c r="N134" s="1">
        <f>IFERROR(__xludf.DUMMYFUNCTION("""COMPUTED_VALUE"""),1.89372838E8)</f>
        <v>189372838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IFERROR(__xludf.DUMMYFUNCTION("""COMPUTED_VALUE"""),7111.24)</f>
        <v>7111.24</v>
      </c>
      <c r="D135" s="2">
        <f>IFERROR(__xludf.DUMMYFUNCTION("""COMPUTED_VALUE"""),45488.66666666667)</f>
        <v>45488.66667</v>
      </c>
      <c r="E135" s="1">
        <f>IFERROR(__xludf.DUMMYFUNCTION("""COMPUTED_VALUE"""),7179.04)</f>
        <v>7179.04</v>
      </c>
      <c r="G135" s="2">
        <f>IFERROR(__xludf.DUMMYFUNCTION("""COMPUTED_VALUE"""),45488.66666666667)</f>
        <v>45488.66667</v>
      </c>
      <c r="H135" s="1">
        <f>IFERROR(__xludf.DUMMYFUNCTION("""COMPUTED_VALUE"""),7097.3)</f>
        <v>7097.3</v>
      </c>
      <c r="J135" s="2">
        <f>IFERROR(__xludf.DUMMYFUNCTION("""COMPUTED_VALUE"""),45488.66666666667)</f>
        <v>45488.66667</v>
      </c>
      <c r="K135" s="1">
        <f>IFERROR(__xludf.DUMMYFUNCTION("""COMPUTED_VALUE"""),7128.77)</f>
        <v>7128.77</v>
      </c>
      <c r="M135" s="2">
        <f>IFERROR(__xludf.DUMMYFUNCTION("""COMPUTED_VALUE"""),45488.66666666667)</f>
        <v>45488.66667</v>
      </c>
      <c r="N135" s="1">
        <f>IFERROR(__xludf.DUMMYFUNCTION("""COMPUTED_VALUE"""),2.1426127E8)</f>
        <v>214261270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IFERROR(__xludf.DUMMYFUNCTION("""COMPUTED_VALUE"""),7127.09)</f>
        <v>7127.09</v>
      </c>
      <c r="D136" s="2">
        <f>IFERROR(__xludf.DUMMYFUNCTION("""COMPUTED_VALUE"""),45489.66666666667)</f>
        <v>45489.66667</v>
      </c>
      <c r="E136" s="1">
        <f>IFERROR(__xludf.DUMMYFUNCTION("""COMPUTED_VALUE"""),7134.75)</f>
        <v>7134.75</v>
      </c>
      <c r="G136" s="2">
        <f>IFERROR(__xludf.DUMMYFUNCTION("""COMPUTED_VALUE"""),45489.66666666667)</f>
        <v>45489.66667</v>
      </c>
      <c r="H136" s="1">
        <f>IFERROR(__xludf.DUMMYFUNCTION("""COMPUTED_VALUE"""),7053.59)</f>
        <v>7053.59</v>
      </c>
      <c r="J136" s="2">
        <f>IFERROR(__xludf.DUMMYFUNCTION("""COMPUTED_VALUE"""),45489.66666666667)</f>
        <v>45489.66667</v>
      </c>
      <c r="K136" s="1">
        <f>IFERROR(__xludf.DUMMYFUNCTION("""COMPUTED_VALUE"""),7094.65)</f>
        <v>7094.65</v>
      </c>
      <c r="M136" s="2">
        <f>IFERROR(__xludf.DUMMYFUNCTION("""COMPUTED_VALUE"""),45489.66666666667)</f>
        <v>45489.66667</v>
      </c>
      <c r="N136" s="1">
        <f>IFERROR(__xludf.DUMMYFUNCTION("""COMPUTED_VALUE"""),2.34239009E8)</f>
        <v>234239009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IFERROR(__xludf.DUMMYFUNCTION("""COMPUTED_VALUE"""),6991.31)</f>
        <v>6991.31</v>
      </c>
      <c r="D137" s="2">
        <f>IFERROR(__xludf.DUMMYFUNCTION("""COMPUTED_VALUE"""),45490.66666666667)</f>
        <v>45490.66667</v>
      </c>
      <c r="E137" s="1">
        <f>IFERROR(__xludf.DUMMYFUNCTION("""COMPUTED_VALUE"""),7007.21)</f>
        <v>7007.21</v>
      </c>
      <c r="G137" s="2">
        <f>IFERROR(__xludf.DUMMYFUNCTION("""COMPUTED_VALUE"""),45490.66666666667)</f>
        <v>45490.66667</v>
      </c>
      <c r="H137" s="1">
        <f>IFERROR(__xludf.DUMMYFUNCTION("""COMPUTED_VALUE"""),6932.08)</f>
        <v>6932.08</v>
      </c>
      <c r="J137" s="2">
        <f>IFERROR(__xludf.DUMMYFUNCTION("""COMPUTED_VALUE"""),45490.66666666667)</f>
        <v>45490.66667</v>
      </c>
      <c r="K137" s="1">
        <f>IFERROR(__xludf.DUMMYFUNCTION("""COMPUTED_VALUE"""),6971.49)</f>
        <v>6971.49</v>
      </c>
      <c r="M137" s="2">
        <f>IFERROR(__xludf.DUMMYFUNCTION("""COMPUTED_VALUE"""),45490.66666666667)</f>
        <v>45490.66667</v>
      </c>
      <c r="N137" s="1">
        <f>IFERROR(__xludf.DUMMYFUNCTION("""COMPUTED_VALUE"""),2.63041179E8)</f>
        <v>263041179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IFERROR(__xludf.DUMMYFUNCTION("""COMPUTED_VALUE"""),6984.34)</f>
        <v>6984.34</v>
      </c>
      <c r="D138" s="2">
        <f>IFERROR(__xludf.DUMMYFUNCTION("""COMPUTED_VALUE"""),45491.66666666667)</f>
        <v>45491.66667</v>
      </c>
      <c r="E138" s="1">
        <f>IFERROR(__xludf.DUMMYFUNCTION("""COMPUTED_VALUE"""),6984.34)</f>
        <v>6984.34</v>
      </c>
      <c r="G138" s="2">
        <f>IFERROR(__xludf.DUMMYFUNCTION("""COMPUTED_VALUE"""),45491.66666666667)</f>
        <v>45491.66667</v>
      </c>
      <c r="H138" s="1">
        <f>IFERROR(__xludf.DUMMYFUNCTION("""COMPUTED_VALUE"""),6835.92)</f>
        <v>6835.92</v>
      </c>
      <c r="J138" s="2">
        <f>IFERROR(__xludf.DUMMYFUNCTION("""COMPUTED_VALUE"""),45491.66666666667)</f>
        <v>45491.66667</v>
      </c>
      <c r="K138" s="1">
        <f>IFERROR(__xludf.DUMMYFUNCTION("""COMPUTED_VALUE"""),6899.21)</f>
        <v>6899.21</v>
      </c>
      <c r="M138" s="2">
        <f>IFERROR(__xludf.DUMMYFUNCTION("""COMPUTED_VALUE"""),45491.66666666667)</f>
        <v>45491.66667</v>
      </c>
      <c r="N138" s="1">
        <f>IFERROR(__xludf.DUMMYFUNCTION("""COMPUTED_VALUE"""),2.62683919E8)</f>
        <v>262683919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IFERROR(__xludf.DUMMYFUNCTION("""COMPUTED_VALUE"""),6811.24)</f>
        <v>6811.24</v>
      </c>
      <c r="D139" s="2">
        <f>IFERROR(__xludf.DUMMYFUNCTION("""COMPUTED_VALUE"""),45492.66666666667)</f>
        <v>45492.66667</v>
      </c>
      <c r="E139" s="1">
        <f>IFERROR(__xludf.DUMMYFUNCTION("""COMPUTED_VALUE"""),6910.27)</f>
        <v>6910.27</v>
      </c>
      <c r="G139" s="2">
        <f>IFERROR(__xludf.DUMMYFUNCTION("""COMPUTED_VALUE"""),45492.66666666667)</f>
        <v>45492.66667</v>
      </c>
      <c r="H139" s="1">
        <f>IFERROR(__xludf.DUMMYFUNCTION("""COMPUTED_VALUE"""),6809.78)</f>
        <v>6809.78</v>
      </c>
      <c r="J139" s="2">
        <f>IFERROR(__xludf.DUMMYFUNCTION("""COMPUTED_VALUE"""),45492.66666666667)</f>
        <v>45492.66667</v>
      </c>
      <c r="K139" s="1">
        <f>IFERROR(__xludf.DUMMYFUNCTION("""COMPUTED_VALUE"""),6866.31)</f>
        <v>6866.31</v>
      </c>
      <c r="M139" s="2">
        <f>IFERROR(__xludf.DUMMYFUNCTION("""COMPUTED_VALUE"""),45492.66666666667)</f>
        <v>45492.66667</v>
      </c>
      <c r="N139" s="1">
        <f>IFERROR(__xludf.DUMMYFUNCTION("""COMPUTED_VALUE"""),2.45660999E8)</f>
        <v>245660999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IFERROR(__xludf.DUMMYFUNCTION("""COMPUTED_VALUE"""),6929.01)</f>
        <v>6929.01</v>
      </c>
      <c r="D140" s="2">
        <f>IFERROR(__xludf.DUMMYFUNCTION("""COMPUTED_VALUE"""),45495.66666666667)</f>
        <v>45495.66667</v>
      </c>
      <c r="E140" s="1">
        <f>IFERROR(__xludf.DUMMYFUNCTION("""COMPUTED_VALUE"""),6967.85)</f>
        <v>6967.85</v>
      </c>
      <c r="G140" s="2">
        <f>IFERROR(__xludf.DUMMYFUNCTION("""COMPUTED_VALUE"""),45495.66666666667)</f>
        <v>45495.66667</v>
      </c>
      <c r="H140" s="1">
        <f>IFERROR(__xludf.DUMMYFUNCTION("""COMPUTED_VALUE"""),6887.96)</f>
        <v>6887.96</v>
      </c>
      <c r="J140" s="2">
        <f>IFERROR(__xludf.DUMMYFUNCTION("""COMPUTED_VALUE"""),45495.66666666667)</f>
        <v>45495.66667</v>
      </c>
      <c r="K140" s="1">
        <f>IFERROR(__xludf.DUMMYFUNCTION("""COMPUTED_VALUE"""),6946.29)</f>
        <v>6946.29</v>
      </c>
      <c r="M140" s="2">
        <f>IFERROR(__xludf.DUMMYFUNCTION("""COMPUTED_VALUE"""),45495.66666666667)</f>
        <v>45495.66667</v>
      </c>
      <c r="N140" s="1">
        <f>IFERROR(__xludf.DUMMYFUNCTION("""COMPUTED_VALUE"""),2.3769327E8)</f>
        <v>237693270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IFERROR(__xludf.DUMMYFUNCTION("""COMPUTED_VALUE"""),6965.34)</f>
        <v>6965.34</v>
      </c>
      <c r="D141" s="2">
        <f>IFERROR(__xludf.DUMMYFUNCTION("""COMPUTED_VALUE"""),45496.66666666667)</f>
        <v>45496.66667</v>
      </c>
      <c r="E141" s="1">
        <f>IFERROR(__xludf.DUMMYFUNCTION("""COMPUTED_VALUE"""),7026.66)</f>
        <v>7026.66</v>
      </c>
      <c r="G141" s="2">
        <f>IFERROR(__xludf.DUMMYFUNCTION("""COMPUTED_VALUE"""),45496.66666666667)</f>
        <v>45496.66667</v>
      </c>
      <c r="H141" s="1">
        <f>IFERROR(__xludf.DUMMYFUNCTION("""COMPUTED_VALUE"""),6952.54)</f>
        <v>6952.54</v>
      </c>
      <c r="J141" s="2">
        <f>IFERROR(__xludf.DUMMYFUNCTION("""COMPUTED_VALUE"""),45496.66666666667)</f>
        <v>45496.66667</v>
      </c>
      <c r="K141" s="1">
        <f>IFERROR(__xludf.DUMMYFUNCTION("""COMPUTED_VALUE"""),6969.43)</f>
        <v>6969.43</v>
      </c>
      <c r="M141" s="2">
        <f>IFERROR(__xludf.DUMMYFUNCTION("""COMPUTED_VALUE"""),45496.66666666667)</f>
        <v>45496.66667</v>
      </c>
      <c r="N141" s="1">
        <f>IFERROR(__xludf.DUMMYFUNCTION("""COMPUTED_VALUE"""),2.14985019E8)</f>
        <v>214985019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IFERROR(__xludf.DUMMYFUNCTION("""COMPUTED_VALUE"""),6897.74)</f>
        <v>6897.74</v>
      </c>
      <c r="D142" s="2">
        <f>IFERROR(__xludf.DUMMYFUNCTION("""COMPUTED_VALUE"""),45497.66666666667)</f>
        <v>45497.66667</v>
      </c>
      <c r="E142" s="1">
        <f>IFERROR(__xludf.DUMMYFUNCTION("""COMPUTED_VALUE"""),6917.28)</f>
        <v>6917.28</v>
      </c>
      <c r="G142" s="2">
        <f>IFERROR(__xludf.DUMMYFUNCTION("""COMPUTED_VALUE"""),45497.66666666667)</f>
        <v>45497.66667</v>
      </c>
      <c r="H142" s="1">
        <f>IFERROR(__xludf.DUMMYFUNCTION("""COMPUTED_VALUE"""),6709.53)</f>
        <v>6709.53</v>
      </c>
      <c r="J142" s="2">
        <f>IFERROR(__xludf.DUMMYFUNCTION("""COMPUTED_VALUE"""),45497.66666666667)</f>
        <v>45497.66667</v>
      </c>
      <c r="K142" s="1">
        <f>IFERROR(__xludf.DUMMYFUNCTION("""COMPUTED_VALUE"""),6722.3)</f>
        <v>6722.3</v>
      </c>
      <c r="M142" s="2">
        <f>IFERROR(__xludf.DUMMYFUNCTION("""COMPUTED_VALUE"""),45497.66666666667)</f>
        <v>45497.66667</v>
      </c>
      <c r="N142" s="1">
        <f>IFERROR(__xludf.DUMMYFUNCTION("""COMPUTED_VALUE"""),2.35511461E8)</f>
        <v>235511461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IFERROR(__xludf.DUMMYFUNCTION("""COMPUTED_VALUE"""),6761.99)</f>
        <v>6761.99</v>
      </c>
      <c r="D143" s="2">
        <f>IFERROR(__xludf.DUMMYFUNCTION("""COMPUTED_VALUE"""),45498.66666666667)</f>
        <v>45498.66667</v>
      </c>
      <c r="E143" s="1">
        <f>IFERROR(__xludf.DUMMYFUNCTION("""COMPUTED_VALUE"""),6803.05)</f>
        <v>6803.05</v>
      </c>
      <c r="G143" s="2">
        <f>IFERROR(__xludf.DUMMYFUNCTION("""COMPUTED_VALUE"""),45498.66666666667)</f>
        <v>45498.66667</v>
      </c>
      <c r="H143" s="1">
        <f>IFERROR(__xludf.DUMMYFUNCTION("""COMPUTED_VALUE"""),6633.22)</f>
        <v>6633.22</v>
      </c>
      <c r="J143" s="2">
        <f>IFERROR(__xludf.DUMMYFUNCTION("""COMPUTED_VALUE"""),45498.66666666667)</f>
        <v>45498.66667</v>
      </c>
      <c r="K143" s="1">
        <f>IFERROR(__xludf.DUMMYFUNCTION("""COMPUTED_VALUE"""),6664.11)</f>
        <v>6664.11</v>
      </c>
      <c r="M143" s="2">
        <f>IFERROR(__xludf.DUMMYFUNCTION("""COMPUTED_VALUE"""),45498.66666666667)</f>
        <v>45498.66667</v>
      </c>
      <c r="N143" s="1">
        <f>IFERROR(__xludf.DUMMYFUNCTION("""COMPUTED_VALUE"""),2.45924282E8)</f>
        <v>245924282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IFERROR(__xludf.DUMMYFUNCTION("""COMPUTED_VALUE"""),6686.98)</f>
        <v>6686.98</v>
      </c>
      <c r="D144" s="2">
        <f>IFERROR(__xludf.DUMMYFUNCTION("""COMPUTED_VALUE"""),45499.66666666667)</f>
        <v>45499.66667</v>
      </c>
      <c r="E144" s="1">
        <f>IFERROR(__xludf.DUMMYFUNCTION("""COMPUTED_VALUE"""),6814.09)</f>
        <v>6814.09</v>
      </c>
      <c r="G144" s="2">
        <f>IFERROR(__xludf.DUMMYFUNCTION("""COMPUTED_VALUE"""),45499.66666666667)</f>
        <v>45499.66667</v>
      </c>
      <c r="H144" s="1">
        <f>IFERROR(__xludf.DUMMYFUNCTION("""COMPUTED_VALUE"""),6670.78)</f>
        <v>6670.78</v>
      </c>
      <c r="J144" s="2">
        <f>IFERROR(__xludf.DUMMYFUNCTION("""COMPUTED_VALUE"""),45499.66666666667)</f>
        <v>45499.66667</v>
      </c>
      <c r="K144" s="1">
        <f>IFERROR(__xludf.DUMMYFUNCTION("""COMPUTED_VALUE"""),6762.51)</f>
        <v>6762.51</v>
      </c>
      <c r="M144" s="2">
        <f>IFERROR(__xludf.DUMMYFUNCTION("""COMPUTED_VALUE"""),45499.66666666667)</f>
        <v>45499.66667</v>
      </c>
      <c r="N144" s="1">
        <f>IFERROR(__xludf.DUMMYFUNCTION("""COMPUTED_VALUE"""),1.89989175E8)</f>
        <v>189989175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IFERROR(__xludf.DUMMYFUNCTION("""COMPUTED_VALUE"""),6836.7)</f>
        <v>6836.7</v>
      </c>
      <c r="D145" s="2">
        <f>IFERROR(__xludf.DUMMYFUNCTION("""COMPUTED_VALUE"""),45502.66666666667)</f>
        <v>45502.66667</v>
      </c>
      <c r="E145" s="1">
        <f>IFERROR(__xludf.DUMMYFUNCTION("""COMPUTED_VALUE"""),6836.7)</f>
        <v>6836.7</v>
      </c>
      <c r="G145" s="2">
        <f>IFERROR(__xludf.DUMMYFUNCTION("""COMPUTED_VALUE"""),45502.66666666667)</f>
        <v>45502.66667</v>
      </c>
      <c r="H145" s="1">
        <f>IFERROR(__xludf.DUMMYFUNCTION("""COMPUTED_VALUE"""),6737.41)</f>
        <v>6737.41</v>
      </c>
      <c r="J145" s="2">
        <f>IFERROR(__xludf.DUMMYFUNCTION("""COMPUTED_VALUE"""),45502.66666666667)</f>
        <v>45502.66667</v>
      </c>
      <c r="K145" s="1">
        <f>IFERROR(__xludf.DUMMYFUNCTION("""COMPUTED_VALUE"""),6755.43)</f>
        <v>6755.43</v>
      </c>
      <c r="M145" s="2">
        <f>IFERROR(__xludf.DUMMYFUNCTION("""COMPUTED_VALUE"""),45502.66666666667)</f>
        <v>45502.66667</v>
      </c>
      <c r="N145" s="1">
        <f>IFERROR(__xludf.DUMMYFUNCTION("""COMPUTED_VALUE"""),1.59381102E8)</f>
        <v>159381102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IFERROR(__xludf.DUMMYFUNCTION("""COMPUTED_VALUE"""),6772.53)</f>
        <v>6772.53</v>
      </c>
      <c r="D146" s="2">
        <f>IFERROR(__xludf.DUMMYFUNCTION("""COMPUTED_VALUE"""),45503.66666666667)</f>
        <v>45503.66667</v>
      </c>
      <c r="E146" s="1">
        <f>IFERROR(__xludf.DUMMYFUNCTION("""COMPUTED_VALUE"""),6796.0)</f>
        <v>6796</v>
      </c>
      <c r="G146" s="2">
        <f>IFERROR(__xludf.DUMMYFUNCTION("""COMPUTED_VALUE"""),45503.66666666667)</f>
        <v>45503.66667</v>
      </c>
      <c r="H146" s="1">
        <f>IFERROR(__xludf.DUMMYFUNCTION("""COMPUTED_VALUE"""),6616.68)</f>
        <v>6616.68</v>
      </c>
      <c r="J146" s="2">
        <f>IFERROR(__xludf.DUMMYFUNCTION("""COMPUTED_VALUE"""),45503.66666666667)</f>
        <v>45503.66667</v>
      </c>
      <c r="K146" s="1">
        <f>IFERROR(__xludf.DUMMYFUNCTION("""COMPUTED_VALUE"""),6689.77)</f>
        <v>6689.77</v>
      </c>
      <c r="M146" s="2">
        <f>IFERROR(__xludf.DUMMYFUNCTION("""COMPUTED_VALUE"""),45503.66666666667)</f>
        <v>45503.66667</v>
      </c>
      <c r="N146" s="1">
        <f>IFERROR(__xludf.DUMMYFUNCTION("""COMPUTED_VALUE"""),2.38072192E8)</f>
        <v>238072192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IFERROR(__xludf.DUMMYFUNCTION("""COMPUTED_VALUE"""),6701.69)</f>
        <v>6701.69</v>
      </c>
      <c r="D147" s="2">
        <f>IFERROR(__xludf.DUMMYFUNCTION("""COMPUTED_VALUE"""),45504.66666666667)</f>
        <v>45504.66667</v>
      </c>
      <c r="E147" s="1">
        <f>IFERROR(__xludf.DUMMYFUNCTION("""COMPUTED_VALUE"""),6734.72)</f>
        <v>6734.72</v>
      </c>
      <c r="G147" s="2">
        <f>IFERROR(__xludf.DUMMYFUNCTION("""COMPUTED_VALUE"""),45504.66666666667)</f>
        <v>45504.66667</v>
      </c>
      <c r="H147" s="1">
        <f>IFERROR(__xludf.DUMMYFUNCTION("""COMPUTED_VALUE"""),6633.31)</f>
        <v>6633.31</v>
      </c>
      <c r="J147" s="2">
        <f>IFERROR(__xludf.DUMMYFUNCTION("""COMPUTED_VALUE"""),45504.66666666667)</f>
        <v>45504.66667</v>
      </c>
      <c r="K147" s="1">
        <f>IFERROR(__xludf.DUMMYFUNCTION("""COMPUTED_VALUE"""),6693.41)</f>
        <v>6693.41</v>
      </c>
      <c r="M147" s="2">
        <f>IFERROR(__xludf.DUMMYFUNCTION("""COMPUTED_VALUE"""),45504.66666666667)</f>
        <v>45504.66667</v>
      </c>
      <c r="N147" s="1">
        <f>IFERROR(__xludf.DUMMYFUNCTION("""COMPUTED_VALUE"""),2.53502285E8)</f>
        <v>253502285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IFERROR(__xludf.DUMMYFUNCTION("""COMPUTED_VALUE"""),6711.11)</f>
        <v>6711.11</v>
      </c>
      <c r="D148" s="2">
        <f>IFERROR(__xludf.DUMMYFUNCTION("""COMPUTED_VALUE"""),45505.66666666667)</f>
        <v>45505.66667</v>
      </c>
      <c r="E148" s="1">
        <f>IFERROR(__xludf.DUMMYFUNCTION("""COMPUTED_VALUE"""),6808.54)</f>
        <v>6808.54</v>
      </c>
      <c r="G148" s="2">
        <f>IFERROR(__xludf.DUMMYFUNCTION("""COMPUTED_VALUE"""),45505.66666666667)</f>
        <v>45505.66667</v>
      </c>
      <c r="H148" s="1">
        <f>IFERROR(__xludf.DUMMYFUNCTION("""COMPUTED_VALUE"""),6566.37)</f>
        <v>6566.37</v>
      </c>
      <c r="J148" s="2">
        <f>IFERROR(__xludf.DUMMYFUNCTION("""COMPUTED_VALUE"""),45505.66666666667)</f>
        <v>45505.66667</v>
      </c>
      <c r="K148" s="1">
        <f>IFERROR(__xludf.DUMMYFUNCTION("""COMPUTED_VALUE"""),6628.06)</f>
        <v>6628.06</v>
      </c>
      <c r="M148" s="2">
        <f>IFERROR(__xludf.DUMMYFUNCTION("""COMPUTED_VALUE"""),45505.66666666667)</f>
        <v>45505.66667</v>
      </c>
      <c r="N148" s="1">
        <f>IFERROR(__xludf.DUMMYFUNCTION("""COMPUTED_VALUE"""),2.84750949E8)</f>
        <v>284750949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IFERROR(__xludf.DUMMYFUNCTION("""COMPUTED_VALUE"""),6522.68)</f>
        <v>6522.68</v>
      </c>
      <c r="D149" s="2">
        <f>IFERROR(__xludf.DUMMYFUNCTION("""COMPUTED_VALUE"""),45506.66666666667)</f>
        <v>45506.66667</v>
      </c>
      <c r="E149" s="1">
        <f>IFERROR(__xludf.DUMMYFUNCTION("""COMPUTED_VALUE"""),6524.61)</f>
        <v>6524.61</v>
      </c>
      <c r="G149" s="2">
        <f>IFERROR(__xludf.DUMMYFUNCTION("""COMPUTED_VALUE"""),45506.66666666667)</f>
        <v>45506.66667</v>
      </c>
      <c r="H149" s="1">
        <f>IFERROR(__xludf.DUMMYFUNCTION("""COMPUTED_VALUE"""),6379.78)</f>
        <v>6379.78</v>
      </c>
      <c r="J149" s="2">
        <f>IFERROR(__xludf.DUMMYFUNCTION("""COMPUTED_VALUE"""),45506.66666666667)</f>
        <v>45506.66667</v>
      </c>
      <c r="K149" s="1">
        <f>IFERROR(__xludf.DUMMYFUNCTION("""COMPUTED_VALUE"""),6452.01)</f>
        <v>6452.01</v>
      </c>
      <c r="M149" s="2">
        <f>IFERROR(__xludf.DUMMYFUNCTION("""COMPUTED_VALUE"""),45506.66666666667)</f>
        <v>45506.66667</v>
      </c>
      <c r="N149" s="1">
        <f>IFERROR(__xludf.DUMMYFUNCTION("""COMPUTED_VALUE"""),4.03148774E8)</f>
        <v>403148774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IFERROR(__xludf.DUMMYFUNCTION("""COMPUTED_VALUE"""),6161.24)</f>
        <v>6161.24</v>
      </c>
      <c r="D150" s="2">
        <f>IFERROR(__xludf.DUMMYFUNCTION("""COMPUTED_VALUE"""),45509.66666666667)</f>
        <v>45509.66667</v>
      </c>
      <c r="E150" s="1">
        <f>IFERROR(__xludf.DUMMYFUNCTION("""COMPUTED_VALUE"""),6346.88)</f>
        <v>6346.88</v>
      </c>
      <c r="G150" s="2">
        <f>IFERROR(__xludf.DUMMYFUNCTION("""COMPUTED_VALUE"""),45509.66666666667)</f>
        <v>45509.66667</v>
      </c>
      <c r="H150" s="1">
        <f>IFERROR(__xludf.DUMMYFUNCTION("""COMPUTED_VALUE"""),6120.04)</f>
        <v>6120.04</v>
      </c>
      <c r="J150" s="2">
        <f>IFERROR(__xludf.DUMMYFUNCTION("""COMPUTED_VALUE"""),45509.66666666667)</f>
        <v>45509.66667</v>
      </c>
      <c r="K150" s="1">
        <f>IFERROR(__xludf.DUMMYFUNCTION("""COMPUTED_VALUE"""),6255.42)</f>
        <v>6255.42</v>
      </c>
      <c r="M150" s="2">
        <f>IFERROR(__xludf.DUMMYFUNCTION("""COMPUTED_VALUE"""),45509.66666666667)</f>
        <v>45509.66667</v>
      </c>
      <c r="N150" s="1">
        <f>IFERROR(__xludf.DUMMYFUNCTION("""COMPUTED_VALUE"""),3.72738267E8)</f>
        <v>372738267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IFERROR(__xludf.DUMMYFUNCTION("""COMPUTED_VALUE"""),6343.6)</f>
        <v>6343.6</v>
      </c>
      <c r="D151" s="2">
        <f>IFERROR(__xludf.DUMMYFUNCTION("""COMPUTED_VALUE"""),45510.66666666667)</f>
        <v>45510.66667</v>
      </c>
      <c r="E151" s="1">
        <f>IFERROR(__xludf.DUMMYFUNCTION("""COMPUTED_VALUE"""),6423.49)</f>
        <v>6423.49</v>
      </c>
      <c r="G151" s="2">
        <f>IFERROR(__xludf.DUMMYFUNCTION("""COMPUTED_VALUE"""),45510.66666666667)</f>
        <v>45510.66667</v>
      </c>
      <c r="H151" s="1">
        <f>IFERROR(__xludf.DUMMYFUNCTION("""COMPUTED_VALUE"""),6311.65)</f>
        <v>6311.65</v>
      </c>
      <c r="J151" s="2">
        <f>IFERROR(__xludf.DUMMYFUNCTION("""COMPUTED_VALUE"""),45510.66666666667)</f>
        <v>45510.66667</v>
      </c>
      <c r="K151" s="1">
        <f>IFERROR(__xludf.DUMMYFUNCTION("""COMPUTED_VALUE"""),6336.31)</f>
        <v>6336.31</v>
      </c>
      <c r="M151" s="2">
        <f>IFERROR(__xludf.DUMMYFUNCTION("""COMPUTED_VALUE"""),45510.66666666667)</f>
        <v>45510.66667</v>
      </c>
      <c r="N151" s="1">
        <f>IFERROR(__xludf.DUMMYFUNCTION("""COMPUTED_VALUE"""),3.47236332E8)</f>
        <v>347236332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IFERROR(__xludf.DUMMYFUNCTION("""COMPUTED_VALUE"""),6473.86)</f>
        <v>6473.86</v>
      </c>
      <c r="D152" s="2">
        <f>IFERROR(__xludf.DUMMYFUNCTION("""COMPUTED_VALUE"""),45511.66666666667)</f>
        <v>45511.66667</v>
      </c>
      <c r="E152" s="1">
        <f>IFERROR(__xludf.DUMMYFUNCTION("""COMPUTED_VALUE"""),6515.89)</f>
        <v>6515.89</v>
      </c>
      <c r="G152" s="2">
        <f>IFERROR(__xludf.DUMMYFUNCTION("""COMPUTED_VALUE"""),45511.66666666667)</f>
        <v>45511.66667</v>
      </c>
      <c r="H152" s="1">
        <f>IFERROR(__xludf.DUMMYFUNCTION("""COMPUTED_VALUE"""),6311.39)</f>
        <v>6311.39</v>
      </c>
      <c r="J152" s="2">
        <f>IFERROR(__xludf.DUMMYFUNCTION("""COMPUTED_VALUE"""),45511.66666666667)</f>
        <v>45511.66667</v>
      </c>
      <c r="K152" s="1">
        <f>IFERROR(__xludf.DUMMYFUNCTION("""COMPUTED_VALUE"""),6321.33)</f>
        <v>6321.33</v>
      </c>
      <c r="M152" s="2">
        <f>IFERROR(__xludf.DUMMYFUNCTION("""COMPUTED_VALUE"""),45511.66666666667)</f>
        <v>45511.66667</v>
      </c>
      <c r="N152" s="1">
        <f>IFERROR(__xludf.DUMMYFUNCTION("""COMPUTED_VALUE"""),3.13884452E8)</f>
        <v>313884452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IFERROR(__xludf.DUMMYFUNCTION("""COMPUTED_VALUE"""),6396.57)</f>
        <v>6396.57</v>
      </c>
      <c r="D153" s="2">
        <f>IFERROR(__xludf.DUMMYFUNCTION("""COMPUTED_VALUE"""),45512.66666666667)</f>
        <v>45512.66667</v>
      </c>
      <c r="E153" s="1">
        <f>IFERROR(__xludf.DUMMYFUNCTION("""COMPUTED_VALUE"""),6481.94)</f>
        <v>6481.94</v>
      </c>
      <c r="G153" s="2">
        <f>IFERROR(__xludf.DUMMYFUNCTION("""COMPUTED_VALUE"""),45512.66666666667)</f>
        <v>45512.66667</v>
      </c>
      <c r="H153" s="1">
        <f>IFERROR(__xludf.DUMMYFUNCTION("""COMPUTED_VALUE"""),6368.56)</f>
        <v>6368.56</v>
      </c>
      <c r="J153" s="2">
        <f>IFERROR(__xludf.DUMMYFUNCTION("""COMPUTED_VALUE"""),45512.66666666667)</f>
        <v>45512.66667</v>
      </c>
      <c r="K153" s="1">
        <f>IFERROR(__xludf.DUMMYFUNCTION("""COMPUTED_VALUE"""),6450.06)</f>
        <v>6450.06</v>
      </c>
      <c r="M153" s="2">
        <f>IFERROR(__xludf.DUMMYFUNCTION("""COMPUTED_VALUE"""),45512.66666666667)</f>
        <v>45512.66667</v>
      </c>
      <c r="N153" s="1">
        <f>IFERROR(__xludf.DUMMYFUNCTION("""COMPUTED_VALUE"""),3.14205834E8)</f>
        <v>314205834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IFERROR(__xludf.DUMMYFUNCTION("""COMPUTED_VALUE"""),6457.52)</f>
        <v>6457.52</v>
      </c>
      <c r="D154" s="2">
        <f>IFERROR(__xludf.DUMMYFUNCTION("""COMPUTED_VALUE"""),45513.66666666667)</f>
        <v>45513.66667</v>
      </c>
      <c r="E154" s="1">
        <f>IFERROR(__xludf.DUMMYFUNCTION("""COMPUTED_VALUE"""),6538.98)</f>
        <v>6538.98</v>
      </c>
      <c r="G154" s="2">
        <f>IFERROR(__xludf.DUMMYFUNCTION("""COMPUTED_VALUE"""),45513.66666666667)</f>
        <v>45513.66667</v>
      </c>
      <c r="H154" s="1">
        <f>IFERROR(__xludf.DUMMYFUNCTION("""COMPUTED_VALUE"""),6453.57)</f>
        <v>6453.57</v>
      </c>
      <c r="J154" s="2">
        <f>IFERROR(__xludf.DUMMYFUNCTION("""COMPUTED_VALUE"""),45513.66666666667)</f>
        <v>45513.66667</v>
      </c>
      <c r="K154" s="1">
        <f>IFERROR(__xludf.DUMMYFUNCTION("""COMPUTED_VALUE"""),6514.88)</f>
        <v>6514.88</v>
      </c>
      <c r="M154" s="2">
        <f>IFERROR(__xludf.DUMMYFUNCTION("""COMPUTED_VALUE"""),45513.66666666667)</f>
        <v>45513.66667</v>
      </c>
      <c r="N154" s="1">
        <f>IFERROR(__xludf.DUMMYFUNCTION("""COMPUTED_VALUE"""),2.99051381E8)</f>
        <v>299051381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IFERROR(__xludf.DUMMYFUNCTION("""COMPUTED_VALUE"""),6531.04)</f>
        <v>6531.04</v>
      </c>
      <c r="D155" s="2">
        <f>IFERROR(__xludf.DUMMYFUNCTION("""COMPUTED_VALUE"""),45516.66666666667)</f>
        <v>45516.66667</v>
      </c>
      <c r="E155" s="1">
        <f>IFERROR(__xludf.DUMMYFUNCTION("""COMPUTED_VALUE"""),6541.76)</f>
        <v>6541.76</v>
      </c>
      <c r="G155" s="2">
        <f>IFERROR(__xludf.DUMMYFUNCTION("""COMPUTED_VALUE"""),45516.66666666667)</f>
        <v>45516.66667</v>
      </c>
      <c r="H155" s="1">
        <f>IFERROR(__xludf.DUMMYFUNCTION("""COMPUTED_VALUE"""),6471.96)</f>
        <v>6471.96</v>
      </c>
      <c r="J155" s="2">
        <f>IFERROR(__xludf.DUMMYFUNCTION("""COMPUTED_VALUE"""),45516.66666666667)</f>
        <v>45516.66667</v>
      </c>
      <c r="K155" s="1">
        <f>IFERROR(__xludf.DUMMYFUNCTION("""COMPUTED_VALUE"""),6506.1)</f>
        <v>6506.1</v>
      </c>
      <c r="M155" s="2">
        <f>IFERROR(__xludf.DUMMYFUNCTION("""COMPUTED_VALUE"""),45516.66666666667)</f>
        <v>45516.66667</v>
      </c>
      <c r="N155" s="1">
        <f>IFERROR(__xludf.DUMMYFUNCTION("""COMPUTED_VALUE"""),2.2161293E8)</f>
        <v>221612930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IFERROR(__xludf.DUMMYFUNCTION("""COMPUTED_VALUE"""),6552.95)</f>
        <v>6552.95</v>
      </c>
      <c r="D156" s="2">
        <f>IFERROR(__xludf.DUMMYFUNCTION("""COMPUTED_VALUE"""),45517.66666666667)</f>
        <v>45517.66667</v>
      </c>
      <c r="E156" s="1">
        <f>IFERROR(__xludf.DUMMYFUNCTION("""COMPUTED_VALUE"""),6634.72)</f>
        <v>6634.72</v>
      </c>
      <c r="G156" s="2">
        <f>IFERROR(__xludf.DUMMYFUNCTION("""COMPUTED_VALUE"""),45517.66666666667)</f>
        <v>45517.66667</v>
      </c>
      <c r="H156" s="1">
        <f>IFERROR(__xludf.DUMMYFUNCTION("""COMPUTED_VALUE"""),6547.13)</f>
        <v>6547.13</v>
      </c>
      <c r="J156" s="2">
        <f>IFERROR(__xludf.DUMMYFUNCTION("""COMPUTED_VALUE"""),45517.66666666667)</f>
        <v>45517.66667</v>
      </c>
      <c r="K156" s="1">
        <f>IFERROR(__xludf.DUMMYFUNCTION("""COMPUTED_VALUE"""),6622.46)</f>
        <v>6622.46</v>
      </c>
      <c r="M156" s="2">
        <f>IFERROR(__xludf.DUMMYFUNCTION("""COMPUTED_VALUE"""),45517.66666666667)</f>
        <v>45517.66667</v>
      </c>
      <c r="N156" s="1">
        <f>IFERROR(__xludf.DUMMYFUNCTION("""COMPUTED_VALUE"""),2.36524898E8)</f>
        <v>236524898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IFERROR(__xludf.DUMMYFUNCTION("""COMPUTED_VALUE"""),6633.87)</f>
        <v>6633.87</v>
      </c>
      <c r="D157" s="2">
        <f>IFERROR(__xludf.DUMMYFUNCTION("""COMPUTED_VALUE"""),45518.66666666667)</f>
        <v>45518.66667</v>
      </c>
      <c r="E157" s="1">
        <f>IFERROR(__xludf.DUMMYFUNCTION("""COMPUTED_VALUE"""),6684.21)</f>
        <v>6684.21</v>
      </c>
      <c r="G157" s="2">
        <f>IFERROR(__xludf.DUMMYFUNCTION("""COMPUTED_VALUE"""),45518.66666666667)</f>
        <v>45518.66667</v>
      </c>
      <c r="H157" s="1">
        <f>IFERROR(__xludf.DUMMYFUNCTION("""COMPUTED_VALUE"""),6600.74)</f>
        <v>6600.74</v>
      </c>
      <c r="J157" s="2">
        <f>IFERROR(__xludf.DUMMYFUNCTION("""COMPUTED_VALUE"""),45518.66666666667)</f>
        <v>45518.66667</v>
      </c>
      <c r="K157" s="1">
        <f>IFERROR(__xludf.DUMMYFUNCTION("""COMPUTED_VALUE"""),6665.58)</f>
        <v>6665.58</v>
      </c>
      <c r="M157" s="2">
        <f>IFERROR(__xludf.DUMMYFUNCTION("""COMPUTED_VALUE"""),45518.66666666667)</f>
        <v>45518.66667</v>
      </c>
      <c r="N157" s="1">
        <f>IFERROR(__xludf.DUMMYFUNCTION("""COMPUTED_VALUE"""),2.17408511E8)</f>
        <v>217408511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IFERROR(__xludf.DUMMYFUNCTION("""COMPUTED_VALUE"""),6718.75)</f>
        <v>6718.75</v>
      </c>
      <c r="D158" s="2">
        <f>IFERROR(__xludf.DUMMYFUNCTION("""COMPUTED_VALUE"""),45519.66666666667)</f>
        <v>45519.66667</v>
      </c>
      <c r="E158" s="1">
        <f>IFERROR(__xludf.DUMMYFUNCTION("""COMPUTED_VALUE"""),6758.5)</f>
        <v>6758.5</v>
      </c>
      <c r="G158" s="2">
        <f>IFERROR(__xludf.DUMMYFUNCTION("""COMPUTED_VALUE"""),45519.66666666667)</f>
        <v>45519.66667</v>
      </c>
      <c r="H158" s="1">
        <f>IFERROR(__xludf.DUMMYFUNCTION("""COMPUTED_VALUE"""),6706.35)</f>
        <v>6706.35</v>
      </c>
      <c r="J158" s="2">
        <f>IFERROR(__xludf.DUMMYFUNCTION("""COMPUTED_VALUE"""),45519.66666666667)</f>
        <v>45519.66667</v>
      </c>
      <c r="K158" s="1">
        <f>IFERROR(__xludf.DUMMYFUNCTION("""COMPUTED_VALUE"""),6756.92)</f>
        <v>6756.92</v>
      </c>
      <c r="M158" s="2">
        <f>IFERROR(__xludf.DUMMYFUNCTION("""COMPUTED_VALUE"""),45519.66666666667)</f>
        <v>45519.66667</v>
      </c>
      <c r="N158" s="1">
        <f>IFERROR(__xludf.DUMMYFUNCTION("""COMPUTED_VALUE"""),2.12535605E8)</f>
        <v>212535605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IFERROR(__xludf.DUMMYFUNCTION("""COMPUTED_VALUE"""),6748.39)</f>
        <v>6748.39</v>
      </c>
      <c r="D159" s="2">
        <f>IFERROR(__xludf.DUMMYFUNCTION("""COMPUTED_VALUE"""),45520.66666666667)</f>
        <v>45520.66667</v>
      </c>
      <c r="E159" s="1">
        <f>IFERROR(__xludf.DUMMYFUNCTION("""COMPUTED_VALUE"""),6752.54)</f>
        <v>6752.54</v>
      </c>
      <c r="G159" s="2">
        <f>IFERROR(__xludf.DUMMYFUNCTION("""COMPUTED_VALUE"""),45520.66666666667)</f>
        <v>45520.66667</v>
      </c>
      <c r="H159" s="1">
        <f>IFERROR(__xludf.DUMMYFUNCTION("""COMPUTED_VALUE"""),6711.05)</f>
        <v>6711.05</v>
      </c>
      <c r="J159" s="2">
        <f>IFERROR(__xludf.DUMMYFUNCTION("""COMPUTED_VALUE"""),45520.66666666667)</f>
        <v>45520.66667</v>
      </c>
      <c r="K159" s="1">
        <f>IFERROR(__xludf.DUMMYFUNCTION("""COMPUTED_VALUE"""),6737.03)</f>
        <v>6737.03</v>
      </c>
      <c r="M159" s="2">
        <f>IFERROR(__xludf.DUMMYFUNCTION("""COMPUTED_VALUE"""),45520.66666666667)</f>
        <v>45520.66667</v>
      </c>
      <c r="N159" s="1">
        <f>IFERROR(__xludf.DUMMYFUNCTION("""COMPUTED_VALUE"""),2.27810767E8)</f>
        <v>227810767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IFERROR(__xludf.DUMMYFUNCTION("""COMPUTED_VALUE"""),6747.69)</f>
        <v>6747.69</v>
      </c>
      <c r="D160" s="2">
        <f>IFERROR(__xludf.DUMMYFUNCTION("""COMPUTED_VALUE"""),45523.66666666667)</f>
        <v>45523.66667</v>
      </c>
      <c r="E160" s="1">
        <f>IFERROR(__xludf.DUMMYFUNCTION("""COMPUTED_VALUE"""),6797.21)</f>
        <v>6797.21</v>
      </c>
      <c r="G160" s="2">
        <f>IFERROR(__xludf.DUMMYFUNCTION("""COMPUTED_VALUE"""),45523.66666666667)</f>
        <v>45523.66667</v>
      </c>
      <c r="H160" s="1">
        <f>IFERROR(__xludf.DUMMYFUNCTION("""COMPUTED_VALUE"""),6720.23)</f>
        <v>6720.23</v>
      </c>
      <c r="J160" s="2">
        <f>IFERROR(__xludf.DUMMYFUNCTION("""COMPUTED_VALUE"""),45523.66666666667)</f>
        <v>45523.66667</v>
      </c>
      <c r="K160" s="1">
        <f>IFERROR(__xludf.DUMMYFUNCTION("""COMPUTED_VALUE"""),6797.21)</f>
        <v>6797.21</v>
      </c>
      <c r="M160" s="2">
        <f>IFERROR(__xludf.DUMMYFUNCTION("""COMPUTED_VALUE"""),45523.66666666667)</f>
        <v>45523.66667</v>
      </c>
      <c r="N160" s="1">
        <f>IFERROR(__xludf.DUMMYFUNCTION("""COMPUTED_VALUE"""),1.94984339E8)</f>
        <v>194984339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IFERROR(__xludf.DUMMYFUNCTION("""COMPUTED_VALUE"""),6806.17)</f>
        <v>6806.17</v>
      </c>
      <c r="D161" s="2">
        <f>IFERROR(__xludf.DUMMYFUNCTION("""COMPUTED_VALUE"""),45524.66666666667)</f>
        <v>45524.66667</v>
      </c>
      <c r="E161" s="1">
        <f>IFERROR(__xludf.DUMMYFUNCTION("""COMPUTED_VALUE"""),6850.44)</f>
        <v>6850.44</v>
      </c>
      <c r="G161" s="2">
        <f>IFERROR(__xludf.DUMMYFUNCTION("""COMPUTED_VALUE"""),45524.66666666667)</f>
        <v>45524.66667</v>
      </c>
      <c r="H161" s="1">
        <f>IFERROR(__xludf.DUMMYFUNCTION("""COMPUTED_VALUE"""),6805.5)</f>
        <v>6805.5</v>
      </c>
      <c r="J161" s="2">
        <f>IFERROR(__xludf.DUMMYFUNCTION("""COMPUTED_VALUE"""),45524.66666666667)</f>
        <v>45524.66667</v>
      </c>
      <c r="K161" s="1">
        <f>IFERROR(__xludf.DUMMYFUNCTION("""COMPUTED_VALUE"""),6834.46)</f>
        <v>6834.46</v>
      </c>
      <c r="M161" s="2">
        <f>IFERROR(__xludf.DUMMYFUNCTION("""COMPUTED_VALUE"""),45524.66666666667)</f>
        <v>45524.66667</v>
      </c>
      <c r="N161" s="1">
        <f>IFERROR(__xludf.DUMMYFUNCTION("""COMPUTED_VALUE"""),1.91351175E8)</f>
        <v>191351175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IFERROR(__xludf.DUMMYFUNCTION("""COMPUTED_VALUE"""),6826.23)</f>
        <v>6826.23</v>
      </c>
      <c r="D162" s="2">
        <f>IFERROR(__xludf.DUMMYFUNCTION("""COMPUTED_VALUE"""),45525.66666666667)</f>
        <v>45525.66667</v>
      </c>
      <c r="E162" s="1">
        <f>IFERROR(__xludf.DUMMYFUNCTION("""COMPUTED_VALUE"""),6864.79)</f>
        <v>6864.79</v>
      </c>
      <c r="G162" s="2">
        <f>IFERROR(__xludf.DUMMYFUNCTION("""COMPUTED_VALUE"""),45525.66666666667)</f>
        <v>45525.66667</v>
      </c>
      <c r="H162" s="1">
        <f>IFERROR(__xludf.DUMMYFUNCTION("""COMPUTED_VALUE"""),6799.85)</f>
        <v>6799.85</v>
      </c>
      <c r="J162" s="2">
        <f>IFERROR(__xludf.DUMMYFUNCTION("""COMPUTED_VALUE"""),45525.66666666667)</f>
        <v>45525.66667</v>
      </c>
      <c r="K162" s="1">
        <f>IFERROR(__xludf.DUMMYFUNCTION("""COMPUTED_VALUE"""),6844.73)</f>
        <v>6844.73</v>
      </c>
      <c r="M162" s="2">
        <f>IFERROR(__xludf.DUMMYFUNCTION("""COMPUTED_VALUE"""),45525.66666666667)</f>
        <v>45525.66667</v>
      </c>
      <c r="N162" s="1">
        <f>IFERROR(__xludf.DUMMYFUNCTION("""COMPUTED_VALUE"""),1.87280376E8)</f>
        <v>187280376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IFERROR(__xludf.DUMMYFUNCTION("""COMPUTED_VALUE"""),6855.28)</f>
        <v>6855.28</v>
      </c>
      <c r="D163" s="2">
        <f>IFERROR(__xludf.DUMMYFUNCTION("""COMPUTED_VALUE"""),45526.66666666667)</f>
        <v>45526.66667</v>
      </c>
      <c r="E163" s="1">
        <f>IFERROR(__xludf.DUMMYFUNCTION("""COMPUTED_VALUE"""),6881.05)</f>
        <v>6881.05</v>
      </c>
      <c r="G163" s="2">
        <f>IFERROR(__xludf.DUMMYFUNCTION("""COMPUTED_VALUE"""),45526.66666666667)</f>
        <v>45526.66667</v>
      </c>
      <c r="H163" s="1">
        <f>IFERROR(__xludf.DUMMYFUNCTION("""COMPUTED_VALUE"""),6711.98)</f>
        <v>6711.98</v>
      </c>
      <c r="J163" s="2">
        <f>IFERROR(__xludf.DUMMYFUNCTION("""COMPUTED_VALUE"""),45526.66666666667)</f>
        <v>45526.66667</v>
      </c>
      <c r="K163" s="1">
        <f>IFERROR(__xludf.DUMMYFUNCTION("""COMPUTED_VALUE"""),6721.3)</f>
        <v>6721.3</v>
      </c>
      <c r="M163" s="2">
        <f>IFERROR(__xludf.DUMMYFUNCTION("""COMPUTED_VALUE"""),45526.66666666667)</f>
        <v>45526.66667</v>
      </c>
      <c r="N163" s="1">
        <f>IFERROR(__xludf.DUMMYFUNCTION("""COMPUTED_VALUE"""),2.17571874E8)</f>
        <v>217571874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IFERROR(__xludf.DUMMYFUNCTION("""COMPUTED_VALUE"""),6771.43)</f>
        <v>6771.43</v>
      </c>
      <c r="D164" s="2">
        <f>IFERROR(__xludf.DUMMYFUNCTION("""COMPUTED_VALUE"""),45527.66666666667)</f>
        <v>45527.66667</v>
      </c>
      <c r="E164" s="1">
        <f>IFERROR(__xludf.DUMMYFUNCTION("""COMPUTED_VALUE"""),6781.3)</f>
        <v>6781.3</v>
      </c>
      <c r="G164" s="2">
        <f>IFERROR(__xludf.DUMMYFUNCTION("""COMPUTED_VALUE"""),45527.66666666667)</f>
        <v>45527.66667</v>
      </c>
      <c r="H164" s="1">
        <f>IFERROR(__xludf.DUMMYFUNCTION("""COMPUTED_VALUE"""),6679.21)</f>
        <v>6679.21</v>
      </c>
      <c r="J164" s="2">
        <f>IFERROR(__xludf.DUMMYFUNCTION("""COMPUTED_VALUE"""),45527.66666666667)</f>
        <v>45527.66667</v>
      </c>
      <c r="K164" s="1">
        <f>IFERROR(__xludf.DUMMYFUNCTION("""COMPUTED_VALUE"""),6747.49)</f>
        <v>6747.49</v>
      </c>
      <c r="M164" s="2">
        <f>IFERROR(__xludf.DUMMYFUNCTION("""COMPUTED_VALUE"""),45527.66666666667)</f>
        <v>45527.66667</v>
      </c>
      <c r="N164" s="1">
        <f>IFERROR(__xludf.DUMMYFUNCTION("""COMPUTED_VALUE"""),2.0853334E8)</f>
        <v>208533340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IFERROR(__xludf.DUMMYFUNCTION("""COMPUTED_VALUE"""),6745.49)</f>
        <v>6745.49</v>
      </c>
      <c r="D165" s="2">
        <f>IFERROR(__xludf.DUMMYFUNCTION("""COMPUTED_VALUE"""),45530.66666666667)</f>
        <v>45530.66667</v>
      </c>
      <c r="E165" s="1">
        <f>IFERROR(__xludf.DUMMYFUNCTION("""COMPUTED_VALUE"""),6759.09)</f>
        <v>6759.09</v>
      </c>
      <c r="G165" s="2">
        <f>IFERROR(__xludf.DUMMYFUNCTION("""COMPUTED_VALUE"""),45530.66666666667)</f>
        <v>45530.66667</v>
      </c>
      <c r="H165" s="1">
        <f>IFERROR(__xludf.DUMMYFUNCTION("""COMPUTED_VALUE"""),6680.95)</f>
        <v>6680.95</v>
      </c>
      <c r="J165" s="2">
        <f>IFERROR(__xludf.DUMMYFUNCTION("""COMPUTED_VALUE"""),45530.66666666667)</f>
        <v>45530.66667</v>
      </c>
      <c r="K165" s="1">
        <f>IFERROR(__xludf.DUMMYFUNCTION("""COMPUTED_VALUE"""),6706.82)</f>
        <v>6706.82</v>
      </c>
      <c r="M165" s="2">
        <f>IFERROR(__xludf.DUMMYFUNCTION("""COMPUTED_VALUE"""),45530.66666666667)</f>
        <v>45530.66667</v>
      </c>
      <c r="N165" s="1">
        <f>IFERROR(__xludf.DUMMYFUNCTION("""COMPUTED_VALUE"""),1.87098687E8)</f>
        <v>187098687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IFERROR(__xludf.DUMMYFUNCTION("""COMPUTED_VALUE"""),6680.77)</f>
        <v>6680.77</v>
      </c>
      <c r="D166" s="2">
        <f>IFERROR(__xludf.DUMMYFUNCTION("""COMPUTED_VALUE"""),45531.66666666667)</f>
        <v>45531.66667</v>
      </c>
      <c r="E166" s="1">
        <f>IFERROR(__xludf.DUMMYFUNCTION("""COMPUTED_VALUE"""),6726.08)</f>
        <v>6726.08</v>
      </c>
      <c r="G166" s="2">
        <f>IFERROR(__xludf.DUMMYFUNCTION("""COMPUTED_VALUE"""),45531.66666666667)</f>
        <v>45531.66667</v>
      </c>
      <c r="H166" s="1">
        <f>IFERROR(__xludf.DUMMYFUNCTION("""COMPUTED_VALUE"""),6659.22)</f>
        <v>6659.22</v>
      </c>
      <c r="J166" s="2">
        <f>IFERROR(__xludf.DUMMYFUNCTION("""COMPUTED_VALUE"""),45531.66666666667)</f>
        <v>45531.66667</v>
      </c>
      <c r="K166" s="1">
        <f>IFERROR(__xludf.DUMMYFUNCTION("""COMPUTED_VALUE"""),6720.98)</f>
        <v>6720.98</v>
      </c>
      <c r="M166" s="2">
        <f>IFERROR(__xludf.DUMMYFUNCTION("""COMPUTED_VALUE"""),45531.66666666667)</f>
        <v>45531.66667</v>
      </c>
      <c r="N166" s="1">
        <f>IFERROR(__xludf.DUMMYFUNCTION("""COMPUTED_VALUE"""),1.70750078E8)</f>
        <v>170750078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IFERROR(__xludf.DUMMYFUNCTION("""COMPUTED_VALUE"""),6721.68)</f>
        <v>6721.68</v>
      </c>
      <c r="D167" s="2">
        <f>IFERROR(__xludf.DUMMYFUNCTION("""COMPUTED_VALUE"""),45532.66666666667)</f>
        <v>45532.66667</v>
      </c>
      <c r="E167" s="1">
        <f>IFERROR(__xludf.DUMMYFUNCTION("""COMPUTED_VALUE"""),6723.05)</f>
        <v>6723.05</v>
      </c>
      <c r="G167" s="2">
        <f>IFERROR(__xludf.DUMMYFUNCTION("""COMPUTED_VALUE"""),45532.66666666667)</f>
        <v>45532.66667</v>
      </c>
      <c r="H167" s="1">
        <f>IFERROR(__xludf.DUMMYFUNCTION("""COMPUTED_VALUE"""),6606.06)</f>
        <v>6606.06</v>
      </c>
      <c r="J167" s="2">
        <f>IFERROR(__xludf.DUMMYFUNCTION("""COMPUTED_VALUE"""),45532.66666666667)</f>
        <v>45532.66667</v>
      </c>
      <c r="K167" s="1">
        <f>IFERROR(__xludf.DUMMYFUNCTION("""COMPUTED_VALUE"""),6651.23)</f>
        <v>6651.23</v>
      </c>
      <c r="M167" s="2">
        <f>IFERROR(__xludf.DUMMYFUNCTION("""COMPUTED_VALUE"""),45532.66666666667)</f>
        <v>45532.66667</v>
      </c>
      <c r="N167" s="1">
        <f>IFERROR(__xludf.DUMMYFUNCTION("""COMPUTED_VALUE"""),1.98612366E8)</f>
        <v>198612366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IFERROR(__xludf.DUMMYFUNCTION("""COMPUTED_VALUE"""),6733.8)</f>
        <v>6733.8</v>
      </c>
      <c r="D168" s="2">
        <f>IFERROR(__xludf.DUMMYFUNCTION("""COMPUTED_VALUE"""),45533.66666666667)</f>
        <v>45533.66667</v>
      </c>
      <c r="E168" s="1">
        <f>IFERROR(__xludf.DUMMYFUNCTION("""COMPUTED_VALUE"""),6836.6)</f>
        <v>6836.6</v>
      </c>
      <c r="G168" s="2">
        <f>IFERROR(__xludf.DUMMYFUNCTION("""COMPUTED_VALUE"""),45533.66666666667)</f>
        <v>45533.66667</v>
      </c>
      <c r="H168" s="1">
        <f>IFERROR(__xludf.DUMMYFUNCTION("""COMPUTED_VALUE"""),6699.2)</f>
        <v>6699.2</v>
      </c>
      <c r="J168" s="2">
        <f>IFERROR(__xludf.DUMMYFUNCTION("""COMPUTED_VALUE"""),45533.66666666667)</f>
        <v>45533.66667</v>
      </c>
      <c r="K168" s="1">
        <f>IFERROR(__xludf.DUMMYFUNCTION("""COMPUTED_VALUE"""),6710.7)</f>
        <v>6710.7</v>
      </c>
      <c r="M168" s="2">
        <f>IFERROR(__xludf.DUMMYFUNCTION("""COMPUTED_VALUE"""),45533.66666666667)</f>
        <v>45533.66667</v>
      </c>
      <c r="N168" s="1">
        <f>IFERROR(__xludf.DUMMYFUNCTION("""COMPUTED_VALUE"""),2.23116853E8)</f>
        <v>223116853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IFERROR(__xludf.DUMMYFUNCTION("""COMPUTED_VALUE"""),6750.02)</f>
        <v>6750.02</v>
      </c>
      <c r="D169" s="2">
        <f>IFERROR(__xludf.DUMMYFUNCTION("""COMPUTED_VALUE"""),45534.66666666667)</f>
        <v>45534.66667</v>
      </c>
      <c r="E169" s="1">
        <f>IFERROR(__xludf.DUMMYFUNCTION("""COMPUTED_VALUE"""),6770.67)</f>
        <v>6770.67</v>
      </c>
      <c r="G169" s="2">
        <f>IFERROR(__xludf.DUMMYFUNCTION("""COMPUTED_VALUE"""),45534.66666666667)</f>
        <v>45534.66667</v>
      </c>
      <c r="H169" s="1">
        <f>IFERROR(__xludf.DUMMYFUNCTION("""COMPUTED_VALUE"""),6688.49)</f>
        <v>6688.49</v>
      </c>
      <c r="J169" s="2">
        <f>IFERROR(__xludf.DUMMYFUNCTION("""COMPUTED_VALUE"""),45534.66666666667)</f>
        <v>45534.66667</v>
      </c>
      <c r="K169" s="1">
        <f>IFERROR(__xludf.DUMMYFUNCTION("""COMPUTED_VALUE"""),6765.06)</f>
        <v>6765.06</v>
      </c>
      <c r="M169" s="2">
        <f>IFERROR(__xludf.DUMMYFUNCTION("""COMPUTED_VALUE"""),45534.66666666667)</f>
        <v>45534.66667</v>
      </c>
      <c r="N169" s="1">
        <f>IFERROR(__xludf.DUMMYFUNCTION("""COMPUTED_VALUE"""),3.09047067E8)</f>
        <v>309047067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IFERROR(__xludf.DUMMYFUNCTION("""COMPUTED_VALUE"""),6764.48)</f>
        <v>6764.48</v>
      </c>
      <c r="D170" s="2">
        <f>IFERROR(__xludf.DUMMYFUNCTION("""COMPUTED_VALUE"""),45538.66666666667)</f>
        <v>45538.66667</v>
      </c>
      <c r="E170" s="1">
        <f>IFERROR(__xludf.DUMMYFUNCTION("""COMPUTED_VALUE"""),6801.22)</f>
        <v>6801.22</v>
      </c>
      <c r="G170" s="2">
        <f>IFERROR(__xludf.DUMMYFUNCTION("""COMPUTED_VALUE"""),45538.66666666667)</f>
        <v>45538.66667</v>
      </c>
      <c r="H170" s="1">
        <f>IFERROR(__xludf.DUMMYFUNCTION("""COMPUTED_VALUE"""),6597.58)</f>
        <v>6597.58</v>
      </c>
      <c r="J170" s="2">
        <f>IFERROR(__xludf.DUMMYFUNCTION("""COMPUTED_VALUE"""),45538.66666666667)</f>
        <v>45538.66667</v>
      </c>
      <c r="K170" s="1">
        <f>IFERROR(__xludf.DUMMYFUNCTION("""COMPUTED_VALUE"""),6633.24)</f>
        <v>6633.24</v>
      </c>
      <c r="M170" s="2">
        <f>IFERROR(__xludf.DUMMYFUNCTION("""COMPUTED_VALUE"""),45538.66666666667)</f>
        <v>45538.66667</v>
      </c>
      <c r="N170" s="1">
        <f>IFERROR(__xludf.DUMMYFUNCTION("""COMPUTED_VALUE"""),2.33811602E8)</f>
        <v>233811602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IFERROR(__xludf.DUMMYFUNCTION("""COMPUTED_VALUE"""),6573.07)</f>
        <v>6573.07</v>
      </c>
      <c r="D171" s="2">
        <f>IFERROR(__xludf.DUMMYFUNCTION("""COMPUTED_VALUE"""),45539.66666666667)</f>
        <v>45539.66667</v>
      </c>
      <c r="E171" s="1">
        <f>IFERROR(__xludf.DUMMYFUNCTION("""COMPUTED_VALUE"""),6656.41)</f>
        <v>6656.41</v>
      </c>
      <c r="G171" s="2">
        <f>IFERROR(__xludf.DUMMYFUNCTION("""COMPUTED_VALUE"""),45539.66666666667)</f>
        <v>45539.66667</v>
      </c>
      <c r="H171" s="1">
        <f>IFERROR(__xludf.DUMMYFUNCTION("""COMPUTED_VALUE"""),6553.46)</f>
        <v>6553.46</v>
      </c>
      <c r="J171" s="2">
        <f>IFERROR(__xludf.DUMMYFUNCTION("""COMPUTED_VALUE"""),45539.66666666667)</f>
        <v>45539.66667</v>
      </c>
      <c r="K171" s="1">
        <f>IFERROR(__xludf.DUMMYFUNCTION("""COMPUTED_VALUE"""),6621.25)</f>
        <v>6621.25</v>
      </c>
      <c r="M171" s="2">
        <f>IFERROR(__xludf.DUMMYFUNCTION("""COMPUTED_VALUE"""),45539.66666666667)</f>
        <v>45539.66667</v>
      </c>
      <c r="N171" s="1">
        <f>IFERROR(__xludf.DUMMYFUNCTION("""COMPUTED_VALUE"""),2.21677262E8)</f>
        <v>221677262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IFERROR(__xludf.DUMMYFUNCTION("""COMPUTED_VALUE"""),6600.81)</f>
        <v>6600.81</v>
      </c>
      <c r="D172" s="2">
        <f>IFERROR(__xludf.DUMMYFUNCTION("""COMPUTED_VALUE"""),45540.66666666667)</f>
        <v>45540.66667</v>
      </c>
      <c r="E172" s="1">
        <f>IFERROR(__xludf.DUMMYFUNCTION("""COMPUTED_VALUE"""),6664.44)</f>
        <v>6664.44</v>
      </c>
      <c r="G172" s="2">
        <f>IFERROR(__xludf.DUMMYFUNCTION("""COMPUTED_VALUE"""),45540.66666666667)</f>
        <v>45540.66667</v>
      </c>
      <c r="H172" s="1">
        <f>IFERROR(__xludf.DUMMYFUNCTION("""COMPUTED_VALUE"""),6566.87)</f>
        <v>6566.87</v>
      </c>
      <c r="J172" s="2">
        <f>IFERROR(__xludf.DUMMYFUNCTION("""COMPUTED_VALUE"""),45540.66666666667)</f>
        <v>45540.66667</v>
      </c>
      <c r="K172" s="1">
        <f>IFERROR(__xludf.DUMMYFUNCTION("""COMPUTED_VALUE"""),6605.9)</f>
        <v>6605.9</v>
      </c>
      <c r="M172" s="2">
        <f>IFERROR(__xludf.DUMMYFUNCTION("""COMPUTED_VALUE"""),45540.66666666667)</f>
        <v>45540.66667</v>
      </c>
      <c r="N172" s="1">
        <f>IFERROR(__xludf.DUMMYFUNCTION("""COMPUTED_VALUE"""),2.05022658E8)</f>
        <v>205022658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IFERROR(__xludf.DUMMYFUNCTION("""COMPUTED_VALUE"""),6635.14)</f>
        <v>6635.14</v>
      </c>
      <c r="D173" s="2">
        <f>IFERROR(__xludf.DUMMYFUNCTION("""COMPUTED_VALUE"""),45541.66666666667)</f>
        <v>45541.66667</v>
      </c>
      <c r="E173" s="1">
        <f>IFERROR(__xludf.DUMMYFUNCTION("""COMPUTED_VALUE"""),6648.19)</f>
        <v>6648.19</v>
      </c>
      <c r="G173" s="2">
        <f>IFERROR(__xludf.DUMMYFUNCTION("""COMPUTED_VALUE"""),45541.66666666667)</f>
        <v>45541.66667</v>
      </c>
      <c r="H173" s="1">
        <f>IFERROR(__xludf.DUMMYFUNCTION("""COMPUTED_VALUE"""),6491.73)</f>
        <v>6491.73</v>
      </c>
      <c r="J173" s="2">
        <f>IFERROR(__xludf.DUMMYFUNCTION("""COMPUTED_VALUE"""),45541.66666666667)</f>
        <v>45541.66667</v>
      </c>
      <c r="K173" s="1">
        <f>IFERROR(__xludf.DUMMYFUNCTION("""COMPUTED_VALUE"""),6511.36)</f>
        <v>6511.36</v>
      </c>
      <c r="M173" s="2">
        <f>IFERROR(__xludf.DUMMYFUNCTION("""COMPUTED_VALUE"""),45541.66666666667)</f>
        <v>45541.66667</v>
      </c>
      <c r="N173" s="1">
        <f>IFERROR(__xludf.DUMMYFUNCTION("""COMPUTED_VALUE"""),2.99982099E8)</f>
        <v>299982099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IFERROR(__xludf.DUMMYFUNCTION("""COMPUTED_VALUE"""),6584.48)</f>
        <v>6584.48</v>
      </c>
      <c r="D174" s="2">
        <f>IFERROR(__xludf.DUMMYFUNCTION("""COMPUTED_VALUE"""),45544.66666666667)</f>
        <v>45544.66667</v>
      </c>
      <c r="E174" s="1">
        <f>IFERROR(__xludf.DUMMYFUNCTION("""COMPUTED_VALUE"""),6615.04)</f>
        <v>6615.04</v>
      </c>
      <c r="G174" s="2">
        <f>IFERROR(__xludf.DUMMYFUNCTION("""COMPUTED_VALUE"""),45544.66666666667)</f>
        <v>45544.66667</v>
      </c>
      <c r="H174" s="1">
        <f>IFERROR(__xludf.DUMMYFUNCTION("""COMPUTED_VALUE"""),6537.72)</f>
        <v>6537.72</v>
      </c>
      <c r="J174" s="2">
        <f>IFERROR(__xludf.DUMMYFUNCTION("""COMPUTED_VALUE"""),45544.66666666667)</f>
        <v>45544.66667</v>
      </c>
      <c r="K174" s="1">
        <f>IFERROR(__xludf.DUMMYFUNCTION("""COMPUTED_VALUE"""),6588.5)</f>
        <v>6588.5</v>
      </c>
      <c r="M174" s="2">
        <f>IFERROR(__xludf.DUMMYFUNCTION("""COMPUTED_VALUE"""),45544.66666666667)</f>
        <v>45544.66667</v>
      </c>
      <c r="N174" s="1">
        <f>IFERROR(__xludf.DUMMYFUNCTION("""COMPUTED_VALUE"""),3.51742589E8)</f>
        <v>351742589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IFERROR(__xludf.DUMMYFUNCTION("""COMPUTED_VALUE"""),6659.41)</f>
        <v>6659.41</v>
      </c>
      <c r="D175" s="2">
        <f>IFERROR(__xludf.DUMMYFUNCTION("""COMPUTED_VALUE"""),45545.66666666667)</f>
        <v>45545.66667</v>
      </c>
      <c r="E175" s="1">
        <f>IFERROR(__xludf.DUMMYFUNCTION("""COMPUTED_VALUE"""),6731.76)</f>
        <v>6731.76</v>
      </c>
      <c r="G175" s="2">
        <f>IFERROR(__xludf.DUMMYFUNCTION("""COMPUTED_VALUE"""),45545.66666666667)</f>
        <v>45545.66667</v>
      </c>
      <c r="H175" s="1">
        <f>IFERROR(__xludf.DUMMYFUNCTION("""COMPUTED_VALUE"""),6631.62)</f>
        <v>6631.62</v>
      </c>
      <c r="J175" s="2">
        <f>IFERROR(__xludf.DUMMYFUNCTION("""COMPUTED_VALUE"""),45545.66666666667)</f>
        <v>45545.66667</v>
      </c>
      <c r="K175" s="1">
        <f>IFERROR(__xludf.DUMMYFUNCTION("""COMPUTED_VALUE"""),6714.62)</f>
        <v>6714.62</v>
      </c>
      <c r="M175" s="2">
        <f>IFERROR(__xludf.DUMMYFUNCTION("""COMPUTED_VALUE"""),45545.66666666667)</f>
        <v>45545.66667</v>
      </c>
      <c r="N175" s="1">
        <f>IFERROR(__xludf.DUMMYFUNCTION("""COMPUTED_VALUE"""),2.97510827E8)</f>
        <v>297510827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IFERROR(__xludf.DUMMYFUNCTION("""COMPUTED_VALUE"""),6711.25)</f>
        <v>6711.25</v>
      </c>
      <c r="D176" s="2">
        <f>IFERROR(__xludf.DUMMYFUNCTION("""COMPUTED_VALUE"""),45546.66666666667)</f>
        <v>45546.66667</v>
      </c>
      <c r="E176" s="1">
        <f>IFERROR(__xludf.DUMMYFUNCTION("""COMPUTED_VALUE"""),6843.34)</f>
        <v>6843.34</v>
      </c>
      <c r="G176" s="2">
        <f>IFERROR(__xludf.DUMMYFUNCTION("""COMPUTED_VALUE"""),45546.66666666667)</f>
        <v>45546.66667</v>
      </c>
      <c r="H176" s="1">
        <f>IFERROR(__xludf.DUMMYFUNCTION("""COMPUTED_VALUE"""),6623.34)</f>
        <v>6623.34</v>
      </c>
      <c r="J176" s="2">
        <f>IFERROR(__xludf.DUMMYFUNCTION("""COMPUTED_VALUE"""),45546.66666666667)</f>
        <v>45546.66667</v>
      </c>
      <c r="K176" s="1">
        <f>IFERROR(__xludf.DUMMYFUNCTION("""COMPUTED_VALUE"""),6831.91)</f>
        <v>6831.91</v>
      </c>
      <c r="M176" s="2">
        <f>IFERROR(__xludf.DUMMYFUNCTION("""COMPUTED_VALUE"""),45546.66666666667)</f>
        <v>45546.66667</v>
      </c>
      <c r="N176" s="1">
        <f>IFERROR(__xludf.DUMMYFUNCTION("""COMPUTED_VALUE"""),2.71421282E8)</f>
        <v>271421282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IFERROR(__xludf.DUMMYFUNCTION("""COMPUTED_VALUE"""),6850.46)</f>
        <v>6850.46</v>
      </c>
      <c r="D177" s="2">
        <f>IFERROR(__xludf.DUMMYFUNCTION("""COMPUTED_VALUE"""),45547.66666666667)</f>
        <v>45547.66667</v>
      </c>
      <c r="E177" s="1">
        <f>IFERROR(__xludf.DUMMYFUNCTION("""COMPUTED_VALUE"""),6905.17)</f>
        <v>6905.17</v>
      </c>
      <c r="G177" s="2">
        <f>IFERROR(__xludf.DUMMYFUNCTION("""COMPUTED_VALUE"""),45547.66666666667)</f>
        <v>45547.66667</v>
      </c>
      <c r="H177" s="1">
        <f>IFERROR(__xludf.DUMMYFUNCTION("""COMPUTED_VALUE"""),6804.74)</f>
        <v>6804.74</v>
      </c>
      <c r="J177" s="2">
        <f>IFERROR(__xludf.DUMMYFUNCTION("""COMPUTED_VALUE"""),45547.66666666667)</f>
        <v>45547.66667</v>
      </c>
      <c r="K177" s="1">
        <f>IFERROR(__xludf.DUMMYFUNCTION("""COMPUTED_VALUE"""),6898.17)</f>
        <v>6898.17</v>
      </c>
      <c r="M177" s="2">
        <f>IFERROR(__xludf.DUMMYFUNCTION("""COMPUTED_VALUE"""),45547.66666666667)</f>
        <v>45547.66667</v>
      </c>
      <c r="N177" s="1">
        <f>IFERROR(__xludf.DUMMYFUNCTION("""COMPUTED_VALUE"""),2.67551285E8)</f>
        <v>267551285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IFERROR(__xludf.DUMMYFUNCTION("""COMPUTED_VALUE"""),6878.26)</f>
        <v>6878.26</v>
      </c>
      <c r="D178" s="2">
        <f>IFERROR(__xludf.DUMMYFUNCTION("""COMPUTED_VALUE"""),45548.66666666667)</f>
        <v>45548.66667</v>
      </c>
      <c r="E178" s="1">
        <f>IFERROR(__xludf.DUMMYFUNCTION("""COMPUTED_VALUE"""),6941.0)</f>
        <v>6941</v>
      </c>
      <c r="G178" s="2">
        <f>IFERROR(__xludf.DUMMYFUNCTION("""COMPUTED_VALUE"""),45548.66666666667)</f>
        <v>45548.66667</v>
      </c>
      <c r="H178" s="1">
        <f>IFERROR(__xludf.DUMMYFUNCTION("""COMPUTED_VALUE"""),6870.26)</f>
        <v>6870.26</v>
      </c>
      <c r="J178" s="2">
        <f>IFERROR(__xludf.DUMMYFUNCTION("""COMPUTED_VALUE"""),45548.66666666667)</f>
        <v>45548.66667</v>
      </c>
      <c r="K178" s="1">
        <f>IFERROR(__xludf.DUMMYFUNCTION("""COMPUTED_VALUE"""),6920.23)</f>
        <v>6920.23</v>
      </c>
      <c r="M178" s="2">
        <f>IFERROR(__xludf.DUMMYFUNCTION("""COMPUTED_VALUE"""),45548.66666666667)</f>
        <v>45548.66667</v>
      </c>
      <c r="N178" s="1">
        <f>IFERROR(__xludf.DUMMYFUNCTION("""COMPUTED_VALUE"""),2.79558531E8)</f>
        <v>279558531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IFERROR(__xludf.DUMMYFUNCTION("""COMPUTED_VALUE"""),6930.48)</f>
        <v>6930.48</v>
      </c>
      <c r="D179" s="2">
        <f>IFERROR(__xludf.DUMMYFUNCTION("""COMPUTED_VALUE"""),45551.66666666667)</f>
        <v>45551.66667</v>
      </c>
      <c r="E179" s="1">
        <f>IFERROR(__xludf.DUMMYFUNCTION("""COMPUTED_VALUE"""),6975.81)</f>
        <v>6975.81</v>
      </c>
      <c r="G179" s="2">
        <f>IFERROR(__xludf.DUMMYFUNCTION("""COMPUTED_VALUE"""),45551.66666666667)</f>
        <v>45551.66667</v>
      </c>
      <c r="H179" s="1">
        <f>IFERROR(__xludf.DUMMYFUNCTION("""COMPUTED_VALUE"""),6909.52)</f>
        <v>6909.52</v>
      </c>
      <c r="J179" s="2">
        <f>IFERROR(__xludf.DUMMYFUNCTION("""COMPUTED_VALUE"""),45551.66666666667)</f>
        <v>45551.66667</v>
      </c>
      <c r="K179" s="1">
        <f>IFERROR(__xludf.DUMMYFUNCTION("""COMPUTED_VALUE"""),6952.37)</f>
        <v>6952.37</v>
      </c>
      <c r="M179" s="2">
        <f>IFERROR(__xludf.DUMMYFUNCTION("""COMPUTED_VALUE"""),45551.66666666667)</f>
        <v>45551.66667</v>
      </c>
      <c r="N179" s="1">
        <f>IFERROR(__xludf.DUMMYFUNCTION("""COMPUTED_VALUE"""),3.06972833E8)</f>
        <v>306972833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IFERROR(__xludf.DUMMYFUNCTION("""COMPUTED_VALUE"""),7041.95)</f>
        <v>7041.95</v>
      </c>
      <c r="D180" s="2">
        <f>IFERROR(__xludf.DUMMYFUNCTION("""COMPUTED_VALUE"""),45552.66666666667)</f>
        <v>45552.66667</v>
      </c>
      <c r="E180" s="1">
        <f>IFERROR(__xludf.DUMMYFUNCTION("""COMPUTED_VALUE"""),7055.24)</f>
        <v>7055.24</v>
      </c>
      <c r="G180" s="2">
        <f>IFERROR(__xludf.DUMMYFUNCTION("""COMPUTED_VALUE"""),45552.66666666667)</f>
        <v>45552.66667</v>
      </c>
      <c r="H180" s="1">
        <f>IFERROR(__xludf.DUMMYFUNCTION("""COMPUTED_VALUE"""),6938.12)</f>
        <v>6938.12</v>
      </c>
      <c r="J180" s="2">
        <f>IFERROR(__xludf.DUMMYFUNCTION("""COMPUTED_VALUE"""),45552.66666666667)</f>
        <v>45552.66667</v>
      </c>
      <c r="K180" s="1">
        <f>IFERROR(__xludf.DUMMYFUNCTION("""COMPUTED_VALUE"""),6970.42)</f>
        <v>6970.42</v>
      </c>
      <c r="M180" s="2">
        <f>IFERROR(__xludf.DUMMYFUNCTION("""COMPUTED_VALUE"""),45552.66666666667)</f>
        <v>45552.66667</v>
      </c>
      <c r="N180" s="1">
        <f>IFERROR(__xludf.DUMMYFUNCTION("""COMPUTED_VALUE"""),2.80546759E8)</f>
        <v>280546759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IFERROR(__xludf.DUMMYFUNCTION("""COMPUTED_VALUE"""),6975.65)</f>
        <v>6975.65</v>
      </c>
      <c r="D181" s="2">
        <f>IFERROR(__xludf.DUMMYFUNCTION("""COMPUTED_VALUE"""),45553.66666666667)</f>
        <v>45553.66667</v>
      </c>
      <c r="E181" s="1">
        <f>IFERROR(__xludf.DUMMYFUNCTION("""COMPUTED_VALUE"""),6986.86)</f>
        <v>6986.86</v>
      </c>
      <c r="G181" s="2">
        <f>IFERROR(__xludf.DUMMYFUNCTION("""COMPUTED_VALUE"""),45553.66666666667)</f>
        <v>45553.66667</v>
      </c>
      <c r="H181" s="1">
        <f>IFERROR(__xludf.DUMMYFUNCTION("""COMPUTED_VALUE"""),6895.96)</f>
        <v>6895.96</v>
      </c>
      <c r="J181" s="2">
        <f>IFERROR(__xludf.DUMMYFUNCTION("""COMPUTED_VALUE"""),45553.66666666667)</f>
        <v>45553.66667</v>
      </c>
      <c r="K181" s="1">
        <f>IFERROR(__xludf.DUMMYFUNCTION("""COMPUTED_VALUE"""),6905.19)</f>
        <v>6905.19</v>
      </c>
      <c r="M181" s="2">
        <f>IFERROR(__xludf.DUMMYFUNCTION("""COMPUTED_VALUE"""),45553.66666666667)</f>
        <v>45553.66667</v>
      </c>
      <c r="N181" s="1">
        <f>IFERROR(__xludf.DUMMYFUNCTION("""COMPUTED_VALUE"""),2.72025801E8)</f>
        <v>272025801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IFERROR(__xludf.DUMMYFUNCTION("""COMPUTED_VALUE"""),7066.91)</f>
        <v>7066.91</v>
      </c>
      <c r="D182" s="2">
        <f>IFERROR(__xludf.DUMMYFUNCTION("""COMPUTED_VALUE"""),45554.66666666667)</f>
        <v>45554.66667</v>
      </c>
      <c r="E182" s="1">
        <f>IFERROR(__xludf.DUMMYFUNCTION("""COMPUTED_VALUE"""),7082.25)</f>
        <v>7082.25</v>
      </c>
      <c r="G182" s="2">
        <f>IFERROR(__xludf.DUMMYFUNCTION("""COMPUTED_VALUE"""),45554.66666666667)</f>
        <v>45554.66667</v>
      </c>
      <c r="H182" s="1">
        <f>IFERROR(__xludf.DUMMYFUNCTION("""COMPUTED_VALUE"""),7019.16)</f>
        <v>7019.16</v>
      </c>
      <c r="J182" s="2">
        <f>IFERROR(__xludf.DUMMYFUNCTION("""COMPUTED_VALUE"""),45554.66666666667)</f>
        <v>45554.66667</v>
      </c>
      <c r="K182" s="1">
        <f>IFERROR(__xludf.DUMMYFUNCTION("""COMPUTED_VALUE"""),7059.41)</f>
        <v>7059.41</v>
      </c>
      <c r="M182" s="2">
        <f>IFERROR(__xludf.DUMMYFUNCTION("""COMPUTED_VALUE"""),45554.66666666667)</f>
        <v>45554.66667</v>
      </c>
      <c r="N182" s="1">
        <f>IFERROR(__xludf.DUMMYFUNCTION("""COMPUTED_VALUE"""),2.93574874E8)</f>
        <v>293574874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IFERROR(__xludf.DUMMYFUNCTION("""COMPUTED_VALUE"""),7041.02)</f>
        <v>7041.02</v>
      </c>
      <c r="D183" s="2">
        <f>IFERROR(__xludf.DUMMYFUNCTION("""COMPUTED_VALUE"""),45555.66666666667)</f>
        <v>45555.66667</v>
      </c>
      <c r="E183" s="1">
        <f>IFERROR(__xludf.DUMMYFUNCTION("""COMPUTED_VALUE"""),7065.5)</f>
        <v>7065.5</v>
      </c>
      <c r="G183" s="2">
        <f>IFERROR(__xludf.DUMMYFUNCTION("""COMPUTED_VALUE"""),45555.66666666667)</f>
        <v>45555.66667</v>
      </c>
      <c r="H183" s="1">
        <f>IFERROR(__xludf.DUMMYFUNCTION("""COMPUTED_VALUE"""),6991.74)</f>
        <v>6991.74</v>
      </c>
      <c r="J183" s="2">
        <f>IFERROR(__xludf.DUMMYFUNCTION("""COMPUTED_VALUE"""),45555.66666666667)</f>
        <v>45555.66667</v>
      </c>
      <c r="K183" s="1">
        <f>IFERROR(__xludf.DUMMYFUNCTION("""COMPUTED_VALUE"""),7033.93)</f>
        <v>7033.93</v>
      </c>
      <c r="M183" s="2">
        <f>IFERROR(__xludf.DUMMYFUNCTION("""COMPUTED_VALUE"""),45555.66666666667)</f>
        <v>45555.66667</v>
      </c>
      <c r="N183" s="1">
        <f>IFERROR(__xludf.DUMMYFUNCTION("""COMPUTED_VALUE"""),8.63006112E8)</f>
        <v>863006112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IFERROR(__xludf.DUMMYFUNCTION("""COMPUTED_VALUE"""),7034.48)</f>
        <v>7034.48</v>
      </c>
      <c r="D184" s="2">
        <f>IFERROR(__xludf.DUMMYFUNCTION("""COMPUTED_VALUE"""),45558.66666666667)</f>
        <v>45558.66667</v>
      </c>
      <c r="E184" s="1">
        <f>IFERROR(__xludf.DUMMYFUNCTION("""COMPUTED_VALUE"""),7044.99)</f>
        <v>7044.99</v>
      </c>
      <c r="G184" s="2">
        <f>IFERROR(__xludf.DUMMYFUNCTION("""COMPUTED_VALUE"""),45558.66666666667)</f>
        <v>45558.66667</v>
      </c>
      <c r="H184" s="1">
        <f>IFERROR(__xludf.DUMMYFUNCTION("""COMPUTED_VALUE"""),6990.39)</f>
        <v>6990.39</v>
      </c>
      <c r="J184" s="2">
        <f>IFERROR(__xludf.DUMMYFUNCTION("""COMPUTED_VALUE"""),45558.66666666667)</f>
        <v>45558.66667</v>
      </c>
      <c r="K184" s="1">
        <f>IFERROR(__xludf.DUMMYFUNCTION("""COMPUTED_VALUE"""),7015.2)</f>
        <v>7015.2</v>
      </c>
      <c r="M184" s="2">
        <f>IFERROR(__xludf.DUMMYFUNCTION("""COMPUTED_VALUE"""),45558.66666666667)</f>
        <v>45558.66667</v>
      </c>
      <c r="N184" s="1">
        <f>IFERROR(__xludf.DUMMYFUNCTION("""COMPUTED_VALUE"""),2.5052595E8)</f>
        <v>250525950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IFERROR(__xludf.DUMMYFUNCTION("""COMPUTED_VALUE"""),7022.78)</f>
        <v>7022.78</v>
      </c>
      <c r="D185" s="2">
        <f>IFERROR(__xludf.DUMMYFUNCTION("""COMPUTED_VALUE"""),45559.66666666667)</f>
        <v>45559.66667</v>
      </c>
      <c r="E185" s="1">
        <f>IFERROR(__xludf.DUMMYFUNCTION("""COMPUTED_VALUE"""),7022.78)</f>
        <v>7022.78</v>
      </c>
      <c r="G185" s="2">
        <f>IFERROR(__xludf.DUMMYFUNCTION("""COMPUTED_VALUE"""),45559.66666666667)</f>
        <v>45559.66667</v>
      </c>
      <c r="H185" s="1">
        <f>IFERROR(__xludf.DUMMYFUNCTION("""COMPUTED_VALUE"""),6926.29)</f>
        <v>6926.29</v>
      </c>
      <c r="J185" s="2">
        <f>IFERROR(__xludf.DUMMYFUNCTION("""COMPUTED_VALUE"""),45559.66666666667)</f>
        <v>45559.66667</v>
      </c>
      <c r="K185" s="1">
        <f>IFERROR(__xludf.DUMMYFUNCTION("""COMPUTED_VALUE"""),6978.88)</f>
        <v>6978.88</v>
      </c>
      <c r="M185" s="2">
        <f>IFERROR(__xludf.DUMMYFUNCTION("""COMPUTED_VALUE"""),45559.66666666667)</f>
        <v>45559.66667</v>
      </c>
      <c r="N185" s="1">
        <f>IFERROR(__xludf.DUMMYFUNCTION("""COMPUTED_VALUE"""),2.89873819E8)</f>
        <v>289873819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IFERROR(__xludf.DUMMYFUNCTION("""COMPUTED_VALUE"""),6973.78)</f>
        <v>6973.78</v>
      </c>
      <c r="D186" s="2">
        <f>IFERROR(__xludf.DUMMYFUNCTION("""COMPUTED_VALUE"""),45560.66666666667)</f>
        <v>45560.66667</v>
      </c>
      <c r="E186" s="1">
        <f>IFERROR(__xludf.DUMMYFUNCTION("""COMPUTED_VALUE"""),7011.76)</f>
        <v>7011.76</v>
      </c>
      <c r="G186" s="2">
        <f>IFERROR(__xludf.DUMMYFUNCTION("""COMPUTED_VALUE"""),45560.66666666667)</f>
        <v>45560.66667</v>
      </c>
      <c r="H186" s="1">
        <f>IFERROR(__xludf.DUMMYFUNCTION("""COMPUTED_VALUE"""),6965.66)</f>
        <v>6965.66</v>
      </c>
      <c r="J186" s="2">
        <f>IFERROR(__xludf.DUMMYFUNCTION("""COMPUTED_VALUE"""),45560.66666666667)</f>
        <v>45560.66667</v>
      </c>
      <c r="K186" s="1">
        <f>IFERROR(__xludf.DUMMYFUNCTION("""COMPUTED_VALUE"""),6990.37)</f>
        <v>6990.37</v>
      </c>
      <c r="M186" s="2">
        <f>IFERROR(__xludf.DUMMYFUNCTION("""COMPUTED_VALUE"""),45560.66666666667)</f>
        <v>45560.66667</v>
      </c>
      <c r="N186" s="1">
        <f>IFERROR(__xludf.DUMMYFUNCTION("""COMPUTED_VALUE"""),2.4302632E8)</f>
        <v>243026320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IFERROR(__xludf.DUMMYFUNCTION("""COMPUTED_VALUE"""),7042.57)</f>
        <v>7042.57</v>
      </c>
      <c r="D187" s="2">
        <f>IFERROR(__xludf.DUMMYFUNCTION("""COMPUTED_VALUE"""),45561.66666666667)</f>
        <v>45561.66667</v>
      </c>
      <c r="E187" s="1">
        <f>IFERROR(__xludf.DUMMYFUNCTION("""COMPUTED_VALUE"""),7042.57)</f>
        <v>7042.57</v>
      </c>
      <c r="G187" s="2">
        <f>IFERROR(__xludf.DUMMYFUNCTION("""COMPUTED_VALUE"""),45561.66666666667)</f>
        <v>45561.66667</v>
      </c>
      <c r="H187" s="1">
        <f>IFERROR(__xludf.DUMMYFUNCTION("""COMPUTED_VALUE"""),6955.31)</f>
        <v>6955.31</v>
      </c>
      <c r="J187" s="2">
        <f>IFERROR(__xludf.DUMMYFUNCTION("""COMPUTED_VALUE"""),45561.66666666667)</f>
        <v>45561.66667</v>
      </c>
      <c r="K187" s="1">
        <f>IFERROR(__xludf.DUMMYFUNCTION("""COMPUTED_VALUE"""),6995.09)</f>
        <v>6995.09</v>
      </c>
      <c r="M187" s="2">
        <f>IFERROR(__xludf.DUMMYFUNCTION("""COMPUTED_VALUE"""),45561.66666666667)</f>
        <v>45561.66667</v>
      </c>
      <c r="N187" s="1">
        <f>IFERROR(__xludf.DUMMYFUNCTION("""COMPUTED_VALUE"""),2.36345967E8)</f>
        <v>236345967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IFERROR(__xludf.DUMMYFUNCTION("""COMPUTED_VALUE"""),7001.21)</f>
        <v>7001.21</v>
      </c>
      <c r="D188" s="2">
        <f>IFERROR(__xludf.DUMMYFUNCTION("""COMPUTED_VALUE"""),45562.66666666667)</f>
        <v>45562.66667</v>
      </c>
      <c r="E188" s="1">
        <f>IFERROR(__xludf.DUMMYFUNCTION("""COMPUTED_VALUE"""),7001.21)</f>
        <v>7001.21</v>
      </c>
      <c r="G188" s="2">
        <f>IFERROR(__xludf.DUMMYFUNCTION("""COMPUTED_VALUE"""),45562.66666666667)</f>
        <v>45562.66667</v>
      </c>
      <c r="H188" s="1">
        <f>IFERROR(__xludf.DUMMYFUNCTION("""COMPUTED_VALUE"""),6945.86)</f>
        <v>6945.86</v>
      </c>
      <c r="J188" s="2">
        <f>IFERROR(__xludf.DUMMYFUNCTION("""COMPUTED_VALUE"""),45562.66666666667)</f>
        <v>45562.66667</v>
      </c>
      <c r="K188" s="1">
        <f>IFERROR(__xludf.DUMMYFUNCTION("""COMPUTED_VALUE"""),6959.97)</f>
        <v>6959.97</v>
      </c>
      <c r="M188" s="2">
        <f>IFERROR(__xludf.DUMMYFUNCTION("""COMPUTED_VALUE"""),45562.66666666667)</f>
        <v>45562.66667</v>
      </c>
      <c r="N188" s="1">
        <f>IFERROR(__xludf.DUMMYFUNCTION("""COMPUTED_VALUE"""),2.05507842E8)</f>
        <v>205507842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IFERROR(__xludf.DUMMYFUNCTION("""COMPUTED_VALUE"""),6953.61)</f>
        <v>6953.61</v>
      </c>
      <c r="D189" s="2">
        <f>IFERROR(__xludf.DUMMYFUNCTION("""COMPUTED_VALUE"""),45565.66666666667)</f>
        <v>45565.66667</v>
      </c>
      <c r="E189" s="1">
        <f>IFERROR(__xludf.DUMMYFUNCTION("""COMPUTED_VALUE"""),6988.84)</f>
        <v>6988.84</v>
      </c>
      <c r="G189" s="2">
        <f>IFERROR(__xludf.DUMMYFUNCTION("""COMPUTED_VALUE"""),45565.66666666667)</f>
        <v>45565.66667</v>
      </c>
      <c r="H189" s="1">
        <f>IFERROR(__xludf.DUMMYFUNCTION("""COMPUTED_VALUE"""),6911.18)</f>
        <v>6911.18</v>
      </c>
      <c r="J189" s="2">
        <f>IFERROR(__xludf.DUMMYFUNCTION("""COMPUTED_VALUE"""),45565.66666666667)</f>
        <v>45565.66667</v>
      </c>
      <c r="K189" s="1">
        <f>IFERROR(__xludf.DUMMYFUNCTION("""COMPUTED_VALUE"""),6987.21)</f>
        <v>6987.21</v>
      </c>
      <c r="M189" s="2">
        <f>IFERROR(__xludf.DUMMYFUNCTION("""COMPUTED_VALUE"""),45565.66666666667)</f>
        <v>45565.66667</v>
      </c>
      <c r="N189" s="1">
        <f>IFERROR(__xludf.DUMMYFUNCTION("""COMPUTED_VALUE"""),2.05435233E8)</f>
        <v>205435233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IFERROR(__xludf.DUMMYFUNCTION("""COMPUTED_VALUE"""),6966.28)</f>
        <v>6966.28</v>
      </c>
      <c r="D190" s="2">
        <f>IFERROR(__xludf.DUMMYFUNCTION("""COMPUTED_VALUE"""),45566.66666666667)</f>
        <v>45566.66667</v>
      </c>
      <c r="E190" s="1">
        <f>IFERROR(__xludf.DUMMYFUNCTION("""COMPUTED_VALUE"""),6971.26)</f>
        <v>6971.26</v>
      </c>
      <c r="G190" s="2">
        <f>IFERROR(__xludf.DUMMYFUNCTION("""COMPUTED_VALUE"""),45566.66666666667)</f>
        <v>45566.66667</v>
      </c>
      <c r="H190" s="1">
        <f>IFERROR(__xludf.DUMMYFUNCTION("""COMPUTED_VALUE"""),6812.81)</f>
        <v>6812.81</v>
      </c>
      <c r="J190" s="2">
        <f>IFERROR(__xludf.DUMMYFUNCTION("""COMPUTED_VALUE"""),45566.66666666667)</f>
        <v>45566.66667</v>
      </c>
      <c r="K190" s="1">
        <f>IFERROR(__xludf.DUMMYFUNCTION("""COMPUTED_VALUE"""),6834.59)</f>
        <v>6834.59</v>
      </c>
      <c r="M190" s="2">
        <f>IFERROR(__xludf.DUMMYFUNCTION("""COMPUTED_VALUE"""),45566.66666666667)</f>
        <v>45566.66667</v>
      </c>
      <c r="N190" s="1">
        <f>IFERROR(__xludf.DUMMYFUNCTION("""COMPUTED_VALUE"""),2.20854558E8)</f>
        <v>220854558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IFERROR(__xludf.DUMMYFUNCTION("""COMPUTED_VALUE"""),6852.94)</f>
        <v>6852.94</v>
      </c>
      <c r="D191" s="2">
        <f>IFERROR(__xludf.DUMMYFUNCTION("""COMPUTED_VALUE"""),45567.66666666667)</f>
        <v>45567.66667</v>
      </c>
      <c r="E191" s="1">
        <f>IFERROR(__xludf.DUMMYFUNCTION("""COMPUTED_VALUE"""),6857.89)</f>
        <v>6857.89</v>
      </c>
      <c r="G191" s="2">
        <f>IFERROR(__xludf.DUMMYFUNCTION("""COMPUTED_VALUE"""),45567.66666666667)</f>
        <v>45567.66667</v>
      </c>
      <c r="H191" s="1">
        <f>IFERROR(__xludf.DUMMYFUNCTION("""COMPUTED_VALUE"""),6798.32)</f>
        <v>6798.32</v>
      </c>
      <c r="J191" s="2">
        <f>IFERROR(__xludf.DUMMYFUNCTION("""COMPUTED_VALUE"""),45567.66666666667)</f>
        <v>45567.66667</v>
      </c>
      <c r="K191" s="1">
        <f>IFERROR(__xludf.DUMMYFUNCTION("""COMPUTED_VALUE"""),6829.97)</f>
        <v>6829.97</v>
      </c>
      <c r="M191" s="2">
        <f>IFERROR(__xludf.DUMMYFUNCTION("""COMPUTED_VALUE"""),45567.66666666667)</f>
        <v>45567.66667</v>
      </c>
      <c r="N191" s="1">
        <f>IFERROR(__xludf.DUMMYFUNCTION("""COMPUTED_VALUE"""),1.89087849E8)</f>
        <v>189087849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IFERROR(__xludf.DUMMYFUNCTION("""COMPUTED_VALUE"""),6820.92)</f>
        <v>6820.92</v>
      </c>
      <c r="D192" s="2">
        <f>IFERROR(__xludf.DUMMYFUNCTION("""COMPUTED_VALUE"""),45568.66666666667)</f>
        <v>45568.66667</v>
      </c>
      <c r="E192" s="1">
        <f>IFERROR(__xludf.DUMMYFUNCTION("""COMPUTED_VALUE"""),6863.84)</f>
        <v>6863.84</v>
      </c>
      <c r="G192" s="2">
        <f>IFERROR(__xludf.DUMMYFUNCTION("""COMPUTED_VALUE"""),45568.66666666667)</f>
        <v>45568.66667</v>
      </c>
      <c r="H192" s="1">
        <f>IFERROR(__xludf.DUMMYFUNCTION("""COMPUTED_VALUE"""),6795.63)</f>
        <v>6795.63</v>
      </c>
      <c r="J192" s="2">
        <f>IFERROR(__xludf.DUMMYFUNCTION("""COMPUTED_VALUE"""),45568.66666666667)</f>
        <v>45568.66667</v>
      </c>
      <c r="K192" s="1">
        <f>IFERROR(__xludf.DUMMYFUNCTION("""COMPUTED_VALUE"""),6830.65)</f>
        <v>6830.65</v>
      </c>
      <c r="M192" s="2">
        <f>IFERROR(__xludf.DUMMYFUNCTION("""COMPUTED_VALUE"""),45568.66666666667)</f>
        <v>45568.66667</v>
      </c>
      <c r="N192" s="1">
        <f>IFERROR(__xludf.DUMMYFUNCTION("""COMPUTED_VALUE"""),1.93351715E8)</f>
        <v>193351715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IFERROR(__xludf.DUMMYFUNCTION("""COMPUTED_VALUE"""),6875.91)</f>
        <v>6875.91</v>
      </c>
      <c r="D193" s="2">
        <f>IFERROR(__xludf.DUMMYFUNCTION("""COMPUTED_VALUE"""),45569.66666666667)</f>
        <v>45569.66667</v>
      </c>
      <c r="E193" s="1">
        <f>IFERROR(__xludf.DUMMYFUNCTION("""COMPUTED_VALUE"""),6900.71)</f>
        <v>6900.71</v>
      </c>
      <c r="G193" s="2">
        <f>IFERROR(__xludf.DUMMYFUNCTION("""COMPUTED_VALUE"""),45569.66666666667)</f>
        <v>45569.66667</v>
      </c>
      <c r="H193" s="1">
        <f>IFERROR(__xludf.DUMMYFUNCTION("""COMPUTED_VALUE"""),6833.94)</f>
        <v>6833.94</v>
      </c>
      <c r="J193" s="2">
        <f>IFERROR(__xludf.DUMMYFUNCTION("""COMPUTED_VALUE"""),45569.66666666667)</f>
        <v>45569.66667</v>
      </c>
      <c r="K193" s="1">
        <f>IFERROR(__xludf.DUMMYFUNCTION("""COMPUTED_VALUE"""),6881.04)</f>
        <v>6881.04</v>
      </c>
      <c r="M193" s="2">
        <f>IFERROR(__xludf.DUMMYFUNCTION("""COMPUTED_VALUE"""),45569.66666666667)</f>
        <v>45569.66667</v>
      </c>
      <c r="N193" s="1">
        <f>IFERROR(__xludf.DUMMYFUNCTION("""COMPUTED_VALUE"""),2.11940762E8)</f>
        <v>211940762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IFERROR(__xludf.DUMMYFUNCTION("""COMPUTED_VALUE"""),6874.45)</f>
        <v>6874.45</v>
      </c>
      <c r="D194" s="2">
        <f>IFERROR(__xludf.DUMMYFUNCTION("""COMPUTED_VALUE"""),45572.66666666667)</f>
        <v>45572.66667</v>
      </c>
      <c r="E194" s="1">
        <f>IFERROR(__xludf.DUMMYFUNCTION("""COMPUTED_VALUE"""),6883.23)</f>
        <v>6883.23</v>
      </c>
      <c r="G194" s="2">
        <f>IFERROR(__xludf.DUMMYFUNCTION("""COMPUTED_VALUE"""),45572.66666666667)</f>
        <v>45572.66667</v>
      </c>
      <c r="H194" s="1">
        <f>IFERROR(__xludf.DUMMYFUNCTION("""COMPUTED_VALUE"""),6769.89)</f>
        <v>6769.89</v>
      </c>
      <c r="J194" s="2">
        <f>IFERROR(__xludf.DUMMYFUNCTION("""COMPUTED_VALUE"""),45572.66666666667)</f>
        <v>45572.66667</v>
      </c>
      <c r="K194" s="1">
        <f>IFERROR(__xludf.DUMMYFUNCTION("""COMPUTED_VALUE"""),6779.45)</f>
        <v>6779.45</v>
      </c>
      <c r="M194" s="2">
        <f>IFERROR(__xludf.DUMMYFUNCTION("""COMPUTED_VALUE"""),45572.66666666667)</f>
        <v>45572.66667</v>
      </c>
      <c r="N194" s="1">
        <f>IFERROR(__xludf.DUMMYFUNCTION("""COMPUTED_VALUE"""),2.05514491E8)</f>
        <v>205514491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IFERROR(__xludf.DUMMYFUNCTION("""COMPUTED_VALUE"""),6814.68)</f>
        <v>6814.68</v>
      </c>
      <c r="D195" s="2">
        <f>IFERROR(__xludf.DUMMYFUNCTION("""COMPUTED_VALUE"""),45573.66666666667)</f>
        <v>45573.66667</v>
      </c>
      <c r="E195" s="1">
        <f>IFERROR(__xludf.DUMMYFUNCTION("""COMPUTED_VALUE"""),6905.09)</f>
        <v>6905.09</v>
      </c>
      <c r="G195" s="2">
        <f>IFERROR(__xludf.DUMMYFUNCTION("""COMPUTED_VALUE"""),45573.66666666667)</f>
        <v>45573.66667</v>
      </c>
      <c r="H195" s="1">
        <f>IFERROR(__xludf.DUMMYFUNCTION("""COMPUTED_VALUE"""),6792.84)</f>
        <v>6792.84</v>
      </c>
      <c r="J195" s="2">
        <f>IFERROR(__xludf.DUMMYFUNCTION("""COMPUTED_VALUE"""),45573.66666666667)</f>
        <v>45573.66667</v>
      </c>
      <c r="K195" s="1">
        <f>IFERROR(__xludf.DUMMYFUNCTION("""COMPUTED_VALUE"""),6895.96)</f>
        <v>6895.96</v>
      </c>
      <c r="M195" s="2">
        <f>IFERROR(__xludf.DUMMYFUNCTION("""COMPUTED_VALUE"""),45573.66666666667)</f>
        <v>45573.66667</v>
      </c>
      <c r="N195" s="1">
        <f>IFERROR(__xludf.DUMMYFUNCTION("""COMPUTED_VALUE"""),2.22924827E8)</f>
        <v>222924827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IFERROR(__xludf.DUMMYFUNCTION("""COMPUTED_VALUE"""),6904.03)</f>
        <v>6904.03</v>
      </c>
      <c r="D196" s="2">
        <f>IFERROR(__xludf.DUMMYFUNCTION("""COMPUTED_VALUE"""),45574.66666666667)</f>
        <v>45574.66667</v>
      </c>
      <c r="E196" s="1">
        <f>IFERROR(__xludf.DUMMYFUNCTION("""COMPUTED_VALUE"""),6978.89)</f>
        <v>6978.89</v>
      </c>
      <c r="G196" s="2">
        <f>IFERROR(__xludf.DUMMYFUNCTION("""COMPUTED_VALUE"""),45574.66666666667)</f>
        <v>45574.66667</v>
      </c>
      <c r="H196" s="1">
        <f>IFERROR(__xludf.DUMMYFUNCTION("""COMPUTED_VALUE"""),6889.99)</f>
        <v>6889.99</v>
      </c>
      <c r="J196" s="2">
        <f>IFERROR(__xludf.DUMMYFUNCTION("""COMPUTED_VALUE"""),45574.66666666667)</f>
        <v>45574.66667</v>
      </c>
      <c r="K196" s="1">
        <f>IFERROR(__xludf.DUMMYFUNCTION("""COMPUTED_VALUE"""),6960.59)</f>
        <v>6960.59</v>
      </c>
      <c r="M196" s="2">
        <f>IFERROR(__xludf.DUMMYFUNCTION("""COMPUTED_VALUE"""),45574.66666666667)</f>
        <v>45574.66667</v>
      </c>
      <c r="N196" s="1">
        <f>IFERROR(__xludf.DUMMYFUNCTION("""COMPUTED_VALUE"""),2.34270094E8)</f>
        <v>234270094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IFERROR(__xludf.DUMMYFUNCTION("""COMPUTED_VALUE"""),6919.28)</f>
        <v>6919.28</v>
      </c>
      <c r="D197" s="2">
        <f>IFERROR(__xludf.DUMMYFUNCTION("""COMPUTED_VALUE"""),45575.66666666667)</f>
        <v>45575.66667</v>
      </c>
      <c r="E197" s="1">
        <f>IFERROR(__xludf.DUMMYFUNCTION("""COMPUTED_VALUE"""),6981.73)</f>
        <v>6981.73</v>
      </c>
      <c r="G197" s="2">
        <f>IFERROR(__xludf.DUMMYFUNCTION("""COMPUTED_VALUE"""),45575.66666666667)</f>
        <v>45575.66667</v>
      </c>
      <c r="H197" s="1">
        <f>IFERROR(__xludf.DUMMYFUNCTION("""COMPUTED_VALUE"""),6903.6)</f>
        <v>6903.6</v>
      </c>
      <c r="J197" s="2">
        <f>IFERROR(__xludf.DUMMYFUNCTION("""COMPUTED_VALUE"""),45575.66666666667)</f>
        <v>45575.66667</v>
      </c>
      <c r="K197" s="1">
        <f>IFERROR(__xludf.DUMMYFUNCTION("""COMPUTED_VALUE"""),6966.54)</f>
        <v>6966.54</v>
      </c>
      <c r="M197" s="2">
        <f>IFERROR(__xludf.DUMMYFUNCTION("""COMPUTED_VALUE"""),45575.66666666667)</f>
        <v>45575.66667</v>
      </c>
      <c r="N197" s="1">
        <f>IFERROR(__xludf.DUMMYFUNCTION("""COMPUTED_VALUE"""),2.58396835E8)</f>
        <v>258396835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IFERROR(__xludf.DUMMYFUNCTION("""COMPUTED_VALUE"""),6963.07)</f>
        <v>6963.07</v>
      </c>
      <c r="D198" s="2">
        <f>IFERROR(__xludf.DUMMYFUNCTION("""COMPUTED_VALUE"""),45576.66666666667)</f>
        <v>45576.66667</v>
      </c>
      <c r="E198" s="1">
        <f>IFERROR(__xludf.DUMMYFUNCTION("""COMPUTED_VALUE"""),6997.47)</f>
        <v>6997.47</v>
      </c>
      <c r="G198" s="2">
        <f>IFERROR(__xludf.DUMMYFUNCTION("""COMPUTED_VALUE"""),45576.66666666667)</f>
        <v>45576.66667</v>
      </c>
      <c r="H198" s="1">
        <f>IFERROR(__xludf.DUMMYFUNCTION("""COMPUTED_VALUE"""),6946.54)</f>
        <v>6946.54</v>
      </c>
      <c r="J198" s="2">
        <f>IFERROR(__xludf.DUMMYFUNCTION("""COMPUTED_VALUE"""),45576.66666666667)</f>
        <v>45576.66667</v>
      </c>
      <c r="K198" s="1">
        <f>IFERROR(__xludf.DUMMYFUNCTION("""COMPUTED_VALUE"""),6982.57)</f>
        <v>6982.57</v>
      </c>
      <c r="M198" s="2">
        <f>IFERROR(__xludf.DUMMYFUNCTION("""COMPUTED_VALUE"""),45576.66666666667)</f>
        <v>45576.66667</v>
      </c>
      <c r="N198" s="1">
        <f>IFERROR(__xludf.DUMMYFUNCTION("""COMPUTED_VALUE"""),2.37631525E8)</f>
        <v>237631525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IFERROR(__xludf.DUMMYFUNCTION("""COMPUTED_VALUE"""),7019.04)</f>
        <v>7019.04</v>
      </c>
      <c r="D199" s="2">
        <f>IFERROR(__xludf.DUMMYFUNCTION("""COMPUTED_VALUE"""),45579.66666666667)</f>
        <v>45579.66667</v>
      </c>
      <c r="E199" s="1">
        <f>IFERROR(__xludf.DUMMYFUNCTION("""COMPUTED_VALUE"""),7072.14)</f>
        <v>7072.14</v>
      </c>
      <c r="G199" s="2">
        <f>IFERROR(__xludf.DUMMYFUNCTION("""COMPUTED_VALUE"""),45579.66666666667)</f>
        <v>45579.66667</v>
      </c>
      <c r="H199" s="1">
        <f>IFERROR(__xludf.DUMMYFUNCTION("""COMPUTED_VALUE"""),7011.12)</f>
        <v>7011.12</v>
      </c>
      <c r="J199" s="2">
        <f>IFERROR(__xludf.DUMMYFUNCTION("""COMPUTED_VALUE"""),45579.66666666667)</f>
        <v>45579.66667</v>
      </c>
      <c r="K199" s="1">
        <f>IFERROR(__xludf.DUMMYFUNCTION("""COMPUTED_VALUE"""),7025.41)</f>
        <v>7025.41</v>
      </c>
      <c r="M199" s="2">
        <f>IFERROR(__xludf.DUMMYFUNCTION("""COMPUTED_VALUE"""),45579.66666666667)</f>
        <v>45579.66667</v>
      </c>
      <c r="N199" s="1">
        <f>IFERROR(__xludf.DUMMYFUNCTION("""COMPUTED_VALUE"""),2.08120383E8)</f>
        <v>208120383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IFERROR(__xludf.DUMMYFUNCTION("""COMPUTED_VALUE"""),7062.76)</f>
        <v>7062.76</v>
      </c>
      <c r="D200" s="2">
        <f>IFERROR(__xludf.DUMMYFUNCTION("""COMPUTED_VALUE"""),45580.66666666667)</f>
        <v>45580.66667</v>
      </c>
      <c r="E200" s="1">
        <f>IFERROR(__xludf.DUMMYFUNCTION("""COMPUTED_VALUE"""),7062.76)</f>
        <v>7062.76</v>
      </c>
      <c r="G200" s="2">
        <f>IFERROR(__xludf.DUMMYFUNCTION("""COMPUTED_VALUE"""),45580.66666666667)</f>
        <v>45580.66667</v>
      </c>
      <c r="H200" s="1">
        <f>IFERROR(__xludf.DUMMYFUNCTION("""COMPUTED_VALUE"""),6963.66)</f>
        <v>6963.66</v>
      </c>
      <c r="J200" s="2">
        <f>IFERROR(__xludf.DUMMYFUNCTION("""COMPUTED_VALUE"""),45580.66666666667)</f>
        <v>45580.66667</v>
      </c>
      <c r="K200" s="1">
        <f>IFERROR(__xludf.DUMMYFUNCTION("""COMPUTED_VALUE"""),6987.82)</f>
        <v>6987.82</v>
      </c>
      <c r="M200" s="2">
        <f>IFERROR(__xludf.DUMMYFUNCTION("""COMPUTED_VALUE"""),45580.66666666667)</f>
        <v>45580.66667</v>
      </c>
      <c r="N200" s="1">
        <f>IFERROR(__xludf.DUMMYFUNCTION("""COMPUTED_VALUE"""),2.2032759E8)</f>
        <v>220327590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IFERROR(__xludf.DUMMYFUNCTION("""COMPUTED_VALUE"""),6956.32)</f>
        <v>6956.32</v>
      </c>
      <c r="D201" s="2">
        <f>IFERROR(__xludf.DUMMYFUNCTION("""COMPUTED_VALUE"""),45581.66666666667)</f>
        <v>45581.66667</v>
      </c>
      <c r="E201" s="1">
        <f>IFERROR(__xludf.DUMMYFUNCTION("""COMPUTED_VALUE"""),6956.32)</f>
        <v>6956.32</v>
      </c>
      <c r="G201" s="2">
        <f>IFERROR(__xludf.DUMMYFUNCTION("""COMPUTED_VALUE"""),45581.66666666667)</f>
        <v>45581.66667</v>
      </c>
      <c r="H201" s="1">
        <f>IFERROR(__xludf.DUMMYFUNCTION("""COMPUTED_VALUE"""),6869.88)</f>
        <v>6869.88</v>
      </c>
      <c r="J201" s="2">
        <f>IFERROR(__xludf.DUMMYFUNCTION("""COMPUTED_VALUE"""),45581.66666666667)</f>
        <v>45581.66667</v>
      </c>
      <c r="K201" s="1">
        <f>IFERROR(__xludf.DUMMYFUNCTION("""COMPUTED_VALUE"""),6949.89)</f>
        <v>6949.89</v>
      </c>
      <c r="M201" s="2">
        <f>IFERROR(__xludf.DUMMYFUNCTION("""COMPUTED_VALUE"""),45581.66666666667)</f>
        <v>45581.66667</v>
      </c>
      <c r="N201" s="1">
        <f>IFERROR(__xludf.DUMMYFUNCTION("""COMPUTED_VALUE"""),2.13002765E8)</f>
        <v>213002765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IFERROR(__xludf.DUMMYFUNCTION("""COMPUTED_VALUE"""),7024.02)</f>
        <v>7024.02</v>
      </c>
      <c r="D202" s="2">
        <f>IFERROR(__xludf.DUMMYFUNCTION("""COMPUTED_VALUE"""),45582.66666666667)</f>
        <v>45582.66667</v>
      </c>
      <c r="E202" s="1">
        <f>IFERROR(__xludf.DUMMYFUNCTION("""COMPUTED_VALUE"""),7024.53)</f>
        <v>7024.53</v>
      </c>
      <c r="G202" s="2">
        <f>IFERROR(__xludf.DUMMYFUNCTION("""COMPUTED_VALUE"""),45582.66666666667)</f>
        <v>45582.66667</v>
      </c>
      <c r="H202" s="1">
        <f>IFERROR(__xludf.DUMMYFUNCTION("""COMPUTED_VALUE"""),6938.25)</f>
        <v>6938.25</v>
      </c>
      <c r="J202" s="2">
        <f>IFERROR(__xludf.DUMMYFUNCTION("""COMPUTED_VALUE"""),45582.66666666667)</f>
        <v>45582.66667</v>
      </c>
      <c r="K202" s="1">
        <f>IFERROR(__xludf.DUMMYFUNCTION("""COMPUTED_VALUE"""),6957.01)</f>
        <v>6957.01</v>
      </c>
      <c r="M202" s="2">
        <f>IFERROR(__xludf.DUMMYFUNCTION("""COMPUTED_VALUE"""),45582.66666666667)</f>
        <v>45582.66667</v>
      </c>
      <c r="N202" s="1">
        <f>IFERROR(__xludf.DUMMYFUNCTION("""COMPUTED_VALUE"""),1.80291872E8)</f>
        <v>180291872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IFERROR(__xludf.DUMMYFUNCTION("""COMPUTED_VALUE"""),6965.84)</f>
        <v>6965.84</v>
      </c>
      <c r="D203" s="2">
        <f>IFERROR(__xludf.DUMMYFUNCTION("""COMPUTED_VALUE"""),45583.66666666667)</f>
        <v>45583.66667</v>
      </c>
      <c r="E203" s="1">
        <f>IFERROR(__xludf.DUMMYFUNCTION("""COMPUTED_VALUE"""),6997.57)</f>
        <v>6997.57</v>
      </c>
      <c r="G203" s="2">
        <f>IFERROR(__xludf.DUMMYFUNCTION("""COMPUTED_VALUE"""),45583.66666666667)</f>
        <v>45583.66667</v>
      </c>
      <c r="H203" s="1">
        <f>IFERROR(__xludf.DUMMYFUNCTION("""COMPUTED_VALUE"""),6960.39)</f>
        <v>6960.39</v>
      </c>
      <c r="J203" s="2">
        <f>IFERROR(__xludf.DUMMYFUNCTION("""COMPUTED_VALUE"""),45583.66666666667)</f>
        <v>45583.66667</v>
      </c>
      <c r="K203" s="1">
        <f>IFERROR(__xludf.DUMMYFUNCTION("""COMPUTED_VALUE"""),6978.98)</f>
        <v>6978.98</v>
      </c>
      <c r="M203" s="2">
        <f>IFERROR(__xludf.DUMMYFUNCTION("""COMPUTED_VALUE"""),45583.66666666667)</f>
        <v>45583.66667</v>
      </c>
      <c r="N203" s="1">
        <f>IFERROR(__xludf.DUMMYFUNCTION("""COMPUTED_VALUE"""),1.79817226E8)</f>
        <v>179817226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IFERROR(__xludf.DUMMYFUNCTION("""COMPUTED_VALUE"""),6948.94)</f>
        <v>6948.94</v>
      </c>
      <c r="D204" s="2">
        <f>IFERROR(__xludf.DUMMYFUNCTION("""COMPUTED_VALUE"""),45586.66666666667)</f>
        <v>45586.66667</v>
      </c>
      <c r="E204" s="1">
        <f>IFERROR(__xludf.DUMMYFUNCTION("""COMPUTED_VALUE"""),6988.41)</f>
        <v>6988.41</v>
      </c>
      <c r="G204" s="2">
        <f>IFERROR(__xludf.DUMMYFUNCTION("""COMPUTED_VALUE"""),45586.66666666667)</f>
        <v>45586.66667</v>
      </c>
      <c r="H204" s="1">
        <f>IFERROR(__xludf.DUMMYFUNCTION("""COMPUTED_VALUE"""),6915.41)</f>
        <v>6915.41</v>
      </c>
      <c r="J204" s="2">
        <f>IFERROR(__xludf.DUMMYFUNCTION("""COMPUTED_VALUE"""),45586.66666666667)</f>
        <v>45586.66667</v>
      </c>
      <c r="K204" s="1">
        <f>IFERROR(__xludf.DUMMYFUNCTION("""COMPUTED_VALUE"""),6982.28)</f>
        <v>6982.28</v>
      </c>
      <c r="M204" s="2">
        <f>IFERROR(__xludf.DUMMYFUNCTION("""COMPUTED_VALUE"""),45586.66666666667)</f>
        <v>45586.66667</v>
      </c>
      <c r="N204" s="1">
        <f>IFERROR(__xludf.DUMMYFUNCTION("""COMPUTED_VALUE"""),1.72903454E8)</f>
        <v>172903454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IFERROR(__xludf.DUMMYFUNCTION("""COMPUTED_VALUE"""),6968.23)</f>
        <v>6968.23</v>
      </c>
      <c r="D205" s="2">
        <f>IFERROR(__xludf.DUMMYFUNCTION("""COMPUTED_VALUE"""),45587.66666666667)</f>
        <v>45587.66667</v>
      </c>
      <c r="E205" s="1">
        <f>IFERROR(__xludf.DUMMYFUNCTION("""COMPUTED_VALUE"""),7089.44)</f>
        <v>7089.44</v>
      </c>
      <c r="G205" s="2">
        <f>IFERROR(__xludf.DUMMYFUNCTION("""COMPUTED_VALUE"""),45587.66666666667)</f>
        <v>45587.66667</v>
      </c>
      <c r="H205" s="1">
        <f>IFERROR(__xludf.DUMMYFUNCTION("""COMPUTED_VALUE"""),6959.58)</f>
        <v>6959.58</v>
      </c>
      <c r="J205" s="2">
        <f>IFERROR(__xludf.DUMMYFUNCTION("""COMPUTED_VALUE"""),45587.66666666667)</f>
        <v>45587.66667</v>
      </c>
      <c r="K205" s="1">
        <f>IFERROR(__xludf.DUMMYFUNCTION("""COMPUTED_VALUE"""),7054.7)</f>
        <v>7054.7</v>
      </c>
      <c r="M205" s="2">
        <f>IFERROR(__xludf.DUMMYFUNCTION("""COMPUTED_VALUE"""),45587.66666666667)</f>
        <v>45587.66667</v>
      </c>
      <c r="N205" s="1">
        <f>IFERROR(__xludf.DUMMYFUNCTION("""COMPUTED_VALUE"""),1.82953971E8)</f>
        <v>182953971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IFERROR(__xludf.DUMMYFUNCTION("""COMPUTED_VALUE"""),7070.89)</f>
        <v>7070.89</v>
      </c>
      <c r="D206" s="2">
        <f>IFERROR(__xludf.DUMMYFUNCTION("""COMPUTED_VALUE"""),45588.66666666667)</f>
        <v>45588.66667</v>
      </c>
      <c r="E206" s="1">
        <f>IFERROR(__xludf.DUMMYFUNCTION("""COMPUTED_VALUE"""),7070.89)</f>
        <v>7070.89</v>
      </c>
      <c r="G206" s="2">
        <f>IFERROR(__xludf.DUMMYFUNCTION("""COMPUTED_VALUE"""),45588.66666666667)</f>
        <v>45588.66667</v>
      </c>
      <c r="H206" s="1">
        <f>IFERROR(__xludf.DUMMYFUNCTION("""COMPUTED_VALUE"""),6946.95)</f>
        <v>6946.95</v>
      </c>
      <c r="J206" s="2">
        <f>IFERROR(__xludf.DUMMYFUNCTION("""COMPUTED_VALUE"""),45588.66666666667)</f>
        <v>45588.66667</v>
      </c>
      <c r="K206" s="1">
        <f>IFERROR(__xludf.DUMMYFUNCTION("""COMPUTED_VALUE"""),6979.2)</f>
        <v>6979.2</v>
      </c>
      <c r="M206" s="2">
        <f>IFERROR(__xludf.DUMMYFUNCTION("""COMPUTED_VALUE"""),45588.66666666667)</f>
        <v>45588.66667</v>
      </c>
      <c r="N206" s="1">
        <f>IFERROR(__xludf.DUMMYFUNCTION("""COMPUTED_VALUE"""),2.06723878E8)</f>
        <v>206723878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IFERROR(__xludf.DUMMYFUNCTION("""COMPUTED_VALUE"""),7014.81)</f>
        <v>7014.81</v>
      </c>
      <c r="D207" s="2">
        <f>IFERROR(__xludf.DUMMYFUNCTION("""COMPUTED_VALUE"""),45589.66666666667)</f>
        <v>45589.66667</v>
      </c>
      <c r="E207" s="1">
        <f>IFERROR(__xludf.DUMMYFUNCTION("""COMPUTED_VALUE"""),7036.64)</f>
        <v>7036.64</v>
      </c>
      <c r="G207" s="2">
        <f>IFERROR(__xludf.DUMMYFUNCTION("""COMPUTED_VALUE"""),45589.66666666667)</f>
        <v>45589.66667</v>
      </c>
      <c r="H207" s="1">
        <f>IFERROR(__xludf.DUMMYFUNCTION("""COMPUTED_VALUE"""),6983.83)</f>
        <v>6983.83</v>
      </c>
      <c r="J207" s="2">
        <f>IFERROR(__xludf.DUMMYFUNCTION("""COMPUTED_VALUE"""),45589.66666666667)</f>
        <v>45589.66667</v>
      </c>
      <c r="K207" s="1">
        <f>IFERROR(__xludf.DUMMYFUNCTION("""COMPUTED_VALUE"""),7017.51)</f>
        <v>7017.51</v>
      </c>
      <c r="M207" s="2">
        <f>IFERROR(__xludf.DUMMYFUNCTION("""COMPUTED_VALUE"""),45589.66666666667)</f>
        <v>45589.66667</v>
      </c>
      <c r="N207" s="1">
        <f>IFERROR(__xludf.DUMMYFUNCTION("""COMPUTED_VALUE"""),1.81605187E8)</f>
        <v>181605187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IFERROR(__xludf.DUMMYFUNCTION("""COMPUTED_VALUE"""),7054.37)</f>
        <v>7054.37</v>
      </c>
      <c r="D208" s="2">
        <f>IFERROR(__xludf.DUMMYFUNCTION("""COMPUTED_VALUE"""),45590.66666666667)</f>
        <v>45590.66667</v>
      </c>
      <c r="E208" s="1">
        <f>IFERROR(__xludf.DUMMYFUNCTION("""COMPUTED_VALUE"""),7137.11)</f>
        <v>7137.11</v>
      </c>
      <c r="G208" s="2">
        <f>IFERROR(__xludf.DUMMYFUNCTION("""COMPUTED_VALUE"""),45590.66666666667)</f>
        <v>45590.66667</v>
      </c>
      <c r="H208" s="1">
        <f>IFERROR(__xludf.DUMMYFUNCTION("""COMPUTED_VALUE"""),7044.5)</f>
        <v>7044.5</v>
      </c>
      <c r="J208" s="2">
        <f>IFERROR(__xludf.DUMMYFUNCTION("""COMPUTED_VALUE"""),45590.66666666667)</f>
        <v>45590.66667</v>
      </c>
      <c r="K208" s="1">
        <f>IFERROR(__xludf.DUMMYFUNCTION("""COMPUTED_VALUE"""),7062.08)</f>
        <v>7062.08</v>
      </c>
      <c r="M208" s="2">
        <f>IFERROR(__xludf.DUMMYFUNCTION("""COMPUTED_VALUE"""),45590.66666666667)</f>
        <v>45590.66667</v>
      </c>
      <c r="N208" s="1">
        <f>IFERROR(__xludf.DUMMYFUNCTION("""COMPUTED_VALUE"""),2.10148587E8)</f>
        <v>210148587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IFERROR(__xludf.DUMMYFUNCTION("""COMPUTED_VALUE"""),7117.4)</f>
        <v>7117.4</v>
      </c>
      <c r="D209" s="2">
        <f>IFERROR(__xludf.DUMMYFUNCTION("""COMPUTED_VALUE"""),45593.66666666667)</f>
        <v>45593.66667</v>
      </c>
      <c r="E209" s="1">
        <f>IFERROR(__xludf.DUMMYFUNCTION("""COMPUTED_VALUE"""),7117.4)</f>
        <v>7117.4</v>
      </c>
      <c r="G209" s="2">
        <f>IFERROR(__xludf.DUMMYFUNCTION("""COMPUTED_VALUE"""),45593.66666666667)</f>
        <v>45593.66667</v>
      </c>
      <c r="H209" s="1">
        <f>IFERROR(__xludf.DUMMYFUNCTION("""COMPUTED_VALUE"""),7049.57)</f>
        <v>7049.57</v>
      </c>
      <c r="J209" s="2">
        <f>IFERROR(__xludf.DUMMYFUNCTION("""COMPUTED_VALUE"""),45593.66666666667)</f>
        <v>45593.66667</v>
      </c>
      <c r="K209" s="1">
        <f>IFERROR(__xludf.DUMMYFUNCTION("""COMPUTED_VALUE"""),7050.69)</f>
        <v>7050.69</v>
      </c>
      <c r="M209" s="2">
        <f>IFERROR(__xludf.DUMMYFUNCTION("""COMPUTED_VALUE"""),45593.66666666667)</f>
        <v>45593.66667</v>
      </c>
      <c r="N209" s="1">
        <f>IFERROR(__xludf.DUMMYFUNCTION("""COMPUTED_VALUE"""),1.88422642E8)</f>
        <v>188422642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IFERROR(__xludf.DUMMYFUNCTION("""COMPUTED_VALUE"""),7078.53)</f>
        <v>7078.53</v>
      </c>
      <c r="D210" s="2">
        <f>IFERROR(__xludf.DUMMYFUNCTION("""COMPUTED_VALUE"""),45594.66666666667)</f>
        <v>45594.66667</v>
      </c>
      <c r="E210" s="1">
        <f>IFERROR(__xludf.DUMMYFUNCTION("""COMPUTED_VALUE"""),7167.22)</f>
        <v>7167.22</v>
      </c>
      <c r="G210" s="2">
        <f>IFERROR(__xludf.DUMMYFUNCTION("""COMPUTED_VALUE"""),45594.66666666667)</f>
        <v>45594.66667</v>
      </c>
      <c r="H210" s="1">
        <f>IFERROR(__xludf.DUMMYFUNCTION("""COMPUTED_VALUE"""),7050.48)</f>
        <v>7050.48</v>
      </c>
      <c r="J210" s="2">
        <f>IFERROR(__xludf.DUMMYFUNCTION("""COMPUTED_VALUE"""),45594.66666666667)</f>
        <v>45594.66667</v>
      </c>
      <c r="K210" s="1">
        <f>IFERROR(__xludf.DUMMYFUNCTION("""COMPUTED_VALUE"""),7152.46)</f>
        <v>7152.46</v>
      </c>
      <c r="M210" s="2">
        <f>IFERROR(__xludf.DUMMYFUNCTION("""COMPUTED_VALUE"""),45594.66666666667)</f>
        <v>45594.66667</v>
      </c>
      <c r="N210" s="1">
        <f>IFERROR(__xludf.DUMMYFUNCTION("""COMPUTED_VALUE"""),2.23690181E8)</f>
        <v>223690181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IFERROR(__xludf.DUMMYFUNCTION("""COMPUTED_VALUE"""),7193.23)</f>
        <v>7193.23</v>
      </c>
      <c r="D211" s="2">
        <f>IFERROR(__xludf.DUMMYFUNCTION("""COMPUTED_VALUE"""),45595.66666666667)</f>
        <v>45595.66667</v>
      </c>
      <c r="E211" s="1">
        <f>IFERROR(__xludf.DUMMYFUNCTION("""COMPUTED_VALUE"""),7229.19)</f>
        <v>7229.19</v>
      </c>
      <c r="G211" s="2">
        <f>IFERROR(__xludf.DUMMYFUNCTION("""COMPUTED_VALUE"""),45595.66666666667)</f>
        <v>45595.66667</v>
      </c>
      <c r="H211" s="1">
        <f>IFERROR(__xludf.DUMMYFUNCTION("""COMPUTED_VALUE"""),7142.67)</f>
        <v>7142.67</v>
      </c>
      <c r="J211" s="2">
        <f>IFERROR(__xludf.DUMMYFUNCTION("""COMPUTED_VALUE"""),45595.66666666667)</f>
        <v>45595.66667</v>
      </c>
      <c r="K211" s="1">
        <f>IFERROR(__xludf.DUMMYFUNCTION("""COMPUTED_VALUE"""),7146.32)</f>
        <v>7146.32</v>
      </c>
      <c r="M211" s="2">
        <f>IFERROR(__xludf.DUMMYFUNCTION("""COMPUTED_VALUE"""),45595.66666666667)</f>
        <v>45595.66667</v>
      </c>
      <c r="N211" s="1">
        <f>IFERROR(__xludf.DUMMYFUNCTION("""COMPUTED_VALUE"""),2.72583047E8)</f>
        <v>272583047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IFERROR(__xludf.DUMMYFUNCTION("""COMPUTED_VALUE"""),6968.12)</f>
        <v>6968.12</v>
      </c>
      <c r="D212" s="2">
        <f>IFERROR(__xludf.DUMMYFUNCTION("""COMPUTED_VALUE"""),45596.66666666667)</f>
        <v>45596.66667</v>
      </c>
      <c r="E212" s="1">
        <f>IFERROR(__xludf.DUMMYFUNCTION("""COMPUTED_VALUE"""),6968.12)</f>
        <v>6968.12</v>
      </c>
      <c r="G212" s="2">
        <f>IFERROR(__xludf.DUMMYFUNCTION("""COMPUTED_VALUE"""),45596.66666666667)</f>
        <v>45596.66667</v>
      </c>
      <c r="H212" s="1">
        <f>IFERROR(__xludf.DUMMYFUNCTION("""COMPUTED_VALUE"""),6835.69)</f>
        <v>6835.69</v>
      </c>
      <c r="J212" s="2">
        <f>IFERROR(__xludf.DUMMYFUNCTION("""COMPUTED_VALUE"""),45596.66666666667)</f>
        <v>45596.66667</v>
      </c>
      <c r="K212" s="1">
        <f>IFERROR(__xludf.DUMMYFUNCTION("""COMPUTED_VALUE"""),6835.88)</f>
        <v>6835.88</v>
      </c>
      <c r="M212" s="2">
        <f>IFERROR(__xludf.DUMMYFUNCTION("""COMPUTED_VALUE"""),45596.66666666667)</f>
        <v>45596.66667</v>
      </c>
      <c r="N212" s="1">
        <f>IFERROR(__xludf.DUMMYFUNCTION("""COMPUTED_VALUE"""),3.23554467E8)</f>
        <v>323554467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IFERROR(__xludf.DUMMYFUNCTION("""COMPUTED_VALUE"""),6868.64)</f>
        <v>6868.64</v>
      </c>
      <c r="D213" s="2">
        <f>IFERROR(__xludf.DUMMYFUNCTION("""COMPUTED_VALUE"""),45597.66666666667)</f>
        <v>45597.66667</v>
      </c>
      <c r="E213" s="1">
        <f>IFERROR(__xludf.DUMMYFUNCTION("""COMPUTED_VALUE"""),6972.29)</f>
        <v>6972.29</v>
      </c>
      <c r="G213" s="2">
        <f>IFERROR(__xludf.DUMMYFUNCTION("""COMPUTED_VALUE"""),45597.66666666667)</f>
        <v>45597.66667</v>
      </c>
      <c r="H213" s="1">
        <f>IFERROR(__xludf.DUMMYFUNCTION("""COMPUTED_VALUE"""),6855.85)</f>
        <v>6855.85</v>
      </c>
      <c r="J213" s="2">
        <f>IFERROR(__xludf.DUMMYFUNCTION("""COMPUTED_VALUE"""),45597.66666666667)</f>
        <v>45597.66667</v>
      </c>
      <c r="K213" s="1">
        <f>IFERROR(__xludf.DUMMYFUNCTION("""COMPUTED_VALUE"""),6906.04)</f>
        <v>6906.04</v>
      </c>
      <c r="M213" s="2">
        <f>IFERROR(__xludf.DUMMYFUNCTION("""COMPUTED_VALUE"""),45597.66666666667)</f>
        <v>45597.66667</v>
      </c>
      <c r="N213" s="1">
        <f>IFERROR(__xludf.DUMMYFUNCTION("""COMPUTED_VALUE"""),2.47688545E8)</f>
        <v>247688545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IFERROR(__xludf.DUMMYFUNCTION("""COMPUTED_VALUE"""),6893.64)</f>
        <v>6893.64</v>
      </c>
      <c r="D214" s="2">
        <f>IFERROR(__xludf.DUMMYFUNCTION("""COMPUTED_VALUE"""),45600.66666666667)</f>
        <v>45600.66667</v>
      </c>
      <c r="E214" s="1">
        <f>IFERROR(__xludf.DUMMYFUNCTION("""COMPUTED_VALUE"""),6907.67)</f>
        <v>6907.67</v>
      </c>
      <c r="G214" s="2">
        <f>IFERROR(__xludf.DUMMYFUNCTION("""COMPUTED_VALUE"""),45600.66666666667)</f>
        <v>45600.66667</v>
      </c>
      <c r="H214" s="1">
        <f>IFERROR(__xludf.DUMMYFUNCTION("""COMPUTED_VALUE"""),6844.71)</f>
        <v>6844.71</v>
      </c>
      <c r="J214" s="2">
        <f>IFERROR(__xludf.DUMMYFUNCTION("""COMPUTED_VALUE"""),45600.66666666667)</f>
        <v>45600.66667</v>
      </c>
      <c r="K214" s="1">
        <f>IFERROR(__xludf.DUMMYFUNCTION("""COMPUTED_VALUE"""),6890.56)</f>
        <v>6890.56</v>
      </c>
      <c r="M214" s="2">
        <f>IFERROR(__xludf.DUMMYFUNCTION("""COMPUTED_VALUE"""),45600.66666666667)</f>
        <v>45600.66667</v>
      </c>
      <c r="N214" s="1">
        <f>IFERROR(__xludf.DUMMYFUNCTION("""COMPUTED_VALUE"""),2.3228644E8)</f>
        <v>232286440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IFERROR(__xludf.DUMMYFUNCTION("""COMPUTED_VALUE"""),6917.38)</f>
        <v>6917.38</v>
      </c>
      <c r="D215" s="2">
        <f>IFERROR(__xludf.DUMMYFUNCTION("""COMPUTED_VALUE"""),45601.66666666667)</f>
        <v>45601.66667</v>
      </c>
      <c r="E215" s="1">
        <f>IFERROR(__xludf.DUMMYFUNCTION("""COMPUTED_VALUE"""),6999.15)</f>
        <v>6999.15</v>
      </c>
      <c r="G215" s="2">
        <f>IFERROR(__xludf.DUMMYFUNCTION("""COMPUTED_VALUE"""),45601.66666666667)</f>
        <v>45601.66667</v>
      </c>
      <c r="H215" s="1">
        <f>IFERROR(__xludf.DUMMYFUNCTION("""COMPUTED_VALUE"""),6917.38)</f>
        <v>6917.38</v>
      </c>
      <c r="J215" s="2">
        <f>IFERROR(__xludf.DUMMYFUNCTION("""COMPUTED_VALUE"""),45601.66666666667)</f>
        <v>45601.66667</v>
      </c>
      <c r="K215" s="1">
        <f>IFERROR(__xludf.DUMMYFUNCTION("""COMPUTED_VALUE"""),6971.22)</f>
        <v>6971.22</v>
      </c>
      <c r="M215" s="2">
        <f>IFERROR(__xludf.DUMMYFUNCTION("""COMPUTED_VALUE"""),45601.66666666667)</f>
        <v>45601.66667</v>
      </c>
      <c r="N215" s="1">
        <f>IFERROR(__xludf.DUMMYFUNCTION("""COMPUTED_VALUE"""),3.62270903E8)</f>
        <v>362270903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IFERROR(__xludf.DUMMYFUNCTION("""COMPUTED_VALUE"""),7072.06)</f>
        <v>7072.06</v>
      </c>
      <c r="D216" s="2">
        <f>IFERROR(__xludf.DUMMYFUNCTION("""COMPUTED_VALUE"""),45602.66666666667)</f>
        <v>45602.66667</v>
      </c>
      <c r="E216" s="1">
        <f>IFERROR(__xludf.DUMMYFUNCTION("""COMPUTED_VALUE"""),7183.54)</f>
        <v>7183.54</v>
      </c>
      <c r="G216" s="2">
        <f>IFERROR(__xludf.DUMMYFUNCTION("""COMPUTED_VALUE"""),45602.66666666667)</f>
        <v>45602.66667</v>
      </c>
      <c r="H216" s="1">
        <f>IFERROR(__xludf.DUMMYFUNCTION("""COMPUTED_VALUE"""),7055.0)</f>
        <v>7055</v>
      </c>
      <c r="J216" s="2">
        <f>IFERROR(__xludf.DUMMYFUNCTION("""COMPUTED_VALUE"""),45602.66666666667)</f>
        <v>45602.66667</v>
      </c>
      <c r="K216" s="1">
        <f>IFERROR(__xludf.DUMMYFUNCTION("""COMPUTED_VALUE"""),7181.63)</f>
        <v>7181.63</v>
      </c>
      <c r="M216" s="2">
        <f>IFERROR(__xludf.DUMMYFUNCTION("""COMPUTED_VALUE"""),45602.66666666667)</f>
        <v>45602.66667</v>
      </c>
      <c r="N216" s="1">
        <f>IFERROR(__xludf.DUMMYFUNCTION("""COMPUTED_VALUE"""),3.60975761E8)</f>
        <v>360975761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IFERROR(__xludf.DUMMYFUNCTION("""COMPUTED_VALUE"""),7211.82)</f>
        <v>7211.82</v>
      </c>
      <c r="D217" s="2">
        <f>IFERROR(__xludf.DUMMYFUNCTION("""COMPUTED_VALUE"""),45603.66666666667)</f>
        <v>45603.66667</v>
      </c>
      <c r="E217" s="1">
        <f>IFERROR(__xludf.DUMMYFUNCTION("""COMPUTED_VALUE"""),7332.33)</f>
        <v>7332.33</v>
      </c>
      <c r="G217" s="2">
        <f>IFERROR(__xludf.DUMMYFUNCTION("""COMPUTED_VALUE"""),45603.66666666667)</f>
        <v>45603.66667</v>
      </c>
      <c r="H217" s="1">
        <f>IFERROR(__xludf.DUMMYFUNCTION("""COMPUTED_VALUE"""),7204.08)</f>
        <v>7204.08</v>
      </c>
      <c r="J217" s="2">
        <f>IFERROR(__xludf.DUMMYFUNCTION("""COMPUTED_VALUE"""),45603.66666666667)</f>
        <v>45603.66667</v>
      </c>
      <c r="K217" s="1">
        <f>IFERROR(__xludf.DUMMYFUNCTION("""COMPUTED_VALUE"""),7314.94)</f>
        <v>7314.94</v>
      </c>
      <c r="M217" s="2">
        <f>IFERROR(__xludf.DUMMYFUNCTION("""COMPUTED_VALUE"""),45603.66666666667)</f>
        <v>45603.66667</v>
      </c>
      <c r="N217" s="1">
        <f>IFERROR(__xludf.DUMMYFUNCTION("""COMPUTED_VALUE"""),3.55202207E8)</f>
        <v>355202207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IFERROR(__xludf.DUMMYFUNCTION("""COMPUTED_VALUE"""),7319.25)</f>
        <v>7319.25</v>
      </c>
      <c r="D218" s="2">
        <f>IFERROR(__xludf.DUMMYFUNCTION("""COMPUTED_VALUE"""),45604.66666666667)</f>
        <v>45604.66667</v>
      </c>
      <c r="E218" s="1">
        <f>IFERROR(__xludf.DUMMYFUNCTION("""COMPUTED_VALUE"""),7351.06)</f>
        <v>7351.06</v>
      </c>
      <c r="G218" s="2">
        <f>IFERROR(__xludf.DUMMYFUNCTION("""COMPUTED_VALUE"""),45604.66666666667)</f>
        <v>45604.66667</v>
      </c>
      <c r="H218" s="1">
        <f>IFERROR(__xludf.DUMMYFUNCTION("""COMPUTED_VALUE"""),7305.38)</f>
        <v>7305.38</v>
      </c>
      <c r="J218" s="2">
        <f>IFERROR(__xludf.DUMMYFUNCTION("""COMPUTED_VALUE"""),45604.66666666667)</f>
        <v>45604.66667</v>
      </c>
      <c r="K218" s="1">
        <f>IFERROR(__xludf.DUMMYFUNCTION("""COMPUTED_VALUE"""),7331.66)</f>
        <v>7331.66</v>
      </c>
      <c r="M218" s="2">
        <f>IFERROR(__xludf.DUMMYFUNCTION("""COMPUTED_VALUE"""),45604.66666666667)</f>
        <v>45604.66667</v>
      </c>
      <c r="N218" s="1">
        <f>IFERROR(__xludf.DUMMYFUNCTION("""COMPUTED_VALUE"""),3.23748595E8)</f>
        <v>323748595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IFERROR(__xludf.DUMMYFUNCTION("""COMPUTED_VALUE"""),7361.6)</f>
        <v>7361.6</v>
      </c>
      <c r="D219" s="2">
        <f>IFERROR(__xludf.DUMMYFUNCTION("""COMPUTED_VALUE"""),45607.66666666667)</f>
        <v>45607.66667</v>
      </c>
      <c r="E219" s="1">
        <f>IFERROR(__xludf.DUMMYFUNCTION("""COMPUTED_VALUE"""),7394.84)</f>
        <v>7394.84</v>
      </c>
      <c r="G219" s="2">
        <f>IFERROR(__xludf.DUMMYFUNCTION("""COMPUTED_VALUE"""),45607.66666666667)</f>
        <v>45607.66667</v>
      </c>
      <c r="H219" s="1">
        <f>IFERROR(__xludf.DUMMYFUNCTION("""COMPUTED_VALUE"""),7338.92)</f>
        <v>7338.92</v>
      </c>
      <c r="J219" s="2">
        <f>IFERROR(__xludf.DUMMYFUNCTION("""COMPUTED_VALUE"""),45607.66666666667)</f>
        <v>45607.66667</v>
      </c>
      <c r="K219" s="1">
        <f>IFERROR(__xludf.DUMMYFUNCTION("""COMPUTED_VALUE"""),7372.35)</f>
        <v>7372.35</v>
      </c>
      <c r="M219" s="2">
        <f>IFERROR(__xludf.DUMMYFUNCTION("""COMPUTED_VALUE"""),45607.66666666667)</f>
        <v>45607.66667</v>
      </c>
      <c r="N219" s="1">
        <f>IFERROR(__xludf.DUMMYFUNCTION("""COMPUTED_VALUE"""),3.6709722E8)</f>
        <v>367097220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IFERROR(__xludf.DUMMYFUNCTION("""COMPUTED_VALUE"""),7346.92)</f>
        <v>7346.92</v>
      </c>
      <c r="D220" s="2">
        <f>IFERROR(__xludf.DUMMYFUNCTION("""COMPUTED_VALUE"""),45608.66666666667)</f>
        <v>45608.66667</v>
      </c>
      <c r="E220" s="1">
        <f>IFERROR(__xludf.DUMMYFUNCTION("""COMPUTED_VALUE"""),7459.95)</f>
        <v>7459.95</v>
      </c>
      <c r="G220" s="2">
        <f>IFERROR(__xludf.DUMMYFUNCTION("""COMPUTED_VALUE"""),45608.66666666667)</f>
        <v>45608.66667</v>
      </c>
      <c r="H220" s="1">
        <f>IFERROR(__xludf.DUMMYFUNCTION("""COMPUTED_VALUE"""),7346.92)</f>
        <v>7346.92</v>
      </c>
      <c r="J220" s="2">
        <f>IFERROR(__xludf.DUMMYFUNCTION("""COMPUTED_VALUE"""),45608.66666666667)</f>
        <v>45608.66667</v>
      </c>
      <c r="K220" s="1">
        <f>IFERROR(__xludf.DUMMYFUNCTION("""COMPUTED_VALUE"""),7443.01)</f>
        <v>7443.01</v>
      </c>
      <c r="M220" s="2">
        <f>IFERROR(__xludf.DUMMYFUNCTION("""COMPUTED_VALUE"""),45608.66666666667)</f>
        <v>45608.66667</v>
      </c>
      <c r="N220" s="1">
        <f>IFERROR(__xludf.DUMMYFUNCTION("""COMPUTED_VALUE"""),2.85295513E8)</f>
        <v>285295513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IFERROR(__xludf.DUMMYFUNCTION("""COMPUTED_VALUE"""),7435.78)</f>
        <v>7435.78</v>
      </c>
      <c r="D221" s="2">
        <f>IFERROR(__xludf.DUMMYFUNCTION("""COMPUTED_VALUE"""),45609.66666666667)</f>
        <v>45609.66667</v>
      </c>
      <c r="E221" s="1">
        <f>IFERROR(__xludf.DUMMYFUNCTION("""COMPUTED_VALUE"""),7560.98)</f>
        <v>7560.98</v>
      </c>
      <c r="G221" s="2">
        <f>IFERROR(__xludf.DUMMYFUNCTION("""COMPUTED_VALUE"""),45609.66666666667)</f>
        <v>45609.66667</v>
      </c>
      <c r="H221" s="1">
        <f>IFERROR(__xludf.DUMMYFUNCTION("""COMPUTED_VALUE"""),7412.43)</f>
        <v>7412.43</v>
      </c>
      <c r="J221" s="2">
        <f>IFERROR(__xludf.DUMMYFUNCTION("""COMPUTED_VALUE"""),45609.66666666667)</f>
        <v>45609.66667</v>
      </c>
      <c r="K221" s="1">
        <f>IFERROR(__xludf.DUMMYFUNCTION("""COMPUTED_VALUE"""),7477.83)</f>
        <v>7477.83</v>
      </c>
      <c r="M221" s="2">
        <f>IFERROR(__xludf.DUMMYFUNCTION("""COMPUTED_VALUE"""),45609.66666666667)</f>
        <v>45609.66667</v>
      </c>
      <c r="N221" s="1">
        <f>IFERROR(__xludf.DUMMYFUNCTION("""COMPUTED_VALUE"""),3.2265106E8)</f>
        <v>322651060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IFERROR(__xludf.DUMMYFUNCTION("""COMPUTED_VALUE"""),7467.01)</f>
        <v>7467.01</v>
      </c>
      <c r="D222" s="2">
        <f>IFERROR(__xludf.DUMMYFUNCTION("""COMPUTED_VALUE"""),45610.66666666667)</f>
        <v>45610.66667</v>
      </c>
      <c r="E222" s="1">
        <f>IFERROR(__xludf.DUMMYFUNCTION("""COMPUTED_VALUE"""),7498.39)</f>
        <v>7498.39</v>
      </c>
      <c r="G222" s="2">
        <f>IFERROR(__xludf.DUMMYFUNCTION("""COMPUTED_VALUE"""),45610.66666666667)</f>
        <v>45610.66667</v>
      </c>
      <c r="H222" s="1">
        <f>IFERROR(__xludf.DUMMYFUNCTION("""COMPUTED_VALUE"""),7396.09)</f>
        <v>7396.09</v>
      </c>
      <c r="J222" s="2">
        <f>IFERROR(__xludf.DUMMYFUNCTION("""COMPUTED_VALUE"""),45610.66666666667)</f>
        <v>45610.66667</v>
      </c>
      <c r="K222" s="1">
        <f>IFERROR(__xludf.DUMMYFUNCTION("""COMPUTED_VALUE"""),7445.71)</f>
        <v>7445.71</v>
      </c>
      <c r="M222" s="2">
        <f>IFERROR(__xludf.DUMMYFUNCTION("""COMPUTED_VALUE"""),45610.66666666667)</f>
        <v>45610.66667</v>
      </c>
      <c r="N222" s="1">
        <f>IFERROR(__xludf.DUMMYFUNCTION("""COMPUTED_VALUE"""),2.77092885E8)</f>
        <v>277092885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IFERROR(__xludf.DUMMYFUNCTION("""COMPUTED_VALUE"""),7361.27)</f>
        <v>7361.27</v>
      </c>
      <c r="D223" s="2">
        <f>IFERROR(__xludf.DUMMYFUNCTION("""COMPUTED_VALUE"""),45611.66666666667)</f>
        <v>45611.66667</v>
      </c>
      <c r="E223" s="1">
        <f>IFERROR(__xludf.DUMMYFUNCTION("""COMPUTED_VALUE"""),7377.2)</f>
        <v>7377.2</v>
      </c>
      <c r="G223" s="2">
        <f>IFERROR(__xludf.DUMMYFUNCTION("""COMPUTED_VALUE"""),45611.66666666667)</f>
        <v>45611.66667</v>
      </c>
      <c r="H223" s="1">
        <f>IFERROR(__xludf.DUMMYFUNCTION("""COMPUTED_VALUE"""),7239.69)</f>
        <v>7239.69</v>
      </c>
      <c r="J223" s="2">
        <f>IFERROR(__xludf.DUMMYFUNCTION("""COMPUTED_VALUE"""),45611.66666666667)</f>
        <v>45611.66667</v>
      </c>
      <c r="K223" s="1">
        <f>IFERROR(__xludf.DUMMYFUNCTION("""COMPUTED_VALUE"""),7271.75)</f>
        <v>7271.75</v>
      </c>
      <c r="M223" s="2">
        <f>IFERROR(__xludf.DUMMYFUNCTION("""COMPUTED_VALUE"""),45611.66666666667)</f>
        <v>45611.66667</v>
      </c>
      <c r="N223" s="1">
        <f>IFERROR(__xludf.DUMMYFUNCTION("""COMPUTED_VALUE"""),3.88183768E8)</f>
        <v>388183768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IFERROR(__xludf.DUMMYFUNCTION("""COMPUTED_VALUE"""),7269.47)</f>
        <v>7269.47</v>
      </c>
      <c r="D224" s="2">
        <f>IFERROR(__xludf.DUMMYFUNCTION("""COMPUTED_VALUE"""),45614.66666666667)</f>
        <v>45614.66667</v>
      </c>
      <c r="E224" s="1">
        <f>IFERROR(__xludf.DUMMYFUNCTION("""COMPUTED_VALUE"""),7313.21)</f>
        <v>7313.21</v>
      </c>
      <c r="G224" s="2">
        <f>IFERROR(__xludf.DUMMYFUNCTION("""COMPUTED_VALUE"""),45614.66666666667)</f>
        <v>45614.66667</v>
      </c>
      <c r="H224" s="1">
        <f>IFERROR(__xludf.DUMMYFUNCTION("""COMPUTED_VALUE"""),7245.11)</f>
        <v>7245.11</v>
      </c>
      <c r="J224" s="2">
        <f>IFERROR(__xludf.DUMMYFUNCTION("""COMPUTED_VALUE"""),45614.66666666667)</f>
        <v>45614.66667</v>
      </c>
      <c r="K224" s="1">
        <f>IFERROR(__xludf.DUMMYFUNCTION("""COMPUTED_VALUE"""),7274.45)</f>
        <v>7274.45</v>
      </c>
      <c r="M224" s="2">
        <f>IFERROR(__xludf.DUMMYFUNCTION("""COMPUTED_VALUE"""),45614.66666666667)</f>
        <v>45614.66667</v>
      </c>
      <c r="N224" s="1">
        <f>IFERROR(__xludf.DUMMYFUNCTION("""COMPUTED_VALUE"""),3.36901767E8)</f>
        <v>336901767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IFERROR(__xludf.DUMMYFUNCTION("""COMPUTED_VALUE"""),7205.26)</f>
        <v>7205.26</v>
      </c>
      <c r="D225" s="2">
        <f>IFERROR(__xludf.DUMMYFUNCTION("""COMPUTED_VALUE"""),45615.66666666667)</f>
        <v>45615.66667</v>
      </c>
      <c r="E225" s="1">
        <f>IFERROR(__xludf.DUMMYFUNCTION("""COMPUTED_VALUE"""),7336.06)</f>
        <v>7336.06</v>
      </c>
      <c r="G225" s="2">
        <f>IFERROR(__xludf.DUMMYFUNCTION("""COMPUTED_VALUE"""),45615.66666666667)</f>
        <v>45615.66667</v>
      </c>
      <c r="H225" s="1">
        <f>IFERROR(__xludf.DUMMYFUNCTION("""COMPUTED_VALUE"""),7196.44)</f>
        <v>7196.44</v>
      </c>
      <c r="J225" s="2">
        <f>IFERROR(__xludf.DUMMYFUNCTION("""COMPUTED_VALUE"""),45615.66666666667)</f>
        <v>45615.66667</v>
      </c>
      <c r="K225" s="1">
        <f>IFERROR(__xludf.DUMMYFUNCTION("""COMPUTED_VALUE"""),7331.34)</f>
        <v>7331.34</v>
      </c>
      <c r="M225" s="2">
        <f>IFERROR(__xludf.DUMMYFUNCTION("""COMPUTED_VALUE"""),45615.66666666667)</f>
        <v>45615.66667</v>
      </c>
      <c r="N225" s="1">
        <f>IFERROR(__xludf.DUMMYFUNCTION("""COMPUTED_VALUE"""),2.79045451E8)</f>
        <v>279045451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IFERROR(__xludf.DUMMYFUNCTION("""COMPUTED_VALUE"""),7341.98)</f>
        <v>7341.98</v>
      </c>
      <c r="D226" s="2">
        <f>IFERROR(__xludf.DUMMYFUNCTION("""COMPUTED_VALUE"""),45616.66666666667)</f>
        <v>45616.66667</v>
      </c>
      <c r="E226" s="1">
        <f>IFERROR(__xludf.DUMMYFUNCTION("""COMPUTED_VALUE"""),7351.73)</f>
        <v>7351.73</v>
      </c>
      <c r="G226" s="2">
        <f>IFERROR(__xludf.DUMMYFUNCTION("""COMPUTED_VALUE"""),45616.66666666667)</f>
        <v>45616.66667</v>
      </c>
      <c r="H226" s="1">
        <f>IFERROR(__xludf.DUMMYFUNCTION("""COMPUTED_VALUE"""),7245.71)</f>
        <v>7245.71</v>
      </c>
      <c r="J226" s="2">
        <f>IFERROR(__xludf.DUMMYFUNCTION("""COMPUTED_VALUE"""),45616.66666666667)</f>
        <v>45616.66667</v>
      </c>
      <c r="K226" s="1">
        <f>IFERROR(__xludf.DUMMYFUNCTION("""COMPUTED_VALUE"""),7338.37)</f>
        <v>7338.37</v>
      </c>
      <c r="M226" s="2">
        <f>IFERROR(__xludf.DUMMYFUNCTION("""COMPUTED_VALUE"""),45616.66666666667)</f>
        <v>45616.66667</v>
      </c>
      <c r="N226" s="1">
        <f>IFERROR(__xludf.DUMMYFUNCTION("""COMPUTED_VALUE"""),2.91028303E8)</f>
        <v>291028303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IFERROR(__xludf.DUMMYFUNCTION("""COMPUTED_VALUE"""),7414.37)</f>
        <v>7414.37</v>
      </c>
      <c r="D227" s="2">
        <f>IFERROR(__xludf.DUMMYFUNCTION("""COMPUTED_VALUE"""),45617.66666666667)</f>
        <v>45617.66667</v>
      </c>
      <c r="E227" s="1">
        <f>IFERROR(__xludf.DUMMYFUNCTION("""COMPUTED_VALUE"""),7432.46)</f>
        <v>7432.46</v>
      </c>
      <c r="G227" s="2">
        <f>IFERROR(__xludf.DUMMYFUNCTION("""COMPUTED_VALUE"""),45617.66666666667)</f>
        <v>45617.66667</v>
      </c>
      <c r="H227" s="1">
        <f>IFERROR(__xludf.DUMMYFUNCTION("""COMPUTED_VALUE"""),7312.64)</f>
        <v>7312.64</v>
      </c>
      <c r="J227" s="2">
        <f>IFERROR(__xludf.DUMMYFUNCTION("""COMPUTED_VALUE"""),45617.66666666667)</f>
        <v>45617.66667</v>
      </c>
      <c r="K227" s="1">
        <f>IFERROR(__xludf.DUMMYFUNCTION("""COMPUTED_VALUE"""),7360.53)</f>
        <v>7360.53</v>
      </c>
      <c r="M227" s="2">
        <f>IFERROR(__xludf.DUMMYFUNCTION("""COMPUTED_VALUE"""),45617.66666666667)</f>
        <v>45617.66667</v>
      </c>
      <c r="N227" s="1">
        <f>IFERROR(__xludf.DUMMYFUNCTION("""COMPUTED_VALUE"""),3.61154782E8)</f>
        <v>361154782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IFERROR(__xludf.DUMMYFUNCTION("""COMPUTED_VALUE"""),7351.94)</f>
        <v>7351.94</v>
      </c>
      <c r="D228" s="2">
        <f>IFERROR(__xludf.DUMMYFUNCTION("""COMPUTED_VALUE"""),45618.66666666667)</f>
        <v>45618.66667</v>
      </c>
      <c r="E228" s="1">
        <f>IFERROR(__xludf.DUMMYFUNCTION("""COMPUTED_VALUE"""),7447.34)</f>
        <v>7447.34</v>
      </c>
      <c r="G228" s="2">
        <f>IFERROR(__xludf.DUMMYFUNCTION("""COMPUTED_VALUE"""),45618.66666666667)</f>
        <v>45618.66667</v>
      </c>
      <c r="H228" s="1">
        <f>IFERROR(__xludf.DUMMYFUNCTION("""COMPUTED_VALUE"""),7351.94)</f>
        <v>7351.94</v>
      </c>
      <c r="J228" s="2">
        <f>IFERROR(__xludf.DUMMYFUNCTION("""COMPUTED_VALUE"""),45618.66666666667)</f>
        <v>45618.66667</v>
      </c>
      <c r="K228" s="1">
        <f>IFERROR(__xludf.DUMMYFUNCTION("""COMPUTED_VALUE"""),7442.39)</f>
        <v>7442.39</v>
      </c>
      <c r="M228" s="2">
        <f>IFERROR(__xludf.DUMMYFUNCTION("""COMPUTED_VALUE"""),45618.66666666667)</f>
        <v>45618.66667</v>
      </c>
      <c r="N228" s="1">
        <f>IFERROR(__xludf.DUMMYFUNCTION("""COMPUTED_VALUE"""),3.40285745E8)</f>
        <v>340285745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IFERROR(__xludf.DUMMYFUNCTION("""COMPUTED_VALUE"""),7494.99)</f>
        <v>7494.99</v>
      </c>
      <c r="D229" s="2">
        <f>IFERROR(__xludf.DUMMYFUNCTION("""COMPUTED_VALUE"""),45621.66666666667)</f>
        <v>45621.66667</v>
      </c>
      <c r="E229" s="1">
        <f>IFERROR(__xludf.DUMMYFUNCTION("""COMPUTED_VALUE"""),7521.87)</f>
        <v>7521.87</v>
      </c>
      <c r="G229" s="2">
        <f>IFERROR(__xludf.DUMMYFUNCTION("""COMPUTED_VALUE"""),45621.66666666667)</f>
        <v>45621.66667</v>
      </c>
      <c r="H229" s="1">
        <f>IFERROR(__xludf.DUMMYFUNCTION("""COMPUTED_VALUE"""),7405.32)</f>
        <v>7405.32</v>
      </c>
      <c r="J229" s="2">
        <f>IFERROR(__xludf.DUMMYFUNCTION("""COMPUTED_VALUE"""),45621.66666666667)</f>
        <v>45621.66667</v>
      </c>
      <c r="K229" s="1">
        <f>IFERROR(__xludf.DUMMYFUNCTION("""COMPUTED_VALUE"""),7444.58)</f>
        <v>7444.58</v>
      </c>
      <c r="M229" s="2">
        <f>IFERROR(__xludf.DUMMYFUNCTION("""COMPUTED_VALUE"""),45621.66666666667)</f>
        <v>45621.66667</v>
      </c>
      <c r="N229" s="1">
        <f>IFERROR(__xludf.DUMMYFUNCTION("""COMPUTED_VALUE"""),3.99322037E8)</f>
        <v>399322037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IFERROR(__xludf.DUMMYFUNCTION("""COMPUTED_VALUE"""),7456.22)</f>
        <v>7456.22</v>
      </c>
      <c r="D230" s="2">
        <f>IFERROR(__xludf.DUMMYFUNCTION("""COMPUTED_VALUE"""),45622.66666666667)</f>
        <v>45622.66667</v>
      </c>
      <c r="E230" s="1">
        <f>IFERROR(__xludf.DUMMYFUNCTION("""COMPUTED_VALUE"""),7559.12)</f>
        <v>7559.12</v>
      </c>
      <c r="G230" s="2">
        <f>IFERROR(__xludf.DUMMYFUNCTION("""COMPUTED_VALUE"""),45622.66666666667)</f>
        <v>45622.66667</v>
      </c>
      <c r="H230" s="1">
        <f>IFERROR(__xludf.DUMMYFUNCTION("""COMPUTED_VALUE"""),7446.89)</f>
        <v>7446.89</v>
      </c>
      <c r="J230" s="2">
        <f>IFERROR(__xludf.DUMMYFUNCTION("""COMPUTED_VALUE"""),45622.66666666667)</f>
        <v>45622.66667</v>
      </c>
      <c r="K230" s="1">
        <f>IFERROR(__xludf.DUMMYFUNCTION("""COMPUTED_VALUE"""),7548.7)</f>
        <v>7548.7</v>
      </c>
      <c r="M230" s="2">
        <f>IFERROR(__xludf.DUMMYFUNCTION("""COMPUTED_VALUE"""),45622.66666666667)</f>
        <v>45622.66667</v>
      </c>
      <c r="N230" s="1">
        <f>IFERROR(__xludf.DUMMYFUNCTION("""COMPUTED_VALUE"""),2.76971815E8)</f>
        <v>276971815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IFERROR(__xludf.DUMMYFUNCTION("""COMPUTED_VALUE"""),7497.96)</f>
        <v>7497.96</v>
      </c>
      <c r="D231" s="2">
        <f>IFERROR(__xludf.DUMMYFUNCTION("""COMPUTED_VALUE"""),45623.66666666667)</f>
        <v>45623.66667</v>
      </c>
      <c r="E231" s="1">
        <f>IFERROR(__xludf.DUMMYFUNCTION("""COMPUTED_VALUE"""),7503.9)</f>
        <v>7503.9</v>
      </c>
      <c r="G231" s="2">
        <f>IFERROR(__xludf.DUMMYFUNCTION("""COMPUTED_VALUE"""),45623.66666666667)</f>
        <v>45623.66667</v>
      </c>
      <c r="H231" s="1">
        <f>IFERROR(__xludf.DUMMYFUNCTION("""COMPUTED_VALUE"""),7408.72)</f>
        <v>7408.72</v>
      </c>
      <c r="J231" s="2">
        <f>IFERROR(__xludf.DUMMYFUNCTION("""COMPUTED_VALUE"""),45623.66666666667)</f>
        <v>45623.66667</v>
      </c>
      <c r="K231" s="1">
        <f>IFERROR(__xludf.DUMMYFUNCTION("""COMPUTED_VALUE"""),7427.68)</f>
        <v>7427.68</v>
      </c>
      <c r="M231" s="2">
        <f>IFERROR(__xludf.DUMMYFUNCTION("""COMPUTED_VALUE"""),45623.66666666667)</f>
        <v>45623.66667</v>
      </c>
      <c r="N231" s="1">
        <f>IFERROR(__xludf.DUMMYFUNCTION("""COMPUTED_VALUE"""),2.58706033E8)</f>
        <v>258706033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IFERROR(__xludf.DUMMYFUNCTION("""COMPUTED_VALUE"""),7404.09)</f>
        <v>7404.09</v>
      </c>
      <c r="D232" s="2">
        <f>IFERROR(__xludf.DUMMYFUNCTION("""COMPUTED_VALUE"""),45625.54166666667)</f>
        <v>45625.54167</v>
      </c>
      <c r="E232" s="1">
        <f>IFERROR(__xludf.DUMMYFUNCTION("""COMPUTED_VALUE"""),7472.07)</f>
        <v>7472.07</v>
      </c>
      <c r="G232" s="2">
        <f>IFERROR(__xludf.DUMMYFUNCTION("""COMPUTED_VALUE"""),45625.54166666667)</f>
        <v>45625.54167</v>
      </c>
      <c r="H232" s="1">
        <f>IFERROR(__xludf.DUMMYFUNCTION("""COMPUTED_VALUE"""),7399.53)</f>
        <v>7399.53</v>
      </c>
      <c r="J232" s="2">
        <f>IFERROR(__xludf.DUMMYFUNCTION("""COMPUTED_VALUE"""),45625.54166666667)</f>
        <v>45625.54167</v>
      </c>
      <c r="K232" s="1">
        <f>IFERROR(__xludf.DUMMYFUNCTION("""COMPUTED_VALUE"""),7451.84)</f>
        <v>7451.84</v>
      </c>
      <c r="M232" s="2">
        <f>IFERROR(__xludf.DUMMYFUNCTION("""COMPUTED_VALUE"""),45625.54166666667)</f>
        <v>45625.54167</v>
      </c>
      <c r="N232" s="1">
        <f>IFERROR(__xludf.DUMMYFUNCTION("""COMPUTED_VALUE"""),1.45683669E8)</f>
        <v>145683669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IFERROR(__xludf.DUMMYFUNCTION("""COMPUTED_VALUE"""),7436.12)</f>
        <v>7436.12</v>
      </c>
      <c r="D233" s="2">
        <f>IFERROR(__xludf.DUMMYFUNCTION("""COMPUTED_VALUE"""),45628.66666666667)</f>
        <v>45628.66667</v>
      </c>
      <c r="E233" s="1">
        <f>IFERROR(__xludf.DUMMYFUNCTION("""COMPUTED_VALUE"""),7537.73)</f>
        <v>7537.73</v>
      </c>
      <c r="G233" s="2">
        <f>IFERROR(__xludf.DUMMYFUNCTION("""COMPUTED_VALUE"""),45628.66666666667)</f>
        <v>45628.66667</v>
      </c>
      <c r="H233" s="1">
        <f>IFERROR(__xludf.DUMMYFUNCTION("""COMPUTED_VALUE"""),7430.39)</f>
        <v>7430.39</v>
      </c>
      <c r="J233" s="2">
        <f>IFERROR(__xludf.DUMMYFUNCTION("""COMPUTED_VALUE"""),45628.66666666667)</f>
        <v>45628.66667</v>
      </c>
      <c r="K233" s="1">
        <f>IFERROR(__xludf.DUMMYFUNCTION("""COMPUTED_VALUE"""),7519.01)</f>
        <v>7519.01</v>
      </c>
      <c r="M233" s="2">
        <f>IFERROR(__xludf.DUMMYFUNCTION("""COMPUTED_VALUE"""),45628.66666666667)</f>
        <v>45628.66667</v>
      </c>
      <c r="N233" s="1">
        <f>IFERROR(__xludf.DUMMYFUNCTION("""COMPUTED_VALUE"""),2.46240519E8)</f>
        <v>246240519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IFERROR(__xludf.DUMMYFUNCTION("""COMPUTED_VALUE"""),7481.76)</f>
        <v>7481.76</v>
      </c>
      <c r="D234" s="2">
        <f>IFERROR(__xludf.DUMMYFUNCTION("""COMPUTED_VALUE"""),45629.66666666667)</f>
        <v>45629.66667</v>
      </c>
      <c r="E234" s="1">
        <f>IFERROR(__xludf.DUMMYFUNCTION("""COMPUTED_VALUE"""),7556.28)</f>
        <v>7556.28</v>
      </c>
      <c r="G234" s="2">
        <f>IFERROR(__xludf.DUMMYFUNCTION("""COMPUTED_VALUE"""),45629.66666666667)</f>
        <v>45629.66667</v>
      </c>
      <c r="H234" s="1">
        <f>IFERROR(__xludf.DUMMYFUNCTION("""COMPUTED_VALUE"""),7466.99)</f>
        <v>7466.99</v>
      </c>
      <c r="J234" s="2">
        <f>IFERROR(__xludf.DUMMYFUNCTION("""COMPUTED_VALUE"""),45629.66666666667)</f>
        <v>45629.66667</v>
      </c>
      <c r="K234" s="1">
        <f>IFERROR(__xludf.DUMMYFUNCTION("""COMPUTED_VALUE"""),7554.04)</f>
        <v>7554.04</v>
      </c>
      <c r="M234" s="2">
        <f>IFERROR(__xludf.DUMMYFUNCTION("""COMPUTED_VALUE"""),45629.66666666667)</f>
        <v>45629.66667</v>
      </c>
      <c r="N234" s="1">
        <f>IFERROR(__xludf.DUMMYFUNCTION("""COMPUTED_VALUE"""),3.1282975E8)</f>
        <v>312829750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IFERROR(__xludf.DUMMYFUNCTION("""COMPUTED_VALUE"""),7656.98)</f>
        <v>7656.98</v>
      </c>
      <c r="D235" s="2">
        <f>IFERROR(__xludf.DUMMYFUNCTION("""COMPUTED_VALUE"""),45630.66666666667)</f>
        <v>45630.66667</v>
      </c>
      <c r="E235" s="1">
        <f>IFERROR(__xludf.DUMMYFUNCTION("""COMPUTED_VALUE"""),7769.66)</f>
        <v>7769.66</v>
      </c>
      <c r="G235" s="2">
        <f>IFERROR(__xludf.DUMMYFUNCTION("""COMPUTED_VALUE"""),45630.66666666667)</f>
        <v>45630.66667</v>
      </c>
      <c r="H235" s="1">
        <f>IFERROR(__xludf.DUMMYFUNCTION("""COMPUTED_VALUE"""),7647.89)</f>
        <v>7647.89</v>
      </c>
      <c r="J235" s="2">
        <f>IFERROR(__xludf.DUMMYFUNCTION("""COMPUTED_VALUE"""),45630.66666666667)</f>
        <v>45630.66667</v>
      </c>
      <c r="K235" s="1">
        <f>IFERROR(__xludf.DUMMYFUNCTION("""COMPUTED_VALUE"""),7759.49)</f>
        <v>7759.49</v>
      </c>
      <c r="M235" s="2">
        <f>IFERROR(__xludf.DUMMYFUNCTION("""COMPUTED_VALUE"""),45630.66666666667)</f>
        <v>45630.66667</v>
      </c>
      <c r="N235" s="1">
        <f>IFERROR(__xludf.DUMMYFUNCTION("""COMPUTED_VALUE"""),3.57973789E8)</f>
        <v>357973789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IFERROR(__xludf.DUMMYFUNCTION("""COMPUTED_VALUE"""),7755.98)</f>
        <v>7755.98</v>
      </c>
      <c r="D236" s="2">
        <f>IFERROR(__xludf.DUMMYFUNCTION("""COMPUTED_VALUE"""),45631.66666666667)</f>
        <v>45631.66667</v>
      </c>
      <c r="E236" s="1">
        <f>IFERROR(__xludf.DUMMYFUNCTION("""COMPUTED_VALUE"""),7795.45)</f>
        <v>7795.45</v>
      </c>
      <c r="G236" s="2">
        <f>IFERROR(__xludf.DUMMYFUNCTION("""COMPUTED_VALUE"""),45631.66666666667)</f>
        <v>45631.66667</v>
      </c>
      <c r="H236" s="1">
        <f>IFERROR(__xludf.DUMMYFUNCTION("""COMPUTED_VALUE"""),7710.08)</f>
        <v>7710.08</v>
      </c>
      <c r="J236" s="2">
        <f>IFERROR(__xludf.DUMMYFUNCTION("""COMPUTED_VALUE"""),45631.66666666667)</f>
        <v>45631.66667</v>
      </c>
      <c r="K236" s="1">
        <f>IFERROR(__xludf.DUMMYFUNCTION("""COMPUTED_VALUE"""),7760.54)</f>
        <v>7760.54</v>
      </c>
      <c r="M236" s="2">
        <f>IFERROR(__xludf.DUMMYFUNCTION("""COMPUTED_VALUE"""),45631.66666666667)</f>
        <v>45631.66667</v>
      </c>
      <c r="N236" s="1">
        <f>IFERROR(__xludf.DUMMYFUNCTION("""COMPUTED_VALUE"""),3.79199635E8)</f>
        <v>379199635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IFERROR(__xludf.DUMMYFUNCTION("""COMPUTED_VALUE"""),7787.04)</f>
        <v>7787.04</v>
      </c>
      <c r="D237" s="2">
        <f>IFERROR(__xludf.DUMMYFUNCTION("""COMPUTED_VALUE"""),45632.66666666667)</f>
        <v>45632.66667</v>
      </c>
      <c r="E237" s="1">
        <f>IFERROR(__xludf.DUMMYFUNCTION("""COMPUTED_VALUE"""),7845.97)</f>
        <v>7845.97</v>
      </c>
      <c r="G237" s="2">
        <f>IFERROR(__xludf.DUMMYFUNCTION("""COMPUTED_VALUE"""),45632.66666666667)</f>
        <v>45632.66667</v>
      </c>
      <c r="H237" s="1">
        <f>IFERROR(__xludf.DUMMYFUNCTION("""COMPUTED_VALUE"""),7787.04)</f>
        <v>7787.04</v>
      </c>
      <c r="J237" s="2">
        <f>IFERROR(__xludf.DUMMYFUNCTION("""COMPUTED_VALUE"""),45632.66666666667)</f>
        <v>45632.66667</v>
      </c>
      <c r="K237" s="1">
        <f>IFERROR(__xludf.DUMMYFUNCTION("""COMPUTED_VALUE"""),7820.45)</f>
        <v>7820.45</v>
      </c>
      <c r="M237" s="2">
        <f>IFERROR(__xludf.DUMMYFUNCTION("""COMPUTED_VALUE"""),45632.66666666667)</f>
        <v>45632.66667</v>
      </c>
      <c r="N237" s="1">
        <f>IFERROR(__xludf.DUMMYFUNCTION("""COMPUTED_VALUE"""),3.96009985E8)</f>
        <v>396009985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IFERROR(__xludf.DUMMYFUNCTION("""COMPUTED_VALUE"""),7833.46)</f>
        <v>7833.46</v>
      </c>
      <c r="D238" s="2">
        <f>IFERROR(__xludf.DUMMYFUNCTION("""COMPUTED_VALUE"""),45635.66666666667)</f>
        <v>45635.66667</v>
      </c>
      <c r="E238" s="1">
        <f>IFERROR(__xludf.DUMMYFUNCTION("""COMPUTED_VALUE"""),7855.44)</f>
        <v>7855.44</v>
      </c>
      <c r="G238" s="2">
        <f>IFERROR(__xludf.DUMMYFUNCTION("""COMPUTED_VALUE"""),45635.66666666667)</f>
        <v>45635.66667</v>
      </c>
      <c r="H238" s="1">
        <f>IFERROR(__xludf.DUMMYFUNCTION("""COMPUTED_VALUE"""),7749.14)</f>
        <v>7749.14</v>
      </c>
      <c r="J238" s="2">
        <f>IFERROR(__xludf.DUMMYFUNCTION("""COMPUTED_VALUE"""),45635.66666666667)</f>
        <v>45635.66667</v>
      </c>
      <c r="K238" s="1">
        <f>IFERROR(__xludf.DUMMYFUNCTION("""COMPUTED_VALUE"""),7765.27)</f>
        <v>7765.27</v>
      </c>
      <c r="M238" s="2">
        <f>IFERROR(__xludf.DUMMYFUNCTION("""COMPUTED_VALUE"""),45635.66666666667)</f>
        <v>45635.66667</v>
      </c>
      <c r="N238" s="1">
        <f>IFERROR(__xludf.DUMMYFUNCTION("""COMPUTED_VALUE"""),4.32927343E8)</f>
        <v>432927343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IFERROR(__xludf.DUMMYFUNCTION("""COMPUTED_VALUE"""),7707.85)</f>
        <v>7707.85</v>
      </c>
      <c r="D239" s="2">
        <f>IFERROR(__xludf.DUMMYFUNCTION("""COMPUTED_VALUE"""),45636.66666666667)</f>
        <v>45636.66667</v>
      </c>
      <c r="E239" s="1">
        <f>IFERROR(__xludf.DUMMYFUNCTION("""COMPUTED_VALUE"""),7791.45)</f>
        <v>7791.45</v>
      </c>
      <c r="G239" s="2">
        <f>IFERROR(__xludf.DUMMYFUNCTION("""COMPUTED_VALUE"""),45636.66666666667)</f>
        <v>45636.66667</v>
      </c>
      <c r="H239" s="1">
        <f>IFERROR(__xludf.DUMMYFUNCTION("""COMPUTED_VALUE"""),7649.26)</f>
        <v>7649.26</v>
      </c>
      <c r="J239" s="2">
        <f>IFERROR(__xludf.DUMMYFUNCTION("""COMPUTED_VALUE"""),45636.66666666667)</f>
        <v>45636.66667</v>
      </c>
      <c r="K239" s="1">
        <f>IFERROR(__xludf.DUMMYFUNCTION("""COMPUTED_VALUE"""),7680.16)</f>
        <v>7680.16</v>
      </c>
      <c r="M239" s="2">
        <f>IFERROR(__xludf.DUMMYFUNCTION("""COMPUTED_VALUE"""),45636.66666666667)</f>
        <v>45636.66667</v>
      </c>
      <c r="N239" s="1">
        <f>IFERROR(__xludf.DUMMYFUNCTION("""COMPUTED_VALUE"""),3.45466644E8)</f>
        <v>345466644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IFERROR(__xludf.DUMMYFUNCTION("""COMPUTED_VALUE"""),7719.37)</f>
        <v>7719.37</v>
      </c>
      <c r="D240" s="2">
        <f>IFERROR(__xludf.DUMMYFUNCTION("""COMPUTED_VALUE"""),45637.66666666667)</f>
        <v>45637.66667</v>
      </c>
      <c r="E240" s="1">
        <f>IFERROR(__xludf.DUMMYFUNCTION("""COMPUTED_VALUE"""),7812.22)</f>
        <v>7812.22</v>
      </c>
      <c r="G240" s="2">
        <f>IFERROR(__xludf.DUMMYFUNCTION("""COMPUTED_VALUE"""),45637.66666666667)</f>
        <v>45637.66667</v>
      </c>
      <c r="H240" s="1">
        <f>IFERROR(__xludf.DUMMYFUNCTION("""COMPUTED_VALUE"""),7706.74)</f>
        <v>7706.74</v>
      </c>
      <c r="J240" s="2">
        <f>IFERROR(__xludf.DUMMYFUNCTION("""COMPUTED_VALUE"""),45637.66666666667)</f>
        <v>45637.66667</v>
      </c>
      <c r="K240" s="1">
        <f>IFERROR(__xludf.DUMMYFUNCTION("""COMPUTED_VALUE"""),7795.28)</f>
        <v>7795.28</v>
      </c>
      <c r="M240" s="2">
        <f>IFERROR(__xludf.DUMMYFUNCTION("""COMPUTED_VALUE"""),45637.66666666667)</f>
        <v>45637.66667</v>
      </c>
      <c r="N240" s="1">
        <f>IFERROR(__xludf.DUMMYFUNCTION("""COMPUTED_VALUE"""),3.04626225E8)</f>
        <v>304626225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IFERROR(__xludf.DUMMYFUNCTION("""COMPUTED_VALUE"""),7760.37)</f>
        <v>7760.37</v>
      </c>
      <c r="D241" s="2">
        <f>IFERROR(__xludf.DUMMYFUNCTION("""COMPUTED_VALUE"""),45638.66666666667)</f>
        <v>45638.66667</v>
      </c>
      <c r="E241" s="1">
        <f>IFERROR(__xludf.DUMMYFUNCTION("""COMPUTED_VALUE"""),7836.67)</f>
        <v>7836.67</v>
      </c>
      <c r="G241" s="2">
        <f>IFERROR(__xludf.DUMMYFUNCTION("""COMPUTED_VALUE"""),45638.66666666667)</f>
        <v>45638.66667</v>
      </c>
      <c r="H241" s="1">
        <f>IFERROR(__xludf.DUMMYFUNCTION("""COMPUTED_VALUE"""),7748.13)</f>
        <v>7748.13</v>
      </c>
      <c r="J241" s="2">
        <f>IFERROR(__xludf.DUMMYFUNCTION("""COMPUTED_VALUE"""),45638.66666666667)</f>
        <v>45638.66667</v>
      </c>
      <c r="K241" s="1">
        <f>IFERROR(__xludf.DUMMYFUNCTION("""COMPUTED_VALUE"""),7755.76)</f>
        <v>7755.76</v>
      </c>
      <c r="M241" s="2">
        <f>IFERROR(__xludf.DUMMYFUNCTION("""COMPUTED_VALUE"""),45638.66666666667)</f>
        <v>45638.66667</v>
      </c>
      <c r="N241" s="1">
        <f>IFERROR(__xludf.DUMMYFUNCTION("""COMPUTED_VALUE"""),2.72692614E8)</f>
        <v>272692614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IFERROR(__xludf.DUMMYFUNCTION("""COMPUTED_VALUE"""),7740.83)</f>
        <v>7740.83</v>
      </c>
      <c r="D242" s="2">
        <f>IFERROR(__xludf.DUMMYFUNCTION("""COMPUTED_VALUE"""),45639.66666666667)</f>
        <v>45639.66667</v>
      </c>
      <c r="E242" s="1">
        <f>IFERROR(__xludf.DUMMYFUNCTION("""COMPUTED_VALUE"""),7776.92)</f>
        <v>7776.92</v>
      </c>
      <c r="G242" s="2">
        <f>IFERROR(__xludf.DUMMYFUNCTION("""COMPUTED_VALUE"""),45639.66666666667)</f>
        <v>45639.66667</v>
      </c>
      <c r="H242" s="1">
        <f>IFERROR(__xludf.DUMMYFUNCTION("""COMPUTED_VALUE"""),7658.95)</f>
        <v>7658.95</v>
      </c>
      <c r="J242" s="2">
        <f>IFERROR(__xludf.DUMMYFUNCTION("""COMPUTED_VALUE"""),45639.66666666667)</f>
        <v>45639.66667</v>
      </c>
      <c r="K242" s="1">
        <f>IFERROR(__xludf.DUMMYFUNCTION("""COMPUTED_VALUE"""),7698.74)</f>
        <v>7698.74</v>
      </c>
      <c r="M242" s="2">
        <f>IFERROR(__xludf.DUMMYFUNCTION("""COMPUTED_VALUE"""),45639.66666666667)</f>
        <v>45639.66667</v>
      </c>
      <c r="N242" s="1">
        <f>IFERROR(__xludf.DUMMYFUNCTION("""COMPUTED_VALUE"""),2.68411044E8)</f>
        <v>268411044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IFERROR(__xludf.DUMMYFUNCTION("""COMPUTED_VALUE"""),7697.62)</f>
        <v>7697.62</v>
      </c>
      <c r="D243" s="2">
        <f>IFERROR(__xludf.DUMMYFUNCTION("""COMPUTED_VALUE"""),45642.66666666667)</f>
        <v>45642.66667</v>
      </c>
      <c r="E243" s="1">
        <f>IFERROR(__xludf.DUMMYFUNCTION("""COMPUTED_VALUE"""),7783.05)</f>
        <v>7783.05</v>
      </c>
      <c r="G243" s="2">
        <f>IFERROR(__xludf.DUMMYFUNCTION("""COMPUTED_VALUE"""),45642.66666666667)</f>
        <v>45642.66667</v>
      </c>
      <c r="H243" s="1">
        <f>IFERROR(__xludf.DUMMYFUNCTION("""COMPUTED_VALUE"""),7686.75)</f>
        <v>7686.75</v>
      </c>
      <c r="J243" s="2">
        <f>IFERROR(__xludf.DUMMYFUNCTION("""COMPUTED_VALUE"""),45642.66666666667)</f>
        <v>45642.66667</v>
      </c>
      <c r="K243" s="1">
        <f>IFERROR(__xludf.DUMMYFUNCTION("""COMPUTED_VALUE"""),7773.51)</f>
        <v>7773.51</v>
      </c>
      <c r="M243" s="2">
        <f>IFERROR(__xludf.DUMMYFUNCTION("""COMPUTED_VALUE"""),45642.66666666667)</f>
        <v>45642.66667</v>
      </c>
      <c r="N243" s="1">
        <f>IFERROR(__xludf.DUMMYFUNCTION("""COMPUTED_VALUE"""),3.46131982E8)</f>
        <v>346131982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IFERROR(__xludf.DUMMYFUNCTION("""COMPUTED_VALUE"""),7746.05)</f>
        <v>7746.05</v>
      </c>
      <c r="D244" s="2">
        <f>IFERROR(__xludf.DUMMYFUNCTION("""COMPUTED_VALUE"""),45643.66666666667)</f>
        <v>45643.66667</v>
      </c>
      <c r="E244" s="1">
        <f>IFERROR(__xludf.DUMMYFUNCTION("""COMPUTED_VALUE"""),7802.52)</f>
        <v>7802.52</v>
      </c>
      <c r="G244" s="2">
        <f>IFERROR(__xludf.DUMMYFUNCTION("""COMPUTED_VALUE"""),45643.66666666667)</f>
        <v>45643.66667</v>
      </c>
      <c r="H244" s="1">
        <f>IFERROR(__xludf.DUMMYFUNCTION("""COMPUTED_VALUE"""),7714.18)</f>
        <v>7714.18</v>
      </c>
      <c r="J244" s="2">
        <f>IFERROR(__xludf.DUMMYFUNCTION("""COMPUTED_VALUE"""),45643.66666666667)</f>
        <v>45643.66667</v>
      </c>
      <c r="K244" s="1">
        <f>IFERROR(__xludf.DUMMYFUNCTION("""COMPUTED_VALUE"""),7761.25)</f>
        <v>7761.25</v>
      </c>
      <c r="M244" s="2">
        <f>IFERROR(__xludf.DUMMYFUNCTION("""COMPUTED_VALUE"""),45643.66666666667)</f>
        <v>45643.66667</v>
      </c>
      <c r="N244" s="1">
        <f>IFERROR(__xludf.DUMMYFUNCTION("""COMPUTED_VALUE"""),2.78928349E8)</f>
        <v>278928349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IFERROR(__xludf.DUMMYFUNCTION("""COMPUTED_VALUE"""),7722.65)</f>
        <v>7722.65</v>
      </c>
      <c r="D245" s="2">
        <f>IFERROR(__xludf.DUMMYFUNCTION("""COMPUTED_VALUE"""),45644.66666666667)</f>
        <v>45644.66667</v>
      </c>
      <c r="E245" s="1">
        <f>IFERROR(__xludf.DUMMYFUNCTION("""COMPUTED_VALUE"""),7740.7)</f>
        <v>7740.7</v>
      </c>
      <c r="G245" s="2">
        <f>IFERROR(__xludf.DUMMYFUNCTION("""COMPUTED_VALUE"""),45644.66666666667)</f>
        <v>45644.66667</v>
      </c>
      <c r="H245" s="1">
        <f>IFERROR(__xludf.DUMMYFUNCTION("""COMPUTED_VALUE"""),7443.83)</f>
        <v>7443.83</v>
      </c>
      <c r="J245" s="2">
        <f>IFERROR(__xludf.DUMMYFUNCTION("""COMPUTED_VALUE"""),45644.66666666667)</f>
        <v>45644.66667</v>
      </c>
      <c r="K245" s="1">
        <f>IFERROR(__xludf.DUMMYFUNCTION("""COMPUTED_VALUE"""),7454.66)</f>
        <v>7454.66</v>
      </c>
      <c r="M245" s="2">
        <f>IFERROR(__xludf.DUMMYFUNCTION("""COMPUTED_VALUE"""),45644.66666666667)</f>
        <v>45644.66667</v>
      </c>
      <c r="N245" s="1">
        <f>IFERROR(__xludf.DUMMYFUNCTION("""COMPUTED_VALUE"""),3.86324667E8)</f>
        <v>386324667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IFERROR(__xludf.DUMMYFUNCTION("""COMPUTED_VALUE"""),7547.5)</f>
        <v>7547.5</v>
      </c>
      <c r="D246" s="2">
        <f>IFERROR(__xludf.DUMMYFUNCTION("""COMPUTED_VALUE"""),45645.66666666667)</f>
        <v>45645.66667</v>
      </c>
      <c r="E246" s="1">
        <f>IFERROR(__xludf.DUMMYFUNCTION("""COMPUTED_VALUE"""),7569.49)</f>
        <v>7569.49</v>
      </c>
      <c r="G246" s="2">
        <f>IFERROR(__xludf.DUMMYFUNCTION("""COMPUTED_VALUE"""),45645.66666666667)</f>
        <v>45645.66667</v>
      </c>
      <c r="H246" s="1">
        <f>IFERROR(__xludf.DUMMYFUNCTION("""COMPUTED_VALUE"""),7452.54)</f>
        <v>7452.54</v>
      </c>
      <c r="J246" s="2">
        <f>IFERROR(__xludf.DUMMYFUNCTION("""COMPUTED_VALUE"""),45645.66666666667)</f>
        <v>45645.66667</v>
      </c>
      <c r="K246" s="1">
        <f>IFERROR(__xludf.DUMMYFUNCTION("""COMPUTED_VALUE"""),7456.73)</f>
        <v>7456.73</v>
      </c>
      <c r="M246" s="2">
        <f>IFERROR(__xludf.DUMMYFUNCTION("""COMPUTED_VALUE"""),45645.66666666667)</f>
        <v>45645.66667</v>
      </c>
      <c r="N246" s="1">
        <f>IFERROR(__xludf.DUMMYFUNCTION("""COMPUTED_VALUE"""),3.30110888E8)</f>
        <v>330110888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IFERROR(__xludf.DUMMYFUNCTION("""COMPUTED_VALUE"""),7370.64)</f>
        <v>7370.64</v>
      </c>
      <c r="D247" s="2">
        <f>IFERROR(__xludf.DUMMYFUNCTION("""COMPUTED_VALUE"""),45646.66666666667)</f>
        <v>45646.66667</v>
      </c>
      <c r="E247" s="1">
        <f>IFERROR(__xludf.DUMMYFUNCTION("""COMPUTED_VALUE"""),7610.38)</f>
        <v>7610.38</v>
      </c>
      <c r="G247" s="2">
        <f>IFERROR(__xludf.DUMMYFUNCTION("""COMPUTED_VALUE"""),45646.66666666667)</f>
        <v>45646.66667</v>
      </c>
      <c r="H247" s="1">
        <f>IFERROR(__xludf.DUMMYFUNCTION("""COMPUTED_VALUE"""),7355.11)</f>
        <v>7355.11</v>
      </c>
      <c r="J247" s="2">
        <f>IFERROR(__xludf.DUMMYFUNCTION("""COMPUTED_VALUE"""),45646.66666666667)</f>
        <v>45646.66667</v>
      </c>
      <c r="K247" s="1">
        <f>IFERROR(__xludf.DUMMYFUNCTION("""COMPUTED_VALUE"""),7524.6)</f>
        <v>7524.6</v>
      </c>
      <c r="M247" s="2">
        <f>IFERROR(__xludf.DUMMYFUNCTION("""COMPUTED_VALUE"""),45646.66666666667)</f>
        <v>45646.66667</v>
      </c>
      <c r="N247" s="1">
        <f>IFERROR(__xludf.DUMMYFUNCTION("""COMPUTED_VALUE"""),7.3642526E8)</f>
        <v>736425260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IFERROR(__xludf.DUMMYFUNCTION("""COMPUTED_VALUE"""),7515.14)</f>
        <v>7515.14</v>
      </c>
      <c r="D248" s="2">
        <f>IFERROR(__xludf.DUMMYFUNCTION("""COMPUTED_VALUE"""),45649.66666666667)</f>
        <v>45649.66667</v>
      </c>
      <c r="E248" s="1">
        <f>IFERROR(__xludf.DUMMYFUNCTION("""COMPUTED_VALUE"""),7523.73)</f>
        <v>7523.73</v>
      </c>
      <c r="G248" s="2">
        <f>IFERROR(__xludf.DUMMYFUNCTION("""COMPUTED_VALUE"""),45649.66666666667)</f>
        <v>45649.66667</v>
      </c>
      <c r="H248" s="1">
        <f>IFERROR(__xludf.DUMMYFUNCTION("""COMPUTED_VALUE"""),7445.4)</f>
        <v>7445.4</v>
      </c>
      <c r="J248" s="2">
        <f>IFERROR(__xludf.DUMMYFUNCTION("""COMPUTED_VALUE"""),45649.66666666667)</f>
        <v>45649.66667</v>
      </c>
      <c r="K248" s="1">
        <f>IFERROR(__xludf.DUMMYFUNCTION("""COMPUTED_VALUE"""),7494.82)</f>
        <v>7494.82</v>
      </c>
      <c r="M248" s="2">
        <f>IFERROR(__xludf.DUMMYFUNCTION("""COMPUTED_VALUE"""),45649.66666666667)</f>
        <v>45649.66667</v>
      </c>
      <c r="N248" s="1">
        <f>IFERROR(__xludf.DUMMYFUNCTION("""COMPUTED_VALUE"""),2.71321543E8)</f>
        <v>271321543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IFERROR(__xludf.DUMMYFUNCTION("""COMPUTED_VALUE"""),7497.33)</f>
        <v>7497.33</v>
      </c>
      <c r="D249" s="2">
        <f>IFERROR(__xludf.DUMMYFUNCTION("""COMPUTED_VALUE"""),45650.54166666667)</f>
        <v>45650.54167</v>
      </c>
      <c r="E249" s="1">
        <f>IFERROR(__xludf.DUMMYFUNCTION("""COMPUTED_VALUE"""),7571.75)</f>
        <v>7571.75</v>
      </c>
      <c r="G249" s="2">
        <f>IFERROR(__xludf.DUMMYFUNCTION("""COMPUTED_VALUE"""),45650.54166666667)</f>
        <v>45650.54167</v>
      </c>
      <c r="H249" s="1">
        <f>IFERROR(__xludf.DUMMYFUNCTION("""COMPUTED_VALUE"""),7491.73)</f>
        <v>7491.73</v>
      </c>
      <c r="J249" s="2">
        <f>IFERROR(__xludf.DUMMYFUNCTION("""COMPUTED_VALUE"""),45650.54166666667)</f>
        <v>45650.54167</v>
      </c>
      <c r="K249" s="1">
        <f>IFERROR(__xludf.DUMMYFUNCTION("""COMPUTED_VALUE"""),7571.75)</f>
        <v>7571.75</v>
      </c>
      <c r="M249" s="2">
        <f>IFERROR(__xludf.DUMMYFUNCTION("""COMPUTED_VALUE"""),45650.54166666667)</f>
        <v>45650.54167</v>
      </c>
      <c r="N249" s="1">
        <f>IFERROR(__xludf.DUMMYFUNCTION("""COMPUTED_VALUE"""),1.4110378E8)</f>
        <v>141103780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IFERROR(__xludf.DUMMYFUNCTION("""COMPUTED_VALUE"""),7551.85)</f>
        <v>7551.85</v>
      </c>
      <c r="D250" s="2">
        <f>IFERROR(__xludf.DUMMYFUNCTION("""COMPUTED_VALUE"""),45652.66666666667)</f>
        <v>45652.66667</v>
      </c>
      <c r="E250" s="1">
        <f>IFERROR(__xludf.DUMMYFUNCTION("""COMPUTED_VALUE"""),7583.14)</f>
        <v>7583.14</v>
      </c>
      <c r="G250" s="2">
        <f>IFERROR(__xludf.DUMMYFUNCTION("""COMPUTED_VALUE"""),45652.66666666667)</f>
        <v>45652.66667</v>
      </c>
      <c r="H250" s="1">
        <f>IFERROR(__xludf.DUMMYFUNCTION("""COMPUTED_VALUE"""),7519.24)</f>
        <v>7519.24</v>
      </c>
      <c r="J250" s="2">
        <f>IFERROR(__xludf.DUMMYFUNCTION("""COMPUTED_VALUE"""),45652.66666666667)</f>
        <v>45652.66667</v>
      </c>
      <c r="K250" s="1">
        <f>IFERROR(__xludf.DUMMYFUNCTION("""COMPUTED_VALUE"""),7548.89)</f>
        <v>7548.89</v>
      </c>
      <c r="M250" s="2">
        <f>IFERROR(__xludf.DUMMYFUNCTION("""COMPUTED_VALUE"""),45652.66666666667)</f>
        <v>45652.66667</v>
      </c>
      <c r="N250" s="1">
        <f>IFERROR(__xludf.DUMMYFUNCTION("""COMPUTED_VALUE"""),1.64937948E8)</f>
        <v>164937948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IFERROR(__xludf.DUMMYFUNCTION("""COMPUTED_VALUE"""),7497.4)</f>
        <v>7497.4</v>
      </c>
      <c r="D251" s="2">
        <f>IFERROR(__xludf.DUMMYFUNCTION("""COMPUTED_VALUE"""),45653.66666666667)</f>
        <v>45653.66667</v>
      </c>
      <c r="E251" s="1">
        <f>IFERROR(__xludf.DUMMYFUNCTION("""COMPUTED_VALUE"""),7498.74)</f>
        <v>7498.74</v>
      </c>
      <c r="G251" s="2">
        <f>IFERROR(__xludf.DUMMYFUNCTION("""COMPUTED_VALUE"""),45653.66666666667)</f>
        <v>45653.66667</v>
      </c>
      <c r="H251" s="1">
        <f>IFERROR(__xludf.DUMMYFUNCTION("""COMPUTED_VALUE"""),7350.59)</f>
        <v>7350.59</v>
      </c>
      <c r="J251" s="2">
        <f>IFERROR(__xludf.DUMMYFUNCTION("""COMPUTED_VALUE"""),45653.66666666667)</f>
        <v>45653.66667</v>
      </c>
      <c r="K251" s="1">
        <f>IFERROR(__xludf.DUMMYFUNCTION("""COMPUTED_VALUE"""),7423.81)</f>
        <v>7423.81</v>
      </c>
      <c r="M251" s="2">
        <f>IFERROR(__xludf.DUMMYFUNCTION("""COMPUTED_VALUE"""),45653.66666666667)</f>
        <v>45653.66667</v>
      </c>
      <c r="N251" s="1">
        <f>IFERROR(__xludf.DUMMYFUNCTION("""COMPUTED_VALUE"""),2.03086955E8)</f>
        <v>203086955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IFERROR(__xludf.DUMMYFUNCTION("""COMPUTED_VALUE"""),7334.82)</f>
        <v>7334.82</v>
      </c>
      <c r="D252" s="2">
        <f>IFERROR(__xludf.DUMMYFUNCTION("""COMPUTED_VALUE"""),45656.66666666667)</f>
        <v>45656.66667</v>
      </c>
      <c r="E252" s="1">
        <f>IFERROR(__xludf.DUMMYFUNCTION("""COMPUTED_VALUE"""),7375.3)</f>
        <v>7375.3</v>
      </c>
      <c r="G252" s="2">
        <f>IFERROR(__xludf.DUMMYFUNCTION("""COMPUTED_VALUE"""),45656.66666666667)</f>
        <v>45656.66667</v>
      </c>
      <c r="H252" s="1">
        <f>IFERROR(__xludf.DUMMYFUNCTION("""COMPUTED_VALUE"""),7263.38)</f>
        <v>7263.38</v>
      </c>
      <c r="J252" s="2">
        <f>IFERROR(__xludf.DUMMYFUNCTION("""COMPUTED_VALUE"""),45656.66666666667)</f>
        <v>45656.66667</v>
      </c>
      <c r="K252" s="1">
        <f>IFERROR(__xludf.DUMMYFUNCTION("""COMPUTED_VALUE"""),7328.38)</f>
        <v>7328.38</v>
      </c>
      <c r="M252" s="2">
        <f>IFERROR(__xludf.DUMMYFUNCTION("""COMPUTED_VALUE"""),45656.66666666667)</f>
        <v>45656.66667</v>
      </c>
      <c r="N252" s="1">
        <f>IFERROR(__xludf.DUMMYFUNCTION("""COMPUTED_VALUE"""),2.11461688E8)</f>
        <v>211461688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IFERROR(__xludf.DUMMYFUNCTION("""COMPUTED_VALUE"""),7352.78)</f>
        <v>7352.78</v>
      </c>
      <c r="D253" s="2">
        <f>IFERROR(__xludf.DUMMYFUNCTION("""COMPUTED_VALUE"""),45657.66666666667)</f>
        <v>45657.66667</v>
      </c>
      <c r="E253" s="1">
        <f>IFERROR(__xludf.DUMMYFUNCTION("""COMPUTED_VALUE"""),7353.02)</f>
        <v>7353.02</v>
      </c>
      <c r="G253" s="2">
        <f>IFERROR(__xludf.DUMMYFUNCTION("""COMPUTED_VALUE"""),45657.66666666667)</f>
        <v>45657.66667</v>
      </c>
      <c r="H253" s="1">
        <f>IFERROR(__xludf.DUMMYFUNCTION("""COMPUTED_VALUE"""),7257.53)</f>
        <v>7257.53</v>
      </c>
      <c r="J253" s="2">
        <f>IFERROR(__xludf.DUMMYFUNCTION("""COMPUTED_VALUE"""),45657.66666666667)</f>
        <v>45657.66667</v>
      </c>
      <c r="K253" s="1">
        <f>IFERROR(__xludf.DUMMYFUNCTION("""COMPUTED_VALUE"""),7269.56)</f>
        <v>7269.56</v>
      </c>
      <c r="M253" s="2">
        <f>IFERROR(__xludf.DUMMYFUNCTION("""COMPUTED_VALUE"""),45657.66666666667)</f>
        <v>45657.66667</v>
      </c>
      <c r="N253" s="1">
        <f>IFERROR(__xludf.DUMMYFUNCTION("""COMPUTED_VALUE"""),1.89246498E8)</f>
        <v>189246498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IFERROR(__xludf.DUMMYFUNCTION("""COMPUTED_VALUE"""),7340.59)</f>
        <v>7340.59</v>
      </c>
      <c r="D254" s="2">
        <f>IFERROR(__xludf.DUMMYFUNCTION("""COMPUTED_VALUE"""),45659.66666666667)</f>
        <v>45659.66667</v>
      </c>
      <c r="E254" s="1">
        <f>IFERROR(__xludf.DUMMYFUNCTION("""COMPUTED_VALUE"""),7352.47)</f>
        <v>7352.47</v>
      </c>
      <c r="G254" s="2">
        <f>IFERROR(__xludf.DUMMYFUNCTION("""COMPUTED_VALUE"""),45659.66666666667)</f>
        <v>45659.66667</v>
      </c>
      <c r="H254" s="1">
        <f>IFERROR(__xludf.DUMMYFUNCTION("""COMPUTED_VALUE"""),7171.27)</f>
        <v>7171.27</v>
      </c>
      <c r="J254" s="2">
        <f>IFERROR(__xludf.DUMMYFUNCTION("""COMPUTED_VALUE"""),45659.66666666667)</f>
        <v>45659.66667</v>
      </c>
      <c r="K254" s="1">
        <f>IFERROR(__xludf.DUMMYFUNCTION("""COMPUTED_VALUE"""),7234.93)</f>
        <v>7234.93</v>
      </c>
      <c r="M254" s="2">
        <f>IFERROR(__xludf.DUMMYFUNCTION("""COMPUTED_VALUE"""),45659.66666666667)</f>
        <v>45659.66667</v>
      </c>
      <c r="N254" s="1">
        <f>IFERROR(__xludf.DUMMYFUNCTION("""COMPUTED_VALUE"""),2.44895778E8)</f>
        <v>244895778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IFERROR(__xludf.DUMMYFUNCTION("""COMPUTED_VALUE"""),7271.05)</f>
        <v>7271.05</v>
      </c>
      <c r="D255" s="2">
        <f>IFERROR(__xludf.DUMMYFUNCTION("""COMPUTED_VALUE"""),45660.66666666667)</f>
        <v>45660.66667</v>
      </c>
      <c r="E255" s="1">
        <f>IFERROR(__xludf.DUMMYFUNCTION("""COMPUTED_VALUE"""),7339.59)</f>
        <v>7339.59</v>
      </c>
      <c r="G255" s="2">
        <f>IFERROR(__xludf.DUMMYFUNCTION("""COMPUTED_VALUE"""),45660.66666666667)</f>
        <v>45660.66667</v>
      </c>
      <c r="H255" s="1">
        <f>IFERROR(__xludf.DUMMYFUNCTION("""COMPUTED_VALUE"""),7251.8)</f>
        <v>7251.8</v>
      </c>
      <c r="J255" s="2">
        <f>IFERROR(__xludf.DUMMYFUNCTION("""COMPUTED_VALUE"""),45660.66666666667)</f>
        <v>45660.66667</v>
      </c>
      <c r="K255" s="1">
        <f>IFERROR(__xludf.DUMMYFUNCTION("""COMPUTED_VALUE"""),7331.56)</f>
        <v>7331.56</v>
      </c>
      <c r="M255" s="2">
        <f>IFERROR(__xludf.DUMMYFUNCTION("""COMPUTED_VALUE"""),45660.66666666667)</f>
        <v>45660.66667</v>
      </c>
      <c r="N255" s="1">
        <f>IFERROR(__xludf.DUMMYFUNCTION("""COMPUTED_VALUE"""),2.38635578E8)</f>
        <v>238635578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IFERROR(__xludf.DUMMYFUNCTION("""COMPUTED_VALUE"""),7395.24)</f>
        <v>7395.24</v>
      </c>
      <c r="D256" s="2">
        <f>IFERROR(__xludf.DUMMYFUNCTION("""COMPUTED_VALUE"""),45663.66666666667)</f>
        <v>45663.66667</v>
      </c>
      <c r="E256" s="1">
        <f>IFERROR(__xludf.DUMMYFUNCTION("""COMPUTED_VALUE"""),7458.89)</f>
        <v>7458.89</v>
      </c>
      <c r="G256" s="2">
        <f>IFERROR(__xludf.DUMMYFUNCTION("""COMPUTED_VALUE"""),45663.66666666667)</f>
        <v>45663.66667</v>
      </c>
      <c r="H256" s="1">
        <f>IFERROR(__xludf.DUMMYFUNCTION("""COMPUTED_VALUE"""),7333.09)</f>
        <v>7333.09</v>
      </c>
      <c r="J256" s="2">
        <f>IFERROR(__xludf.DUMMYFUNCTION("""COMPUTED_VALUE"""),45663.66666666667)</f>
        <v>45663.66667</v>
      </c>
      <c r="K256" s="1">
        <f>IFERROR(__xludf.DUMMYFUNCTION("""COMPUTED_VALUE"""),7374.02)</f>
        <v>7374.02</v>
      </c>
      <c r="M256" s="2">
        <f>IFERROR(__xludf.DUMMYFUNCTION("""COMPUTED_VALUE"""),45663.66666666667)</f>
        <v>45663.66667</v>
      </c>
      <c r="N256" s="1">
        <f>IFERROR(__xludf.DUMMYFUNCTION("""COMPUTED_VALUE"""),3.09539019E8)</f>
        <v>309539019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IFERROR(__xludf.DUMMYFUNCTION("""COMPUTED_VALUE"""),7376.16)</f>
        <v>7376.16</v>
      </c>
      <c r="D257" s="2">
        <f>IFERROR(__xludf.DUMMYFUNCTION("""COMPUTED_VALUE"""),45664.66666666667)</f>
        <v>45664.66667</v>
      </c>
      <c r="E257" s="1">
        <f>IFERROR(__xludf.DUMMYFUNCTION("""COMPUTED_VALUE"""),7384.35)</f>
        <v>7384.35</v>
      </c>
      <c r="G257" s="2">
        <f>IFERROR(__xludf.DUMMYFUNCTION("""COMPUTED_VALUE"""),45664.66666666667)</f>
        <v>45664.66667</v>
      </c>
      <c r="H257" s="1">
        <f>IFERROR(__xludf.DUMMYFUNCTION("""COMPUTED_VALUE"""),7203.64)</f>
        <v>7203.64</v>
      </c>
      <c r="J257" s="2">
        <f>IFERROR(__xludf.DUMMYFUNCTION("""COMPUTED_VALUE"""),45664.66666666667)</f>
        <v>45664.66667</v>
      </c>
      <c r="K257" s="1">
        <f>IFERROR(__xludf.DUMMYFUNCTION("""COMPUTED_VALUE"""),7235.36)</f>
        <v>7235.36</v>
      </c>
      <c r="M257" s="2">
        <f>IFERROR(__xludf.DUMMYFUNCTION("""COMPUTED_VALUE"""),45664.66666666667)</f>
        <v>45664.66667</v>
      </c>
      <c r="N257" s="1">
        <f>IFERROR(__xludf.DUMMYFUNCTION("""COMPUTED_VALUE"""),2.8346941E8)</f>
        <v>283469410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IFERROR(__xludf.DUMMYFUNCTION("""COMPUTED_VALUE"""),7239.36)</f>
        <v>7239.36</v>
      </c>
      <c r="D258" s="2">
        <f>IFERROR(__xludf.DUMMYFUNCTION("""COMPUTED_VALUE"""),45665.66666666667)</f>
        <v>45665.66667</v>
      </c>
      <c r="E258" s="1">
        <f>IFERROR(__xludf.DUMMYFUNCTION("""COMPUTED_VALUE"""),7278.58)</f>
        <v>7278.58</v>
      </c>
      <c r="G258" s="2">
        <f>IFERROR(__xludf.DUMMYFUNCTION("""COMPUTED_VALUE"""),45665.66666666667)</f>
        <v>45665.66667</v>
      </c>
      <c r="H258" s="1">
        <f>IFERROR(__xludf.DUMMYFUNCTION("""COMPUTED_VALUE"""),7194.14)</f>
        <v>7194.14</v>
      </c>
      <c r="J258" s="2">
        <f>IFERROR(__xludf.DUMMYFUNCTION("""COMPUTED_VALUE"""),45665.66666666667)</f>
        <v>45665.66667</v>
      </c>
      <c r="K258" s="1">
        <f>IFERROR(__xludf.DUMMYFUNCTION("""COMPUTED_VALUE"""),7262.11)</f>
        <v>7262.11</v>
      </c>
      <c r="M258" s="2">
        <f>IFERROR(__xludf.DUMMYFUNCTION("""COMPUTED_VALUE"""),45665.66666666667)</f>
        <v>45665.66667</v>
      </c>
      <c r="N258" s="1">
        <f>IFERROR(__xludf.DUMMYFUNCTION("""COMPUTED_VALUE"""),2.73645271E8)</f>
        <v>273645271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IFERROR(__xludf.DUMMYFUNCTION("""COMPUTED_VALUE"""),7217.45)</f>
        <v>7217.45</v>
      </c>
      <c r="D259" s="2">
        <f>IFERROR(__xludf.DUMMYFUNCTION("""COMPUTED_VALUE"""),45667.66666666667)</f>
        <v>45667.66667</v>
      </c>
      <c r="E259" s="1">
        <f>IFERROR(__xludf.DUMMYFUNCTION("""COMPUTED_VALUE"""),7217.45)</f>
        <v>7217.45</v>
      </c>
      <c r="G259" s="2">
        <f>IFERROR(__xludf.DUMMYFUNCTION("""COMPUTED_VALUE"""),45667.66666666667)</f>
        <v>45667.66667</v>
      </c>
      <c r="H259" s="1">
        <f>IFERROR(__xludf.DUMMYFUNCTION("""COMPUTED_VALUE"""),7091.5)</f>
        <v>7091.5</v>
      </c>
      <c r="J259" s="2">
        <f>IFERROR(__xludf.DUMMYFUNCTION("""COMPUTED_VALUE"""),45667.66666666667)</f>
        <v>45667.66667</v>
      </c>
      <c r="K259" s="1">
        <f>IFERROR(__xludf.DUMMYFUNCTION("""COMPUTED_VALUE"""),7138.05)</f>
        <v>7138.05</v>
      </c>
      <c r="M259" s="2">
        <f>IFERROR(__xludf.DUMMYFUNCTION("""COMPUTED_VALUE"""),45667.66666666667)</f>
        <v>45667.66667</v>
      </c>
      <c r="N259" s="1">
        <f>IFERROR(__xludf.DUMMYFUNCTION("""COMPUTED_VALUE"""),3.02797468E8)</f>
        <v>302797468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IFERROR(__xludf.DUMMYFUNCTION("""COMPUTED_VALUE"""),7063.8)</f>
        <v>7063.8</v>
      </c>
      <c r="D260" s="2">
        <f>IFERROR(__xludf.DUMMYFUNCTION("""COMPUTED_VALUE"""),45670.66666666667)</f>
        <v>45670.66667</v>
      </c>
      <c r="E260" s="1">
        <f>IFERROR(__xludf.DUMMYFUNCTION("""COMPUTED_VALUE"""),7098.79)</f>
        <v>7098.79</v>
      </c>
      <c r="G260" s="2">
        <f>IFERROR(__xludf.DUMMYFUNCTION("""COMPUTED_VALUE"""),45670.66666666667)</f>
        <v>45670.66667</v>
      </c>
      <c r="H260" s="1">
        <f>IFERROR(__xludf.DUMMYFUNCTION("""COMPUTED_VALUE"""),7023.68)</f>
        <v>7023.68</v>
      </c>
      <c r="J260" s="2">
        <f>IFERROR(__xludf.DUMMYFUNCTION("""COMPUTED_VALUE"""),45670.66666666667)</f>
        <v>45670.66667</v>
      </c>
      <c r="K260" s="1">
        <f>IFERROR(__xludf.DUMMYFUNCTION("""COMPUTED_VALUE"""),7094.11)</f>
        <v>7094.11</v>
      </c>
      <c r="M260" s="2">
        <f>IFERROR(__xludf.DUMMYFUNCTION("""COMPUTED_VALUE"""),45670.66666666667)</f>
        <v>45670.66667</v>
      </c>
      <c r="N260" s="1">
        <f>IFERROR(__xludf.DUMMYFUNCTION("""COMPUTED_VALUE"""),2.44104791E8)</f>
        <v>244104791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IFERROR(__xludf.DUMMYFUNCTION("""COMPUTED_VALUE"""),7131.89)</f>
        <v>7131.89</v>
      </c>
      <c r="D261" s="2">
        <f>IFERROR(__xludf.DUMMYFUNCTION("""COMPUTED_VALUE"""),45671.66666666667)</f>
        <v>45671.66667</v>
      </c>
      <c r="E261" s="1">
        <f>IFERROR(__xludf.DUMMYFUNCTION("""COMPUTED_VALUE"""),7164.53)</f>
        <v>7164.53</v>
      </c>
      <c r="G261" s="2">
        <f>IFERROR(__xludf.DUMMYFUNCTION("""COMPUTED_VALUE"""),45671.66666666667)</f>
        <v>45671.66667</v>
      </c>
      <c r="H261" s="1">
        <f>IFERROR(__xludf.DUMMYFUNCTION("""COMPUTED_VALUE"""),7053.93)</f>
        <v>7053.93</v>
      </c>
      <c r="J261" s="2">
        <f>IFERROR(__xludf.DUMMYFUNCTION("""COMPUTED_VALUE"""),45671.66666666667)</f>
        <v>45671.66667</v>
      </c>
      <c r="K261" s="1">
        <f>IFERROR(__xludf.DUMMYFUNCTION("""COMPUTED_VALUE"""),7120.78)</f>
        <v>7120.78</v>
      </c>
      <c r="M261" s="2">
        <f>IFERROR(__xludf.DUMMYFUNCTION("""COMPUTED_VALUE"""),45671.66666666667)</f>
        <v>45671.66667</v>
      </c>
      <c r="N261" s="1">
        <f>IFERROR(__xludf.DUMMYFUNCTION("""COMPUTED_VALUE"""),2.44758358E8)</f>
        <v>244758358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IFERROR(__xludf.DUMMYFUNCTION("""COMPUTED_VALUE"""),7220.07)</f>
        <v>7220.07</v>
      </c>
      <c r="D262" s="2">
        <f>IFERROR(__xludf.DUMMYFUNCTION("""COMPUTED_VALUE"""),45672.66666666667)</f>
        <v>45672.66667</v>
      </c>
      <c r="E262" s="1">
        <f>IFERROR(__xludf.DUMMYFUNCTION("""COMPUTED_VALUE"""),7305.51)</f>
        <v>7305.51</v>
      </c>
      <c r="G262" s="2">
        <f>IFERROR(__xludf.DUMMYFUNCTION("""COMPUTED_VALUE"""),45672.66666666667)</f>
        <v>45672.66667</v>
      </c>
      <c r="H262" s="1">
        <f>IFERROR(__xludf.DUMMYFUNCTION("""COMPUTED_VALUE"""),7209.53)</f>
        <v>7209.53</v>
      </c>
      <c r="J262" s="2">
        <f>IFERROR(__xludf.DUMMYFUNCTION("""COMPUTED_VALUE"""),45672.66666666667)</f>
        <v>45672.66667</v>
      </c>
      <c r="K262" s="1">
        <f>IFERROR(__xludf.DUMMYFUNCTION("""COMPUTED_VALUE"""),7272.01)</f>
        <v>7272.01</v>
      </c>
      <c r="M262" s="2">
        <f>IFERROR(__xludf.DUMMYFUNCTION("""COMPUTED_VALUE"""),45672.66666666667)</f>
        <v>45672.66667</v>
      </c>
      <c r="N262" s="1">
        <f>IFERROR(__xludf.DUMMYFUNCTION("""COMPUTED_VALUE"""),2.60593891E8)</f>
        <v>260593891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IFERROR(__xludf.DUMMYFUNCTION("""COMPUTED_VALUE"""),7311.01)</f>
        <v>7311.01</v>
      </c>
      <c r="D263" s="2">
        <f>IFERROR(__xludf.DUMMYFUNCTION("""COMPUTED_VALUE"""),45673.66666666667)</f>
        <v>45673.66667</v>
      </c>
      <c r="E263" s="1">
        <f>IFERROR(__xludf.DUMMYFUNCTION("""COMPUTED_VALUE"""),7332.48)</f>
        <v>7332.48</v>
      </c>
      <c r="G263" s="2">
        <f>IFERROR(__xludf.DUMMYFUNCTION("""COMPUTED_VALUE"""),45673.66666666667)</f>
        <v>45673.66667</v>
      </c>
      <c r="H263" s="1">
        <f>IFERROR(__xludf.DUMMYFUNCTION("""COMPUTED_VALUE"""),7258.48)</f>
        <v>7258.48</v>
      </c>
      <c r="J263" s="2">
        <f>IFERROR(__xludf.DUMMYFUNCTION("""COMPUTED_VALUE"""),45673.66666666667)</f>
        <v>45673.66667</v>
      </c>
      <c r="K263" s="1">
        <f>IFERROR(__xludf.DUMMYFUNCTION("""COMPUTED_VALUE"""),7265.31)</f>
        <v>7265.31</v>
      </c>
      <c r="M263" s="2">
        <f>IFERROR(__xludf.DUMMYFUNCTION("""COMPUTED_VALUE"""),45673.66666666667)</f>
        <v>45673.66667</v>
      </c>
      <c r="N263" s="1">
        <f>IFERROR(__xludf.DUMMYFUNCTION("""COMPUTED_VALUE"""),2.50862339E8)</f>
        <v>250862339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IFERROR(__xludf.DUMMYFUNCTION("""COMPUTED_VALUE"""),7405.03)</f>
        <v>7405.03</v>
      </c>
      <c r="D264" s="2">
        <f>IFERROR(__xludf.DUMMYFUNCTION("""COMPUTED_VALUE"""),45674.66666666667)</f>
        <v>45674.66667</v>
      </c>
      <c r="E264" s="1">
        <f>IFERROR(__xludf.DUMMYFUNCTION("""COMPUTED_VALUE"""),7405.03)</f>
        <v>7405.03</v>
      </c>
      <c r="G264" s="2">
        <f>IFERROR(__xludf.DUMMYFUNCTION("""COMPUTED_VALUE"""),45674.66666666667)</f>
        <v>45674.66667</v>
      </c>
      <c r="H264" s="1">
        <f>IFERROR(__xludf.DUMMYFUNCTION("""COMPUTED_VALUE"""),7322.42)</f>
        <v>7322.42</v>
      </c>
      <c r="J264" s="2">
        <f>IFERROR(__xludf.DUMMYFUNCTION("""COMPUTED_VALUE"""),45674.66666666667)</f>
        <v>45674.66667</v>
      </c>
      <c r="K264" s="1">
        <f>IFERROR(__xludf.DUMMYFUNCTION("""COMPUTED_VALUE"""),7335.64)</f>
        <v>7335.64</v>
      </c>
      <c r="M264" s="2">
        <f>IFERROR(__xludf.DUMMYFUNCTION("""COMPUTED_VALUE"""),45674.66666666667)</f>
        <v>45674.66667</v>
      </c>
      <c r="N264" s="1">
        <f>IFERROR(__xludf.DUMMYFUNCTION("""COMPUTED_VALUE"""),2.83010048E8)</f>
        <v>283010048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IFERROR(__xludf.DUMMYFUNCTION("""COMPUTED_VALUE"""),7382.11)</f>
        <v>7382.11</v>
      </c>
      <c r="D265" s="2">
        <f>IFERROR(__xludf.DUMMYFUNCTION("""COMPUTED_VALUE"""),45678.66666666667)</f>
        <v>45678.66667</v>
      </c>
      <c r="E265" s="1">
        <f>IFERROR(__xludf.DUMMYFUNCTION("""COMPUTED_VALUE"""),7425.58)</f>
        <v>7425.58</v>
      </c>
      <c r="G265" s="2">
        <f>IFERROR(__xludf.DUMMYFUNCTION("""COMPUTED_VALUE"""),45678.66666666667)</f>
        <v>45678.66667</v>
      </c>
      <c r="H265" s="1">
        <f>IFERROR(__xludf.DUMMYFUNCTION("""COMPUTED_VALUE"""),7321.68)</f>
        <v>7321.68</v>
      </c>
      <c r="J265" s="2">
        <f>IFERROR(__xludf.DUMMYFUNCTION("""COMPUTED_VALUE"""),45678.66666666667)</f>
        <v>45678.66667</v>
      </c>
      <c r="K265" s="1">
        <f>IFERROR(__xludf.DUMMYFUNCTION("""COMPUTED_VALUE"""),7394.0)</f>
        <v>7394</v>
      </c>
      <c r="M265" s="2">
        <f>IFERROR(__xludf.DUMMYFUNCTION("""COMPUTED_VALUE"""),45678.66666666667)</f>
        <v>45678.66667</v>
      </c>
      <c r="N265" s="1">
        <f>IFERROR(__xludf.DUMMYFUNCTION("""COMPUTED_VALUE"""),2.96021186E8)</f>
        <v>296021186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IFERROR(__xludf.DUMMYFUNCTION("""COMPUTED_VALUE"""),7546.35)</f>
        <v>7546.35</v>
      </c>
      <c r="D266" s="2">
        <f>IFERROR(__xludf.DUMMYFUNCTION("""COMPUTED_VALUE"""),45679.66666666667)</f>
        <v>45679.66667</v>
      </c>
      <c r="E266" s="1">
        <f>IFERROR(__xludf.DUMMYFUNCTION("""COMPUTED_VALUE"""),7642.53)</f>
        <v>7642.53</v>
      </c>
      <c r="G266" s="2">
        <f>IFERROR(__xludf.DUMMYFUNCTION("""COMPUTED_VALUE"""),45679.66666666667)</f>
        <v>45679.66667</v>
      </c>
      <c r="H266" s="1">
        <f>IFERROR(__xludf.DUMMYFUNCTION("""COMPUTED_VALUE"""),7505.57)</f>
        <v>7505.57</v>
      </c>
      <c r="J266" s="2">
        <f>IFERROR(__xludf.DUMMYFUNCTION("""COMPUTED_VALUE"""),45679.66666666667)</f>
        <v>45679.66667</v>
      </c>
      <c r="K266" s="1">
        <f>IFERROR(__xludf.DUMMYFUNCTION("""COMPUTED_VALUE"""),7634.71)</f>
        <v>7634.71</v>
      </c>
      <c r="M266" s="2">
        <f>IFERROR(__xludf.DUMMYFUNCTION("""COMPUTED_VALUE"""),45679.66666666667)</f>
        <v>45679.66667</v>
      </c>
      <c r="N266" s="1">
        <f>IFERROR(__xludf.DUMMYFUNCTION("""COMPUTED_VALUE"""),2.90028391E8)</f>
        <v>290028391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IFERROR(__xludf.DUMMYFUNCTION("""COMPUTED_VALUE"""),7576.59)</f>
        <v>7576.59</v>
      </c>
      <c r="D267" s="2">
        <f>IFERROR(__xludf.DUMMYFUNCTION("""COMPUTED_VALUE"""),45680.66666666667)</f>
        <v>45680.66667</v>
      </c>
      <c r="E267" s="1">
        <f>IFERROR(__xludf.DUMMYFUNCTION("""COMPUTED_VALUE"""),7655.19)</f>
        <v>7655.19</v>
      </c>
      <c r="G267" s="2">
        <f>IFERROR(__xludf.DUMMYFUNCTION("""COMPUTED_VALUE"""),45680.66666666667)</f>
        <v>45680.66667</v>
      </c>
      <c r="H267" s="1">
        <f>IFERROR(__xludf.DUMMYFUNCTION("""COMPUTED_VALUE"""),7576.59)</f>
        <v>7576.59</v>
      </c>
      <c r="J267" s="2">
        <f>IFERROR(__xludf.DUMMYFUNCTION("""COMPUTED_VALUE"""),45680.66666666667)</f>
        <v>45680.66667</v>
      </c>
      <c r="K267" s="1">
        <f>IFERROR(__xludf.DUMMYFUNCTION("""COMPUTED_VALUE"""),7655.19)</f>
        <v>7655.19</v>
      </c>
      <c r="M267" s="2">
        <f>IFERROR(__xludf.DUMMYFUNCTION("""COMPUTED_VALUE"""),45680.66666666667)</f>
        <v>45680.66667</v>
      </c>
      <c r="N267" s="1">
        <f>IFERROR(__xludf.DUMMYFUNCTION("""COMPUTED_VALUE"""),2.35776982E8)</f>
        <v>235776982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IFERROR(__xludf.DUMMYFUNCTION("""COMPUTED_VALUE"""),7648.85)</f>
        <v>7648.85</v>
      </c>
      <c r="D268" s="2">
        <f>IFERROR(__xludf.DUMMYFUNCTION("""COMPUTED_VALUE"""),45681.66666666667)</f>
        <v>45681.66667</v>
      </c>
      <c r="E268" s="1">
        <f>IFERROR(__xludf.DUMMYFUNCTION("""COMPUTED_VALUE"""),7672.64)</f>
        <v>7672.64</v>
      </c>
      <c r="G268" s="2">
        <f>IFERROR(__xludf.DUMMYFUNCTION("""COMPUTED_VALUE"""),45681.66666666667)</f>
        <v>45681.66667</v>
      </c>
      <c r="H268" s="1">
        <f>IFERROR(__xludf.DUMMYFUNCTION("""COMPUTED_VALUE"""),7583.94)</f>
        <v>7583.94</v>
      </c>
      <c r="J268" s="2">
        <f>IFERROR(__xludf.DUMMYFUNCTION("""COMPUTED_VALUE"""),45681.66666666667)</f>
        <v>45681.66667</v>
      </c>
      <c r="K268" s="1">
        <f>IFERROR(__xludf.DUMMYFUNCTION("""COMPUTED_VALUE"""),7610.78)</f>
        <v>7610.78</v>
      </c>
      <c r="M268" s="2">
        <f>IFERROR(__xludf.DUMMYFUNCTION("""COMPUTED_VALUE"""),45681.66666666667)</f>
        <v>45681.66667</v>
      </c>
      <c r="N268" s="1">
        <f>IFERROR(__xludf.DUMMYFUNCTION("""COMPUTED_VALUE"""),2.53427518E8)</f>
        <v>253427518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IFERROR(__xludf.DUMMYFUNCTION("""COMPUTED_VALUE"""),7332.92)</f>
        <v>7332.92</v>
      </c>
      <c r="D269" s="2">
        <f>IFERROR(__xludf.DUMMYFUNCTION("""COMPUTED_VALUE"""),45684.66666666667)</f>
        <v>45684.66667</v>
      </c>
      <c r="E269" s="1">
        <f>IFERROR(__xludf.DUMMYFUNCTION("""COMPUTED_VALUE"""),7516.24)</f>
        <v>7516.24</v>
      </c>
      <c r="G269" s="2">
        <f>IFERROR(__xludf.DUMMYFUNCTION("""COMPUTED_VALUE"""),45684.66666666667)</f>
        <v>45684.66667</v>
      </c>
      <c r="H269" s="1">
        <f>IFERROR(__xludf.DUMMYFUNCTION("""COMPUTED_VALUE"""),7327.65)</f>
        <v>7327.65</v>
      </c>
      <c r="J269" s="2">
        <f>IFERROR(__xludf.DUMMYFUNCTION("""COMPUTED_VALUE"""),45684.66666666667)</f>
        <v>45684.66667</v>
      </c>
      <c r="K269" s="1">
        <f>IFERROR(__xludf.DUMMYFUNCTION("""COMPUTED_VALUE"""),7468.36)</f>
        <v>7468.36</v>
      </c>
      <c r="M269" s="2">
        <f>IFERROR(__xludf.DUMMYFUNCTION("""COMPUTED_VALUE"""),45684.66666666667)</f>
        <v>45684.66667</v>
      </c>
      <c r="N269" s="1">
        <f>IFERROR(__xludf.DUMMYFUNCTION("""COMPUTED_VALUE"""),3.39454304E8)</f>
        <v>339454304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IFERROR(__xludf.DUMMYFUNCTION("""COMPUTED_VALUE"""),7473.05)</f>
        <v>7473.05</v>
      </c>
      <c r="D270" s="2">
        <f>IFERROR(__xludf.DUMMYFUNCTION("""COMPUTED_VALUE"""),45685.66666666667)</f>
        <v>45685.66667</v>
      </c>
      <c r="E270" s="1">
        <f>IFERROR(__xludf.DUMMYFUNCTION("""COMPUTED_VALUE"""),7719.9)</f>
        <v>7719.9</v>
      </c>
      <c r="G270" s="2">
        <f>IFERROR(__xludf.DUMMYFUNCTION("""COMPUTED_VALUE"""),45685.66666666667)</f>
        <v>45685.66667</v>
      </c>
      <c r="H270" s="1">
        <f>IFERROR(__xludf.DUMMYFUNCTION("""COMPUTED_VALUE"""),7445.01)</f>
        <v>7445.01</v>
      </c>
      <c r="J270" s="2">
        <f>IFERROR(__xludf.DUMMYFUNCTION("""COMPUTED_VALUE"""),45685.66666666667)</f>
        <v>45685.66667</v>
      </c>
      <c r="K270" s="1">
        <f>IFERROR(__xludf.DUMMYFUNCTION("""COMPUTED_VALUE"""),7692.5)</f>
        <v>7692.5</v>
      </c>
      <c r="M270" s="2">
        <f>IFERROR(__xludf.DUMMYFUNCTION("""COMPUTED_VALUE"""),45685.66666666667)</f>
        <v>45685.66667</v>
      </c>
      <c r="N270" s="1">
        <f>IFERROR(__xludf.DUMMYFUNCTION("""COMPUTED_VALUE"""),3.19636802E8)</f>
        <v>319636802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IFERROR(__xludf.DUMMYFUNCTION("""COMPUTED_VALUE"""),7669.63)</f>
        <v>7669.63</v>
      </c>
      <c r="D271" s="2">
        <f>IFERROR(__xludf.DUMMYFUNCTION("""COMPUTED_VALUE"""),45686.66666666667)</f>
        <v>45686.66667</v>
      </c>
      <c r="E271" s="1">
        <f>IFERROR(__xludf.DUMMYFUNCTION("""COMPUTED_VALUE"""),7669.63)</f>
        <v>7669.63</v>
      </c>
      <c r="G271" s="2">
        <f>IFERROR(__xludf.DUMMYFUNCTION("""COMPUTED_VALUE"""),45686.66666666667)</f>
        <v>45686.66667</v>
      </c>
      <c r="H271" s="1">
        <f>IFERROR(__xludf.DUMMYFUNCTION("""COMPUTED_VALUE"""),7554.1)</f>
        <v>7554.1</v>
      </c>
      <c r="J271" s="2">
        <f>IFERROR(__xludf.DUMMYFUNCTION("""COMPUTED_VALUE"""),45686.66666666667)</f>
        <v>45686.66667</v>
      </c>
      <c r="K271" s="1">
        <f>IFERROR(__xludf.DUMMYFUNCTION("""COMPUTED_VALUE"""),7589.57)</f>
        <v>7589.57</v>
      </c>
      <c r="M271" s="2">
        <f>IFERROR(__xludf.DUMMYFUNCTION("""COMPUTED_VALUE"""),45686.66666666667)</f>
        <v>45686.66667</v>
      </c>
      <c r="N271" s="1">
        <f>IFERROR(__xludf.DUMMYFUNCTION("""COMPUTED_VALUE"""),2.42911361E8)</f>
        <v>242911361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IFERROR(__xludf.DUMMYFUNCTION("""COMPUTED_VALUE"""),7351.77)</f>
        <v>7351.77</v>
      </c>
      <c r="D272" s="2">
        <f>IFERROR(__xludf.DUMMYFUNCTION("""COMPUTED_VALUE"""),45687.66666666667)</f>
        <v>45687.66667</v>
      </c>
      <c r="E272" s="1">
        <f>IFERROR(__xludf.DUMMYFUNCTION("""COMPUTED_VALUE"""),7404.32)</f>
        <v>7404.32</v>
      </c>
      <c r="G272" s="2">
        <f>IFERROR(__xludf.DUMMYFUNCTION("""COMPUTED_VALUE"""),45687.66666666667)</f>
        <v>45687.66667</v>
      </c>
      <c r="H272" s="1">
        <f>IFERROR(__xludf.DUMMYFUNCTION("""COMPUTED_VALUE"""),7282.03)</f>
        <v>7282.03</v>
      </c>
      <c r="J272" s="2">
        <f>IFERROR(__xludf.DUMMYFUNCTION("""COMPUTED_VALUE"""),45687.66666666667)</f>
        <v>45687.66667</v>
      </c>
      <c r="K272" s="1">
        <f>IFERROR(__xludf.DUMMYFUNCTION("""COMPUTED_VALUE"""),7321.69)</f>
        <v>7321.69</v>
      </c>
      <c r="M272" s="2">
        <f>IFERROR(__xludf.DUMMYFUNCTION("""COMPUTED_VALUE"""),45687.66666666667)</f>
        <v>45687.66667</v>
      </c>
      <c r="N272" s="1">
        <f>IFERROR(__xludf.DUMMYFUNCTION("""COMPUTED_VALUE"""),2.76705335E8)</f>
        <v>276705335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IFERROR(__xludf.DUMMYFUNCTION("""COMPUTED_VALUE"""),7385.74)</f>
        <v>7385.74</v>
      </c>
      <c r="D273" s="2">
        <f>IFERROR(__xludf.DUMMYFUNCTION("""COMPUTED_VALUE"""),45688.66666666667)</f>
        <v>45688.66667</v>
      </c>
      <c r="E273" s="1">
        <f>IFERROR(__xludf.DUMMYFUNCTION("""COMPUTED_VALUE"""),7419.8)</f>
        <v>7419.8</v>
      </c>
      <c r="G273" s="2">
        <f>IFERROR(__xludf.DUMMYFUNCTION("""COMPUTED_VALUE"""),45688.66666666667)</f>
        <v>45688.66667</v>
      </c>
      <c r="H273" s="1">
        <f>IFERROR(__xludf.DUMMYFUNCTION("""COMPUTED_VALUE"""),7321.02)</f>
        <v>7321.02</v>
      </c>
      <c r="J273" s="2">
        <f>IFERROR(__xludf.DUMMYFUNCTION("""COMPUTED_VALUE"""),45688.66666666667)</f>
        <v>45688.66667</v>
      </c>
      <c r="K273" s="1">
        <f>IFERROR(__xludf.DUMMYFUNCTION("""COMPUTED_VALUE"""),7325.05)</f>
        <v>7325.05</v>
      </c>
      <c r="M273" s="2">
        <f>IFERROR(__xludf.DUMMYFUNCTION("""COMPUTED_VALUE"""),45688.66666666667)</f>
        <v>45688.66667</v>
      </c>
      <c r="N273" s="1">
        <f>IFERROR(__xludf.DUMMYFUNCTION("""COMPUTED_VALUE"""),2.92798295E8)</f>
        <v>292798295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IFERROR(__xludf.DUMMYFUNCTION("""COMPUTED_VALUE"""),7224.17)</f>
        <v>7224.17</v>
      </c>
      <c r="D274" s="2">
        <f>IFERROR(__xludf.DUMMYFUNCTION("""COMPUTED_VALUE"""),45691.66666666667)</f>
        <v>45691.66667</v>
      </c>
      <c r="E274" s="1">
        <f>IFERROR(__xludf.DUMMYFUNCTION("""COMPUTED_VALUE"""),7330.6)</f>
        <v>7330.6</v>
      </c>
      <c r="G274" s="2">
        <f>IFERROR(__xludf.DUMMYFUNCTION("""COMPUTED_VALUE"""),45691.66666666667)</f>
        <v>45691.66667</v>
      </c>
      <c r="H274" s="1">
        <f>IFERROR(__xludf.DUMMYFUNCTION("""COMPUTED_VALUE"""),7174.62)</f>
        <v>7174.62</v>
      </c>
      <c r="J274" s="2">
        <f>IFERROR(__xludf.DUMMYFUNCTION("""COMPUTED_VALUE"""),45691.66666666667)</f>
        <v>45691.66667</v>
      </c>
      <c r="K274" s="1">
        <f>IFERROR(__xludf.DUMMYFUNCTION("""COMPUTED_VALUE"""),7276.87)</f>
        <v>7276.87</v>
      </c>
      <c r="M274" s="2">
        <f>IFERROR(__xludf.DUMMYFUNCTION("""COMPUTED_VALUE"""),45691.66666666667)</f>
        <v>45691.66667</v>
      </c>
      <c r="N274" s="1">
        <f>IFERROR(__xludf.DUMMYFUNCTION("""COMPUTED_VALUE"""),3.37949989E8)</f>
        <v>337949989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IFERROR(__xludf.DUMMYFUNCTION("""COMPUTED_VALUE"""),7347.96)</f>
        <v>7347.96</v>
      </c>
      <c r="D275" s="2">
        <f>IFERROR(__xludf.DUMMYFUNCTION("""COMPUTED_VALUE"""),45692.66666666667)</f>
        <v>45692.66667</v>
      </c>
      <c r="E275" s="1">
        <f>IFERROR(__xludf.DUMMYFUNCTION("""COMPUTED_VALUE"""),7377.7)</f>
        <v>7377.7</v>
      </c>
      <c r="G275" s="2">
        <f>IFERROR(__xludf.DUMMYFUNCTION("""COMPUTED_VALUE"""),45692.66666666667)</f>
        <v>45692.66667</v>
      </c>
      <c r="H275" s="1">
        <f>IFERROR(__xludf.DUMMYFUNCTION("""COMPUTED_VALUE"""),7317.6)</f>
        <v>7317.6</v>
      </c>
      <c r="J275" s="2">
        <f>IFERROR(__xludf.DUMMYFUNCTION("""COMPUTED_VALUE"""),45692.66666666667)</f>
        <v>45692.66667</v>
      </c>
      <c r="K275" s="1">
        <f>IFERROR(__xludf.DUMMYFUNCTION("""COMPUTED_VALUE"""),7359.03)</f>
        <v>7359.03</v>
      </c>
      <c r="M275" s="2">
        <f>IFERROR(__xludf.DUMMYFUNCTION("""COMPUTED_VALUE"""),45692.66666666667)</f>
        <v>45692.66667</v>
      </c>
      <c r="N275" s="1">
        <f>IFERROR(__xludf.DUMMYFUNCTION("""COMPUTED_VALUE"""),4.32606665E8)</f>
        <v>432606665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IFERROR(__xludf.DUMMYFUNCTION("""COMPUTED_VALUE"""),7352.5)</f>
        <v>7352.5</v>
      </c>
      <c r="D276" s="2">
        <f>IFERROR(__xludf.DUMMYFUNCTION("""COMPUTED_VALUE"""),45693.66666666667)</f>
        <v>45693.66667</v>
      </c>
      <c r="E276" s="1">
        <f>IFERROR(__xludf.DUMMYFUNCTION("""COMPUTED_VALUE"""),7389.69)</f>
        <v>7389.69</v>
      </c>
      <c r="G276" s="2">
        <f>IFERROR(__xludf.DUMMYFUNCTION("""COMPUTED_VALUE"""),45693.66666666667)</f>
        <v>45693.66667</v>
      </c>
      <c r="H276" s="1">
        <f>IFERROR(__xludf.DUMMYFUNCTION("""COMPUTED_VALUE"""),7313.8)</f>
        <v>7313.8</v>
      </c>
      <c r="J276" s="2">
        <f>IFERROR(__xludf.DUMMYFUNCTION("""COMPUTED_VALUE"""),45693.66666666667)</f>
        <v>45693.66667</v>
      </c>
      <c r="K276" s="1">
        <f>IFERROR(__xludf.DUMMYFUNCTION("""COMPUTED_VALUE"""),7389.2)</f>
        <v>7389.2</v>
      </c>
      <c r="M276" s="2">
        <f>IFERROR(__xludf.DUMMYFUNCTION("""COMPUTED_VALUE"""),45693.66666666667)</f>
        <v>45693.66667</v>
      </c>
      <c r="N276" s="1">
        <f>IFERROR(__xludf.DUMMYFUNCTION("""COMPUTED_VALUE"""),3.28353864E8)</f>
        <v>328353864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IFERROR(__xludf.DUMMYFUNCTION("""COMPUTED_VALUE"""),7384.97)</f>
        <v>7384.97</v>
      </c>
      <c r="D277" s="2">
        <f>IFERROR(__xludf.DUMMYFUNCTION("""COMPUTED_VALUE"""),45694.66666666667)</f>
        <v>45694.66667</v>
      </c>
      <c r="E277" s="1">
        <f>IFERROR(__xludf.DUMMYFUNCTION("""COMPUTED_VALUE"""),7448.45)</f>
        <v>7448.45</v>
      </c>
      <c r="G277" s="2">
        <f>IFERROR(__xludf.DUMMYFUNCTION("""COMPUTED_VALUE"""),45694.66666666667)</f>
        <v>45694.66667</v>
      </c>
      <c r="H277" s="1">
        <f>IFERROR(__xludf.DUMMYFUNCTION("""COMPUTED_VALUE"""),7378.61)</f>
        <v>7378.61</v>
      </c>
      <c r="J277" s="2">
        <f>IFERROR(__xludf.DUMMYFUNCTION("""COMPUTED_VALUE"""),45694.66666666667)</f>
        <v>45694.66667</v>
      </c>
      <c r="K277" s="1">
        <f>IFERROR(__xludf.DUMMYFUNCTION("""COMPUTED_VALUE"""),7415.38)</f>
        <v>7415.38</v>
      </c>
      <c r="M277" s="2">
        <f>IFERROR(__xludf.DUMMYFUNCTION("""COMPUTED_VALUE"""),45694.66666666667)</f>
        <v>45694.66667</v>
      </c>
      <c r="N277" s="1">
        <f>IFERROR(__xludf.DUMMYFUNCTION("""COMPUTED_VALUE"""),3.22086529E8)</f>
        <v>322086529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IFERROR(__xludf.DUMMYFUNCTION("""COMPUTED_VALUE"""),7439.17)</f>
        <v>7439.17</v>
      </c>
      <c r="D278" s="2">
        <f>IFERROR(__xludf.DUMMYFUNCTION("""COMPUTED_VALUE"""),45695.66666666667)</f>
        <v>45695.66667</v>
      </c>
      <c r="E278" s="1">
        <f>IFERROR(__xludf.DUMMYFUNCTION("""COMPUTED_VALUE"""),7493.43)</f>
        <v>7493.43</v>
      </c>
      <c r="G278" s="2">
        <f>IFERROR(__xludf.DUMMYFUNCTION("""COMPUTED_VALUE"""),45695.66666666667)</f>
        <v>45695.66667</v>
      </c>
      <c r="H278" s="1">
        <f>IFERROR(__xludf.DUMMYFUNCTION("""COMPUTED_VALUE"""),7321.66)</f>
        <v>7321.66</v>
      </c>
      <c r="J278" s="2">
        <f>IFERROR(__xludf.DUMMYFUNCTION("""COMPUTED_VALUE"""),45695.66666666667)</f>
        <v>45695.66667</v>
      </c>
      <c r="K278" s="1">
        <f>IFERROR(__xludf.DUMMYFUNCTION("""COMPUTED_VALUE"""),7335.37)</f>
        <v>7335.37</v>
      </c>
      <c r="M278" s="2">
        <f>IFERROR(__xludf.DUMMYFUNCTION("""COMPUTED_VALUE"""),45695.66666666667)</f>
        <v>45695.66667</v>
      </c>
      <c r="N278" s="1">
        <f>IFERROR(__xludf.DUMMYFUNCTION("""COMPUTED_VALUE"""),3.64419811E8)</f>
        <v>364419811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IFERROR(__xludf.DUMMYFUNCTION("""COMPUTED_VALUE"""),7403.94)</f>
        <v>7403.94</v>
      </c>
      <c r="D279" s="2">
        <f>IFERROR(__xludf.DUMMYFUNCTION("""COMPUTED_VALUE"""),45698.66666666667)</f>
        <v>45698.66667</v>
      </c>
      <c r="E279" s="1">
        <f>IFERROR(__xludf.DUMMYFUNCTION("""COMPUTED_VALUE"""),7461.81)</f>
        <v>7461.81</v>
      </c>
      <c r="G279" s="2">
        <f>IFERROR(__xludf.DUMMYFUNCTION("""COMPUTED_VALUE"""),45698.66666666667)</f>
        <v>45698.66667</v>
      </c>
      <c r="H279" s="1">
        <f>IFERROR(__xludf.DUMMYFUNCTION("""COMPUTED_VALUE"""),7383.92)</f>
        <v>7383.92</v>
      </c>
      <c r="J279" s="2">
        <f>IFERROR(__xludf.DUMMYFUNCTION("""COMPUTED_VALUE"""),45698.66666666667)</f>
        <v>45698.66667</v>
      </c>
      <c r="K279" s="1">
        <f>IFERROR(__xludf.DUMMYFUNCTION("""COMPUTED_VALUE"""),7423.55)</f>
        <v>7423.55</v>
      </c>
      <c r="M279" s="2">
        <f>IFERROR(__xludf.DUMMYFUNCTION("""COMPUTED_VALUE"""),45698.66666666667)</f>
        <v>45698.66667</v>
      </c>
      <c r="N279" s="1">
        <f>IFERROR(__xludf.DUMMYFUNCTION("""COMPUTED_VALUE"""),2.91335221E8)</f>
        <v>291335221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IFERROR(__xludf.DUMMYFUNCTION("""COMPUTED_VALUE"""),7378.86)</f>
        <v>7378.86</v>
      </c>
      <c r="D280" s="2">
        <f>IFERROR(__xludf.DUMMYFUNCTION("""COMPUTED_VALUE"""),45699.66666666667)</f>
        <v>45699.66667</v>
      </c>
      <c r="E280" s="1">
        <f>IFERROR(__xludf.DUMMYFUNCTION("""COMPUTED_VALUE"""),7411.11)</f>
        <v>7411.11</v>
      </c>
      <c r="G280" s="2">
        <f>IFERROR(__xludf.DUMMYFUNCTION("""COMPUTED_VALUE"""),45699.66666666667)</f>
        <v>45699.66667</v>
      </c>
      <c r="H280" s="1">
        <f>IFERROR(__xludf.DUMMYFUNCTION("""COMPUTED_VALUE"""),7342.71)</f>
        <v>7342.71</v>
      </c>
      <c r="J280" s="2">
        <f>IFERROR(__xludf.DUMMYFUNCTION("""COMPUTED_VALUE"""),45699.66666666667)</f>
        <v>45699.66667</v>
      </c>
      <c r="K280" s="1">
        <f>IFERROR(__xludf.DUMMYFUNCTION("""COMPUTED_VALUE"""),7376.59)</f>
        <v>7376.59</v>
      </c>
      <c r="M280" s="2">
        <f>IFERROR(__xludf.DUMMYFUNCTION("""COMPUTED_VALUE"""),45699.66666666667)</f>
        <v>45699.66667</v>
      </c>
      <c r="N280" s="1">
        <f>IFERROR(__xludf.DUMMYFUNCTION("""COMPUTED_VALUE"""),2.79705054E8)</f>
        <v>279705054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IFERROR(__xludf.DUMMYFUNCTION("""COMPUTED_VALUE"""),7292.42)</f>
        <v>7292.42</v>
      </c>
      <c r="D281" s="2">
        <f>IFERROR(__xludf.DUMMYFUNCTION("""COMPUTED_VALUE"""),45700.66666666667)</f>
        <v>45700.66667</v>
      </c>
      <c r="E281" s="1">
        <f>IFERROR(__xludf.DUMMYFUNCTION("""COMPUTED_VALUE"""),7367.23)</f>
        <v>7367.23</v>
      </c>
      <c r="G281" s="2">
        <f>IFERROR(__xludf.DUMMYFUNCTION("""COMPUTED_VALUE"""),45700.66666666667)</f>
        <v>45700.66667</v>
      </c>
      <c r="H281" s="1">
        <f>IFERROR(__xludf.DUMMYFUNCTION("""COMPUTED_VALUE"""),7265.76)</f>
        <v>7265.76</v>
      </c>
      <c r="J281" s="2">
        <f>IFERROR(__xludf.DUMMYFUNCTION("""COMPUTED_VALUE"""),45700.66666666667)</f>
        <v>45700.66667</v>
      </c>
      <c r="K281" s="1">
        <f>IFERROR(__xludf.DUMMYFUNCTION("""COMPUTED_VALUE"""),7346.23)</f>
        <v>7346.23</v>
      </c>
      <c r="M281" s="2">
        <f>IFERROR(__xludf.DUMMYFUNCTION("""COMPUTED_VALUE"""),45700.66666666667)</f>
        <v>45700.66667</v>
      </c>
      <c r="N281" s="1">
        <f>IFERROR(__xludf.DUMMYFUNCTION("""COMPUTED_VALUE"""),2.62544942E8)</f>
        <v>262544942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IFERROR(__xludf.DUMMYFUNCTION("""COMPUTED_VALUE"""),7365.54)</f>
        <v>7365.54</v>
      </c>
      <c r="D282" s="2">
        <f>IFERROR(__xludf.DUMMYFUNCTION("""COMPUTED_VALUE"""),45701.66666666667)</f>
        <v>45701.66667</v>
      </c>
      <c r="E282" s="1">
        <f>IFERROR(__xludf.DUMMYFUNCTION("""COMPUTED_VALUE"""),7423.83)</f>
        <v>7423.83</v>
      </c>
      <c r="G282" s="2">
        <f>IFERROR(__xludf.DUMMYFUNCTION("""COMPUTED_VALUE"""),45701.66666666667)</f>
        <v>45701.66667</v>
      </c>
      <c r="H282" s="1">
        <f>IFERROR(__xludf.DUMMYFUNCTION("""COMPUTED_VALUE"""),7340.74)</f>
        <v>7340.74</v>
      </c>
      <c r="J282" s="2">
        <f>IFERROR(__xludf.DUMMYFUNCTION("""COMPUTED_VALUE"""),45701.66666666667)</f>
        <v>45701.66667</v>
      </c>
      <c r="K282" s="1">
        <f>IFERROR(__xludf.DUMMYFUNCTION("""COMPUTED_VALUE"""),7420.32)</f>
        <v>7420.32</v>
      </c>
      <c r="M282" s="2">
        <f>IFERROR(__xludf.DUMMYFUNCTION("""COMPUTED_VALUE"""),45701.66666666667)</f>
        <v>45701.66667</v>
      </c>
      <c r="N282" s="1">
        <f>IFERROR(__xludf.DUMMYFUNCTION("""COMPUTED_VALUE"""),3.03469517E8)</f>
        <v>303469517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IFERROR(__xludf.DUMMYFUNCTION("""COMPUTED_VALUE"""),7379.62)</f>
        <v>7379.62</v>
      </c>
      <c r="D283" s="2">
        <f>IFERROR(__xludf.DUMMYFUNCTION("""COMPUTED_VALUE"""),45702.66666666667)</f>
        <v>45702.66667</v>
      </c>
      <c r="E283" s="1">
        <f>IFERROR(__xludf.DUMMYFUNCTION("""COMPUTED_VALUE"""),7410.66)</f>
        <v>7410.66</v>
      </c>
      <c r="G283" s="2">
        <f>IFERROR(__xludf.DUMMYFUNCTION("""COMPUTED_VALUE"""),45702.66666666667)</f>
        <v>45702.66667</v>
      </c>
      <c r="H283" s="1">
        <f>IFERROR(__xludf.DUMMYFUNCTION("""COMPUTED_VALUE"""),7347.17)</f>
        <v>7347.17</v>
      </c>
      <c r="J283" s="2">
        <f>IFERROR(__xludf.DUMMYFUNCTION("""COMPUTED_VALUE"""),45702.66666666667)</f>
        <v>45702.66667</v>
      </c>
      <c r="K283" s="1">
        <f>IFERROR(__xludf.DUMMYFUNCTION("""COMPUTED_VALUE"""),7406.79)</f>
        <v>7406.79</v>
      </c>
      <c r="M283" s="2">
        <f>IFERROR(__xludf.DUMMYFUNCTION("""COMPUTED_VALUE"""),45702.66666666667)</f>
        <v>45702.66667</v>
      </c>
      <c r="N283" s="1">
        <f>IFERROR(__xludf.DUMMYFUNCTION("""COMPUTED_VALUE"""),2.93576662E8)</f>
        <v>293576662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IFERROR(__xludf.DUMMYFUNCTION("""COMPUTED_VALUE"""),7417.17)</f>
        <v>7417.17</v>
      </c>
      <c r="D284" s="2">
        <f>IFERROR(__xludf.DUMMYFUNCTION("""COMPUTED_VALUE"""),45706.66666666667)</f>
        <v>45706.66667</v>
      </c>
      <c r="E284" s="1">
        <f>IFERROR(__xludf.DUMMYFUNCTION("""COMPUTED_VALUE"""),7459.4)</f>
        <v>7459.4</v>
      </c>
      <c r="G284" s="2">
        <f>IFERROR(__xludf.DUMMYFUNCTION("""COMPUTED_VALUE"""),45706.66666666667)</f>
        <v>45706.66667</v>
      </c>
      <c r="H284" s="1">
        <f>IFERROR(__xludf.DUMMYFUNCTION("""COMPUTED_VALUE"""),7383.74)</f>
        <v>7383.74</v>
      </c>
      <c r="J284" s="2">
        <f>IFERROR(__xludf.DUMMYFUNCTION("""COMPUTED_VALUE"""),45706.66666666667)</f>
        <v>45706.66667</v>
      </c>
      <c r="K284" s="1">
        <f>IFERROR(__xludf.DUMMYFUNCTION("""COMPUTED_VALUE"""),7459.4)</f>
        <v>7459.4</v>
      </c>
      <c r="M284" s="2">
        <f>IFERROR(__xludf.DUMMYFUNCTION("""COMPUTED_VALUE"""),45706.66666666667)</f>
        <v>45706.66667</v>
      </c>
      <c r="N284" s="1">
        <f>IFERROR(__xludf.DUMMYFUNCTION("""COMPUTED_VALUE"""),3.02377267E8)</f>
        <v>302377267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IFERROR(__xludf.DUMMYFUNCTION("""COMPUTED_VALUE"""),7433.0)</f>
        <v>7433</v>
      </c>
      <c r="D285" s="2">
        <f>IFERROR(__xludf.DUMMYFUNCTION("""COMPUTED_VALUE"""),45707.66666666667)</f>
        <v>45707.66667</v>
      </c>
      <c r="E285" s="1">
        <f>IFERROR(__xludf.DUMMYFUNCTION("""COMPUTED_VALUE"""),7469.84)</f>
        <v>7469.84</v>
      </c>
      <c r="G285" s="2">
        <f>IFERROR(__xludf.DUMMYFUNCTION("""COMPUTED_VALUE"""),45707.66666666667)</f>
        <v>45707.66667</v>
      </c>
      <c r="H285" s="1">
        <f>IFERROR(__xludf.DUMMYFUNCTION("""COMPUTED_VALUE"""),7370.17)</f>
        <v>7370.17</v>
      </c>
      <c r="J285" s="2">
        <f>IFERROR(__xludf.DUMMYFUNCTION("""COMPUTED_VALUE"""),45707.66666666667)</f>
        <v>45707.66667</v>
      </c>
      <c r="K285" s="1">
        <f>IFERROR(__xludf.DUMMYFUNCTION("""COMPUTED_VALUE"""),7433.34)</f>
        <v>7433.34</v>
      </c>
      <c r="M285" s="2">
        <f>IFERROR(__xludf.DUMMYFUNCTION("""COMPUTED_VALUE"""),45707.66666666667)</f>
        <v>45707.66667</v>
      </c>
      <c r="N285" s="1">
        <f>IFERROR(__xludf.DUMMYFUNCTION("""COMPUTED_VALUE"""),3.45996801E8)</f>
        <v>345996801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IFERROR(__xludf.DUMMYFUNCTION("""COMPUTED_VALUE"""),7397.07)</f>
        <v>7397.07</v>
      </c>
      <c r="D286" s="2">
        <f>IFERROR(__xludf.DUMMYFUNCTION("""COMPUTED_VALUE"""),45708.66666666667)</f>
        <v>45708.66667</v>
      </c>
      <c r="E286" s="1">
        <f>IFERROR(__xludf.DUMMYFUNCTION("""COMPUTED_VALUE"""),7407.19)</f>
        <v>7407.19</v>
      </c>
      <c r="G286" s="2">
        <f>IFERROR(__xludf.DUMMYFUNCTION("""COMPUTED_VALUE"""),45708.66666666667)</f>
        <v>45708.66667</v>
      </c>
      <c r="H286" s="1">
        <f>IFERROR(__xludf.DUMMYFUNCTION("""COMPUTED_VALUE"""),7290.51)</f>
        <v>7290.51</v>
      </c>
      <c r="J286" s="2">
        <f>IFERROR(__xludf.DUMMYFUNCTION("""COMPUTED_VALUE"""),45708.66666666667)</f>
        <v>45708.66667</v>
      </c>
      <c r="K286" s="1">
        <f>IFERROR(__xludf.DUMMYFUNCTION("""COMPUTED_VALUE"""),7371.27)</f>
        <v>7371.27</v>
      </c>
      <c r="M286" s="2">
        <f>IFERROR(__xludf.DUMMYFUNCTION("""COMPUTED_VALUE"""),45708.66666666667)</f>
        <v>45708.66667</v>
      </c>
      <c r="N286" s="1">
        <f>IFERROR(__xludf.DUMMYFUNCTION("""COMPUTED_VALUE"""),5.00641891E8)</f>
        <v>500641891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IFERROR(__xludf.DUMMYFUNCTION("""COMPUTED_VALUE"""),7386.62)</f>
        <v>7386.62</v>
      </c>
      <c r="D287" s="2">
        <f>IFERROR(__xludf.DUMMYFUNCTION("""COMPUTED_VALUE"""),45709.66666666667)</f>
        <v>45709.66667</v>
      </c>
      <c r="E287" s="1">
        <f>IFERROR(__xludf.DUMMYFUNCTION("""COMPUTED_VALUE"""),7391.61)</f>
        <v>7391.61</v>
      </c>
      <c r="G287" s="2">
        <f>IFERROR(__xludf.DUMMYFUNCTION("""COMPUTED_VALUE"""),45709.66666666667)</f>
        <v>45709.66667</v>
      </c>
      <c r="H287" s="1">
        <f>IFERROR(__xludf.DUMMYFUNCTION("""COMPUTED_VALUE"""),7167.93)</f>
        <v>7167.93</v>
      </c>
      <c r="J287" s="2">
        <f>IFERROR(__xludf.DUMMYFUNCTION("""COMPUTED_VALUE"""),45709.66666666667)</f>
        <v>45709.66667</v>
      </c>
      <c r="K287" s="1">
        <f>IFERROR(__xludf.DUMMYFUNCTION("""COMPUTED_VALUE"""),7173.27)</f>
        <v>7173.27</v>
      </c>
      <c r="M287" s="2">
        <f>IFERROR(__xludf.DUMMYFUNCTION("""COMPUTED_VALUE"""),45709.66666666667)</f>
        <v>45709.66667</v>
      </c>
      <c r="N287" s="1">
        <f>IFERROR(__xludf.DUMMYFUNCTION("""COMPUTED_VALUE"""),3.71472634E8)</f>
        <v>371472634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IFERROR(__xludf.DUMMYFUNCTION("""COMPUTED_VALUE"""),7174.53)</f>
        <v>7174.53</v>
      </c>
      <c r="D288" s="2">
        <f>IFERROR(__xludf.DUMMYFUNCTION("""COMPUTED_VALUE"""),45712.66666666667)</f>
        <v>45712.66667</v>
      </c>
      <c r="E288" s="1">
        <f>IFERROR(__xludf.DUMMYFUNCTION("""COMPUTED_VALUE"""),7188.16)</f>
        <v>7188.16</v>
      </c>
      <c r="G288" s="2">
        <f>IFERROR(__xludf.DUMMYFUNCTION("""COMPUTED_VALUE"""),45712.66666666667)</f>
        <v>45712.66667</v>
      </c>
      <c r="H288" s="1">
        <f>IFERROR(__xludf.DUMMYFUNCTION("""COMPUTED_VALUE"""),6993.36)</f>
        <v>6993.36</v>
      </c>
      <c r="J288" s="2">
        <f>IFERROR(__xludf.DUMMYFUNCTION("""COMPUTED_VALUE"""),45712.66666666667)</f>
        <v>45712.66667</v>
      </c>
      <c r="K288" s="1">
        <f>IFERROR(__xludf.DUMMYFUNCTION("""COMPUTED_VALUE"""),7089.61)</f>
        <v>7089.61</v>
      </c>
      <c r="M288" s="2">
        <f>IFERROR(__xludf.DUMMYFUNCTION("""COMPUTED_VALUE"""),45712.66666666667)</f>
        <v>45712.66667</v>
      </c>
      <c r="N288" s="1">
        <f>IFERROR(__xludf.DUMMYFUNCTION("""COMPUTED_VALUE"""),4.2079924E8)</f>
        <v>420799240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IFERROR(__xludf.DUMMYFUNCTION("""COMPUTED_VALUE"""),7038.36)</f>
        <v>7038.36</v>
      </c>
      <c r="D289" s="2">
        <f>IFERROR(__xludf.DUMMYFUNCTION("""COMPUTED_VALUE"""),45713.66666666667)</f>
        <v>45713.66667</v>
      </c>
      <c r="E289" s="1">
        <f>IFERROR(__xludf.DUMMYFUNCTION("""COMPUTED_VALUE"""),7048.93)</f>
        <v>7048.93</v>
      </c>
      <c r="G289" s="2">
        <f>IFERROR(__xludf.DUMMYFUNCTION("""COMPUTED_VALUE"""),45713.66666666667)</f>
        <v>45713.66667</v>
      </c>
      <c r="H289" s="1">
        <f>IFERROR(__xludf.DUMMYFUNCTION("""COMPUTED_VALUE"""),6923.02)</f>
        <v>6923.02</v>
      </c>
      <c r="J289" s="2">
        <f>IFERROR(__xludf.DUMMYFUNCTION("""COMPUTED_VALUE"""),45713.66666666667)</f>
        <v>45713.66667</v>
      </c>
      <c r="K289" s="1">
        <f>IFERROR(__xludf.DUMMYFUNCTION("""COMPUTED_VALUE"""),6979.27)</f>
        <v>6979.27</v>
      </c>
      <c r="M289" s="2">
        <f>IFERROR(__xludf.DUMMYFUNCTION("""COMPUTED_VALUE"""),45713.66666666667)</f>
        <v>45713.66667</v>
      </c>
      <c r="N289" s="1">
        <f>IFERROR(__xludf.DUMMYFUNCTION("""COMPUTED_VALUE"""),4.08098375E8)</f>
        <v>408098375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IFERROR(__xludf.DUMMYFUNCTION("""COMPUTED_VALUE"""),7021.82)</f>
        <v>7021.82</v>
      </c>
      <c r="D290" s="2">
        <f>IFERROR(__xludf.DUMMYFUNCTION("""COMPUTED_VALUE"""),45714.66666666667)</f>
        <v>45714.66667</v>
      </c>
      <c r="E290" s="1">
        <f>IFERROR(__xludf.DUMMYFUNCTION("""COMPUTED_VALUE"""),7116.72)</f>
        <v>7116.72</v>
      </c>
      <c r="G290" s="2">
        <f>IFERROR(__xludf.DUMMYFUNCTION("""COMPUTED_VALUE"""),45714.66666666667)</f>
        <v>45714.66667</v>
      </c>
      <c r="H290" s="1">
        <f>IFERROR(__xludf.DUMMYFUNCTION("""COMPUTED_VALUE"""),6992.73)</f>
        <v>6992.73</v>
      </c>
      <c r="J290" s="2">
        <f>IFERROR(__xludf.DUMMYFUNCTION("""COMPUTED_VALUE"""),45714.66666666667)</f>
        <v>45714.66667</v>
      </c>
      <c r="K290" s="1">
        <f>IFERROR(__xludf.DUMMYFUNCTION("""COMPUTED_VALUE"""),7047.91)</f>
        <v>7047.91</v>
      </c>
      <c r="M290" s="2">
        <f>IFERROR(__xludf.DUMMYFUNCTION("""COMPUTED_VALUE"""),45714.66666666667)</f>
        <v>45714.66667</v>
      </c>
      <c r="N290" s="1">
        <f>IFERROR(__xludf.DUMMYFUNCTION("""COMPUTED_VALUE"""),3.42551465E8)</f>
        <v>342551465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IFERROR(__xludf.DUMMYFUNCTION("""COMPUTED_VALUE"""),7079.78)</f>
        <v>7079.78</v>
      </c>
      <c r="D291" s="2">
        <f>IFERROR(__xludf.DUMMYFUNCTION("""COMPUTED_VALUE"""),45715.66666666667)</f>
        <v>45715.66667</v>
      </c>
      <c r="E291" s="1">
        <f>IFERROR(__xludf.DUMMYFUNCTION("""COMPUTED_VALUE"""),7126.11)</f>
        <v>7126.11</v>
      </c>
      <c r="G291" s="2">
        <f>IFERROR(__xludf.DUMMYFUNCTION("""COMPUTED_VALUE"""),45715.66666666667)</f>
        <v>45715.66667</v>
      </c>
      <c r="H291" s="1">
        <f>IFERROR(__xludf.DUMMYFUNCTION("""COMPUTED_VALUE"""),6883.91)</f>
        <v>6883.91</v>
      </c>
      <c r="J291" s="2">
        <f>IFERROR(__xludf.DUMMYFUNCTION("""COMPUTED_VALUE"""),45715.66666666667)</f>
        <v>45715.66667</v>
      </c>
      <c r="K291" s="1">
        <f>IFERROR(__xludf.DUMMYFUNCTION("""COMPUTED_VALUE"""),6887.52)</f>
        <v>6887.52</v>
      </c>
      <c r="M291" s="2">
        <f>IFERROR(__xludf.DUMMYFUNCTION("""COMPUTED_VALUE"""),45715.66666666667)</f>
        <v>45715.66667</v>
      </c>
      <c r="N291" s="1">
        <f>IFERROR(__xludf.DUMMYFUNCTION("""COMPUTED_VALUE"""),3.23006377E8)</f>
        <v>323006377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IFERROR(__xludf.DUMMYFUNCTION("""COMPUTED_VALUE"""),6871.28)</f>
        <v>6871.28</v>
      </c>
      <c r="D292" s="2">
        <f>IFERROR(__xludf.DUMMYFUNCTION("""COMPUTED_VALUE"""),45716.66666666667)</f>
        <v>45716.66667</v>
      </c>
      <c r="E292" s="1">
        <f>IFERROR(__xludf.DUMMYFUNCTION("""COMPUTED_VALUE"""),6969.93)</f>
        <v>6969.93</v>
      </c>
      <c r="G292" s="2">
        <f>IFERROR(__xludf.DUMMYFUNCTION("""COMPUTED_VALUE"""),45716.66666666667)</f>
        <v>45716.66667</v>
      </c>
      <c r="H292" s="1">
        <f>IFERROR(__xludf.DUMMYFUNCTION("""COMPUTED_VALUE"""),6793.54)</f>
        <v>6793.54</v>
      </c>
      <c r="J292" s="2">
        <f>IFERROR(__xludf.DUMMYFUNCTION("""COMPUTED_VALUE"""),45716.66666666667)</f>
        <v>45716.66667</v>
      </c>
      <c r="K292" s="1">
        <f>IFERROR(__xludf.DUMMYFUNCTION("""COMPUTED_VALUE"""),6965.09)</f>
        <v>6965.09</v>
      </c>
      <c r="M292" s="2">
        <f>IFERROR(__xludf.DUMMYFUNCTION("""COMPUTED_VALUE"""),45716.66666666667)</f>
        <v>45716.66667</v>
      </c>
      <c r="N292" s="1">
        <f>IFERROR(__xludf.DUMMYFUNCTION("""COMPUTED_VALUE"""),4.05644159E8)</f>
        <v>405644159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IFERROR(__xludf.DUMMYFUNCTION("""COMPUTED_VALUE"""),7018.98)</f>
        <v>7018.98</v>
      </c>
      <c r="D293" s="2">
        <f>IFERROR(__xludf.DUMMYFUNCTION("""COMPUTED_VALUE"""),45719.66666666667)</f>
        <v>45719.66667</v>
      </c>
      <c r="E293" s="1">
        <f>IFERROR(__xludf.DUMMYFUNCTION("""COMPUTED_VALUE"""),7033.36)</f>
        <v>7033.36</v>
      </c>
      <c r="G293" s="2">
        <f>IFERROR(__xludf.DUMMYFUNCTION("""COMPUTED_VALUE"""),45719.66666666667)</f>
        <v>45719.66667</v>
      </c>
      <c r="H293" s="1">
        <f>IFERROR(__xludf.DUMMYFUNCTION("""COMPUTED_VALUE"""),6797.04)</f>
        <v>6797.04</v>
      </c>
      <c r="J293" s="2">
        <f>IFERROR(__xludf.DUMMYFUNCTION("""COMPUTED_VALUE"""),45719.66666666667)</f>
        <v>45719.66667</v>
      </c>
      <c r="K293" s="1">
        <f>IFERROR(__xludf.DUMMYFUNCTION("""COMPUTED_VALUE"""),6827.72)</f>
        <v>6827.72</v>
      </c>
      <c r="M293" s="2">
        <f>IFERROR(__xludf.DUMMYFUNCTION("""COMPUTED_VALUE"""),45719.66666666667)</f>
        <v>45719.66667</v>
      </c>
      <c r="N293" s="1">
        <f>IFERROR(__xludf.DUMMYFUNCTION("""COMPUTED_VALUE"""),3.51934703E8)</f>
        <v>351934703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IFERROR(__xludf.DUMMYFUNCTION("""COMPUTED_VALUE"""),6741.06)</f>
        <v>6741.06</v>
      </c>
      <c r="D294" s="2">
        <f>IFERROR(__xludf.DUMMYFUNCTION("""COMPUTED_VALUE"""),45720.66666666667)</f>
        <v>45720.66667</v>
      </c>
      <c r="E294" s="1">
        <f>IFERROR(__xludf.DUMMYFUNCTION("""COMPUTED_VALUE"""),6906.78)</f>
        <v>6906.78</v>
      </c>
      <c r="G294" s="2">
        <f>IFERROR(__xludf.DUMMYFUNCTION("""COMPUTED_VALUE"""),45720.66666666667)</f>
        <v>45720.66667</v>
      </c>
      <c r="H294" s="1">
        <f>IFERROR(__xludf.DUMMYFUNCTION("""COMPUTED_VALUE"""),6667.16)</f>
        <v>6667.16</v>
      </c>
      <c r="J294" s="2">
        <f>IFERROR(__xludf.DUMMYFUNCTION("""COMPUTED_VALUE"""),45720.66666666667)</f>
        <v>45720.66667</v>
      </c>
      <c r="K294" s="1">
        <f>IFERROR(__xludf.DUMMYFUNCTION("""COMPUTED_VALUE"""),6820.4)</f>
        <v>6820.4</v>
      </c>
      <c r="M294" s="2">
        <f>IFERROR(__xludf.DUMMYFUNCTION("""COMPUTED_VALUE"""),45720.66666666667)</f>
        <v>45720.66667</v>
      </c>
      <c r="N294" s="1">
        <f>IFERROR(__xludf.DUMMYFUNCTION("""COMPUTED_VALUE"""),3.90946766E8)</f>
        <v>390946766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IFERROR(__xludf.DUMMYFUNCTION("""COMPUTED_VALUE"""),6813.3)</f>
        <v>6813.3</v>
      </c>
      <c r="D295" s="2">
        <f>IFERROR(__xludf.DUMMYFUNCTION("""COMPUTED_VALUE"""),45721.66666666667)</f>
        <v>45721.66667</v>
      </c>
      <c r="E295" s="1">
        <f>IFERROR(__xludf.DUMMYFUNCTION("""COMPUTED_VALUE"""),7002.14)</f>
        <v>7002.14</v>
      </c>
      <c r="G295" s="2">
        <f>IFERROR(__xludf.DUMMYFUNCTION("""COMPUTED_VALUE"""),45721.66666666667)</f>
        <v>45721.66667</v>
      </c>
      <c r="H295" s="1">
        <f>IFERROR(__xludf.DUMMYFUNCTION("""COMPUTED_VALUE"""),6793.72)</f>
        <v>6793.72</v>
      </c>
      <c r="J295" s="2">
        <f>IFERROR(__xludf.DUMMYFUNCTION("""COMPUTED_VALUE"""),45721.66666666667)</f>
        <v>45721.66667</v>
      </c>
      <c r="K295" s="1">
        <f>IFERROR(__xludf.DUMMYFUNCTION("""COMPUTED_VALUE"""),6989.39)</f>
        <v>6989.39</v>
      </c>
      <c r="M295" s="2">
        <f>IFERROR(__xludf.DUMMYFUNCTION("""COMPUTED_VALUE"""),45721.66666666667)</f>
        <v>45721.66667</v>
      </c>
      <c r="N295" s="1">
        <f>IFERROR(__xludf.DUMMYFUNCTION("""COMPUTED_VALUE"""),3.48297772E8)</f>
        <v>348297772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IFERROR(__xludf.DUMMYFUNCTION("""COMPUTED_VALUE"""),6864.88)</f>
        <v>6864.88</v>
      </c>
      <c r="D296" s="2">
        <f>IFERROR(__xludf.DUMMYFUNCTION("""COMPUTED_VALUE"""),45722.66666666667)</f>
        <v>45722.66667</v>
      </c>
      <c r="E296" s="1">
        <f>IFERROR(__xludf.DUMMYFUNCTION("""COMPUTED_VALUE"""),6979.5)</f>
        <v>6979.5</v>
      </c>
      <c r="G296" s="2">
        <f>IFERROR(__xludf.DUMMYFUNCTION("""COMPUTED_VALUE"""),45722.66666666667)</f>
        <v>45722.66667</v>
      </c>
      <c r="H296" s="1">
        <f>IFERROR(__xludf.DUMMYFUNCTION("""COMPUTED_VALUE"""),6784.95)</f>
        <v>6784.95</v>
      </c>
      <c r="J296" s="2">
        <f>IFERROR(__xludf.DUMMYFUNCTION("""COMPUTED_VALUE"""),45722.66666666667)</f>
        <v>45722.66667</v>
      </c>
      <c r="K296" s="1">
        <f>IFERROR(__xludf.DUMMYFUNCTION("""COMPUTED_VALUE"""),6815.91)</f>
        <v>6815.91</v>
      </c>
      <c r="M296" s="2">
        <f>IFERROR(__xludf.DUMMYFUNCTION("""COMPUTED_VALUE"""),45722.66666666667)</f>
        <v>45722.66667</v>
      </c>
      <c r="N296" s="1">
        <f>IFERROR(__xludf.DUMMYFUNCTION("""COMPUTED_VALUE"""),3.64667747E8)</f>
        <v>364667747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IFERROR(__xludf.DUMMYFUNCTION("""COMPUTED_VALUE"""),6749.7)</f>
        <v>6749.7</v>
      </c>
      <c r="D297" s="2">
        <f>IFERROR(__xludf.DUMMYFUNCTION("""COMPUTED_VALUE"""),45723.66666666667)</f>
        <v>45723.66667</v>
      </c>
      <c r="E297" s="1">
        <f>IFERROR(__xludf.DUMMYFUNCTION("""COMPUTED_VALUE"""),6826.86)</f>
        <v>6826.86</v>
      </c>
      <c r="G297" s="2">
        <f>IFERROR(__xludf.DUMMYFUNCTION("""COMPUTED_VALUE"""),45723.66666666667)</f>
        <v>45723.66667</v>
      </c>
      <c r="H297" s="1">
        <f>IFERROR(__xludf.DUMMYFUNCTION("""COMPUTED_VALUE"""),6616.76)</f>
        <v>6616.76</v>
      </c>
      <c r="J297" s="2">
        <f>IFERROR(__xludf.DUMMYFUNCTION("""COMPUTED_VALUE"""),45723.66666666667)</f>
        <v>45723.66667</v>
      </c>
      <c r="K297" s="1">
        <f>IFERROR(__xludf.DUMMYFUNCTION("""COMPUTED_VALUE"""),6786.81)</f>
        <v>6786.81</v>
      </c>
      <c r="M297" s="2">
        <f>IFERROR(__xludf.DUMMYFUNCTION("""COMPUTED_VALUE"""),45723.66666666667)</f>
        <v>45723.66667</v>
      </c>
      <c r="N297" s="1">
        <f>IFERROR(__xludf.DUMMYFUNCTION("""COMPUTED_VALUE"""),3.75168127E8)</f>
        <v>375168127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IFERROR(__xludf.DUMMYFUNCTION("""COMPUTED_VALUE"""),6636.36)</f>
        <v>6636.36</v>
      </c>
      <c r="D298" s="2">
        <f>IFERROR(__xludf.DUMMYFUNCTION("""COMPUTED_VALUE"""),45726.66666666667)</f>
        <v>45726.66667</v>
      </c>
      <c r="E298" s="1">
        <f>IFERROR(__xludf.DUMMYFUNCTION("""COMPUTED_VALUE"""),6645.7)</f>
        <v>6645.7</v>
      </c>
      <c r="G298" s="2">
        <f>IFERROR(__xludf.DUMMYFUNCTION("""COMPUTED_VALUE"""),45726.66666666667)</f>
        <v>45726.66667</v>
      </c>
      <c r="H298" s="1">
        <f>IFERROR(__xludf.DUMMYFUNCTION("""COMPUTED_VALUE"""),6440.39)</f>
        <v>6440.39</v>
      </c>
      <c r="J298" s="2">
        <f>IFERROR(__xludf.DUMMYFUNCTION("""COMPUTED_VALUE"""),45726.66666666667)</f>
        <v>45726.66667</v>
      </c>
      <c r="K298" s="1">
        <f>IFERROR(__xludf.DUMMYFUNCTION("""COMPUTED_VALUE"""),6492.71)</f>
        <v>6492.71</v>
      </c>
      <c r="M298" s="2">
        <f>IFERROR(__xludf.DUMMYFUNCTION("""COMPUTED_VALUE"""),45726.66666666667)</f>
        <v>45726.66667</v>
      </c>
      <c r="N298" s="1">
        <f>IFERROR(__xludf.DUMMYFUNCTION("""COMPUTED_VALUE"""),4.66197668E8)</f>
        <v>466197668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IFERROR(__xludf.DUMMYFUNCTION("""COMPUTED_VALUE"""),6477.48)</f>
        <v>6477.48</v>
      </c>
      <c r="D299" s="2">
        <f>IFERROR(__xludf.DUMMYFUNCTION("""COMPUTED_VALUE"""),45727.66666666667)</f>
        <v>45727.66667</v>
      </c>
      <c r="E299" s="1">
        <f>IFERROR(__xludf.DUMMYFUNCTION("""COMPUTED_VALUE"""),6614.34)</f>
        <v>6614.34</v>
      </c>
      <c r="G299" s="2">
        <f>IFERROR(__xludf.DUMMYFUNCTION("""COMPUTED_VALUE"""),45727.66666666667)</f>
        <v>45727.66667</v>
      </c>
      <c r="H299" s="1">
        <f>IFERROR(__xludf.DUMMYFUNCTION("""COMPUTED_VALUE"""),6466.29)</f>
        <v>6466.29</v>
      </c>
      <c r="J299" s="2">
        <f>IFERROR(__xludf.DUMMYFUNCTION("""COMPUTED_VALUE"""),45727.66666666667)</f>
        <v>45727.66667</v>
      </c>
      <c r="K299" s="1">
        <f>IFERROR(__xludf.DUMMYFUNCTION("""COMPUTED_VALUE"""),6531.17)</f>
        <v>6531.17</v>
      </c>
      <c r="M299" s="2">
        <f>IFERROR(__xludf.DUMMYFUNCTION("""COMPUTED_VALUE"""),45727.66666666667)</f>
        <v>45727.66667</v>
      </c>
      <c r="N299" s="1">
        <f>IFERROR(__xludf.DUMMYFUNCTION("""COMPUTED_VALUE"""),4.18274577E8)</f>
        <v>418274577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IFERROR(__xludf.DUMMYFUNCTION("""COMPUTED_VALUE"""),6617.61)</f>
        <v>6617.61</v>
      </c>
      <c r="D300" s="2">
        <f>IFERROR(__xludf.DUMMYFUNCTION("""COMPUTED_VALUE"""),45728.66666666667)</f>
        <v>45728.66667</v>
      </c>
      <c r="E300" s="1">
        <f>IFERROR(__xludf.DUMMYFUNCTION("""COMPUTED_VALUE"""),6665.79)</f>
        <v>6665.79</v>
      </c>
      <c r="G300" s="2">
        <f>IFERROR(__xludf.DUMMYFUNCTION("""COMPUTED_VALUE"""),45728.66666666667)</f>
        <v>45728.66667</v>
      </c>
      <c r="H300" s="1">
        <f>IFERROR(__xludf.DUMMYFUNCTION("""COMPUTED_VALUE"""),6538.28)</f>
        <v>6538.28</v>
      </c>
      <c r="J300" s="2">
        <f>IFERROR(__xludf.DUMMYFUNCTION("""COMPUTED_VALUE"""),45728.66666666667)</f>
        <v>45728.66667</v>
      </c>
      <c r="K300" s="1">
        <f>IFERROR(__xludf.DUMMYFUNCTION("""COMPUTED_VALUE"""),6627.04)</f>
        <v>6627.04</v>
      </c>
      <c r="M300" s="2">
        <f>IFERROR(__xludf.DUMMYFUNCTION("""COMPUTED_VALUE"""),45728.66666666667)</f>
        <v>45728.66667</v>
      </c>
      <c r="N300" s="1">
        <f>IFERROR(__xludf.DUMMYFUNCTION("""COMPUTED_VALUE"""),3.86884758E8)</f>
        <v>386884758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IFERROR(__xludf.DUMMYFUNCTION("""COMPUTED_VALUE"""),6579.78)</f>
        <v>6579.78</v>
      </c>
      <c r="D301" s="2">
        <f>IFERROR(__xludf.DUMMYFUNCTION("""COMPUTED_VALUE"""),45729.66666666667)</f>
        <v>45729.66667</v>
      </c>
      <c r="E301" s="1">
        <f>IFERROR(__xludf.DUMMYFUNCTION("""COMPUTED_VALUE"""),6600.8)</f>
        <v>6600.8</v>
      </c>
      <c r="G301" s="2">
        <f>IFERROR(__xludf.DUMMYFUNCTION("""COMPUTED_VALUE"""),45729.66666666667)</f>
        <v>45729.66667</v>
      </c>
      <c r="H301" s="1">
        <f>IFERROR(__xludf.DUMMYFUNCTION("""COMPUTED_VALUE"""),6447.19)</f>
        <v>6447.19</v>
      </c>
      <c r="J301" s="2">
        <f>IFERROR(__xludf.DUMMYFUNCTION("""COMPUTED_VALUE"""),45729.66666666667)</f>
        <v>45729.66667</v>
      </c>
      <c r="K301" s="1">
        <f>IFERROR(__xludf.DUMMYFUNCTION("""COMPUTED_VALUE"""),6472.89)</f>
        <v>6472.89</v>
      </c>
      <c r="M301" s="2">
        <f>IFERROR(__xludf.DUMMYFUNCTION("""COMPUTED_VALUE"""),45729.66666666667)</f>
        <v>45729.66667</v>
      </c>
      <c r="N301" s="1">
        <f>IFERROR(__xludf.DUMMYFUNCTION("""COMPUTED_VALUE"""),3.9883223E8)</f>
        <v>398832230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IFERROR(__xludf.DUMMYFUNCTION("""COMPUTED_VALUE"""),6527.19)</f>
        <v>6527.19</v>
      </c>
      <c r="D302" s="2">
        <f>IFERROR(__xludf.DUMMYFUNCTION("""COMPUTED_VALUE"""),45730.66666666667)</f>
        <v>45730.66667</v>
      </c>
      <c r="E302" s="1">
        <f>IFERROR(__xludf.DUMMYFUNCTION("""COMPUTED_VALUE"""),6689.3)</f>
        <v>6689.3</v>
      </c>
      <c r="G302" s="2">
        <f>IFERROR(__xludf.DUMMYFUNCTION("""COMPUTED_VALUE"""),45730.66666666667)</f>
        <v>45730.66667</v>
      </c>
      <c r="H302" s="1">
        <f>IFERROR(__xludf.DUMMYFUNCTION("""COMPUTED_VALUE"""),6527.19)</f>
        <v>6527.19</v>
      </c>
      <c r="J302" s="2">
        <f>IFERROR(__xludf.DUMMYFUNCTION("""COMPUTED_VALUE"""),45730.66666666667)</f>
        <v>45730.66667</v>
      </c>
      <c r="K302" s="1">
        <f>IFERROR(__xludf.DUMMYFUNCTION("""COMPUTED_VALUE"""),6678.5)</f>
        <v>6678.5</v>
      </c>
      <c r="M302" s="2">
        <f>IFERROR(__xludf.DUMMYFUNCTION("""COMPUTED_VALUE"""),45730.66666666667)</f>
        <v>45730.66667</v>
      </c>
      <c r="N302" s="1">
        <f>IFERROR(__xludf.DUMMYFUNCTION("""COMPUTED_VALUE"""),3.64913065E8)</f>
        <v>364913065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IFERROR(__xludf.DUMMYFUNCTION("""COMPUTED_VALUE"""),6656.12)</f>
        <v>6656.12</v>
      </c>
      <c r="D303" s="2">
        <f>IFERROR(__xludf.DUMMYFUNCTION("""COMPUTED_VALUE"""),45733.66666666667)</f>
        <v>45733.66667</v>
      </c>
      <c r="E303" s="1">
        <f>IFERROR(__xludf.DUMMYFUNCTION("""COMPUTED_VALUE"""),6782.24)</f>
        <v>6782.24</v>
      </c>
      <c r="G303" s="2">
        <f>IFERROR(__xludf.DUMMYFUNCTION("""COMPUTED_VALUE"""),45733.66666666667)</f>
        <v>45733.66667</v>
      </c>
      <c r="H303" s="1">
        <f>IFERROR(__xludf.DUMMYFUNCTION("""COMPUTED_VALUE"""),6652.68)</f>
        <v>6652.68</v>
      </c>
      <c r="J303" s="2">
        <f>IFERROR(__xludf.DUMMYFUNCTION("""COMPUTED_VALUE"""),45733.66666666667)</f>
        <v>45733.66667</v>
      </c>
      <c r="K303" s="1">
        <f>IFERROR(__xludf.DUMMYFUNCTION("""COMPUTED_VALUE"""),6724.53)</f>
        <v>6724.53</v>
      </c>
      <c r="M303" s="2">
        <f>IFERROR(__xludf.DUMMYFUNCTION("""COMPUTED_VALUE"""),45733.66666666667)</f>
        <v>45733.66667</v>
      </c>
      <c r="N303" s="1">
        <f>IFERROR(__xludf.DUMMYFUNCTION("""COMPUTED_VALUE"""),3.01452022E8)</f>
        <v>301452022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IFERROR(__xludf.DUMMYFUNCTION("""COMPUTED_VALUE"""),6680.02)</f>
        <v>6680.02</v>
      </c>
      <c r="D304" s="2">
        <f>IFERROR(__xludf.DUMMYFUNCTION("""COMPUTED_VALUE"""),45734.66666666667)</f>
        <v>45734.66667</v>
      </c>
      <c r="E304" s="1">
        <f>IFERROR(__xludf.DUMMYFUNCTION("""COMPUTED_VALUE"""),6680.02)</f>
        <v>6680.02</v>
      </c>
      <c r="G304" s="2">
        <f>IFERROR(__xludf.DUMMYFUNCTION("""COMPUTED_VALUE"""),45734.66666666667)</f>
        <v>45734.66667</v>
      </c>
      <c r="H304" s="1">
        <f>IFERROR(__xludf.DUMMYFUNCTION("""COMPUTED_VALUE"""),6585.53)</f>
        <v>6585.53</v>
      </c>
      <c r="J304" s="2">
        <f>IFERROR(__xludf.DUMMYFUNCTION("""COMPUTED_VALUE"""),45734.66666666667)</f>
        <v>45734.66667</v>
      </c>
      <c r="K304" s="1">
        <f>IFERROR(__xludf.DUMMYFUNCTION("""COMPUTED_VALUE"""),6626.73)</f>
        <v>6626.73</v>
      </c>
      <c r="M304" s="2">
        <f>IFERROR(__xludf.DUMMYFUNCTION("""COMPUTED_VALUE"""),45734.66666666667)</f>
        <v>45734.66667</v>
      </c>
      <c r="N304" s="1">
        <f>IFERROR(__xludf.DUMMYFUNCTION("""COMPUTED_VALUE"""),2.85835849E8)</f>
        <v>285835849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IFERROR(__xludf.DUMMYFUNCTION("""COMPUTED_VALUE"""),6651.78)</f>
        <v>6651.78</v>
      </c>
      <c r="D305" s="2">
        <f>IFERROR(__xludf.DUMMYFUNCTION("""COMPUTED_VALUE"""),45735.66666666667)</f>
        <v>45735.66667</v>
      </c>
      <c r="E305" s="1">
        <f>IFERROR(__xludf.DUMMYFUNCTION("""COMPUTED_VALUE"""),6767.27)</f>
        <v>6767.27</v>
      </c>
      <c r="G305" s="2">
        <f>IFERROR(__xludf.DUMMYFUNCTION("""COMPUTED_VALUE"""),45735.66666666667)</f>
        <v>45735.66667</v>
      </c>
      <c r="H305" s="1">
        <f>IFERROR(__xludf.DUMMYFUNCTION("""COMPUTED_VALUE"""),6639.08)</f>
        <v>6639.08</v>
      </c>
      <c r="J305" s="2">
        <f>IFERROR(__xludf.DUMMYFUNCTION("""COMPUTED_VALUE"""),45735.66666666667)</f>
        <v>45735.66667</v>
      </c>
      <c r="K305" s="1">
        <f>IFERROR(__xludf.DUMMYFUNCTION("""COMPUTED_VALUE"""),6717.08)</f>
        <v>6717.08</v>
      </c>
      <c r="M305" s="2">
        <f>IFERROR(__xludf.DUMMYFUNCTION("""COMPUTED_VALUE"""),45735.66666666667)</f>
        <v>45735.66667</v>
      </c>
      <c r="N305" s="1">
        <f>IFERROR(__xludf.DUMMYFUNCTION("""COMPUTED_VALUE"""),2.99349981E8)</f>
        <v>299349981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IFERROR(__xludf.DUMMYFUNCTION("""COMPUTED_VALUE"""),6665.31)</f>
        <v>6665.31</v>
      </c>
      <c r="D306" s="2">
        <f>IFERROR(__xludf.DUMMYFUNCTION("""COMPUTED_VALUE"""),45736.66666666667)</f>
        <v>45736.66667</v>
      </c>
      <c r="E306" s="1">
        <f>IFERROR(__xludf.DUMMYFUNCTION("""COMPUTED_VALUE"""),6777.36)</f>
        <v>6777.36</v>
      </c>
      <c r="G306" s="2">
        <f>IFERROR(__xludf.DUMMYFUNCTION("""COMPUTED_VALUE"""),45736.66666666667)</f>
        <v>45736.66667</v>
      </c>
      <c r="H306" s="1">
        <f>IFERROR(__xludf.DUMMYFUNCTION("""COMPUTED_VALUE"""),6646.65)</f>
        <v>6646.65</v>
      </c>
      <c r="J306" s="2">
        <f>IFERROR(__xludf.DUMMYFUNCTION("""COMPUTED_VALUE"""),45736.66666666667)</f>
        <v>45736.66667</v>
      </c>
      <c r="K306" s="1">
        <f>IFERROR(__xludf.DUMMYFUNCTION("""COMPUTED_VALUE"""),6697.62)</f>
        <v>6697.62</v>
      </c>
      <c r="M306" s="2">
        <f>IFERROR(__xludf.DUMMYFUNCTION("""COMPUTED_VALUE"""),45736.66666666667)</f>
        <v>45736.66667</v>
      </c>
      <c r="N306" s="1">
        <f>IFERROR(__xludf.DUMMYFUNCTION("""COMPUTED_VALUE"""),3.17541509E8)</f>
        <v>317541509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IFERROR(__xludf.DUMMYFUNCTION("""COMPUTED_VALUE"""),6624.44)</f>
        <v>6624.44</v>
      </c>
      <c r="D307" s="2">
        <f>IFERROR(__xludf.DUMMYFUNCTION("""COMPUTED_VALUE"""),45737.66666666667)</f>
        <v>45737.66667</v>
      </c>
      <c r="E307" s="1">
        <f>IFERROR(__xludf.DUMMYFUNCTION("""COMPUTED_VALUE"""),6759.45)</f>
        <v>6759.45</v>
      </c>
      <c r="G307" s="2">
        <f>IFERROR(__xludf.DUMMYFUNCTION("""COMPUTED_VALUE"""),45737.66666666667)</f>
        <v>45737.66667</v>
      </c>
      <c r="H307" s="1">
        <f>IFERROR(__xludf.DUMMYFUNCTION("""COMPUTED_VALUE"""),6611.38)</f>
        <v>6611.38</v>
      </c>
      <c r="J307" s="2">
        <f>IFERROR(__xludf.DUMMYFUNCTION("""COMPUTED_VALUE"""),45737.66666666667)</f>
        <v>45737.66667</v>
      </c>
      <c r="K307" s="1">
        <f>IFERROR(__xludf.DUMMYFUNCTION("""COMPUTED_VALUE"""),6752.86)</f>
        <v>6752.86</v>
      </c>
      <c r="M307" s="2">
        <f>IFERROR(__xludf.DUMMYFUNCTION("""COMPUTED_VALUE"""),45737.66666666667)</f>
        <v>45737.66667</v>
      </c>
      <c r="N307" s="1">
        <f>IFERROR(__xludf.DUMMYFUNCTION("""COMPUTED_VALUE"""),4.32985781E8)</f>
        <v>432985781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IFERROR(__xludf.DUMMYFUNCTION("""COMPUTED_VALUE"""),6844.92)</f>
        <v>6844.92</v>
      </c>
      <c r="D308" s="2">
        <f>IFERROR(__xludf.DUMMYFUNCTION("""COMPUTED_VALUE"""),45740.66666666667)</f>
        <v>45740.66667</v>
      </c>
      <c r="E308" s="1">
        <f>IFERROR(__xludf.DUMMYFUNCTION("""COMPUTED_VALUE"""),6860.66)</f>
        <v>6860.66</v>
      </c>
      <c r="G308" s="2">
        <f>IFERROR(__xludf.DUMMYFUNCTION("""COMPUTED_VALUE"""),45740.66666666667)</f>
        <v>45740.66667</v>
      </c>
      <c r="H308" s="1">
        <f>IFERROR(__xludf.DUMMYFUNCTION("""COMPUTED_VALUE"""),6803.47)</f>
        <v>6803.47</v>
      </c>
      <c r="J308" s="2">
        <f>IFERROR(__xludf.DUMMYFUNCTION("""COMPUTED_VALUE"""),45740.66666666667)</f>
        <v>45740.66667</v>
      </c>
      <c r="K308" s="1">
        <f>IFERROR(__xludf.DUMMYFUNCTION("""COMPUTED_VALUE"""),6853.37)</f>
        <v>6853.37</v>
      </c>
      <c r="M308" s="2">
        <f>IFERROR(__xludf.DUMMYFUNCTION("""COMPUTED_VALUE"""),45740.66666666667)</f>
        <v>45740.66667</v>
      </c>
      <c r="N308" s="1">
        <f>IFERROR(__xludf.DUMMYFUNCTION("""COMPUTED_VALUE"""),3.04134998E8)</f>
        <v>304134998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IFERROR(__xludf.DUMMYFUNCTION("""COMPUTED_VALUE"""),6864.13)</f>
        <v>6864.13</v>
      </c>
      <c r="D309" s="2">
        <f>IFERROR(__xludf.DUMMYFUNCTION("""COMPUTED_VALUE"""),45741.66666666667)</f>
        <v>45741.66667</v>
      </c>
      <c r="E309" s="1">
        <f>IFERROR(__xludf.DUMMYFUNCTION("""COMPUTED_VALUE"""),6911.72)</f>
        <v>6911.72</v>
      </c>
      <c r="G309" s="2">
        <f>IFERROR(__xludf.DUMMYFUNCTION("""COMPUTED_VALUE"""),45741.66666666667)</f>
        <v>45741.66667</v>
      </c>
      <c r="H309" s="1">
        <f>IFERROR(__xludf.DUMMYFUNCTION("""COMPUTED_VALUE"""),6864.13)</f>
        <v>6864.13</v>
      </c>
      <c r="J309" s="2">
        <f>IFERROR(__xludf.DUMMYFUNCTION("""COMPUTED_VALUE"""),45741.66666666667)</f>
        <v>45741.66667</v>
      </c>
      <c r="K309" s="1">
        <f>IFERROR(__xludf.DUMMYFUNCTION("""COMPUTED_VALUE"""),6904.24)</f>
        <v>6904.24</v>
      </c>
      <c r="M309" s="2">
        <f>IFERROR(__xludf.DUMMYFUNCTION("""COMPUTED_VALUE"""),45741.66666666667)</f>
        <v>45741.66667</v>
      </c>
      <c r="N309" s="1">
        <f>IFERROR(__xludf.DUMMYFUNCTION("""COMPUTED_VALUE"""),2.43958331E8)</f>
        <v>243958331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IFERROR(__xludf.DUMMYFUNCTION("""COMPUTED_VALUE"""),6887.79)</f>
        <v>6887.79</v>
      </c>
      <c r="D310" s="2">
        <f>IFERROR(__xludf.DUMMYFUNCTION("""COMPUTED_VALUE"""),45742.66666666667)</f>
        <v>45742.66667</v>
      </c>
      <c r="E310" s="1">
        <f>IFERROR(__xludf.DUMMYFUNCTION("""COMPUTED_VALUE"""),6896.31)</f>
        <v>6896.31</v>
      </c>
      <c r="G310" s="2">
        <f>IFERROR(__xludf.DUMMYFUNCTION("""COMPUTED_VALUE"""),45742.66666666667)</f>
        <v>45742.66667</v>
      </c>
      <c r="H310" s="1">
        <f>IFERROR(__xludf.DUMMYFUNCTION("""COMPUTED_VALUE"""),6748.93)</f>
        <v>6748.93</v>
      </c>
      <c r="J310" s="2">
        <f>IFERROR(__xludf.DUMMYFUNCTION("""COMPUTED_VALUE"""),45742.66666666667)</f>
        <v>45742.66667</v>
      </c>
      <c r="K310" s="1">
        <f>IFERROR(__xludf.DUMMYFUNCTION("""COMPUTED_VALUE"""),6778.13)</f>
        <v>6778.13</v>
      </c>
      <c r="M310" s="2">
        <f>IFERROR(__xludf.DUMMYFUNCTION("""COMPUTED_VALUE"""),45742.66666666667)</f>
        <v>45742.66667</v>
      </c>
      <c r="N310" s="1">
        <f>IFERROR(__xludf.DUMMYFUNCTION("""COMPUTED_VALUE"""),2.51549298E8)</f>
        <v>251549298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IFERROR(__xludf.DUMMYFUNCTION("""COMPUTED_VALUE"""),6764.06)</f>
        <v>6764.06</v>
      </c>
      <c r="D311" s="2">
        <f>IFERROR(__xludf.DUMMYFUNCTION("""COMPUTED_VALUE"""),45743.66666666667)</f>
        <v>45743.66667</v>
      </c>
      <c r="E311" s="1">
        <f>IFERROR(__xludf.DUMMYFUNCTION("""COMPUTED_VALUE"""),6781.22)</f>
        <v>6781.22</v>
      </c>
      <c r="G311" s="2">
        <f>IFERROR(__xludf.DUMMYFUNCTION("""COMPUTED_VALUE"""),45743.66666666667)</f>
        <v>45743.66667</v>
      </c>
      <c r="H311" s="1">
        <f>IFERROR(__xludf.DUMMYFUNCTION("""COMPUTED_VALUE"""),6698.78)</f>
        <v>6698.78</v>
      </c>
      <c r="J311" s="2">
        <f>IFERROR(__xludf.DUMMYFUNCTION("""COMPUTED_VALUE"""),45743.66666666667)</f>
        <v>45743.66667</v>
      </c>
      <c r="K311" s="1">
        <f>IFERROR(__xludf.DUMMYFUNCTION("""COMPUTED_VALUE"""),6723.48)</f>
        <v>6723.48</v>
      </c>
      <c r="M311" s="2">
        <f>IFERROR(__xludf.DUMMYFUNCTION("""COMPUTED_VALUE"""),45743.66666666667)</f>
        <v>45743.66667</v>
      </c>
      <c r="N311" s="1">
        <f>IFERROR(__xludf.DUMMYFUNCTION("""COMPUTED_VALUE"""),2.55964658E8)</f>
        <v>255964658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IFERROR(__xludf.DUMMYFUNCTION("""COMPUTED_VALUE"""),6685.74)</f>
        <v>6685.74</v>
      </c>
      <c r="D312" s="2">
        <f>IFERROR(__xludf.DUMMYFUNCTION("""COMPUTED_VALUE"""),45744.66666666667)</f>
        <v>45744.66667</v>
      </c>
      <c r="E312" s="1">
        <f>IFERROR(__xludf.DUMMYFUNCTION("""COMPUTED_VALUE"""),6693.58)</f>
        <v>6693.58</v>
      </c>
      <c r="G312" s="2">
        <f>IFERROR(__xludf.DUMMYFUNCTION("""COMPUTED_VALUE"""),45744.66666666667)</f>
        <v>45744.66667</v>
      </c>
      <c r="H312" s="1">
        <f>IFERROR(__xludf.DUMMYFUNCTION("""COMPUTED_VALUE"""),6495.17)</f>
        <v>6495.17</v>
      </c>
      <c r="J312" s="2">
        <f>IFERROR(__xludf.DUMMYFUNCTION("""COMPUTED_VALUE"""),45744.66666666667)</f>
        <v>45744.66667</v>
      </c>
      <c r="K312" s="1">
        <f>IFERROR(__xludf.DUMMYFUNCTION("""COMPUTED_VALUE"""),6525.54)</f>
        <v>6525.54</v>
      </c>
      <c r="M312" s="2">
        <f>IFERROR(__xludf.DUMMYFUNCTION("""COMPUTED_VALUE"""),45744.66666666667)</f>
        <v>45744.66667</v>
      </c>
      <c r="N312" s="1">
        <f>IFERROR(__xludf.DUMMYFUNCTION("""COMPUTED_VALUE"""),2.97914889E8)</f>
        <v>297914889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IFERROR(__xludf.DUMMYFUNCTION("""COMPUTED_VALUE"""),6402.73)</f>
        <v>6402.73</v>
      </c>
      <c r="D313" s="2">
        <f>IFERROR(__xludf.DUMMYFUNCTION("""COMPUTED_VALUE"""),45747.66666666667)</f>
        <v>45747.66667</v>
      </c>
      <c r="E313" s="1">
        <f>IFERROR(__xludf.DUMMYFUNCTION("""COMPUTED_VALUE"""),6484.03)</f>
        <v>6484.03</v>
      </c>
      <c r="G313" s="2">
        <f>IFERROR(__xludf.DUMMYFUNCTION("""COMPUTED_VALUE"""),45747.66666666667)</f>
        <v>45747.66667</v>
      </c>
      <c r="H313" s="1">
        <f>IFERROR(__xludf.DUMMYFUNCTION("""COMPUTED_VALUE"""),6320.54)</f>
        <v>6320.54</v>
      </c>
      <c r="J313" s="2">
        <f>IFERROR(__xludf.DUMMYFUNCTION("""COMPUTED_VALUE"""),45747.66666666667)</f>
        <v>45747.66667</v>
      </c>
      <c r="K313" s="1">
        <f>IFERROR(__xludf.DUMMYFUNCTION("""COMPUTED_VALUE"""),6472.29)</f>
        <v>6472.29</v>
      </c>
      <c r="M313" s="2">
        <f>IFERROR(__xludf.DUMMYFUNCTION("""COMPUTED_VALUE"""),45747.66666666667)</f>
        <v>45747.66667</v>
      </c>
      <c r="N313" s="1">
        <f>IFERROR(__xludf.DUMMYFUNCTION("""COMPUTED_VALUE"""),3.4797084E8)</f>
        <v>347970840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IFERROR(__xludf.DUMMYFUNCTION("""COMPUTED_VALUE"""),6458.43)</f>
        <v>6458.43</v>
      </c>
      <c r="D314" s="2">
        <f>IFERROR(__xludf.DUMMYFUNCTION("""COMPUTED_VALUE"""),45748.66666666667)</f>
        <v>45748.66667</v>
      </c>
      <c r="E314" s="1">
        <f>IFERROR(__xludf.DUMMYFUNCTION("""COMPUTED_VALUE"""),6581.93)</f>
        <v>6581.93</v>
      </c>
      <c r="G314" s="2">
        <f>IFERROR(__xludf.DUMMYFUNCTION("""COMPUTED_VALUE"""),45748.66666666667)</f>
        <v>45748.66667</v>
      </c>
      <c r="H314" s="1">
        <f>IFERROR(__xludf.DUMMYFUNCTION("""COMPUTED_VALUE"""),6438.41)</f>
        <v>6438.41</v>
      </c>
      <c r="J314" s="2">
        <f>IFERROR(__xludf.DUMMYFUNCTION("""COMPUTED_VALUE"""),45748.66666666667)</f>
        <v>45748.66667</v>
      </c>
      <c r="K314" s="1">
        <f>IFERROR(__xludf.DUMMYFUNCTION("""COMPUTED_VALUE"""),6573.93)</f>
        <v>6573.93</v>
      </c>
      <c r="M314" s="2">
        <f>IFERROR(__xludf.DUMMYFUNCTION("""COMPUTED_VALUE"""),45748.66666666667)</f>
        <v>45748.66667</v>
      </c>
      <c r="N314" s="1">
        <f>IFERROR(__xludf.DUMMYFUNCTION("""COMPUTED_VALUE"""),2.70369774E8)</f>
        <v>270369774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IFERROR(__xludf.DUMMYFUNCTION("""COMPUTED_VALUE"""),6489.26)</f>
        <v>6489.26</v>
      </c>
      <c r="D315" s="2">
        <f>IFERROR(__xludf.DUMMYFUNCTION("""COMPUTED_VALUE"""),45749.66666666667)</f>
        <v>45749.66667</v>
      </c>
      <c r="E315" s="1">
        <f>IFERROR(__xludf.DUMMYFUNCTION("""COMPUTED_VALUE"""),6667.85)</f>
        <v>6667.85</v>
      </c>
      <c r="G315" s="2">
        <f>IFERROR(__xludf.DUMMYFUNCTION("""COMPUTED_VALUE"""),45749.66666666667)</f>
        <v>45749.66667</v>
      </c>
      <c r="H315" s="1">
        <f>IFERROR(__xludf.DUMMYFUNCTION("""COMPUTED_VALUE"""),6470.56)</f>
        <v>6470.56</v>
      </c>
      <c r="J315" s="2">
        <f>IFERROR(__xludf.DUMMYFUNCTION("""COMPUTED_VALUE"""),45749.66666666667)</f>
        <v>45749.66667</v>
      </c>
      <c r="K315" s="1">
        <f>IFERROR(__xludf.DUMMYFUNCTION("""COMPUTED_VALUE"""),6617.68)</f>
        <v>6617.68</v>
      </c>
      <c r="M315" s="2">
        <f>IFERROR(__xludf.DUMMYFUNCTION("""COMPUTED_VALUE"""),45749.66666666667)</f>
        <v>45749.66667</v>
      </c>
      <c r="N315" s="1">
        <f>IFERROR(__xludf.DUMMYFUNCTION("""COMPUTED_VALUE"""),3.04790097E8)</f>
        <v>304790097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IFERROR(__xludf.DUMMYFUNCTION("""COMPUTED_VALUE"""),6418.07)</f>
        <v>6418.07</v>
      </c>
      <c r="D316" s="2">
        <f>IFERROR(__xludf.DUMMYFUNCTION("""COMPUTED_VALUE"""),45750.66666666667)</f>
        <v>45750.66667</v>
      </c>
      <c r="E316" s="1">
        <f>IFERROR(__xludf.DUMMYFUNCTION("""COMPUTED_VALUE"""),6442.82)</f>
        <v>6442.82</v>
      </c>
      <c r="G316" s="2">
        <f>IFERROR(__xludf.DUMMYFUNCTION("""COMPUTED_VALUE"""),45750.66666666667)</f>
        <v>45750.66667</v>
      </c>
      <c r="H316" s="1">
        <f>IFERROR(__xludf.DUMMYFUNCTION("""COMPUTED_VALUE"""),6320.88)</f>
        <v>6320.88</v>
      </c>
      <c r="J316" s="2">
        <f>IFERROR(__xludf.DUMMYFUNCTION("""COMPUTED_VALUE"""),45750.66666666667)</f>
        <v>45750.66667</v>
      </c>
      <c r="K316" s="1">
        <f>IFERROR(__xludf.DUMMYFUNCTION("""COMPUTED_VALUE"""),6359.86)</f>
        <v>6359.86</v>
      </c>
      <c r="M316" s="2">
        <f>IFERROR(__xludf.DUMMYFUNCTION("""COMPUTED_VALUE"""),45750.66666666667)</f>
        <v>45750.66667</v>
      </c>
      <c r="N316" s="1">
        <f>IFERROR(__xludf.DUMMYFUNCTION("""COMPUTED_VALUE"""),4.0303249E8)</f>
        <v>403032490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IFERROR(__xludf.DUMMYFUNCTION("""COMPUTED_VALUE"""),6208.61)</f>
        <v>6208.61</v>
      </c>
      <c r="D317" s="2">
        <f>IFERROR(__xludf.DUMMYFUNCTION("""COMPUTED_VALUE"""),45751.66666666667)</f>
        <v>45751.66667</v>
      </c>
      <c r="E317" s="1">
        <f>IFERROR(__xludf.DUMMYFUNCTION("""COMPUTED_VALUE"""),6264.5)</f>
        <v>6264.5</v>
      </c>
      <c r="G317" s="2">
        <f>IFERROR(__xludf.DUMMYFUNCTION("""COMPUTED_VALUE"""),45751.66666666667)</f>
        <v>45751.66667</v>
      </c>
      <c r="H317" s="1">
        <f>IFERROR(__xludf.DUMMYFUNCTION("""COMPUTED_VALUE"""),6045.13)</f>
        <v>6045.13</v>
      </c>
      <c r="J317" s="2">
        <f>IFERROR(__xludf.DUMMYFUNCTION("""COMPUTED_VALUE"""),45751.66666666667)</f>
        <v>45751.66667</v>
      </c>
      <c r="K317" s="1">
        <f>IFERROR(__xludf.DUMMYFUNCTION("""COMPUTED_VALUE"""),6049.83)</f>
        <v>6049.83</v>
      </c>
      <c r="M317" s="2">
        <f>IFERROR(__xludf.DUMMYFUNCTION("""COMPUTED_VALUE"""),45751.66666666667)</f>
        <v>45751.66667</v>
      </c>
      <c r="N317" s="1">
        <f>IFERROR(__xludf.DUMMYFUNCTION("""COMPUTED_VALUE"""),5.23339024E8)</f>
        <v>523339024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IFERROR(__xludf.DUMMYFUNCTION("""COMPUTED_VALUE"""),5837.07)</f>
        <v>5837.07</v>
      </c>
      <c r="D318" s="2">
        <f>IFERROR(__xludf.DUMMYFUNCTION("""COMPUTED_VALUE"""),45754.66666666667)</f>
        <v>45754.66667</v>
      </c>
      <c r="E318" s="1">
        <f>IFERROR(__xludf.DUMMYFUNCTION("""COMPUTED_VALUE"""),6273.41)</f>
        <v>6273.41</v>
      </c>
      <c r="G318" s="2">
        <f>IFERROR(__xludf.DUMMYFUNCTION("""COMPUTED_VALUE"""),45754.66666666667)</f>
        <v>45754.66667</v>
      </c>
      <c r="H318" s="1">
        <f>IFERROR(__xludf.DUMMYFUNCTION("""COMPUTED_VALUE"""),5758.23)</f>
        <v>5758.23</v>
      </c>
      <c r="J318" s="2">
        <f>IFERROR(__xludf.DUMMYFUNCTION("""COMPUTED_VALUE"""),45754.66666666667)</f>
        <v>45754.66667</v>
      </c>
      <c r="K318" s="1">
        <f>IFERROR(__xludf.DUMMYFUNCTION("""COMPUTED_VALUE"""),6035.08)</f>
        <v>6035.08</v>
      </c>
      <c r="M318" s="2">
        <f>IFERROR(__xludf.DUMMYFUNCTION("""COMPUTED_VALUE"""),45754.66666666667)</f>
        <v>45754.66667</v>
      </c>
      <c r="N318" s="1">
        <f>IFERROR(__xludf.DUMMYFUNCTION("""COMPUTED_VALUE"""),5.76390056E8)</f>
        <v>576390056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IFERROR(__xludf.DUMMYFUNCTION("""COMPUTED_VALUE"""),6217.51)</f>
        <v>6217.51</v>
      </c>
      <c r="D319" s="2">
        <f>IFERROR(__xludf.DUMMYFUNCTION("""COMPUTED_VALUE"""),45755.66666666667)</f>
        <v>45755.66667</v>
      </c>
      <c r="E319" s="1">
        <f>IFERROR(__xludf.DUMMYFUNCTION("""COMPUTED_VALUE"""),6312.67)</f>
        <v>6312.67</v>
      </c>
      <c r="G319" s="2">
        <f>IFERROR(__xludf.DUMMYFUNCTION("""COMPUTED_VALUE"""),45755.66666666667)</f>
        <v>45755.66667</v>
      </c>
      <c r="H319" s="1">
        <f>IFERROR(__xludf.DUMMYFUNCTION("""COMPUTED_VALUE"""),5886.36)</f>
        <v>5886.36</v>
      </c>
      <c r="J319" s="2">
        <f>IFERROR(__xludf.DUMMYFUNCTION("""COMPUTED_VALUE"""),45755.66666666667)</f>
        <v>45755.66667</v>
      </c>
      <c r="K319" s="1">
        <f>IFERROR(__xludf.DUMMYFUNCTION("""COMPUTED_VALUE"""),5967.75)</f>
        <v>5967.75</v>
      </c>
      <c r="M319" s="2">
        <f>IFERROR(__xludf.DUMMYFUNCTION("""COMPUTED_VALUE"""),45755.66666666667)</f>
        <v>45755.66667</v>
      </c>
      <c r="N319" s="1">
        <f>IFERROR(__xludf.DUMMYFUNCTION("""COMPUTED_VALUE"""),4.68505891E8)</f>
        <v>468505891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IFERROR(__xludf.DUMMYFUNCTION("""COMPUTED_VALUE"""),5959.27)</f>
        <v>5959.27</v>
      </c>
      <c r="D320" s="2">
        <f>IFERROR(__xludf.DUMMYFUNCTION("""COMPUTED_VALUE"""),45756.66666666667)</f>
        <v>45756.66667</v>
      </c>
      <c r="E320" s="1">
        <f>IFERROR(__xludf.DUMMYFUNCTION("""COMPUTED_VALUE"""),6664.75)</f>
        <v>6664.75</v>
      </c>
      <c r="G320" s="2">
        <f>IFERROR(__xludf.DUMMYFUNCTION("""COMPUTED_VALUE"""),45756.66666666667)</f>
        <v>45756.66667</v>
      </c>
      <c r="H320" s="1">
        <f>IFERROR(__xludf.DUMMYFUNCTION("""COMPUTED_VALUE"""),5959.27)</f>
        <v>5959.27</v>
      </c>
      <c r="J320" s="2">
        <f>IFERROR(__xludf.DUMMYFUNCTION("""COMPUTED_VALUE"""),45756.66666666667)</f>
        <v>45756.66667</v>
      </c>
      <c r="K320" s="1">
        <f>IFERROR(__xludf.DUMMYFUNCTION("""COMPUTED_VALUE"""),6628.92)</f>
        <v>6628.92</v>
      </c>
      <c r="M320" s="2">
        <f>IFERROR(__xludf.DUMMYFUNCTION("""COMPUTED_VALUE"""),45756.66666666667)</f>
        <v>45756.66667</v>
      </c>
      <c r="N320" s="1">
        <f>IFERROR(__xludf.DUMMYFUNCTION("""COMPUTED_VALUE"""),5.92107196E8)</f>
        <v>592107196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IFERROR(__xludf.DUMMYFUNCTION("""COMPUTED_VALUE"""),6480.93)</f>
        <v>6480.93</v>
      </c>
      <c r="D321" s="2">
        <f>IFERROR(__xludf.DUMMYFUNCTION("""COMPUTED_VALUE"""),45757.66666666667)</f>
        <v>45757.66667</v>
      </c>
      <c r="E321" s="1">
        <f>IFERROR(__xludf.DUMMYFUNCTION("""COMPUTED_VALUE"""),6488.92)</f>
        <v>6488.92</v>
      </c>
      <c r="G321" s="2">
        <f>IFERROR(__xludf.DUMMYFUNCTION("""COMPUTED_VALUE"""),45757.66666666667)</f>
        <v>45757.66667</v>
      </c>
      <c r="H321" s="1">
        <f>IFERROR(__xludf.DUMMYFUNCTION("""COMPUTED_VALUE"""),6214.59)</f>
        <v>6214.59</v>
      </c>
      <c r="J321" s="2">
        <f>IFERROR(__xludf.DUMMYFUNCTION("""COMPUTED_VALUE"""),45757.66666666667)</f>
        <v>45757.66667</v>
      </c>
      <c r="K321" s="1">
        <f>IFERROR(__xludf.DUMMYFUNCTION("""COMPUTED_VALUE"""),6427.57)</f>
        <v>6427.57</v>
      </c>
      <c r="M321" s="2">
        <f>IFERROR(__xludf.DUMMYFUNCTION("""COMPUTED_VALUE"""),45757.66666666667)</f>
        <v>45757.66667</v>
      </c>
      <c r="N321" s="1">
        <f>IFERROR(__xludf.DUMMYFUNCTION("""COMPUTED_VALUE"""),4.1017043E8)</f>
        <v>410170430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IFERROR(__xludf.DUMMYFUNCTION("""COMPUTED_VALUE"""),6411.71)</f>
        <v>6411.71</v>
      </c>
      <c r="D322" s="2">
        <f>IFERROR(__xludf.DUMMYFUNCTION("""COMPUTED_VALUE"""),45758.66666666667)</f>
        <v>45758.66667</v>
      </c>
      <c r="E322" s="1">
        <f>IFERROR(__xludf.DUMMYFUNCTION("""COMPUTED_VALUE"""),6535.0)</f>
        <v>6535</v>
      </c>
      <c r="G322" s="2">
        <f>IFERROR(__xludf.DUMMYFUNCTION("""COMPUTED_VALUE"""),45758.66666666667)</f>
        <v>45758.66667</v>
      </c>
      <c r="H322" s="1">
        <f>IFERROR(__xludf.DUMMYFUNCTION("""COMPUTED_VALUE"""),6339.55)</f>
        <v>6339.55</v>
      </c>
      <c r="J322" s="2">
        <f>IFERROR(__xludf.DUMMYFUNCTION("""COMPUTED_VALUE"""),45758.66666666667)</f>
        <v>45758.66667</v>
      </c>
      <c r="K322" s="1">
        <f>IFERROR(__xludf.DUMMYFUNCTION("""COMPUTED_VALUE"""),6517.06)</f>
        <v>6517.06</v>
      </c>
      <c r="M322" s="2">
        <f>IFERROR(__xludf.DUMMYFUNCTION("""COMPUTED_VALUE"""),45758.66666666667)</f>
        <v>45758.66667</v>
      </c>
      <c r="N322" s="1">
        <f>IFERROR(__xludf.DUMMYFUNCTION("""COMPUTED_VALUE"""),3.30649905E8)</f>
        <v>330649905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IFERROR(__xludf.DUMMYFUNCTION("""COMPUTED_VALUE"""),6628.09)</f>
        <v>6628.09</v>
      </c>
      <c r="D323" s="2">
        <f>IFERROR(__xludf.DUMMYFUNCTION("""COMPUTED_VALUE"""),45761.66666666667)</f>
        <v>45761.66667</v>
      </c>
      <c r="E323" s="1">
        <f>IFERROR(__xludf.DUMMYFUNCTION("""COMPUTED_VALUE"""),6646.59)</f>
        <v>6646.59</v>
      </c>
      <c r="G323" s="2">
        <f>IFERROR(__xludf.DUMMYFUNCTION("""COMPUTED_VALUE"""),45761.66666666667)</f>
        <v>45761.66667</v>
      </c>
      <c r="H323" s="1">
        <f>IFERROR(__xludf.DUMMYFUNCTION("""COMPUTED_VALUE"""),6477.81)</f>
        <v>6477.81</v>
      </c>
      <c r="J323" s="2">
        <f>IFERROR(__xludf.DUMMYFUNCTION("""COMPUTED_VALUE"""),45761.66666666667)</f>
        <v>45761.66667</v>
      </c>
      <c r="K323" s="1">
        <f>IFERROR(__xludf.DUMMYFUNCTION("""COMPUTED_VALUE"""),6538.92)</f>
        <v>6538.92</v>
      </c>
      <c r="M323" s="2">
        <f>IFERROR(__xludf.DUMMYFUNCTION("""COMPUTED_VALUE"""),45761.66666666667)</f>
        <v>45761.66667</v>
      </c>
      <c r="N323" s="1">
        <f>IFERROR(__xludf.DUMMYFUNCTION("""COMPUTED_VALUE"""),3.20495048E8)</f>
        <v>320495048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IFERROR(__xludf.DUMMYFUNCTION("""COMPUTED_VALUE"""),6554.3)</f>
        <v>6554.3</v>
      </c>
      <c r="D324" s="2">
        <f>IFERROR(__xludf.DUMMYFUNCTION("""COMPUTED_VALUE"""),45762.66666666667)</f>
        <v>45762.66667</v>
      </c>
      <c r="E324" s="1">
        <f>IFERROR(__xludf.DUMMYFUNCTION("""COMPUTED_VALUE"""),6612.75)</f>
        <v>6612.75</v>
      </c>
      <c r="G324" s="2">
        <f>IFERROR(__xludf.DUMMYFUNCTION("""COMPUTED_VALUE"""),45762.66666666667)</f>
        <v>45762.66667</v>
      </c>
      <c r="H324" s="1">
        <f>IFERROR(__xludf.DUMMYFUNCTION("""COMPUTED_VALUE"""),6535.9)</f>
        <v>6535.9</v>
      </c>
      <c r="J324" s="2">
        <f>IFERROR(__xludf.DUMMYFUNCTION("""COMPUTED_VALUE"""),45762.66666666667)</f>
        <v>45762.66667</v>
      </c>
      <c r="K324" s="1">
        <f>IFERROR(__xludf.DUMMYFUNCTION("""COMPUTED_VALUE"""),6559.89)</f>
        <v>6559.89</v>
      </c>
      <c r="M324" s="2">
        <f>IFERROR(__xludf.DUMMYFUNCTION("""COMPUTED_VALUE"""),45762.66666666667)</f>
        <v>45762.66667</v>
      </c>
      <c r="N324" s="1">
        <f>IFERROR(__xludf.DUMMYFUNCTION("""COMPUTED_VALUE"""),3.2298435E8)</f>
        <v>322984350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IFERROR(__xludf.DUMMYFUNCTION("""COMPUTED_VALUE"""),6469.55)</f>
        <v>6469.55</v>
      </c>
      <c r="D325" s="2">
        <f>IFERROR(__xludf.DUMMYFUNCTION("""COMPUTED_VALUE"""),45763.66666666667)</f>
        <v>45763.66667</v>
      </c>
      <c r="E325" s="1">
        <f>IFERROR(__xludf.DUMMYFUNCTION("""COMPUTED_VALUE"""),6498.83)</f>
        <v>6498.83</v>
      </c>
      <c r="G325" s="2">
        <f>IFERROR(__xludf.DUMMYFUNCTION("""COMPUTED_VALUE"""),45763.66666666667)</f>
        <v>45763.66667</v>
      </c>
      <c r="H325" s="1">
        <f>IFERROR(__xludf.DUMMYFUNCTION("""COMPUTED_VALUE"""),6289.22)</f>
        <v>6289.22</v>
      </c>
      <c r="J325" s="2">
        <f>IFERROR(__xludf.DUMMYFUNCTION("""COMPUTED_VALUE"""),45763.66666666667)</f>
        <v>45763.66667</v>
      </c>
      <c r="K325" s="1">
        <f>IFERROR(__xludf.DUMMYFUNCTION("""COMPUTED_VALUE"""),6357.57)</f>
        <v>6357.57</v>
      </c>
      <c r="M325" s="2">
        <f>IFERROR(__xludf.DUMMYFUNCTION("""COMPUTED_VALUE"""),45763.66666666667)</f>
        <v>45763.66667</v>
      </c>
      <c r="N325" s="1">
        <f>IFERROR(__xludf.DUMMYFUNCTION("""COMPUTED_VALUE"""),3.32301725E8)</f>
        <v>332301725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IFERROR(__xludf.DUMMYFUNCTION("""COMPUTED_VALUE"""),6394.48)</f>
        <v>6394.48</v>
      </c>
      <c r="D326" s="2">
        <f>IFERROR(__xludf.DUMMYFUNCTION("""COMPUTED_VALUE"""),45764.66666666667)</f>
        <v>45764.66667</v>
      </c>
      <c r="E326" s="1">
        <f>IFERROR(__xludf.DUMMYFUNCTION("""COMPUTED_VALUE"""),6398.19)</f>
        <v>6398.19</v>
      </c>
      <c r="G326" s="2">
        <f>IFERROR(__xludf.DUMMYFUNCTION("""COMPUTED_VALUE"""),45764.66666666667)</f>
        <v>45764.66667</v>
      </c>
      <c r="H326" s="1">
        <f>IFERROR(__xludf.DUMMYFUNCTION("""COMPUTED_VALUE"""),6298.45)</f>
        <v>6298.45</v>
      </c>
      <c r="J326" s="2">
        <f>IFERROR(__xludf.DUMMYFUNCTION("""COMPUTED_VALUE"""),45764.66666666667)</f>
        <v>45764.66667</v>
      </c>
      <c r="K326" s="1">
        <f>IFERROR(__xludf.DUMMYFUNCTION("""COMPUTED_VALUE"""),6311.54)</f>
        <v>6311.54</v>
      </c>
      <c r="M326" s="2">
        <f>IFERROR(__xludf.DUMMYFUNCTION("""COMPUTED_VALUE"""),45764.66666666667)</f>
        <v>45764.66667</v>
      </c>
      <c r="N326" s="1">
        <f>IFERROR(__xludf.DUMMYFUNCTION("""COMPUTED_VALUE"""),2.64794272E8)</f>
        <v>264794272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IFERROR(__xludf.DUMMYFUNCTION("""COMPUTED_VALUE"""),6232.27)</f>
        <v>6232.27</v>
      </c>
      <c r="D327" s="2">
        <f>IFERROR(__xludf.DUMMYFUNCTION("""COMPUTED_VALUE"""),45768.66666666667)</f>
        <v>45768.66667</v>
      </c>
      <c r="E327" s="1">
        <f>IFERROR(__xludf.DUMMYFUNCTION("""COMPUTED_VALUE"""),6253.27)</f>
        <v>6253.27</v>
      </c>
      <c r="G327" s="2">
        <f>IFERROR(__xludf.DUMMYFUNCTION("""COMPUTED_VALUE"""),45768.66666666667)</f>
        <v>45768.66667</v>
      </c>
      <c r="H327" s="1">
        <f>IFERROR(__xludf.DUMMYFUNCTION("""COMPUTED_VALUE"""),6068.66)</f>
        <v>6068.66</v>
      </c>
      <c r="J327" s="2">
        <f>IFERROR(__xludf.DUMMYFUNCTION("""COMPUTED_VALUE"""),45768.66666666667)</f>
        <v>45768.66667</v>
      </c>
      <c r="K327" s="1">
        <f>IFERROR(__xludf.DUMMYFUNCTION("""COMPUTED_VALUE"""),6138.32)</f>
        <v>6138.32</v>
      </c>
      <c r="M327" s="2">
        <f>IFERROR(__xludf.DUMMYFUNCTION("""COMPUTED_VALUE"""),45768.66666666667)</f>
        <v>45768.66667</v>
      </c>
      <c r="N327" s="1">
        <f>IFERROR(__xludf.DUMMYFUNCTION("""COMPUTED_VALUE"""),2.84997296E8)</f>
        <v>284997296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IFERROR(__xludf.DUMMYFUNCTION("""COMPUTED_VALUE"""),6214.0)</f>
        <v>6214</v>
      </c>
      <c r="D328" s="2">
        <f>IFERROR(__xludf.DUMMYFUNCTION("""COMPUTED_VALUE"""),45769.66666666667)</f>
        <v>45769.66667</v>
      </c>
      <c r="E328" s="1">
        <f>IFERROR(__xludf.DUMMYFUNCTION("""COMPUTED_VALUE"""),6318.56)</f>
        <v>6318.56</v>
      </c>
      <c r="G328" s="2">
        <f>IFERROR(__xludf.DUMMYFUNCTION("""COMPUTED_VALUE"""),45769.66666666667)</f>
        <v>45769.66667</v>
      </c>
      <c r="H328" s="1">
        <f>IFERROR(__xludf.DUMMYFUNCTION("""COMPUTED_VALUE"""),6168.85)</f>
        <v>6168.85</v>
      </c>
      <c r="J328" s="2">
        <f>IFERROR(__xludf.DUMMYFUNCTION("""COMPUTED_VALUE"""),45769.66666666667)</f>
        <v>45769.66667</v>
      </c>
      <c r="K328" s="1">
        <f>IFERROR(__xludf.DUMMYFUNCTION("""COMPUTED_VALUE"""),6288.86)</f>
        <v>6288.86</v>
      </c>
      <c r="M328" s="2">
        <f>IFERROR(__xludf.DUMMYFUNCTION("""COMPUTED_VALUE"""),45769.66666666667)</f>
        <v>45769.66667</v>
      </c>
      <c r="N328" s="1">
        <f>IFERROR(__xludf.DUMMYFUNCTION("""COMPUTED_VALUE"""),2.86206992E8)</f>
        <v>286206992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IFERROR(__xludf.DUMMYFUNCTION("""COMPUTED_VALUE"""),6456.7)</f>
        <v>6456.7</v>
      </c>
      <c r="D329" s="2">
        <f>IFERROR(__xludf.DUMMYFUNCTION("""COMPUTED_VALUE"""),45770.66666666667)</f>
        <v>45770.66667</v>
      </c>
      <c r="E329" s="1">
        <f>IFERROR(__xludf.DUMMYFUNCTION("""COMPUTED_VALUE"""),6574.39)</f>
        <v>6574.39</v>
      </c>
      <c r="G329" s="2">
        <f>IFERROR(__xludf.DUMMYFUNCTION("""COMPUTED_VALUE"""),45770.66666666667)</f>
        <v>45770.66667</v>
      </c>
      <c r="H329" s="1">
        <f>IFERROR(__xludf.DUMMYFUNCTION("""COMPUTED_VALUE"""),6429.63)</f>
        <v>6429.63</v>
      </c>
      <c r="J329" s="2">
        <f>IFERROR(__xludf.DUMMYFUNCTION("""COMPUTED_VALUE"""),45770.66666666667)</f>
        <v>45770.66667</v>
      </c>
      <c r="K329" s="1">
        <f>IFERROR(__xludf.DUMMYFUNCTION("""COMPUTED_VALUE"""),6452.85)</f>
        <v>6452.85</v>
      </c>
      <c r="M329" s="2">
        <f>IFERROR(__xludf.DUMMYFUNCTION("""COMPUTED_VALUE"""),45770.66666666667)</f>
        <v>45770.66667</v>
      </c>
      <c r="N329" s="1">
        <f>IFERROR(__xludf.DUMMYFUNCTION("""COMPUTED_VALUE"""),3.21439373E8)</f>
        <v>321439373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IFERROR(__xludf.DUMMYFUNCTION("""COMPUTED_VALUE"""),6510.57)</f>
        <v>6510.57</v>
      </c>
      <c r="D330" s="2">
        <f>IFERROR(__xludf.DUMMYFUNCTION("""COMPUTED_VALUE"""),45771.66666666667)</f>
        <v>45771.66667</v>
      </c>
      <c r="E330" s="1">
        <f>IFERROR(__xludf.DUMMYFUNCTION("""COMPUTED_VALUE"""),6735.72)</f>
        <v>6735.72</v>
      </c>
      <c r="G330" s="2">
        <f>IFERROR(__xludf.DUMMYFUNCTION("""COMPUTED_VALUE"""),45771.66666666667)</f>
        <v>45771.66667</v>
      </c>
      <c r="H330" s="1">
        <f>IFERROR(__xludf.DUMMYFUNCTION("""COMPUTED_VALUE"""),6509.11)</f>
        <v>6509.11</v>
      </c>
      <c r="J330" s="2">
        <f>IFERROR(__xludf.DUMMYFUNCTION("""COMPUTED_VALUE"""),45771.66666666667)</f>
        <v>45771.66667</v>
      </c>
      <c r="K330" s="1">
        <f>IFERROR(__xludf.DUMMYFUNCTION("""COMPUTED_VALUE"""),6725.92)</f>
        <v>6725.92</v>
      </c>
      <c r="M330" s="2">
        <f>IFERROR(__xludf.DUMMYFUNCTION("""COMPUTED_VALUE"""),45771.66666666667)</f>
        <v>45771.66667</v>
      </c>
      <c r="N330" s="1">
        <f>IFERROR(__xludf.DUMMYFUNCTION("""COMPUTED_VALUE"""),3.08636557E8)</f>
        <v>308636557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IFERROR(__xludf.DUMMYFUNCTION("""COMPUTED_VALUE"""),6731.76)</f>
        <v>6731.76</v>
      </c>
      <c r="D331" s="2">
        <f>IFERROR(__xludf.DUMMYFUNCTION("""COMPUTED_VALUE"""),45772.66666666667)</f>
        <v>45772.66667</v>
      </c>
      <c r="E331" s="1">
        <f>IFERROR(__xludf.DUMMYFUNCTION("""COMPUTED_VALUE"""),6825.34)</f>
        <v>6825.34</v>
      </c>
      <c r="G331" s="2">
        <f>IFERROR(__xludf.DUMMYFUNCTION("""COMPUTED_VALUE"""),45772.66666666667)</f>
        <v>45772.66667</v>
      </c>
      <c r="H331" s="1">
        <f>IFERROR(__xludf.DUMMYFUNCTION("""COMPUTED_VALUE"""),6698.17)</f>
        <v>6698.17</v>
      </c>
      <c r="J331" s="2">
        <f>IFERROR(__xludf.DUMMYFUNCTION("""COMPUTED_VALUE"""),45772.66666666667)</f>
        <v>45772.66667</v>
      </c>
      <c r="K331" s="1">
        <f>IFERROR(__xludf.DUMMYFUNCTION("""COMPUTED_VALUE"""),6821.21)</f>
        <v>6821.21</v>
      </c>
      <c r="M331" s="2">
        <f>IFERROR(__xludf.DUMMYFUNCTION("""COMPUTED_VALUE"""),45772.66666666667)</f>
        <v>45772.66667</v>
      </c>
      <c r="N331" s="1">
        <f>IFERROR(__xludf.DUMMYFUNCTION("""COMPUTED_VALUE"""),2.85548903E8)</f>
        <v>285548903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IFERROR(__xludf.DUMMYFUNCTION("""COMPUTED_VALUE"""),6825.71)</f>
        <v>6825.71</v>
      </c>
      <c r="D332" s="2">
        <f>IFERROR(__xludf.DUMMYFUNCTION("""COMPUTED_VALUE"""),45775.66666666667)</f>
        <v>45775.66667</v>
      </c>
      <c r="E332" s="1">
        <f>IFERROR(__xludf.DUMMYFUNCTION("""COMPUTED_VALUE"""),6840.33)</f>
        <v>6840.33</v>
      </c>
      <c r="G332" s="2">
        <f>IFERROR(__xludf.DUMMYFUNCTION("""COMPUTED_VALUE"""),45775.66666666667)</f>
        <v>45775.66667</v>
      </c>
      <c r="H332" s="1">
        <f>IFERROR(__xludf.DUMMYFUNCTION("""COMPUTED_VALUE"""),6732.29)</f>
        <v>6732.29</v>
      </c>
      <c r="J332" s="2">
        <f>IFERROR(__xludf.DUMMYFUNCTION("""COMPUTED_VALUE"""),45775.66666666667)</f>
        <v>45775.66667</v>
      </c>
      <c r="K332" s="1">
        <f>IFERROR(__xludf.DUMMYFUNCTION("""COMPUTED_VALUE"""),6820.01)</f>
        <v>6820.01</v>
      </c>
      <c r="M332" s="2">
        <f>IFERROR(__xludf.DUMMYFUNCTION("""COMPUTED_VALUE"""),45775.66666666667)</f>
        <v>45775.66667</v>
      </c>
      <c r="N332" s="1">
        <f>IFERROR(__xludf.DUMMYFUNCTION("""COMPUTED_VALUE"""),3.02066227E8)</f>
        <v>302066227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IFERROR(__xludf.DUMMYFUNCTION("""COMPUTED_VALUE"""),6813.01)</f>
        <v>6813.01</v>
      </c>
      <c r="D333" s="2">
        <f>IFERROR(__xludf.DUMMYFUNCTION("""COMPUTED_VALUE"""),45776.66666666667)</f>
        <v>45776.66667</v>
      </c>
      <c r="E333" s="1">
        <f>IFERROR(__xludf.DUMMYFUNCTION("""COMPUTED_VALUE"""),6902.54)</f>
        <v>6902.54</v>
      </c>
      <c r="G333" s="2">
        <f>IFERROR(__xludf.DUMMYFUNCTION("""COMPUTED_VALUE"""),45776.66666666667)</f>
        <v>45776.66667</v>
      </c>
      <c r="H333" s="1">
        <f>IFERROR(__xludf.DUMMYFUNCTION("""COMPUTED_VALUE"""),6813.01)</f>
        <v>6813.01</v>
      </c>
      <c r="J333" s="2">
        <f>IFERROR(__xludf.DUMMYFUNCTION("""COMPUTED_VALUE"""),45776.66666666667)</f>
        <v>45776.66667</v>
      </c>
      <c r="K333" s="1">
        <f>IFERROR(__xludf.DUMMYFUNCTION("""COMPUTED_VALUE"""),6888.64)</f>
        <v>6888.64</v>
      </c>
      <c r="M333" s="2">
        <f>IFERROR(__xludf.DUMMYFUNCTION("""COMPUTED_VALUE"""),45776.66666666667)</f>
        <v>45776.66667</v>
      </c>
      <c r="N333" s="1">
        <f>IFERROR(__xludf.DUMMYFUNCTION("""COMPUTED_VALUE"""),3.09328196E8)</f>
        <v>309328196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IFERROR(__xludf.DUMMYFUNCTION("""COMPUTED_VALUE"""),6774.47)</f>
        <v>6774.47</v>
      </c>
      <c r="D334" s="2">
        <f>IFERROR(__xludf.DUMMYFUNCTION("""COMPUTED_VALUE"""),45777.66666666667)</f>
        <v>45777.66667</v>
      </c>
      <c r="E334" s="1">
        <f>IFERROR(__xludf.DUMMYFUNCTION("""COMPUTED_VALUE"""),6924.95)</f>
        <v>6924.95</v>
      </c>
      <c r="G334" s="2">
        <f>IFERROR(__xludf.DUMMYFUNCTION("""COMPUTED_VALUE"""),45777.66666666667)</f>
        <v>45777.66667</v>
      </c>
      <c r="H334" s="1">
        <f>IFERROR(__xludf.DUMMYFUNCTION("""COMPUTED_VALUE"""),6716.14)</f>
        <v>6716.14</v>
      </c>
      <c r="J334" s="2">
        <f>IFERROR(__xludf.DUMMYFUNCTION("""COMPUTED_VALUE"""),45777.66666666667)</f>
        <v>45777.66667</v>
      </c>
      <c r="K334" s="1">
        <f>IFERROR(__xludf.DUMMYFUNCTION("""COMPUTED_VALUE"""),6906.65)</f>
        <v>6906.65</v>
      </c>
      <c r="M334" s="2">
        <f>IFERROR(__xludf.DUMMYFUNCTION("""COMPUTED_VALUE"""),45777.66666666667)</f>
        <v>45777.66667</v>
      </c>
      <c r="N334" s="1">
        <f>IFERROR(__xludf.DUMMYFUNCTION("""COMPUTED_VALUE"""),4.42258381E8)</f>
        <v>442258381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IFERROR(__xludf.DUMMYFUNCTION("""COMPUTED_VALUE"""),7288.45)</f>
        <v>7288.45</v>
      </c>
      <c r="D335" s="2">
        <f>IFERROR(__xludf.DUMMYFUNCTION("""COMPUTED_VALUE"""),45778.66666666667)</f>
        <v>45778.66667</v>
      </c>
      <c r="E335" s="1">
        <f>IFERROR(__xludf.DUMMYFUNCTION("""COMPUTED_VALUE"""),7338.99)</f>
        <v>7338.99</v>
      </c>
      <c r="G335" s="2">
        <f>IFERROR(__xludf.DUMMYFUNCTION("""COMPUTED_VALUE"""),45778.66666666667)</f>
        <v>45778.66667</v>
      </c>
      <c r="H335" s="1">
        <f>IFERROR(__xludf.DUMMYFUNCTION("""COMPUTED_VALUE"""),7195.25)</f>
        <v>7195.25</v>
      </c>
      <c r="J335" s="2">
        <f>IFERROR(__xludf.DUMMYFUNCTION("""COMPUTED_VALUE"""),45778.66666666667)</f>
        <v>45778.66667</v>
      </c>
      <c r="K335" s="1">
        <f>IFERROR(__xludf.DUMMYFUNCTION("""COMPUTED_VALUE"""),7201.31)</f>
        <v>7201.31</v>
      </c>
      <c r="M335" s="2">
        <f>IFERROR(__xludf.DUMMYFUNCTION("""COMPUTED_VALUE"""),45778.66666666667)</f>
        <v>45778.66667</v>
      </c>
      <c r="N335" s="1">
        <f>IFERROR(__xludf.DUMMYFUNCTION("""COMPUTED_VALUE"""),4.02490736E8)</f>
        <v>402490736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IFERROR(__xludf.DUMMYFUNCTION("""COMPUTED_VALUE"""),7319.16)</f>
        <v>7319.16</v>
      </c>
      <c r="D336" s="2">
        <f>IFERROR(__xludf.DUMMYFUNCTION("""COMPUTED_VALUE"""),45779.66666666667)</f>
        <v>45779.66667</v>
      </c>
      <c r="E336" s="1">
        <f>IFERROR(__xludf.DUMMYFUNCTION("""COMPUTED_VALUE"""),7414.05)</f>
        <v>7414.05</v>
      </c>
      <c r="G336" s="2">
        <f>IFERROR(__xludf.DUMMYFUNCTION("""COMPUTED_VALUE"""),45779.66666666667)</f>
        <v>45779.66667</v>
      </c>
      <c r="H336" s="1">
        <f>IFERROR(__xludf.DUMMYFUNCTION("""COMPUTED_VALUE"""),7297.41)</f>
        <v>7297.41</v>
      </c>
      <c r="J336" s="2">
        <f>IFERROR(__xludf.DUMMYFUNCTION("""COMPUTED_VALUE"""),45779.66666666667)</f>
        <v>45779.66667</v>
      </c>
      <c r="K336" s="1">
        <f>IFERROR(__xludf.DUMMYFUNCTION("""COMPUTED_VALUE"""),7375.24)</f>
        <v>7375.24</v>
      </c>
      <c r="M336" s="2">
        <f>IFERROR(__xludf.DUMMYFUNCTION("""COMPUTED_VALUE"""),45779.66666666667)</f>
        <v>45779.66667</v>
      </c>
      <c r="N336" s="1">
        <f>IFERROR(__xludf.DUMMYFUNCTION("""COMPUTED_VALUE"""),3.56339182E8)</f>
        <v>356339182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IFERROR(__xludf.DUMMYFUNCTION("""COMPUTED_VALUE"""),7328.45)</f>
        <v>7328.45</v>
      </c>
      <c r="D337" s="2">
        <f>IFERROR(__xludf.DUMMYFUNCTION("""COMPUTED_VALUE"""),45782.66666666667)</f>
        <v>45782.66667</v>
      </c>
      <c r="E337" s="1">
        <f>IFERROR(__xludf.DUMMYFUNCTION("""COMPUTED_VALUE"""),7435.59)</f>
        <v>7435.59</v>
      </c>
      <c r="G337" s="2">
        <f>IFERROR(__xludf.DUMMYFUNCTION("""COMPUTED_VALUE"""),45782.66666666667)</f>
        <v>45782.66667</v>
      </c>
      <c r="H337" s="1">
        <f>IFERROR(__xludf.DUMMYFUNCTION("""COMPUTED_VALUE"""),7328.45)</f>
        <v>7328.45</v>
      </c>
      <c r="J337" s="2">
        <f>IFERROR(__xludf.DUMMYFUNCTION("""COMPUTED_VALUE"""),45782.66666666667)</f>
        <v>45782.66667</v>
      </c>
      <c r="K337" s="1">
        <f>IFERROR(__xludf.DUMMYFUNCTION("""COMPUTED_VALUE"""),7379.18)</f>
        <v>7379.18</v>
      </c>
      <c r="M337" s="2">
        <f>IFERROR(__xludf.DUMMYFUNCTION("""COMPUTED_VALUE"""),45782.66666666667)</f>
        <v>45782.66667</v>
      </c>
      <c r="N337" s="1">
        <f>IFERROR(__xludf.DUMMYFUNCTION("""COMPUTED_VALUE"""),3.3062083E8)</f>
        <v>330620830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IFERROR(__xludf.DUMMYFUNCTION("""COMPUTED_VALUE"""),7273.69)</f>
        <v>7273.69</v>
      </c>
      <c r="D338" s="2">
        <f>IFERROR(__xludf.DUMMYFUNCTION("""COMPUTED_VALUE"""),45783.66666666667)</f>
        <v>45783.66667</v>
      </c>
      <c r="E338" s="1">
        <f>IFERROR(__xludf.DUMMYFUNCTION("""COMPUTED_VALUE"""),7365.28)</f>
        <v>7365.28</v>
      </c>
      <c r="G338" s="2">
        <f>IFERROR(__xludf.DUMMYFUNCTION("""COMPUTED_VALUE"""),45783.66666666667)</f>
        <v>45783.66667</v>
      </c>
      <c r="H338" s="1">
        <f>IFERROR(__xludf.DUMMYFUNCTION("""COMPUTED_VALUE"""),7259.99)</f>
        <v>7259.99</v>
      </c>
      <c r="J338" s="2">
        <f>IFERROR(__xludf.DUMMYFUNCTION("""COMPUTED_VALUE"""),45783.66666666667)</f>
        <v>45783.66667</v>
      </c>
      <c r="K338" s="1">
        <f>IFERROR(__xludf.DUMMYFUNCTION("""COMPUTED_VALUE"""),7300.97)</f>
        <v>7300.97</v>
      </c>
      <c r="M338" s="2">
        <f>IFERROR(__xludf.DUMMYFUNCTION("""COMPUTED_VALUE"""),45783.66666666667)</f>
        <v>45783.66667</v>
      </c>
      <c r="N338" s="1">
        <f>IFERROR(__xludf.DUMMYFUNCTION("""COMPUTED_VALUE"""),3.82896517E8)</f>
        <v>382896517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IFERROR(__xludf.DUMMYFUNCTION("""COMPUTED_VALUE"""),7308.91)</f>
        <v>7308.91</v>
      </c>
      <c r="D339" s="2">
        <f>IFERROR(__xludf.DUMMYFUNCTION("""COMPUTED_VALUE"""),45784.66666666667)</f>
        <v>45784.66667</v>
      </c>
      <c r="E339" s="1">
        <f>IFERROR(__xludf.DUMMYFUNCTION("""COMPUTED_VALUE"""),7386.49)</f>
        <v>7386.49</v>
      </c>
      <c r="G339" s="2">
        <f>IFERROR(__xludf.DUMMYFUNCTION("""COMPUTED_VALUE"""),45784.66666666667)</f>
        <v>45784.66667</v>
      </c>
      <c r="H339" s="1">
        <f>IFERROR(__xludf.DUMMYFUNCTION("""COMPUTED_VALUE"""),7275.98)</f>
        <v>7275.98</v>
      </c>
      <c r="J339" s="2">
        <f>IFERROR(__xludf.DUMMYFUNCTION("""COMPUTED_VALUE"""),45784.66666666667)</f>
        <v>45784.66667</v>
      </c>
      <c r="K339" s="1">
        <f>IFERROR(__xludf.DUMMYFUNCTION("""COMPUTED_VALUE"""),7332.42)</f>
        <v>7332.42</v>
      </c>
      <c r="M339" s="2">
        <f>IFERROR(__xludf.DUMMYFUNCTION("""COMPUTED_VALUE"""),45784.66666666667)</f>
        <v>45784.66667</v>
      </c>
      <c r="N339" s="1">
        <f>IFERROR(__xludf.DUMMYFUNCTION("""COMPUTED_VALUE"""),3.20233842E8)</f>
        <v>320233842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IFERROR(__xludf.DUMMYFUNCTION("""COMPUTED_VALUE"""),7396.46)</f>
        <v>7396.46</v>
      </c>
      <c r="D340" s="2">
        <f>IFERROR(__xludf.DUMMYFUNCTION("""COMPUTED_VALUE"""),45785.66666666667)</f>
        <v>45785.66667</v>
      </c>
      <c r="E340" s="1">
        <f>IFERROR(__xludf.DUMMYFUNCTION("""COMPUTED_VALUE"""),7510.86)</f>
        <v>7510.86</v>
      </c>
      <c r="G340" s="2">
        <f>IFERROR(__xludf.DUMMYFUNCTION("""COMPUTED_VALUE"""),45785.66666666667)</f>
        <v>45785.66667</v>
      </c>
      <c r="H340" s="1">
        <f>IFERROR(__xludf.DUMMYFUNCTION("""COMPUTED_VALUE"""),7380.29)</f>
        <v>7380.29</v>
      </c>
      <c r="J340" s="2">
        <f>IFERROR(__xludf.DUMMYFUNCTION("""COMPUTED_VALUE"""),45785.66666666667)</f>
        <v>45785.66667</v>
      </c>
      <c r="K340" s="1">
        <f>IFERROR(__xludf.DUMMYFUNCTION("""COMPUTED_VALUE"""),7433.15)</f>
        <v>7433.15</v>
      </c>
      <c r="M340" s="2">
        <f>IFERROR(__xludf.DUMMYFUNCTION("""COMPUTED_VALUE"""),45785.66666666667)</f>
        <v>45785.66667</v>
      </c>
      <c r="N340" s="1">
        <f>IFERROR(__xludf.DUMMYFUNCTION("""COMPUTED_VALUE"""),3.72405017E8)</f>
        <v>372405017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IFERROR(__xludf.DUMMYFUNCTION("""COMPUTED_VALUE"""),7461.34)</f>
        <v>7461.34</v>
      </c>
      <c r="D341" s="2">
        <f>IFERROR(__xludf.DUMMYFUNCTION("""COMPUTED_VALUE"""),45786.66666666667)</f>
        <v>45786.66667</v>
      </c>
      <c r="E341" s="1">
        <f>IFERROR(__xludf.DUMMYFUNCTION("""COMPUTED_VALUE"""),7461.34)</f>
        <v>7461.34</v>
      </c>
      <c r="G341" s="2">
        <f>IFERROR(__xludf.DUMMYFUNCTION("""COMPUTED_VALUE"""),45786.66666666667)</f>
        <v>45786.66667</v>
      </c>
      <c r="H341" s="1">
        <f>IFERROR(__xludf.DUMMYFUNCTION("""COMPUTED_VALUE"""),7371.38)</f>
        <v>7371.38</v>
      </c>
      <c r="J341" s="2">
        <f>IFERROR(__xludf.DUMMYFUNCTION("""COMPUTED_VALUE"""),45786.66666666667)</f>
        <v>45786.66667</v>
      </c>
      <c r="K341" s="1">
        <f>IFERROR(__xludf.DUMMYFUNCTION("""COMPUTED_VALUE"""),7410.77)</f>
        <v>7410.77</v>
      </c>
      <c r="M341" s="2">
        <f>IFERROR(__xludf.DUMMYFUNCTION("""COMPUTED_VALUE"""),45786.66666666667)</f>
        <v>45786.66667</v>
      </c>
      <c r="N341" s="1">
        <f>IFERROR(__xludf.DUMMYFUNCTION("""COMPUTED_VALUE"""),2.54327557E8)</f>
        <v>254327557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IFERROR(__xludf.DUMMYFUNCTION("""COMPUTED_VALUE"""),7569.33)</f>
        <v>7569.33</v>
      </c>
      <c r="D342" s="2">
        <f>IFERROR(__xludf.DUMMYFUNCTION("""COMPUTED_VALUE"""),45789.66666666667)</f>
        <v>45789.66667</v>
      </c>
      <c r="E342" s="1">
        <f>IFERROR(__xludf.DUMMYFUNCTION("""COMPUTED_VALUE"""),7617.81)</f>
        <v>7617.81</v>
      </c>
      <c r="G342" s="2">
        <f>IFERROR(__xludf.DUMMYFUNCTION("""COMPUTED_VALUE"""),45789.66666666667)</f>
        <v>45789.66667</v>
      </c>
      <c r="H342" s="1">
        <f>IFERROR(__xludf.DUMMYFUNCTION("""COMPUTED_VALUE"""),7508.03)</f>
        <v>7508.03</v>
      </c>
      <c r="J342" s="2">
        <f>IFERROR(__xludf.DUMMYFUNCTION("""COMPUTED_VALUE"""),45789.66666666667)</f>
        <v>45789.66667</v>
      </c>
      <c r="K342" s="1">
        <f>IFERROR(__xludf.DUMMYFUNCTION("""COMPUTED_VALUE"""),7617.7)</f>
        <v>7617.7</v>
      </c>
      <c r="M342" s="2">
        <f>IFERROR(__xludf.DUMMYFUNCTION("""COMPUTED_VALUE"""),45789.66666666667)</f>
        <v>45789.66667</v>
      </c>
      <c r="N342" s="1">
        <f>IFERROR(__xludf.DUMMYFUNCTION("""COMPUTED_VALUE"""),3.31158374E8)</f>
        <v>331158374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IFERROR(__xludf.DUMMYFUNCTION("""COMPUTED_VALUE"""),7609.68)</f>
        <v>7609.68</v>
      </c>
      <c r="D343" s="2">
        <f>IFERROR(__xludf.DUMMYFUNCTION("""COMPUTED_VALUE"""),45790.66666666667)</f>
        <v>45790.66667</v>
      </c>
      <c r="E343" s="1">
        <f>IFERROR(__xludf.DUMMYFUNCTION("""COMPUTED_VALUE"""),7710.79)</f>
        <v>7710.79</v>
      </c>
      <c r="G343" s="2">
        <f>IFERROR(__xludf.DUMMYFUNCTION("""COMPUTED_VALUE"""),45790.66666666667)</f>
        <v>45790.66667</v>
      </c>
      <c r="H343" s="1">
        <f>IFERROR(__xludf.DUMMYFUNCTION("""COMPUTED_VALUE"""),7600.03)</f>
        <v>7600.03</v>
      </c>
      <c r="J343" s="2">
        <f>IFERROR(__xludf.DUMMYFUNCTION("""COMPUTED_VALUE"""),45790.66666666667)</f>
        <v>45790.66667</v>
      </c>
      <c r="K343" s="1">
        <f>IFERROR(__xludf.DUMMYFUNCTION("""COMPUTED_VALUE"""),7687.59)</f>
        <v>7687.59</v>
      </c>
      <c r="M343" s="2">
        <f>IFERROR(__xludf.DUMMYFUNCTION("""COMPUTED_VALUE"""),45790.66666666667)</f>
        <v>45790.66667</v>
      </c>
      <c r="N343" s="1">
        <f>IFERROR(__xludf.DUMMYFUNCTION("""COMPUTED_VALUE"""),3.61902516E8)</f>
        <v>361902516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IFERROR(__xludf.DUMMYFUNCTION("""COMPUTED_VALUE"""),7688.42)</f>
        <v>7688.42</v>
      </c>
      <c r="D344" s="2">
        <f>IFERROR(__xludf.DUMMYFUNCTION("""COMPUTED_VALUE"""),45791.66666666667)</f>
        <v>45791.66667</v>
      </c>
      <c r="E344" s="1">
        <f>IFERROR(__xludf.DUMMYFUNCTION("""COMPUTED_VALUE"""),7747.92)</f>
        <v>7747.92</v>
      </c>
      <c r="G344" s="2">
        <f>IFERROR(__xludf.DUMMYFUNCTION("""COMPUTED_VALUE"""),45791.66666666667)</f>
        <v>45791.66667</v>
      </c>
      <c r="H344" s="1">
        <f>IFERROR(__xludf.DUMMYFUNCTION("""COMPUTED_VALUE"""),7675.74)</f>
        <v>7675.74</v>
      </c>
      <c r="J344" s="2">
        <f>IFERROR(__xludf.DUMMYFUNCTION("""COMPUTED_VALUE"""),45791.66666666667)</f>
        <v>45791.66667</v>
      </c>
      <c r="K344" s="1">
        <f>IFERROR(__xludf.DUMMYFUNCTION("""COMPUTED_VALUE"""),7724.32)</f>
        <v>7724.32</v>
      </c>
      <c r="M344" s="2">
        <f>IFERROR(__xludf.DUMMYFUNCTION("""COMPUTED_VALUE"""),45791.66666666667)</f>
        <v>45791.66667</v>
      </c>
      <c r="N344" s="1">
        <f>IFERROR(__xludf.DUMMYFUNCTION("""COMPUTED_VALUE"""),2.90777312E8)</f>
        <v>290777312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IFERROR(__xludf.DUMMYFUNCTION("""COMPUTED_VALUE"""),7686.84)</f>
        <v>7686.84</v>
      </c>
      <c r="D345" s="2">
        <f>IFERROR(__xludf.DUMMYFUNCTION("""COMPUTED_VALUE"""),45792.66666666667)</f>
        <v>45792.66667</v>
      </c>
      <c r="E345" s="1">
        <f>IFERROR(__xludf.DUMMYFUNCTION("""COMPUTED_VALUE"""),7759.03)</f>
        <v>7759.03</v>
      </c>
      <c r="G345" s="2">
        <f>IFERROR(__xludf.DUMMYFUNCTION("""COMPUTED_VALUE"""),45792.66666666667)</f>
        <v>45792.66667</v>
      </c>
      <c r="H345" s="1">
        <f>IFERROR(__xludf.DUMMYFUNCTION("""COMPUTED_VALUE"""),7682.07)</f>
        <v>7682.07</v>
      </c>
      <c r="J345" s="2">
        <f>IFERROR(__xludf.DUMMYFUNCTION("""COMPUTED_VALUE"""),45792.66666666667)</f>
        <v>45792.66667</v>
      </c>
      <c r="K345" s="1">
        <f>IFERROR(__xludf.DUMMYFUNCTION("""COMPUTED_VALUE"""),7711.96)</f>
        <v>7711.96</v>
      </c>
      <c r="M345" s="2">
        <f>IFERROR(__xludf.DUMMYFUNCTION("""COMPUTED_VALUE"""),45792.66666666667)</f>
        <v>45792.66667</v>
      </c>
      <c r="N345" s="1">
        <f>IFERROR(__xludf.DUMMYFUNCTION("""COMPUTED_VALUE"""),2.56868139E8)</f>
        <v>256868139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IFERROR(__xludf.DUMMYFUNCTION("""COMPUTED_VALUE"""),7719.69)</f>
        <v>7719.69</v>
      </c>
      <c r="D346" s="2">
        <f>IFERROR(__xludf.DUMMYFUNCTION("""COMPUTED_VALUE"""),45793.66666666667)</f>
        <v>45793.66667</v>
      </c>
      <c r="E346" s="1">
        <f>IFERROR(__xludf.DUMMYFUNCTION("""COMPUTED_VALUE"""),7752.29)</f>
        <v>7752.29</v>
      </c>
      <c r="G346" s="2">
        <f>IFERROR(__xludf.DUMMYFUNCTION("""COMPUTED_VALUE"""),45793.66666666667)</f>
        <v>45793.66667</v>
      </c>
      <c r="H346" s="1">
        <f>IFERROR(__xludf.DUMMYFUNCTION("""COMPUTED_VALUE"""),7677.77)</f>
        <v>7677.77</v>
      </c>
      <c r="J346" s="2">
        <f>IFERROR(__xludf.DUMMYFUNCTION("""COMPUTED_VALUE"""),45793.66666666667)</f>
        <v>45793.66667</v>
      </c>
      <c r="K346" s="1">
        <f>IFERROR(__xludf.DUMMYFUNCTION("""COMPUTED_VALUE"""),7751.45)</f>
        <v>7751.45</v>
      </c>
      <c r="M346" s="2">
        <f>IFERROR(__xludf.DUMMYFUNCTION("""COMPUTED_VALUE"""),45793.66666666667)</f>
        <v>45793.66667</v>
      </c>
      <c r="N346" s="1">
        <f>IFERROR(__xludf.DUMMYFUNCTION("""COMPUTED_VALUE"""),2.47976747E8)</f>
        <v>247976747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IFERROR(__xludf.DUMMYFUNCTION("""COMPUTED_VALUE"""),7677.17)</f>
        <v>7677.17</v>
      </c>
      <c r="D347" s="2">
        <f>IFERROR(__xludf.DUMMYFUNCTION("""COMPUTED_VALUE"""),45796.66666666667)</f>
        <v>45796.66667</v>
      </c>
      <c r="E347" s="1">
        <f>IFERROR(__xludf.DUMMYFUNCTION("""COMPUTED_VALUE"""),7798.69)</f>
        <v>7798.69</v>
      </c>
      <c r="G347" s="2">
        <f>IFERROR(__xludf.DUMMYFUNCTION("""COMPUTED_VALUE"""),45796.66666666667)</f>
        <v>45796.66667</v>
      </c>
      <c r="H347" s="1">
        <f>IFERROR(__xludf.DUMMYFUNCTION("""COMPUTED_VALUE"""),7677.17)</f>
        <v>7677.17</v>
      </c>
      <c r="J347" s="2">
        <f>IFERROR(__xludf.DUMMYFUNCTION("""COMPUTED_VALUE"""),45796.66666666667)</f>
        <v>45796.66667</v>
      </c>
      <c r="K347" s="1">
        <f>IFERROR(__xludf.DUMMYFUNCTION("""COMPUTED_VALUE"""),7781.39)</f>
        <v>7781.39</v>
      </c>
      <c r="M347" s="2">
        <f>IFERROR(__xludf.DUMMYFUNCTION("""COMPUTED_VALUE"""),45796.66666666667)</f>
        <v>45796.66667</v>
      </c>
      <c r="N347" s="1">
        <f>IFERROR(__xludf.DUMMYFUNCTION("""COMPUTED_VALUE"""),2.57314517E8)</f>
        <v>257314517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IFERROR(__xludf.DUMMYFUNCTION("""COMPUTED_VALUE"""),7740.65)</f>
        <v>7740.65</v>
      </c>
      <c r="D348" s="2">
        <f>IFERROR(__xludf.DUMMYFUNCTION("""COMPUTED_VALUE"""),45797.66666666667)</f>
        <v>45797.66667</v>
      </c>
      <c r="E348" s="1">
        <f>IFERROR(__xludf.DUMMYFUNCTION("""COMPUTED_VALUE"""),7765.53)</f>
        <v>7765.53</v>
      </c>
      <c r="G348" s="2">
        <f>IFERROR(__xludf.DUMMYFUNCTION("""COMPUTED_VALUE"""),45797.66666666667)</f>
        <v>45797.66667</v>
      </c>
      <c r="H348" s="1">
        <f>IFERROR(__xludf.DUMMYFUNCTION("""COMPUTED_VALUE"""),7704.73)</f>
        <v>7704.73</v>
      </c>
      <c r="J348" s="2">
        <f>IFERROR(__xludf.DUMMYFUNCTION("""COMPUTED_VALUE"""),45797.66666666667)</f>
        <v>45797.66667</v>
      </c>
      <c r="K348" s="1">
        <f>IFERROR(__xludf.DUMMYFUNCTION("""COMPUTED_VALUE"""),7763.99)</f>
        <v>7763.99</v>
      </c>
      <c r="M348" s="2">
        <f>IFERROR(__xludf.DUMMYFUNCTION("""COMPUTED_VALUE"""),45797.66666666667)</f>
        <v>45797.66667</v>
      </c>
      <c r="N348" s="1">
        <f>IFERROR(__xludf.DUMMYFUNCTION("""COMPUTED_VALUE"""),2.38625258E8)</f>
        <v>238625258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IFERROR(__xludf.DUMMYFUNCTION("""COMPUTED_VALUE"""),7692.76)</f>
        <v>7692.76</v>
      </c>
      <c r="D349" s="2">
        <f>IFERROR(__xludf.DUMMYFUNCTION("""COMPUTED_VALUE"""),45798.66666666667)</f>
        <v>45798.66667</v>
      </c>
      <c r="E349" s="1">
        <f>IFERROR(__xludf.DUMMYFUNCTION("""COMPUTED_VALUE"""),7750.15)</f>
        <v>7750.15</v>
      </c>
      <c r="G349" s="2">
        <f>IFERROR(__xludf.DUMMYFUNCTION("""COMPUTED_VALUE"""),45798.66666666667)</f>
        <v>45798.66667</v>
      </c>
      <c r="H349" s="1">
        <f>IFERROR(__xludf.DUMMYFUNCTION("""COMPUTED_VALUE"""),7609.88)</f>
        <v>7609.88</v>
      </c>
      <c r="J349" s="2">
        <f>IFERROR(__xludf.DUMMYFUNCTION("""COMPUTED_VALUE"""),45798.66666666667)</f>
        <v>45798.66667</v>
      </c>
      <c r="K349" s="1">
        <f>IFERROR(__xludf.DUMMYFUNCTION("""COMPUTED_VALUE"""),7626.02)</f>
        <v>7626.02</v>
      </c>
      <c r="M349" s="2">
        <f>IFERROR(__xludf.DUMMYFUNCTION("""COMPUTED_VALUE"""),45798.66666666667)</f>
        <v>45798.66667</v>
      </c>
      <c r="N349" s="1">
        <f>IFERROR(__xludf.DUMMYFUNCTION("""COMPUTED_VALUE"""),3.17838932E8)</f>
        <v>317838932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IFERROR(__xludf.DUMMYFUNCTION("""COMPUTED_VALUE"""),7650.99)</f>
        <v>7650.99</v>
      </c>
      <c r="D350" s="2">
        <f>IFERROR(__xludf.DUMMYFUNCTION("""COMPUTED_VALUE"""),45799.66666666667)</f>
        <v>45799.66667</v>
      </c>
      <c r="E350" s="1">
        <f>IFERROR(__xludf.DUMMYFUNCTION("""COMPUTED_VALUE"""),7743.71)</f>
        <v>7743.71</v>
      </c>
      <c r="G350" s="2">
        <f>IFERROR(__xludf.DUMMYFUNCTION("""COMPUTED_VALUE"""),45799.66666666667)</f>
        <v>45799.66667</v>
      </c>
      <c r="H350" s="1">
        <f>IFERROR(__xludf.DUMMYFUNCTION("""COMPUTED_VALUE"""),7649.79)</f>
        <v>7649.79</v>
      </c>
      <c r="J350" s="2">
        <f>IFERROR(__xludf.DUMMYFUNCTION("""COMPUTED_VALUE"""),45799.66666666667)</f>
        <v>45799.66667</v>
      </c>
      <c r="K350" s="1">
        <f>IFERROR(__xludf.DUMMYFUNCTION("""COMPUTED_VALUE"""),7665.89)</f>
        <v>7665.89</v>
      </c>
      <c r="M350" s="2">
        <f>IFERROR(__xludf.DUMMYFUNCTION("""COMPUTED_VALUE"""),45799.66666666667)</f>
        <v>45799.66667</v>
      </c>
      <c r="N350" s="1">
        <f>IFERROR(__xludf.DUMMYFUNCTION("""COMPUTED_VALUE"""),2.81856672E8)</f>
        <v>281856672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IFERROR(__xludf.DUMMYFUNCTION("""COMPUTED_VALUE"""),7591.26)</f>
        <v>7591.26</v>
      </c>
      <c r="D351" s="2">
        <f>IFERROR(__xludf.DUMMYFUNCTION("""COMPUTED_VALUE"""),45800.66666666667)</f>
        <v>45800.66667</v>
      </c>
      <c r="E351" s="1">
        <f>IFERROR(__xludf.DUMMYFUNCTION("""COMPUTED_VALUE"""),7664.1)</f>
        <v>7664.1</v>
      </c>
      <c r="G351" s="2">
        <f>IFERROR(__xludf.DUMMYFUNCTION("""COMPUTED_VALUE"""),45800.66666666667)</f>
        <v>45800.66667</v>
      </c>
      <c r="H351" s="1">
        <f>IFERROR(__xludf.DUMMYFUNCTION("""COMPUTED_VALUE"""),7580.4)</f>
        <v>7580.4</v>
      </c>
      <c r="J351" s="2">
        <f>IFERROR(__xludf.DUMMYFUNCTION("""COMPUTED_VALUE"""),45800.66666666667)</f>
        <v>45800.66667</v>
      </c>
      <c r="K351" s="1">
        <f>IFERROR(__xludf.DUMMYFUNCTION("""COMPUTED_VALUE"""),7600.84)</f>
        <v>7600.84</v>
      </c>
      <c r="M351" s="2">
        <f>IFERROR(__xludf.DUMMYFUNCTION("""COMPUTED_VALUE"""),45800.66666666667)</f>
        <v>45800.66667</v>
      </c>
      <c r="N351" s="1">
        <f>IFERROR(__xludf.DUMMYFUNCTION("""COMPUTED_VALUE"""),2.74537114E8)</f>
        <v>274537114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IFERROR(__xludf.DUMMYFUNCTION("""COMPUTED_VALUE"""),7705.12)</f>
        <v>7705.12</v>
      </c>
      <c r="D352" s="2">
        <f>IFERROR(__xludf.DUMMYFUNCTION("""COMPUTED_VALUE"""),45804.66666666667)</f>
        <v>45804.66667</v>
      </c>
      <c r="E352" s="1">
        <f>IFERROR(__xludf.DUMMYFUNCTION("""COMPUTED_VALUE"""),7764.04)</f>
        <v>7764.04</v>
      </c>
      <c r="G352" s="2">
        <f>IFERROR(__xludf.DUMMYFUNCTION("""COMPUTED_VALUE"""),45804.66666666667)</f>
        <v>45804.66667</v>
      </c>
      <c r="H352" s="1">
        <f>IFERROR(__xludf.DUMMYFUNCTION("""COMPUTED_VALUE"""),7698.04)</f>
        <v>7698.04</v>
      </c>
      <c r="J352" s="2">
        <f>IFERROR(__xludf.DUMMYFUNCTION("""COMPUTED_VALUE"""),45804.66666666667)</f>
        <v>45804.66667</v>
      </c>
      <c r="K352" s="1">
        <f>IFERROR(__xludf.DUMMYFUNCTION("""COMPUTED_VALUE"""),7763.81)</f>
        <v>7763.81</v>
      </c>
      <c r="M352" s="2">
        <f>IFERROR(__xludf.DUMMYFUNCTION("""COMPUTED_VALUE"""),45804.66666666667)</f>
        <v>45804.66667</v>
      </c>
      <c r="N352" s="1">
        <f>IFERROR(__xludf.DUMMYFUNCTION("""COMPUTED_VALUE"""),3.68739622E8)</f>
        <v>368739622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IFERROR(__xludf.DUMMYFUNCTION("""COMPUTED_VALUE"""),7768.7)</f>
        <v>7768.7</v>
      </c>
      <c r="D353" s="2">
        <f>IFERROR(__xludf.DUMMYFUNCTION("""COMPUTED_VALUE"""),45805.66666666667)</f>
        <v>45805.66667</v>
      </c>
      <c r="E353" s="1">
        <f>IFERROR(__xludf.DUMMYFUNCTION("""COMPUTED_VALUE"""),7797.69)</f>
        <v>7797.69</v>
      </c>
      <c r="G353" s="2">
        <f>IFERROR(__xludf.DUMMYFUNCTION("""COMPUTED_VALUE"""),45805.66666666667)</f>
        <v>45805.66667</v>
      </c>
      <c r="H353" s="1">
        <f>IFERROR(__xludf.DUMMYFUNCTION("""COMPUTED_VALUE"""),7702.02)</f>
        <v>7702.02</v>
      </c>
      <c r="J353" s="2">
        <f>IFERROR(__xludf.DUMMYFUNCTION("""COMPUTED_VALUE"""),45805.66666666667)</f>
        <v>45805.66667</v>
      </c>
      <c r="K353" s="1">
        <f>IFERROR(__xludf.DUMMYFUNCTION("""COMPUTED_VALUE"""),7710.93)</f>
        <v>7710.93</v>
      </c>
      <c r="M353" s="2">
        <f>IFERROR(__xludf.DUMMYFUNCTION("""COMPUTED_VALUE"""),45805.66666666667)</f>
        <v>45805.66667</v>
      </c>
      <c r="N353" s="1">
        <f>IFERROR(__xludf.DUMMYFUNCTION("""COMPUTED_VALUE"""),3.04635659E8)</f>
        <v>304635659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IFERROR(__xludf.DUMMYFUNCTION("""COMPUTED_VALUE"""),7758.22)</f>
        <v>7758.22</v>
      </c>
      <c r="D354" s="2">
        <f>IFERROR(__xludf.DUMMYFUNCTION("""COMPUTED_VALUE"""),45806.66666666667)</f>
        <v>45806.66667</v>
      </c>
      <c r="E354" s="1">
        <f>IFERROR(__xludf.DUMMYFUNCTION("""COMPUTED_VALUE"""),7758.22)</f>
        <v>7758.22</v>
      </c>
      <c r="G354" s="2">
        <f>IFERROR(__xludf.DUMMYFUNCTION("""COMPUTED_VALUE"""),45806.66666666667)</f>
        <v>45806.66667</v>
      </c>
      <c r="H354" s="1">
        <f>IFERROR(__xludf.DUMMYFUNCTION("""COMPUTED_VALUE"""),7633.88)</f>
        <v>7633.88</v>
      </c>
      <c r="J354" s="2">
        <f>IFERROR(__xludf.DUMMYFUNCTION("""COMPUTED_VALUE"""),45806.66666666667)</f>
        <v>45806.66667</v>
      </c>
      <c r="K354" s="1">
        <f>IFERROR(__xludf.DUMMYFUNCTION("""COMPUTED_VALUE"""),7691.81)</f>
        <v>7691.81</v>
      </c>
      <c r="M354" s="2">
        <f>IFERROR(__xludf.DUMMYFUNCTION("""COMPUTED_VALUE"""),45806.66666666667)</f>
        <v>45806.66667</v>
      </c>
      <c r="N354" s="1">
        <f>IFERROR(__xludf.DUMMYFUNCTION("""COMPUTED_VALUE"""),3.28116773E8)</f>
        <v>328116773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IFERROR(__xludf.DUMMYFUNCTION("""COMPUTED_VALUE"""),7711.43)</f>
        <v>7711.43</v>
      </c>
      <c r="D355" s="2">
        <f>IFERROR(__xludf.DUMMYFUNCTION("""COMPUTED_VALUE"""),45807.66666666667)</f>
        <v>45807.66667</v>
      </c>
      <c r="E355" s="1">
        <f>IFERROR(__xludf.DUMMYFUNCTION("""COMPUTED_VALUE"""),7775.57)</f>
        <v>7775.57</v>
      </c>
      <c r="G355" s="2">
        <f>IFERROR(__xludf.DUMMYFUNCTION("""COMPUTED_VALUE"""),45807.66666666667)</f>
        <v>45807.66667</v>
      </c>
      <c r="H355" s="1">
        <f>IFERROR(__xludf.DUMMYFUNCTION("""COMPUTED_VALUE"""),7649.28)</f>
        <v>7649.28</v>
      </c>
      <c r="J355" s="2">
        <f>IFERROR(__xludf.DUMMYFUNCTION("""COMPUTED_VALUE"""),45807.66666666667)</f>
        <v>45807.66667</v>
      </c>
      <c r="K355" s="1">
        <f>IFERROR(__xludf.DUMMYFUNCTION("""COMPUTED_VALUE"""),7759.74)</f>
        <v>7759.74</v>
      </c>
      <c r="M355" s="2">
        <f>IFERROR(__xludf.DUMMYFUNCTION("""COMPUTED_VALUE"""),45807.66666666667)</f>
        <v>45807.66667</v>
      </c>
      <c r="N355" s="1">
        <f>IFERROR(__xludf.DUMMYFUNCTION("""COMPUTED_VALUE"""),5.89866709E8)</f>
        <v>589866709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IFERROR(__xludf.DUMMYFUNCTION("""COMPUTED_VALUE"""),7714.85)</f>
        <v>7714.85</v>
      </c>
      <c r="D356" s="2">
        <f>IFERROR(__xludf.DUMMYFUNCTION("""COMPUTED_VALUE"""),45810.66666666667)</f>
        <v>45810.66667</v>
      </c>
      <c r="E356" s="1">
        <f>IFERROR(__xludf.DUMMYFUNCTION("""COMPUTED_VALUE"""),7782.26)</f>
        <v>7782.26</v>
      </c>
      <c r="G356" s="2">
        <f>IFERROR(__xludf.DUMMYFUNCTION("""COMPUTED_VALUE"""),45810.66666666667)</f>
        <v>45810.66667</v>
      </c>
      <c r="H356" s="1">
        <f>IFERROR(__xludf.DUMMYFUNCTION("""COMPUTED_VALUE"""),7696.93)</f>
        <v>7696.93</v>
      </c>
      <c r="J356" s="2">
        <f>IFERROR(__xludf.DUMMYFUNCTION("""COMPUTED_VALUE"""),45810.66666666667)</f>
        <v>45810.66667</v>
      </c>
      <c r="K356" s="1">
        <f>IFERROR(__xludf.DUMMYFUNCTION("""COMPUTED_VALUE"""),7782.18)</f>
        <v>7782.18</v>
      </c>
      <c r="M356" s="2">
        <f>IFERROR(__xludf.DUMMYFUNCTION("""COMPUTED_VALUE"""),45810.66666666667)</f>
        <v>45810.66667</v>
      </c>
      <c r="N356" s="1">
        <f>IFERROR(__xludf.DUMMYFUNCTION("""COMPUTED_VALUE"""),3.18653874E8)</f>
        <v>318653874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IFERROR(__xludf.DUMMYFUNCTION("""COMPUTED_VALUE"""),7786.67)</f>
        <v>7786.67</v>
      </c>
      <c r="D357" s="2">
        <f>IFERROR(__xludf.DUMMYFUNCTION("""COMPUTED_VALUE"""),45811.66666666667)</f>
        <v>45811.66667</v>
      </c>
      <c r="E357" s="1">
        <f>IFERROR(__xludf.DUMMYFUNCTION("""COMPUTED_VALUE"""),7832.52)</f>
        <v>7832.52</v>
      </c>
      <c r="G357" s="2">
        <f>IFERROR(__xludf.DUMMYFUNCTION("""COMPUTED_VALUE"""),45811.66666666667)</f>
        <v>45811.66667</v>
      </c>
      <c r="H357" s="1">
        <f>IFERROR(__xludf.DUMMYFUNCTION("""COMPUTED_VALUE"""),7771.9)</f>
        <v>7771.9</v>
      </c>
      <c r="J357" s="2">
        <f>IFERROR(__xludf.DUMMYFUNCTION("""COMPUTED_VALUE"""),45811.66666666667)</f>
        <v>45811.66667</v>
      </c>
      <c r="K357" s="1">
        <f>IFERROR(__xludf.DUMMYFUNCTION("""COMPUTED_VALUE"""),7826.53)</f>
        <v>7826.53</v>
      </c>
      <c r="M357" s="2">
        <f>IFERROR(__xludf.DUMMYFUNCTION("""COMPUTED_VALUE"""),45811.66666666667)</f>
        <v>45811.66667</v>
      </c>
      <c r="N357" s="1">
        <f>IFERROR(__xludf.DUMMYFUNCTION("""COMPUTED_VALUE"""),3.01220536E8)</f>
        <v>301220536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IFERROR(__xludf.DUMMYFUNCTION("""COMPUTED_VALUE"""),7819.3)</f>
        <v>7819.3</v>
      </c>
      <c r="D358" s="2">
        <f>IFERROR(__xludf.DUMMYFUNCTION("""COMPUTED_VALUE"""),45812.66666666667)</f>
        <v>45812.66667</v>
      </c>
      <c r="E358" s="1">
        <f>IFERROR(__xludf.DUMMYFUNCTION("""COMPUTED_VALUE"""),7845.28)</f>
        <v>7845.28</v>
      </c>
      <c r="G358" s="2">
        <f>IFERROR(__xludf.DUMMYFUNCTION("""COMPUTED_VALUE"""),45812.66666666667)</f>
        <v>45812.66667</v>
      </c>
      <c r="H358" s="1">
        <f>IFERROR(__xludf.DUMMYFUNCTION("""COMPUTED_VALUE"""),7804.96)</f>
        <v>7804.96</v>
      </c>
      <c r="J358" s="2">
        <f>IFERROR(__xludf.DUMMYFUNCTION("""COMPUTED_VALUE"""),45812.66666666667)</f>
        <v>45812.66667</v>
      </c>
      <c r="K358" s="1">
        <f>IFERROR(__xludf.DUMMYFUNCTION("""COMPUTED_VALUE"""),7822.87)</f>
        <v>7822.87</v>
      </c>
      <c r="M358" s="2">
        <f>IFERROR(__xludf.DUMMYFUNCTION("""COMPUTED_VALUE"""),45812.66666666667)</f>
        <v>45812.66667</v>
      </c>
      <c r="N358" s="1">
        <f>IFERROR(__xludf.DUMMYFUNCTION("""COMPUTED_VALUE"""),3.22353682E8)</f>
        <v>322353682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IFERROR(__xludf.DUMMYFUNCTION("""COMPUTED_VALUE"""),7847.68)</f>
        <v>7847.68</v>
      </c>
      <c r="D359" s="2">
        <f>IFERROR(__xludf.DUMMYFUNCTION("""COMPUTED_VALUE"""),45813.66666666667)</f>
        <v>45813.66667</v>
      </c>
      <c r="E359" s="1">
        <f>IFERROR(__xludf.DUMMYFUNCTION("""COMPUTED_VALUE"""),7921.44)</f>
        <v>7921.44</v>
      </c>
      <c r="G359" s="2">
        <f>IFERROR(__xludf.DUMMYFUNCTION("""COMPUTED_VALUE"""),45813.66666666667)</f>
        <v>45813.66667</v>
      </c>
      <c r="H359" s="1">
        <f>IFERROR(__xludf.DUMMYFUNCTION("""COMPUTED_VALUE"""),7831.11)</f>
        <v>7831.11</v>
      </c>
      <c r="J359" s="2">
        <f>IFERROR(__xludf.DUMMYFUNCTION("""COMPUTED_VALUE"""),45813.66666666667)</f>
        <v>45813.66667</v>
      </c>
      <c r="K359" s="1">
        <f>IFERROR(__xludf.DUMMYFUNCTION("""COMPUTED_VALUE"""),7854.29)</f>
        <v>7854.29</v>
      </c>
      <c r="M359" s="2">
        <f>IFERROR(__xludf.DUMMYFUNCTION("""COMPUTED_VALUE"""),45813.66666666667)</f>
        <v>45813.66667</v>
      </c>
      <c r="N359" s="1">
        <f>IFERROR(__xludf.DUMMYFUNCTION("""COMPUTED_VALUE"""),3.60765858E8)</f>
        <v>360765858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IFERROR(__xludf.DUMMYFUNCTION("""COMPUTED_VALUE"""),7908.55)</f>
        <v>7908.55</v>
      </c>
      <c r="D360" s="2">
        <f>IFERROR(__xludf.DUMMYFUNCTION("""COMPUTED_VALUE"""),45814.66666666667)</f>
        <v>45814.66667</v>
      </c>
      <c r="E360" s="1">
        <f>IFERROR(__xludf.DUMMYFUNCTION("""COMPUTED_VALUE"""),7943.89)</f>
        <v>7943.89</v>
      </c>
      <c r="G360" s="2">
        <f>IFERROR(__xludf.DUMMYFUNCTION("""COMPUTED_VALUE"""),45814.66666666667)</f>
        <v>45814.66667</v>
      </c>
      <c r="H360" s="1">
        <f>IFERROR(__xludf.DUMMYFUNCTION("""COMPUTED_VALUE"""),7885.43)</f>
        <v>7885.43</v>
      </c>
      <c r="J360" s="2">
        <f>IFERROR(__xludf.DUMMYFUNCTION("""COMPUTED_VALUE"""),45814.66666666667)</f>
        <v>45814.66667</v>
      </c>
      <c r="K360" s="1">
        <f>IFERROR(__xludf.DUMMYFUNCTION("""COMPUTED_VALUE"""),7926.17)</f>
        <v>7926.17</v>
      </c>
      <c r="M360" s="2">
        <f>IFERROR(__xludf.DUMMYFUNCTION("""COMPUTED_VALUE"""),45814.66666666667)</f>
        <v>45814.66667</v>
      </c>
      <c r="N360" s="1">
        <f>IFERROR(__xludf.DUMMYFUNCTION("""COMPUTED_VALUE"""),3.03420711E8)</f>
        <v>303420711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IFERROR(__xludf.DUMMYFUNCTION("""COMPUTED_VALUE"""),7928.88)</f>
        <v>7928.88</v>
      </c>
      <c r="D361" s="2">
        <f>IFERROR(__xludf.DUMMYFUNCTION("""COMPUTED_VALUE"""),45817.66666666667)</f>
        <v>45817.66667</v>
      </c>
      <c r="E361" s="1">
        <f>IFERROR(__xludf.DUMMYFUNCTION("""COMPUTED_VALUE"""),7969.66)</f>
        <v>7969.66</v>
      </c>
      <c r="G361" s="2">
        <f>IFERROR(__xludf.DUMMYFUNCTION("""COMPUTED_VALUE"""),45817.66666666667)</f>
        <v>45817.66667</v>
      </c>
      <c r="H361" s="1">
        <f>IFERROR(__xludf.DUMMYFUNCTION("""COMPUTED_VALUE"""),7896.95)</f>
        <v>7896.95</v>
      </c>
      <c r="J361" s="2">
        <f>IFERROR(__xludf.DUMMYFUNCTION("""COMPUTED_VALUE"""),45817.66666666667)</f>
        <v>45817.66667</v>
      </c>
      <c r="K361" s="1">
        <f>IFERROR(__xludf.DUMMYFUNCTION("""COMPUTED_VALUE"""),7950.96)</f>
        <v>7950.96</v>
      </c>
      <c r="M361" s="2">
        <f>IFERROR(__xludf.DUMMYFUNCTION("""COMPUTED_VALUE"""),45817.66666666667)</f>
        <v>45817.66667</v>
      </c>
      <c r="N361" s="1">
        <f>IFERROR(__xludf.DUMMYFUNCTION("""COMPUTED_VALUE"""),2.7997511E8)</f>
        <v>279975110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IFERROR(__xludf.DUMMYFUNCTION("""COMPUTED_VALUE"""),7937.61)</f>
        <v>7937.61</v>
      </c>
      <c r="D362" s="2">
        <f>IFERROR(__xludf.DUMMYFUNCTION("""COMPUTED_VALUE"""),45818.66666666667)</f>
        <v>45818.66667</v>
      </c>
      <c r="E362" s="1">
        <f>IFERROR(__xludf.DUMMYFUNCTION("""COMPUTED_VALUE"""),7952.13)</f>
        <v>7952.13</v>
      </c>
      <c r="G362" s="2">
        <f>IFERROR(__xludf.DUMMYFUNCTION("""COMPUTED_VALUE"""),45818.66666666667)</f>
        <v>45818.66667</v>
      </c>
      <c r="H362" s="1">
        <f>IFERROR(__xludf.DUMMYFUNCTION("""COMPUTED_VALUE"""),7863.33)</f>
        <v>7863.33</v>
      </c>
      <c r="J362" s="2">
        <f>IFERROR(__xludf.DUMMYFUNCTION("""COMPUTED_VALUE"""),45818.66666666667)</f>
        <v>45818.66667</v>
      </c>
      <c r="K362" s="1">
        <f>IFERROR(__xludf.DUMMYFUNCTION("""COMPUTED_VALUE"""),7926.3)</f>
        <v>7926.3</v>
      </c>
      <c r="M362" s="2">
        <f>IFERROR(__xludf.DUMMYFUNCTION("""COMPUTED_VALUE"""),45818.66666666667)</f>
        <v>45818.66667</v>
      </c>
      <c r="N362" s="1">
        <f>IFERROR(__xludf.DUMMYFUNCTION("""COMPUTED_VALUE"""),2.94816063E8)</f>
        <v>294816063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IFERROR(__xludf.DUMMYFUNCTION("""COMPUTED_VALUE"""),7918.79)</f>
        <v>7918.79</v>
      </c>
      <c r="D363" s="2">
        <f>IFERROR(__xludf.DUMMYFUNCTION("""COMPUTED_VALUE"""),45819.66666666667)</f>
        <v>45819.66667</v>
      </c>
      <c r="E363" s="1">
        <f>IFERROR(__xludf.DUMMYFUNCTION("""COMPUTED_VALUE"""),7994.86)</f>
        <v>7994.86</v>
      </c>
      <c r="G363" s="2">
        <f>IFERROR(__xludf.DUMMYFUNCTION("""COMPUTED_VALUE"""),45819.66666666667)</f>
        <v>45819.66667</v>
      </c>
      <c r="H363" s="1">
        <f>IFERROR(__xludf.DUMMYFUNCTION("""COMPUTED_VALUE"""),7911.33)</f>
        <v>7911.33</v>
      </c>
      <c r="J363" s="2">
        <f>IFERROR(__xludf.DUMMYFUNCTION("""COMPUTED_VALUE"""),45819.66666666667)</f>
        <v>45819.66667</v>
      </c>
      <c r="K363" s="1">
        <f>IFERROR(__xludf.DUMMYFUNCTION("""COMPUTED_VALUE"""),7937.56)</f>
        <v>7937.56</v>
      </c>
      <c r="M363" s="2">
        <f>IFERROR(__xludf.DUMMYFUNCTION("""COMPUTED_VALUE"""),45819.66666666667)</f>
        <v>45819.66667</v>
      </c>
      <c r="N363" s="1">
        <f>IFERROR(__xludf.DUMMYFUNCTION("""COMPUTED_VALUE"""),3.21397882E8)</f>
        <v>321397882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IFERROR(__xludf.DUMMYFUNCTION("""COMPUTED_VALUE"""),7977.77)</f>
        <v>7977.77</v>
      </c>
      <c r="D364" s="2">
        <f>IFERROR(__xludf.DUMMYFUNCTION("""COMPUTED_VALUE"""),45820.66666666667)</f>
        <v>45820.66667</v>
      </c>
      <c r="E364" s="1">
        <f>IFERROR(__xludf.DUMMYFUNCTION("""COMPUTED_VALUE"""),8073.85)</f>
        <v>8073.85</v>
      </c>
      <c r="G364" s="2">
        <f>IFERROR(__xludf.DUMMYFUNCTION("""COMPUTED_VALUE"""),45820.66666666667)</f>
        <v>45820.66667</v>
      </c>
      <c r="H364" s="1">
        <f>IFERROR(__xludf.DUMMYFUNCTION("""COMPUTED_VALUE"""),7977.53)</f>
        <v>7977.53</v>
      </c>
      <c r="J364" s="2">
        <f>IFERROR(__xludf.DUMMYFUNCTION("""COMPUTED_VALUE"""),45820.66666666667)</f>
        <v>45820.66667</v>
      </c>
      <c r="K364" s="1">
        <f>IFERROR(__xludf.DUMMYFUNCTION("""COMPUTED_VALUE"""),8045.46)</f>
        <v>8045.46</v>
      </c>
      <c r="M364" s="2">
        <f>IFERROR(__xludf.DUMMYFUNCTION("""COMPUTED_VALUE"""),45820.66666666667)</f>
        <v>45820.66667</v>
      </c>
      <c r="N364" s="1">
        <f>IFERROR(__xludf.DUMMYFUNCTION("""COMPUTED_VALUE"""),3.15312633E8)</f>
        <v>315312633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IFERROR(__xludf.DUMMYFUNCTION("""COMPUTED_VALUE"""),7968.07)</f>
        <v>7968.07</v>
      </c>
      <c r="D365" s="2">
        <f>IFERROR(__xludf.DUMMYFUNCTION("""COMPUTED_VALUE"""),45821.66666666667)</f>
        <v>45821.66667</v>
      </c>
      <c r="E365" s="1">
        <f>IFERROR(__xludf.DUMMYFUNCTION("""COMPUTED_VALUE"""),8050.58)</f>
        <v>8050.58</v>
      </c>
      <c r="G365" s="2">
        <f>IFERROR(__xludf.DUMMYFUNCTION("""COMPUTED_VALUE"""),45821.66666666667)</f>
        <v>45821.66667</v>
      </c>
      <c r="H365" s="1">
        <f>IFERROR(__xludf.DUMMYFUNCTION("""COMPUTED_VALUE"""),7957.74)</f>
        <v>7957.74</v>
      </c>
      <c r="J365" s="2">
        <f>IFERROR(__xludf.DUMMYFUNCTION("""COMPUTED_VALUE"""),45821.66666666667)</f>
        <v>45821.66667</v>
      </c>
      <c r="K365" s="1">
        <f>IFERROR(__xludf.DUMMYFUNCTION("""COMPUTED_VALUE"""),7987.69)</f>
        <v>7987.69</v>
      </c>
      <c r="M365" s="2">
        <f>IFERROR(__xludf.DUMMYFUNCTION("""COMPUTED_VALUE"""),45821.66666666667)</f>
        <v>45821.66667</v>
      </c>
      <c r="N365" s="1">
        <f>IFERROR(__xludf.DUMMYFUNCTION("""COMPUTED_VALUE"""),3.47731256E8)</f>
        <v>347731256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IFERROR(__xludf.DUMMYFUNCTION("""COMPUTED_VALUE"""),8010.0)</f>
        <v>8010</v>
      </c>
      <c r="D366" s="2">
        <f>IFERROR(__xludf.DUMMYFUNCTION("""COMPUTED_VALUE"""),45824.66666666667)</f>
        <v>45824.66667</v>
      </c>
      <c r="E366" s="1">
        <f>IFERROR(__xludf.DUMMYFUNCTION("""COMPUTED_VALUE"""),8089.98)</f>
        <v>8089.98</v>
      </c>
      <c r="G366" s="2">
        <f>IFERROR(__xludf.DUMMYFUNCTION("""COMPUTED_VALUE"""),45824.66666666667)</f>
        <v>45824.66667</v>
      </c>
      <c r="H366" s="1">
        <f>IFERROR(__xludf.DUMMYFUNCTION("""COMPUTED_VALUE"""),8010.0)</f>
        <v>8010</v>
      </c>
      <c r="J366" s="2">
        <f>IFERROR(__xludf.DUMMYFUNCTION("""COMPUTED_VALUE"""),45824.66666666667)</f>
        <v>45824.66667</v>
      </c>
      <c r="K366" s="1">
        <f>IFERROR(__xludf.DUMMYFUNCTION("""COMPUTED_VALUE"""),8065.19)</f>
        <v>8065.19</v>
      </c>
      <c r="M366" s="2">
        <f>IFERROR(__xludf.DUMMYFUNCTION("""COMPUTED_VALUE"""),45824.66666666667)</f>
        <v>45824.66667</v>
      </c>
      <c r="N366" s="1">
        <f>IFERROR(__xludf.DUMMYFUNCTION("""COMPUTED_VALUE"""),3.07425399E8)</f>
        <v>307425399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IFERROR(__xludf.DUMMYFUNCTION("""COMPUTED_VALUE"""),8014.09)</f>
        <v>8014.09</v>
      </c>
      <c r="D367" s="2">
        <f>IFERROR(__xludf.DUMMYFUNCTION("""COMPUTED_VALUE"""),45825.66666666667)</f>
        <v>45825.66667</v>
      </c>
      <c r="E367" s="1">
        <f>IFERROR(__xludf.DUMMYFUNCTION("""COMPUTED_VALUE"""),8055.88)</f>
        <v>8055.88</v>
      </c>
      <c r="G367" s="2">
        <f>IFERROR(__xludf.DUMMYFUNCTION("""COMPUTED_VALUE"""),45825.66666666667)</f>
        <v>45825.66667</v>
      </c>
      <c r="H367" s="1">
        <f>IFERROR(__xludf.DUMMYFUNCTION("""COMPUTED_VALUE"""),7989.3)</f>
        <v>7989.3</v>
      </c>
      <c r="J367" s="2">
        <f>IFERROR(__xludf.DUMMYFUNCTION("""COMPUTED_VALUE"""),45825.66666666667)</f>
        <v>45825.66667</v>
      </c>
      <c r="K367" s="1">
        <f>IFERROR(__xludf.DUMMYFUNCTION("""COMPUTED_VALUE"""),8025.23)</f>
        <v>8025.23</v>
      </c>
      <c r="M367" s="2">
        <f>IFERROR(__xludf.DUMMYFUNCTION("""COMPUTED_VALUE"""),45825.66666666667)</f>
        <v>45825.66667</v>
      </c>
      <c r="N367" s="1">
        <f>IFERROR(__xludf.DUMMYFUNCTION("""COMPUTED_VALUE"""),2.75973484E8)</f>
        <v>275973484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IFERROR(__xludf.DUMMYFUNCTION("""COMPUTED_VALUE"""),8035.37)</f>
        <v>8035.37</v>
      </c>
      <c r="D368" s="2">
        <f>IFERROR(__xludf.DUMMYFUNCTION("""COMPUTED_VALUE"""),45826.66666666667)</f>
        <v>45826.66667</v>
      </c>
      <c r="E368" s="1">
        <f>IFERROR(__xludf.DUMMYFUNCTION("""COMPUTED_VALUE"""),8043.64)</f>
        <v>8043.64</v>
      </c>
      <c r="G368" s="2">
        <f>IFERROR(__xludf.DUMMYFUNCTION("""COMPUTED_VALUE"""),45826.66666666667)</f>
        <v>45826.66667</v>
      </c>
      <c r="H368" s="1">
        <f>IFERROR(__xludf.DUMMYFUNCTION("""COMPUTED_VALUE"""),7983.17)</f>
        <v>7983.17</v>
      </c>
      <c r="J368" s="2">
        <f>IFERROR(__xludf.DUMMYFUNCTION("""COMPUTED_VALUE"""),45826.66666666667)</f>
        <v>45826.66667</v>
      </c>
      <c r="K368" s="1">
        <f>IFERROR(__xludf.DUMMYFUNCTION("""COMPUTED_VALUE"""),8022.95)</f>
        <v>8022.95</v>
      </c>
      <c r="M368" s="2">
        <f>IFERROR(__xludf.DUMMYFUNCTION("""COMPUTED_VALUE"""),45826.66666666667)</f>
        <v>45826.66667</v>
      </c>
      <c r="N368" s="1">
        <f>IFERROR(__xludf.DUMMYFUNCTION("""COMPUTED_VALUE"""),2.66077911E8)</f>
        <v>266077911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IFERROR(__xludf.DUMMYFUNCTION("""COMPUTED_VALUE"""),8055.68)</f>
        <v>8055.68</v>
      </c>
      <c r="D369" s="2">
        <f>IFERROR(__xludf.DUMMYFUNCTION("""COMPUTED_VALUE"""),45828.66666666667)</f>
        <v>45828.66667</v>
      </c>
      <c r="E369" s="1">
        <f>IFERROR(__xludf.DUMMYFUNCTION("""COMPUTED_VALUE"""),8073.32)</f>
        <v>8073.32</v>
      </c>
      <c r="G369" s="2">
        <f>IFERROR(__xludf.DUMMYFUNCTION("""COMPUTED_VALUE"""),45828.66666666667)</f>
        <v>45828.66667</v>
      </c>
      <c r="H369" s="1">
        <f>IFERROR(__xludf.DUMMYFUNCTION("""COMPUTED_VALUE"""),7952.81)</f>
        <v>7952.81</v>
      </c>
      <c r="J369" s="2">
        <f>IFERROR(__xludf.DUMMYFUNCTION("""COMPUTED_VALUE"""),45828.66666666667)</f>
        <v>45828.66667</v>
      </c>
      <c r="K369" s="1">
        <f>IFERROR(__xludf.DUMMYFUNCTION("""COMPUTED_VALUE"""),7963.32)</f>
        <v>7963.32</v>
      </c>
      <c r="M369" s="2">
        <f>IFERROR(__xludf.DUMMYFUNCTION("""COMPUTED_VALUE"""),45828.66666666667)</f>
        <v>45828.66667</v>
      </c>
      <c r="N369" s="1">
        <f>IFERROR(__xludf.DUMMYFUNCTION("""COMPUTED_VALUE"""),3.95645839E8)</f>
        <v>395645839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IFERROR(__xludf.DUMMYFUNCTION("""COMPUTED_VALUE"""),7961.43)</f>
        <v>7961.43</v>
      </c>
      <c r="D370" s="2">
        <f>IFERROR(__xludf.DUMMYFUNCTION("""COMPUTED_VALUE"""),45831.66666666667)</f>
        <v>45831.66667</v>
      </c>
      <c r="E370" s="1">
        <f>IFERROR(__xludf.DUMMYFUNCTION("""COMPUTED_VALUE"""),8097.09)</f>
        <v>8097.09</v>
      </c>
      <c r="G370" s="2">
        <f>IFERROR(__xludf.DUMMYFUNCTION("""COMPUTED_VALUE"""),45831.66666666667)</f>
        <v>45831.66667</v>
      </c>
      <c r="H370" s="1">
        <f>IFERROR(__xludf.DUMMYFUNCTION("""COMPUTED_VALUE"""),7884.97)</f>
        <v>7884.97</v>
      </c>
      <c r="J370" s="2">
        <f>IFERROR(__xludf.DUMMYFUNCTION("""COMPUTED_VALUE"""),45831.66666666667)</f>
        <v>45831.66667</v>
      </c>
      <c r="K370" s="1">
        <f>IFERROR(__xludf.DUMMYFUNCTION("""COMPUTED_VALUE"""),8084.1)</f>
        <v>8084.1</v>
      </c>
      <c r="M370" s="2">
        <f>IFERROR(__xludf.DUMMYFUNCTION("""COMPUTED_VALUE"""),45831.66666666667)</f>
        <v>45831.66667</v>
      </c>
      <c r="N370" s="1">
        <f>IFERROR(__xludf.DUMMYFUNCTION("""COMPUTED_VALUE"""),3.90318185E8)</f>
        <v>390318185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IFERROR(__xludf.DUMMYFUNCTION("""COMPUTED_VALUE"""),8140.55)</f>
        <v>8140.55</v>
      </c>
      <c r="D371" s="2">
        <f>IFERROR(__xludf.DUMMYFUNCTION("""COMPUTED_VALUE"""),45832.66666666667)</f>
        <v>45832.66667</v>
      </c>
      <c r="E371" s="1">
        <f>IFERROR(__xludf.DUMMYFUNCTION("""COMPUTED_VALUE"""),8199.06)</f>
        <v>8199.06</v>
      </c>
      <c r="G371" s="2">
        <f>IFERROR(__xludf.DUMMYFUNCTION("""COMPUTED_VALUE"""),45832.66666666667)</f>
        <v>45832.66667</v>
      </c>
      <c r="H371" s="1">
        <f>IFERROR(__xludf.DUMMYFUNCTION("""COMPUTED_VALUE"""),8117.23)</f>
        <v>8117.23</v>
      </c>
      <c r="J371" s="2">
        <f>IFERROR(__xludf.DUMMYFUNCTION("""COMPUTED_VALUE"""),45832.66666666667)</f>
        <v>45832.66667</v>
      </c>
      <c r="K371" s="1">
        <f>IFERROR(__xludf.DUMMYFUNCTION("""COMPUTED_VALUE"""),8180.98)</f>
        <v>8180.98</v>
      </c>
      <c r="M371" s="2">
        <f>IFERROR(__xludf.DUMMYFUNCTION("""COMPUTED_VALUE"""),45832.66666666667)</f>
        <v>45832.66667</v>
      </c>
      <c r="N371" s="1">
        <f>IFERROR(__xludf.DUMMYFUNCTION("""COMPUTED_VALUE"""),3.54553242E8)</f>
        <v>354553242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IFERROR(__xludf.DUMMYFUNCTION("""COMPUTED_VALUE"""),8215.66)</f>
        <v>8215.66</v>
      </c>
      <c r="D372" s="2">
        <f>IFERROR(__xludf.DUMMYFUNCTION("""COMPUTED_VALUE"""),45833.66666666667)</f>
        <v>45833.66667</v>
      </c>
      <c r="E372" s="1">
        <f>IFERROR(__xludf.DUMMYFUNCTION("""COMPUTED_VALUE"""),8248.2)</f>
        <v>8248.2</v>
      </c>
      <c r="G372" s="2">
        <f>IFERROR(__xludf.DUMMYFUNCTION("""COMPUTED_VALUE"""),45833.66666666667)</f>
        <v>45833.66667</v>
      </c>
      <c r="H372" s="1">
        <f>IFERROR(__xludf.DUMMYFUNCTION("""COMPUTED_VALUE"""),8158.79)</f>
        <v>8158.79</v>
      </c>
      <c r="J372" s="2">
        <f>IFERROR(__xludf.DUMMYFUNCTION("""COMPUTED_VALUE"""),45833.66666666667)</f>
        <v>45833.66667</v>
      </c>
      <c r="K372" s="1">
        <f>IFERROR(__xludf.DUMMYFUNCTION("""COMPUTED_VALUE"""),8188.85)</f>
        <v>8188.85</v>
      </c>
      <c r="M372" s="2">
        <f>IFERROR(__xludf.DUMMYFUNCTION("""COMPUTED_VALUE"""),45833.66666666667)</f>
        <v>45833.66667</v>
      </c>
      <c r="N372" s="1">
        <f>IFERROR(__xludf.DUMMYFUNCTION("""COMPUTED_VALUE"""),3.11394868E8)</f>
        <v>311394868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IFERROR(__xludf.DUMMYFUNCTION("""COMPUTED_VALUE"""),8216.72)</f>
        <v>8216.72</v>
      </c>
      <c r="D373" s="2">
        <f>IFERROR(__xludf.DUMMYFUNCTION("""COMPUTED_VALUE"""),45834.66666666667)</f>
        <v>45834.66667</v>
      </c>
      <c r="E373" s="1">
        <f>IFERROR(__xludf.DUMMYFUNCTION("""COMPUTED_VALUE"""),8273.44)</f>
        <v>8273.44</v>
      </c>
      <c r="G373" s="2">
        <f>IFERROR(__xludf.DUMMYFUNCTION("""COMPUTED_VALUE"""),45834.66666666667)</f>
        <v>45834.66667</v>
      </c>
      <c r="H373" s="1">
        <f>IFERROR(__xludf.DUMMYFUNCTION("""COMPUTED_VALUE"""),8206.74)</f>
        <v>8206.74</v>
      </c>
      <c r="J373" s="2">
        <f>IFERROR(__xludf.DUMMYFUNCTION("""COMPUTED_VALUE"""),45834.66666666667)</f>
        <v>45834.66667</v>
      </c>
      <c r="K373" s="1">
        <f>IFERROR(__xludf.DUMMYFUNCTION("""COMPUTED_VALUE"""),8266.29)</f>
        <v>8266.29</v>
      </c>
      <c r="M373" s="2">
        <f>IFERROR(__xludf.DUMMYFUNCTION("""COMPUTED_VALUE"""),45834.66666666667)</f>
        <v>45834.66667</v>
      </c>
      <c r="N373" s="1">
        <f>IFERROR(__xludf.DUMMYFUNCTION("""COMPUTED_VALUE"""),3.09086063E8)</f>
        <v>309086063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IFERROR(__xludf.DUMMYFUNCTION("""COMPUTED_VALUE"""),8272.3)</f>
        <v>8272.3</v>
      </c>
      <c r="D374" s="2">
        <f>IFERROR(__xludf.DUMMYFUNCTION("""COMPUTED_VALUE"""),45835.66666666667)</f>
        <v>45835.66667</v>
      </c>
      <c r="E374" s="1">
        <f>IFERROR(__xludf.DUMMYFUNCTION("""COMPUTED_VALUE"""),8301.43)</f>
        <v>8301.43</v>
      </c>
      <c r="G374" s="2">
        <f>IFERROR(__xludf.DUMMYFUNCTION("""COMPUTED_VALUE"""),45835.66666666667)</f>
        <v>45835.66667</v>
      </c>
      <c r="H374" s="1">
        <f>IFERROR(__xludf.DUMMYFUNCTION("""COMPUTED_VALUE"""),8205.59)</f>
        <v>8205.59</v>
      </c>
      <c r="J374" s="2">
        <f>IFERROR(__xludf.DUMMYFUNCTION("""COMPUTED_VALUE"""),45835.66666666667)</f>
        <v>45835.66667</v>
      </c>
      <c r="K374" s="1">
        <f>IFERROR(__xludf.DUMMYFUNCTION("""COMPUTED_VALUE"""),8214.08)</f>
        <v>8214.08</v>
      </c>
      <c r="M374" s="2">
        <f>IFERROR(__xludf.DUMMYFUNCTION("""COMPUTED_VALUE"""),45835.66666666667)</f>
        <v>45835.66667</v>
      </c>
      <c r="N374" s="1">
        <f>IFERROR(__xludf.DUMMYFUNCTION("""COMPUTED_VALUE"""),6.14932807E8)</f>
        <v>614932807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IFERROR(__xludf.DUMMYFUNCTION("""COMPUTED_VALUE"""),8293.46)</f>
        <v>8293.46</v>
      </c>
      <c r="D375" s="2">
        <f>IFERROR(__xludf.DUMMYFUNCTION("""COMPUTED_VALUE"""),45838.66666666667)</f>
        <v>45838.66667</v>
      </c>
      <c r="E375" s="1">
        <f>IFERROR(__xludf.DUMMYFUNCTION("""COMPUTED_VALUE"""),8325.49)</f>
        <v>8325.49</v>
      </c>
      <c r="G375" s="2">
        <f>IFERROR(__xludf.DUMMYFUNCTION("""COMPUTED_VALUE"""),45838.66666666667)</f>
        <v>45838.66667</v>
      </c>
      <c r="H375" s="1">
        <f>IFERROR(__xludf.DUMMYFUNCTION("""COMPUTED_VALUE"""),8274.78)</f>
        <v>8274.78</v>
      </c>
      <c r="J375" s="2">
        <f>IFERROR(__xludf.DUMMYFUNCTION("""COMPUTED_VALUE"""),45838.66666666667)</f>
        <v>45838.66667</v>
      </c>
      <c r="K375" s="1">
        <f>IFERROR(__xludf.DUMMYFUNCTION("""COMPUTED_VALUE"""),8296.12)</f>
        <v>8296.12</v>
      </c>
      <c r="M375" s="2">
        <f>IFERROR(__xludf.DUMMYFUNCTION("""COMPUTED_VALUE"""),45838.66666666667)</f>
        <v>45838.66667</v>
      </c>
      <c r="N375" s="1">
        <f>IFERROR(__xludf.DUMMYFUNCTION("""COMPUTED_VALUE"""),3.72013305E8)</f>
        <v>372013305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IFERROR(__xludf.DUMMYFUNCTION("""COMPUTED_VALUE"""),8271.84)</f>
        <v>8271.84</v>
      </c>
      <c r="D376" s="2">
        <f>IFERROR(__xludf.DUMMYFUNCTION("""COMPUTED_VALUE"""),45839.66666666667)</f>
        <v>45839.66667</v>
      </c>
      <c r="E376" s="1">
        <f>IFERROR(__xludf.DUMMYFUNCTION("""COMPUTED_VALUE"""),8295.95)</f>
        <v>8295.95</v>
      </c>
      <c r="G376" s="2">
        <f>IFERROR(__xludf.DUMMYFUNCTION("""COMPUTED_VALUE"""),45839.66666666667)</f>
        <v>45839.66667</v>
      </c>
      <c r="H376" s="1">
        <f>IFERROR(__xludf.DUMMYFUNCTION("""COMPUTED_VALUE"""),8164.33)</f>
        <v>8164.33</v>
      </c>
      <c r="J376" s="2">
        <f>IFERROR(__xludf.DUMMYFUNCTION("""COMPUTED_VALUE"""),45839.66666666667)</f>
        <v>45839.66667</v>
      </c>
      <c r="K376" s="1">
        <f>IFERROR(__xludf.DUMMYFUNCTION("""COMPUTED_VALUE"""),8201.78)</f>
        <v>8201.78</v>
      </c>
      <c r="M376" s="2">
        <f>IFERROR(__xludf.DUMMYFUNCTION("""COMPUTED_VALUE"""),45839.66666666667)</f>
        <v>45839.66667</v>
      </c>
      <c r="N376" s="1">
        <f>IFERROR(__xludf.DUMMYFUNCTION("""COMPUTED_VALUE"""),3.92541389E8)</f>
        <v>392541389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IFERROR(__xludf.DUMMYFUNCTION("""COMPUTED_VALUE"""),8172.86)</f>
        <v>8172.86</v>
      </c>
      <c r="D377" s="2">
        <f>IFERROR(__xludf.DUMMYFUNCTION("""COMPUTED_VALUE"""),45840.66666666667)</f>
        <v>45840.66667</v>
      </c>
      <c r="E377" s="1">
        <f>IFERROR(__xludf.DUMMYFUNCTION("""COMPUTED_VALUE"""),8217.14)</f>
        <v>8217.14</v>
      </c>
      <c r="G377" s="2">
        <f>IFERROR(__xludf.DUMMYFUNCTION("""COMPUTED_VALUE"""),45840.66666666667)</f>
        <v>45840.66667</v>
      </c>
      <c r="H377" s="1">
        <f>IFERROR(__xludf.DUMMYFUNCTION("""COMPUTED_VALUE"""),8145.75)</f>
        <v>8145.75</v>
      </c>
      <c r="J377" s="2">
        <f>IFERROR(__xludf.DUMMYFUNCTION("""COMPUTED_VALUE"""),45840.66666666667)</f>
        <v>45840.66667</v>
      </c>
      <c r="K377" s="1">
        <f>IFERROR(__xludf.DUMMYFUNCTION("""COMPUTED_VALUE"""),8214.67)</f>
        <v>8214.67</v>
      </c>
      <c r="M377" s="2">
        <f>IFERROR(__xludf.DUMMYFUNCTION("""COMPUTED_VALUE"""),45840.66666666667)</f>
        <v>45840.66667</v>
      </c>
      <c r="N377" s="1">
        <f>IFERROR(__xludf.DUMMYFUNCTION("""COMPUTED_VALUE"""),2.98888639E8)</f>
        <v>298888639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IFERROR(__xludf.DUMMYFUNCTION("""COMPUTED_VALUE"""),8278.86)</f>
        <v>8278.86</v>
      </c>
      <c r="D378" s="2">
        <f>IFERROR(__xludf.DUMMYFUNCTION("""COMPUTED_VALUE"""),45841.54166666667)</f>
        <v>45841.54167</v>
      </c>
      <c r="E378" s="1">
        <f>IFERROR(__xludf.DUMMYFUNCTION("""COMPUTED_VALUE"""),8395.09)</f>
        <v>8395.09</v>
      </c>
      <c r="G378" s="2">
        <f>IFERROR(__xludf.DUMMYFUNCTION("""COMPUTED_VALUE"""),45841.54166666667)</f>
        <v>45841.54167</v>
      </c>
      <c r="H378" s="1">
        <f>IFERROR(__xludf.DUMMYFUNCTION("""COMPUTED_VALUE"""),8278.24)</f>
        <v>8278.24</v>
      </c>
      <c r="J378" s="2">
        <f>IFERROR(__xludf.DUMMYFUNCTION("""COMPUTED_VALUE"""),45841.54166666667)</f>
        <v>45841.54167</v>
      </c>
      <c r="K378" s="1">
        <f>IFERROR(__xludf.DUMMYFUNCTION("""COMPUTED_VALUE"""),8373.93)</f>
        <v>8373.93</v>
      </c>
      <c r="M378" s="2">
        <f>IFERROR(__xludf.DUMMYFUNCTION("""COMPUTED_VALUE"""),45841.54166666667)</f>
        <v>45841.54167</v>
      </c>
      <c r="N378" s="1">
        <f>IFERROR(__xludf.DUMMYFUNCTION("""COMPUTED_VALUE"""),2.49537024E8)</f>
        <v>249537024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IFERROR(__xludf.DUMMYFUNCTION("""COMPUTED_VALUE"""),8345.8)</f>
        <v>8345.8</v>
      </c>
      <c r="D379" s="2">
        <f>IFERROR(__xludf.DUMMYFUNCTION("""COMPUTED_VALUE"""),45845.66666666667)</f>
        <v>45845.66667</v>
      </c>
      <c r="E379" s="1">
        <f>IFERROR(__xludf.DUMMYFUNCTION("""COMPUTED_VALUE"""),8370.33)</f>
        <v>8370.33</v>
      </c>
      <c r="G379" s="2">
        <f>IFERROR(__xludf.DUMMYFUNCTION("""COMPUTED_VALUE"""),45845.66666666667)</f>
        <v>45845.66667</v>
      </c>
      <c r="H379" s="1">
        <f>IFERROR(__xludf.DUMMYFUNCTION("""COMPUTED_VALUE"""),8306.46)</f>
        <v>8306.46</v>
      </c>
      <c r="J379" s="2">
        <f>IFERROR(__xludf.DUMMYFUNCTION("""COMPUTED_VALUE"""),45845.66666666667)</f>
        <v>45845.66667</v>
      </c>
      <c r="K379" s="1">
        <f>IFERROR(__xludf.DUMMYFUNCTION("""COMPUTED_VALUE"""),8348.93)</f>
        <v>8348.93</v>
      </c>
      <c r="M379" s="2">
        <f>IFERROR(__xludf.DUMMYFUNCTION("""COMPUTED_VALUE"""),45845.66666666667)</f>
        <v>45845.66667</v>
      </c>
      <c r="N379" s="1">
        <f>IFERROR(__xludf.DUMMYFUNCTION("""COMPUTED_VALUE"""),3.21442211E8)</f>
        <v>321442211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IFERROR(__xludf.DUMMYFUNCTION("""COMPUTED_VALUE"""),8365.58)</f>
        <v>8365.58</v>
      </c>
      <c r="D380" s="2">
        <f>IFERROR(__xludf.DUMMYFUNCTION("""COMPUTED_VALUE"""),45846.66666666667)</f>
        <v>45846.66667</v>
      </c>
      <c r="E380" s="1">
        <f>IFERROR(__xludf.DUMMYFUNCTION("""COMPUTED_VALUE"""),8369.08)</f>
        <v>8369.08</v>
      </c>
      <c r="G380" s="2">
        <f>IFERROR(__xludf.DUMMYFUNCTION("""COMPUTED_VALUE"""),45846.66666666667)</f>
        <v>45846.66667</v>
      </c>
      <c r="H380" s="1">
        <f>IFERROR(__xludf.DUMMYFUNCTION("""COMPUTED_VALUE"""),8305.23)</f>
        <v>8305.23</v>
      </c>
      <c r="J380" s="2">
        <f>IFERROR(__xludf.DUMMYFUNCTION("""COMPUTED_VALUE"""),45846.66666666667)</f>
        <v>45846.66667</v>
      </c>
      <c r="K380" s="1">
        <f>IFERROR(__xludf.DUMMYFUNCTION("""COMPUTED_VALUE"""),8349.97)</f>
        <v>8349.97</v>
      </c>
      <c r="M380" s="2">
        <f>IFERROR(__xludf.DUMMYFUNCTION("""COMPUTED_VALUE"""),45846.66666666667)</f>
        <v>45846.66667</v>
      </c>
      <c r="N380" s="1">
        <f>IFERROR(__xludf.DUMMYFUNCTION("""COMPUTED_VALUE"""),3.65532261E8)</f>
        <v>365532261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IFERROR(__xludf.DUMMYFUNCTION("""COMPUTED_VALUE"""),8399.64)</f>
        <v>8399.64</v>
      </c>
      <c r="D381" s="2">
        <f>IFERROR(__xludf.DUMMYFUNCTION("""COMPUTED_VALUE"""),45847.66666666667)</f>
        <v>45847.66667</v>
      </c>
      <c r="E381" s="1">
        <f>IFERROR(__xludf.DUMMYFUNCTION("""COMPUTED_VALUE"""),8455.47)</f>
        <v>8455.47</v>
      </c>
      <c r="G381" s="2">
        <f>IFERROR(__xludf.DUMMYFUNCTION("""COMPUTED_VALUE"""),45847.66666666667)</f>
        <v>45847.66667</v>
      </c>
      <c r="H381" s="1">
        <f>IFERROR(__xludf.DUMMYFUNCTION("""COMPUTED_VALUE"""),8358.36)</f>
        <v>8358.36</v>
      </c>
      <c r="J381" s="2">
        <f>IFERROR(__xludf.DUMMYFUNCTION("""COMPUTED_VALUE"""),45847.66666666667)</f>
        <v>45847.66667</v>
      </c>
      <c r="K381" s="1">
        <f>IFERROR(__xludf.DUMMYFUNCTION("""COMPUTED_VALUE"""),8422.46)</f>
        <v>8422.46</v>
      </c>
      <c r="M381" s="2">
        <f>IFERROR(__xludf.DUMMYFUNCTION("""COMPUTED_VALUE"""),45847.66666666667)</f>
        <v>45847.66667</v>
      </c>
      <c r="N381" s="1">
        <f>IFERROR(__xludf.DUMMYFUNCTION("""COMPUTED_VALUE"""),2.9331747E8)</f>
        <v>293317470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IFERROR(__xludf.DUMMYFUNCTION("""COMPUTED_VALUE"""),8423.56)</f>
        <v>8423.56</v>
      </c>
      <c r="D382" s="2">
        <f>IFERROR(__xludf.DUMMYFUNCTION("""COMPUTED_VALUE"""),45848.66666666667)</f>
        <v>45848.66667</v>
      </c>
      <c r="E382" s="1">
        <f>IFERROR(__xludf.DUMMYFUNCTION("""COMPUTED_VALUE"""),8430.34)</f>
        <v>8430.34</v>
      </c>
      <c r="G382" s="2">
        <f>IFERROR(__xludf.DUMMYFUNCTION("""COMPUTED_VALUE"""),45848.66666666667)</f>
        <v>45848.66667</v>
      </c>
      <c r="H382" s="1">
        <f>IFERROR(__xludf.DUMMYFUNCTION("""COMPUTED_VALUE"""),8283.31)</f>
        <v>8283.31</v>
      </c>
      <c r="J382" s="2">
        <f>IFERROR(__xludf.DUMMYFUNCTION("""COMPUTED_VALUE"""),45848.66666666667)</f>
        <v>45848.66667</v>
      </c>
      <c r="K382" s="1">
        <f>IFERROR(__xludf.DUMMYFUNCTION("""COMPUTED_VALUE"""),8318.32)</f>
        <v>8318.32</v>
      </c>
      <c r="M382" s="2">
        <f>IFERROR(__xludf.DUMMYFUNCTION("""COMPUTED_VALUE"""),45848.66666666667)</f>
        <v>45848.66667</v>
      </c>
      <c r="N382" s="1">
        <f>IFERROR(__xludf.DUMMYFUNCTION("""COMPUTED_VALUE"""),3.16333623E8)</f>
        <v>316333623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IFERROR(__xludf.DUMMYFUNCTION("""COMPUTED_VALUE"""),8276.4)</f>
        <v>8276.4</v>
      </c>
      <c r="D383" s="2">
        <f>IFERROR(__xludf.DUMMYFUNCTION("""COMPUTED_VALUE"""),45849.66666666667)</f>
        <v>45849.66667</v>
      </c>
      <c r="E383" s="1">
        <f>IFERROR(__xludf.DUMMYFUNCTION("""COMPUTED_VALUE"""),8328.32)</f>
        <v>8328.32</v>
      </c>
      <c r="G383" s="2">
        <f>IFERROR(__xludf.DUMMYFUNCTION("""COMPUTED_VALUE"""),45849.66666666667)</f>
        <v>45849.66667</v>
      </c>
      <c r="H383" s="1">
        <f>IFERROR(__xludf.DUMMYFUNCTION("""COMPUTED_VALUE"""),8260.78)</f>
        <v>8260.78</v>
      </c>
      <c r="J383" s="2">
        <f>IFERROR(__xludf.DUMMYFUNCTION("""COMPUTED_VALUE"""),45849.66666666667)</f>
        <v>45849.66667</v>
      </c>
      <c r="K383" s="1">
        <f>IFERROR(__xludf.DUMMYFUNCTION("""COMPUTED_VALUE"""),8278.73)</f>
        <v>8278.73</v>
      </c>
      <c r="M383" s="2">
        <f>IFERROR(__xludf.DUMMYFUNCTION("""COMPUTED_VALUE"""),45849.66666666667)</f>
        <v>45849.66667</v>
      </c>
      <c r="N383" s="1">
        <f>IFERROR(__xludf.DUMMYFUNCTION("""COMPUTED_VALUE"""),2.69488104E8)</f>
        <v>269488104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IFERROR(__xludf.DUMMYFUNCTION("""COMPUTED_VALUE"""),8273.49)</f>
        <v>8273.49</v>
      </c>
      <c r="D384" s="2">
        <f>IFERROR(__xludf.DUMMYFUNCTION("""COMPUTED_VALUE"""),45852.66666666667)</f>
        <v>45852.66667</v>
      </c>
      <c r="E384" s="1">
        <f>IFERROR(__xludf.DUMMYFUNCTION("""COMPUTED_VALUE"""),8337.32)</f>
        <v>8337.32</v>
      </c>
      <c r="G384" s="2">
        <f>IFERROR(__xludf.DUMMYFUNCTION("""COMPUTED_VALUE"""),45852.66666666667)</f>
        <v>45852.66667</v>
      </c>
      <c r="H384" s="1">
        <f>IFERROR(__xludf.DUMMYFUNCTION("""COMPUTED_VALUE"""),8264.75)</f>
        <v>8264.75</v>
      </c>
      <c r="J384" s="2">
        <f>IFERROR(__xludf.DUMMYFUNCTION("""COMPUTED_VALUE"""),45852.66666666667)</f>
        <v>45852.66667</v>
      </c>
      <c r="K384" s="1">
        <f>IFERROR(__xludf.DUMMYFUNCTION("""COMPUTED_VALUE"""),8331.66)</f>
        <v>8331.66</v>
      </c>
      <c r="M384" s="2">
        <f>IFERROR(__xludf.DUMMYFUNCTION("""COMPUTED_VALUE"""),45852.66666666667)</f>
        <v>45852.66667</v>
      </c>
      <c r="N384" s="1">
        <f>IFERROR(__xludf.DUMMYFUNCTION("""COMPUTED_VALUE"""),3.21184633E8)</f>
        <v>321184633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IFERROR(__xludf.DUMMYFUNCTION("""COMPUTED_VALUE"""),8340.48)</f>
        <v>8340.48</v>
      </c>
      <c r="D385" s="2">
        <f>IFERROR(__xludf.DUMMYFUNCTION("""COMPUTED_VALUE"""),45853.66666666667)</f>
        <v>45853.66667</v>
      </c>
      <c r="E385" s="1">
        <f>IFERROR(__xludf.DUMMYFUNCTION("""COMPUTED_VALUE"""),8395.22)</f>
        <v>8395.22</v>
      </c>
      <c r="G385" s="2">
        <f>IFERROR(__xludf.DUMMYFUNCTION("""COMPUTED_VALUE"""),45853.66666666667)</f>
        <v>45853.66667</v>
      </c>
      <c r="H385" s="1">
        <f>IFERROR(__xludf.DUMMYFUNCTION("""COMPUTED_VALUE"""),8327.52)</f>
        <v>8327.52</v>
      </c>
      <c r="J385" s="2">
        <f>IFERROR(__xludf.DUMMYFUNCTION("""COMPUTED_VALUE"""),45853.66666666667)</f>
        <v>45853.66667</v>
      </c>
      <c r="K385" s="1">
        <f>IFERROR(__xludf.DUMMYFUNCTION("""COMPUTED_VALUE"""),8358.13)</f>
        <v>8358.13</v>
      </c>
      <c r="M385" s="2">
        <f>IFERROR(__xludf.DUMMYFUNCTION("""COMPUTED_VALUE"""),45853.66666666667)</f>
        <v>45853.66667</v>
      </c>
      <c r="N385" s="1">
        <f>IFERROR(__xludf.DUMMYFUNCTION("""COMPUTED_VALUE"""),2.85061607E8)</f>
        <v>285061607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IFERROR(__xludf.DUMMYFUNCTION("""COMPUTED_VALUE"""),8366.8)</f>
        <v>8366.8</v>
      </c>
      <c r="D386" s="2">
        <f>IFERROR(__xludf.DUMMYFUNCTION("""COMPUTED_VALUE"""),45854.66666666667)</f>
        <v>45854.66667</v>
      </c>
      <c r="E386" s="1">
        <f>IFERROR(__xludf.DUMMYFUNCTION("""COMPUTED_VALUE"""),8399.89)</f>
        <v>8399.89</v>
      </c>
      <c r="G386" s="2">
        <f>IFERROR(__xludf.DUMMYFUNCTION("""COMPUTED_VALUE"""),45854.66666666667)</f>
        <v>45854.66667</v>
      </c>
      <c r="H386" s="1">
        <f>IFERROR(__xludf.DUMMYFUNCTION("""COMPUTED_VALUE"""),8291.95)</f>
        <v>8291.95</v>
      </c>
      <c r="J386" s="2">
        <f>IFERROR(__xludf.DUMMYFUNCTION("""COMPUTED_VALUE"""),45854.66666666667)</f>
        <v>45854.66667</v>
      </c>
      <c r="K386" s="1">
        <f>IFERROR(__xludf.DUMMYFUNCTION("""COMPUTED_VALUE"""),8387.35)</f>
        <v>8387.35</v>
      </c>
      <c r="M386" s="2">
        <f>IFERROR(__xludf.DUMMYFUNCTION("""COMPUTED_VALUE"""),45854.66666666667)</f>
        <v>45854.66667</v>
      </c>
      <c r="N386" s="1">
        <f>IFERROR(__xludf.DUMMYFUNCTION("""COMPUTED_VALUE"""),3.63614598E8)</f>
        <v>363614598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IFERROR(__xludf.DUMMYFUNCTION("""COMPUTED_VALUE"""),8391.46)</f>
        <v>8391.46</v>
      </c>
      <c r="D387" s="2">
        <f>IFERROR(__xludf.DUMMYFUNCTION("""COMPUTED_VALUE"""),45855.66666666667)</f>
        <v>45855.66667</v>
      </c>
      <c r="E387" s="1">
        <f>IFERROR(__xludf.DUMMYFUNCTION("""COMPUTED_VALUE"""),8511.41)</f>
        <v>8511.41</v>
      </c>
      <c r="G387" s="2">
        <f>IFERROR(__xludf.DUMMYFUNCTION("""COMPUTED_VALUE"""),45855.66666666667)</f>
        <v>45855.66667</v>
      </c>
      <c r="H387" s="1">
        <f>IFERROR(__xludf.DUMMYFUNCTION("""COMPUTED_VALUE"""),8391.46)</f>
        <v>8391.46</v>
      </c>
      <c r="J387" s="2">
        <f>IFERROR(__xludf.DUMMYFUNCTION("""COMPUTED_VALUE"""),45855.66666666667)</f>
        <v>45855.66667</v>
      </c>
      <c r="K387" s="1">
        <f>IFERROR(__xludf.DUMMYFUNCTION("""COMPUTED_VALUE"""),8493.49)</f>
        <v>8493.49</v>
      </c>
      <c r="M387" s="2">
        <f>IFERROR(__xludf.DUMMYFUNCTION("""COMPUTED_VALUE"""),45855.66666666667)</f>
        <v>45855.66667</v>
      </c>
      <c r="N387" s="1">
        <f>IFERROR(__xludf.DUMMYFUNCTION("""COMPUTED_VALUE"""),3.51248726E8)</f>
        <v>351248726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IFERROR(__xludf.DUMMYFUNCTION("""COMPUTED_VALUE"""),8511.4)</f>
        <v>8511.4</v>
      </c>
      <c r="D388" s="2">
        <f>IFERROR(__xludf.DUMMYFUNCTION("""COMPUTED_VALUE"""),45856.66666666667)</f>
        <v>45856.66667</v>
      </c>
      <c r="E388" s="1">
        <f>IFERROR(__xludf.DUMMYFUNCTION("""COMPUTED_VALUE"""),8516.82)</f>
        <v>8516.82</v>
      </c>
      <c r="G388" s="2">
        <f>IFERROR(__xludf.DUMMYFUNCTION("""COMPUTED_VALUE"""),45856.66666666667)</f>
        <v>45856.66667</v>
      </c>
      <c r="H388" s="1">
        <f>IFERROR(__xludf.DUMMYFUNCTION("""COMPUTED_VALUE"""),8439.09)</f>
        <v>8439.09</v>
      </c>
      <c r="J388" s="2">
        <f>IFERROR(__xludf.DUMMYFUNCTION("""COMPUTED_VALUE"""),45856.66666666667)</f>
        <v>45856.66667</v>
      </c>
      <c r="K388" s="1">
        <f>IFERROR(__xludf.DUMMYFUNCTION("""COMPUTED_VALUE"""),8470.07)</f>
        <v>8470.07</v>
      </c>
      <c r="M388" s="2">
        <f>IFERROR(__xludf.DUMMYFUNCTION("""COMPUTED_VALUE"""),45856.66666666667)</f>
        <v>45856.66667</v>
      </c>
      <c r="N388" s="1">
        <f>IFERROR(__xludf.DUMMYFUNCTION("""COMPUTED_VALUE"""),3.06236677E8)</f>
        <v>306236677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IFERROR(__xludf.DUMMYFUNCTION("""COMPUTED_VALUE"""),8446.6)</f>
        <v>8446.6</v>
      </c>
      <c r="D389" s="2">
        <f>IFERROR(__xludf.DUMMYFUNCTION("""COMPUTED_VALUE"""),45859.66666666667)</f>
        <v>45859.66667</v>
      </c>
      <c r="E389" s="1">
        <f>IFERROR(__xludf.DUMMYFUNCTION("""COMPUTED_VALUE"""),8515.82)</f>
        <v>8515.82</v>
      </c>
      <c r="G389" s="2">
        <f>IFERROR(__xludf.DUMMYFUNCTION("""COMPUTED_VALUE"""),45859.66666666667)</f>
        <v>45859.66667</v>
      </c>
      <c r="H389" s="1">
        <f>IFERROR(__xludf.DUMMYFUNCTION("""COMPUTED_VALUE"""),8432.49)</f>
        <v>8432.49</v>
      </c>
      <c r="J389" s="2">
        <f>IFERROR(__xludf.DUMMYFUNCTION("""COMPUTED_VALUE"""),45859.66666666667)</f>
        <v>45859.66667</v>
      </c>
      <c r="K389" s="1">
        <f>IFERROR(__xludf.DUMMYFUNCTION("""COMPUTED_VALUE"""),8473.99)</f>
        <v>8473.99</v>
      </c>
      <c r="M389" s="2">
        <f>IFERROR(__xludf.DUMMYFUNCTION("""COMPUTED_VALUE"""),45859.66666666667)</f>
        <v>45859.66667</v>
      </c>
      <c r="N389" s="1">
        <f>IFERROR(__xludf.DUMMYFUNCTION("""COMPUTED_VALUE"""),3.06812111E8)</f>
        <v>306812111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IFERROR(__xludf.DUMMYFUNCTION("""COMPUTED_VALUE"""),8481.03)</f>
        <v>8481.03</v>
      </c>
      <c r="D390" s="2">
        <f>IFERROR(__xludf.DUMMYFUNCTION("""COMPUTED_VALUE"""),45860.66666666667)</f>
        <v>45860.66667</v>
      </c>
      <c r="E390" s="1">
        <f>IFERROR(__xludf.DUMMYFUNCTION("""COMPUTED_VALUE"""),8481.4)</f>
        <v>8481.4</v>
      </c>
      <c r="G390" s="2">
        <f>IFERROR(__xludf.DUMMYFUNCTION("""COMPUTED_VALUE"""),45860.66666666667)</f>
        <v>45860.66667</v>
      </c>
      <c r="H390" s="1">
        <f>IFERROR(__xludf.DUMMYFUNCTION("""COMPUTED_VALUE"""),8402.0)</f>
        <v>8402</v>
      </c>
      <c r="J390" s="2">
        <f>IFERROR(__xludf.DUMMYFUNCTION("""COMPUTED_VALUE"""),45860.66666666667)</f>
        <v>45860.66667</v>
      </c>
      <c r="K390" s="1">
        <f>IFERROR(__xludf.DUMMYFUNCTION("""COMPUTED_VALUE"""),8417.64)</f>
        <v>8417.64</v>
      </c>
      <c r="M390" s="2">
        <f>IFERROR(__xludf.DUMMYFUNCTION("""COMPUTED_VALUE"""),45860.66666666667)</f>
        <v>45860.66667</v>
      </c>
      <c r="N390" s="1">
        <f>IFERROR(__xludf.DUMMYFUNCTION("""COMPUTED_VALUE"""),2.91701535E8)</f>
        <v>291701535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IFERROR(__xludf.DUMMYFUNCTION("""COMPUTED_VALUE"""),8437.04)</f>
        <v>8437.04</v>
      </c>
      <c r="D391" s="2">
        <f>IFERROR(__xludf.DUMMYFUNCTION("""COMPUTED_VALUE"""),45861.66666666667)</f>
        <v>45861.66667</v>
      </c>
      <c r="E391" s="1">
        <f>IFERROR(__xludf.DUMMYFUNCTION("""COMPUTED_VALUE"""),8458.89)</f>
        <v>8458.89</v>
      </c>
      <c r="G391" s="2">
        <f>IFERROR(__xludf.DUMMYFUNCTION("""COMPUTED_VALUE"""),45861.66666666667)</f>
        <v>45861.66667</v>
      </c>
      <c r="H391" s="1">
        <f>IFERROR(__xludf.DUMMYFUNCTION("""COMPUTED_VALUE"""),8371.78)</f>
        <v>8371.78</v>
      </c>
      <c r="J391" s="2">
        <f>IFERROR(__xludf.DUMMYFUNCTION("""COMPUTED_VALUE"""),45861.66666666667)</f>
        <v>45861.66667</v>
      </c>
      <c r="K391" s="1">
        <f>IFERROR(__xludf.DUMMYFUNCTION("""COMPUTED_VALUE"""),8456.59)</f>
        <v>8456.59</v>
      </c>
      <c r="M391" s="2">
        <f>IFERROR(__xludf.DUMMYFUNCTION("""COMPUTED_VALUE"""),45861.66666666667)</f>
        <v>45861.66667</v>
      </c>
      <c r="N391" s="1">
        <f>IFERROR(__xludf.DUMMYFUNCTION("""COMPUTED_VALUE"""),2.6095731E8)</f>
        <v>260957310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IFERROR(__xludf.DUMMYFUNCTION("""COMPUTED_VALUE"""),8501.84)</f>
        <v>8501.84</v>
      </c>
      <c r="D392" s="2">
        <f>IFERROR(__xludf.DUMMYFUNCTION("""COMPUTED_VALUE"""),45862.66666666667)</f>
        <v>45862.66667</v>
      </c>
      <c r="E392" s="1">
        <f>IFERROR(__xludf.DUMMYFUNCTION("""COMPUTED_VALUE"""),8537.4)</f>
        <v>8537.4</v>
      </c>
      <c r="G392" s="2">
        <f>IFERROR(__xludf.DUMMYFUNCTION("""COMPUTED_VALUE"""),45862.66666666667)</f>
        <v>45862.66667</v>
      </c>
      <c r="H392" s="1">
        <f>IFERROR(__xludf.DUMMYFUNCTION("""COMPUTED_VALUE"""),8478.95)</f>
        <v>8478.95</v>
      </c>
      <c r="J392" s="2">
        <f>IFERROR(__xludf.DUMMYFUNCTION("""COMPUTED_VALUE"""),45862.66666666667)</f>
        <v>45862.66667</v>
      </c>
      <c r="K392" s="1">
        <f>IFERROR(__xludf.DUMMYFUNCTION("""COMPUTED_VALUE"""),8516.78)</f>
        <v>8516.78</v>
      </c>
      <c r="M392" s="2">
        <f>IFERROR(__xludf.DUMMYFUNCTION("""COMPUTED_VALUE"""),45862.66666666667)</f>
        <v>45862.66667</v>
      </c>
      <c r="N392" s="1">
        <f>IFERROR(__xludf.DUMMYFUNCTION("""COMPUTED_VALUE"""),2.33320327E8)</f>
        <v>233320327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IFERROR(__xludf.DUMMYFUNCTION("""COMPUTED_VALUE"""),8530.32)</f>
        <v>8530.32</v>
      </c>
      <c r="D393" s="2">
        <f>IFERROR(__xludf.DUMMYFUNCTION("""COMPUTED_VALUE"""),45863.66666666667)</f>
        <v>45863.66667</v>
      </c>
      <c r="E393" s="1">
        <f>IFERROR(__xludf.DUMMYFUNCTION("""COMPUTED_VALUE"""),8616.65)</f>
        <v>8616.65</v>
      </c>
      <c r="G393" s="2">
        <f>IFERROR(__xludf.DUMMYFUNCTION("""COMPUTED_VALUE"""),45863.66666666667)</f>
        <v>45863.66667</v>
      </c>
      <c r="H393" s="1">
        <f>IFERROR(__xludf.DUMMYFUNCTION("""COMPUTED_VALUE"""),8515.61)</f>
        <v>8515.61</v>
      </c>
      <c r="J393" s="2">
        <f>IFERROR(__xludf.DUMMYFUNCTION("""COMPUTED_VALUE"""),45863.66666666667)</f>
        <v>45863.66667</v>
      </c>
      <c r="K393" s="1">
        <f>IFERROR(__xludf.DUMMYFUNCTION("""COMPUTED_VALUE"""),8563.31)</f>
        <v>8563.31</v>
      </c>
      <c r="M393" s="2">
        <f>IFERROR(__xludf.DUMMYFUNCTION("""COMPUTED_VALUE"""),45863.66666666667)</f>
        <v>45863.66667</v>
      </c>
      <c r="N393" s="1">
        <f>IFERROR(__xludf.DUMMYFUNCTION("""COMPUTED_VALUE"""),2.39983153E8)</f>
        <v>239983153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IFERROR(__xludf.DUMMYFUNCTION("""COMPUTED_VALUE"""),8583.96)</f>
        <v>8583.96</v>
      </c>
      <c r="D394" s="2">
        <f>IFERROR(__xludf.DUMMYFUNCTION("""COMPUTED_VALUE"""),45866.66666666667)</f>
        <v>45866.66667</v>
      </c>
      <c r="E394" s="1">
        <f>IFERROR(__xludf.DUMMYFUNCTION("""COMPUTED_VALUE"""),8592.93)</f>
        <v>8592.93</v>
      </c>
      <c r="G394" s="2">
        <f>IFERROR(__xludf.DUMMYFUNCTION("""COMPUTED_VALUE"""),45866.66666666667)</f>
        <v>45866.66667</v>
      </c>
      <c r="H394" s="1">
        <f>IFERROR(__xludf.DUMMYFUNCTION("""COMPUTED_VALUE"""),8531.19)</f>
        <v>8531.19</v>
      </c>
      <c r="J394" s="2">
        <f>IFERROR(__xludf.DUMMYFUNCTION("""COMPUTED_VALUE"""),45866.66666666667)</f>
        <v>45866.66667</v>
      </c>
      <c r="K394" s="1">
        <f>IFERROR(__xludf.DUMMYFUNCTION("""COMPUTED_VALUE"""),8566.37)</f>
        <v>8566.37</v>
      </c>
      <c r="M394" s="2">
        <f>IFERROR(__xludf.DUMMYFUNCTION("""COMPUTED_VALUE"""),45866.66666666667)</f>
        <v>45866.66667</v>
      </c>
      <c r="N394" s="1">
        <f>IFERROR(__xludf.DUMMYFUNCTION("""COMPUTED_VALUE"""),2.66318172E8)</f>
        <v>266318172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IFERROR(__xludf.DUMMYFUNCTION("""COMPUTED_VALUE"""),8625.39)</f>
        <v>8625.39</v>
      </c>
      <c r="D395" s="2">
        <f>IFERROR(__xludf.DUMMYFUNCTION("""COMPUTED_VALUE"""),45867.66666666667)</f>
        <v>45867.66667</v>
      </c>
      <c r="E395" s="1">
        <f>IFERROR(__xludf.DUMMYFUNCTION("""COMPUTED_VALUE"""),8674.91)</f>
        <v>8674.91</v>
      </c>
      <c r="G395" s="2">
        <f>IFERROR(__xludf.DUMMYFUNCTION("""COMPUTED_VALUE"""),45867.66666666667)</f>
        <v>45867.66667</v>
      </c>
      <c r="H395" s="1">
        <f>IFERROR(__xludf.DUMMYFUNCTION("""COMPUTED_VALUE"""),8553.06)</f>
        <v>8553.06</v>
      </c>
      <c r="J395" s="2">
        <f>IFERROR(__xludf.DUMMYFUNCTION("""COMPUTED_VALUE"""),45867.66666666667)</f>
        <v>45867.66667</v>
      </c>
      <c r="K395" s="1">
        <f>IFERROR(__xludf.DUMMYFUNCTION("""COMPUTED_VALUE"""),8571.38)</f>
        <v>8571.38</v>
      </c>
      <c r="M395" s="2">
        <f>IFERROR(__xludf.DUMMYFUNCTION("""COMPUTED_VALUE"""),45867.66666666667)</f>
        <v>45867.66667</v>
      </c>
      <c r="N395" s="1">
        <f>IFERROR(__xludf.DUMMYFUNCTION("""COMPUTED_VALUE"""),2.6023048E8)</f>
        <v>260230480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IFERROR(__xludf.DUMMYFUNCTION("""COMPUTED_VALUE"""),8580.54)</f>
        <v>8580.54</v>
      </c>
      <c r="D396" s="2">
        <f>IFERROR(__xludf.DUMMYFUNCTION("""COMPUTED_VALUE"""),45868.66666666667)</f>
        <v>45868.66667</v>
      </c>
      <c r="E396" s="1">
        <f>IFERROR(__xludf.DUMMYFUNCTION("""COMPUTED_VALUE"""),8584.25)</f>
        <v>8584.25</v>
      </c>
      <c r="G396" s="2">
        <f>IFERROR(__xludf.DUMMYFUNCTION("""COMPUTED_VALUE"""),45868.66666666667)</f>
        <v>45868.66667</v>
      </c>
      <c r="H396" s="1">
        <f>IFERROR(__xludf.DUMMYFUNCTION("""COMPUTED_VALUE"""),8501.88)</f>
        <v>8501.88</v>
      </c>
      <c r="J396" s="2">
        <f>IFERROR(__xludf.DUMMYFUNCTION("""COMPUTED_VALUE"""),45868.66666666667)</f>
        <v>45868.66667</v>
      </c>
      <c r="K396" s="1">
        <f>IFERROR(__xludf.DUMMYFUNCTION("""COMPUTED_VALUE"""),8563.26)</f>
        <v>8563.26</v>
      </c>
      <c r="M396" s="2">
        <f>IFERROR(__xludf.DUMMYFUNCTION("""COMPUTED_VALUE"""),45868.66666666667)</f>
        <v>45868.66667</v>
      </c>
      <c r="N396" s="1">
        <f>IFERROR(__xludf.DUMMYFUNCTION("""COMPUTED_VALUE"""),3.03058371E8)</f>
        <v>303058371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IFERROR(__xludf.DUMMYFUNCTION("""COMPUTED_VALUE"""),8972.87)</f>
        <v>8972.87</v>
      </c>
      <c r="D397" s="2">
        <f>IFERROR(__xludf.DUMMYFUNCTION("""COMPUTED_VALUE"""),45869.66666666667)</f>
        <v>45869.66667</v>
      </c>
      <c r="E397" s="1">
        <f>IFERROR(__xludf.DUMMYFUNCTION("""COMPUTED_VALUE"""),8972.87)</f>
        <v>8972.87</v>
      </c>
      <c r="G397" s="2">
        <f>IFERROR(__xludf.DUMMYFUNCTION("""COMPUTED_VALUE"""),45869.66666666667)</f>
        <v>45869.66667</v>
      </c>
      <c r="H397" s="1">
        <f>IFERROR(__xludf.DUMMYFUNCTION("""COMPUTED_VALUE"""),8692.7)</f>
        <v>8692.7</v>
      </c>
      <c r="J397" s="2">
        <f>IFERROR(__xludf.DUMMYFUNCTION("""COMPUTED_VALUE"""),45869.66666666667)</f>
        <v>45869.66667</v>
      </c>
      <c r="K397" s="1">
        <f>IFERROR(__xludf.DUMMYFUNCTION("""COMPUTED_VALUE"""),8705.23)</f>
        <v>8705.23</v>
      </c>
      <c r="M397" s="2">
        <f>IFERROR(__xludf.DUMMYFUNCTION("""COMPUTED_VALUE"""),45869.66666666667)</f>
        <v>45869.66667</v>
      </c>
      <c r="N397" s="1">
        <f>IFERROR(__xludf.DUMMYFUNCTION("""COMPUTED_VALUE"""),4.11123864E8)</f>
        <v>411123864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IFERROR(__xludf.DUMMYFUNCTION("""COMPUTED_VALUE"""),8675.42)</f>
        <v>8675.42</v>
      </c>
      <c r="D398" s="2">
        <f>IFERROR(__xludf.DUMMYFUNCTION("""COMPUTED_VALUE"""),45870.66666666667)</f>
        <v>45870.66667</v>
      </c>
      <c r="E398" s="1">
        <f>IFERROR(__xludf.DUMMYFUNCTION("""COMPUTED_VALUE"""),8675.42)</f>
        <v>8675.42</v>
      </c>
      <c r="G398" s="2">
        <f>IFERROR(__xludf.DUMMYFUNCTION("""COMPUTED_VALUE"""),45870.66666666667)</f>
        <v>45870.66667</v>
      </c>
      <c r="H398" s="1">
        <f>IFERROR(__xludf.DUMMYFUNCTION("""COMPUTED_VALUE"""),8494.05)</f>
        <v>8494.05</v>
      </c>
      <c r="J398" s="2">
        <f>IFERROR(__xludf.DUMMYFUNCTION("""COMPUTED_VALUE"""),45870.66666666667)</f>
        <v>45870.66667</v>
      </c>
      <c r="K398" s="1">
        <f>IFERROR(__xludf.DUMMYFUNCTION("""COMPUTED_VALUE"""),8514.14)</f>
        <v>8514.14</v>
      </c>
      <c r="M398" s="2">
        <f>IFERROR(__xludf.DUMMYFUNCTION("""COMPUTED_VALUE"""),45870.66666666667)</f>
        <v>45870.66667</v>
      </c>
      <c r="N398" s="1">
        <f>IFERROR(__xludf.DUMMYFUNCTION("""COMPUTED_VALUE"""),3.69239018E8)</f>
        <v>369239018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IFERROR(__xludf.DUMMYFUNCTION("""COMPUTED_VALUE"""),8593.23)</f>
        <v>8593.23</v>
      </c>
      <c r="D399" s="2">
        <f>IFERROR(__xludf.DUMMYFUNCTION("""COMPUTED_VALUE"""),45873.66666666667)</f>
        <v>45873.66667</v>
      </c>
      <c r="E399" s="1">
        <f>IFERROR(__xludf.DUMMYFUNCTION("""COMPUTED_VALUE"""),8713.11)</f>
        <v>8713.11</v>
      </c>
      <c r="G399" s="2">
        <f>IFERROR(__xludf.DUMMYFUNCTION("""COMPUTED_VALUE"""),45873.66666666667)</f>
        <v>45873.66667</v>
      </c>
      <c r="H399" s="1">
        <f>IFERROR(__xludf.DUMMYFUNCTION("""COMPUTED_VALUE"""),8593.23)</f>
        <v>8593.23</v>
      </c>
      <c r="J399" s="2">
        <f>IFERROR(__xludf.DUMMYFUNCTION("""COMPUTED_VALUE"""),45873.66666666667)</f>
        <v>45873.66667</v>
      </c>
      <c r="K399" s="1">
        <f>IFERROR(__xludf.DUMMYFUNCTION("""COMPUTED_VALUE"""),8692.91)</f>
        <v>8692.91</v>
      </c>
      <c r="M399" s="2">
        <f>IFERROR(__xludf.DUMMYFUNCTION("""COMPUTED_VALUE"""),45873.66666666667)</f>
        <v>45873.66667</v>
      </c>
      <c r="N399" s="1">
        <f>IFERROR(__xludf.DUMMYFUNCTION("""COMPUTED_VALUE"""),3.20385358E8)</f>
        <v>320385358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IFERROR(__xludf.DUMMYFUNCTION("""COMPUTED_VALUE"""),8744.31)</f>
        <v>8744.31</v>
      </c>
      <c r="D400" s="2">
        <f>IFERROR(__xludf.DUMMYFUNCTION("""COMPUTED_VALUE"""),45874.66666666667)</f>
        <v>45874.66667</v>
      </c>
      <c r="E400" s="1">
        <f>IFERROR(__xludf.DUMMYFUNCTION("""COMPUTED_VALUE"""),8747.26)</f>
        <v>8747.26</v>
      </c>
      <c r="G400" s="2">
        <f>IFERROR(__xludf.DUMMYFUNCTION("""COMPUTED_VALUE"""),45874.66666666667)</f>
        <v>45874.66667</v>
      </c>
      <c r="H400" s="1">
        <f>IFERROR(__xludf.DUMMYFUNCTION("""COMPUTED_VALUE"""),8608.75)</f>
        <v>8608.75</v>
      </c>
      <c r="J400" s="2">
        <f>IFERROR(__xludf.DUMMYFUNCTION("""COMPUTED_VALUE"""),45874.66666666667)</f>
        <v>45874.66667</v>
      </c>
      <c r="K400" s="1">
        <f>IFERROR(__xludf.DUMMYFUNCTION("""COMPUTED_VALUE"""),8611.97)</f>
        <v>8611.97</v>
      </c>
      <c r="M400" s="2">
        <f>IFERROR(__xludf.DUMMYFUNCTION("""COMPUTED_VALUE"""),45874.66666666667)</f>
        <v>45874.66667</v>
      </c>
      <c r="N400" s="1">
        <f>IFERROR(__xludf.DUMMYFUNCTION("""COMPUTED_VALUE"""),3.94896772E8)</f>
        <v>394896772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IFERROR(__xludf.DUMMYFUNCTION("""COMPUTED_VALUE"""),8654.53)</f>
        <v>8654.53</v>
      </c>
      <c r="D401" s="2">
        <f>IFERROR(__xludf.DUMMYFUNCTION("""COMPUTED_VALUE"""),45875.66666666667)</f>
        <v>45875.66667</v>
      </c>
      <c r="E401" s="1">
        <f>IFERROR(__xludf.DUMMYFUNCTION("""COMPUTED_VALUE"""),8659.07)</f>
        <v>8659.07</v>
      </c>
      <c r="G401" s="2">
        <f>IFERROR(__xludf.DUMMYFUNCTION("""COMPUTED_VALUE"""),45875.66666666667)</f>
        <v>45875.66667</v>
      </c>
      <c r="H401" s="1">
        <f>IFERROR(__xludf.DUMMYFUNCTION("""COMPUTED_VALUE"""),8588.35)</f>
        <v>8588.35</v>
      </c>
      <c r="J401" s="2">
        <f>IFERROR(__xludf.DUMMYFUNCTION("""COMPUTED_VALUE"""),45875.66666666667)</f>
        <v>45875.66667</v>
      </c>
      <c r="K401" s="1">
        <f>IFERROR(__xludf.DUMMYFUNCTION("""COMPUTED_VALUE"""),8634.34)</f>
        <v>8634.34</v>
      </c>
      <c r="M401" s="2">
        <f>IFERROR(__xludf.DUMMYFUNCTION("""COMPUTED_VALUE"""),45875.66666666667)</f>
        <v>45875.66667</v>
      </c>
      <c r="N401" s="1">
        <f>IFERROR(__xludf.DUMMYFUNCTION("""COMPUTED_VALUE"""),5.10293658E8)</f>
        <v>510293658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IFERROR(__xludf.DUMMYFUNCTION("""COMPUTED_VALUE"""),8656.2)</f>
        <v>8656.2</v>
      </c>
      <c r="D402" s="2">
        <f>IFERROR(__xludf.DUMMYFUNCTION("""COMPUTED_VALUE"""),45876.66666666667)</f>
        <v>45876.66667</v>
      </c>
      <c r="E402" s="1">
        <f>IFERROR(__xludf.DUMMYFUNCTION("""COMPUTED_VALUE"""),8670.61)</f>
        <v>8670.61</v>
      </c>
      <c r="G402" s="2">
        <f>IFERROR(__xludf.DUMMYFUNCTION("""COMPUTED_VALUE"""),45876.66666666667)</f>
        <v>45876.66667</v>
      </c>
      <c r="H402" s="1">
        <f>IFERROR(__xludf.DUMMYFUNCTION("""COMPUTED_VALUE"""),8440.41)</f>
        <v>8440.41</v>
      </c>
      <c r="J402" s="2">
        <f>IFERROR(__xludf.DUMMYFUNCTION("""COMPUTED_VALUE"""),45876.66666666667)</f>
        <v>45876.66667</v>
      </c>
      <c r="K402" s="1">
        <f>IFERROR(__xludf.DUMMYFUNCTION("""COMPUTED_VALUE"""),8517.09)</f>
        <v>8517.09</v>
      </c>
      <c r="M402" s="2">
        <f>IFERROR(__xludf.DUMMYFUNCTION("""COMPUTED_VALUE"""),45876.66666666667)</f>
        <v>45876.66667</v>
      </c>
      <c r="N402" s="1">
        <f>IFERROR(__xludf.DUMMYFUNCTION("""COMPUTED_VALUE"""),4.78514248E8)</f>
        <v>478514248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IFERROR(__xludf.DUMMYFUNCTION("""COMPUTED_VALUE"""),8553.56)</f>
        <v>8553.56</v>
      </c>
      <c r="D403" s="2">
        <f>IFERROR(__xludf.DUMMYFUNCTION("""COMPUTED_VALUE"""),45877.66666666667)</f>
        <v>45877.66667</v>
      </c>
      <c r="E403" s="1">
        <f>IFERROR(__xludf.DUMMYFUNCTION("""COMPUTED_VALUE"""),8575.49)</f>
        <v>8575.49</v>
      </c>
      <c r="G403" s="2">
        <f>IFERROR(__xludf.DUMMYFUNCTION("""COMPUTED_VALUE"""),45877.66666666667)</f>
        <v>45877.66667</v>
      </c>
      <c r="H403" s="1">
        <f>IFERROR(__xludf.DUMMYFUNCTION("""COMPUTED_VALUE"""),8492.79)</f>
        <v>8492.79</v>
      </c>
      <c r="J403" s="2">
        <f>IFERROR(__xludf.DUMMYFUNCTION("""COMPUTED_VALUE"""),45877.66666666667)</f>
        <v>45877.66667</v>
      </c>
      <c r="K403" s="1">
        <f>IFERROR(__xludf.DUMMYFUNCTION("""COMPUTED_VALUE"""),8530.08)</f>
        <v>8530.08</v>
      </c>
      <c r="M403" s="2">
        <f>IFERROR(__xludf.DUMMYFUNCTION("""COMPUTED_VALUE"""),45877.66666666667)</f>
        <v>45877.66667</v>
      </c>
      <c r="N403" s="1">
        <f>IFERROR(__xludf.DUMMYFUNCTION("""COMPUTED_VALUE"""),3.38872534E8)</f>
        <v>338872534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IFERROR(__xludf.DUMMYFUNCTION("""COMPUTED_VALUE"""),8521.05)</f>
        <v>8521.05</v>
      </c>
      <c r="D404" s="2">
        <f>IFERROR(__xludf.DUMMYFUNCTION("""COMPUTED_VALUE"""),45880.66666666667)</f>
        <v>45880.66667</v>
      </c>
      <c r="E404" s="1">
        <f>IFERROR(__xludf.DUMMYFUNCTION("""COMPUTED_VALUE"""),8575.33)</f>
        <v>8575.33</v>
      </c>
      <c r="G404" s="2">
        <f>IFERROR(__xludf.DUMMYFUNCTION("""COMPUTED_VALUE"""),45880.66666666667)</f>
        <v>45880.66667</v>
      </c>
      <c r="H404" s="1">
        <f>IFERROR(__xludf.DUMMYFUNCTION("""COMPUTED_VALUE"""),8455.66)</f>
        <v>8455.66</v>
      </c>
      <c r="J404" s="2">
        <f>IFERROR(__xludf.DUMMYFUNCTION("""COMPUTED_VALUE"""),45880.66666666667)</f>
        <v>45880.66667</v>
      </c>
      <c r="K404" s="1">
        <f>IFERROR(__xludf.DUMMYFUNCTION("""COMPUTED_VALUE"""),8477.47)</f>
        <v>8477.47</v>
      </c>
      <c r="M404" s="2">
        <f>IFERROR(__xludf.DUMMYFUNCTION("""COMPUTED_VALUE"""),45880.66666666667)</f>
        <v>45880.66667</v>
      </c>
      <c r="N404" s="1">
        <f>IFERROR(__xludf.DUMMYFUNCTION("""COMPUTED_VALUE"""),3.46441519E8)</f>
        <v>346441519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IFERROR(__xludf.DUMMYFUNCTION("""COMPUTED_VALUE"""),8511.89)</f>
        <v>8511.89</v>
      </c>
      <c r="D405" s="2">
        <f>IFERROR(__xludf.DUMMYFUNCTION("""COMPUTED_VALUE"""),45881.66666666667)</f>
        <v>45881.66667</v>
      </c>
      <c r="E405" s="1">
        <f>IFERROR(__xludf.DUMMYFUNCTION("""COMPUTED_VALUE"""),8598.53)</f>
        <v>8598.53</v>
      </c>
      <c r="G405" s="2">
        <f>IFERROR(__xludf.DUMMYFUNCTION("""COMPUTED_VALUE"""),45881.66666666667)</f>
        <v>45881.66667</v>
      </c>
      <c r="H405" s="1">
        <f>IFERROR(__xludf.DUMMYFUNCTION("""COMPUTED_VALUE"""),8479.92)</f>
        <v>8479.92</v>
      </c>
      <c r="J405" s="2">
        <f>IFERROR(__xludf.DUMMYFUNCTION("""COMPUTED_VALUE"""),45881.66666666667)</f>
        <v>45881.66667</v>
      </c>
      <c r="K405" s="1">
        <f>IFERROR(__xludf.DUMMYFUNCTION("""COMPUTED_VALUE"""),8583.38)</f>
        <v>8583.38</v>
      </c>
      <c r="M405" s="2">
        <f>IFERROR(__xludf.DUMMYFUNCTION("""COMPUTED_VALUE"""),45881.66666666667)</f>
        <v>45881.66667</v>
      </c>
      <c r="N405" s="1">
        <f>IFERROR(__xludf.DUMMYFUNCTION("""COMPUTED_VALUE"""),3.53585721E8)</f>
        <v>353585721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IFERROR(__xludf.DUMMYFUNCTION("""COMPUTED_VALUE"""),8624.93)</f>
        <v>8624.93</v>
      </c>
      <c r="D406" s="2">
        <f>IFERROR(__xludf.DUMMYFUNCTION("""COMPUTED_VALUE"""),45882.66666666667)</f>
        <v>45882.66667</v>
      </c>
      <c r="E406" s="1">
        <f>IFERROR(__xludf.DUMMYFUNCTION("""COMPUTED_VALUE"""),8636.87)</f>
        <v>8636.87</v>
      </c>
      <c r="G406" s="2">
        <f>IFERROR(__xludf.DUMMYFUNCTION("""COMPUTED_VALUE"""),45882.66666666667)</f>
        <v>45882.66667</v>
      </c>
      <c r="H406" s="1">
        <f>IFERROR(__xludf.DUMMYFUNCTION("""COMPUTED_VALUE"""),8473.21)</f>
        <v>8473.21</v>
      </c>
      <c r="J406" s="2">
        <f>IFERROR(__xludf.DUMMYFUNCTION("""COMPUTED_VALUE"""),45882.66666666667)</f>
        <v>45882.66667</v>
      </c>
      <c r="K406" s="1">
        <f>IFERROR(__xludf.DUMMYFUNCTION("""COMPUTED_VALUE"""),8494.95)</f>
        <v>8494.95</v>
      </c>
      <c r="M406" s="2">
        <f>IFERROR(__xludf.DUMMYFUNCTION("""COMPUTED_VALUE"""),45882.66666666667)</f>
        <v>45882.66667</v>
      </c>
      <c r="N406" s="1">
        <f>IFERROR(__xludf.DUMMYFUNCTION("""COMPUTED_VALUE"""),3.54799998E8)</f>
        <v>354799998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IFERROR(__xludf.DUMMYFUNCTION("""COMPUTED_VALUE"""),8493.07)</f>
        <v>8493.07</v>
      </c>
      <c r="D407" s="2">
        <f>IFERROR(__xludf.DUMMYFUNCTION("""COMPUTED_VALUE"""),45883.66666666667)</f>
        <v>45883.66667</v>
      </c>
      <c r="E407" s="1">
        <f>IFERROR(__xludf.DUMMYFUNCTION("""COMPUTED_VALUE"""),8536.63)</f>
        <v>8536.63</v>
      </c>
      <c r="G407" s="2">
        <f>IFERROR(__xludf.DUMMYFUNCTION("""COMPUTED_VALUE"""),45883.66666666667)</f>
        <v>45883.66667</v>
      </c>
      <c r="H407" s="1">
        <f>IFERROR(__xludf.DUMMYFUNCTION("""COMPUTED_VALUE"""),8443.64)</f>
        <v>8443.64</v>
      </c>
      <c r="J407" s="2">
        <f>IFERROR(__xludf.DUMMYFUNCTION("""COMPUTED_VALUE"""),45883.66666666667)</f>
        <v>45883.66667</v>
      </c>
      <c r="K407" s="1">
        <f>IFERROR(__xludf.DUMMYFUNCTION("""COMPUTED_VALUE"""),8469.9)</f>
        <v>8469.9</v>
      </c>
      <c r="M407" s="2">
        <f>IFERROR(__xludf.DUMMYFUNCTION("""COMPUTED_VALUE"""),45883.66666666667)</f>
        <v>45883.66667</v>
      </c>
      <c r="N407" s="1">
        <f>IFERROR(__xludf.DUMMYFUNCTION("""COMPUTED_VALUE"""),3.34751653E8)</f>
        <v>334751653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IFERROR(__xludf.DUMMYFUNCTION("""COMPUTED_VALUE"""),8478.67)</f>
        <v>8478.67</v>
      </c>
      <c r="D408" s="2">
        <f>IFERROR(__xludf.DUMMYFUNCTION("""COMPUTED_VALUE"""),45884.66666666667)</f>
        <v>45884.66667</v>
      </c>
      <c r="E408" s="1">
        <f>IFERROR(__xludf.DUMMYFUNCTION("""COMPUTED_VALUE"""),8544.03)</f>
        <v>8544.03</v>
      </c>
      <c r="G408" s="2">
        <f>IFERROR(__xludf.DUMMYFUNCTION("""COMPUTED_VALUE"""),45884.66666666667)</f>
        <v>45884.66667</v>
      </c>
      <c r="H408" s="1">
        <f>IFERROR(__xludf.DUMMYFUNCTION("""COMPUTED_VALUE"""),8446.2)</f>
        <v>8446.2</v>
      </c>
      <c r="J408" s="2">
        <f>IFERROR(__xludf.DUMMYFUNCTION("""COMPUTED_VALUE"""),45884.66666666667)</f>
        <v>45884.66667</v>
      </c>
      <c r="K408" s="1">
        <f>IFERROR(__xludf.DUMMYFUNCTION("""COMPUTED_VALUE"""),8480.99)</f>
        <v>8480.99</v>
      </c>
      <c r="M408" s="2">
        <f>IFERROR(__xludf.DUMMYFUNCTION("""COMPUTED_VALUE"""),45884.66666666667)</f>
        <v>45884.66667</v>
      </c>
      <c r="N408" s="1">
        <f>IFERROR(__xludf.DUMMYFUNCTION("""COMPUTED_VALUE"""),3.2942226E8)</f>
        <v>329422260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IFERROR(__xludf.DUMMYFUNCTION("""COMPUTED_VALUE"""),8487.6)</f>
        <v>8487.6</v>
      </c>
      <c r="D409" s="2">
        <f>IFERROR(__xludf.DUMMYFUNCTION("""COMPUTED_VALUE"""),45887.66666666667)</f>
        <v>45887.66667</v>
      </c>
      <c r="E409" s="1">
        <f>IFERROR(__xludf.DUMMYFUNCTION("""COMPUTED_VALUE"""),8499.72)</f>
        <v>8499.72</v>
      </c>
      <c r="G409" s="2">
        <f>IFERROR(__xludf.DUMMYFUNCTION("""COMPUTED_VALUE"""),45887.66666666667)</f>
        <v>45887.66667</v>
      </c>
      <c r="H409" s="1">
        <f>IFERROR(__xludf.DUMMYFUNCTION("""COMPUTED_VALUE"""),8428.83)</f>
        <v>8428.83</v>
      </c>
      <c r="J409" s="2">
        <f>IFERROR(__xludf.DUMMYFUNCTION("""COMPUTED_VALUE"""),45887.66666666667)</f>
        <v>45887.66667</v>
      </c>
      <c r="K409" s="1">
        <f>IFERROR(__xludf.DUMMYFUNCTION("""COMPUTED_VALUE"""),8466.22)</f>
        <v>8466.22</v>
      </c>
      <c r="M409" s="2">
        <f>IFERROR(__xludf.DUMMYFUNCTION("""COMPUTED_VALUE"""),45887.66666666667)</f>
        <v>45887.66667</v>
      </c>
      <c r="N409" s="1">
        <f>IFERROR(__xludf.DUMMYFUNCTION("""COMPUTED_VALUE"""),3.0488234E8)</f>
        <v>304882340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IFERROR(__xludf.DUMMYFUNCTION("""COMPUTED_VALUE"""),8443.36)</f>
        <v>8443.36</v>
      </c>
      <c r="D410" s="2">
        <f>IFERROR(__xludf.DUMMYFUNCTION("""COMPUTED_VALUE"""),45888.66666666667)</f>
        <v>45888.66667</v>
      </c>
      <c r="E410" s="1">
        <f>IFERROR(__xludf.DUMMYFUNCTION("""COMPUTED_VALUE"""),8447.35)</f>
        <v>8447.35</v>
      </c>
      <c r="G410" s="2">
        <f>IFERROR(__xludf.DUMMYFUNCTION("""COMPUTED_VALUE"""),45888.66666666667)</f>
        <v>45888.66667</v>
      </c>
      <c r="H410" s="1">
        <f>IFERROR(__xludf.DUMMYFUNCTION("""COMPUTED_VALUE"""),8277.16)</f>
        <v>8277.16</v>
      </c>
      <c r="J410" s="2">
        <f>IFERROR(__xludf.DUMMYFUNCTION("""COMPUTED_VALUE"""),45888.66666666667)</f>
        <v>45888.66667</v>
      </c>
      <c r="K410" s="1">
        <f>IFERROR(__xludf.DUMMYFUNCTION("""COMPUTED_VALUE"""),8294.47)</f>
        <v>8294.47</v>
      </c>
      <c r="M410" s="2">
        <f>IFERROR(__xludf.DUMMYFUNCTION("""COMPUTED_VALUE"""),45888.66666666667)</f>
        <v>45888.66667</v>
      </c>
      <c r="N410" s="1">
        <f>IFERROR(__xludf.DUMMYFUNCTION("""COMPUTED_VALUE"""),4.13513695E8)</f>
        <v>413513695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IFERROR(__xludf.DUMMYFUNCTION("""COMPUTED_VALUE"""),8277.81)</f>
        <v>8277.81</v>
      </c>
      <c r="D411" s="2">
        <f>IFERROR(__xludf.DUMMYFUNCTION("""COMPUTED_VALUE"""),45889.66666666667)</f>
        <v>45889.66667</v>
      </c>
      <c r="E411" s="1">
        <f>IFERROR(__xludf.DUMMYFUNCTION("""COMPUTED_VALUE"""),8287.43)</f>
        <v>8287.43</v>
      </c>
      <c r="G411" s="2">
        <f>IFERROR(__xludf.DUMMYFUNCTION("""COMPUTED_VALUE"""),45889.66666666667)</f>
        <v>45889.66667</v>
      </c>
      <c r="H411" s="1">
        <f>IFERROR(__xludf.DUMMYFUNCTION("""COMPUTED_VALUE"""),8189.63)</f>
        <v>8189.63</v>
      </c>
      <c r="J411" s="2">
        <f>IFERROR(__xludf.DUMMYFUNCTION("""COMPUTED_VALUE"""),45889.66666666667)</f>
        <v>45889.66667</v>
      </c>
      <c r="K411" s="1">
        <f>IFERROR(__xludf.DUMMYFUNCTION("""COMPUTED_VALUE"""),8251.14)</f>
        <v>8251.14</v>
      </c>
      <c r="M411" s="2">
        <f>IFERROR(__xludf.DUMMYFUNCTION("""COMPUTED_VALUE"""),45889.66666666667)</f>
        <v>45889.66667</v>
      </c>
      <c r="N411" s="1">
        <f>IFERROR(__xludf.DUMMYFUNCTION("""COMPUTED_VALUE"""),4.90518726E8)</f>
        <v>490518726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IFERROR(__xludf.DUMMYFUNCTION("""COMPUTED_VALUE"""),8213.08)</f>
        <v>8213.08</v>
      </c>
      <c r="D412" s="2">
        <f>IFERROR(__xludf.DUMMYFUNCTION("""COMPUTED_VALUE"""),45890.66666666667)</f>
        <v>45890.66667</v>
      </c>
      <c r="E412" s="1">
        <f>IFERROR(__xludf.DUMMYFUNCTION("""COMPUTED_VALUE"""),8266.62)</f>
        <v>8266.62</v>
      </c>
      <c r="G412" s="2">
        <f>IFERROR(__xludf.DUMMYFUNCTION("""COMPUTED_VALUE"""),45890.66666666667)</f>
        <v>45890.66667</v>
      </c>
      <c r="H412" s="1">
        <f>IFERROR(__xludf.DUMMYFUNCTION("""COMPUTED_VALUE"""),8186.05)</f>
        <v>8186.05</v>
      </c>
      <c r="J412" s="2">
        <f>IFERROR(__xludf.DUMMYFUNCTION("""COMPUTED_VALUE"""),45890.66666666667)</f>
        <v>45890.66667</v>
      </c>
      <c r="K412" s="1">
        <f>IFERROR(__xludf.DUMMYFUNCTION("""COMPUTED_VALUE"""),8221.4)</f>
        <v>8221.4</v>
      </c>
      <c r="M412" s="2">
        <f>IFERROR(__xludf.DUMMYFUNCTION("""COMPUTED_VALUE"""),45890.66666666667)</f>
        <v>45890.66667</v>
      </c>
      <c r="N412" s="1">
        <f>IFERROR(__xludf.DUMMYFUNCTION("""COMPUTED_VALUE"""),3.04296935E8)</f>
        <v>304296935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IFERROR(__xludf.DUMMYFUNCTION("""COMPUTED_VALUE"""),8205.75)</f>
        <v>8205.75</v>
      </c>
      <c r="D413" s="2">
        <f>IFERROR(__xludf.DUMMYFUNCTION("""COMPUTED_VALUE"""),45891.66666666667)</f>
        <v>45891.66667</v>
      </c>
      <c r="E413" s="1">
        <f>IFERROR(__xludf.DUMMYFUNCTION("""COMPUTED_VALUE"""),8353.55)</f>
        <v>8353.55</v>
      </c>
      <c r="G413" s="2">
        <f>IFERROR(__xludf.DUMMYFUNCTION("""COMPUTED_VALUE"""),45891.66666666667)</f>
        <v>45891.66667</v>
      </c>
      <c r="H413" s="1">
        <f>IFERROR(__xludf.DUMMYFUNCTION("""COMPUTED_VALUE"""),8184.31)</f>
        <v>8184.31</v>
      </c>
      <c r="J413" s="2">
        <f>IFERROR(__xludf.DUMMYFUNCTION("""COMPUTED_VALUE"""),45891.66666666667)</f>
        <v>45891.66667</v>
      </c>
      <c r="K413" s="1">
        <f>IFERROR(__xludf.DUMMYFUNCTION("""COMPUTED_VALUE"""),8299.59)</f>
        <v>8299.59</v>
      </c>
      <c r="M413" s="2">
        <f>IFERROR(__xludf.DUMMYFUNCTION("""COMPUTED_VALUE"""),45891.66666666667)</f>
        <v>45891.66667</v>
      </c>
      <c r="N413" s="1">
        <f>IFERROR(__xludf.DUMMYFUNCTION("""COMPUTED_VALUE"""),3.93282739E8)</f>
        <v>393282739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IFERROR(__xludf.DUMMYFUNCTION("""COMPUTED_VALUE"""),8282.3)</f>
        <v>8282.3</v>
      </c>
      <c r="D414" s="2">
        <f>IFERROR(__xludf.DUMMYFUNCTION("""COMPUTED_VALUE"""),45894.66666666667)</f>
        <v>45894.66667</v>
      </c>
      <c r="E414" s="1">
        <f>IFERROR(__xludf.DUMMYFUNCTION("""COMPUTED_VALUE"""),8290.86)</f>
        <v>8290.86</v>
      </c>
      <c r="G414" s="2">
        <f>IFERROR(__xludf.DUMMYFUNCTION("""COMPUTED_VALUE"""),45894.66666666667)</f>
        <v>45894.66667</v>
      </c>
      <c r="H414" s="1">
        <f>IFERROR(__xludf.DUMMYFUNCTION("""COMPUTED_VALUE"""),8242.55)</f>
        <v>8242.55</v>
      </c>
      <c r="J414" s="2">
        <f>IFERROR(__xludf.DUMMYFUNCTION("""COMPUTED_VALUE"""),45894.66666666667)</f>
        <v>45894.66667</v>
      </c>
      <c r="K414" s="1">
        <f>IFERROR(__xludf.DUMMYFUNCTION("""COMPUTED_VALUE"""),8243.19)</f>
        <v>8243.19</v>
      </c>
      <c r="M414" s="2">
        <f>IFERROR(__xludf.DUMMYFUNCTION("""COMPUTED_VALUE"""),45894.66666666667)</f>
        <v>45894.66667</v>
      </c>
      <c r="N414" s="1">
        <f>IFERROR(__xludf.DUMMYFUNCTION("""COMPUTED_VALUE"""),3.27524005E8)</f>
        <v>327524005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IFERROR(__xludf.DUMMYFUNCTION("""COMPUTED_VALUE"""),8237.43)</f>
        <v>8237.43</v>
      </c>
      <c r="D415" s="2">
        <f>IFERROR(__xludf.DUMMYFUNCTION("""COMPUTED_VALUE"""),45895.66666666667)</f>
        <v>45895.66667</v>
      </c>
      <c r="E415" s="1">
        <f>IFERROR(__xludf.DUMMYFUNCTION("""COMPUTED_VALUE"""),8258.86)</f>
        <v>8258.86</v>
      </c>
      <c r="G415" s="2">
        <f>IFERROR(__xludf.DUMMYFUNCTION("""COMPUTED_VALUE"""),45895.66666666667)</f>
        <v>45895.66667</v>
      </c>
      <c r="H415" s="1">
        <f>IFERROR(__xludf.DUMMYFUNCTION("""COMPUTED_VALUE"""),8173.19)</f>
        <v>8173.19</v>
      </c>
      <c r="J415" s="2">
        <f>IFERROR(__xludf.DUMMYFUNCTION("""COMPUTED_VALUE"""),45895.66666666667)</f>
        <v>45895.66667</v>
      </c>
      <c r="K415" s="1">
        <f>IFERROR(__xludf.DUMMYFUNCTION("""COMPUTED_VALUE"""),8215.97)</f>
        <v>8215.97</v>
      </c>
      <c r="M415" s="2">
        <f>IFERROR(__xludf.DUMMYFUNCTION("""COMPUTED_VALUE"""),45895.66666666667)</f>
        <v>45895.66667</v>
      </c>
      <c r="N415" s="1">
        <f>IFERROR(__xludf.DUMMYFUNCTION("""COMPUTED_VALUE"""),3.80777816E8)</f>
        <v>380777816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IFERROR(__xludf.DUMMYFUNCTION("""COMPUTED_VALUE"""),8236.04)</f>
        <v>8236.04</v>
      </c>
      <c r="D416" s="2">
        <f>IFERROR(__xludf.DUMMYFUNCTION("""COMPUTED_VALUE"""),45896.66666666667)</f>
        <v>45896.66667</v>
      </c>
      <c r="E416" s="1">
        <f>IFERROR(__xludf.DUMMYFUNCTION("""COMPUTED_VALUE"""),8297.33)</f>
        <v>8297.33</v>
      </c>
      <c r="G416" s="2">
        <f>IFERROR(__xludf.DUMMYFUNCTION("""COMPUTED_VALUE"""),45896.66666666667)</f>
        <v>45896.66667</v>
      </c>
      <c r="H416" s="1">
        <f>IFERROR(__xludf.DUMMYFUNCTION("""COMPUTED_VALUE"""),8207.57)</f>
        <v>8207.57</v>
      </c>
      <c r="J416" s="2">
        <f>IFERROR(__xludf.DUMMYFUNCTION("""COMPUTED_VALUE"""),45896.66666666667)</f>
        <v>45896.66667</v>
      </c>
      <c r="K416" s="1">
        <f>IFERROR(__xludf.DUMMYFUNCTION("""COMPUTED_VALUE"""),8288.81)</f>
        <v>8288.81</v>
      </c>
      <c r="M416" s="2">
        <f>IFERROR(__xludf.DUMMYFUNCTION("""COMPUTED_VALUE"""),45896.66666666667)</f>
        <v>45896.66667</v>
      </c>
      <c r="N416" s="1">
        <f>IFERROR(__xludf.DUMMYFUNCTION("""COMPUTED_VALUE"""),2.98688033E8)</f>
        <v>298688033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IFERROR(__xludf.DUMMYFUNCTION("""COMPUTED_VALUE"""),8301.63)</f>
        <v>8301.63</v>
      </c>
      <c r="D417" s="2">
        <f>IFERROR(__xludf.DUMMYFUNCTION("""COMPUTED_VALUE"""),45897.66666666667)</f>
        <v>45897.66667</v>
      </c>
      <c r="E417" s="1">
        <f>IFERROR(__xludf.DUMMYFUNCTION("""COMPUTED_VALUE"""),8388.8)</f>
        <v>8388.8</v>
      </c>
      <c r="G417" s="2">
        <f>IFERROR(__xludf.DUMMYFUNCTION("""COMPUTED_VALUE"""),45897.66666666667)</f>
        <v>45897.66667</v>
      </c>
      <c r="H417" s="1">
        <f>IFERROR(__xludf.DUMMYFUNCTION("""COMPUTED_VALUE"""),8286.93)</f>
        <v>8286.93</v>
      </c>
      <c r="J417" s="2">
        <f>IFERROR(__xludf.DUMMYFUNCTION("""COMPUTED_VALUE"""),45897.66666666667)</f>
        <v>45897.66667</v>
      </c>
      <c r="K417" s="1">
        <f>IFERROR(__xludf.DUMMYFUNCTION("""COMPUTED_VALUE"""),8376.16)</f>
        <v>8376.16</v>
      </c>
      <c r="M417" s="2">
        <f>IFERROR(__xludf.DUMMYFUNCTION("""COMPUTED_VALUE"""),45897.66666666667)</f>
        <v>45897.66667</v>
      </c>
      <c r="N417" s="1">
        <f>IFERROR(__xludf.DUMMYFUNCTION("""COMPUTED_VALUE"""),3.50302821E8)</f>
        <v>350302821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IFERROR(__xludf.DUMMYFUNCTION("""COMPUTED_VALUE"""),8364.45)</f>
        <v>8364.45</v>
      </c>
      <c r="D418" s="2">
        <f>IFERROR(__xludf.DUMMYFUNCTION("""COMPUTED_VALUE"""),45898.66666666667)</f>
        <v>45898.66667</v>
      </c>
      <c r="E418" s="1">
        <f>IFERROR(__xludf.DUMMYFUNCTION("""COMPUTED_VALUE"""),8380.82)</f>
        <v>8380.82</v>
      </c>
      <c r="G418" s="2">
        <f>IFERROR(__xludf.DUMMYFUNCTION("""COMPUTED_VALUE"""),45898.66666666667)</f>
        <v>45898.66667</v>
      </c>
      <c r="H418" s="1">
        <f>IFERROR(__xludf.DUMMYFUNCTION("""COMPUTED_VALUE"""),8283.69)</f>
        <v>8283.69</v>
      </c>
      <c r="J418" s="2">
        <f>IFERROR(__xludf.DUMMYFUNCTION("""COMPUTED_VALUE"""),45898.66666666667)</f>
        <v>45898.66667</v>
      </c>
      <c r="K418" s="1">
        <f>IFERROR(__xludf.DUMMYFUNCTION("""COMPUTED_VALUE"""),8309.25)</f>
        <v>8309.25</v>
      </c>
      <c r="M418" s="2">
        <f>IFERROR(__xludf.DUMMYFUNCTION("""COMPUTED_VALUE"""),45898.66666666667)</f>
        <v>45898.66667</v>
      </c>
      <c r="N418" s="1">
        <f>IFERROR(__xludf.DUMMYFUNCTION("""COMPUTED_VALUE"""),3.46310107E8)</f>
        <v>346310107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IFERROR(__xludf.DUMMYFUNCTION("""COMPUTED_VALUE"""),8178.09)</f>
        <v>8178.09</v>
      </c>
      <c r="D419" s="2">
        <f>IFERROR(__xludf.DUMMYFUNCTION("""COMPUTED_VALUE"""),45902.66666666667)</f>
        <v>45902.66667</v>
      </c>
      <c r="E419" s="1">
        <f>IFERROR(__xludf.DUMMYFUNCTION("""COMPUTED_VALUE"""),8268.64)</f>
        <v>8268.64</v>
      </c>
      <c r="G419" s="2">
        <f>IFERROR(__xludf.DUMMYFUNCTION("""COMPUTED_VALUE"""),45902.66666666667)</f>
        <v>45902.66667</v>
      </c>
      <c r="H419" s="1">
        <f>IFERROR(__xludf.DUMMYFUNCTION("""COMPUTED_VALUE"""),8137.41)</f>
        <v>8137.41</v>
      </c>
      <c r="J419" s="2">
        <f>IFERROR(__xludf.DUMMYFUNCTION("""COMPUTED_VALUE"""),45902.66666666667)</f>
        <v>45902.66667</v>
      </c>
      <c r="K419" s="1">
        <f>IFERROR(__xludf.DUMMYFUNCTION("""COMPUTED_VALUE"""),8264.06)</f>
        <v>8264.06</v>
      </c>
      <c r="M419" s="2">
        <f>IFERROR(__xludf.DUMMYFUNCTION("""COMPUTED_VALUE"""),45902.66666666667)</f>
        <v>45902.66667</v>
      </c>
      <c r="N419" s="1">
        <f>IFERROR(__xludf.DUMMYFUNCTION("""COMPUTED_VALUE"""),3.9296593E8)</f>
        <v>392965930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IFERROR(__xludf.DUMMYFUNCTION("""COMPUTED_VALUE"""),8255.56)</f>
        <v>8255.56</v>
      </c>
      <c r="D420" s="2">
        <f>IFERROR(__xludf.DUMMYFUNCTION("""COMPUTED_VALUE"""),45903.66666666667)</f>
        <v>45903.66667</v>
      </c>
      <c r="E420" s="1">
        <f>IFERROR(__xludf.DUMMYFUNCTION("""COMPUTED_VALUE"""),8292.34)</f>
        <v>8292.34</v>
      </c>
      <c r="G420" s="2">
        <f>IFERROR(__xludf.DUMMYFUNCTION("""COMPUTED_VALUE"""),45903.66666666667)</f>
        <v>45903.66667</v>
      </c>
      <c r="H420" s="1">
        <f>IFERROR(__xludf.DUMMYFUNCTION("""COMPUTED_VALUE"""),8218.77)</f>
        <v>8218.77</v>
      </c>
      <c r="J420" s="2">
        <f>IFERROR(__xludf.DUMMYFUNCTION("""COMPUTED_VALUE"""),45903.66666666667)</f>
        <v>45903.66667</v>
      </c>
      <c r="K420" s="1">
        <f>IFERROR(__xludf.DUMMYFUNCTION("""COMPUTED_VALUE"""),8268.21)</f>
        <v>8268.21</v>
      </c>
      <c r="M420" s="2">
        <f>IFERROR(__xludf.DUMMYFUNCTION("""COMPUTED_VALUE"""),45903.66666666667)</f>
        <v>45903.66667</v>
      </c>
      <c r="N420" s="1">
        <f>IFERROR(__xludf.DUMMYFUNCTION("""COMPUTED_VALUE"""),3.67774062E8)</f>
        <v>367774062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IFERROR(__xludf.DUMMYFUNCTION("""COMPUTED_VALUE"""),8224.18)</f>
        <v>8224.18</v>
      </c>
      <c r="D421" s="2">
        <f>IFERROR(__xludf.DUMMYFUNCTION("""COMPUTED_VALUE"""),45904.66666666667)</f>
        <v>45904.66667</v>
      </c>
      <c r="E421" s="1">
        <f>IFERROR(__xludf.DUMMYFUNCTION("""COMPUTED_VALUE"""),8276.46)</f>
        <v>8276.46</v>
      </c>
      <c r="G421" s="2">
        <f>IFERROR(__xludf.DUMMYFUNCTION("""COMPUTED_VALUE"""),45904.66666666667)</f>
        <v>45904.66667</v>
      </c>
      <c r="H421" s="1">
        <f>IFERROR(__xludf.DUMMYFUNCTION("""COMPUTED_VALUE"""),8175.59)</f>
        <v>8175.59</v>
      </c>
      <c r="J421" s="2">
        <f>IFERROR(__xludf.DUMMYFUNCTION("""COMPUTED_VALUE"""),45904.66666666667)</f>
        <v>45904.66667</v>
      </c>
      <c r="K421" s="1">
        <f>IFERROR(__xludf.DUMMYFUNCTION("""COMPUTED_VALUE"""),8275.92)</f>
        <v>8275.92</v>
      </c>
      <c r="M421" s="2">
        <f>IFERROR(__xludf.DUMMYFUNCTION("""COMPUTED_VALUE"""),45904.66666666667)</f>
        <v>45904.66667</v>
      </c>
      <c r="N421" s="1">
        <f>IFERROR(__xludf.DUMMYFUNCTION("""COMPUTED_VALUE"""),4.09001286E8)</f>
        <v>409001286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IFERROR(__xludf.DUMMYFUNCTION("""COMPUTED_VALUE"""),8332.68)</f>
        <v>8332.68</v>
      </c>
      <c r="D422" s="2">
        <f>IFERROR(__xludf.DUMMYFUNCTION("""COMPUTED_VALUE"""),45905.66666666667)</f>
        <v>45905.66667</v>
      </c>
      <c r="E422" s="1">
        <f>IFERROR(__xludf.DUMMYFUNCTION("""COMPUTED_VALUE"""),8363.83)</f>
        <v>8363.83</v>
      </c>
      <c r="G422" s="2">
        <f>IFERROR(__xludf.DUMMYFUNCTION("""COMPUTED_VALUE"""),45905.66666666667)</f>
        <v>45905.66667</v>
      </c>
      <c r="H422" s="1">
        <f>IFERROR(__xludf.DUMMYFUNCTION("""COMPUTED_VALUE"""),8144.13)</f>
        <v>8144.13</v>
      </c>
      <c r="J422" s="2">
        <f>IFERROR(__xludf.DUMMYFUNCTION("""COMPUTED_VALUE"""),45905.66666666667)</f>
        <v>45905.66667</v>
      </c>
      <c r="K422" s="1">
        <f>IFERROR(__xludf.DUMMYFUNCTION("""COMPUTED_VALUE"""),8207.18)</f>
        <v>8207.18</v>
      </c>
      <c r="M422" s="2">
        <f>IFERROR(__xludf.DUMMYFUNCTION("""COMPUTED_VALUE"""),45905.66666666667)</f>
        <v>45905.66667</v>
      </c>
      <c r="N422" s="1">
        <f>IFERROR(__xludf.DUMMYFUNCTION("""COMPUTED_VALUE"""),5.06398231E8)</f>
        <v>506398231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IFERROR(__xludf.DUMMYFUNCTION("""COMPUTED_VALUE"""),8272.94)</f>
        <v>8272.94</v>
      </c>
      <c r="D423" s="2">
        <f>IFERROR(__xludf.DUMMYFUNCTION("""COMPUTED_VALUE"""),45908.66666666667)</f>
        <v>45908.66667</v>
      </c>
      <c r="E423" s="1">
        <f>IFERROR(__xludf.DUMMYFUNCTION("""COMPUTED_VALUE"""),8331.07)</f>
        <v>8331.07</v>
      </c>
      <c r="G423" s="2">
        <f>IFERROR(__xludf.DUMMYFUNCTION("""COMPUTED_VALUE"""),45908.66666666667)</f>
        <v>45908.66667</v>
      </c>
      <c r="H423" s="1">
        <f>IFERROR(__xludf.DUMMYFUNCTION("""COMPUTED_VALUE"""),8248.07)</f>
        <v>8248.07</v>
      </c>
      <c r="J423" s="2">
        <f>IFERROR(__xludf.DUMMYFUNCTION("""COMPUTED_VALUE"""),45908.66666666667)</f>
        <v>45908.66667</v>
      </c>
      <c r="K423" s="1">
        <f>IFERROR(__xludf.DUMMYFUNCTION("""COMPUTED_VALUE"""),8306.03)</f>
        <v>8306.03</v>
      </c>
      <c r="M423" s="2">
        <f>IFERROR(__xludf.DUMMYFUNCTION("""COMPUTED_VALUE"""),45908.66666666667)</f>
        <v>45908.66667</v>
      </c>
      <c r="N423" s="1">
        <f>IFERROR(__xludf.DUMMYFUNCTION("""COMPUTED_VALUE"""),3.97153848E8)</f>
        <v>397153848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IFERROR(__xludf.DUMMYFUNCTION("""COMPUTED_VALUE"""),8347.54)</f>
        <v>8347.54</v>
      </c>
      <c r="D424" s="2">
        <f>IFERROR(__xludf.DUMMYFUNCTION("""COMPUTED_VALUE"""),45909.66666666667)</f>
        <v>45909.66667</v>
      </c>
      <c r="E424" s="1">
        <f>IFERROR(__xludf.DUMMYFUNCTION("""COMPUTED_VALUE"""),8359.53)</f>
        <v>8359.53</v>
      </c>
      <c r="G424" s="2">
        <f>IFERROR(__xludf.DUMMYFUNCTION("""COMPUTED_VALUE"""),45909.66666666667)</f>
        <v>45909.66667</v>
      </c>
      <c r="H424" s="1">
        <f>IFERROR(__xludf.DUMMYFUNCTION("""COMPUTED_VALUE"""),8292.65)</f>
        <v>8292.65</v>
      </c>
      <c r="J424" s="2">
        <f>IFERROR(__xludf.DUMMYFUNCTION("""COMPUTED_VALUE"""),45909.66666666667)</f>
        <v>45909.66667</v>
      </c>
      <c r="K424" s="1">
        <f>IFERROR(__xludf.DUMMYFUNCTION("""COMPUTED_VALUE"""),8325.2)</f>
        <v>8325.2</v>
      </c>
      <c r="M424" s="2">
        <f>IFERROR(__xludf.DUMMYFUNCTION("""COMPUTED_VALUE"""),45909.66666666667)</f>
        <v>45909.66667</v>
      </c>
      <c r="N424" s="1">
        <f>IFERROR(__xludf.DUMMYFUNCTION("""COMPUTED_VALUE"""),3.76753045E8)</f>
        <v>376753045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IFERROR(__xludf.DUMMYFUNCTION("""COMPUTED_VALUE"""),8485.69)</f>
        <v>8485.69</v>
      </c>
      <c r="D425" s="2">
        <f>IFERROR(__xludf.DUMMYFUNCTION("""COMPUTED_VALUE"""),45910.66666666667)</f>
        <v>45910.66667</v>
      </c>
      <c r="E425" s="1">
        <f>IFERROR(__xludf.DUMMYFUNCTION("""COMPUTED_VALUE"""),8521.44)</f>
        <v>8521.44</v>
      </c>
      <c r="G425" s="2">
        <f>IFERROR(__xludf.DUMMYFUNCTION("""COMPUTED_VALUE"""),45910.66666666667)</f>
        <v>45910.66667</v>
      </c>
      <c r="H425" s="1">
        <f>IFERROR(__xludf.DUMMYFUNCTION("""COMPUTED_VALUE"""),8413.55)</f>
        <v>8413.55</v>
      </c>
      <c r="J425" s="2">
        <f>IFERROR(__xludf.DUMMYFUNCTION("""COMPUTED_VALUE"""),45910.66666666667)</f>
        <v>45910.66667</v>
      </c>
      <c r="K425" s="1">
        <f>IFERROR(__xludf.DUMMYFUNCTION("""COMPUTED_VALUE"""),8443.98)</f>
        <v>8443.98</v>
      </c>
      <c r="M425" s="2">
        <f>IFERROR(__xludf.DUMMYFUNCTION("""COMPUTED_VALUE"""),45910.66666666667)</f>
        <v>45910.66667</v>
      </c>
      <c r="N425" s="1">
        <f>IFERROR(__xludf.DUMMYFUNCTION("""COMPUTED_VALUE"""),5.18910652E8)</f>
        <v>518910652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IFERROR(__xludf.DUMMYFUNCTION("""COMPUTED_VALUE"""),8481.21)</f>
        <v>8481.21</v>
      </c>
      <c r="D426" s="2">
        <f>IFERROR(__xludf.DUMMYFUNCTION("""COMPUTED_VALUE"""),45911.66666666667)</f>
        <v>45911.66667</v>
      </c>
      <c r="E426" s="1">
        <f>IFERROR(__xludf.DUMMYFUNCTION("""COMPUTED_VALUE"""),8496.55)</f>
        <v>8496.55</v>
      </c>
      <c r="G426" s="2">
        <f>IFERROR(__xludf.DUMMYFUNCTION("""COMPUTED_VALUE"""),45911.66666666667)</f>
        <v>45911.66667</v>
      </c>
      <c r="H426" s="1">
        <f>IFERROR(__xludf.DUMMYFUNCTION("""COMPUTED_VALUE"""),8416.91)</f>
        <v>8416.91</v>
      </c>
      <c r="J426" s="2">
        <f>IFERROR(__xludf.DUMMYFUNCTION("""COMPUTED_VALUE"""),45911.66666666667)</f>
        <v>45911.66667</v>
      </c>
      <c r="K426" s="1">
        <f>IFERROR(__xludf.DUMMYFUNCTION("""COMPUTED_VALUE"""),8446.95)</f>
        <v>8446.95</v>
      </c>
      <c r="M426" s="2">
        <f>IFERROR(__xludf.DUMMYFUNCTION("""COMPUTED_VALUE"""),45911.66666666667)</f>
        <v>45911.66667</v>
      </c>
      <c r="N426" s="1">
        <f>IFERROR(__xludf.DUMMYFUNCTION("""COMPUTED_VALUE"""),4.4576367E8)</f>
        <v>445763670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IFERROR(__xludf.DUMMYFUNCTION("""COMPUTED_VALUE"""),8498.93)</f>
        <v>8498.93</v>
      </c>
      <c r="D427" s="2">
        <f>IFERROR(__xludf.DUMMYFUNCTION("""COMPUTED_VALUE"""),45912.66666666667)</f>
        <v>45912.66667</v>
      </c>
      <c r="E427" s="1">
        <f>IFERROR(__xludf.DUMMYFUNCTION("""COMPUTED_VALUE"""),8521.09)</f>
        <v>8521.09</v>
      </c>
      <c r="G427" s="2">
        <f>IFERROR(__xludf.DUMMYFUNCTION("""COMPUTED_VALUE"""),45912.66666666667)</f>
        <v>45912.66667</v>
      </c>
      <c r="H427" s="1">
        <f>IFERROR(__xludf.DUMMYFUNCTION("""COMPUTED_VALUE"""),8465.17)</f>
        <v>8465.17</v>
      </c>
      <c r="J427" s="2">
        <f>IFERROR(__xludf.DUMMYFUNCTION("""COMPUTED_VALUE"""),45912.66666666667)</f>
        <v>45912.66667</v>
      </c>
      <c r="K427" s="1">
        <f>IFERROR(__xludf.DUMMYFUNCTION("""COMPUTED_VALUE"""),8489.56)</f>
        <v>8489.56</v>
      </c>
      <c r="M427" s="2">
        <f>IFERROR(__xludf.DUMMYFUNCTION("""COMPUTED_VALUE"""),45912.66666666667)</f>
        <v>45912.66667</v>
      </c>
      <c r="N427" s="1">
        <f>IFERROR(__xludf.DUMMYFUNCTION("""COMPUTED_VALUE"""),3.89945437E8)</f>
        <v>389945437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IFERROR(__xludf.DUMMYFUNCTION("""COMPUTED_VALUE"""),8503.41)</f>
        <v>8503.41</v>
      </c>
      <c r="D428" s="2">
        <f>IFERROR(__xludf.DUMMYFUNCTION("""COMPUTED_VALUE"""),45915.66666666667)</f>
        <v>45915.66667</v>
      </c>
      <c r="E428" s="1">
        <f>IFERROR(__xludf.DUMMYFUNCTION("""COMPUTED_VALUE"""),8581.69)</f>
        <v>8581.69</v>
      </c>
      <c r="G428" s="2">
        <f>IFERROR(__xludf.DUMMYFUNCTION("""COMPUTED_VALUE"""),45915.66666666667)</f>
        <v>45915.66667</v>
      </c>
      <c r="H428" s="1">
        <f>IFERROR(__xludf.DUMMYFUNCTION("""COMPUTED_VALUE"""),8487.48)</f>
        <v>8487.48</v>
      </c>
      <c r="J428" s="2">
        <f>IFERROR(__xludf.DUMMYFUNCTION("""COMPUTED_VALUE"""),45915.66666666667)</f>
        <v>45915.66667</v>
      </c>
      <c r="K428" s="1">
        <f>IFERROR(__xludf.DUMMYFUNCTION("""COMPUTED_VALUE"""),8581.18)</f>
        <v>8581.18</v>
      </c>
      <c r="M428" s="2">
        <f>IFERROR(__xludf.DUMMYFUNCTION("""COMPUTED_VALUE"""),45915.66666666667)</f>
        <v>45915.66667</v>
      </c>
      <c r="N428" s="1">
        <f>IFERROR(__xludf.DUMMYFUNCTION("""COMPUTED_VALUE"""),4.16887247E8)</f>
        <v>416887247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IFERROR(__xludf.DUMMYFUNCTION("""COMPUTED_VALUE"""),8619.28)</f>
        <v>8619.28</v>
      </c>
      <c r="D429" s="2">
        <f>IFERROR(__xludf.DUMMYFUNCTION("""COMPUTED_VALUE"""),45916.66666666667)</f>
        <v>45916.66667</v>
      </c>
      <c r="E429" s="1">
        <f>IFERROR(__xludf.DUMMYFUNCTION("""COMPUTED_VALUE"""),8619.28)</f>
        <v>8619.28</v>
      </c>
      <c r="G429" s="2">
        <f>IFERROR(__xludf.DUMMYFUNCTION("""COMPUTED_VALUE"""),45916.66666666667)</f>
        <v>45916.66667</v>
      </c>
      <c r="H429" s="1">
        <f>IFERROR(__xludf.DUMMYFUNCTION("""COMPUTED_VALUE"""),8518.0)</f>
        <v>8518</v>
      </c>
      <c r="J429" s="2">
        <f>IFERROR(__xludf.DUMMYFUNCTION("""COMPUTED_VALUE"""),45916.66666666667)</f>
        <v>45916.66667</v>
      </c>
      <c r="K429" s="1">
        <f>IFERROR(__xludf.DUMMYFUNCTION("""COMPUTED_VALUE"""),8522.6)</f>
        <v>8522.6</v>
      </c>
      <c r="M429" s="2">
        <f>IFERROR(__xludf.DUMMYFUNCTION("""COMPUTED_VALUE"""),45916.66666666667)</f>
        <v>45916.66667</v>
      </c>
      <c r="N429" s="1">
        <f>IFERROR(__xludf.DUMMYFUNCTION("""COMPUTED_VALUE"""),4.32940234E8)</f>
        <v>432940234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IFERROR(__xludf.DUMMYFUNCTION("""COMPUTED_VALUE"""),8544.78)</f>
        <v>8544.78</v>
      </c>
      <c r="D430" s="2">
        <f>IFERROR(__xludf.DUMMYFUNCTION("""COMPUTED_VALUE"""),45917.66666666667)</f>
        <v>45917.66667</v>
      </c>
      <c r="E430" s="1">
        <f>IFERROR(__xludf.DUMMYFUNCTION("""COMPUTED_VALUE"""),8563.78)</f>
        <v>8563.78</v>
      </c>
      <c r="G430" s="2">
        <f>IFERROR(__xludf.DUMMYFUNCTION("""COMPUTED_VALUE"""),45917.66666666667)</f>
        <v>45917.66667</v>
      </c>
      <c r="H430" s="1">
        <f>IFERROR(__xludf.DUMMYFUNCTION("""COMPUTED_VALUE"""),8458.79)</f>
        <v>8458.79</v>
      </c>
      <c r="J430" s="2">
        <f>IFERROR(__xludf.DUMMYFUNCTION("""COMPUTED_VALUE"""),45917.66666666667)</f>
        <v>45917.66667</v>
      </c>
      <c r="K430" s="1">
        <f>IFERROR(__xludf.DUMMYFUNCTION("""COMPUTED_VALUE"""),8541.24)</f>
        <v>8541.24</v>
      </c>
      <c r="M430" s="2">
        <f>IFERROR(__xludf.DUMMYFUNCTION("""COMPUTED_VALUE"""),45917.66666666667)</f>
        <v>45917.66667</v>
      </c>
      <c r="N430" s="1">
        <f>IFERROR(__xludf.DUMMYFUNCTION("""COMPUTED_VALUE"""),4.61548266E8)</f>
        <v>461548266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IFERROR(__xludf.DUMMYFUNCTION("""COMPUTED_VALUE"""),8594.18)</f>
        <v>8594.18</v>
      </c>
      <c r="D431" s="2">
        <f>IFERROR(__xludf.DUMMYFUNCTION("""COMPUTED_VALUE"""),45918.66666666667)</f>
        <v>45918.66667</v>
      </c>
      <c r="E431" s="1">
        <f>IFERROR(__xludf.DUMMYFUNCTION("""COMPUTED_VALUE"""),8657.68)</f>
        <v>8657.68</v>
      </c>
      <c r="G431" s="2">
        <f>IFERROR(__xludf.DUMMYFUNCTION("""COMPUTED_VALUE"""),45918.66666666667)</f>
        <v>45918.66667</v>
      </c>
      <c r="H431" s="1">
        <f>IFERROR(__xludf.DUMMYFUNCTION("""COMPUTED_VALUE"""),8558.39)</f>
        <v>8558.39</v>
      </c>
      <c r="J431" s="2">
        <f>IFERROR(__xludf.DUMMYFUNCTION("""COMPUTED_VALUE"""),45918.66666666667)</f>
        <v>45918.66667</v>
      </c>
      <c r="K431" s="1">
        <f>IFERROR(__xludf.DUMMYFUNCTION("""COMPUTED_VALUE"""),8604.86)</f>
        <v>8604.86</v>
      </c>
      <c r="M431" s="2">
        <f>IFERROR(__xludf.DUMMYFUNCTION("""COMPUTED_VALUE"""),45918.66666666667)</f>
        <v>45918.66667</v>
      </c>
      <c r="N431" s="1">
        <f>IFERROR(__xludf.DUMMYFUNCTION("""COMPUTED_VALUE"""),5.24720487E8)</f>
        <v>524720487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IFERROR(__xludf.DUMMYFUNCTION("""COMPUTED_VALUE"""),8649.37)</f>
        <v>8649.37</v>
      </c>
      <c r="D432" s="2">
        <f>IFERROR(__xludf.DUMMYFUNCTION("""COMPUTED_VALUE"""),45919.66666666667)</f>
        <v>45919.66667</v>
      </c>
      <c r="E432" s="1">
        <f>IFERROR(__xludf.DUMMYFUNCTION("""COMPUTED_VALUE"""),8777.07)</f>
        <v>8777.07</v>
      </c>
      <c r="G432" s="2">
        <f>IFERROR(__xludf.DUMMYFUNCTION("""COMPUTED_VALUE"""),45919.66666666667)</f>
        <v>45919.66667</v>
      </c>
      <c r="H432" s="1">
        <f>IFERROR(__xludf.DUMMYFUNCTION("""COMPUTED_VALUE"""),8649.02)</f>
        <v>8649.02</v>
      </c>
      <c r="J432" s="2">
        <f>IFERROR(__xludf.DUMMYFUNCTION("""COMPUTED_VALUE"""),45919.66666666667)</f>
        <v>45919.66667</v>
      </c>
      <c r="K432" s="1">
        <f>IFERROR(__xludf.DUMMYFUNCTION("""COMPUTED_VALUE"""),8759.4)</f>
        <v>8759.4</v>
      </c>
      <c r="M432" s="2">
        <f>IFERROR(__xludf.DUMMYFUNCTION("""COMPUTED_VALUE"""),45919.66666666667)</f>
        <v>45919.66667</v>
      </c>
      <c r="N432" s="1">
        <f>IFERROR(__xludf.DUMMYFUNCTION("""COMPUTED_VALUE"""),7.93241416E8)</f>
        <v>793241416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IFERROR(__xludf.DUMMYFUNCTION("""COMPUTED_VALUE"""),8723.14)</f>
        <v>8723.14</v>
      </c>
      <c r="D433" s="2">
        <f>IFERROR(__xludf.DUMMYFUNCTION("""COMPUTED_VALUE"""),45922.66666666667)</f>
        <v>45922.66667</v>
      </c>
      <c r="E433" s="1">
        <f>IFERROR(__xludf.DUMMYFUNCTION("""COMPUTED_VALUE"""),8770.98)</f>
        <v>8770.98</v>
      </c>
      <c r="G433" s="2">
        <f>IFERROR(__xludf.DUMMYFUNCTION("""COMPUTED_VALUE"""),45922.66666666667)</f>
        <v>45922.66667</v>
      </c>
      <c r="H433" s="1">
        <f>IFERROR(__xludf.DUMMYFUNCTION("""COMPUTED_VALUE"""),8677.41)</f>
        <v>8677.41</v>
      </c>
      <c r="J433" s="2">
        <f>IFERROR(__xludf.DUMMYFUNCTION("""COMPUTED_VALUE"""),45922.66666666667)</f>
        <v>45922.66667</v>
      </c>
      <c r="K433" s="1">
        <f>IFERROR(__xludf.DUMMYFUNCTION("""COMPUTED_VALUE"""),8765.03)</f>
        <v>8765.03</v>
      </c>
      <c r="M433" s="2">
        <f>IFERROR(__xludf.DUMMYFUNCTION("""COMPUTED_VALUE"""),45922.66666666667)</f>
        <v>45922.66667</v>
      </c>
      <c r="N433" s="1">
        <f>IFERROR(__xludf.DUMMYFUNCTION("""COMPUTED_VALUE"""),5.25355369E8)</f>
        <v>525355369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IFERROR(__xludf.DUMMYFUNCTION("""COMPUTED_VALUE"""),8753.52)</f>
        <v>8753.52</v>
      </c>
      <c r="D434" s="2">
        <f>IFERROR(__xludf.DUMMYFUNCTION("""COMPUTED_VALUE"""),45923.66666666667)</f>
        <v>45923.66667</v>
      </c>
      <c r="E434" s="1">
        <f>IFERROR(__xludf.DUMMYFUNCTION("""COMPUTED_VALUE"""),8764.14)</f>
        <v>8764.14</v>
      </c>
      <c r="G434" s="2">
        <f>IFERROR(__xludf.DUMMYFUNCTION("""COMPUTED_VALUE"""),45923.66666666667)</f>
        <v>45923.66667</v>
      </c>
      <c r="H434" s="1">
        <f>IFERROR(__xludf.DUMMYFUNCTION("""COMPUTED_VALUE"""),8632.58)</f>
        <v>8632.58</v>
      </c>
      <c r="J434" s="2">
        <f>IFERROR(__xludf.DUMMYFUNCTION("""COMPUTED_VALUE"""),45923.66666666667)</f>
        <v>45923.66667</v>
      </c>
      <c r="K434" s="1">
        <f>IFERROR(__xludf.DUMMYFUNCTION("""COMPUTED_VALUE"""),8659.65)</f>
        <v>8659.65</v>
      </c>
      <c r="M434" s="2">
        <f>IFERROR(__xludf.DUMMYFUNCTION("""COMPUTED_VALUE"""),45923.66666666667)</f>
        <v>45923.66667</v>
      </c>
      <c r="N434" s="1">
        <f>IFERROR(__xludf.DUMMYFUNCTION("""COMPUTED_VALUE"""),4.58867347E8)</f>
        <v>458867347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IFERROR(__xludf.DUMMYFUNCTION("""COMPUTED_VALUE"""),8690.29)</f>
        <v>8690.29</v>
      </c>
      <c r="D435" s="2">
        <f>IFERROR(__xludf.DUMMYFUNCTION("""COMPUTED_VALUE"""),45924.66666666667)</f>
        <v>45924.66667</v>
      </c>
      <c r="E435" s="1">
        <f>IFERROR(__xludf.DUMMYFUNCTION("""COMPUTED_VALUE"""),8697.42)</f>
        <v>8697.42</v>
      </c>
      <c r="G435" s="2">
        <f>IFERROR(__xludf.DUMMYFUNCTION("""COMPUTED_VALUE"""),45924.66666666667)</f>
        <v>45924.66667</v>
      </c>
      <c r="H435" s="1">
        <f>IFERROR(__xludf.DUMMYFUNCTION("""COMPUTED_VALUE"""),8574.29)</f>
        <v>8574.29</v>
      </c>
      <c r="J435" s="2">
        <f>IFERROR(__xludf.DUMMYFUNCTION("""COMPUTED_VALUE"""),45924.66666666667)</f>
        <v>45924.66667</v>
      </c>
      <c r="K435" s="1">
        <f>IFERROR(__xludf.DUMMYFUNCTION("""COMPUTED_VALUE"""),8621.47)</f>
        <v>8621.47</v>
      </c>
      <c r="M435" s="2">
        <f>IFERROR(__xludf.DUMMYFUNCTION("""COMPUTED_VALUE"""),45924.66666666667)</f>
        <v>45924.66667</v>
      </c>
      <c r="N435" s="1">
        <f>IFERROR(__xludf.DUMMYFUNCTION("""COMPUTED_VALUE"""),4.1072676E8)</f>
        <v>410726760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IFERROR(__xludf.DUMMYFUNCTION("""COMPUTED_VALUE"""),8537.89)</f>
        <v>8537.89</v>
      </c>
      <c r="D436" s="2">
        <f>IFERROR(__xludf.DUMMYFUNCTION("""COMPUTED_VALUE"""),45925.66666666667)</f>
        <v>45925.66667</v>
      </c>
      <c r="E436" s="1">
        <f>IFERROR(__xludf.DUMMYFUNCTION("""COMPUTED_VALUE"""),8586.28)</f>
        <v>8586.28</v>
      </c>
      <c r="G436" s="2">
        <f>IFERROR(__xludf.DUMMYFUNCTION("""COMPUTED_VALUE"""),45925.66666666667)</f>
        <v>45925.66667</v>
      </c>
      <c r="H436" s="1">
        <f>IFERROR(__xludf.DUMMYFUNCTION("""COMPUTED_VALUE"""),8496.96)</f>
        <v>8496.96</v>
      </c>
      <c r="J436" s="2">
        <f>IFERROR(__xludf.DUMMYFUNCTION("""COMPUTED_VALUE"""),45925.66666666667)</f>
        <v>45925.66667</v>
      </c>
      <c r="K436" s="1">
        <f>IFERROR(__xludf.DUMMYFUNCTION("""COMPUTED_VALUE"""),8535.3)</f>
        <v>8535.3</v>
      </c>
      <c r="M436" s="2">
        <f>IFERROR(__xludf.DUMMYFUNCTION("""COMPUTED_VALUE"""),45925.66666666667)</f>
        <v>45925.66667</v>
      </c>
      <c r="N436" s="1">
        <f>IFERROR(__xludf.DUMMYFUNCTION("""COMPUTED_VALUE"""),5.51511745E8)</f>
        <v>551511745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IFERROR(__xludf.DUMMYFUNCTION("""COMPUTED_VALUE"""),8550.0)</f>
        <v>8550</v>
      </c>
      <c r="D437" s="2">
        <f>IFERROR(__xludf.DUMMYFUNCTION("""COMPUTED_VALUE"""),45926.66666666667)</f>
        <v>45926.66667</v>
      </c>
      <c r="E437" s="1">
        <f>IFERROR(__xludf.DUMMYFUNCTION("""COMPUTED_VALUE"""),8610.94)</f>
        <v>8610.94</v>
      </c>
      <c r="G437" s="2">
        <f>IFERROR(__xludf.DUMMYFUNCTION("""COMPUTED_VALUE"""),45926.66666666667)</f>
        <v>45926.66667</v>
      </c>
      <c r="H437" s="1">
        <f>IFERROR(__xludf.DUMMYFUNCTION("""COMPUTED_VALUE"""),8520.91)</f>
        <v>8520.91</v>
      </c>
      <c r="J437" s="2">
        <f>IFERROR(__xludf.DUMMYFUNCTION("""COMPUTED_VALUE"""),45926.66666666667)</f>
        <v>45926.66667</v>
      </c>
      <c r="K437" s="1">
        <f>IFERROR(__xludf.DUMMYFUNCTION("""COMPUTED_VALUE"""),8592.44)</f>
        <v>8592.44</v>
      </c>
      <c r="M437" s="2">
        <f>IFERROR(__xludf.DUMMYFUNCTION("""COMPUTED_VALUE"""),45926.66666666667)</f>
        <v>45926.66667</v>
      </c>
      <c r="N437" s="1">
        <f>IFERROR(__xludf.DUMMYFUNCTION("""COMPUTED_VALUE"""),3.96845246E8)</f>
        <v>396845246</v>
      </c>
    </row>
  </sheetData>
  <drawing r:id="rId1"/>
</worksheet>
</file>