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IFERROR(__xludf.DUMMYFUNCTION("GOOGLEFINANCE(""DJUSS"",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IFERROR(__xludf.DUMMYFUNCTION("GOOGLEFINANCE(""DJUSS"",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IFERROR(__xludf.DUMMYFUNCTION("GOOGLEFINANCE(""DJUSS"",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IFERROR(__xludf.DUMMYFUNCTION("GOOGLEFINANCE(""DJUSS"",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IFERROR(__xludf.DUMMYFUNCTION("GOOGLEFINANCE(""DJUSS"",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IFERROR(__xludf.DUMMYFUNCTION("""COMPUTED_VALUE"""),1443.0)</f>
        <v>1443</v>
      </c>
      <c r="D2" s="2">
        <f>IFERROR(__xludf.DUMMYFUNCTION("""COMPUTED_VALUE"""),45293.66666666667)</f>
        <v>45293.66667</v>
      </c>
      <c r="E2" s="1">
        <f>IFERROR(__xludf.DUMMYFUNCTION("""COMPUTED_VALUE"""),1453.06)</f>
        <v>1453.06</v>
      </c>
      <c r="G2" s="2">
        <f>IFERROR(__xludf.DUMMYFUNCTION("""COMPUTED_VALUE"""),45293.66666666667)</f>
        <v>45293.66667</v>
      </c>
      <c r="H2" s="1">
        <f>IFERROR(__xludf.DUMMYFUNCTION("""COMPUTED_VALUE"""),1437.62)</f>
        <v>1437.62</v>
      </c>
      <c r="J2" s="2">
        <f>IFERROR(__xludf.DUMMYFUNCTION("""COMPUTED_VALUE"""),45293.66666666667)</f>
        <v>45293.66667</v>
      </c>
      <c r="K2" s="1">
        <f>IFERROR(__xludf.DUMMYFUNCTION("""COMPUTED_VALUE"""),1443.63)</f>
        <v>1443.63</v>
      </c>
      <c r="M2" s="2">
        <f>IFERROR(__xludf.DUMMYFUNCTION("""COMPUTED_VALUE"""),45293.66666666667)</f>
        <v>45293.66667</v>
      </c>
      <c r="N2" s="1">
        <f>IFERROR(__xludf.DUMMYFUNCTION("""COMPUTED_VALUE"""),0.0)</f>
        <v>0</v>
      </c>
    </row>
    <row r="3">
      <c r="A3" s="2">
        <f>IFERROR(__xludf.DUMMYFUNCTION("""COMPUTED_VALUE"""),45294.66666666667)</f>
        <v>45294.66667</v>
      </c>
      <c r="B3" s="1">
        <f>IFERROR(__xludf.DUMMYFUNCTION("""COMPUTED_VALUE"""),1429.92)</f>
        <v>1429.92</v>
      </c>
      <c r="D3" s="2">
        <f>IFERROR(__xludf.DUMMYFUNCTION("""COMPUTED_VALUE"""),45294.66666666667)</f>
        <v>45294.66667</v>
      </c>
      <c r="E3" s="1">
        <f>IFERROR(__xludf.DUMMYFUNCTION("""COMPUTED_VALUE"""),1429.92)</f>
        <v>1429.92</v>
      </c>
      <c r="G3" s="2">
        <f>IFERROR(__xludf.DUMMYFUNCTION("""COMPUTED_VALUE"""),45294.66666666667)</f>
        <v>45294.66667</v>
      </c>
      <c r="H3" s="1">
        <f>IFERROR(__xludf.DUMMYFUNCTION("""COMPUTED_VALUE"""),1410.13)</f>
        <v>1410.13</v>
      </c>
      <c r="J3" s="2">
        <f>IFERROR(__xludf.DUMMYFUNCTION("""COMPUTED_VALUE"""),45294.66666666667)</f>
        <v>45294.66667</v>
      </c>
      <c r="K3" s="1">
        <f>IFERROR(__xludf.DUMMYFUNCTION("""COMPUTED_VALUE"""),1411.06)</f>
        <v>1411.06</v>
      </c>
      <c r="M3" s="2">
        <f>IFERROR(__xludf.DUMMYFUNCTION("""COMPUTED_VALUE"""),45294.66666666667)</f>
        <v>45294.66667</v>
      </c>
      <c r="N3" s="1">
        <f>IFERROR(__xludf.DUMMYFUNCTION("""COMPUTED_VALUE"""),0.0)</f>
        <v>0</v>
      </c>
    </row>
    <row r="4">
      <c r="A4" s="2">
        <f>IFERROR(__xludf.DUMMYFUNCTION("""COMPUTED_VALUE"""),45295.66666666667)</f>
        <v>45295.66667</v>
      </c>
      <c r="B4" s="1">
        <f>IFERROR(__xludf.DUMMYFUNCTION("""COMPUTED_VALUE"""),1410.33)</f>
        <v>1410.33</v>
      </c>
      <c r="D4" s="2">
        <f>IFERROR(__xludf.DUMMYFUNCTION("""COMPUTED_VALUE"""),45295.66666666667)</f>
        <v>45295.66667</v>
      </c>
      <c r="E4" s="1">
        <f>IFERROR(__xludf.DUMMYFUNCTION("""COMPUTED_VALUE"""),1418.04)</f>
        <v>1418.04</v>
      </c>
      <c r="G4" s="2">
        <f>IFERROR(__xludf.DUMMYFUNCTION("""COMPUTED_VALUE"""),45295.66666666667)</f>
        <v>45295.66667</v>
      </c>
      <c r="H4" s="1">
        <f>IFERROR(__xludf.DUMMYFUNCTION("""COMPUTED_VALUE"""),1408.03)</f>
        <v>1408.03</v>
      </c>
      <c r="J4" s="2">
        <f>IFERROR(__xludf.DUMMYFUNCTION("""COMPUTED_VALUE"""),45295.66666666667)</f>
        <v>45295.66667</v>
      </c>
      <c r="K4" s="1">
        <f>IFERROR(__xludf.DUMMYFUNCTION("""COMPUTED_VALUE"""),1409.19)</f>
        <v>1409.19</v>
      </c>
      <c r="M4" s="2">
        <f>IFERROR(__xludf.DUMMYFUNCTION("""COMPUTED_VALUE"""),45295.66666666667)</f>
        <v>45295.66667</v>
      </c>
      <c r="N4" s="1">
        <f>IFERROR(__xludf.DUMMYFUNCTION("""COMPUTED_VALUE"""),0.0)</f>
        <v>0</v>
      </c>
    </row>
    <row r="5">
      <c r="A5" s="2">
        <f>IFERROR(__xludf.DUMMYFUNCTION("""COMPUTED_VALUE"""),45296.66666666667)</f>
        <v>45296.66667</v>
      </c>
      <c r="B5" s="1">
        <f>IFERROR(__xludf.DUMMYFUNCTION("""COMPUTED_VALUE"""),1402.69)</f>
        <v>1402.69</v>
      </c>
      <c r="D5" s="2">
        <f>IFERROR(__xludf.DUMMYFUNCTION("""COMPUTED_VALUE"""),45296.66666666667)</f>
        <v>45296.66667</v>
      </c>
      <c r="E5" s="1">
        <f>IFERROR(__xludf.DUMMYFUNCTION("""COMPUTED_VALUE"""),1422.67)</f>
        <v>1422.67</v>
      </c>
      <c r="G5" s="2">
        <f>IFERROR(__xludf.DUMMYFUNCTION("""COMPUTED_VALUE"""),45296.66666666667)</f>
        <v>45296.66667</v>
      </c>
      <c r="H5" s="1">
        <f>IFERROR(__xludf.DUMMYFUNCTION("""COMPUTED_VALUE"""),1402.21)</f>
        <v>1402.21</v>
      </c>
      <c r="J5" s="2">
        <f>IFERROR(__xludf.DUMMYFUNCTION("""COMPUTED_VALUE"""),45296.66666666667)</f>
        <v>45296.66667</v>
      </c>
      <c r="K5" s="1">
        <f>IFERROR(__xludf.DUMMYFUNCTION("""COMPUTED_VALUE"""),1414.13)</f>
        <v>1414.13</v>
      </c>
      <c r="M5" s="2">
        <f>IFERROR(__xludf.DUMMYFUNCTION("""COMPUTED_VALUE"""),45296.66666666667)</f>
        <v>45296.66667</v>
      </c>
      <c r="N5" s="1">
        <f>IFERROR(__xludf.DUMMYFUNCTION("""COMPUTED_VALUE"""),0.0)</f>
        <v>0</v>
      </c>
    </row>
    <row r="6">
      <c r="A6" s="2">
        <f>IFERROR(__xludf.DUMMYFUNCTION("""COMPUTED_VALUE"""),45299.66666666667)</f>
        <v>45299.66667</v>
      </c>
      <c r="B6" s="1">
        <f>IFERROR(__xludf.DUMMYFUNCTION("""COMPUTED_VALUE"""),1413.21)</f>
        <v>1413.21</v>
      </c>
      <c r="D6" s="2">
        <f>IFERROR(__xludf.DUMMYFUNCTION("""COMPUTED_VALUE"""),45299.66666666667)</f>
        <v>45299.66667</v>
      </c>
      <c r="E6" s="1">
        <f>IFERROR(__xludf.DUMMYFUNCTION("""COMPUTED_VALUE"""),1434.61)</f>
        <v>1434.61</v>
      </c>
      <c r="G6" s="2">
        <f>IFERROR(__xludf.DUMMYFUNCTION("""COMPUTED_VALUE"""),45299.66666666667)</f>
        <v>45299.66667</v>
      </c>
      <c r="H6" s="1">
        <f>IFERROR(__xludf.DUMMYFUNCTION("""COMPUTED_VALUE"""),1410.83)</f>
        <v>1410.83</v>
      </c>
      <c r="J6" s="2">
        <f>IFERROR(__xludf.DUMMYFUNCTION("""COMPUTED_VALUE"""),45299.66666666667)</f>
        <v>45299.66667</v>
      </c>
      <c r="K6" s="1">
        <f>IFERROR(__xludf.DUMMYFUNCTION("""COMPUTED_VALUE"""),1434.6)</f>
        <v>1434.6</v>
      </c>
      <c r="M6" s="2">
        <f>IFERROR(__xludf.DUMMYFUNCTION("""COMPUTED_VALUE"""),45299.66666666667)</f>
        <v>45299.66667</v>
      </c>
      <c r="N6" s="1">
        <f>IFERROR(__xludf.DUMMYFUNCTION("""COMPUTED_VALUE"""),0.0)</f>
        <v>0</v>
      </c>
    </row>
    <row r="7">
      <c r="A7" s="2">
        <f>IFERROR(__xludf.DUMMYFUNCTION("""COMPUTED_VALUE"""),45300.66666666667)</f>
        <v>45300.66667</v>
      </c>
      <c r="B7" s="1">
        <f>IFERROR(__xludf.DUMMYFUNCTION("""COMPUTED_VALUE"""),1424.04)</f>
        <v>1424.04</v>
      </c>
      <c r="D7" s="2">
        <f>IFERROR(__xludf.DUMMYFUNCTION("""COMPUTED_VALUE"""),45300.66666666667)</f>
        <v>45300.66667</v>
      </c>
      <c r="E7" s="1">
        <f>IFERROR(__xludf.DUMMYFUNCTION("""COMPUTED_VALUE"""),1432.25)</f>
        <v>1432.25</v>
      </c>
      <c r="G7" s="2">
        <f>IFERROR(__xludf.DUMMYFUNCTION("""COMPUTED_VALUE"""),45300.66666666667)</f>
        <v>45300.66667</v>
      </c>
      <c r="H7" s="1">
        <f>IFERROR(__xludf.DUMMYFUNCTION("""COMPUTED_VALUE"""),1421.7)</f>
        <v>1421.7</v>
      </c>
      <c r="J7" s="2">
        <f>IFERROR(__xludf.DUMMYFUNCTION("""COMPUTED_VALUE"""),45300.66666666667)</f>
        <v>45300.66667</v>
      </c>
      <c r="K7" s="1">
        <f>IFERROR(__xludf.DUMMYFUNCTION("""COMPUTED_VALUE"""),1426.98)</f>
        <v>1426.98</v>
      </c>
      <c r="M7" s="2">
        <f>IFERROR(__xludf.DUMMYFUNCTION("""COMPUTED_VALUE"""),45300.66666666667)</f>
        <v>45300.66667</v>
      </c>
      <c r="N7" s="1">
        <f>IFERROR(__xludf.DUMMYFUNCTION("""COMPUTED_VALUE"""),0.0)</f>
        <v>0</v>
      </c>
    </row>
    <row r="8">
      <c r="A8" s="2">
        <f>IFERROR(__xludf.DUMMYFUNCTION("""COMPUTED_VALUE"""),45301.66666666667)</f>
        <v>45301.66667</v>
      </c>
      <c r="B8" s="1">
        <f>IFERROR(__xludf.DUMMYFUNCTION("""COMPUTED_VALUE"""),1427.86)</f>
        <v>1427.86</v>
      </c>
      <c r="D8" s="2">
        <f>IFERROR(__xludf.DUMMYFUNCTION("""COMPUTED_VALUE"""),45301.66666666667)</f>
        <v>45301.66667</v>
      </c>
      <c r="E8" s="1">
        <f>IFERROR(__xludf.DUMMYFUNCTION("""COMPUTED_VALUE"""),1432.08)</f>
        <v>1432.08</v>
      </c>
      <c r="G8" s="2">
        <f>IFERROR(__xludf.DUMMYFUNCTION("""COMPUTED_VALUE"""),45301.66666666667)</f>
        <v>45301.66667</v>
      </c>
      <c r="H8" s="1">
        <f>IFERROR(__xludf.DUMMYFUNCTION("""COMPUTED_VALUE"""),1419.68)</f>
        <v>1419.68</v>
      </c>
      <c r="J8" s="2">
        <f>IFERROR(__xludf.DUMMYFUNCTION("""COMPUTED_VALUE"""),45301.66666666667)</f>
        <v>45301.66667</v>
      </c>
      <c r="K8" s="1">
        <f>IFERROR(__xludf.DUMMYFUNCTION("""COMPUTED_VALUE"""),1430.15)</f>
        <v>1430.15</v>
      </c>
      <c r="M8" s="2">
        <f>IFERROR(__xludf.DUMMYFUNCTION("""COMPUTED_VALUE"""),45301.66666666667)</f>
        <v>45301.66667</v>
      </c>
      <c r="N8" s="1">
        <f>IFERROR(__xludf.DUMMYFUNCTION("""COMPUTED_VALUE"""),0.0)</f>
        <v>0</v>
      </c>
    </row>
    <row r="9">
      <c r="A9" s="2">
        <f>IFERROR(__xludf.DUMMYFUNCTION("""COMPUTED_VALUE"""),45302.66666666667)</f>
        <v>45302.66667</v>
      </c>
      <c r="B9" s="1">
        <f>IFERROR(__xludf.DUMMYFUNCTION("""COMPUTED_VALUE"""),1428.0)</f>
        <v>1428</v>
      </c>
      <c r="D9" s="2">
        <f>IFERROR(__xludf.DUMMYFUNCTION("""COMPUTED_VALUE"""),45302.66666666667)</f>
        <v>45302.66667</v>
      </c>
      <c r="E9" s="1">
        <f>IFERROR(__xludf.DUMMYFUNCTION("""COMPUTED_VALUE"""),1429.32)</f>
        <v>1429.32</v>
      </c>
      <c r="G9" s="2">
        <f>IFERROR(__xludf.DUMMYFUNCTION("""COMPUTED_VALUE"""),45302.66666666667)</f>
        <v>45302.66667</v>
      </c>
      <c r="H9" s="1">
        <f>IFERROR(__xludf.DUMMYFUNCTION("""COMPUTED_VALUE"""),1412.57)</f>
        <v>1412.57</v>
      </c>
      <c r="J9" s="2">
        <f>IFERROR(__xludf.DUMMYFUNCTION("""COMPUTED_VALUE"""),45302.66666666667)</f>
        <v>45302.66667</v>
      </c>
      <c r="K9" s="1">
        <f>IFERROR(__xludf.DUMMYFUNCTION("""COMPUTED_VALUE"""),1426.41)</f>
        <v>1426.41</v>
      </c>
      <c r="M9" s="2">
        <f>IFERROR(__xludf.DUMMYFUNCTION("""COMPUTED_VALUE"""),45302.66666666667)</f>
        <v>45302.66667</v>
      </c>
      <c r="N9" s="1">
        <f>IFERROR(__xludf.DUMMYFUNCTION("""COMPUTED_VALUE"""),0.0)</f>
        <v>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IFERROR(__xludf.DUMMYFUNCTION("""COMPUTED_VALUE"""),1435.81)</f>
        <v>1435.81</v>
      </c>
      <c r="D10" s="2">
        <f>IFERROR(__xludf.DUMMYFUNCTION("""COMPUTED_VALUE"""),45303.66666666667)</f>
        <v>45303.66667</v>
      </c>
      <c r="E10" s="1">
        <f>IFERROR(__xludf.DUMMYFUNCTION("""COMPUTED_VALUE"""),1440.23)</f>
        <v>1440.23</v>
      </c>
      <c r="G10" s="2">
        <f>IFERROR(__xludf.DUMMYFUNCTION("""COMPUTED_VALUE"""),45303.66666666667)</f>
        <v>45303.66667</v>
      </c>
      <c r="H10" s="1">
        <f>IFERROR(__xludf.DUMMYFUNCTION("""COMPUTED_VALUE"""),1419.19)</f>
        <v>1419.19</v>
      </c>
      <c r="J10" s="2">
        <f>IFERROR(__xludf.DUMMYFUNCTION("""COMPUTED_VALUE"""),45303.66666666667)</f>
        <v>45303.66667</v>
      </c>
      <c r="K10" s="1">
        <f>IFERROR(__xludf.DUMMYFUNCTION("""COMPUTED_VALUE"""),1422.44)</f>
        <v>1422.44</v>
      </c>
      <c r="M10" s="2">
        <f>IFERROR(__xludf.DUMMYFUNCTION("""COMPUTED_VALUE"""),45303.66666666667)</f>
        <v>45303.66667</v>
      </c>
      <c r="N10" s="1">
        <f>IFERROR(__xludf.DUMMYFUNCTION("""COMPUTED_VALUE"""),0.0)</f>
        <v>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IFERROR(__xludf.DUMMYFUNCTION("""COMPUTED_VALUE"""),1413.01)</f>
        <v>1413.01</v>
      </c>
      <c r="D11" s="2">
        <f>IFERROR(__xludf.DUMMYFUNCTION("""COMPUTED_VALUE"""),45307.66666666667)</f>
        <v>45307.66667</v>
      </c>
      <c r="E11" s="1">
        <f>IFERROR(__xludf.DUMMYFUNCTION("""COMPUTED_VALUE"""),1415.95)</f>
        <v>1415.95</v>
      </c>
      <c r="G11" s="2">
        <f>IFERROR(__xludf.DUMMYFUNCTION("""COMPUTED_VALUE"""),45307.66666666667)</f>
        <v>45307.66667</v>
      </c>
      <c r="H11" s="1">
        <f>IFERROR(__xludf.DUMMYFUNCTION("""COMPUTED_VALUE"""),1405.14)</f>
        <v>1405.14</v>
      </c>
      <c r="J11" s="2">
        <f>IFERROR(__xludf.DUMMYFUNCTION("""COMPUTED_VALUE"""),45307.66666666667)</f>
        <v>45307.66667</v>
      </c>
      <c r="K11" s="1">
        <f>IFERROR(__xludf.DUMMYFUNCTION("""COMPUTED_VALUE"""),1411.1)</f>
        <v>1411.1</v>
      </c>
      <c r="M11" s="2">
        <f>IFERROR(__xludf.DUMMYFUNCTION("""COMPUTED_VALUE"""),45307.66666666667)</f>
        <v>45307.66667</v>
      </c>
      <c r="N11" s="1">
        <f>IFERROR(__xludf.DUMMYFUNCTION("""COMPUTED_VALUE"""),0.0)</f>
        <v>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IFERROR(__xludf.DUMMYFUNCTION("""COMPUTED_VALUE"""),1396.72)</f>
        <v>1396.72</v>
      </c>
      <c r="D12" s="2">
        <f>IFERROR(__xludf.DUMMYFUNCTION("""COMPUTED_VALUE"""),45308.66666666667)</f>
        <v>45308.66667</v>
      </c>
      <c r="E12" s="1">
        <f>IFERROR(__xludf.DUMMYFUNCTION("""COMPUTED_VALUE"""),1404.07)</f>
        <v>1404.07</v>
      </c>
      <c r="G12" s="2">
        <f>IFERROR(__xludf.DUMMYFUNCTION("""COMPUTED_VALUE"""),45308.66666666667)</f>
        <v>45308.66667</v>
      </c>
      <c r="H12" s="1">
        <f>IFERROR(__xludf.DUMMYFUNCTION("""COMPUTED_VALUE"""),1392.19)</f>
        <v>1392.19</v>
      </c>
      <c r="J12" s="2">
        <f>IFERROR(__xludf.DUMMYFUNCTION("""COMPUTED_VALUE"""),45308.66666666667)</f>
        <v>45308.66667</v>
      </c>
      <c r="K12" s="1">
        <f>IFERROR(__xludf.DUMMYFUNCTION("""COMPUTED_VALUE"""),1399.78)</f>
        <v>1399.78</v>
      </c>
      <c r="M12" s="2">
        <f>IFERROR(__xludf.DUMMYFUNCTION("""COMPUTED_VALUE"""),45308.66666666667)</f>
        <v>45308.66667</v>
      </c>
      <c r="N12" s="1">
        <f>IFERROR(__xludf.DUMMYFUNCTION("""COMPUTED_VALUE"""),0.0)</f>
        <v>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IFERROR(__xludf.DUMMYFUNCTION("""COMPUTED_VALUE"""),1406.74)</f>
        <v>1406.74</v>
      </c>
      <c r="D13" s="2">
        <f>IFERROR(__xludf.DUMMYFUNCTION("""COMPUTED_VALUE"""),45309.66666666667)</f>
        <v>45309.66667</v>
      </c>
      <c r="E13" s="1">
        <f>IFERROR(__xludf.DUMMYFUNCTION("""COMPUTED_VALUE"""),1410.0)</f>
        <v>1410</v>
      </c>
      <c r="G13" s="2">
        <f>IFERROR(__xludf.DUMMYFUNCTION("""COMPUTED_VALUE"""),45309.66666666667)</f>
        <v>45309.66667</v>
      </c>
      <c r="H13" s="1">
        <f>IFERROR(__xludf.DUMMYFUNCTION("""COMPUTED_VALUE"""),1394.84)</f>
        <v>1394.84</v>
      </c>
      <c r="J13" s="2">
        <f>IFERROR(__xludf.DUMMYFUNCTION("""COMPUTED_VALUE"""),45309.66666666667)</f>
        <v>45309.66667</v>
      </c>
      <c r="K13" s="1">
        <f>IFERROR(__xludf.DUMMYFUNCTION("""COMPUTED_VALUE"""),1409.04)</f>
        <v>1409.04</v>
      </c>
      <c r="M13" s="2">
        <f>IFERROR(__xludf.DUMMYFUNCTION("""COMPUTED_VALUE"""),45309.66666666667)</f>
        <v>45309.66667</v>
      </c>
      <c r="N13" s="1">
        <f>IFERROR(__xludf.DUMMYFUNCTION("""COMPUTED_VALUE"""),0.0)</f>
        <v>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IFERROR(__xludf.DUMMYFUNCTION("""COMPUTED_VALUE"""),1414.54)</f>
        <v>1414.54</v>
      </c>
      <c r="D14" s="2">
        <f>IFERROR(__xludf.DUMMYFUNCTION("""COMPUTED_VALUE"""),45310.66666666667)</f>
        <v>45310.66667</v>
      </c>
      <c r="E14" s="1">
        <f>IFERROR(__xludf.DUMMYFUNCTION("""COMPUTED_VALUE"""),1424.06)</f>
        <v>1424.06</v>
      </c>
      <c r="G14" s="2">
        <f>IFERROR(__xludf.DUMMYFUNCTION("""COMPUTED_VALUE"""),45310.66666666667)</f>
        <v>45310.66667</v>
      </c>
      <c r="H14" s="1">
        <f>IFERROR(__xludf.DUMMYFUNCTION("""COMPUTED_VALUE"""),1404.1)</f>
        <v>1404.1</v>
      </c>
      <c r="J14" s="2">
        <f>IFERROR(__xludf.DUMMYFUNCTION("""COMPUTED_VALUE"""),45310.66666666667)</f>
        <v>45310.66667</v>
      </c>
      <c r="K14" s="1">
        <f>IFERROR(__xludf.DUMMYFUNCTION("""COMPUTED_VALUE"""),1423.34)</f>
        <v>1423.34</v>
      </c>
      <c r="M14" s="2">
        <f>IFERROR(__xludf.DUMMYFUNCTION("""COMPUTED_VALUE"""),45310.66666666667)</f>
        <v>45310.66667</v>
      </c>
      <c r="N14" s="1">
        <f>IFERROR(__xludf.DUMMYFUNCTION("""COMPUTED_VALUE"""),0.0)</f>
        <v>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IFERROR(__xludf.DUMMYFUNCTION("""COMPUTED_VALUE"""),1431.8)</f>
        <v>1431.8</v>
      </c>
      <c r="D15" s="2">
        <f>IFERROR(__xludf.DUMMYFUNCTION("""COMPUTED_VALUE"""),45313.66666666667)</f>
        <v>45313.66667</v>
      </c>
      <c r="E15" s="1">
        <f>IFERROR(__xludf.DUMMYFUNCTION("""COMPUTED_VALUE"""),1444.83)</f>
        <v>1444.83</v>
      </c>
      <c r="G15" s="2">
        <f>IFERROR(__xludf.DUMMYFUNCTION("""COMPUTED_VALUE"""),45313.66666666667)</f>
        <v>45313.66667</v>
      </c>
      <c r="H15" s="1">
        <f>IFERROR(__xludf.DUMMYFUNCTION("""COMPUTED_VALUE"""),1431.8)</f>
        <v>1431.8</v>
      </c>
      <c r="J15" s="2">
        <f>IFERROR(__xludf.DUMMYFUNCTION("""COMPUTED_VALUE"""),45313.66666666667)</f>
        <v>45313.66667</v>
      </c>
      <c r="K15" s="1">
        <f>IFERROR(__xludf.DUMMYFUNCTION("""COMPUTED_VALUE"""),1439.28)</f>
        <v>1439.28</v>
      </c>
      <c r="M15" s="2">
        <f>IFERROR(__xludf.DUMMYFUNCTION("""COMPUTED_VALUE"""),45313.66666666667)</f>
        <v>45313.66667</v>
      </c>
      <c r="N15" s="1">
        <f>IFERROR(__xludf.DUMMYFUNCTION("""COMPUTED_VALUE"""),0.0)</f>
        <v>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IFERROR(__xludf.DUMMYFUNCTION("""COMPUTED_VALUE"""),1446.72)</f>
        <v>1446.72</v>
      </c>
      <c r="D16" s="2">
        <f>IFERROR(__xludf.DUMMYFUNCTION("""COMPUTED_VALUE"""),45314.66666666667)</f>
        <v>45314.66667</v>
      </c>
      <c r="E16" s="1">
        <f>IFERROR(__xludf.DUMMYFUNCTION("""COMPUTED_VALUE"""),1448.27)</f>
        <v>1448.27</v>
      </c>
      <c r="G16" s="2">
        <f>IFERROR(__xludf.DUMMYFUNCTION("""COMPUTED_VALUE"""),45314.66666666667)</f>
        <v>45314.66667</v>
      </c>
      <c r="H16" s="1">
        <f>IFERROR(__xludf.DUMMYFUNCTION("""COMPUTED_VALUE"""),1430.18)</f>
        <v>1430.18</v>
      </c>
      <c r="J16" s="2">
        <f>IFERROR(__xludf.DUMMYFUNCTION("""COMPUTED_VALUE"""),45314.66666666667)</f>
        <v>45314.66667</v>
      </c>
      <c r="K16" s="1">
        <f>IFERROR(__xludf.DUMMYFUNCTION("""COMPUTED_VALUE"""),1435.3)</f>
        <v>1435.3</v>
      </c>
      <c r="M16" s="2">
        <f>IFERROR(__xludf.DUMMYFUNCTION("""COMPUTED_VALUE"""),45314.66666666667)</f>
        <v>45314.66667</v>
      </c>
      <c r="N16" s="1">
        <f>IFERROR(__xludf.DUMMYFUNCTION("""COMPUTED_VALUE"""),0.0)</f>
        <v>0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IFERROR(__xludf.DUMMYFUNCTION("""COMPUTED_VALUE"""),1446.48)</f>
        <v>1446.48</v>
      </c>
      <c r="D17" s="2">
        <f>IFERROR(__xludf.DUMMYFUNCTION("""COMPUTED_VALUE"""),45315.66666666667)</f>
        <v>45315.66667</v>
      </c>
      <c r="E17" s="1">
        <f>IFERROR(__xludf.DUMMYFUNCTION("""COMPUTED_VALUE"""),1447.47)</f>
        <v>1447.47</v>
      </c>
      <c r="G17" s="2">
        <f>IFERROR(__xludf.DUMMYFUNCTION("""COMPUTED_VALUE"""),45315.66666666667)</f>
        <v>45315.66667</v>
      </c>
      <c r="H17" s="1">
        <f>IFERROR(__xludf.DUMMYFUNCTION("""COMPUTED_VALUE"""),1424.04)</f>
        <v>1424.04</v>
      </c>
      <c r="J17" s="2">
        <f>IFERROR(__xludf.DUMMYFUNCTION("""COMPUTED_VALUE"""),45315.66666666667)</f>
        <v>45315.66667</v>
      </c>
      <c r="K17" s="1">
        <f>IFERROR(__xludf.DUMMYFUNCTION("""COMPUTED_VALUE"""),1424.94)</f>
        <v>1424.94</v>
      </c>
      <c r="M17" s="2">
        <f>IFERROR(__xludf.DUMMYFUNCTION("""COMPUTED_VALUE"""),45315.66666666667)</f>
        <v>45315.66667</v>
      </c>
      <c r="N17" s="1">
        <f>IFERROR(__xludf.DUMMYFUNCTION("""COMPUTED_VALUE"""),0.0)</f>
        <v>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IFERROR(__xludf.DUMMYFUNCTION("""COMPUTED_VALUE"""),1437.56)</f>
        <v>1437.56</v>
      </c>
      <c r="D18" s="2">
        <f>IFERROR(__xludf.DUMMYFUNCTION("""COMPUTED_VALUE"""),45316.66666666667)</f>
        <v>45316.66667</v>
      </c>
      <c r="E18" s="1">
        <f>IFERROR(__xludf.DUMMYFUNCTION("""COMPUTED_VALUE"""),1439.82)</f>
        <v>1439.82</v>
      </c>
      <c r="G18" s="2">
        <f>IFERROR(__xludf.DUMMYFUNCTION("""COMPUTED_VALUE"""),45316.66666666667)</f>
        <v>45316.66667</v>
      </c>
      <c r="H18" s="1">
        <f>IFERROR(__xludf.DUMMYFUNCTION("""COMPUTED_VALUE"""),1426.87)</f>
        <v>1426.87</v>
      </c>
      <c r="J18" s="2">
        <f>IFERROR(__xludf.DUMMYFUNCTION("""COMPUTED_VALUE"""),45316.66666666667)</f>
        <v>45316.66667</v>
      </c>
      <c r="K18" s="1">
        <f>IFERROR(__xludf.DUMMYFUNCTION("""COMPUTED_VALUE"""),1434.63)</f>
        <v>1434.63</v>
      </c>
      <c r="M18" s="2">
        <f>IFERROR(__xludf.DUMMYFUNCTION("""COMPUTED_VALUE"""),45316.66666666667)</f>
        <v>45316.66667</v>
      </c>
      <c r="N18" s="1">
        <f>IFERROR(__xludf.DUMMYFUNCTION("""COMPUTED_VALUE"""),0.0)</f>
        <v>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IFERROR(__xludf.DUMMYFUNCTION("""COMPUTED_VALUE"""),1439.51)</f>
        <v>1439.51</v>
      </c>
      <c r="D19" s="2">
        <f>IFERROR(__xludf.DUMMYFUNCTION("""COMPUTED_VALUE"""),45317.66666666667)</f>
        <v>45317.66667</v>
      </c>
      <c r="E19" s="1">
        <f>IFERROR(__xludf.DUMMYFUNCTION("""COMPUTED_VALUE"""),1445.26)</f>
        <v>1445.26</v>
      </c>
      <c r="G19" s="2">
        <f>IFERROR(__xludf.DUMMYFUNCTION("""COMPUTED_VALUE"""),45317.66666666667)</f>
        <v>45317.66667</v>
      </c>
      <c r="H19" s="1">
        <f>IFERROR(__xludf.DUMMYFUNCTION("""COMPUTED_VALUE"""),1434.91)</f>
        <v>1434.91</v>
      </c>
      <c r="J19" s="2">
        <f>IFERROR(__xludf.DUMMYFUNCTION("""COMPUTED_VALUE"""),45317.66666666667)</f>
        <v>45317.66667</v>
      </c>
      <c r="K19" s="1">
        <f>IFERROR(__xludf.DUMMYFUNCTION("""COMPUTED_VALUE"""),1437.06)</f>
        <v>1437.06</v>
      </c>
      <c r="M19" s="2">
        <f>IFERROR(__xludf.DUMMYFUNCTION("""COMPUTED_VALUE"""),45317.66666666667)</f>
        <v>45317.66667</v>
      </c>
      <c r="N19" s="1">
        <f>IFERROR(__xludf.DUMMYFUNCTION("""COMPUTED_VALUE"""),0.0)</f>
        <v>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IFERROR(__xludf.DUMMYFUNCTION("""COMPUTED_VALUE"""),1436.88)</f>
        <v>1436.88</v>
      </c>
      <c r="D20" s="2">
        <f>IFERROR(__xludf.DUMMYFUNCTION("""COMPUTED_VALUE"""),45320.66666666667)</f>
        <v>45320.66667</v>
      </c>
      <c r="E20" s="1">
        <f>IFERROR(__xludf.DUMMYFUNCTION("""COMPUTED_VALUE"""),1453.27)</f>
        <v>1453.27</v>
      </c>
      <c r="G20" s="2">
        <f>IFERROR(__xludf.DUMMYFUNCTION("""COMPUTED_VALUE"""),45320.66666666667)</f>
        <v>45320.66667</v>
      </c>
      <c r="H20" s="1">
        <f>IFERROR(__xludf.DUMMYFUNCTION("""COMPUTED_VALUE"""),1434.33)</f>
        <v>1434.33</v>
      </c>
      <c r="J20" s="2">
        <f>IFERROR(__xludf.DUMMYFUNCTION("""COMPUTED_VALUE"""),45320.66666666667)</f>
        <v>45320.66667</v>
      </c>
      <c r="K20" s="1">
        <f>IFERROR(__xludf.DUMMYFUNCTION("""COMPUTED_VALUE"""),1453.19)</f>
        <v>1453.19</v>
      </c>
      <c r="M20" s="2">
        <f>IFERROR(__xludf.DUMMYFUNCTION("""COMPUTED_VALUE"""),45320.66666666667)</f>
        <v>45320.66667</v>
      </c>
      <c r="N20" s="1">
        <f>IFERROR(__xludf.DUMMYFUNCTION("""COMPUTED_VALUE"""),0.0)</f>
        <v>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IFERROR(__xludf.DUMMYFUNCTION("""COMPUTED_VALUE"""),1448.59)</f>
        <v>1448.59</v>
      </c>
      <c r="D21" s="2">
        <f>IFERROR(__xludf.DUMMYFUNCTION("""COMPUTED_VALUE"""),45321.66666666667)</f>
        <v>45321.66667</v>
      </c>
      <c r="E21" s="1">
        <f>IFERROR(__xludf.DUMMYFUNCTION("""COMPUTED_VALUE"""),1452.92)</f>
        <v>1452.92</v>
      </c>
      <c r="G21" s="2">
        <f>IFERROR(__xludf.DUMMYFUNCTION("""COMPUTED_VALUE"""),45321.66666666667)</f>
        <v>45321.66667</v>
      </c>
      <c r="H21" s="1">
        <f>IFERROR(__xludf.DUMMYFUNCTION("""COMPUTED_VALUE"""),1445.27)</f>
        <v>1445.27</v>
      </c>
      <c r="J21" s="2">
        <f>IFERROR(__xludf.DUMMYFUNCTION("""COMPUTED_VALUE"""),45321.66666666667)</f>
        <v>45321.66667</v>
      </c>
      <c r="K21" s="1">
        <f>IFERROR(__xludf.DUMMYFUNCTION("""COMPUTED_VALUE"""),1448.81)</f>
        <v>1448.81</v>
      </c>
      <c r="M21" s="2">
        <f>IFERROR(__xludf.DUMMYFUNCTION("""COMPUTED_VALUE"""),45321.66666666667)</f>
        <v>45321.66667</v>
      </c>
      <c r="N21" s="1">
        <f>IFERROR(__xludf.DUMMYFUNCTION("""COMPUTED_VALUE"""),0.0)</f>
        <v>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IFERROR(__xludf.DUMMYFUNCTION("""COMPUTED_VALUE"""),1444.87)</f>
        <v>1444.87</v>
      </c>
      <c r="D22" s="2">
        <f>IFERROR(__xludf.DUMMYFUNCTION("""COMPUTED_VALUE"""),45322.66666666667)</f>
        <v>45322.66667</v>
      </c>
      <c r="E22" s="1">
        <f>IFERROR(__xludf.DUMMYFUNCTION("""COMPUTED_VALUE"""),1450.64)</f>
        <v>1450.64</v>
      </c>
      <c r="G22" s="2">
        <f>IFERROR(__xludf.DUMMYFUNCTION("""COMPUTED_VALUE"""),45322.66666666667)</f>
        <v>45322.66667</v>
      </c>
      <c r="H22" s="1">
        <f>IFERROR(__xludf.DUMMYFUNCTION("""COMPUTED_VALUE"""),1420.7)</f>
        <v>1420.7</v>
      </c>
      <c r="J22" s="2">
        <f>IFERROR(__xludf.DUMMYFUNCTION("""COMPUTED_VALUE"""),45322.66666666667)</f>
        <v>45322.66667</v>
      </c>
      <c r="K22" s="1">
        <f>IFERROR(__xludf.DUMMYFUNCTION("""COMPUTED_VALUE"""),1421.77)</f>
        <v>1421.77</v>
      </c>
      <c r="M22" s="2">
        <f>IFERROR(__xludf.DUMMYFUNCTION("""COMPUTED_VALUE"""),45322.66666666667)</f>
        <v>45322.66667</v>
      </c>
      <c r="N22" s="1">
        <f>IFERROR(__xludf.DUMMYFUNCTION("""COMPUTED_VALUE"""),0.0)</f>
        <v>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IFERROR(__xludf.DUMMYFUNCTION("""COMPUTED_VALUE"""),1428.85)</f>
        <v>1428.85</v>
      </c>
      <c r="D23" s="2">
        <f>IFERROR(__xludf.DUMMYFUNCTION("""COMPUTED_VALUE"""),45323.66666666667)</f>
        <v>45323.66667</v>
      </c>
      <c r="E23" s="1">
        <f>IFERROR(__xludf.DUMMYFUNCTION("""COMPUTED_VALUE"""),1440.11)</f>
        <v>1440.11</v>
      </c>
      <c r="G23" s="2">
        <f>IFERROR(__xludf.DUMMYFUNCTION("""COMPUTED_VALUE"""),45323.66666666667)</f>
        <v>45323.66667</v>
      </c>
      <c r="H23" s="1">
        <f>IFERROR(__xludf.DUMMYFUNCTION("""COMPUTED_VALUE"""),1414.19)</f>
        <v>1414.19</v>
      </c>
      <c r="J23" s="2">
        <f>IFERROR(__xludf.DUMMYFUNCTION("""COMPUTED_VALUE"""),45323.66666666667)</f>
        <v>45323.66667</v>
      </c>
      <c r="K23" s="1">
        <f>IFERROR(__xludf.DUMMYFUNCTION("""COMPUTED_VALUE"""),1439.6)</f>
        <v>1439.6</v>
      </c>
      <c r="M23" s="2">
        <f>IFERROR(__xludf.DUMMYFUNCTION("""COMPUTED_VALUE"""),45323.66666666667)</f>
        <v>45323.66667</v>
      </c>
      <c r="N23" s="1">
        <f>IFERROR(__xludf.DUMMYFUNCTION("""COMPUTED_VALUE"""),0.0)</f>
        <v>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IFERROR(__xludf.DUMMYFUNCTION("""COMPUTED_VALUE"""),1431.31)</f>
        <v>1431.31</v>
      </c>
      <c r="D24" s="2">
        <f>IFERROR(__xludf.DUMMYFUNCTION("""COMPUTED_VALUE"""),45324.66666666667)</f>
        <v>45324.66667</v>
      </c>
      <c r="E24" s="1">
        <f>IFERROR(__xludf.DUMMYFUNCTION("""COMPUTED_VALUE"""),1445.73)</f>
        <v>1445.73</v>
      </c>
      <c r="G24" s="2">
        <f>IFERROR(__xludf.DUMMYFUNCTION("""COMPUTED_VALUE"""),45324.66666666667)</f>
        <v>45324.66667</v>
      </c>
      <c r="H24" s="1">
        <f>IFERROR(__xludf.DUMMYFUNCTION("""COMPUTED_VALUE"""),1422.14)</f>
        <v>1422.14</v>
      </c>
      <c r="J24" s="2">
        <f>IFERROR(__xludf.DUMMYFUNCTION("""COMPUTED_VALUE"""),45324.66666666667)</f>
        <v>45324.66667</v>
      </c>
      <c r="K24" s="1">
        <f>IFERROR(__xludf.DUMMYFUNCTION("""COMPUTED_VALUE"""),1439.25)</f>
        <v>1439.25</v>
      </c>
      <c r="M24" s="2">
        <f>IFERROR(__xludf.DUMMYFUNCTION("""COMPUTED_VALUE"""),45324.66666666667)</f>
        <v>45324.66667</v>
      </c>
      <c r="N24" s="1">
        <f>IFERROR(__xludf.DUMMYFUNCTION("""COMPUTED_VALUE"""),0.0)</f>
        <v>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IFERROR(__xludf.DUMMYFUNCTION("""COMPUTED_VALUE"""),1429.1)</f>
        <v>1429.1</v>
      </c>
      <c r="D25" s="2">
        <f>IFERROR(__xludf.DUMMYFUNCTION("""COMPUTED_VALUE"""),45327.66666666667)</f>
        <v>45327.66667</v>
      </c>
      <c r="E25" s="1">
        <f>IFERROR(__xludf.DUMMYFUNCTION("""COMPUTED_VALUE"""),1429.1)</f>
        <v>1429.1</v>
      </c>
      <c r="G25" s="2">
        <f>IFERROR(__xludf.DUMMYFUNCTION("""COMPUTED_VALUE"""),45327.66666666667)</f>
        <v>45327.66667</v>
      </c>
      <c r="H25" s="1">
        <f>IFERROR(__xludf.DUMMYFUNCTION("""COMPUTED_VALUE"""),1412.86)</f>
        <v>1412.86</v>
      </c>
      <c r="J25" s="2">
        <f>IFERROR(__xludf.DUMMYFUNCTION("""COMPUTED_VALUE"""),45327.66666666667)</f>
        <v>45327.66667</v>
      </c>
      <c r="K25" s="1">
        <f>IFERROR(__xludf.DUMMYFUNCTION("""COMPUTED_VALUE"""),1423.48)</f>
        <v>1423.48</v>
      </c>
      <c r="M25" s="2">
        <f>IFERROR(__xludf.DUMMYFUNCTION("""COMPUTED_VALUE"""),45327.66666666667)</f>
        <v>45327.66667</v>
      </c>
      <c r="N25" s="1">
        <f>IFERROR(__xludf.DUMMYFUNCTION("""COMPUTED_VALUE"""),0.0)</f>
        <v>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IFERROR(__xludf.DUMMYFUNCTION("""COMPUTED_VALUE"""),1425.46)</f>
        <v>1425.46</v>
      </c>
      <c r="D26" s="2">
        <f>IFERROR(__xludf.DUMMYFUNCTION("""COMPUTED_VALUE"""),45328.66666666667)</f>
        <v>45328.66667</v>
      </c>
      <c r="E26" s="1">
        <f>IFERROR(__xludf.DUMMYFUNCTION("""COMPUTED_VALUE"""),1432.58)</f>
        <v>1432.58</v>
      </c>
      <c r="G26" s="2">
        <f>IFERROR(__xludf.DUMMYFUNCTION("""COMPUTED_VALUE"""),45328.66666666667)</f>
        <v>45328.66667</v>
      </c>
      <c r="H26" s="1">
        <f>IFERROR(__xludf.DUMMYFUNCTION("""COMPUTED_VALUE"""),1422.23)</f>
        <v>1422.23</v>
      </c>
      <c r="J26" s="2">
        <f>IFERROR(__xludf.DUMMYFUNCTION("""COMPUTED_VALUE"""),45328.66666666667)</f>
        <v>45328.66667</v>
      </c>
      <c r="K26" s="1">
        <f>IFERROR(__xludf.DUMMYFUNCTION("""COMPUTED_VALUE"""),1432.44)</f>
        <v>1432.44</v>
      </c>
      <c r="M26" s="2">
        <f>IFERROR(__xludf.DUMMYFUNCTION("""COMPUTED_VALUE"""),45328.66666666667)</f>
        <v>45328.66667</v>
      </c>
      <c r="N26" s="1">
        <f>IFERROR(__xludf.DUMMYFUNCTION("""COMPUTED_VALUE"""),0.0)</f>
        <v>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IFERROR(__xludf.DUMMYFUNCTION("""COMPUTED_VALUE"""),1437.79)</f>
        <v>1437.79</v>
      </c>
      <c r="D27" s="2">
        <f>IFERROR(__xludf.DUMMYFUNCTION("""COMPUTED_VALUE"""),45329.66666666667)</f>
        <v>45329.66667</v>
      </c>
      <c r="E27" s="1">
        <f>IFERROR(__xludf.DUMMYFUNCTION("""COMPUTED_VALUE"""),1443.28)</f>
        <v>1443.28</v>
      </c>
      <c r="G27" s="2">
        <f>IFERROR(__xludf.DUMMYFUNCTION("""COMPUTED_VALUE"""),45329.66666666667)</f>
        <v>45329.66667</v>
      </c>
      <c r="H27" s="1">
        <f>IFERROR(__xludf.DUMMYFUNCTION("""COMPUTED_VALUE"""),1426.86)</f>
        <v>1426.86</v>
      </c>
      <c r="J27" s="2">
        <f>IFERROR(__xludf.DUMMYFUNCTION("""COMPUTED_VALUE"""),45329.66666666667)</f>
        <v>45329.66667</v>
      </c>
      <c r="K27" s="1">
        <f>IFERROR(__xludf.DUMMYFUNCTION("""COMPUTED_VALUE"""),1437.43)</f>
        <v>1437.43</v>
      </c>
      <c r="M27" s="2">
        <f>IFERROR(__xludf.DUMMYFUNCTION("""COMPUTED_VALUE"""),45329.66666666667)</f>
        <v>45329.66667</v>
      </c>
      <c r="N27" s="1">
        <f>IFERROR(__xludf.DUMMYFUNCTION("""COMPUTED_VALUE"""),0.0)</f>
        <v>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IFERROR(__xludf.DUMMYFUNCTION("""COMPUTED_VALUE"""),1437.45)</f>
        <v>1437.45</v>
      </c>
      <c r="D28" s="2">
        <f>IFERROR(__xludf.DUMMYFUNCTION("""COMPUTED_VALUE"""),45330.66666666667)</f>
        <v>45330.66667</v>
      </c>
      <c r="E28" s="1">
        <f>IFERROR(__xludf.DUMMYFUNCTION("""COMPUTED_VALUE"""),1451.46)</f>
        <v>1451.46</v>
      </c>
      <c r="G28" s="2">
        <f>IFERROR(__xludf.DUMMYFUNCTION("""COMPUTED_VALUE"""),45330.66666666667)</f>
        <v>45330.66667</v>
      </c>
      <c r="H28" s="1">
        <f>IFERROR(__xludf.DUMMYFUNCTION("""COMPUTED_VALUE"""),1436.83)</f>
        <v>1436.83</v>
      </c>
      <c r="J28" s="2">
        <f>IFERROR(__xludf.DUMMYFUNCTION("""COMPUTED_VALUE"""),45330.66666666667)</f>
        <v>45330.66667</v>
      </c>
      <c r="K28" s="1">
        <f>IFERROR(__xludf.DUMMYFUNCTION("""COMPUTED_VALUE"""),1450.6)</f>
        <v>1450.6</v>
      </c>
      <c r="M28" s="2">
        <f>IFERROR(__xludf.DUMMYFUNCTION("""COMPUTED_VALUE"""),45330.66666666667)</f>
        <v>45330.66667</v>
      </c>
      <c r="N28" s="1">
        <f>IFERROR(__xludf.DUMMYFUNCTION("""COMPUTED_VALUE"""),0.0)</f>
        <v>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IFERROR(__xludf.DUMMYFUNCTION("""COMPUTED_VALUE"""),1452.9)</f>
        <v>1452.9</v>
      </c>
      <c r="D29" s="2">
        <f>IFERROR(__xludf.DUMMYFUNCTION("""COMPUTED_VALUE"""),45331.66666666667)</f>
        <v>45331.66667</v>
      </c>
      <c r="E29" s="1">
        <f>IFERROR(__xludf.DUMMYFUNCTION("""COMPUTED_VALUE"""),1461.76)</f>
        <v>1461.76</v>
      </c>
      <c r="G29" s="2">
        <f>IFERROR(__xludf.DUMMYFUNCTION("""COMPUTED_VALUE"""),45331.66666666667)</f>
        <v>45331.66667</v>
      </c>
      <c r="H29" s="1">
        <f>IFERROR(__xludf.DUMMYFUNCTION("""COMPUTED_VALUE"""),1449.95)</f>
        <v>1449.95</v>
      </c>
      <c r="J29" s="2">
        <f>IFERROR(__xludf.DUMMYFUNCTION("""COMPUTED_VALUE"""),45331.66666666667)</f>
        <v>45331.66667</v>
      </c>
      <c r="K29" s="1">
        <f>IFERROR(__xludf.DUMMYFUNCTION("""COMPUTED_VALUE"""),1460.29)</f>
        <v>1460.29</v>
      </c>
      <c r="M29" s="2">
        <f>IFERROR(__xludf.DUMMYFUNCTION("""COMPUTED_VALUE"""),45331.66666666667)</f>
        <v>45331.66667</v>
      </c>
      <c r="N29" s="1">
        <f>IFERROR(__xludf.DUMMYFUNCTION("""COMPUTED_VALUE"""),0.0)</f>
        <v>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IFERROR(__xludf.DUMMYFUNCTION("""COMPUTED_VALUE"""),1461.68)</f>
        <v>1461.68</v>
      </c>
      <c r="D30" s="2">
        <f>IFERROR(__xludf.DUMMYFUNCTION("""COMPUTED_VALUE"""),45334.66666666667)</f>
        <v>45334.66667</v>
      </c>
      <c r="E30" s="1">
        <f>IFERROR(__xludf.DUMMYFUNCTION("""COMPUTED_VALUE"""),1479.59)</f>
        <v>1479.59</v>
      </c>
      <c r="G30" s="2">
        <f>IFERROR(__xludf.DUMMYFUNCTION("""COMPUTED_VALUE"""),45334.66666666667)</f>
        <v>45334.66667</v>
      </c>
      <c r="H30" s="1">
        <f>IFERROR(__xludf.DUMMYFUNCTION("""COMPUTED_VALUE"""),1461.68)</f>
        <v>1461.68</v>
      </c>
      <c r="J30" s="2">
        <f>IFERROR(__xludf.DUMMYFUNCTION("""COMPUTED_VALUE"""),45334.66666666667)</f>
        <v>45334.66667</v>
      </c>
      <c r="K30" s="1">
        <f>IFERROR(__xludf.DUMMYFUNCTION("""COMPUTED_VALUE"""),1473.0)</f>
        <v>1473</v>
      </c>
      <c r="M30" s="2">
        <f>IFERROR(__xludf.DUMMYFUNCTION("""COMPUTED_VALUE"""),45334.66666666667)</f>
        <v>45334.66667</v>
      </c>
      <c r="N30" s="1">
        <f>IFERROR(__xludf.DUMMYFUNCTION("""COMPUTED_VALUE"""),0.0)</f>
        <v>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IFERROR(__xludf.DUMMYFUNCTION("""COMPUTED_VALUE"""),1443.91)</f>
        <v>1443.91</v>
      </c>
      <c r="D31" s="2">
        <f>IFERROR(__xludf.DUMMYFUNCTION("""COMPUTED_VALUE"""),45335.66666666667)</f>
        <v>45335.66667</v>
      </c>
      <c r="E31" s="1">
        <f>IFERROR(__xludf.DUMMYFUNCTION("""COMPUTED_VALUE"""),1451.22)</f>
        <v>1451.22</v>
      </c>
      <c r="G31" s="2">
        <f>IFERROR(__xludf.DUMMYFUNCTION("""COMPUTED_VALUE"""),45335.66666666667)</f>
        <v>45335.66667</v>
      </c>
      <c r="H31" s="1">
        <f>IFERROR(__xludf.DUMMYFUNCTION("""COMPUTED_VALUE"""),1428.9)</f>
        <v>1428.9</v>
      </c>
      <c r="J31" s="2">
        <f>IFERROR(__xludf.DUMMYFUNCTION("""COMPUTED_VALUE"""),45335.66666666667)</f>
        <v>45335.66667</v>
      </c>
      <c r="K31" s="1">
        <f>IFERROR(__xludf.DUMMYFUNCTION("""COMPUTED_VALUE"""),1439.29)</f>
        <v>1439.29</v>
      </c>
      <c r="M31" s="2">
        <f>IFERROR(__xludf.DUMMYFUNCTION("""COMPUTED_VALUE"""),45335.66666666667)</f>
        <v>45335.66667</v>
      </c>
      <c r="N31" s="1">
        <f>IFERROR(__xludf.DUMMYFUNCTION("""COMPUTED_VALUE"""),0.0)</f>
        <v>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IFERROR(__xludf.DUMMYFUNCTION("""COMPUTED_VALUE"""),1451.76)</f>
        <v>1451.76</v>
      </c>
      <c r="D32" s="2">
        <f>IFERROR(__xludf.DUMMYFUNCTION("""COMPUTED_VALUE"""),45336.66666666667)</f>
        <v>45336.66667</v>
      </c>
      <c r="E32" s="1">
        <f>IFERROR(__xludf.DUMMYFUNCTION("""COMPUTED_VALUE"""),1465.54)</f>
        <v>1465.54</v>
      </c>
      <c r="G32" s="2">
        <f>IFERROR(__xludf.DUMMYFUNCTION("""COMPUTED_VALUE"""),45336.66666666667)</f>
        <v>45336.66667</v>
      </c>
      <c r="H32" s="1">
        <f>IFERROR(__xludf.DUMMYFUNCTION("""COMPUTED_VALUE"""),1447.31)</f>
        <v>1447.31</v>
      </c>
      <c r="J32" s="2">
        <f>IFERROR(__xludf.DUMMYFUNCTION("""COMPUTED_VALUE"""),45336.66666666667)</f>
        <v>45336.66667</v>
      </c>
      <c r="K32" s="1">
        <f>IFERROR(__xludf.DUMMYFUNCTION("""COMPUTED_VALUE"""),1463.98)</f>
        <v>1463.98</v>
      </c>
      <c r="M32" s="2">
        <f>IFERROR(__xludf.DUMMYFUNCTION("""COMPUTED_VALUE"""),45336.66666666667)</f>
        <v>45336.66667</v>
      </c>
      <c r="N32" s="1">
        <f>IFERROR(__xludf.DUMMYFUNCTION("""COMPUTED_VALUE"""),0.0)</f>
        <v>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IFERROR(__xludf.DUMMYFUNCTION("""COMPUTED_VALUE"""),1472.04)</f>
        <v>1472.04</v>
      </c>
      <c r="D33" s="2">
        <f>IFERROR(__xludf.DUMMYFUNCTION("""COMPUTED_VALUE"""),45337.66666666667)</f>
        <v>45337.66667</v>
      </c>
      <c r="E33" s="1">
        <f>IFERROR(__xludf.DUMMYFUNCTION("""COMPUTED_VALUE"""),1487.28)</f>
        <v>1487.28</v>
      </c>
      <c r="G33" s="2">
        <f>IFERROR(__xludf.DUMMYFUNCTION("""COMPUTED_VALUE"""),45337.66666666667)</f>
        <v>45337.66667</v>
      </c>
      <c r="H33" s="1">
        <f>IFERROR(__xludf.DUMMYFUNCTION("""COMPUTED_VALUE"""),1472.04)</f>
        <v>1472.04</v>
      </c>
      <c r="J33" s="2">
        <f>IFERROR(__xludf.DUMMYFUNCTION("""COMPUTED_VALUE"""),45337.66666666667)</f>
        <v>45337.66667</v>
      </c>
      <c r="K33" s="1">
        <f>IFERROR(__xludf.DUMMYFUNCTION("""COMPUTED_VALUE"""),1486.03)</f>
        <v>1486.03</v>
      </c>
      <c r="M33" s="2">
        <f>IFERROR(__xludf.DUMMYFUNCTION("""COMPUTED_VALUE"""),45337.66666666667)</f>
        <v>45337.66667</v>
      </c>
      <c r="N33" s="1">
        <f>IFERROR(__xludf.DUMMYFUNCTION("""COMPUTED_VALUE"""),0.0)</f>
        <v>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IFERROR(__xludf.DUMMYFUNCTION("""COMPUTED_VALUE"""),1480.68)</f>
        <v>1480.68</v>
      </c>
      <c r="D34" s="2">
        <f>IFERROR(__xludf.DUMMYFUNCTION("""COMPUTED_VALUE"""),45338.66666666667)</f>
        <v>45338.66667</v>
      </c>
      <c r="E34" s="1">
        <f>IFERROR(__xludf.DUMMYFUNCTION("""COMPUTED_VALUE"""),1487.62)</f>
        <v>1487.62</v>
      </c>
      <c r="G34" s="2">
        <f>IFERROR(__xludf.DUMMYFUNCTION("""COMPUTED_VALUE"""),45338.66666666667)</f>
        <v>45338.66667</v>
      </c>
      <c r="H34" s="1">
        <f>IFERROR(__xludf.DUMMYFUNCTION("""COMPUTED_VALUE"""),1474.06)</f>
        <v>1474.06</v>
      </c>
      <c r="J34" s="2">
        <f>IFERROR(__xludf.DUMMYFUNCTION("""COMPUTED_VALUE"""),45338.66666666667)</f>
        <v>45338.66667</v>
      </c>
      <c r="K34" s="1">
        <f>IFERROR(__xludf.DUMMYFUNCTION("""COMPUTED_VALUE"""),1474.12)</f>
        <v>1474.12</v>
      </c>
      <c r="M34" s="2">
        <f>IFERROR(__xludf.DUMMYFUNCTION("""COMPUTED_VALUE"""),45338.66666666667)</f>
        <v>45338.66667</v>
      </c>
      <c r="N34" s="1">
        <f>IFERROR(__xludf.DUMMYFUNCTION("""COMPUTED_VALUE"""),0.0)</f>
        <v>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IFERROR(__xludf.DUMMYFUNCTION("""COMPUTED_VALUE"""),1462.64)</f>
        <v>1462.64</v>
      </c>
      <c r="D35" s="2">
        <f>IFERROR(__xludf.DUMMYFUNCTION("""COMPUTED_VALUE"""),45342.66666666667)</f>
        <v>45342.66667</v>
      </c>
      <c r="E35" s="1">
        <f>IFERROR(__xludf.DUMMYFUNCTION("""COMPUTED_VALUE"""),1465.63)</f>
        <v>1465.63</v>
      </c>
      <c r="G35" s="2">
        <f>IFERROR(__xludf.DUMMYFUNCTION("""COMPUTED_VALUE"""),45342.66666666667)</f>
        <v>45342.66667</v>
      </c>
      <c r="H35" s="1">
        <f>IFERROR(__xludf.DUMMYFUNCTION("""COMPUTED_VALUE"""),1458.27)</f>
        <v>1458.27</v>
      </c>
      <c r="J35" s="2">
        <f>IFERROR(__xludf.DUMMYFUNCTION("""COMPUTED_VALUE"""),45342.66666666667)</f>
        <v>45342.66667</v>
      </c>
      <c r="K35" s="1">
        <f>IFERROR(__xludf.DUMMYFUNCTION("""COMPUTED_VALUE"""),1463.99)</f>
        <v>1463.99</v>
      </c>
      <c r="M35" s="2">
        <f>IFERROR(__xludf.DUMMYFUNCTION("""COMPUTED_VALUE"""),45342.66666666667)</f>
        <v>45342.66667</v>
      </c>
      <c r="N35" s="1">
        <f>IFERROR(__xludf.DUMMYFUNCTION("""COMPUTED_VALUE"""),0.0)</f>
        <v>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IFERROR(__xludf.DUMMYFUNCTION("""COMPUTED_VALUE"""),1457.19)</f>
        <v>1457.19</v>
      </c>
      <c r="D36" s="2">
        <f>IFERROR(__xludf.DUMMYFUNCTION("""COMPUTED_VALUE"""),45343.66666666667)</f>
        <v>45343.66667</v>
      </c>
      <c r="E36" s="1">
        <f>IFERROR(__xludf.DUMMYFUNCTION("""COMPUTED_VALUE"""),1462.45)</f>
        <v>1462.45</v>
      </c>
      <c r="G36" s="2">
        <f>IFERROR(__xludf.DUMMYFUNCTION("""COMPUTED_VALUE"""),45343.66666666667)</f>
        <v>45343.66667</v>
      </c>
      <c r="H36" s="1">
        <f>IFERROR(__xludf.DUMMYFUNCTION("""COMPUTED_VALUE"""),1452.43)</f>
        <v>1452.43</v>
      </c>
      <c r="J36" s="2">
        <f>IFERROR(__xludf.DUMMYFUNCTION("""COMPUTED_VALUE"""),45343.66666666667)</f>
        <v>45343.66667</v>
      </c>
      <c r="K36" s="1">
        <f>IFERROR(__xludf.DUMMYFUNCTION("""COMPUTED_VALUE"""),1461.39)</f>
        <v>1461.39</v>
      </c>
      <c r="M36" s="2">
        <f>IFERROR(__xludf.DUMMYFUNCTION("""COMPUTED_VALUE"""),45343.66666666667)</f>
        <v>45343.66667</v>
      </c>
      <c r="N36" s="1">
        <f>IFERROR(__xludf.DUMMYFUNCTION("""COMPUTED_VALUE"""),0.0)</f>
        <v>0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IFERROR(__xludf.DUMMYFUNCTION("""COMPUTED_VALUE"""),1471.38)</f>
        <v>1471.38</v>
      </c>
      <c r="D37" s="2">
        <f>IFERROR(__xludf.DUMMYFUNCTION("""COMPUTED_VALUE"""),45344.66666666667)</f>
        <v>45344.66667</v>
      </c>
      <c r="E37" s="1">
        <f>IFERROR(__xludf.DUMMYFUNCTION("""COMPUTED_VALUE"""),1482.36)</f>
        <v>1482.36</v>
      </c>
      <c r="G37" s="2">
        <f>IFERROR(__xludf.DUMMYFUNCTION("""COMPUTED_VALUE"""),45344.66666666667)</f>
        <v>45344.66667</v>
      </c>
      <c r="H37" s="1">
        <f>IFERROR(__xludf.DUMMYFUNCTION("""COMPUTED_VALUE"""),1469.49)</f>
        <v>1469.49</v>
      </c>
      <c r="J37" s="2">
        <f>IFERROR(__xludf.DUMMYFUNCTION("""COMPUTED_VALUE"""),45344.66666666667)</f>
        <v>45344.66667</v>
      </c>
      <c r="K37" s="1">
        <f>IFERROR(__xludf.DUMMYFUNCTION("""COMPUTED_VALUE"""),1480.28)</f>
        <v>1480.28</v>
      </c>
      <c r="M37" s="2">
        <f>IFERROR(__xludf.DUMMYFUNCTION("""COMPUTED_VALUE"""),45344.66666666667)</f>
        <v>45344.66667</v>
      </c>
      <c r="N37" s="1">
        <f>IFERROR(__xludf.DUMMYFUNCTION("""COMPUTED_VALUE"""),0.0)</f>
        <v>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IFERROR(__xludf.DUMMYFUNCTION("""COMPUTED_VALUE"""),1481.58)</f>
        <v>1481.58</v>
      </c>
      <c r="D38" s="2">
        <f>IFERROR(__xludf.DUMMYFUNCTION("""COMPUTED_VALUE"""),45345.66666666667)</f>
        <v>45345.66667</v>
      </c>
      <c r="E38" s="1">
        <f>IFERROR(__xludf.DUMMYFUNCTION("""COMPUTED_VALUE"""),1488.01)</f>
        <v>1488.01</v>
      </c>
      <c r="G38" s="2">
        <f>IFERROR(__xludf.DUMMYFUNCTION("""COMPUTED_VALUE"""),45345.66666666667)</f>
        <v>45345.66667</v>
      </c>
      <c r="H38" s="1">
        <f>IFERROR(__xludf.DUMMYFUNCTION("""COMPUTED_VALUE"""),1477.96)</f>
        <v>1477.96</v>
      </c>
      <c r="J38" s="2">
        <f>IFERROR(__xludf.DUMMYFUNCTION("""COMPUTED_VALUE"""),45345.66666666667)</f>
        <v>45345.66667</v>
      </c>
      <c r="K38" s="1">
        <f>IFERROR(__xludf.DUMMYFUNCTION("""COMPUTED_VALUE"""),1483.3)</f>
        <v>1483.3</v>
      </c>
      <c r="M38" s="2">
        <f>IFERROR(__xludf.DUMMYFUNCTION("""COMPUTED_VALUE"""),45345.66666666667)</f>
        <v>45345.66667</v>
      </c>
      <c r="N38" s="1">
        <f>IFERROR(__xludf.DUMMYFUNCTION("""COMPUTED_VALUE"""),0.0)</f>
        <v>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IFERROR(__xludf.DUMMYFUNCTION("""COMPUTED_VALUE"""),1482.19)</f>
        <v>1482.19</v>
      </c>
      <c r="D39" s="2">
        <f>IFERROR(__xludf.DUMMYFUNCTION("""COMPUTED_VALUE"""),45348.66666666667)</f>
        <v>45348.66667</v>
      </c>
      <c r="E39" s="1">
        <f>IFERROR(__xludf.DUMMYFUNCTION("""COMPUTED_VALUE"""),1490.66)</f>
        <v>1490.66</v>
      </c>
      <c r="G39" s="2">
        <f>IFERROR(__xludf.DUMMYFUNCTION("""COMPUTED_VALUE"""),45348.66666666667)</f>
        <v>45348.66667</v>
      </c>
      <c r="H39" s="1">
        <f>IFERROR(__xludf.DUMMYFUNCTION("""COMPUTED_VALUE"""),1480.51)</f>
        <v>1480.51</v>
      </c>
      <c r="J39" s="2">
        <f>IFERROR(__xludf.DUMMYFUNCTION("""COMPUTED_VALUE"""),45348.66666666667)</f>
        <v>45348.66667</v>
      </c>
      <c r="K39" s="1">
        <f>IFERROR(__xludf.DUMMYFUNCTION("""COMPUTED_VALUE"""),1483.42)</f>
        <v>1483.42</v>
      </c>
      <c r="M39" s="2">
        <f>IFERROR(__xludf.DUMMYFUNCTION("""COMPUTED_VALUE"""),45348.66666666667)</f>
        <v>45348.66667</v>
      </c>
      <c r="N39" s="1">
        <f>IFERROR(__xludf.DUMMYFUNCTION("""COMPUTED_VALUE"""),0.0)</f>
        <v>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IFERROR(__xludf.DUMMYFUNCTION("""COMPUTED_VALUE"""),1490.54)</f>
        <v>1490.54</v>
      </c>
      <c r="D40" s="2">
        <f>IFERROR(__xludf.DUMMYFUNCTION("""COMPUTED_VALUE"""),45349.66666666667)</f>
        <v>45349.66667</v>
      </c>
      <c r="E40" s="1">
        <f>IFERROR(__xludf.DUMMYFUNCTION("""COMPUTED_VALUE"""),1492.95)</f>
        <v>1492.95</v>
      </c>
      <c r="G40" s="2">
        <f>IFERROR(__xludf.DUMMYFUNCTION("""COMPUTED_VALUE"""),45349.66666666667)</f>
        <v>45349.66667</v>
      </c>
      <c r="H40" s="1">
        <f>IFERROR(__xludf.DUMMYFUNCTION("""COMPUTED_VALUE"""),1488.13)</f>
        <v>1488.13</v>
      </c>
      <c r="J40" s="2">
        <f>IFERROR(__xludf.DUMMYFUNCTION("""COMPUTED_VALUE"""),45349.66666666667)</f>
        <v>45349.66667</v>
      </c>
      <c r="K40" s="1">
        <f>IFERROR(__xludf.DUMMYFUNCTION("""COMPUTED_VALUE"""),1492.25)</f>
        <v>1492.25</v>
      </c>
      <c r="M40" s="2">
        <f>IFERROR(__xludf.DUMMYFUNCTION("""COMPUTED_VALUE"""),45349.66666666667)</f>
        <v>45349.66667</v>
      </c>
      <c r="N40" s="1">
        <f>IFERROR(__xludf.DUMMYFUNCTION("""COMPUTED_VALUE"""),0.0)</f>
        <v>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IFERROR(__xludf.DUMMYFUNCTION("""COMPUTED_VALUE"""),1485.67)</f>
        <v>1485.67</v>
      </c>
      <c r="D41" s="2">
        <f>IFERROR(__xludf.DUMMYFUNCTION("""COMPUTED_VALUE"""),45350.66666666667)</f>
        <v>45350.66667</v>
      </c>
      <c r="E41" s="1">
        <f>IFERROR(__xludf.DUMMYFUNCTION("""COMPUTED_VALUE"""),1495.99)</f>
        <v>1495.99</v>
      </c>
      <c r="G41" s="2">
        <f>IFERROR(__xludf.DUMMYFUNCTION("""COMPUTED_VALUE"""),45350.66666666667)</f>
        <v>45350.66667</v>
      </c>
      <c r="H41" s="1">
        <f>IFERROR(__xludf.DUMMYFUNCTION("""COMPUTED_VALUE"""),1484.17)</f>
        <v>1484.17</v>
      </c>
      <c r="J41" s="2">
        <f>IFERROR(__xludf.DUMMYFUNCTION("""COMPUTED_VALUE"""),45350.66666666667)</f>
        <v>45350.66667</v>
      </c>
      <c r="K41" s="1">
        <f>IFERROR(__xludf.DUMMYFUNCTION("""COMPUTED_VALUE"""),1491.33)</f>
        <v>1491.33</v>
      </c>
      <c r="M41" s="2">
        <f>IFERROR(__xludf.DUMMYFUNCTION("""COMPUTED_VALUE"""),45350.66666666667)</f>
        <v>45350.66667</v>
      </c>
      <c r="N41" s="1">
        <f>IFERROR(__xludf.DUMMYFUNCTION("""COMPUTED_VALUE"""),0.0)</f>
        <v>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IFERROR(__xludf.DUMMYFUNCTION("""COMPUTED_VALUE"""),1501.61)</f>
        <v>1501.61</v>
      </c>
      <c r="D42" s="2">
        <f>IFERROR(__xludf.DUMMYFUNCTION("""COMPUTED_VALUE"""),45351.66666666667)</f>
        <v>45351.66667</v>
      </c>
      <c r="E42" s="1">
        <f>IFERROR(__xludf.DUMMYFUNCTION("""COMPUTED_VALUE"""),1507.64)</f>
        <v>1507.64</v>
      </c>
      <c r="G42" s="2">
        <f>IFERROR(__xludf.DUMMYFUNCTION("""COMPUTED_VALUE"""),45351.66666666667)</f>
        <v>45351.66667</v>
      </c>
      <c r="H42" s="1">
        <f>IFERROR(__xludf.DUMMYFUNCTION("""COMPUTED_VALUE"""),1493.87)</f>
        <v>1493.87</v>
      </c>
      <c r="J42" s="2">
        <f>IFERROR(__xludf.DUMMYFUNCTION("""COMPUTED_VALUE"""),45351.66666666667)</f>
        <v>45351.66667</v>
      </c>
      <c r="K42" s="1">
        <f>IFERROR(__xludf.DUMMYFUNCTION("""COMPUTED_VALUE"""),1503.78)</f>
        <v>1503.78</v>
      </c>
      <c r="M42" s="2">
        <f>IFERROR(__xludf.DUMMYFUNCTION("""COMPUTED_VALUE"""),45351.66666666667)</f>
        <v>45351.66667</v>
      </c>
      <c r="N42" s="1">
        <f>IFERROR(__xludf.DUMMYFUNCTION("""COMPUTED_VALUE"""),0.0)</f>
        <v>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IFERROR(__xludf.DUMMYFUNCTION("""COMPUTED_VALUE"""),1504.72)</f>
        <v>1504.72</v>
      </c>
      <c r="D43" s="2">
        <f>IFERROR(__xludf.DUMMYFUNCTION("""COMPUTED_VALUE"""),45352.66666666667)</f>
        <v>45352.66667</v>
      </c>
      <c r="E43" s="1">
        <f>IFERROR(__xludf.DUMMYFUNCTION("""COMPUTED_VALUE"""),1515.49)</f>
        <v>1515.49</v>
      </c>
      <c r="G43" s="2">
        <f>IFERROR(__xludf.DUMMYFUNCTION("""COMPUTED_VALUE"""),45352.66666666667)</f>
        <v>45352.66667</v>
      </c>
      <c r="H43" s="1">
        <f>IFERROR(__xludf.DUMMYFUNCTION("""COMPUTED_VALUE"""),1498.03)</f>
        <v>1498.03</v>
      </c>
      <c r="J43" s="2">
        <f>IFERROR(__xludf.DUMMYFUNCTION("""COMPUTED_VALUE"""),45352.66666666667)</f>
        <v>45352.66667</v>
      </c>
      <c r="K43" s="1">
        <f>IFERROR(__xludf.DUMMYFUNCTION("""COMPUTED_VALUE"""),1515.0)</f>
        <v>1515</v>
      </c>
      <c r="M43" s="2">
        <f>IFERROR(__xludf.DUMMYFUNCTION("""COMPUTED_VALUE"""),45352.66666666667)</f>
        <v>45352.66667</v>
      </c>
      <c r="N43" s="1">
        <f>IFERROR(__xludf.DUMMYFUNCTION("""COMPUTED_VALUE"""),0.0)</f>
        <v>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IFERROR(__xludf.DUMMYFUNCTION("""COMPUTED_VALUE"""),1521.57)</f>
        <v>1521.57</v>
      </c>
      <c r="D44" s="2">
        <f>IFERROR(__xludf.DUMMYFUNCTION("""COMPUTED_VALUE"""),45355.66666666667)</f>
        <v>45355.66667</v>
      </c>
      <c r="E44" s="1">
        <f>IFERROR(__xludf.DUMMYFUNCTION("""COMPUTED_VALUE"""),1526.68)</f>
        <v>1526.68</v>
      </c>
      <c r="G44" s="2">
        <f>IFERROR(__xludf.DUMMYFUNCTION("""COMPUTED_VALUE"""),45355.66666666667)</f>
        <v>45355.66667</v>
      </c>
      <c r="H44" s="1">
        <f>IFERROR(__xludf.DUMMYFUNCTION("""COMPUTED_VALUE"""),1519.07)</f>
        <v>1519.07</v>
      </c>
      <c r="J44" s="2">
        <f>IFERROR(__xludf.DUMMYFUNCTION("""COMPUTED_VALUE"""),45355.66666666667)</f>
        <v>45355.66667</v>
      </c>
      <c r="K44" s="1">
        <f>IFERROR(__xludf.DUMMYFUNCTION("""COMPUTED_VALUE"""),1520.42)</f>
        <v>1520.42</v>
      </c>
      <c r="M44" s="2">
        <f>IFERROR(__xludf.DUMMYFUNCTION("""COMPUTED_VALUE"""),45355.66666666667)</f>
        <v>45355.66667</v>
      </c>
      <c r="N44" s="1">
        <f>IFERROR(__xludf.DUMMYFUNCTION("""COMPUTED_VALUE"""),0.0)</f>
        <v>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IFERROR(__xludf.DUMMYFUNCTION("""COMPUTED_VALUE"""),1511.21)</f>
        <v>1511.21</v>
      </c>
      <c r="D45" s="2">
        <f>IFERROR(__xludf.DUMMYFUNCTION("""COMPUTED_VALUE"""),45356.66666666667)</f>
        <v>45356.66667</v>
      </c>
      <c r="E45" s="1">
        <f>IFERROR(__xludf.DUMMYFUNCTION("""COMPUTED_VALUE"""),1520.09)</f>
        <v>1520.09</v>
      </c>
      <c r="G45" s="2">
        <f>IFERROR(__xludf.DUMMYFUNCTION("""COMPUTED_VALUE"""),45356.66666666667)</f>
        <v>45356.66667</v>
      </c>
      <c r="H45" s="1">
        <f>IFERROR(__xludf.DUMMYFUNCTION("""COMPUTED_VALUE"""),1503.83)</f>
        <v>1503.83</v>
      </c>
      <c r="J45" s="2">
        <f>IFERROR(__xludf.DUMMYFUNCTION("""COMPUTED_VALUE"""),45356.66666666667)</f>
        <v>45356.66667</v>
      </c>
      <c r="K45" s="1">
        <f>IFERROR(__xludf.DUMMYFUNCTION("""COMPUTED_VALUE"""),1508.97)</f>
        <v>1508.97</v>
      </c>
      <c r="M45" s="2">
        <f>IFERROR(__xludf.DUMMYFUNCTION("""COMPUTED_VALUE"""),45356.66666666667)</f>
        <v>45356.66667</v>
      </c>
      <c r="N45" s="1">
        <f>IFERROR(__xludf.DUMMYFUNCTION("""COMPUTED_VALUE"""),0.0)</f>
        <v>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IFERROR(__xludf.DUMMYFUNCTION("""COMPUTED_VALUE"""),1521.35)</f>
        <v>1521.35</v>
      </c>
      <c r="D46" s="2">
        <f>IFERROR(__xludf.DUMMYFUNCTION("""COMPUTED_VALUE"""),45357.66666666667)</f>
        <v>45357.66667</v>
      </c>
      <c r="E46" s="1">
        <f>IFERROR(__xludf.DUMMYFUNCTION("""COMPUTED_VALUE"""),1526.03)</f>
        <v>1526.03</v>
      </c>
      <c r="G46" s="2">
        <f>IFERROR(__xludf.DUMMYFUNCTION("""COMPUTED_VALUE"""),45357.66666666667)</f>
        <v>45357.66667</v>
      </c>
      <c r="H46" s="1">
        <f>IFERROR(__xludf.DUMMYFUNCTION("""COMPUTED_VALUE"""),1514.87)</f>
        <v>1514.87</v>
      </c>
      <c r="J46" s="2">
        <f>IFERROR(__xludf.DUMMYFUNCTION("""COMPUTED_VALUE"""),45357.66666666667)</f>
        <v>45357.66667</v>
      </c>
      <c r="K46" s="1">
        <f>IFERROR(__xludf.DUMMYFUNCTION("""COMPUTED_VALUE"""),1520.82)</f>
        <v>1520.82</v>
      </c>
      <c r="M46" s="2">
        <f>IFERROR(__xludf.DUMMYFUNCTION("""COMPUTED_VALUE"""),45357.66666666667)</f>
        <v>45357.66667</v>
      </c>
      <c r="N46" s="1">
        <f>IFERROR(__xludf.DUMMYFUNCTION("""COMPUTED_VALUE"""),0.0)</f>
        <v>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IFERROR(__xludf.DUMMYFUNCTION("""COMPUTED_VALUE"""),1529.42)</f>
        <v>1529.42</v>
      </c>
      <c r="D47" s="2">
        <f>IFERROR(__xludf.DUMMYFUNCTION("""COMPUTED_VALUE"""),45358.66666666667)</f>
        <v>45358.66667</v>
      </c>
      <c r="E47" s="1">
        <f>IFERROR(__xludf.DUMMYFUNCTION("""COMPUTED_VALUE"""),1537.35)</f>
        <v>1537.35</v>
      </c>
      <c r="G47" s="2">
        <f>IFERROR(__xludf.DUMMYFUNCTION("""COMPUTED_VALUE"""),45358.66666666667)</f>
        <v>45358.66667</v>
      </c>
      <c r="H47" s="1">
        <f>IFERROR(__xludf.DUMMYFUNCTION("""COMPUTED_VALUE"""),1528.88)</f>
        <v>1528.88</v>
      </c>
      <c r="J47" s="2">
        <f>IFERROR(__xludf.DUMMYFUNCTION("""COMPUTED_VALUE"""),45358.66666666667)</f>
        <v>45358.66667</v>
      </c>
      <c r="K47" s="1">
        <f>IFERROR(__xludf.DUMMYFUNCTION("""COMPUTED_VALUE"""),1535.92)</f>
        <v>1535.92</v>
      </c>
      <c r="M47" s="2">
        <f>IFERROR(__xludf.DUMMYFUNCTION("""COMPUTED_VALUE"""),45358.66666666667)</f>
        <v>45358.66667</v>
      </c>
      <c r="N47" s="1">
        <f>IFERROR(__xludf.DUMMYFUNCTION("""COMPUTED_VALUE"""),0.0)</f>
        <v>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IFERROR(__xludf.DUMMYFUNCTION("""COMPUTED_VALUE"""),1543.99)</f>
        <v>1543.99</v>
      </c>
      <c r="D48" s="2">
        <f>IFERROR(__xludf.DUMMYFUNCTION("""COMPUTED_VALUE"""),45359.66666666667)</f>
        <v>45359.66667</v>
      </c>
      <c r="E48" s="1">
        <f>IFERROR(__xludf.DUMMYFUNCTION("""COMPUTED_VALUE"""),1552.53)</f>
        <v>1552.53</v>
      </c>
      <c r="G48" s="2">
        <f>IFERROR(__xludf.DUMMYFUNCTION("""COMPUTED_VALUE"""),45359.66666666667)</f>
        <v>45359.66667</v>
      </c>
      <c r="H48" s="1">
        <f>IFERROR(__xludf.DUMMYFUNCTION("""COMPUTED_VALUE"""),1528.6)</f>
        <v>1528.6</v>
      </c>
      <c r="J48" s="2">
        <f>IFERROR(__xludf.DUMMYFUNCTION("""COMPUTED_VALUE"""),45359.66666666667)</f>
        <v>45359.66667</v>
      </c>
      <c r="K48" s="1">
        <f>IFERROR(__xludf.DUMMYFUNCTION("""COMPUTED_VALUE"""),1532.26)</f>
        <v>1532.26</v>
      </c>
      <c r="M48" s="2">
        <f>IFERROR(__xludf.DUMMYFUNCTION("""COMPUTED_VALUE"""),45359.66666666667)</f>
        <v>45359.66667</v>
      </c>
      <c r="N48" s="1">
        <f>IFERROR(__xludf.DUMMYFUNCTION("""COMPUTED_VALUE"""),0.0)</f>
        <v>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IFERROR(__xludf.DUMMYFUNCTION("""COMPUTED_VALUE"""),1527.15)</f>
        <v>1527.15</v>
      </c>
      <c r="D49" s="2">
        <f>IFERROR(__xludf.DUMMYFUNCTION("""COMPUTED_VALUE"""),45362.66666666667)</f>
        <v>45362.66667</v>
      </c>
      <c r="E49" s="1">
        <f>IFERROR(__xludf.DUMMYFUNCTION("""COMPUTED_VALUE"""),1530.97)</f>
        <v>1530.97</v>
      </c>
      <c r="G49" s="2">
        <f>IFERROR(__xludf.DUMMYFUNCTION("""COMPUTED_VALUE"""),45362.66666666667)</f>
        <v>45362.66667</v>
      </c>
      <c r="H49" s="1">
        <f>IFERROR(__xludf.DUMMYFUNCTION("""COMPUTED_VALUE"""),1518.75)</f>
        <v>1518.75</v>
      </c>
      <c r="J49" s="2">
        <f>IFERROR(__xludf.DUMMYFUNCTION("""COMPUTED_VALUE"""),45362.66666666667)</f>
        <v>45362.66667</v>
      </c>
      <c r="K49" s="1">
        <f>IFERROR(__xludf.DUMMYFUNCTION("""COMPUTED_VALUE"""),1526.35)</f>
        <v>1526.35</v>
      </c>
      <c r="M49" s="2">
        <f>IFERROR(__xludf.DUMMYFUNCTION("""COMPUTED_VALUE"""),45362.66666666667)</f>
        <v>45362.66667</v>
      </c>
      <c r="N49" s="1">
        <f>IFERROR(__xludf.DUMMYFUNCTION("""COMPUTED_VALUE"""),0.0)</f>
        <v>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IFERROR(__xludf.DUMMYFUNCTION("""COMPUTED_VALUE"""),1528.51)</f>
        <v>1528.51</v>
      </c>
      <c r="D50" s="2">
        <f>IFERROR(__xludf.DUMMYFUNCTION("""COMPUTED_VALUE"""),45363.66666666667)</f>
        <v>45363.66667</v>
      </c>
      <c r="E50" s="1">
        <f>IFERROR(__xludf.DUMMYFUNCTION("""COMPUTED_VALUE"""),1536.1)</f>
        <v>1536.1</v>
      </c>
      <c r="G50" s="2">
        <f>IFERROR(__xludf.DUMMYFUNCTION("""COMPUTED_VALUE"""),45363.66666666667)</f>
        <v>45363.66667</v>
      </c>
      <c r="H50" s="1">
        <f>IFERROR(__xludf.DUMMYFUNCTION("""COMPUTED_VALUE"""),1521.75)</f>
        <v>1521.75</v>
      </c>
      <c r="J50" s="2">
        <f>IFERROR(__xludf.DUMMYFUNCTION("""COMPUTED_VALUE"""),45363.66666666667)</f>
        <v>45363.66667</v>
      </c>
      <c r="K50" s="1">
        <f>IFERROR(__xludf.DUMMYFUNCTION("""COMPUTED_VALUE"""),1533.66)</f>
        <v>1533.66</v>
      </c>
      <c r="M50" s="2">
        <f>IFERROR(__xludf.DUMMYFUNCTION("""COMPUTED_VALUE"""),45363.66666666667)</f>
        <v>45363.66667</v>
      </c>
      <c r="N50" s="1">
        <f>IFERROR(__xludf.DUMMYFUNCTION("""COMPUTED_VALUE"""),0.0)</f>
        <v>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IFERROR(__xludf.DUMMYFUNCTION("""COMPUTED_VALUE"""),1533.89)</f>
        <v>1533.89</v>
      </c>
      <c r="D51" s="2">
        <f>IFERROR(__xludf.DUMMYFUNCTION("""COMPUTED_VALUE"""),45364.66666666667)</f>
        <v>45364.66667</v>
      </c>
      <c r="E51" s="1">
        <f>IFERROR(__xludf.DUMMYFUNCTION("""COMPUTED_VALUE"""),1543.28)</f>
        <v>1543.28</v>
      </c>
      <c r="G51" s="2">
        <f>IFERROR(__xludf.DUMMYFUNCTION("""COMPUTED_VALUE"""),45364.66666666667)</f>
        <v>45364.66667</v>
      </c>
      <c r="H51" s="1">
        <f>IFERROR(__xludf.DUMMYFUNCTION("""COMPUTED_VALUE"""),1533.71)</f>
        <v>1533.71</v>
      </c>
      <c r="J51" s="2">
        <f>IFERROR(__xludf.DUMMYFUNCTION("""COMPUTED_VALUE"""),45364.66666666667)</f>
        <v>45364.66667</v>
      </c>
      <c r="K51" s="1">
        <f>IFERROR(__xludf.DUMMYFUNCTION("""COMPUTED_VALUE"""),1537.47)</f>
        <v>1537.47</v>
      </c>
      <c r="M51" s="2">
        <f>IFERROR(__xludf.DUMMYFUNCTION("""COMPUTED_VALUE"""),45364.66666666667)</f>
        <v>45364.66667</v>
      </c>
      <c r="N51" s="1">
        <f>IFERROR(__xludf.DUMMYFUNCTION("""COMPUTED_VALUE"""),0.0)</f>
        <v>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IFERROR(__xludf.DUMMYFUNCTION("""COMPUTED_VALUE"""),1535.31)</f>
        <v>1535.31</v>
      </c>
      <c r="D52" s="2">
        <f>IFERROR(__xludf.DUMMYFUNCTION("""COMPUTED_VALUE"""),45365.66666666667)</f>
        <v>45365.66667</v>
      </c>
      <c r="E52" s="1">
        <f>IFERROR(__xludf.DUMMYFUNCTION("""COMPUTED_VALUE"""),1536.56)</f>
        <v>1536.56</v>
      </c>
      <c r="G52" s="2">
        <f>IFERROR(__xludf.DUMMYFUNCTION("""COMPUTED_VALUE"""),45365.66666666667)</f>
        <v>45365.66667</v>
      </c>
      <c r="H52" s="1">
        <f>IFERROR(__xludf.DUMMYFUNCTION("""COMPUTED_VALUE"""),1506.61)</f>
        <v>1506.61</v>
      </c>
      <c r="J52" s="2">
        <f>IFERROR(__xludf.DUMMYFUNCTION("""COMPUTED_VALUE"""),45365.66666666667)</f>
        <v>45365.66667</v>
      </c>
      <c r="K52" s="1">
        <f>IFERROR(__xludf.DUMMYFUNCTION("""COMPUTED_VALUE"""),1516.63)</f>
        <v>1516.63</v>
      </c>
      <c r="M52" s="2">
        <f>IFERROR(__xludf.DUMMYFUNCTION("""COMPUTED_VALUE"""),45365.66666666667)</f>
        <v>45365.66667</v>
      </c>
      <c r="N52" s="1">
        <f>IFERROR(__xludf.DUMMYFUNCTION("""COMPUTED_VALUE"""),0.0)</f>
        <v>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IFERROR(__xludf.DUMMYFUNCTION("""COMPUTED_VALUE"""),1507.68)</f>
        <v>1507.68</v>
      </c>
      <c r="D53" s="2">
        <f>IFERROR(__xludf.DUMMYFUNCTION("""COMPUTED_VALUE"""),45366.66666666667)</f>
        <v>45366.66667</v>
      </c>
      <c r="E53" s="1">
        <f>IFERROR(__xludf.DUMMYFUNCTION("""COMPUTED_VALUE"""),1521.25)</f>
        <v>1521.25</v>
      </c>
      <c r="G53" s="2">
        <f>IFERROR(__xludf.DUMMYFUNCTION("""COMPUTED_VALUE"""),45366.66666666667)</f>
        <v>45366.66667</v>
      </c>
      <c r="H53" s="1">
        <f>IFERROR(__xludf.DUMMYFUNCTION("""COMPUTED_VALUE"""),1507.32)</f>
        <v>1507.32</v>
      </c>
      <c r="J53" s="2">
        <f>IFERROR(__xludf.DUMMYFUNCTION("""COMPUTED_VALUE"""),45366.66666666667)</f>
        <v>45366.66667</v>
      </c>
      <c r="K53" s="1">
        <f>IFERROR(__xludf.DUMMYFUNCTION("""COMPUTED_VALUE"""),1514.64)</f>
        <v>1514.64</v>
      </c>
      <c r="M53" s="2">
        <f>IFERROR(__xludf.DUMMYFUNCTION("""COMPUTED_VALUE"""),45366.66666666667)</f>
        <v>45366.66667</v>
      </c>
      <c r="N53" s="1">
        <f>IFERROR(__xludf.DUMMYFUNCTION("""COMPUTED_VALUE"""),0.0)</f>
        <v>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IFERROR(__xludf.DUMMYFUNCTION("""COMPUTED_VALUE"""),1518.03)</f>
        <v>1518.03</v>
      </c>
      <c r="D54" s="2">
        <f>IFERROR(__xludf.DUMMYFUNCTION("""COMPUTED_VALUE"""),45369.66666666667)</f>
        <v>45369.66667</v>
      </c>
      <c r="E54" s="1">
        <f>IFERROR(__xludf.DUMMYFUNCTION("""COMPUTED_VALUE"""),1521.66)</f>
        <v>1521.66</v>
      </c>
      <c r="G54" s="2">
        <f>IFERROR(__xludf.DUMMYFUNCTION("""COMPUTED_VALUE"""),45369.66666666667)</f>
        <v>45369.66667</v>
      </c>
      <c r="H54" s="1">
        <f>IFERROR(__xludf.DUMMYFUNCTION("""COMPUTED_VALUE"""),1512.4)</f>
        <v>1512.4</v>
      </c>
      <c r="J54" s="2">
        <f>IFERROR(__xludf.DUMMYFUNCTION("""COMPUTED_VALUE"""),45369.66666666667)</f>
        <v>45369.66667</v>
      </c>
      <c r="K54" s="1">
        <f>IFERROR(__xludf.DUMMYFUNCTION("""COMPUTED_VALUE"""),1512.8)</f>
        <v>1512.8</v>
      </c>
      <c r="M54" s="2">
        <f>IFERROR(__xludf.DUMMYFUNCTION("""COMPUTED_VALUE"""),45369.66666666667)</f>
        <v>45369.66667</v>
      </c>
      <c r="N54" s="1">
        <f>IFERROR(__xludf.DUMMYFUNCTION("""COMPUTED_VALUE"""),0.0)</f>
        <v>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IFERROR(__xludf.DUMMYFUNCTION("""COMPUTED_VALUE"""),1506.41)</f>
        <v>1506.41</v>
      </c>
      <c r="D55" s="2">
        <f>IFERROR(__xludf.DUMMYFUNCTION("""COMPUTED_VALUE"""),45370.66666666667)</f>
        <v>45370.66667</v>
      </c>
      <c r="E55" s="1">
        <f>IFERROR(__xludf.DUMMYFUNCTION("""COMPUTED_VALUE"""),1521.56)</f>
        <v>1521.56</v>
      </c>
      <c r="G55" s="2">
        <f>IFERROR(__xludf.DUMMYFUNCTION("""COMPUTED_VALUE"""),45370.66666666667)</f>
        <v>45370.66667</v>
      </c>
      <c r="H55" s="1">
        <f>IFERROR(__xludf.DUMMYFUNCTION("""COMPUTED_VALUE"""),1506.11)</f>
        <v>1506.11</v>
      </c>
      <c r="J55" s="2">
        <f>IFERROR(__xludf.DUMMYFUNCTION("""COMPUTED_VALUE"""),45370.66666666667)</f>
        <v>45370.66667</v>
      </c>
      <c r="K55" s="1">
        <f>IFERROR(__xludf.DUMMYFUNCTION("""COMPUTED_VALUE"""),1520.74)</f>
        <v>1520.74</v>
      </c>
      <c r="M55" s="2">
        <f>IFERROR(__xludf.DUMMYFUNCTION("""COMPUTED_VALUE"""),45370.66666666667)</f>
        <v>45370.66667</v>
      </c>
      <c r="N55" s="1">
        <f>IFERROR(__xludf.DUMMYFUNCTION("""COMPUTED_VALUE"""),0.0)</f>
        <v>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IFERROR(__xludf.DUMMYFUNCTION("""COMPUTED_VALUE"""),1519.49)</f>
        <v>1519.49</v>
      </c>
      <c r="D56" s="2">
        <f>IFERROR(__xludf.DUMMYFUNCTION("""COMPUTED_VALUE"""),45371.66666666667)</f>
        <v>45371.66667</v>
      </c>
      <c r="E56" s="1">
        <f>IFERROR(__xludf.DUMMYFUNCTION("""COMPUTED_VALUE"""),1543.88)</f>
        <v>1543.88</v>
      </c>
      <c r="G56" s="2">
        <f>IFERROR(__xludf.DUMMYFUNCTION("""COMPUTED_VALUE"""),45371.66666666667)</f>
        <v>45371.66667</v>
      </c>
      <c r="H56" s="1">
        <f>IFERROR(__xludf.DUMMYFUNCTION("""COMPUTED_VALUE"""),1518.8)</f>
        <v>1518.8</v>
      </c>
      <c r="J56" s="2">
        <f>IFERROR(__xludf.DUMMYFUNCTION("""COMPUTED_VALUE"""),45371.66666666667)</f>
        <v>45371.66667</v>
      </c>
      <c r="K56" s="1">
        <f>IFERROR(__xludf.DUMMYFUNCTION("""COMPUTED_VALUE"""),1541.06)</f>
        <v>1541.06</v>
      </c>
      <c r="M56" s="2">
        <f>IFERROR(__xludf.DUMMYFUNCTION("""COMPUTED_VALUE"""),45371.66666666667)</f>
        <v>45371.66667</v>
      </c>
      <c r="N56" s="1">
        <f>IFERROR(__xludf.DUMMYFUNCTION("""COMPUTED_VALUE"""),0.0)</f>
        <v>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IFERROR(__xludf.DUMMYFUNCTION("""COMPUTED_VALUE"""),1550.41)</f>
        <v>1550.41</v>
      </c>
      <c r="D57" s="2">
        <f>IFERROR(__xludf.DUMMYFUNCTION("""COMPUTED_VALUE"""),45372.66666666667)</f>
        <v>45372.66667</v>
      </c>
      <c r="E57" s="1">
        <f>IFERROR(__xludf.DUMMYFUNCTION("""COMPUTED_VALUE"""),1562.46)</f>
        <v>1562.46</v>
      </c>
      <c r="G57" s="2">
        <f>IFERROR(__xludf.DUMMYFUNCTION("""COMPUTED_VALUE"""),45372.66666666667)</f>
        <v>45372.66667</v>
      </c>
      <c r="H57" s="1">
        <f>IFERROR(__xludf.DUMMYFUNCTION("""COMPUTED_VALUE"""),1550.41)</f>
        <v>1550.41</v>
      </c>
      <c r="J57" s="2">
        <f>IFERROR(__xludf.DUMMYFUNCTION("""COMPUTED_VALUE"""),45372.66666666667)</f>
        <v>45372.66667</v>
      </c>
      <c r="K57" s="1">
        <f>IFERROR(__xludf.DUMMYFUNCTION("""COMPUTED_VALUE"""),1558.61)</f>
        <v>1558.61</v>
      </c>
      <c r="M57" s="2">
        <f>IFERROR(__xludf.DUMMYFUNCTION("""COMPUTED_VALUE"""),45372.66666666667)</f>
        <v>45372.66667</v>
      </c>
      <c r="N57" s="1">
        <f>IFERROR(__xludf.DUMMYFUNCTION("""COMPUTED_VALUE"""),0.0)</f>
        <v>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IFERROR(__xludf.DUMMYFUNCTION("""COMPUTED_VALUE"""),1558.38)</f>
        <v>1558.38</v>
      </c>
      <c r="D58" s="2">
        <f>IFERROR(__xludf.DUMMYFUNCTION("""COMPUTED_VALUE"""),45373.66666666667)</f>
        <v>45373.66667</v>
      </c>
      <c r="E58" s="1">
        <f>IFERROR(__xludf.DUMMYFUNCTION("""COMPUTED_VALUE"""),1558.98)</f>
        <v>1558.98</v>
      </c>
      <c r="G58" s="2">
        <f>IFERROR(__xludf.DUMMYFUNCTION("""COMPUTED_VALUE"""),45373.66666666667)</f>
        <v>45373.66667</v>
      </c>
      <c r="H58" s="1">
        <f>IFERROR(__xludf.DUMMYFUNCTION("""COMPUTED_VALUE"""),1544.73)</f>
        <v>1544.73</v>
      </c>
      <c r="J58" s="2">
        <f>IFERROR(__xludf.DUMMYFUNCTION("""COMPUTED_VALUE"""),45373.66666666667)</f>
        <v>45373.66667</v>
      </c>
      <c r="K58" s="1">
        <f>IFERROR(__xludf.DUMMYFUNCTION("""COMPUTED_VALUE"""),1546.21)</f>
        <v>1546.21</v>
      </c>
      <c r="M58" s="2">
        <f>IFERROR(__xludf.DUMMYFUNCTION("""COMPUTED_VALUE"""),45373.66666666667)</f>
        <v>45373.66667</v>
      </c>
      <c r="N58" s="1">
        <f>IFERROR(__xludf.DUMMYFUNCTION("""COMPUTED_VALUE"""),0.0)</f>
        <v>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IFERROR(__xludf.DUMMYFUNCTION("""COMPUTED_VALUE"""),1548.3)</f>
        <v>1548.3</v>
      </c>
      <c r="D59" s="2">
        <f>IFERROR(__xludf.DUMMYFUNCTION("""COMPUTED_VALUE"""),45376.66666666667)</f>
        <v>45376.66667</v>
      </c>
      <c r="E59" s="1">
        <f>IFERROR(__xludf.DUMMYFUNCTION("""COMPUTED_VALUE"""),1554.32)</f>
        <v>1554.32</v>
      </c>
      <c r="G59" s="2">
        <f>IFERROR(__xludf.DUMMYFUNCTION("""COMPUTED_VALUE"""),45376.66666666667)</f>
        <v>45376.66667</v>
      </c>
      <c r="H59" s="1">
        <f>IFERROR(__xludf.DUMMYFUNCTION("""COMPUTED_VALUE"""),1547.77)</f>
        <v>1547.77</v>
      </c>
      <c r="J59" s="2">
        <f>IFERROR(__xludf.DUMMYFUNCTION("""COMPUTED_VALUE"""),45376.66666666667)</f>
        <v>45376.66667</v>
      </c>
      <c r="K59" s="1">
        <f>IFERROR(__xludf.DUMMYFUNCTION("""COMPUTED_VALUE"""),1548.0)</f>
        <v>1548</v>
      </c>
      <c r="M59" s="2">
        <f>IFERROR(__xludf.DUMMYFUNCTION("""COMPUTED_VALUE"""),45376.66666666667)</f>
        <v>45376.66667</v>
      </c>
      <c r="N59" s="1">
        <f>IFERROR(__xludf.DUMMYFUNCTION("""COMPUTED_VALUE"""),0.0)</f>
        <v>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IFERROR(__xludf.DUMMYFUNCTION("""COMPUTED_VALUE"""),1554.62)</f>
        <v>1554.62</v>
      </c>
      <c r="D60" s="2">
        <f>IFERROR(__xludf.DUMMYFUNCTION("""COMPUTED_VALUE"""),45377.66666666667)</f>
        <v>45377.66667</v>
      </c>
      <c r="E60" s="1">
        <f>IFERROR(__xludf.DUMMYFUNCTION("""COMPUTED_VALUE"""),1556.52)</f>
        <v>1556.52</v>
      </c>
      <c r="G60" s="2">
        <f>IFERROR(__xludf.DUMMYFUNCTION("""COMPUTED_VALUE"""),45377.66666666667)</f>
        <v>45377.66667</v>
      </c>
      <c r="H60" s="1">
        <f>IFERROR(__xludf.DUMMYFUNCTION("""COMPUTED_VALUE"""),1545.34)</f>
        <v>1545.34</v>
      </c>
      <c r="J60" s="2">
        <f>IFERROR(__xludf.DUMMYFUNCTION("""COMPUTED_VALUE"""),45377.66666666667)</f>
        <v>45377.66667</v>
      </c>
      <c r="K60" s="1">
        <f>IFERROR(__xludf.DUMMYFUNCTION("""COMPUTED_VALUE"""),1545.42)</f>
        <v>1545.42</v>
      </c>
      <c r="M60" s="2">
        <f>IFERROR(__xludf.DUMMYFUNCTION("""COMPUTED_VALUE"""),45377.66666666667)</f>
        <v>45377.66667</v>
      </c>
      <c r="N60" s="1">
        <f>IFERROR(__xludf.DUMMYFUNCTION("""COMPUTED_VALUE"""),0.0)</f>
        <v>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IFERROR(__xludf.DUMMYFUNCTION("""COMPUTED_VALUE"""),1555.1)</f>
        <v>1555.1</v>
      </c>
      <c r="D61" s="2">
        <f>IFERROR(__xludf.DUMMYFUNCTION("""COMPUTED_VALUE"""),45378.66666666667)</f>
        <v>45378.66667</v>
      </c>
      <c r="E61" s="1">
        <f>IFERROR(__xludf.DUMMYFUNCTION("""COMPUTED_VALUE"""),1569.56)</f>
        <v>1569.56</v>
      </c>
      <c r="G61" s="2">
        <f>IFERROR(__xludf.DUMMYFUNCTION("""COMPUTED_VALUE"""),45378.66666666667)</f>
        <v>45378.66667</v>
      </c>
      <c r="H61" s="1">
        <f>IFERROR(__xludf.DUMMYFUNCTION("""COMPUTED_VALUE"""),1552.54)</f>
        <v>1552.54</v>
      </c>
      <c r="J61" s="2">
        <f>IFERROR(__xludf.DUMMYFUNCTION("""COMPUTED_VALUE"""),45378.66666666667)</f>
        <v>45378.66667</v>
      </c>
      <c r="K61" s="1">
        <f>IFERROR(__xludf.DUMMYFUNCTION("""COMPUTED_VALUE"""),1569.5)</f>
        <v>1569.5</v>
      </c>
      <c r="M61" s="2">
        <f>IFERROR(__xludf.DUMMYFUNCTION("""COMPUTED_VALUE"""),45378.66666666667)</f>
        <v>45378.66667</v>
      </c>
      <c r="N61" s="1">
        <f>IFERROR(__xludf.DUMMYFUNCTION("""COMPUTED_VALUE"""),0.0)</f>
        <v>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IFERROR(__xludf.DUMMYFUNCTION("""COMPUTED_VALUE"""),1570.88)</f>
        <v>1570.88</v>
      </c>
      <c r="D62" s="2">
        <f>IFERROR(__xludf.DUMMYFUNCTION("""COMPUTED_VALUE"""),45379.66666666667)</f>
        <v>45379.66667</v>
      </c>
      <c r="E62" s="1">
        <f>IFERROR(__xludf.DUMMYFUNCTION("""COMPUTED_VALUE"""),1578.12)</f>
        <v>1578.12</v>
      </c>
      <c r="G62" s="2">
        <f>IFERROR(__xludf.DUMMYFUNCTION("""COMPUTED_VALUE"""),45379.66666666667)</f>
        <v>45379.66667</v>
      </c>
      <c r="H62" s="1">
        <f>IFERROR(__xludf.DUMMYFUNCTION("""COMPUTED_VALUE"""),1570.88)</f>
        <v>1570.88</v>
      </c>
      <c r="J62" s="2">
        <f>IFERROR(__xludf.DUMMYFUNCTION("""COMPUTED_VALUE"""),45379.66666666667)</f>
        <v>45379.66667</v>
      </c>
      <c r="K62" s="1">
        <f>IFERROR(__xludf.DUMMYFUNCTION("""COMPUTED_VALUE"""),1573.86)</f>
        <v>1573.86</v>
      </c>
      <c r="M62" s="2">
        <f>IFERROR(__xludf.DUMMYFUNCTION("""COMPUTED_VALUE"""),45379.66666666667)</f>
        <v>45379.66667</v>
      </c>
      <c r="N62" s="1">
        <f>IFERROR(__xludf.DUMMYFUNCTION("""COMPUTED_VALUE"""),0.0)</f>
        <v>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IFERROR(__xludf.DUMMYFUNCTION("""COMPUTED_VALUE"""),1573.77)</f>
        <v>1573.77</v>
      </c>
      <c r="D63" s="2">
        <f>IFERROR(__xludf.DUMMYFUNCTION("""COMPUTED_VALUE"""),45383.66666666667)</f>
        <v>45383.66667</v>
      </c>
      <c r="E63" s="1">
        <f>IFERROR(__xludf.DUMMYFUNCTION("""COMPUTED_VALUE"""),1573.79)</f>
        <v>1573.79</v>
      </c>
      <c r="G63" s="2">
        <f>IFERROR(__xludf.DUMMYFUNCTION("""COMPUTED_VALUE"""),45383.66666666667)</f>
        <v>45383.66667</v>
      </c>
      <c r="H63" s="1">
        <f>IFERROR(__xludf.DUMMYFUNCTION("""COMPUTED_VALUE"""),1560.63)</f>
        <v>1560.63</v>
      </c>
      <c r="J63" s="2">
        <f>IFERROR(__xludf.DUMMYFUNCTION("""COMPUTED_VALUE"""),45383.66666666667)</f>
        <v>45383.66667</v>
      </c>
      <c r="K63" s="1">
        <f>IFERROR(__xludf.DUMMYFUNCTION("""COMPUTED_VALUE"""),1562.15)</f>
        <v>1562.15</v>
      </c>
      <c r="M63" s="2">
        <f>IFERROR(__xludf.DUMMYFUNCTION("""COMPUTED_VALUE"""),45383.66666666667)</f>
        <v>45383.66667</v>
      </c>
      <c r="N63" s="1">
        <f>IFERROR(__xludf.DUMMYFUNCTION("""COMPUTED_VALUE"""),0.0)</f>
        <v>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IFERROR(__xludf.DUMMYFUNCTION("""COMPUTED_VALUE"""),1549.17)</f>
        <v>1549.17</v>
      </c>
      <c r="D64" s="2">
        <f>IFERROR(__xludf.DUMMYFUNCTION("""COMPUTED_VALUE"""),45384.66666666667)</f>
        <v>45384.66667</v>
      </c>
      <c r="E64" s="1">
        <f>IFERROR(__xludf.DUMMYFUNCTION("""COMPUTED_VALUE"""),1549.17)</f>
        <v>1549.17</v>
      </c>
      <c r="G64" s="2">
        <f>IFERROR(__xludf.DUMMYFUNCTION("""COMPUTED_VALUE"""),45384.66666666667)</f>
        <v>45384.66667</v>
      </c>
      <c r="H64" s="1">
        <f>IFERROR(__xludf.DUMMYFUNCTION("""COMPUTED_VALUE"""),1535.05)</f>
        <v>1535.05</v>
      </c>
      <c r="J64" s="2">
        <f>IFERROR(__xludf.DUMMYFUNCTION("""COMPUTED_VALUE"""),45384.66666666667)</f>
        <v>45384.66667</v>
      </c>
      <c r="K64" s="1">
        <f>IFERROR(__xludf.DUMMYFUNCTION("""COMPUTED_VALUE"""),1540.71)</f>
        <v>1540.71</v>
      </c>
      <c r="M64" s="2">
        <f>IFERROR(__xludf.DUMMYFUNCTION("""COMPUTED_VALUE"""),45384.66666666667)</f>
        <v>45384.66667</v>
      </c>
      <c r="N64" s="1">
        <f>IFERROR(__xludf.DUMMYFUNCTION("""COMPUTED_VALUE"""),0.0)</f>
        <v>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IFERROR(__xludf.DUMMYFUNCTION("""COMPUTED_VALUE"""),1536.18)</f>
        <v>1536.18</v>
      </c>
      <c r="D65" s="2">
        <f>IFERROR(__xludf.DUMMYFUNCTION("""COMPUTED_VALUE"""),45385.66666666667)</f>
        <v>45385.66667</v>
      </c>
      <c r="E65" s="1">
        <f>IFERROR(__xludf.DUMMYFUNCTION("""COMPUTED_VALUE"""),1549.2)</f>
        <v>1549.2</v>
      </c>
      <c r="G65" s="2">
        <f>IFERROR(__xludf.DUMMYFUNCTION("""COMPUTED_VALUE"""),45385.66666666667)</f>
        <v>45385.66667</v>
      </c>
      <c r="H65" s="1">
        <f>IFERROR(__xludf.DUMMYFUNCTION("""COMPUTED_VALUE"""),1535.71)</f>
        <v>1535.71</v>
      </c>
      <c r="J65" s="2">
        <f>IFERROR(__xludf.DUMMYFUNCTION("""COMPUTED_VALUE"""),45385.66666666667)</f>
        <v>45385.66667</v>
      </c>
      <c r="K65" s="1">
        <f>IFERROR(__xludf.DUMMYFUNCTION("""COMPUTED_VALUE"""),1546.09)</f>
        <v>1546.09</v>
      </c>
      <c r="M65" s="2">
        <f>IFERROR(__xludf.DUMMYFUNCTION("""COMPUTED_VALUE"""),45385.66666666667)</f>
        <v>45385.66667</v>
      </c>
      <c r="N65" s="1">
        <f>IFERROR(__xludf.DUMMYFUNCTION("""COMPUTED_VALUE"""),0.0)</f>
        <v>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IFERROR(__xludf.DUMMYFUNCTION("""COMPUTED_VALUE"""),1556.34)</f>
        <v>1556.34</v>
      </c>
      <c r="D66" s="2">
        <f>IFERROR(__xludf.DUMMYFUNCTION("""COMPUTED_VALUE"""),45386.66666666667)</f>
        <v>45386.66667</v>
      </c>
      <c r="E66" s="1">
        <f>IFERROR(__xludf.DUMMYFUNCTION("""COMPUTED_VALUE"""),1560.54)</f>
        <v>1560.54</v>
      </c>
      <c r="G66" s="2">
        <f>IFERROR(__xludf.DUMMYFUNCTION("""COMPUTED_VALUE"""),45386.66666666667)</f>
        <v>45386.66667</v>
      </c>
      <c r="H66" s="1">
        <f>IFERROR(__xludf.DUMMYFUNCTION("""COMPUTED_VALUE"""),1525.27)</f>
        <v>1525.27</v>
      </c>
      <c r="J66" s="2">
        <f>IFERROR(__xludf.DUMMYFUNCTION("""COMPUTED_VALUE"""),45386.66666666667)</f>
        <v>45386.66667</v>
      </c>
      <c r="K66" s="1">
        <f>IFERROR(__xludf.DUMMYFUNCTION("""COMPUTED_VALUE"""),1527.69)</f>
        <v>1527.69</v>
      </c>
      <c r="M66" s="2">
        <f>IFERROR(__xludf.DUMMYFUNCTION("""COMPUTED_VALUE"""),45386.66666666667)</f>
        <v>45386.66667</v>
      </c>
      <c r="N66" s="1">
        <f>IFERROR(__xludf.DUMMYFUNCTION("""COMPUTED_VALUE"""),0.0)</f>
        <v>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IFERROR(__xludf.DUMMYFUNCTION("""COMPUTED_VALUE"""),1527.63)</f>
        <v>1527.63</v>
      </c>
      <c r="D67" s="2">
        <f>IFERROR(__xludf.DUMMYFUNCTION("""COMPUTED_VALUE"""),45387.66666666667)</f>
        <v>45387.66667</v>
      </c>
      <c r="E67" s="1">
        <f>IFERROR(__xludf.DUMMYFUNCTION("""COMPUTED_VALUE"""),1542.89)</f>
        <v>1542.89</v>
      </c>
      <c r="G67" s="2">
        <f>IFERROR(__xludf.DUMMYFUNCTION("""COMPUTED_VALUE"""),45387.66666666667)</f>
        <v>45387.66667</v>
      </c>
      <c r="H67" s="1">
        <f>IFERROR(__xludf.DUMMYFUNCTION("""COMPUTED_VALUE"""),1526.82)</f>
        <v>1526.82</v>
      </c>
      <c r="J67" s="2">
        <f>IFERROR(__xludf.DUMMYFUNCTION("""COMPUTED_VALUE"""),45387.66666666667)</f>
        <v>45387.66667</v>
      </c>
      <c r="K67" s="1">
        <f>IFERROR(__xludf.DUMMYFUNCTION("""COMPUTED_VALUE"""),1537.65)</f>
        <v>1537.65</v>
      </c>
      <c r="M67" s="2">
        <f>IFERROR(__xludf.DUMMYFUNCTION("""COMPUTED_VALUE"""),45387.66666666667)</f>
        <v>45387.66667</v>
      </c>
      <c r="N67" s="1">
        <f>IFERROR(__xludf.DUMMYFUNCTION("""COMPUTED_VALUE"""),0.0)</f>
        <v>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IFERROR(__xludf.DUMMYFUNCTION("""COMPUTED_VALUE"""),1543.51)</f>
        <v>1543.51</v>
      </c>
      <c r="D68" s="2">
        <f>IFERROR(__xludf.DUMMYFUNCTION("""COMPUTED_VALUE"""),45390.66666666667)</f>
        <v>45390.66667</v>
      </c>
      <c r="E68" s="1">
        <f>IFERROR(__xludf.DUMMYFUNCTION("""COMPUTED_VALUE"""),1548.79)</f>
        <v>1548.79</v>
      </c>
      <c r="G68" s="2">
        <f>IFERROR(__xludf.DUMMYFUNCTION("""COMPUTED_VALUE"""),45390.66666666667)</f>
        <v>45390.66667</v>
      </c>
      <c r="H68" s="1">
        <f>IFERROR(__xludf.DUMMYFUNCTION("""COMPUTED_VALUE"""),1539.63)</f>
        <v>1539.63</v>
      </c>
      <c r="J68" s="2">
        <f>IFERROR(__xludf.DUMMYFUNCTION("""COMPUTED_VALUE"""),45390.66666666667)</f>
        <v>45390.66667</v>
      </c>
      <c r="K68" s="1">
        <f>IFERROR(__xludf.DUMMYFUNCTION("""COMPUTED_VALUE"""),1543.93)</f>
        <v>1543.93</v>
      </c>
      <c r="M68" s="2">
        <f>IFERROR(__xludf.DUMMYFUNCTION("""COMPUTED_VALUE"""),45390.66666666667)</f>
        <v>45390.66667</v>
      </c>
      <c r="N68" s="1">
        <f>IFERROR(__xludf.DUMMYFUNCTION("""COMPUTED_VALUE"""),0.0)</f>
        <v>0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IFERROR(__xludf.DUMMYFUNCTION("""COMPUTED_VALUE"""),1548.12)</f>
        <v>1548.12</v>
      </c>
      <c r="D69" s="2">
        <f>IFERROR(__xludf.DUMMYFUNCTION("""COMPUTED_VALUE"""),45391.66666666667)</f>
        <v>45391.66667</v>
      </c>
      <c r="E69" s="1">
        <f>IFERROR(__xludf.DUMMYFUNCTION("""COMPUTED_VALUE"""),1551.0)</f>
        <v>1551</v>
      </c>
      <c r="G69" s="2">
        <f>IFERROR(__xludf.DUMMYFUNCTION("""COMPUTED_VALUE"""),45391.66666666667)</f>
        <v>45391.66667</v>
      </c>
      <c r="H69" s="1">
        <f>IFERROR(__xludf.DUMMYFUNCTION("""COMPUTED_VALUE"""),1534.34)</f>
        <v>1534.34</v>
      </c>
      <c r="J69" s="2">
        <f>IFERROR(__xludf.DUMMYFUNCTION("""COMPUTED_VALUE"""),45391.66666666667)</f>
        <v>45391.66667</v>
      </c>
      <c r="K69" s="1">
        <f>IFERROR(__xludf.DUMMYFUNCTION("""COMPUTED_VALUE"""),1547.91)</f>
        <v>1547.91</v>
      </c>
      <c r="M69" s="2">
        <f>IFERROR(__xludf.DUMMYFUNCTION("""COMPUTED_VALUE"""),45391.66666666667)</f>
        <v>45391.66667</v>
      </c>
      <c r="N69" s="1">
        <f>IFERROR(__xludf.DUMMYFUNCTION("""COMPUTED_VALUE"""),0.0)</f>
        <v>0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IFERROR(__xludf.DUMMYFUNCTION("""COMPUTED_VALUE"""),1521.53)</f>
        <v>1521.53</v>
      </c>
      <c r="D70" s="2">
        <f>IFERROR(__xludf.DUMMYFUNCTION("""COMPUTED_VALUE"""),45392.66666666667)</f>
        <v>45392.66667</v>
      </c>
      <c r="E70" s="1">
        <f>IFERROR(__xludf.DUMMYFUNCTION("""COMPUTED_VALUE"""),1529.83)</f>
        <v>1529.83</v>
      </c>
      <c r="G70" s="2">
        <f>IFERROR(__xludf.DUMMYFUNCTION("""COMPUTED_VALUE"""),45392.66666666667)</f>
        <v>45392.66667</v>
      </c>
      <c r="H70" s="1">
        <f>IFERROR(__xludf.DUMMYFUNCTION("""COMPUTED_VALUE"""),1512.76)</f>
        <v>1512.76</v>
      </c>
      <c r="J70" s="2">
        <f>IFERROR(__xludf.DUMMYFUNCTION("""COMPUTED_VALUE"""),45392.66666666667)</f>
        <v>45392.66667</v>
      </c>
      <c r="K70" s="1">
        <f>IFERROR(__xludf.DUMMYFUNCTION("""COMPUTED_VALUE"""),1518.58)</f>
        <v>1518.58</v>
      </c>
      <c r="M70" s="2">
        <f>IFERROR(__xludf.DUMMYFUNCTION("""COMPUTED_VALUE"""),45392.66666666667)</f>
        <v>45392.66667</v>
      </c>
      <c r="N70" s="1">
        <f>IFERROR(__xludf.DUMMYFUNCTION("""COMPUTED_VALUE"""),0.0)</f>
        <v>0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IFERROR(__xludf.DUMMYFUNCTION("""COMPUTED_VALUE"""),1522.7)</f>
        <v>1522.7</v>
      </c>
      <c r="D71" s="2">
        <f>IFERROR(__xludf.DUMMYFUNCTION("""COMPUTED_VALUE"""),45393.66666666667)</f>
        <v>45393.66667</v>
      </c>
      <c r="E71" s="1">
        <f>IFERROR(__xludf.DUMMYFUNCTION("""COMPUTED_VALUE"""),1523.13)</f>
        <v>1523.13</v>
      </c>
      <c r="G71" s="2">
        <f>IFERROR(__xludf.DUMMYFUNCTION("""COMPUTED_VALUE"""),45393.66666666667)</f>
        <v>45393.66667</v>
      </c>
      <c r="H71" s="1">
        <f>IFERROR(__xludf.DUMMYFUNCTION("""COMPUTED_VALUE"""),1508.51)</f>
        <v>1508.51</v>
      </c>
      <c r="J71" s="2">
        <f>IFERROR(__xludf.DUMMYFUNCTION("""COMPUTED_VALUE"""),45393.66666666667)</f>
        <v>45393.66667</v>
      </c>
      <c r="K71" s="1">
        <f>IFERROR(__xludf.DUMMYFUNCTION("""COMPUTED_VALUE"""),1518.42)</f>
        <v>1518.42</v>
      </c>
      <c r="M71" s="2">
        <f>IFERROR(__xludf.DUMMYFUNCTION("""COMPUTED_VALUE"""),45393.66666666667)</f>
        <v>45393.66667</v>
      </c>
      <c r="N71" s="1">
        <f>IFERROR(__xludf.DUMMYFUNCTION("""COMPUTED_VALUE"""),0.0)</f>
        <v>0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IFERROR(__xludf.DUMMYFUNCTION("""COMPUTED_VALUE"""),1509.92)</f>
        <v>1509.92</v>
      </c>
      <c r="D72" s="2">
        <f>IFERROR(__xludf.DUMMYFUNCTION("""COMPUTED_VALUE"""),45394.66666666667)</f>
        <v>45394.66667</v>
      </c>
      <c r="E72" s="1">
        <f>IFERROR(__xludf.DUMMYFUNCTION("""COMPUTED_VALUE"""),1512.42)</f>
        <v>1512.42</v>
      </c>
      <c r="G72" s="2">
        <f>IFERROR(__xludf.DUMMYFUNCTION("""COMPUTED_VALUE"""),45394.66666666667)</f>
        <v>45394.66667</v>
      </c>
      <c r="H72" s="1">
        <f>IFERROR(__xludf.DUMMYFUNCTION("""COMPUTED_VALUE"""),1487.3)</f>
        <v>1487.3</v>
      </c>
      <c r="J72" s="2">
        <f>IFERROR(__xludf.DUMMYFUNCTION("""COMPUTED_VALUE"""),45394.66666666667)</f>
        <v>45394.66667</v>
      </c>
      <c r="K72" s="1">
        <f>IFERROR(__xludf.DUMMYFUNCTION("""COMPUTED_VALUE"""),1491.61)</f>
        <v>1491.61</v>
      </c>
      <c r="M72" s="2">
        <f>IFERROR(__xludf.DUMMYFUNCTION("""COMPUTED_VALUE"""),45394.66666666667)</f>
        <v>45394.66667</v>
      </c>
      <c r="N72" s="1">
        <f>IFERROR(__xludf.DUMMYFUNCTION("""COMPUTED_VALUE"""),0.0)</f>
        <v>0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IFERROR(__xludf.DUMMYFUNCTION("""COMPUTED_VALUE"""),1502.9)</f>
        <v>1502.9</v>
      </c>
      <c r="D73" s="2">
        <f>IFERROR(__xludf.DUMMYFUNCTION("""COMPUTED_VALUE"""),45397.66666666667)</f>
        <v>45397.66667</v>
      </c>
      <c r="E73" s="1">
        <f>IFERROR(__xludf.DUMMYFUNCTION("""COMPUTED_VALUE"""),1506.59)</f>
        <v>1506.59</v>
      </c>
      <c r="G73" s="2">
        <f>IFERROR(__xludf.DUMMYFUNCTION("""COMPUTED_VALUE"""),45397.66666666667)</f>
        <v>45397.66667</v>
      </c>
      <c r="H73" s="1">
        <f>IFERROR(__xludf.DUMMYFUNCTION("""COMPUTED_VALUE"""),1466.68)</f>
        <v>1466.68</v>
      </c>
      <c r="J73" s="2">
        <f>IFERROR(__xludf.DUMMYFUNCTION("""COMPUTED_VALUE"""),45397.66666666667)</f>
        <v>45397.66667</v>
      </c>
      <c r="K73" s="1">
        <f>IFERROR(__xludf.DUMMYFUNCTION("""COMPUTED_VALUE"""),1471.2)</f>
        <v>1471.2</v>
      </c>
      <c r="M73" s="2">
        <f>IFERROR(__xludf.DUMMYFUNCTION("""COMPUTED_VALUE"""),45397.66666666667)</f>
        <v>45397.66667</v>
      </c>
      <c r="N73" s="1">
        <f>IFERROR(__xludf.DUMMYFUNCTION("""COMPUTED_VALUE"""),0.0)</f>
        <v>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IFERROR(__xludf.DUMMYFUNCTION("""COMPUTED_VALUE"""),1465.96)</f>
        <v>1465.96</v>
      </c>
      <c r="D74" s="2">
        <f>IFERROR(__xludf.DUMMYFUNCTION("""COMPUTED_VALUE"""),45398.66666666667)</f>
        <v>45398.66667</v>
      </c>
      <c r="E74" s="1">
        <f>IFERROR(__xludf.DUMMYFUNCTION("""COMPUTED_VALUE"""),1471.68)</f>
        <v>1471.68</v>
      </c>
      <c r="G74" s="2">
        <f>IFERROR(__xludf.DUMMYFUNCTION("""COMPUTED_VALUE"""),45398.66666666667)</f>
        <v>45398.66667</v>
      </c>
      <c r="H74" s="1">
        <f>IFERROR(__xludf.DUMMYFUNCTION("""COMPUTED_VALUE"""),1455.09)</f>
        <v>1455.09</v>
      </c>
      <c r="J74" s="2">
        <f>IFERROR(__xludf.DUMMYFUNCTION("""COMPUTED_VALUE"""),45398.66666666667)</f>
        <v>45398.66667</v>
      </c>
      <c r="K74" s="1">
        <f>IFERROR(__xludf.DUMMYFUNCTION("""COMPUTED_VALUE"""),1464.89)</f>
        <v>1464.89</v>
      </c>
      <c r="M74" s="2">
        <f>IFERROR(__xludf.DUMMYFUNCTION("""COMPUTED_VALUE"""),45398.66666666667)</f>
        <v>45398.66667</v>
      </c>
      <c r="N74" s="1">
        <f>IFERROR(__xludf.DUMMYFUNCTION("""COMPUTED_VALUE"""),0.0)</f>
        <v>0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IFERROR(__xludf.DUMMYFUNCTION("""COMPUTED_VALUE"""),1472.38)</f>
        <v>1472.38</v>
      </c>
      <c r="D75" s="2">
        <f>IFERROR(__xludf.DUMMYFUNCTION("""COMPUTED_VALUE"""),45399.66666666667)</f>
        <v>45399.66667</v>
      </c>
      <c r="E75" s="1">
        <f>IFERROR(__xludf.DUMMYFUNCTION("""COMPUTED_VALUE"""),1473.99)</f>
        <v>1473.99</v>
      </c>
      <c r="G75" s="2">
        <f>IFERROR(__xludf.DUMMYFUNCTION("""COMPUTED_VALUE"""),45399.66666666667)</f>
        <v>45399.66667</v>
      </c>
      <c r="H75" s="1">
        <f>IFERROR(__xludf.DUMMYFUNCTION("""COMPUTED_VALUE"""),1453.24)</f>
        <v>1453.24</v>
      </c>
      <c r="J75" s="2">
        <f>IFERROR(__xludf.DUMMYFUNCTION("""COMPUTED_VALUE"""),45399.66666666667)</f>
        <v>45399.66667</v>
      </c>
      <c r="K75" s="1">
        <f>IFERROR(__xludf.DUMMYFUNCTION("""COMPUTED_VALUE"""),1455.74)</f>
        <v>1455.74</v>
      </c>
      <c r="M75" s="2">
        <f>IFERROR(__xludf.DUMMYFUNCTION("""COMPUTED_VALUE"""),45399.66666666667)</f>
        <v>45399.66667</v>
      </c>
      <c r="N75" s="1">
        <f>IFERROR(__xludf.DUMMYFUNCTION("""COMPUTED_VALUE"""),0.0)</f>
        <v>0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IFERROR(__xludf.DUMMYFUNCTION("""COMPUTED_VALUE"""),1461.17)</f>
        <v>1461.17</v>
      </c>
      <c r="D76" s="2">
        <f>IFERROR(__xludf.DUMMYFUNCTION("""COMPUTED_VALUE"""),45400.66666666667)</f>
        <v>45400.66667</v>
      </c>
      <c r="E76" s="1">
        <f>IFERROR(__xludf.DUMMYFUNCTION("""COMPUTED_VALUE"""),1469.52)</f>
        <v>1469.52</v>
      </c>
      <c r="G76" s="2">
        <f>IFERROR(__xludf.DUMMYFUNCTION("""COMPUTED_VALUE"""),45400.66666666667)</f>
        <v>45400.66667</v>
      </c>
      <c r="H76" s="1">
        <f>IFERROR(__xludf.DUMMYFUNCTION("""COMPUTED_VALUE"""),1449.32)</f>
        <v>1449.32</v>
      </c>
      <c r="J76" s="2">
        <f>IFERROR(__xludf.DUMMYFUNCTION("""COMPUTED_VALUE"""),45400.66666666667)</f>
        <v>45400.66667</v>
      </c>
      <c r="K76" s="1">
        <f>IFERROR(__xludf.DUMMYFUNCTION("""COMPUTED_VALUE"""),1452.77)</f>
        <v>1452.77</v>
      </c>
      <c r="M76" s="2">
        <f>IFERROR(__xludf.DUMMYFUNCTION("""COMPUTED_VALUE"""),45400.66666666667)</f>
        <v>45400.66667</v>
      </c>
      <c r="N76" s="1">
        <f>IFERROR(__xludf.DUMMYFUNCTION("""COMPUTED_VALUE"""),0.0)</f>
        <v>0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IFERROR(__xludf.DUMMYFUNCTION("""COMPUTED_VALUE"""),1451.07)</f>
        <v>1451.07</v>
      </c>
      <c r="D77" s="2">
        <f>IFERROR(__xludf.DUMMYFUNCTION("""COMPUTED_VALUE"""),45401.66666666667)</f>
        <v>45401.66667</v>
      </c>
      <c r="E77" s="1">
        <f>IFERROR(__xludf.DUMMYFUNCTION("""COMPUTED_VALUE"""),1460.2)</f>
        <v>1460.2</v>
      </c>
      <c r="G77" s="2">
        <f>IFERROR(__xludf.DUMMYFUNCTION("""COMPUTED_VALUE"""),45401.66666666667)</f>
        <v>45401.66667</v>
      </c>
      <c r="H77" s="1">
        <f>IFERROR(__xludf.DUMMYFUNCTION("""COMPUTED_VALUE"""),1443.16)</f>
        <v>1443.16</v>
      </c>
      <c r="J77" s="2">
        <f>IFERROR(__xludf.DUMMYFUNCTION("""COMPUTED_VALUE"""),45401.66666666667)</f>
        <v>45401.66667</v>
      </c>
      <c r="K77" s="1">
        <f>IFERROR(__xludf.DUMMYFUNCTION("""COMPUTED_VALUE"""),1450.44)</f>
        <v>1450.44</v>
      </c>
      <c r="M77" s="2">
        <f>IFERROR(__xludf.DUMMYFUNCTION("""COMPUTED_VALUE"""),45401.66666666667)</f>
        <v>45401.66667</v>
      </c>
      <c r="N77" s="1">
        <f>IFERROR(__xludf.DUMMYFUNCTION("""COMPUTED_VALUE"""),0.0)</f>
        <v>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IFERROR(__xludf.DUMMYFUNCTION("""COMPUTED_VALUE"""),1457.4)</f>
        <v>1457.4</v>
      </c>
      <c r="D78" s="2">
        <f>IFERROR(__xludf.DUMMYFUNCTION("""COMPUTED_VALUE"""),45404.66666666667)</f>
        <v>45404.66667</v>
      </c>
      <c r="E78" s="1">
        <f>IFERROR(__xludf.DUMMYFUNCTION("""COMPUTED_VALUE"""),1472.04)</f>
        <v>1472.04</v>
      </c>
      <c r="G78" s="2">
        <f>IFERROR(__xludf.DUMMYFUNCTION("""COMPUTED_VALUE"""),45404.66666666667)</f>
        <v>45404.66667</v>
      </c>
      <c r="H78" s="1">
        <f>IFERROR(__xludf.DUMMYFUNCTION("""COMPUTED_VALUE"""),1449.06)</f>
        <v>1449.06</v>
      </c>
      <c r="J78" s="2">
        <f>IFERROR(__xludf.DUMMYFUNCTION("""COMPUTED_VALUE"""),45404.66666666667)</f>
        <v>45404.66667</v>
      </c>
      <c r="K78" s="1">
        <f>IFERROR(__xludf.DUMMYFUNCTION("""COMPUTED_VALUE"""),1463.71)</f>
        <v>1463.71</v>
      </c>
      <c r="M78" s="2">
        <f>IFERROR(__xludf.DUMMYFUNCTION("""COMPUTED_VALUE"""),45404.66666666667)</f>
        <v>45404.66667</v>
      </c>
      <c r="N78" s="1">
        <f>IFERROR(__xludf.DUMMYFUNCTION("""COMPUTED_VALUE"""),0.0)</f>
        <v>0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IFERROR(__xludf.DUMMYFUNCTION("""COMPUTED_VALUE"""),1465.95)</f>
        <v>1465.95</v>
      </c>
      <c r="D79" s="2">
        <f>IFERROR(__xludf.DUMMYFUNCTION("""COMPUTED_VALUE"""),45405.66666666667)</f>
        <v>45405.66667</v>
      </c>
      <c r="E79" s="1">
        <f>IFERROR(__xludf.DUMMYFUNCTION("""COMPUTED_VALUE"""),1487.9)</f>
        <v>1487.9</v>
      </c>
      <c r="G79" s="2">
        <f>IFERROR(__xludf.DUMMYFUNCTION("""COMPUTED_VALUE"""),45405.66666666667)</f>
        <v>45405.66667</v>
      </c>
      <c r="H79" s="1">
        <f>IFERROR(__xludf.DUMMYFUNCTION("""COMPUTED_VALUE"""),1465.51)</f>
        <v>1465.51</v>
      </c>
      <c r="J79" s="2">
        <f>IFERROR(__xludf.DUMMYFUNCTION("""COMPUTED_VALUE"""),45405.66666666667)</f>
        <v>45405.66667</v>
      </c>
      <c r="K79" s="1">
        <f>IFERROR(__xludf.DUMMYFUNCTION("""COMPUTED_VALUE"""),1483.2)</f>
        <v>1483.2</v>
      </c>
      <c r="M79" s="2">
        <f>IFERROR(__xludf.DUMMYFUNCTION("""COMPUTED_VALUE"""),45405.66666666667)</f>
        <v>45405.66667</v>
      </c>
      <c r="N79" s="1">
        <f>IFERROR(__xludf.DUMMYFUNCTION("""COMPUTED_VALUE"""),0.0)</f>
        <v>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IFERROR(__xludf.DUMMYFUNCTION("""COMPUTED_VALUE"""),1484.5)</f>
        <v>1484.5</v>
      </c>
      <c r="D80" s="2">
        <f>IFERROR(__xludf.DUMMYFUNCTION("""COMPUTED_VALUE"""),45406.66666666667)</f>
        <v>45406.66667</v>
      </c>
      <c r="E80" s="1">
        <f>IFERROR(__xludf.DUMMYFUNCTION("""COMPUTED_VALUE"""),1491.81)</f>
        <v>1491.81</v>
      </c>
      <c r="G80" s="2">
        <f>IFERROR(__xludf.DUMMYFUNCTION("""COMPUTED_VALUE"""),45406.66666666667)</f>
        <v>45406.66667</v>
      </c>
      <c r="H80" s="1">
        <f>IFERROR(__xludf.DUMMYFUNCTION("""COMPUTED_VALUE"""),1473.84)</f>
        <v>1473.84</v>
      </c>
      <c r="J80" s="2">
        <f>IFERROR(__xludf.DUMMYFUNCTION("""COMPUTED_VALUE"""),45406.66666666667)</f>
        <v>45406.66667</v>
      </c>
      <c r="K80" s="1">
        <f>IFERROR(__xludf.DUMMYFUNCTION("""COMPUTED_VALUE"""),1483.76)</f>
        <v>1483.76</v>
      </c>
      <c r="M80" s="2">
        <f>IFERROR(__xludf.DUMMYFUNCTION("""COMPUTED_VALUE"""),45406.66666666667)</f>
        <v>45406.66667</v>
      </c>
      <c r="N80" s="1">
        <f>IFERROR(__xludf.DUMMYFUNCTION("""COMPUTED_VALUE"""),0.0)</f>
        <v>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IFERROR(__xludf.DUMMYFUNCTION("""COMPUTED_VALUE"""),1471.01)</f>
        <v>1471.01</v>
      </c>
      <c r="D81" s="2">
        <f>IFERROR(__xludf.DUMMYFUNCTION("""COMPUTED_VALUE"""),45407.66666666667)</f>
        <v>45407.66667</v>
      </c>
      <c r="E81" s="1">
        <f>IFERROR(__xludf.DUMMYFUNCTION("""COMPUTED_VALUE"""),1481.6)</f>
        <v>1481.6</v>
      </c>
      <c r="G81" s="2">
        <f>IFERROR(__xludf.DUMMYFUNCTION("""COMPUTED_VALUE"""),45407.66666666667)</f>
        <v>45407.66667</v>
      </c>
      <c r="H81" s="1">
        <f>IFERROR(__xludf.DUMMYFUNCTION("""COMPUTED_VALUE"""),1460.42)</f>
        <v>1460.42</v>
      </c>
      <c r="J81" s="2">
        <f>IFERROR(__xludf.DUMMYFUNCTION("""COMPUTED_VALUE"""),45407.66666666667)</f>
        <v>45407.66667</v>
      </c>
      <c r="K81" s="1">
        <f>IFERROR(__xludf.DUMMYFUNCTION("""COMPUTED_VALUE"""),1477.93)</f>
        <v>1477.93</v>
      </c>
      <c r="M81" s="2">
        <f>IFERROR(__xludf.DUMMYFUNCTION("""COMPUTED_VALUE"""),45407.66666666667)</f>
        <v>45407.66667</v>
      </c>
      <c r="N81" s="1">
        <f>IFERROR(__xludf.DUMMYFUNCTION("""COMPUTED_VALUE"""),0.0)</f>
        <v>0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IFERROR(__xludf.DUMMYFUNCTION("""COMPUTED_VALUE"""),1479.44)</f>
        <v>1479.44</v>
      </c>
      <c r="D82" s="2">
        <f>IFERROR(__xludf.DUMMYFUNCTION("""COMPUTED_VALUE"""),45408.66666666667)</f>
        <v>45408.66667</v>
      </c>
      <c r="E82" s="1">
        <f>IFERROR(__xludf.DUMMYFUNCTION("""COMPUTED_VALUE"""),1489.61)</f>
        <v>1489.61</v>
      </c>
      <c r="G82" s="2">
        <f>IFERROR(__xludf.DUMMYFUNCTION("""COMPUTED_VALUE"""),45408.66666666667)</f>
        <v>45408.66667</v>
      </c>
      <c r="H82" s="1">
        <f>IFERROR(__xludf.DUMMYFUNCTION("""COMPUTED_VALUE"""),1477.17)</f>
        <v>1477.17</v>
      </c>
      <c r="J82" s="2">
        <f>IFERROR(__xludf.DUMMYFUNCTION("""COMPUTED_VALUE"""),45408.66666666667)</f>
        <v>45408.66667</v>
      </c>
      <c r="K82" s="1">
        <f>IFERROR(__xludf.DUMMYFUNCTION("""COMPUTED_VALUE"""),1484.71)</f>
        <v>1484.71</v>
      </c>
      <c r="M82" s="2">
        <f>IFERROR(__xludf.DUMMYFUNCTION("""COMPUTED_VALUE"""),45408.66666666667)</f>
        <v>45408.66667</v>
      </c>
      <c r="N82" s="1">
        <f>IFERROR(__xludf.DUMMYFUNCTION("""COMPUTED_VALUE"""),0.0)</f>
        <v>0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IFERROR(__xludf.DUMMYFUNCTION("""COMPUTED_VALUE"""),1489.57)</f>
        <v>1489.57</v>
      </c>
      <c r="D83" s="2">
        <f>IFERROR(__xludf.DUMMYFUNCTION("""COMPUTED_VALUE"""),45411.66666666667)</f>
        <v>45411.66667</v>
      </c>
      <c r="E83" s="1">
        <f>IFERROR(__xludf.DUMMYFUNCTION("""COMPUTED_VALUE"""),1498.13)</f>
        <v>1498.13</v>
      </c>
      <c r="G83" s="2">
        <f>IFERROR(__xludf.DUMMYFUNCTION("""COMPUTED_VALUE"""),45411.66666666667)</f>
        <v>45411.66667</v>
      </c>
      <c r="H83" s="1">
        <f>IFERROR(__xludf.DUMMYFUNCTION("""COMPUTED_VALUE"""),1489.37)</f>
        <v>1489.37</v>
      </c>
      <c r="J83" s="2">
        <f>IFERROR(__xludf.DUMMYFUNCTION("""COMPUTED_VALUE"""),45411.66666666667)</f>
        <v>45411.66667</v>
      </c>
      <c r="K83" s="1">
        <f>IFERROR(__xludf.DUMMYFUNCTION("""COMPUTED_VALUE"""),1496.05)</f>
        <v>1496.05</v>
      </c>
      <c r="M83" s="2">
        <f>IFERROR(__xludf.DUMMYFUNCTION("""COMPUTED_VALUE"""),45411.66666666667)</f>
        <v>45411.66667</v>
      </c>
      <c r="N83" s="1">
        <f>IFERROR(__xludf.DUMMYFUNCTION("""COMPUTED_VALUE"""),0.0)</f>
        <v>0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IFERROR(__xludf.DUMMYFUNCTION("""COMPUTED_VALUE"""),1485.7)</f>
        <v>1485.7</v>
      </c>
      <c r="D84" s="2">
        <f>IFERROR(__xludf.DUMMYFUNCTION("""COMPUTED_VALUE"""),45412.66666666667)</f>
        <v>45412.66667</v>
      </c>
      <c r="E84" s="1">
        <f>IFERROR(__xludf.DUMMYFUNCTION("""COMPUTED_VALUE"""),1489.58)</f>
        <v>1489.58</v>
      </c>
      <c r="G84" s="2">
        <f>IFERROR(__xludf.DUMMYFUNCTION("""COMPUTED_VALUE"""),45412.66666666667)</f>
        <v>45412.66667</v>
      </c>
      <c r="H84" s="1">
        <f>IFERROR(__xludf.DUMMYFUNCTION("""COMPUTED_VALUE"""),1467.19)</f>
        <v>1467.19</v>
      </c>
      <c r="J84" s="2">
        <f>IFERROR(__xludf.DUMMYFUNCTION("""COMPUTED_VALUE"""),45412.66666666667)</f>
        <v>45412.66667</v>
      </c>
      <c r="K84" s="1">
        <f>IFERROR(__xludf.DUMMYFUNCTION("""COMPUTED_VALUE"""),1467.39)</f>
        <v>1467.39</v>
      </c>
      <c r="M84" s="2">
        <f>IFERROR(__xludf.DUMMYFUNCTION("""COMPUTED_VALUE"""),45412.66666666667)</f>
        <v>45412.66667</v>
      </c>
      <c r="N84" s="1">
        <f>IFERROR(__xludf.DUMMYFUNCTION("""COMPUTED_VALUE"""),0.0)</f>
        <v>0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IFERROR(__xludf.DUMMYFUNCTION("""COMPUTED_VALUE"""),1464.4)</f>
        <v>1464.4</v>
      </c>
      <c r="D85" s="2">
        <f>IFERROR(__xludf.DUMMYFUNCTION("""COMPUTED_VALUE"""),45413.66666666667)</f>
        <v>45413.66667</v>
      </c>
      <c r="E85" s="1">
        <f>IFERROR(__xludf.DUMMYFUNCTION("""COMPUTED_VALUE"""),1490.31)</f>
        <v>1490.31</v>
      </c>
      <c r="G85" s="2">
        <f>IFERROR(__xludf.DUMMYFUNCTION("""COMPUTED_VALUE"""),45413.66666666667)</f>
        <v>45413.66667</v>
      </c>
      <c r="H85" s="1">
        <f>IFERROR(__xludf.DUMMYFUNCTION("""COMPUTED_VALUE"""),1458.6)</f>
        <v>1458.6</v>
      </c>
      <c r="J85" s="2">
        <f>IFERROR(__xludf.DUMMYFUNCTION("""COMPUTED_VALUE"""),45413.66666666667)</f>
        <v>45413.66667</v>
      </c>
      <c r="K85" s="1">
        <f>IFERROR(__xludf.DUMMYFUNCTION("""COMPUTED_VALUE"""),1464.89)</f>
        <v>1464.89</v>
      </c>
      <c r="M85" s="2">
        <f>IFERROR(__xludf.DUMMYFUNCTION("""COMPUTED_VALUE"""),45413.66666666667)</f>
        <v>45413.66667</v>
      </c>
      <c r="N85" s="1">
        <f>IFERROR(__xludf.DUMMYFUNCTION("""COMPUTED_VALUE"""),0.0)</f>
        <v>0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IFERROR(__xludf.DUMMYFUNCTION("""COMPUTED_VALUE"""),1476.5)</f>
        <v>1476.5</v>
      </c>
      <c r="D86" s="2">
        <f>IFERROR(__xludf.DUMMYFUNCTION("""COMPUTED_VALUE"""),45414.66666666667)</f>
        <v>45414.66667</v>
      </c>
      <c r="E86" s="1">
        <f>IFERROR(__xludf.DUMMYFUNCTION("""COMPUTED_VALUE"""),1485.55)</f>
        <v>1485.55</v>
      </c>
      <c r="G86" s="2">
        <f>IFERROR(__xludf.DUMMYFUNCTION("""COMPUTED_VALUE"""),45414.66666666667)</f>
        <v>45414.66667</v>
      </c>
      <c r="H86" s="1">
        <f>IFERROR(__xludf.DUMMYFUNCTION("""COMPUTED_VALUE"""),1461.71)</f>
        <v>1461.71</v>
      </c>
      <c r="J86" s="2">
        <f>IFERROR(__xludf.DUMMYFUNCTION("""COMPUTED_VALUE"""),45414.66666666667)</f>
        <v>45414.66667</v>
      </c>
      <c r="K86" s="1">
        <f>IFERROR(__xludf.DUMMYFUNCTION("""COMPUTED_VALUE"""),1483.06)</f>
        <v>1483.06</v>
      </c>
      <c r="M86" s="2">
        <f>IFERROR(__xludf.DUMMYFUNCTION("""COMPUTED_VALUE"""),45414.66666666667)</f>
        <v>45414.66667</v>
      </c>
      <c r="N86" s="1">
        <f>IFERROR(__xludf.DUMMYFUNCTION("""COMPUTED_VALUE"""),0.0)</f>
        <v>0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IFERROR(__xludf.DUMMYFUNCTION("""COMPUTED_VALUE"""),1502.91)</f>
        <v>1502.91</v>
      </c>
      <c r="D87" s="2">
        <f>IFERROR(__xludf.DUMMYFUNCTION("""COMPUTED_VALUE"""),45415.66666666667)</f>
        <v>45415.66667</v>
      </c>
      <c r="E87" s="1">
        <f>IFERROR(__xludf.DUMMYFUNCTION("""COMPUTED_VALUE"""),1510.34)</f>
        <v>1510.34</v>
      </c>
      <c r="G87" s="2">
        <f>IFERROR(__xludf.DUMMYFUNCTION("""COMPUTED_VALUE"""),45415.66666666667)</f>
        <v>45415.66667</v>
      </c>
      <c r="H87" s="1">
        <f>IFERROR(__xludf.DUMMYFUNCTION("""COMPUTED_VALUE"""),1494.3)</f>
        <v>1494.3</v>
      </c>
      <c r="J87" s="2">
        <f>IFERROR(__xludf.DUMMYFUNCTION("""COMPUTED_VALUE"""),45415.66666666667)</f>
        <v>45415.66667</v>
      </c>
      <c r="K87" s="1">
        <f>IFERROR(__xludf.DUMMYFUNCTION("""COMPUTED_VALUE"""),1498.03)</f>
        <v>1498.03</v>
      </c>
      <c r="M87" s="2">
        <f>IFERROR(__xludf.DUMMYFUNCTION("""COMPUTED_VALUE"""),45415.66666666667)</f>
        <v>45415.66667</v>
      </c>
      <c r="N87" s="1">
        <f>IFERROR(__xludf.DUMMYFUNCTION("""COMPUTED_VALUE"""),0.0)</f>
        <v>0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IFERROR(__xludf.DUMMYFUNCTION("""COMPUTED_VALUE"""),1509.75)</f>
        <v>1509.75</v>
      </c>
      <c r="D88" s="2">
        <f>IFERROR(__xludf.DUMMYFUNCTION("""COMPUTED_VALUE"""),45418.66666666667)</f>
        <v>45418.66667</v>
      </c>
      <c r="E88" s="1">
        <f>IFERROR(__xludf.DUMMYFUNCTION("""COMPUTED_VALUE"""),1519.13)</f>
        <v>1519.13</v>
      </c>
      <c r="G88" s="2">
        <f>IFERROR(__xludf.DUMMYFUNCTION("""COMPUTED_VALUE"""),45418.66666666667)</f>
        <v>45418.66667</v>
      </c>
      <c r="H88" s="1">
        <f>IFERROR(__xludf.DUMMYFUNCTION("""COMPUTED_VALUE"""),1508.64)</f>
        <v>1508.64</v>
      </c>
      <c r="J88" s="2">
        <f>IFERROR(__xludf.DUMMYFUNCTION("""COMPUTED_VALUE"""),45418.66666666667)</f>
        <v>45418.66667</v>
      </c>
      <c r="K88" s="1">
        <f>IFERROR(__xludf.DUMMYFUNCTION("""COMPUTED_VALUE"""),1519.1)</f>
        <v>1519.1</v>
      </c>
      <c r="M88" s="2">
        <f>IFERROR(__xludf.DUMMYFUNCTION("""COMPUTED_VALUE"""),45418.66666666667)</f>
        <v>45418.66667</v>
      </c>
      <c r="N88" s="1">
        <f>IFERROR(__xludf.DUMMYFUNCTION("""COMPUTED_VALUE"""),0.0)</f>
        <v>0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IFERROR(__xludf.DUMMYFUNCTION("""COMPUTED_VALUE"""),1519.66)</f>
        <v>1519.66</v>
      </c>
      <c r="D89" s="2">
        <f>IFERROR(__xludf.DUMMYFUNCTION("""COMPUTED_VALUE"""),45419.66666666667)</f>
        <v>45419.66667</v>
      </c>
      <c r="E89" s="1">
        <f>IFERROR(__xludf.DUMMYFUNCTION("""COMPUTED_VALUE"""),1527.14)</f>
        <v>1527.14</v>
      </c>
      <c r="G89" s="2">
        <f>IFERROR(__xludf.DUMMYFUNCTION("""COMPUTED_VALUE"""),45419.66666666667)</f>
        <v>45419.66667</v>
      </c>
      <c r="H89" s="1">
        <f>IFERROR(__xludf.DUMMYFUNCTION("""COMPUTED_VALUE"""),1518.33)</f>
        <v>1518.33</v>
      </c>
      <c r="J89" s="2">
        <f>IFERROR(__xludf.DUMMYFUNCTION("""COMPUTED_VALUE"""),45419.66666666667)</f>
        <v>45419.66667</v>
      </c>
      <c r="K89" s="1">
        <f>IFERROR(__xludf.DUMMYFUNCTION("""COMPUTED_VALUE"""),1518.33)</f>
        <v>1518.33</v>
      </c>
      <c r="M89" s="2">
        <f>IFERROR(__xludf.DUMMYFUNCTION("""COMPUTED_VALUE"""),45419.66666666667)</f>
        <v>45419.66667</v>
      </c>
      <c r="N89" s="1">
        <f>IFERROR(__xludf.DUMMYFUNCTION("""COMPUTED_VALUE"""),0.0)</f>
        <v>0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IFERROR(__xludf.DUMMYFUNCTION("""COMPUTED_VALUE"""),1511.22)</f>
        <v>1511.22</v>
      </c>
      <c r="D90" s="2">
        <f>IFERROR(__xludf.DUMMYFUNCTION("""COMPUTED_VALUE"""),45420.66666666667)</f>
        <v>45420.66667</v>
      </c>
      <c r="E90" s="1">
        <f>IFERROR(__xludf.DUMMYFUNCTION("""COMPUTED_VALUE"""),1516.29)</f>
        <v>1516.29</v>
      </c>
      <c r="G90" s="2">
        <f>IFERROR(__xludf.DUMMYFUNCTION("""COMPUTED_VALUE"""),45420.66666666667)</f>
        <v>45420.66667</v>
      </c>
      <c r="H90" s="1">
        <f>IFERROR(__xludf.DUMMYFUNCTION("""COMPUTED_VALUE"""),1509.29)</f>
        <v>1509.29</v>
      </c>
      <c r="J90" s="2">
        <f>IFERROR(__xludf.DUMMYFUNCTION("""COMPUTED_VALUE"""),45420.66666666667)</f>
        <v>45420.66667</v>
      </c>
      <c r="K90" s="1">
        <f>IFERROR(__xludf.DUMMYFUNCTION("""COMPUTED_VALUE"""),1514.77)</f>
        <v>1514.77</v>
      </c>
      <c r="M90" s="2">
        <f>IFERROR(__xludf.DUMMYFUNCTION("""COMPUTED_VALUE"""),45420.66666666667)</f>
        <v>45420.66667</v>
      </c>
      <c r="N90" s="1">
        <f>IFERROR(__xludf.DUMMYFUNCTION("""COMPUTED_VALUE"""),0.0)</f>
        <v>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IFERROR(__xludf.DUMMYFUNCTION("""COMPUTED_VALUE"""),1516.34)</f>
        <v>1516.34</v>
      </c>
      <c r="D91" s="2">
        <f>IFERROR(__xludf.DUMMYFUNCTION("""COMPUTED_VALUE"""),45421.66666666667)</f>
        <v>45421.66667</v>
      </c>
      <c r="E91" s="1">
        <f>IFERROR(__xludf.DUMMYFUNCTION("""COMPUTED_VALUE"""),1531.03)</f>
        <v>1531.03</v>
      </c>
      <c r="G91" s="2">
        <f>IFERROR(__xludf.DUMMYFUNCTION("""COMPUTED_VALUE"""),45421.66666666667)</f>
        <v>45421.66667</v>
      </c>
      <c r="H91" s="1">
        <f>IFERROR(__xludf.DUMMYFUNCTION("""COMPUTED_VALUE"""),1513.88)</f>
        <v>1513.88</v>
      </c>
      <c r="J91" s="2">
        <f>IFERROR(__xludf.DUMMYFUNCTION("""COMPUTED_VALUE"""),45421.66666666667)</f>
        <v>45421.66667</v>
      </c>
      <c r="K91" s="1">
        <f>IFERROR(__xludf.DUMMYFUNCTION("""COMPUTED_VALUE"""),1530.67)</f>
        <v>1530.67</v>
      </c>
      <c r="M91" s="2">
        <f>IFERROR(__xludf.DUMMYFUNCTION("""COMPUTED_VALUE"""),45421.66666666667)</f>
        <v>45421.66667</v>
      </c>
      <c r="N91" s="1">
        <f>IFERROR(__xludf.DUMMYFUNCTION("""COMPUTED_VALUE"""),0.0)</f>
        <v>0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IFERROR(__xludf.DUMMYFUNCTION("""COMPUTED_VALUE"""),1537.08)</f>
        <v>1537.08</v>
      </c>
      <c r="D92" s="2">
        <f>IFERROR(__xludf.DUMMYFUNCTION("""COMPUTED_VALUE"""),45422.66666666667)</f>
        <v>45422.66667</v>
      </c>
      <c r="E92" s="1">
        <f>IFERROR(__xludf.DUMMYFUNCTION("""COMPUTED_VALUE"""),1538.33)</f>
        <v>1538.33</v>
      </c>
      <c r="G92" s="2">
        <f>IFERROR(__xludf.DUMMYFUNCTION("""COMPUTED_VALUE"""),45422.66666666667)</f>
        <v>45422.66667</v>
      </c>
      <c r="H92" s="1">
        <f>IFERROR(__xludf.DUMMYFUNCTION("""COMPUTED_VALUE"""),1525.58)</f>
        <v>1525.58</v>
      </c>
      <c r="J92" s="2">
        <f>IFERROR(__xludf.DUMMYFUNCTION("""COMPUTED_VALUE"""),45422.66666666667)</f>
        <v>45422.66667</v>
      </c>
      <c r="K92" s="1">
        <f>IFERROR(__xludf.DUMMYFUNCTION("""COMPUTED_VALUE"""),1528.31)</f>
        <v>1528.31</v>
      </c>
      <c r="M92" s="2">
        <f>IFERROR(__xludf.DUMMYFUNCTION("""COMPUTED_VALUE"""),45422.66666666667)</f>
        <v>45422.66667</v>
      </c>
      <c r="N92" s="1">
        <f>IFERROR(__xludf.DUMMYFUNCTION("""COMPUTED_VALUE"""),0.0)</f>
        <v>0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IFERROR(__xludf.DUMMYFUNCTION("""COMPUTED_VALUE"""),1536.08)</f>
        <v>1536.08</v>
      </c>
      <c r="D93" s="2">
        <f>IFERROR(__xludf.DUMMYFUNCTION("""COMPUTED_VALUE"""),45425.66666666667)</f>
        <v>45425.66667</v>
      </c>
      <c r="E93" s="1">
        <f>IFERROR(__xludf.DUMMYFUNCTION("""COMPUTED_VALUE"""),1541.34)</f>
        <v>1541.34</v>
      </c>
      <c r="G93" s="2">
        <f>IFERROR(__xludf.DUMMYFUNCTION("""COMPUTED_VALUE"""),45425.66666666667)</f>
        <v>45425.66667</v>
      </c>
      <c r="H93" s="1">
        <f>IFERROR(__xludf.DUMMYFUNCTION("""COMPUTED_VALUE"""),1528.6)</f>
        <v>1528.6</v>
      </c>
      <c r="J93" s="2">
        <f>IFERROR(__xludf.DUMMYFUNCTION("""COMPUTED_VALUE"""),45425.66666666667)</f>
        <v>45425.66667</v>
      </c>
      <c r="K93" s="1">
        <f>IFERROR(__xludf.DUMMYFUNCTION("""COMPUTED_VALUE"""),1529.16)</f>
        <v>1529.16</v>
      </c>
      <c r="M93" s="2">
        <f>IFERROR(__xludf.DUMMYFUNCTION("""COMPUTED_VALUE"""),45425.66666666667)</f>
        <v>45425.66667</v>
      </c>
      <c r="N93" s="1">
        <f>IFERROR(__xludf.DUMMYFUNCTION("""COMPUTED_VALUE"""),0.0)</f>
        <v>0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IFERROR(__xludf.DUMMYFUNCTION("""COMPUTED_VALUE"""),1540.89)</f>
        <v>1540.89</v>
      </c>
      <c r="D94" s="2">
        <f>IFERROR(__xludf.DUMMYFUNCTION("""COMPUTED_VALUE"""),45426.66666666667)</f>
        <v>45426.66667</v>
      </c>
      <c r="E94" s="1">
        <f>IFERROR(__xludf.DUMMYFUNCTION("""COMPUTED_VALUE"""),1546.41)</f>
        <v>1546.41</v>
      </c>
      <c r="G94" s="2">
        <f>IFERROR(__xludf.DUMMYFUNCTION("""COMPUTED_VALUE"""),45426.66666666667)</f>
        <v>45426.66667</v>
      </c>
      <c r="H94" s="1">
        <f>IFERROR(__xludf.DUMMYFUNCTION("""COMPUTED_VALUE"""),1535.59)</f>
        <v>1535.59</v>
      </c>
      <c r="J94" s="2">
        <f>IFERROR(__xludf.DUMMYFUNCTION("""COMPUTED_VALUE"""),45426.66666666667)</f>
        <v>45426.66667</v>
      </c>
      <c r="K94" s="1">
        <f>IFERROR(__xludf.DUMMYFUNCTION("""COMPUTED_VALUE"""),1543.5)</f>
        <v>1543.5</v>
      </c>
      <c r="M94" s="2">
        <f>IFERROR(__xludf.DUMMYFUNCTION("""COMPUTED_VALUE"""),45426.66666666667)</f>
        <v>45426.66667</v>
      </c>
      <c r="N94" s="1">
        <f>IFERROR(__xludf.DUMMYFUNCTION("""COMPUTED_VALUE"""),0.0)</f>
        <v>0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IFERROR(__xludf.DUMMYFUNCTION("""COMPUTED_VALUE"""),1556.44)</f>
        <v>1556.44</v>
      </c>
      <c r="D95" s="2">
        <f>IFERROR(__xludf.DUMMYFUNCTION("""COMPUTED_VALUE"""),45427.66666666667)</f>
        <v>45427.66667</v>
      </c>
      <c r="E95" s="1">
        <f>IFERROR(__xludf.DUMMYFUNCTION("""COMPUTED_VALUE"""),1560.02)</f>
        <v>1560.02</v>
      </c>
      <c r="G95" s="2">
        <f>IFERROR(__xludf.DUMMYFUNCTION("""COMPUTED_VALUE"""),45427.66666666667)</f>
        <v>45427.66667</v>
      </c>
      <c r="H95" s="1">
        <f>IFERROR(__xludf.DUMMYFUNCTION("""COMPUTED_VALUE"""),1550.11)</f>
        <v>1550.11</v>
      </c>
      <c r="J95" s="2">
        <f>IFERROR(__xludf.DUMMYFUNCTION("""COMPUTED_VALUE"""),45427.66666666667)</f>
        <v>45427.66667</v>
      </c>
      <c r="K95" s="1">
        <f>IFERROR(__xludf.DUMMYFUNCTION("""COMPUTED_VALUE"""),1559.19)</f>
        <v>1559.19</v>
      </c>
      <c r="M95" s="2">
        <f>IFERROR(__xludf.DUMMYFUNCTION("""COMPUTED_VALUE"""),45427.66666666667)</f>
        <v>45427.66667</v>
      </c>
      <c r="N95" s="1">
        <f>IFERROR(__xludf.DUMMYFUNCTION("""COMPUTED_VALUE"""),0.0)</f>
        <v>0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IFERROR(__xludf.DUMMYFUNCTION("""COMPUTED_VALUE"""),1556.55)</f>
        <v>1556.55</v>
      </c>
      <c r="D96" s="2">
        <f>IFERROR(__xludf.DUMMYFUNCTION("""COMPUTED_VALUE"""),45428.66666666667)</f>
        <v>45428.66667</v>
      </c>
      <c r="E96" s="1">
        <f>IFERROR(__xludf.DUMMYFUNCTION("""COMPUTED_VALUE"""),1558.29)</f>
        <v>1558.29</v>
      </c>
      <c r="G96" s="2">
        <f>IFERROR(__xludf.DUMMYFUNCTION("""COMPUTED_VALUE"""),45428.66666666667)</f>
        <v>45428.66667</v>
      </c>
      <c r="H96" s="1">
        <f>IFERROR(__xludf.DUMMYFUNCTION("""COMPUTED_VALUE"""),1546.43)</f>
        <v>1546.43</v>
      </c>
      <c r="J96" s="2">
        <f>IFERROR(__xludf.DUMMYFUNCTION("""COMPUTED_VALUE"""),45428.66666666667)</f>
        <v>45428.66667</v>
      </c>
      <c r="K96" s="1">
        <f>IFERROR(__xludf.DUMMYFUNCTION("""COMPUTED_VALUE"""),1546.53)</f>
        <v>1546.53</v>
      </c>
      <c r="M96" s="2">
        <f>IFERROR(__xludf.DUMMYFUNCTION("""COMPUTED_VALUE"""),45428.66666666667)</f>
        <v>45428.66667</v>
      </c>
      <c r="N96" s="1">
        <f>IFERROR(__xludf.DUMMYFUNCTION("""COMPUTED_VALUE"""),0.0)</f>
        <v>0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IFERROR(__xludf.DUMMYFUNCTION("""COMPUTED_VALUE"""),1550.88)</f>
        <v>1550.88</v>
      </c>
      <c r="D97" s="2">
        <f>IFERROR(__xludf.DUMMYFUNCTION("""COMPUTED_VALUE"""),45429.66666666667)</f>
        <v>45429.66667</v>
      </c>
      <c r="E97" s="1">
        <f>IFERROR(__xludf.DUMMYFUNCTION("""COMPUTED_VALUE"""),1550.88)</f>
        <v>1550.88</v>
      </c>
      <c r="G97" s="2">
        <f>IFERROR(__xludf.DUMMYFUNCTION("""COMPUTED_VALUE"""),45429.66666666667)</f>
        <v>45429.66667</v>
      </c>
      <c r="H97" s="1">
        <f>IFERROR(__xludf.DUMMYFUNCTION("""COMPUTED_VALUE"""),1543.42)</f>
        <v>1543.42</v>
      </c>
      <c r="J97" s="2">
        <f>IFERROR(__xludf.DUMMYFUNCTION("""COMPUTED_VALUE"""),45429.66666666667)</f>
        <v>45429.66667</v>
      </c>
      <c r="K97" s="1">
        <f>IFERROR(__xludf.DUMMYFUNCTION("""COMPUTED_VALUE"""),1548.58)</f>
        <v>1548.58</v>
      </c>
      <c r="M97" s="2">
        <f>IFERROR(__xludf.DUMMYFUNCTION("""COMPUTED_VALUE"""),45429.66666666667)</f>
        <v>45429.66667</v>
      </c>
      <c r="N97" s="1">
        <f>IFERROR(__xludf.DUMMYFUNCTION("""COMPUTED_VALUE"""),0.0)</f>
        <v>0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IFERROR(__xludf.DUMMYFUNCTION("""COMPUTED_VALUE"""),1549.95)</f>
        <v>1549.95</v>
      </c>
      <c r="D98" s="2">
        <f>IFERROR(__xludf.DUMMYFUNCTION("""COMPUTED_VALUE"""),45432.66666666667)</f>
        <v>45432.66667</v>
      </c>
      <c r="E98" s="1">
        <f>IFERROR(__xludf.DUMMYFUNCTION("""COMPUTED_VALUE"""),1555.32)</f>
        <v>1555.32</v>
      </c>
      <c r="G98" s="2">
        <f>IFERROR(__xludf.DUMMYFUNCTION("""COMPUTED_VALUE"""),45432.66666666667)</f>
        <v>45432.66667</v>
      </c>
      <c r="H98" s="1">
        <f>IFERROR(__xludf.DUMMYFUNCTION("""COMPUTED_VALUE"""),1548.53)</f>
        <v>1548.53</v>
      </c>
      <c r="J98" s="2">
        <f>IFERROR(__xludf.DUMMYFUNCTION("""COMPUTED_VALUE"""),45432.66666666667)</f>
        <v>45432.66667</v>
      </c>
      <c r="K98" s="1">
        <f>IFERROR(__xludf.DUMMYFUNCTION("""COMPUTED_VALUE"""),1552.83)</f>
        <v>1552.83</v>
      </c>
      <c r="M98" s="2">
        <f>IFERROR(__xludf.DUMMYFUNCTION("""COMPUTED_VALUE"""),45432.66666666667)</f>
        <v>45432.66667</v>
      </c>
      <c r="N98" s="1">
        <f>IFERROR(__xludf.DUMMYFUNCTION("""COMPUTED_VALUE"""),0.0)</f>
        <v>0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IFERROR(__xludf.DUMMYFUNCTION("""COMPUTED_VALUE"""),1547.77)</f>
        <v>1547.77</v>
      </c>
      <c r="D99" s="2">
        <f>IFERROR(__xludf.DUMMYFUNCTION("""COMPUTED_VALUE"""),45433.66666666667)</f>
        <v>45433.66667</v>
      </c>
      <c r="E99" s="1">
        <f>IFERROR(__xludf.DUMMYFUNCTION("""COMPUTED_VALUE"""),1549.74)</f>
        <v>1549.74</v>
      </c>
      <c r="G99" s="2">
        <f>IFERROR(__xludf.DUMMYFUNCTION("""COMPUTED_VALUE"""),45433.66666666667)</f>
        <v>45433.66667</v>
      </c>
      <c r="H99" s="1">
        <f>IFERROR(__xludf.DUMMYFUNCTION("""COMPUTED_VALUE"""),1545.46)</f>
        <v>1545.46</v>
      </c>
      <c r="J99" s="2">
        <f>IFERROR(__xludf.DUMMYFUNCTION("""COMPUTED_VALUE"""),45433.66666666667)</f>
        <v>45433.66667</v>
      </c>
      <c r="K99" s="1">
        <f>IFERROR(__xludf.DUMMYFUNCTION("""COMPUTED_VALUE"""),1548.5)</f>
        <v>1548.5</v>
      </c>
      <c r="M99" s="2">
        <f>IFERROR(__xludf.DUMMYFUNCTION("""COMPUTED_VALUE"""),45433.66666666667)</f>
        <v>45433.66667</v>
      </c>
      <c r="N99" s="1">
        <f>IFERROR(__xludf.DUMMYFUNCTION("""COMPUTED_VALUE"""),0.0)</f>
        <v>0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IFERROR(__xludf.DUMMYFUNCTION("""COMPUTED_VALUE"""),1545.2)</f>
        <v>1545.2</v>
      </c>
      <c r="D100" s="2">
        <f>IFERROR(__xludf.DUMMYFUNCTION("""COMPUTED_VALUE"""),45434.66666666667)</f>
        <v>45434.66667</v>
      </c>
      <c r="E100" s="1">
        <f>IFERROR(__xludf.DUMMYFUNCTION("""COMPUTED_VALUE"""),1548.93)</f>
        <v>1548.93</v>
      </c>
      <c r="G100" s="2">
        <f>IFERROR(__xludf.DUMMYFUNCTION("""COMPUTED_VALUE"""),45434.66666666667)</f>
        <v>45434.66667</v>
      </c>
      <c r="H100" s="1">
        <f>IFERROR(__xludf.DUMMYFUNCTION("""COMPUTED_VALUE"""),1534.96)</f>
        <v>1534.96</v>
      </c>
      <c r="J100" s="2">
        <f>IFERROR(__xludf.DUMMYFUNCTION("""COMPUTED_VALUE"""),45434.66666666667)</f>
        <v>45434.66667</v>
      </c>
      <c r="K100" s="1">
        <f>IFERROR(__xludf.DUMMYFUNCTION("""COMPUTED_VALUE"""),1539.99)</f>
        <v>1539.99</v>
      </c>
      <c r="M100" s="2">
        <f>IFERROR(__xludf.DUMMYFUNCTION("""COMPUTED_VALUE"""),45434.66666666667)</f>
        <v>45434.66667</v>
      </c>
      <c r="N100" s="1">
        <f>IFERROR(__xludf.DUMMYFUNCTION("""COMPUTED_VALUE"""),0.0)</f>
        <v>0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IFERROR(__xludf.DUMMYFUNCTION("""COMPUTED_VALUE"""),1546.16)</f>
        <v>1546.16</v>
      </c>
      <c r="D101" s="2">
        <f>IFERROR(__xludf.DUMMYFUNCTION("""COMPUTED_VALUE"""),45435.66666666667)</f>
        <v>45435.66667</v>
      </c>
      <c r="E101" s="1">
        <f>IFERROR(__xludf.DUMMYFUNCTION("""COMPUTED_VALUE"""),1546.67)</f>
        <v>1546.67</v>
      </c>
      <c r="G101" s="2">
        <f>IFERROR(__xludf.DUMMYFUNCTION("""COMPUTED_VALUE"""),45435.66666666667)</f>
        <v>45435.66667</v>
      </c>
      <c r="H101" s="1">
        <f>IFERROR(__xludf.DUMMYFUNCTION("""COMPUTED_VALUE"""),1515.76)</f>
        <v>1515.76</v>
      </c>
      <c r="J101" s="2">
        <f>IFERROR(__xludf.DUMMYFUNCTION("""COMPUTED_VALUE"""),45435.66666666667)</f>
        <v>45435.66667</v>
      </c>
      <c r="K101" s="1">
        <f>IFERROR(__xludf.DUMMYFUNCTION("""COMPUTED_VALUE"""),1518.02)</f>
        <v>1518.02</v>
      </c>
      <c r="M101" s="2">
        <f>IFERROR(__xludf.DUMMYFUNCTION("""COMPUTED_VALUE"""),45435.66666666667)</f>
        <v>45435.66667</v>
      </c>
      <c r="N101" s="1">
        <f>IFERROR(__xludf.DUMMYFUNCTION("""COMPUTED_VALUE"""),0.0)</f>
        <v>0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IFERROR(__xludf.DUMMYFUNCTION("""COMPUTED_VALUE"""),1525.84)</f>
        <v>1525.84</v>
      </c>
      <c r="D102" s="2">
        <f>IFERROR(__xludf.DUMMYFUNCTION("""COMPUTED_VALUE"""),45436.66666666667)</f>
        <v>45436.66667</v>
      </c>
      <c r="E102" s="1">
        <f>IFERROR(__xludf.DUMMYFUNCTION("""COMPUTED_VALUE"""),1536.43)</f>
        <v>1536.43</v>
      </c>
      <c r="G102" s="2">
        <f>IFERROR(__xludf.DUMMYFUNCTION("""COMPUTED_VALUE"""),45436.66666666667)</f>
        <v>45436.66667</v>
      </c>
      <c r="H102" s="1">
        <f>IFERROR(__xludf.DUMMYFUNCTION("""COMPUTED_VALUE"""),1523.82)</f>
        <v>1523.82</v>
      </c>
      <c r="J102" s="2">
        <f>IFERROR(__xludf.DUMMYFUNCTION("""COMPUTED_VALUE"""),45436.66666666667)</f>
        <v>45436.66667</v>
      </c>
      <c r="K102" s="1">
        <f>IFERROR(__xludf.DUMMYFUNCTION("""COMPUTED_VALUE"""),1535.1)</f>
        <v>1535.1</v>
      </c>
      <c r="M102" s="2">
        <f>IFERROR(__xludf.DUMMYFUNCTION("""COMPUTED_VALUE"""),45436.66666666667)</f>
        <v>45436.66667</v>
      </c>
      <c r="N102" s="1">
        <f>IFERROR(__xludf.DUMMYFUNCTION("""COMPUTED_VALUE"""),0.0)</f>
        <v>0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IFERROR(__xludf.DUMMYFUNCTION("""COMPUTED_VALUE"""),1539.53)</f>
        <v>1539.53</v>
      </c>
      <c r="D103" s="2">
        <f>IFERROR(__xludf.DUMMYFUNCTION("""COMPUTED_VALUE"""),45440.66666666667)</f>
        <v>45440.66667</v>
      </c>
      <c r="E103" s="1">
        <f>IFERROR(__xludf.DUMMYFUNCTION("""COMPUTED_VALUE"""),1540.12)</f>
        <v>1540.12</v>
      </c>
      <c r="G103" s="2">
        <f>IFERROR(__xludf.DUMMYFUNCTION("""COMPUTED_VALUE"""),45440.66666666667)</f>
        <v>45440.66667</v>
      </c>
      <c r="H103" s="1">
        <f>IFERROR(__xludf.DUMMYFUNCTION("""COMPUTED_VALUE"""),1521.42)</f>
        <v>1521.42</v>
      </c>
      <c r="J103" s="2">
        <f>IFERROR(__xludf.DUMMYFUNCTION("""COMPUTED_VALUE"""),45440.66666666667)</f>
        <v>45440.66667</v>
      </c>
      <c r="K103" s="1">
        <f>IFERROR(__xludf.DUMMYFUNCTION("""COMPUTED_VALUE"""),1525.34)</f>
        <v>1525.34</v>
      </c>
      <c r="M103" s="2">
        <f>IFERROR(__xludf.DUMMYFUNCTION("""COMPUTED_VALUE"""),45440.66666666667)</f>
        <v>45440.66667</v>
      </c>
      <c r="N103" s="1">
        <f>IFERROR(__xludf.DUMMYFUNCTION("""COMPUTED_VALUE"""),0.0)</f>
        <v>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IFERROR(__xludf.DUMMYFUNCTION("""COMPUTED_VALUE"""),1509.56)</f>
        <v>1509.56</v>
      </c>
      <c r="D104" s="2">
        <f>IFERROR(__xludf.DUMMYFUNCTION("""COMPUTED_VALUE"""),45441.66666666667)</f>
        <v>45441.66667</v>
      </c>
      <c r="E104" s="1">
        <f>IFERROR(__xludf.DUMMYFUNCTION("""COMPUTED_VALUE"""),1511.19)</f>
        <v>1511.19</v>
      </c>
      <c r="G104" s="2">
        <f>IFERROR(__xludf.DUMMYFUNCTION("""COMPUTED_VALUE"""),45441.66666666667)</f>
        <v>45441.66667</v>
      </c>
      <c r="H104" s="1">
        <f>IFERROR(__xludf.DUMMYFUNCTION("""COMPUTED_VALUE"""),1504.6)</f>
        <v>1504.6</v>
      </c>
      <c r="J104" s="2">
        <f>IFERROR(__xludf.DUMMYFUNCTION("""COMPUTED_VALUE"""),45441.66666666667)</f>
        <v>45441.66667</v>
      </c>
      <c r="K104" s="1">
        <f>IFERROR(__xludf.DUMMYFUNCTION("""COMPUTED_VALUE"""),1505.88)</f>
        <v>1505.88</v>
      </c>
      <c r="M104" s="2">
        <f>IFERROR(__xludf.DUMMYFUNCTION("""COMPUTED_VALUE"""),45441.66666666667)</f>
        <v>45441.66667</v>
      </c>
      <c r="N104" s="1">
        <f>IFERROR(__xludf.DUMMYFUNCTION("""COMPUTED_VALUE"""),0.0)</f>
        <v>0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IFERROR(__xludf.DUMMYFUNCTION("""COMPUTED_VALUE"""),1508.22)</f>
        <v>1508.22</v>
      </c>
      <c r="D105" s="2">
        <f>IFERROR(__xludf.DUMMYFUNCTION("""COMPUTED_VALUE"""),45442.66666666667)</f>
        <v>45442.66667</v>
      </c>
      <c r="E105" s="1">
        <f>IFERROR(__xludf.DUMMYFUNCTION("""COMPUTED_VALUE"""),1517.55)</f>
        <v>1517.55</v>
      </c>
      <c r="G105" s="2">
        <f>IFERROR(__xludf.DUMMYFUNCTION("""COMPUTED_VALUE"""),45442.66666666667)</f>
        <v>45442.66667</v>
      </c>
      <c r="H105" s="1">
        <f>IFERROR(__xludf.DUMMYFUNCTION("""COMPUTED_VALUE"""),1506.41)</f>
        <v>1506.41</v>
      </c>
      <c r="J105" s="2">
        <f>IFERROR(__xludf.DUMMYFUNCTION("""COMPUTED_VALUE"""),45442.66666666667)</f>
        <v>45442.66667</v>
      </c>
      <c r="K105" s="1">
        <f>IFERROR(__xludf.DUMMYFUNCTION("""COMPUTED_VALUE"""),1513.32)</f>
        <v>1513.32</v>
      </c>
      <c r="M105" s="2">
        <f>IFERROR(__xludf.DUMMYFUNCTION("""COMPUTED_VALUE"""),45442.66666666667)</f>
        <v>45442.66667</v>
      </c>
      <c r="N105" s="1">
        <f>IFERROR(__xludf.DUMMYFUNCTION("""COMPUTED_VALUE"""),0.0)</f>
        <v>0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IFERROR(__xludf.DUMMYFUNCTION("""COMPUTED_VALUE"""),1517.58)</f>
        <v>1517.58</v>
      </c>
      <c r="D106" s="2">
        <f>IFERROR(__xludf.DUMMYFUNCTION("""COMPUTED_VALUE"""),45443.66666666667)</f>
        <v>45443.66667</v>
      </c>
      <c r="E106" s="1">
        <f>IFERROR(__xludf.DUMMYFUNCTION("""COMPUTED_VALUE"""),1526.49)</f>
        <v>1526.49</v>
      </c>
      <c r="G106" s="2">
        <f>IFERROR(__xludf.DUMMYFUNCTION("""COMPUTED_VALUE"""),45443.66666666667)</f>
        <v>45443.66667</v>
      </c>
      <c r="H106" s="1">
        <f>IFERROR(__xludf.DUMMYFUNCTION("""COMPUTED_VALUE"""),1504.45)</f>
        <v>1504.45</v>
      </c>
      <c r="J106" s="2">
        <f>IFERROR(__xludf.DUMMYFUNCTION("""COMPUTED_VALUE"""),45443.66666666667)</f>
        <v>45443.66667</v>
      </c>
      <c r="K106" s="1">
        <f>IFERROR(__xludf.DUMMYFUNCTION("""COMPUTED_VALUE"""),1526.25)</f>
        <v>1526.25</v>
      </c>
      <c r="M106" s="2">
        <f>IFERROR(__xludf.DUMMYFUNCTION("""COMPUTED_VALUE"""),45443.66666666667)</f>
        <v>45443.66667</v>
      </c>
      <c r="N106" s="1">
        <f>IFERROR(__xludf.DUMMYFUNCTION("""COMPUTED_VALUE"""),0.0)</f>
        <v>0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IFERROR(__xludf.DUMMYFUNCTION("""COMPUTED_VALUE"""),1535.7)</f>
        <v>1535.7</v>
      </c>
      <c r="D107" s="2">
        <f>IFERROR(__xludf.DUMMYFUNCTION("""COMPUTED_VALUE"""),45446.66666666667)</f>
        <v>45446.66667</v>
      </c>
      <c r="E107" s="1">
        <f>IFERROR(__xludf.DUMMYFUNCTION("""COMPUTED_VALUE"""),1535.7)</f>
        <v>1535.7</v>
      </c>
      <c r="G107" s="2">
        <f>IFERROR(__xludf.DUMMYFUNCTION("""COMPUTED_VALUE"""),45446.66666666667)</f>
        <v>45446.66667</v>
      </c>
      <c r="H107" s="1">
        <f>IFERROR(__xludf.DUMMYFUNCTION("""COMPUTED_VALUE"""),1505.15)</f>
        <v>1505.15</v>
      </c>
      <c r="J107" s="2">
        <f>IFERROR(__xludf.DUMMYFUNCTION("""COMPUTED_VALUE"""),45446.66666666667)</f>
        <v>45446.66667</v>
      </c>
      <c r="K107" s="1">
        <f>IFERROR(__xludf.DUMMYFUNCTION("""COMPUTED_VALUE"""),1516.58)</f>
        <v>1516.58</v>
      </c>
      <c r="M107" s="2">
        <f>IFERROR(__xludf.DUMMYFUNCTION("""COMPUTED_VALUE"""),45446.66666666667)</f>
        <v>45446.66667</v>
      </c>
      <c r="N107" s="1">
        <f>IFERROR(__xludf.DUMMYFUNCTION("""COMPUTED_VALUE"""),0.0)</f>
        <v>0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IFERROR(__xludf.DUMMYFUNCTION("""COMPUTED_VALUE"""),1508.21)</f>
        <v>1508.21</v>
      </c>
      <c r="D108" s="2">
        <f>IFERROR(__xludf.DUMMYFUNCTION("""COMPUTED_VALUE"""),45447.66666666667)</f>
        <v>45447.66667</v>
      </c>
      <c r="E108" s="1">
        <f>IFERROR(__xludf.DUMMYFUNCTION("""COMPUTED_VALUE"""),1510.86)</f>
        <v>1510.86</v>
      </c>
      <c r="G108" s="2">
        <f>IFERROR(__xludf.DUMMYFUNCTION("""COMPUTED_VALUE"""),45447.66666666667)</f>
        <v>45447.66667</v>
      </c>
      <c r="H108" s="1">
        <f>IFERROR(__xludf.DUMMYFUNCTION("""COMPUTED_VALUE"""),1497.33)</f>
        <v>1497.33</v>
      </c>
      <c r="J108" s="2">
        <f>IFERROR(__xludf.DUMMYFUNCTION("""COMPUTED_VALUE"""),45447.66666666667)</f>
        <v>45447.66667</v>
      </c>
      <c r="K108" s="1">
        <f>IFERROR(__xludf.DUMMYFUNCTION("""COMPUTED_VALUE"""),1498.95)</f>
        <v>1498.95</v>
      </c>
      <c r="M108" s="2">
        <f>IFERROR(__xludf.DUMMYFUNCTION("""COMPUTED_VALUE"""),45447.66666666667)</f>
        <v>45447.66667</v>
      </c>
      <c r="N108" s="1">
        <f>IFERROR(__xludf.DUMMYFUNCTION("""COMPUTED_VALUE"""),0.0)</f>
        <v>0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IFERROR(__xludf.DUMMYFUNCTION("""COMPUTED_VALUE"""),1504.84)</f>
        <v>1504.84</v>
      </c>
      <c r="D109" s="2">
        <f>IFERROR(__xludf.DUMMYFUNCTION("""COMPUTED_VALUE"""),45448.66666666667)</f>
        <v>45448.66667</v>
      </c>
      <c r="E109" s="1">
        <f>IFERROR(__xludf.DUMMYFUNCTION("""COMPUTED_VALUE"""),1516.59)</f>
        <v>1516.59</v>
      </c>
      <c r="G109" s="2">
        <f>IFERROR(__xludf.DUMMYFUNCTION("""COMPUTED_VALUE"""),45448.66666666667)</f>
        <v>45448.66667</v>
      </c>
      <c r="H109" s="1">
        <f>IFERROR(__xludf.DUMMYFUNCTION("""COMPUTED_VALUE"""),1499.39)</f>
        <v>1499.39</v>
      </c>
      <c r="J109" s="2">
        <f>IFERROR(__xludf.DUMMYFUNCTION("""COMPUTED_VALUE"""),45448.66666666667)</f>
        <v>45448.66667</v>
      </c>
      <c r="K109" s="1">
        <f>IFERROR(__xludf.DUMMYFUNCTION("""COMPUTED_VALUE"""),1516.23)</f>
        <v>1516.23</v>
      </c>
      <c r="M109" s="2">
        <f>IFERROR(__xludf.DUMMYFUNCTION("""COMPUTED_VALUE"""),45448.66666666667)</f>
        <v>45448.66667</v>
      </c>
      <c r="N109" s="1">
        <f>IFERROR(__xludf.DUMMYFUNCTION("""COMPUTED_VALUE"""),0.0)</f>
        <v>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IFERROR(__xludf.DUMMYFUNCTION("""COMPUTED_VALUE"""),1513.87)</f>
        <v>1513.87</v>
      </c>
      <c r="D110" s="2">
        <f>IFERROR(__xludf.DUMMYFUNCTION("""COMPUTED_VALUE"""),45449.66666666667)</f>
        <v>45449.66667</v>
      </c>
      <c r="E110" s="1">
        <f>IFERROR(__xludf.DUMMYFUNCTION("""COMPUTED_VALUE"""),1518.01)</f>
        <v>1518.01</v>
      </c>
      <c r="G110" s="2">
        <f>IFERROR(__xludf.DUMMYFUNCTION("""COMPUTED_VALUE"""),45449.66666666667)</f>
        <v>45449.66667</v>
      </c>
      <c r="H110" s="1">
        <f>IFERROR(__xludf.DUMMYFUNCTION("""COMPUTED_VALUE"""),1506.23)</f>
        <v>1506.23</v>
      </c>
      <c r="J110" s="2">
        <f>IFERROR(__xludf.DUMMYFUNCTION("""COMPUTED_VALUE"""),45449.66666666667)</f>
        <v>45449.66667</v>
      </c>
      <c r="K110" s="1">
        <f>IFERROR(__xludf.DUMMYFUNCTION("""COMPUTED_VALUE"""),1510.63)</f>
        <v>1510.63</v>
      </c>
      <c r="M110" s="2">
        <f>IFERROR(__xludf.DUMMYFUNCTION("""COMPUTED_VALUE"""),45449.66666666667)</f>
        <v>45449.66667</v>
      </c>
      <c r="N110" s="1">
        <f>IFERROR(__xludf.DUMMYFUNCTION("""COMPUTED_VALUE"""),0.0)</f>
        <v>0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IFERROR(__xludf.DUMMYFUNCTION("""COMPUTED_VALUE"""),1499.47)</f>
        <v>1499.47</v>
      </c>
      <c r="D111" s="2">
        <f>IFERROR(__xludf.DUMMYFUNCTION("""COMPUTED_VALUE"""),45450.66666666667)</f>
        <v>45450.66667</v>
      </c>
      <c r="E111" s="1">
        <f>IFERROR(__xludf.DUMMYFUNCTION("""COMPUTED_VALUE"""),1508.52)</f>
        <v>1508.52</v>
      </c>
      <c r="G111" s="2">
        <f>IFERROR(__xludf.DUMMYFUNCTION("""COMPUTED_VALUE"""),45450.66666666667)</f>
        <v>45450.66667</v>
      </c>
      <c r="H111" s="1">
        <f>IFERROR(__xludf.DUMMYFUNCTION("""COMPUTED_VALUE"""),1495.69)</f>
        <v>1495.69</v>
      </c>
      <c r="J111" s="2">
        <f>IFERROR(__xludf.DUMMYFUNCTION("""COMPUTED_VALUE"""),45450.66666666667)</f>
        <v>45450.66667</v>
      </c>
      <c r="K111" s="1">
        <f>IFERROR(__xludf.DUMMYFUNCTION("""COMPUTED_VALUE"""),1498.6)</f>
        <v>1498.6</v>
      </c>
      <c r="M111" s="2">
        <f>IFERROR(__xludf.DUMMYFUNCTION("""COMPUTED_VALUE"""),45450.66666666667)</f>
        <v>45450.66667</v>
      </c>
      <c r="N111" s="1">
        <f>IFERROR(__xludf.DUMMYFUNCTION("""COMPUTED_VALUE"""),0.0)</f>
        <v>0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IFERROR(__xludf.DUMMYFUNCTION("""COMPUTED_VALUE"""),1489.57)</f>
        <v>1489.57</v>
      </c>
      <c r="D112" s="2">
        <f>IFERROR(__xludf.DUMMYFUNCTION("""COMPUTED_VALUE"""),45453.66666666667)</f>
        <v>45453.66667</v>
      </c>
      <c r="E112" s="1">
        <f>IFERROR(__xludf.DUMMYFUNCTION("""COMPUTED_VALUE"""),1507.56)</f>
        <v>1507.56</v>
      </c>
      <c r="G112" s="2">
        <f>IFERROR(__xludf.DUMMYFUNCTION("""COMPUTED_VALUE"""),45453.66666666667)</f>
        <v>45453.66667</v>
      </c>
      <c r="H112" s="1">
        <f>IFERROR(__xludf.DUMMYFUNCTION("""COMPUTED_VALUE"""),1489.57)</f>
        <v>1489.57</v>
      </c>
      <c r="J112" s="2">
        <f>IFERROR(__xludf.DUMMYFUNCTION("""COMPUTED_VALUE"""),45453.66666666667)</f>
        <v>45453.66667</v>
      </c>
      <c r="K112" s="1">
        <f>IFERROR(__xludf.DUMMYFUNCTION("""COMPUTED_VALUE"""),1505.24)</f>
        <v>1505.24</v>
      </c>
      <c r="M112" s="2">
        <f>IFERROR(__xludf.DUMMYFUNCTION("""COMPUTED_VALUE"""),45453.66666666667)</f>
        <v>45453.66667</v>
      </c>
      <c r="N112" s="1">
        <f>IFERROR(__xludf.DUMMYFUNCTION("""COMPUTED_VALUE"""),0.0)</f>
        <v>0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IFERROR(__xludf.DUMMYFUNCTION("""COMPUTED_VALUE"""),1497.62)</f>
        <v>1497.62</v>
      </c>
      <c r="D113" s="2">
        <f>IFERROR(__xludf.DUMMYFUNCTION("""COMPUTED_VALUE"""),45454.66666666667)</f>
        <v>45454.66667</v>
      </c>
      <c r="E113" s="1">
        <f>IFERROR(__xludf.DUMMYFUNCTION("""COMPUTED_VALUE"""),1502.53)</f>
        <v>1502.53</v>
      </c>
      <c r="G113" s="2">
        <f>IFERROR(__xludf.DUMMYFUNCTION("""COMPUTED_VALUE"""),45454.66666666667)</f>
        <v>45454.66667</v>
      </c>
      <c r="H113" s="1">
        <f>IFERROR(__xludf.DUMMYFUNCTION("""COMPUTED_VALUE"""),1487.9)</f>
        <v>1487.9</v>
      </c>
      <c r="J113" s="2">
        <f>IFERROR(__xludf.DUMMYFUNCTION("""COMPUTED_VALUE"""),45454.66666666667)</f>
        <v>45454.66667</v>
      </c>
      <c r="K113" s="1">
        <f>IFERROR(__xludf.DUMMYFUNCTION("""COMPUTED_VALUE"""),1500.23)</f>
        <v>1500.23</v>
      </c>
      <c r="M113" s="2">
        <f>IFERROR(__xludf.DUMMYFUNCTION("""COMPUTED_VALUE"""),45454.66666666667)</f>
        <v>45454.66667</v>
      </c>
      <c r="N113" s="1">
        <f>IFERROR(__xludf.DUMMYFUNCTION("""COMPUTED_VALUE"""),0.0)</f>
        <v>0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IFERROR(__xludf.DUMMYFUNCTION("""COMPUTED_VALUE"""),1523.94)</f>
        <v>1523.94</v>
      </c>
      <c r="D114" s="2">
        <f>IFERROR(__xludf.DUMMYFUNCTION("""COMPUTED_VALUE"""),45455.66666666667)</f>
        <v>45455.66667</v>
      </c>
      <c r="E114" s="1">
        <f>IFERROR(__xludf.DUMMYFUNCTION("""COMPUTED_VALUE"""),1535.65)</f>
        <v>1535.65</v>
      </c>
      <c r="G114" s="2">
        <f>IFERROR(__xludf.DUMMYFUNCTION("""COMPUTED_VALUE"""),45455.66666666667)</f>
        <v>45455.66667</v>
      </c>
      <c r="H114" s="1">
        <f>IFERROR(__xludf.DUMMYFUNCTION("""COMPUTED_VALUE"""),1514.58)</f>
        <v>1514.58</v>
      </c>
      <c r="J114" s="2">
        <f>IFERROR(__xludf.DUMMYFUNCTION("""COMPUTED_VALUE"""),45455.66666666667)</f>
        <v>45455.66667</v>
      </c>
      <c r="K114" s="1">
        <f>IFERROR(__xludf.DUMMYFUNCTION("""COMPUTED_VALUE"""),1518.73)</f>
        <v>1518.73</v>
      </c>
      <c r="M114" s="2">
        <f>IFERROR(__xludf.DUMMYFUNCTION("""COMPUTED_VALUE"""),45455.66666666667)</f>
        <v>45455.66667</v>
      </c>
      <c r="N114" s="1">
        <f>IFERROR(__xludf.DUMMYFUNCTION("""COMPUTED_VALUE"""),0.0)</f>
        <v>0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IFERROR(__xludf.DUMMYFUNCTION("""COMPUTED_VALUE"""),1516.26)</f>
        <v>1516.26</v>
      </c>
      <c r="D115" s="2">
        <f>IFERROR(__xludf.DUMMYFUNCTION("""COMPUTED_VALUE"""),45456.66666666667)</f>
        <v>45456.66667</v>
      </c>
      <c r="E115" s="1">
        <f>IFERROR(__xludf.DUMMYFUNCTION("""COMPUTED_VALUE"""),1517.33)</f>
        <v>1517.33</v>
      </c>
      <c r="G115" s="2">
        <f>IFERROR(__xludf.DUMMYFUNCTION("""COMPUTED_VALUE"""),45456.66666666667)</f>
        <v>45456.66667</v>
      </c>
      <c r="H115" s="1">
        <f>IFERROR(__xludf.DUMMYFUNCTION("""COMPUTED_VALUE"""),1501.35)</f>
        <v>1501.35</v>
      </c>
      <c r="J115" s="2">
        <f>IFERROR(__xludf.DUMMYFUNCTION("""COMPUTED_VALUE"""),45456.66666666667)</f>
        <v>45456.66667</v>
      </c>
      <c r="K115" s="1">
        <f>IFERROR(__xludf.DUMMYFUNCTION("""COMPUTED_VALUE"""),1510.08)</f>
        <v>1510.08</v>
      </c>
      <c r="M115" s="2">
        <f>IFERROR(__xludf.DUMMYFUNCTION("""COMPUTED_VALUE"""),45456.66666666667)</f>
        <v>45456.66667</v>
      </c>
      <c r="N115" s="1">
        <f>IFERROR(__xludf.DUMMYFUNCTION("""COMPUTED_VALUE"""),0.0)</f>
        <v>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IFERROR(__xludf.DUMMYFUNCTION("""COMPUTED_VALUE"""),1497.61)</f>
        <v>1497.61</v>
      </c>
      <c r="D116" s="2">
        <f>IFERROR(__xludf.DUMMYFUNCTION("""COMPUTED_VALUE"""),45457.66666666667)</f>
        <v>45457.66667</v>
      </c>
      <c r="E116" s="1">
        <f>IFERROR(__xludf.DUMMYFUNCTION("""COMPUTED_VALUE"""),1497.95)</f>
        <v>1497.95</v>
      </c>
      <c r="G116" s="2">
        <f>IFERROR(__xludf.DUMMYFUNCTION("""COMPUTED_VALUE"""),45457.66666666667)</f>
        <v>45457.66667</v>
      </c>
      <c r="H116" s="1">
        <f>IFERROR(__xludf.DUMMYFUNCTION("""COMPUTED_VALUE"""),1482.42)</f>
        <v>1482.42</v>
      </c>
      <c r="J116" s="2">
        <f>IFERROR(__xludf.DUMMYFUNCTION("""COMPUTED_VALUE"""),45457.66666666667)</f>
        <v>45457.66667</v>
      </c>
      <c r="K116" s="1">
        <f>IFERROR(__xludf.DUMMYFUNCTION("""COMPUTED_VALUE"""),1489.96)</f>
        <v>1489.96</v>
      </c>
      <c r="M116" s="2">
        <f>IFERROR(__xludf.DUMMYFUNCTION("""COMPUTED_VALUE"""),45457.66666666667)</f>
        <v>45457.66667</v>
      </c>
      <c r="N116" s="1">
        <f>IFERROR(__xludf.DUMMYFUNCTION("""COMPUTED_VALUE"""),0.0)</f>
        <v>0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IFERROR(__xludf.DUMMYFUNCTION("""COMPUTED_VALUE"""),1486.28)</f>
        <v>1486.28</v>
      </c>
      <c r="D117" s="2">
        <f>IFERROR(__xludf.DUMMYFUNCTION("""COMPUTED_VALUE"""),45460.66666666667)</f>
        <v>45460.66667</v>
      </c>
      <c r="E117" s="1">
        <f>IFERROR(__xludf.DUMMYFUNCTION("""COMPUTED_VALUE"""),1501.56)</f>
        <v>1501.56</v>
      </c>
      <c r="G117" s="2">
        <f>IFERROR(__xludf.DUMMYFUNCTION("""COMPUTED_VALUE"""),45460.66666666667)</f>
        <v>45460.66667</v>
      </c>
      <c r="H117" s="1">
        <f>IFERROR(__xludf.DUMMYFUNCTION("""COMPUTED_VALUE"""),1482.82)</f>
        <v>1482.82</v>
      </c>
      <c r="J117" s="2">
        <f>IFERROR(__xludf.DUMMYFUNCTION("""COMPUTED_VALUE"""),45460.66666666667)</f>
        <v>45460.66667</v>
      </c>
      <c r="K117" s="1">
        <f>IFERROR(__xludf.DUMMYFUNCTION("""COMPUTED_VALUE"""),1499.6)</f>
        <v>1499.6</v>
      </c>
      <c r="M117" s="2">
        <f>IFERROR(__xludf.DUMMYFUNCTION("""COMPUTED_VALUE"""),45460.66666666667)</f>
        <v>45460.66667</v>
      </c>
      <c r="N117" s="1">
        <f>IFERROR(__xludf.DUMMYFUNCTION("""COMPUTED_VALUE"""),0.0)</f>
        <v>0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IFERROR(__xludf.DUMMYFUNCTION("""COMPUTED_VALUE"""),1498.93)</f>
        <v>1498.93</v>
      </c>
      <c r="D118" s="2">
        <f>IFERROR(__xludf.DUMMYFUNCTION("""COMPUTED_VALUE"""),45461.66666666667)</f>
        <v>45461.66667</v>
      </c>
      <c r="E118" s="1">
        <f>IFERROR(__xludf.DUMMYFUNCTION("""COMPUTED_VALUE"""),1506.49)</f>
        <v>1506.49</v>
      </c>
      <c r="G118" s="2">
        <f>IFERROR(__xludf.DUMMYFUNCTION("""COMPUTED_VALUE"""),45461.66666666667)</f>
        <v>45461.66667</v>
      </c>
      <c r="H118" s="1">
        <f>IFERROR(__xludf.DUMMYFUNCTION("""COMPUTED_VALUE"""),1498.93)</f>
        <v>1498.93</v>
      </c>
      <c r="J118" s="2">
        <f>IFERROR(__xludf.DUMMYFUNCTION("""COMPUTED_VALUE"""),45461.66666666667)</f>
        <v>45461.66667</v>
      </c>
      <c r="K118" s="1">
        <f>IFERROR(__xludf.DUMMYFUNCTION("""COMPUTED_VALUE"""),1503.86)</f>
        <v>1503.86</v>
      </c>
      <c r="M118" s="2">
        <f>IFERROR(__xludf.DUMMYFUNCTION("""COMPUTED_VALUE"""),45461.66666666667)</f>
        <v>45461.66667</v>
      </c>
      <c r="N118" s="1">
        <f>IFERROR(__xludf.DUMMYFUNCTION("""COMPUTED_VALUE"""),0.0)</f>
        <v>0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IFERROR(__xludf.DUMMYFUNCTION("""COMPUTED_VALUE"""),1502.12)</f>
        <v>1502.12</v>
      </c>
      <c r="D119" s="2">
        <f>IFERROR(__xludf.DUMMYFUNCTION("""COMPUTED_VALUE"""),45463.66666666667)</f>
        <v>45463.66667</v>
      </c>
      <c r="E119" s="1">
        <f>IFERROR(__xludf.DUMMYFUNCTION("""COMPUTED_VALUE"""),1508.26)</f>
        <v>1508.26</v>
      </c>
      <c r="G119" s="2">
        <f>IFERROR(__xludf.DUMMYFUNCTION("""COMPUTED_VALUE"""),45463.66666666667)</f>
        <v>45463.66667</v>
      </c>
      <c r="H119" s="1">
        <f>IFERROR(__xludf.DUMMYFUNCTION("""COMPUTED_VALUE"""),1496.33)</f>
        <v>1496.33</v>
      </c>
      <c r="J119" s="2">
        <f>IFERROR(__xludf.DUMMYFUNCTION("""COMPUTED_VALUE"""),45463.66666666667)</f>
        <v>45463.66667</v>
      </c>
      <c r="K119" s="1">
        <f>IFERROR(__xludf.DUMMYFUNCTION("""COMPUTED_VALUE"""),1501.28)</f>
        <v>1501.28</v>
      </c>
      <c r="M119" s="2">
        <f>IFERROR(__xludf.DUMMYFUNCTION("""COMPUTED_VALUE"""),45463.66666666667)</f>
        <v>45463.66667</v>
      </c>
      <c r="N119" s="1">
        <f>IFERROR(__xludf.DUMMYFUNCTION("""COMPUTED_VALUE"""),0.0)</f>
        <v>0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IFERROR(__xludf.DUMMYFUNCTION("""COMPUTED_VALUE"""),1502.85)</f>
        <v>1502.85</v>
      </c>
      <c r="D120" s="2">
        <f>IFERROR(__xludf.DUMMYFUNCTION("""COMPUTED_VALUE"""),45464.66666666667)</f>
        <v>45464.66667</v>
      </c>
      <c r="E120" s="1">
        <f>IFERROR(__xludf.DUMMYFUNCTION("""COMPUTED_VALUE"""),1506.46)</f>
        <v>1506.46</v>
      </c>
      <c r="G120" s="2">
        <f>IFERROR(__xludf.DUMMYFUNCTION("""COMPUTED_VALUE"""),45464.66666666667)</f>
        <v>45464.66667</v>
      </c>
      <c r="H120" s="1">
        <f>IFERROR(__xludf.DUMMYFUNCTION("""COMPUTED_VALUE"""),1492.2)</f>
        <v>1492.2</v>
      </c>
      <c r="J120" s="2">
        <f>IFERROR(__xludf.DUMMYFUNCTION("""COMPUTED_VALUE"""),45464.66666666667)</f>
        <v>45464.66667</v>
      </c>
      <c r="K120" s="1">
        <f>IFERROR(__xludf.DUMMYFUNCTION("""COMPUTED_VALUE"""),1506.37)</f>
        <v>1506.37</v>
      </c>
      <c r="M120" s="2">
        <f>IFERROR(__xludf.DUMMYFUNCTION("""COMPUTED_VALUE"""),45464.66666666667)</f>
        <v>45464.66667</v>
      </c>
      <c r="N120" s="1">
        <f>IFERROR(__xludf.DUMMYFUNCTION("""COMPUTED_VALUE"""),0.0)</f>
        <v>0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IFERROR(__xludf.DUMMYFUNCTION("""COMPUTED_VALUE"""),1506.46)</f>
        <v>1506.46</v>
      </c>
      <c r="D121" s="2">
        <f>IFERROR(__xludf.DUMMYFUNCTION("""COMPUTED_VALUE"""),45467.66666666667)</f>
        <v>45467.66667</v>
      </c>
      <c r="E121" s="1">
        <f>IFERROR(__xludf.DUMMYFUNCTION("""COMPUTED_VALUE"""),1520.25)</f>
        <v>1520.25</v>
      </c>
      <c r="G121" s="2">
        <f>IFERROR(__xludf.DUMMYFUNCTION("""COMPUTED_VALUE"""),45467.66666666667)</f>
        <v>45467.66667</v>
      </c>
      <c r="H121" s="1">
        <f>IFERROR(__xludf.DUMMYFUNCTION("""COMPUTED_VALUE"""),1505.94)</f>
        <v>1505.94</v>
      </c>
      <c r="J121" s="2">
        <f>IFERROR(__xludf.DUMMYFUNCTION("""COMPUTED_VALUE"""),45467.66666666667)</f>
        <v>45467.66667</v>
      </c>
      <c r="K121" s="1">
        <f>IFERROR(__xludf.DUMMYFUNCTION("""COMPUTED_VALUE"""),1512.82)</f>
        <v>1512.82</v>
      </c>
      <c r="M121" s="2">
        <f>IFERROR(__xludf.DUMMYFUNCTION("""COMPUTED_VALUE"""),45467.66666666667)</f>
        <v>45467.66667</v>
      </c>
      <c r="N121" s="1">
        <f>IFERROR(__xludf.DUMMYFUNCTION("""COMPUTED_VALUE"""),0.0)</f>
        <v>0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IFERROR(__xludf.DUMMYFUNCTION("""COMPUTED_VALUE"""),1510.91)</f>
        <v>1510.91</v>
      </c>
      <c r="D122" s="2">
        <f>IFERROR(__xludf.DUMMYFUNCTION("""COMPUTED_VALUE"""),45468.66666666667)</f>
        <v>45468.66667</v>
      </c>
      <c r="E122" s="1">
        <f>IFERROR(__xludf.DUMMYFUNCTION("""COMPUTED_VALUE"""),1510.91)</f>
        <v>1510.91</v>
      </c>
      <c r="G122" s="2">
        <f>IFERROR(__xludf.DUMMYFUNCTION("""COMPUTED_VALUE"""),45468.66666666667)</f>
        <v>45468.66667</v>
      </c>
      <c r="H122" s="1">
        <f>IFERROR(__xludf.DUMMYFUNCTION("""COMPUTED_VALUE"""),1496.18)</f>
        <v>1496.18</v>
      </c>
      <c r="J122" s="2">
        <f>IFERROR(__xludf.DUMMYFUNCTION("""COMPUTED_VALUE"""),45468.66666666667)</f>
        <v>45468.66667</v>
      </c>
      <c r="K122" s="1">
        <f>IFERROR(__xludf.DUMMYFUNCTION("""COMPUTED_VALUE"""),1501.07)</f>
        <v>1501.07</v>
      </c>
      <c r="M122" s="2">
        <f>IFERROR(__xludf.DUMMYFUNCTION("""COMPUTED_VALUE"""),45468.66666666667)</f>
        <v>45468.66667</v>
      </c>
      <c r="N122" s="1">
        <f>IFERROR(__xludf.DUMMYFUNCTION("""COMPUTED_VALUE"""),0.0)</f>
        <v>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IFERROR(__xludf.DUMMYFUNCTION("""COMPUTED_VALUE"""),1494.72)</f>
        <v>1494.72</v>
      </c>
      <c r="D123" s="2">
        <f>IFERROR(__xludf.DUMMYFUNCTION("""COMPUTED_VALUE"""),45469.66666666667)</f>
        <v>45469.66667</v>
      </c>
      <c r="E123" s="1">
        <f>IFERROR(__xludf.DUMMYFUNCTION("""COMPUTED_VALUE"""),1497.62)</f>
        <v>1497.62</v>
      </c>
      <c r="G123" s="2">
        <f>IFERROR(__xludf.DUMMYFUNCTION("""COMPUTED_VALUE"""),45469.66666666667)</f>
        <v>45469.66667</v>
      </c>
      <c r="H123" s="1">
        <f>IFERROR(__xludf.DUMMYFUNCTION("""COMPUTED_VALUE"""),1491.45)</f>
        <v>1491.45</v>
      </c>
      <c r="J123" s="2">
        <f>IFERROR(__xludf.DUMMYFUNCTION("""COMPUTED_VALUE"""),45469.66666666667)</f>
        <v>45469.66667</v>
      </c>
      <c r="K123" s="1">
        <f>IFERROR(__xludf.DUMMYFUNCTION("""COMPUTED_VALUE"""),1496.56)</f>
        <v>1496.56</v>
      </c>
      <c r="M123" s="2">
        <f>IFERROR(__xludf.DUMMYFUNCTION("""COMPUTED_VALUE"""),45469.66666666667)</f>
        <v>45469.66667</v>
      </c>
      <c r="N123" s="1">
        <f>IFERROR(__xludf.DUMMYFUNCTION("""COMPUTED_VALUE"""),0.0)</f>
        <v>0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IFERROR(__xludf.DUMMYFUNCTION("""COMPUTED_VALUE"""),1496.03)</f>
        <v>1496.03</v>
      </c>
      <c r="D124" s="2">
        <f>IFERROR(__xludf.DUMMYFUNCTION("""COMPUTED_VALUE"""),45470.66666666667)</f>
        <v>45470.66667</v>
      </c>
      <c r="E124" s="1">
        <f>IFERROR(__xludf.DUMMYFUNCTION("""COMPUTED_VALUE"""),1503.06)</f>
        <v>1503.06</v>
      </c>
      <c r="G124" s="2">
        <f>IFERROR(__xludf.DUMMYFUNCTION("""COMPUTED_VALUE"""),45470.66666666667)</f>
        <v>45470.66667</v>
      </c>
      <c r="H124" s="1">
        <f>IFERROR(__xludf.DUMMYFUNCTION("""COMPUTED_VALUE"""),1493.57)</f>
        <v>1493.57</v>
      </c>
      <c r="J124" s="2">
        <f>IFERROR(__xludf.DUMMYFUNCTION("""COMPUTED_VALUE"""),45470.66666666667)</f>
        <v>45470.66667</v>
      </c>
      <c r="K124" s="1">
        <f>IFERROR(__xludf.DUMMYFUNCTION("""COMPUTED_VALUE"""),1502.92)</f>
        <v>1502.92</v>
      </c>
      <c r="M124" s="2">
        <f>IFERROR(__xludf.DUMMYFUNCTION("""COMPUTED_VALUE"""),45470.66666666667)</f>
        <v>45470.66667</v>
      </c>
      <c r="N124" s="1">
        <f>IFERROR(__xludf.DUMMYFUNCTION("""COMPUTED_VALUE"""),0.0)</f>
        <v>0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IFERROR(__xludf.DUMMYFUNCTION("""COMPUTED_VALUE"""),1507.05)</f>
        <v>1507.05</v>
      </c>
      <c r="D125" s="2">
        <f>IFERROR(__xludf.DUMMYFUNCTION("""COMPUTED_VALUE"""),45471.66666666667)</f>
        <v>45471.66667</v>
      </c>
      <c r="E125" s="1">
        <f>IFERROR(__xludf.DUMMYFUNCTION("""COMPUTED_VALUE"""),1514.62)</f>
        <v>1514.62</v>
      </c>
      <c r="G125" s="2">
        <f>IFERROR(__xludf.DUMMYFUNCTION("""COMPUTED_VALUE"""),45471.66666666667)</f>
        <v>45471.66667</v>
      </c>
      <c r="H125" s="1">
        <f>IFERROR(__xludf.DUMMYFUNCTION("""COMPUTED_VALUE"""),1494.6)</f>
        <v>1494.6</v>
      </c>
      <c r="J125" s="2">
        <f>IFERROR(__xludf.DUMMYFUNCTION("""COMPUTED_VALUE"""),45471.66666666667)</f>
        <v>45471.66667</v>
      </c>
      <c r="K125" s="1">
        <f>IFERROR(__xludf.DUMMYFUNCTION("""COMPUTED_VALUE"""),1502.77)</f>
        <v>1502.77</v>
      </c>
      <c r="M125" s="2">
        <f>IFERROR(__xludf.DUMMYFUNCTION("""COMPUTED_VALUE"""),45471.66666666667)</f>
        <v>45471.66667</v>
      </c>
      <c r="N125" s="1">
        <f>IFERROR(__xludf.DUMMYFUNCTION("""COMPUTED_VALUE"""),0.0)</f>
        <v>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IFERROR(__xludf.DUMMYFUNCTION("""COMPUTED_VALUE"""),1506.71)</f>
        <v>1506.71</v>
      </c>
      <c r="D126" s="2">
        <f>IFERROR(__xludf.DUMMYFUNCTION("""COMPUTED_VALUE"""),45474.66666666667)</f>
        <v>45474.66667</v>
      </c>
      <c r="E126" s="1">
        <f>IFERROR(__xludf.DUMMYFUNCTION("""COMPUTED_VALUE"""),1507.98)</f>
        <v>1507.98</v>
      </c>
      <c r="G126" s="2">
        <f>IFERROR(__xludf.DUMMYFUNCTION("""COMPUTED_VALUE"""),45474.66666666667)</f>
        <v>45474.66667</v>
      </c>
      <c r="H126" s="1">
        <f>IFERROR(__xludf.DUMMYFUNCTION("""COMPUTED_VALUE"""),1487.5)</f>
        <v>1487.5</v>
      </c>
      <c r="J126" s="2">
        <f>IFERROR(__xludf.DUMMYFUNCTION("""COMPUTED_VALUE"""),45474.66666666667)</f>
        <v>45474.66667</v>
      </c>
      <c r="K126" s="1">
        <f>IFERROR(__xludf.DUMMYFUNCTION("""COMPUTED_VALUE"""),1488.82)</f>
        <v>1488.82</v>
      </c>
      <c r="M126" s="2">
        <f>IFERROR(__xludf.DUMMYFUNCTION("""COMPUTED_VALUE"""),45474.66666666667)</f>
        <v>45474.66667</v>
      </c>
      <c r="N126" s="1">
        <f>IFERROR(__xludf.DUMMYFUNCTION("""COMPUTED_VALUE"""),0.0)</f>
        <v>0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IFERROR(__xludf.DUMMYFUNCTION("""COMPUTED_VALUE"""),1487.79)</f>
        <v>1487.79</v>
      </c>
      <c r="D127" s="2">
        <f>IFERROR(__xludf.DUMMYFUNCTION("""COMPUTED_VALUE"""),45475.66666666667)</f>
        <v>45475.66667</v>
      </c>
      <c r="E127" s="1">
        <f>IFERROR(__xludf.DUMMYFUNCTION("""COMPUTED_VALUE"""),1493.63)</f>
        <v>1493.63</v>
      </c>
      <c r="G127" s="2">
        <f>IFERROR(__xludf.DUMMYFUNCTION("""COMPUTED_VALUE"""),45475.66666666667)</f>
        <v>45475.66667</v>
      </c>
      <c r="H127" s="1">
        <f>IFERROR(__xludf.DUMMYFUNCTION("""COMPUTED_VALUE"""),1486.78)</f>
        <v>1486.78</v>
      </c>
      <c r="J127" s="2">
        <f>IFERROR(__xludf.DUMMYFUNCTION("""COMPUTED_VALUE"""),45475.66666666667)</f>
        <v>45475.66667</v>
      </c>
      <c r="K127" s="1">
        <f>IFERROR(__xludf.DUMMYFUNCTION("""COMPUTED_VALUE"""),1493.11)</f>
        <v>1493.11</v>
      </c>
      <c r="M127" s="2">
        <f>IFERROR(__xludf.DUMMYFUNCTION("""COMPUTED_VALUE"""),45475.66666666667)</f>
        <v>45475.66667</v>
      </c>
      <c r="N127" s="1">
        <f>IFERROR(__xludf.DUMMYFUNCTION("""COMPUTED_VALUE"""),0.0)</f>
        <v>0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IFERROR(__xludf.DUMMYFUNCTION("""COMPUTED_VALUE"""),1496.74)</f>
        <v>1496.74</v>
      </c>
      <c r="D128" s="2">
        <f>IFERROR(__xludf.DUMMYFUNCTION("""COMPUTED_VALUE"""),45476.54166666667)</f>
        <v>45476.54167</v>
      </c>
      <c r="E128" s="1">
        <f>IFERROR(__xludf.DUMMYFUNCTION("""COMPUTED_VALUE"""),1504.85)</f>
        <v>1504.85</v>
      </c>
      <c r="G128" s="2">
        <f>IFERROR(__xludf.DUMMYFUNCTION("""COMPUTED_VALUE"""),45476.54166666667)</f>
        <v>45476.54167</v>
      </c>
      <c r="H128" s="1">
        <f>IFERROR(__xludf.DUMMYFUNCTION("""COMPUTED_VALUE"""),1494.32)</f>
        <v>1494.32</v>
      </c>
      <c r="J128" s="2">
        <f>IFERROR(__xludf.DUMMYFUNCTION("""COMPUTED_VALUE"""),45476.54166666667)</f>
        <v>45476.54167</v>
      </c>
      <c r="K128" s="1">
        <f>IFERROR(__xludf.DUMMYFUNCTION("""COMPUTED_VALUE"""),1498.55)</f>
        <v>1498.55</v>
      </c>
      <c r="M128" s="2">
        <f>IFERROR(__xludf.DUMMYFUNCTION("""COMPUTED_VALUE"""),45476.54166666667)</f>
        <v>45476.54167</v>
      </c>
      <c r="N128" s="1">
        <f>IFERROR(__xludf.DUMMYFUNCTION("""COMPUTED_VALUE"""),0.0)</f>
        <v>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IFERROR(__xludf.DUMMYFUNCTION("""COMPUTED_VALUE"""),1495.45)</f>
        <v>1495.45</v>
      </c>
      <c r="D129" s="2">
        <f>IFERROR(__xludf.DUMMYFUNCTION("""COMPUTED_VALUE"""),45478.66666666667)</f>
        <v>45478.66667</v>
      </c>
      <c r="E129" s="1">
        <f>IFERROR(__xludf.DUMMYFUNCTION("""COMPUTED_VALUE"""),1496.84)</f>
        <v>1496.84</v>
      </c>
      <c r="G129" s="2">
        <f>IFERROR(__xludf.DUMMYFUNCTION("""COMPUTED_VALUE"""),45478.66666666667)</f>
        <v>45478.66667</v>
      </c>
      <c r="H129" s="1">
        <f>IFERROR(__xludf.DUMMYFUNCTION("""COMPUTED_VALUE"""),1484.47)</f>
        <v>1484.47</v>
      </c>
      <c r="J129" s="2">
        <f>IFERROR(__xludf.DUMMYFUNCTION("""COMPUTED_VALUE"""),45478.66666666667)</f>
        <v>45478.66667</v>
      </c>
      <c r="K129" s="1">
        <f>IFERROR(__xludf.DUMMYFUNCTION("""COMPUTED_VALUE"""),1489.55)</f>
        <v>1489.55</v>
      </c>
      <c r="M129" s="2">
        <f>IFERROR(__xludf.DUMMYFUNCTION("""COMPUTED_VALUE"""),45478.66666666667)</f>
        <v>45478.66667</v>
      </c>
      <c r="N129" s="1">
        <f>IFERROR(__xludf.DUMMYFUNCTION("""COMPUTED_VALUE"""),0.0)</f>
        <v>0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IFERROR(__xludf.DUMMYFUNCTION("""COMPUTED_VALUE"""),1496.34)</f>
        <v>1496.34</v>
      </c>
      <c r="D130" s="2">
        <f>IFERROR(__xludf.DUMMYFUNCTION("""COMPUTED_VALUE"""),45481.66666666667)</f>
        <v>45481.66667</v>
      </c>
      <c r="E130" s="1">
        <f>IFERROR(__xludf.DUMMYFUNCTION("""COMPUTED_VALUE"""),1501.2)</f>
        <v>1501.2</v>
      </c>
      <c r="G130" s="2">
        <f>IFERROR(__xludf.DUMMYFUNCTION("""COMPUTED_VALUE"""),45481.66666666667)</f>
        <v>45481.66667</v>
      </c>
      <c r="H130" s="1">
        <f>IFERROR(__xludf.DUMMYFUNCTION("""COMPUTED_VALUE"""),1492.7)</f>
        <v>1492.7</v>
      </c>
      <c r="J130" s="2">
        <f>IFERROR(__xludf.DUMMYFUNCTION("""COMPUTED_VALUE"""),45481.66666666667)</f>
        <v>45481.66667</v>
      </c>
      <c r="K130" s="1">
        <f>IFERROR(__xludf.DUMMYFUNCTION("""COMPUTED_VALUE"""),1496.19)</f>
        <v>1496.19</v>
      </c>
      <c r="M130" s="2">
        <f>IFERROR(__xludf.DUMMYFUNCTION("""COMPUTED_VALUE"""),45481.66666666667)</f>
        <v>45481.66667</v>
      </c>
      <c r="N130" s="1">
        <f>IFERROR(__xludf.DUMMYFUNCTION("""COMPUTED_VALUE"""),0.0)</f>
        <v>0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IFERROR(__xludf.DUMMYFUNCTION("""COMPUTED_VALUE"""),1493.84)</f>
        <v>1493.84</v>
      </c>
      <c r="D131" s="2">
        <f>IFERROR(__xludf.DUMMYFUNCTION("""COMPUTED_VALUE"""),45482.66666666667)</f>
        <v>45482.66667</v>
      </c>
      <c r="E131" s="1">
        <f>IFERROR(__xludf.DUMMYFUNCTION("""COMPUTED_VALUE"""),1498.16)</f>
        <v>1498.16</v>
      </c>
      <c r="G131" s="2">
        <f>IFERROR(__xludf.DUMMYFUNCTION("""COMPUTED_VALUE"""),45482.66666666667)</f>
        <v>45482.66667</v>
      </c>
      <c r="H131" s="1">
        <f>IFERROR(__xludf.DUMMYFUNCTION("""COMPUTED_VALUE"""),1488.03)</f>
        <v>1488.03</v>
      </c>
      <c r="J131" s="2">
        <f>IFERROR(__xludf.DUMMYFUNCTION("""COMPUTED_VALUE"""),45482.66666666667)</f>
        <v>45482.66667</v>
      </c>
      <c r="K131" s="1">
        <f>IFERROR(__xludf.DUMMYFUNCTION("""COMPUTED_VALUE"""),1488.22)</f>
        <v>1488.22</v>
      </c>
      <c r="M131" s="2">
        <f>IFERROR(__xludf.DUMMYFUNCTION("""COMPUTED_VALUE"""),45482.66666666667)</f>
        <v>45482.66667</v>
      </c>
      <c r="N131" s="1">
        <f>IFERROR(__xludf.DUMMYFUNCTION("""COMPUTED_VALUE"""),0.0)</f>
        <v>0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IFERROR(__xludf.DUMMYFUNCTION("""COMPUTED_VALUE"""),1493.29)</f>
        <v>1493.29</v>
      </c>
      <c r="D132" s="2">
        <f>IFERROR(__xludf.DUMMYFUNCTION("""COMPUTED_VALUE"""),45483.66666666667)</f>
        <v>45483.66667</v>
      </c>
      <c r="E132" s="1">
        <f>IFERROR(__xludf.DUMMYFUNCTION("""COMPUTED_VALUE"""),1502.42)</f>
        <v>1502.42</v>
      </c>
      <c r="G132" s="2">
        <f>IFERROR(__xludf.DUMMYFUNCTION("""COMPUTED_VALUE"""),45483.66666666667)</f>
        <v>45483.66667</v>
      </c>
      <c r="H132" s="1">
        <f>IFERROR(__xludf.DUMMYFUNCTION("""COMPUTED_VALUE"""),1488.67)</f>
        <v>1488.67</v>
      </c>
      <c r="J132" s="2">
        <f>IFERROR(__xludf.DUMMYFUNCTION("""COMPUTED_VALUE"""),45483.66666666667)</f>
        <v>45483.66667</v>
      </c>
      <c r="K132" s="1">
        <f>IFERROR(__xludf.DUMMYFUNCTION("""COMPUTED_VALUE"""),1502.1)</f>
        <v>1502.1</v>
      </c>
      <c r="M132" s="2">
        <f>IFERROR(__xludf.DUMMYFUNCTION("""COMPUTED_VALUE"""),45483.66666666667)</f>
        <v>45483.66667</v>
      </c>
      <c r="N132" s="1">
        <f>IFERROR(__xludf.DUMMYFUNCTION("""COMPUTED_VALUE"""),0.0)</f>
        <v>0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IFERROR(__xludf.DUMMYFUNCTION("""COMPUTED_VALUE"""),1518.14)</f>
        <v>1518.14</v>
      </c>
      <c r="D133" s="2">
        <f>IFERROR(__xludf.DUMMYFUNCTION("""COMPUTED_VALUE"""),45484.66666666667)</f>
        <v>45484.66667</v>
      </c>
      <c r="E133" s="1">
        <f>IFERROR(__xludf.DUMMYFUNCTION("""COMPUTED_VALUE"""),1534.13)</f>
        <v>1534.13</v>
      </c>
      <c r="G133" s="2">
        <f>IFERROR(__xludf.DUMMYFUNCTION("""COMPUTED_VALUE"""),45484.66666666667)</f>
        <v>45484.66667</v>
      </c>
      <c r="H133" s="1">
        <f>IFERROR(__xludf.DUMMYFUNCTION("""COMPUTED_VALUE"""),1517.9)</f>
        <v>1517.9</v>
      </c>
      <c r="J133" s="2">
        <f>IFERROR(__xludf.DUMMYFUNCTION("""COMPUTED_VALUE"""),45484.66666666667)</f>
        <v>45484.66667</v>
      </c>
      <c r="K133" s="1">
        <f>IFERROR(__xludf.DUMMYFUNCTION("""COMPUTED_VALUE"""),1532.03)</f>
        <v>1532.03</v>
      </c>
      <c r="M133" s="2">
        <f>IFERROR(__xludf.DUMMYFUNCTION("""COMPUTED_VALUE"""),45484.66666666667)</f>
        <v>45484.66667</v>
      </c>
      <c r="N133" s="1">
        <f>IFERROR(__xludf.DUMMYFUNCTION("""COMPUTED_VALUE"""),0.0)</f>
        <v>0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IFERROR(__xludf.DUMMYFUNCTION("""COMPUTED_VALUE"""),1540.45)</f>
        <v>1540.45</v>
      </c>
      <c r="D134" s="2">
        <f>IFERROR(__xludf.DUMMYFUNCTION("""COMPUTED_VALUE"""),45485.66666666667)</f>
        <v>45485.66667</v>
      </c>
      <c r="E134" s="1">
        <f>IFERROR(__xludf.DUMMYFUNCTION("""COMPUTED_VALUE"""),1555.15)</f>
        <v>1555.15</v>
      </c>
      <c r="G134" s="2">
        <f>IFERROR(__xludf.DUMMYFUNCTION("""COMPUTED_VALUE"""),45485.66666666667)</f>
        <v>45485.66667</v>
      </c>
      <c r="H134" s="1">
        <f>IFERROR(__xludf.DUMMYFUNCTION("""COMPUTED_VALUE"""),1538.89)</f>
        <v>1538.89</v>
      </c>
      <c r="J134" s="2">
        <f>IFERROR(__xludf.DUMMYFUNCTION("""COMPUTED_VALUE"""),45485.66666666667)</f>
        <v>45485.66667</v>
      </c>
      <c r="K134" s="1">
        <f>IFERROR(__xludf.DUMMYFUNCTION("""COMPUTED_VALUE"""),1547.64)</f>
        <v>1547.64</v>
      </c>
      <c r="M134" s="2">
        <f>IFERROR(__xludf.DUMMYFUNCTION("""COMPUTED_VALUE"""),45485.66666666667)</f>
        <v>45485.66667</v>
      </c>
      <c r="N134" s="1">
        <f>IFERROR(__xludf.DUMMYFUNCTION("""COMPUTED_VALUE"""),0.0)</f>
        <v>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IFERROR(__xludf.DUMMYFUNCTION("""COMPUTED_VALUE"""),1552.09)</f>
        <v>1552.09</v>
      </c>
      <c r="D135" s="2">
        <f>IFERROR(__xludf.DUMMYFUNCTION("""COMPUTED_VALUE"""),45488.66666666667)</f>
        <v>45488.66667</v>
      </c>
      <c r="E135" s="1">
        <f>IFERROR(__xludf.DUMMYFUNCTION("""COMPUTED_VALUE"""),1564.92)</f>
        <v>1564.92</v>
      </c>
      <c r="G135" s="2">
        <f>IFERROR(__xludf.DUMMYFUNCTION("""COMPUTED_VALUE"""),45488.66666666667)</f>
        <v>45488.66667</v>
      </c>
      <c r="H135" s="1">
        <f>IFERROR(__xludf.DUMMYFUNCTION("""COMPUTED_VALUE"""),1548.38)</f>
        <v>1548.38</v>
      </c>
      <c r="J135" s="2">
        <f>IFERROR(__xludf.DUMMYFUNCTION("""COMPUTED_VALUE"""),45488.66666666667)</f>
        <v>45488.66667</v>
      </c>
      <c r="K135" s="1">
        <f>IFERROR(__xludf.DUMMYFUNCTION("""COMPUTED_VALUE"""),1554.95)</f>
        <v>1554.95</v>
      </c>
      <c r="M135" s="2">
        <f>IFERROR(__xludf.DUMMYFUNCTION("""COMPUTED_VALUE"""),45488.66666666667)</f>
        <v>45488.66667</v>
      </c>
      <c r="N135" s="1">
        <f>IFERROR(__xludf.DUMMYFUNCTION("""COMPUTED_VALUE"""),0.0)</f>
        <v>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IFERROR(__xludf.DUMMYFUNCTION("""COMPUTED_VALUE"""),1563.14)</f>
        <v>1563.14</v>
      </c>
      <c r="D136" s="2">
        <f>IFERROR(__xludf.DUMMYFUNCTION("""COMPUTED_VALUE"""),45489.66666666667)</f>
        <v>45489.66667</v>
      </c>
      <c r="E136" s="1">
        <f>IFERROR(__xludf.DUMMYFUNCTION("""COMPUTED_VALUE"""),1592.6)</f>
        <v>1592.6</v>
      </c>
      <c r="G136" s="2">
        <f>IFERROR(__xludf.DUMMYFUNCTION("""COMPUTED_VALUE"""),45489.66666666667)</f>
        <v>45489.66667</v>
      </c>
      <c r="H136" s="1">
        <f>IFERROR(__xludf.DUMMYFUNCTION("""COMPUTED_VALUE"""),1561.95)</f>
        <v>1561.95</v>
      </c>
      <c r="J136" s="2">
        <f>IFERROR(__xludf.DUMMYFUNCTION("""COMPUTED_VALUE"""),45489.66666666667)</f>
        <v>45489.66667</v>
      </c>
      <c r="K136" s="1">
        <f>IFERROR(__xludf.DUMMYFUNCTION("""COMPUTED_VALUE"""),1591.67)</f>
        <v>1591.67</v>
      </c>
      <c r="M136" s="2">
        <f>IFERROR(__xludf.DUMMYFUNCTION("""COMPUTED_VALUE"""),45489.66666666667)</f>
        <v>45489.66667</v>
      </c>
      <c r="N136" s="1">
        <f>IFERROR(__xludf.DUMMYFUNCTION("""COMPUTED_VALUE"""),0.0)</f>
        <v>0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IFERROR(__xludf.DUMMYFUNCTION("""COMPUTED_VALUE"""),1578.67)</f>
        <v>1578.67</v>
      </c>
      <c r="D137" s="2">
        <f>IFERROR(__xludf.DUMMYFUNCTION("""COMPUTED_VALUE"""),45490.66666666667)</f>
        <v>45490.66667</v>
      </c>
      <c r="E137" s="1">
        <f>IFERROR(__xludf.DUMMYFUNCTION("""COMPUTED_VALUE"""),1592.74)</f>
        <v>1592.74</v>
      </c>
      <c r="G137" s="2">
        <f>IFERROR(__xludf.DUMMYFUNCTION("""COMPUTED_VALUE"""),45490.66666666667)</f>
        <v>45490.66667</v>
      </c>
      <c r="H137" s="1">
        <f>IFERROR(__xludf.DUMMYFUNCTION("""COMPUTED_VALUE"""),1568.8)</f>
        <v>1568.8</v>
      </c>
      <c r="J137" s="2">
        <f>IFERROR(__xludf.DUMMYFUNCTION("""COMPUTED_VALUE"""),45490.66666666667)</f>
        <v>45490.66667</v>
      </c>
      <c r="K137" s="1">
        <f>IFERROR(__xludf.DUMMYFUNCTION("""COMPUTED_VALUE"""),1568.8)</f>
        <v>1568.8</v>
      </c>
      <c r="M137" s="2">
        <f>IFERROR(__xludf.DUMMYFUNCTION("""COMPUTED_VALUE"""),45490.66666666667)</f>
        <v>45490.66667</v>
      </c>
      <c r="N137" s="1">
        <f>IFERROR(__xludf.DUMMYFUNCTION("""COMPUTED_VALUE"""),0.0)</f>
        <v>0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IFERROR(__xludf.DUMMYFUNCTION("""COMPUTED_VALUE"""),1567.39)</f>
        <v>1567.39</v>
      </c>
      <c r="D138" s="2">
        <f>IFERROR(__xludf.DUMMYFUNCTION("""COMPUTED_VALUE"""),45491.66666666667)</f>
        <v>45491.66667</v>
      </c>
      <c r="E138" s="1">
        <f>IFERROR(__xludf.DUMMYFUNCTION("""COMPUTED_VALUE"""),1585.05)</f>
        <v>1585.05</v>
      </c>
      <c r="G138" s="2">
        <f>IFERROR(__xludf.DUMMYFUNCTION("""COMPUTED_VALUE"""),45491.66666666667)</f>
        <v>45491.66667</v>
      </c>
      <c r="H138" s="1">
        <f>IFERROR(__xludf.DUMMYFUNCTION("""COMPUTED_VALUE"""),1545.49)</f>
        <v>1545.49</v>
      </c>
      <c r="J138" s="2">
        <f>IFERROR(__xludf.DUMMYFUNCTION("""COMPUTED_VALUE"""),45491.66666666667)</f>
        <v>45491.66667</v>
      </c>
      <c r="K138" s="1">
        <f>IFERROR(__xludf.DUMMYFUNCTION("""COMPUTED_VALUE"""),1550.07)</f>
        <v>1550.07</v>
      </c>
      <c r="M138" s="2">
        <f>IFERROR(__xludf.DUMMYFUNCTION("""COMPUTED_VALUE"""),45491.66666666667)</f>
        <v>45491.66667</v>
      </c>
      <c r="N138" s="1">
        <f>IFERROR(__xludf.DUMMYFUNCTION("""COMPUTED_VALUE"""),0.0)</f>
        <v>0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IFERROR(__xludf.DUMMYFUNCTION("""COMPUTED_VALUE"""),1550.14)</f>
        <v>1550.14</v>
      </c>
      <c r="D139" s="2">
        <f>IFERROR(__xludf.DUMMYFUNCTION("""COMPUTED_VALUE"""),45492.66666666667)</f>
        <v>45492.66667</v>
      </c>
      <c r="E139" s="1">
        <f>IFERROR(__xludf.DUMMYFUNCTION("""COMPUTED_VALUE"""),1550.14)</f>
        <v>1550.14</v>
      </c>
      <c r="G139" s="2">
        <f>IFERROR(__xludf.DUMMYFUNCTION("""COMPUTED_VALUE"""),45492.66666666667)</f>
        <v>45492.66667</v>
      </c>
      <c r="H139" s="1">
        <f>IFERROR(__xludf.DUMMYFUNCTION("""COMPUTED_VALUE"""),1537.71)</f>
        <v>1537.71</v>
      </c>
      <c r="J139" s="2">
        <f>IFERROR(__xludf.DUMMYFUNCTION("""COMPUTED_VALUE"""),45492.66666666667)</f>
        <v>45492.66667</v>
      </c>
      <c r="K139" s="1">
        <f>IFERROR(__xludf.DUMMYFUNCTION("""COMPUTED_VALUE"""),1542.75)</f>
        <v>1542.75</v>
      </c>
      <c r="M139" s="2">
        <f>IFERROR(__xludf.DUMMYFUNCTION("""COMPUTED_VALUE"""),45492.66666666667)</f>
        <v>45492.66667</v>
      </c>
      <c r="N139" s="1">
        <f>IFERROR(__xludf.DUMMYFUNCTION("""COMPUTED_VALUE"""),0.0)</f>
        <v>0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IFERROR(__xludf.DUMMYFUNCTION("""COMPUTED_VALUE"""),1550.36)</f>
        <v>1550.36</v>
      </c>
      <c r="D140" s="2">
        <f>IFERROR(__xludf.DUMMYFUNCTION("""COMPUTED_VALUE"""),45495.66666666667)</f>
        <v>45495.66667</v>
      </c>
      <c r="E140" s="1">
        <f>IFERROR(__xludf.DUMMYFUNCTION("""COMPUTED_VALUE"""),1561.42)</f>
        <v>1561.42</v>
      </c>
      <c r="G140" s="2">
        <f>IFERROR(__xludf.DUMMYFUNCTION("""COMPUTED_VALUE"""),45495.66666666667)</f>
        <v>45495.66667</v>
      </c>
      <c r="H140" s="1">
        <f>IFERROR(__xludf.DUMMYFUNCTION("""COMPUTED_VALUE"""),1536.95)</f>
        <v>1536.95</v>
      </c>
      <c r="J140" s="2">
        <f>IFERROR(__xludf.DUMMYFUNCTION("""COMPUTED_VALUE"""),45495.66666666667)</f>
        <v>45495.66667</v>
      </c>
      <c r="K140" s="1">
        <f>IFERROR(__xludf.DUMMYFUNCTION("""COMPUTED_VALUE"""),1560.92)</f>
        <v>1560.92</v>
      </c>
      <c r="M140" s="2">
        <f>IFERROR(__xludf.DUMMYFUNCTION("""COMPUTED_VALUE"""),45495.66666666667)</f>
        <v>45495.66667</v>
      </c>
      <c r="N140" s="1">
        <f>IFERROR(__xludf.DUMMYFUNCTION("""COMPUTED_VALUE"""),0.0)</f>
        <v>0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IFERROR(__xludf.DUMMYFUNCTION("""COMPUTED_VALUE"""),1557.36)</f>
        <v>1557.36</v>
      </c>
      <c r="D141" s="2">
        <f>IFERROR(__xludf.DUMMYFUNCTION("""COMPUTED_VALUE"""),45496.66666666667)</f>
        <v>45496.66667</v>
      </c>
      <c r="E141" s="1">
        <f>IFERROR(__xludf.DUMMYFUNCTION("""COMPUTED_VALUE"""),1569.44)</f>
        <v>1569.44</v>
      </c>
      <c r="G141" s="2">
        <f>IFERROR(__xludf.DUMMYFUNCTION("""COMPUTED_VALUE"""),45496.66666666667)</f>
        <v>45496.66667</v>
      </c>
      <c r="H141" s="1">
        <f>IFERROR(__xludf.DUMMYFUNCTION("""COMPUTED_VALUE"""),1556.11)</f>
        <v>1556.11</v>
      </c>
      <c r="J141" s="2">
        <f>IFERROR(__xludf.DUMMYFUNCTION("""COMPUTED_VALUE"""),45496.66666666667)</f>
        <v>45496.66667</v>
      </c>
      <c r="K141" s="1">
        <f>IFERROR(__xludf.DUMMYFUNCTION("""COMPUTED_VALUE"""),1564.13)</f>
        <v>1564.13</v>
      </c>
      <c r="M141" s="2">
        <f>IFERROR(__xludf.DUMMYFUNCTION("""COMPUTED_VALUE"""),45496.66666666667)</f>
        <v>45496.66667</v>
      </c>
      <c r="N141" s="1">
        <f>IFERROR(__xludf.DUMMYFUNCTION("""COMPUTED_VALUE"""),0.0)</f>
        <v>0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IFERROR(__xludf.DUMMYFUNCTION("""COMPUTED_VALUE"""),1557.85)</f>
        <v>1557.85</v>
      </c>
      <c r="D142" s="2">
        <f>IFERROR(__xludf.DUMMYFUNCTION("""COMPUTED_VALUE"""),45497.66666666667)</f>
        <v>45497.66667</v>
      </c>
      <c r="E142" s="1">
        <f>IFERROR(__xludf.DUMMYFUNCTION("""COMPUTED_VALUE"""),1565.14)</f>
        <v>1565.14</v>
      </c>
      <c r="G142" s="2">
        <f>IFERROR(__xludf.DUMMYFUNCTION("""COMPUTED_VALUE"""),45497.66666666667)</f>
        <v>45497.66667</v>
      </c>
      <c r="H142" s="1">
        <f>IFERROR(__xludf.DUMMYFUNCTION("""COMPUTED_VALUE"""),1529.21)</f>
        <v>1529.21</v>
      </c>
      <c r="J142" s="2">
        <f>IFERROR(__xludf.DUMMYFUNCTION("""COMPUTED_VALUE"""),45497.66666666667)</f>
        <v>45497.66667</v>
      </c>
      <c r="K142" s="1">
        <f>IFERROR(__xludf.DUMMYFUNCTION("""COMPUTED_VALUE"""),1529.54)</f>
        <v>1529.54</v>
      </c>
      <c r="M142" s="2">
        <f>IFERROR(__xludf.DUMMYFUNCTION("""COMPUTED_VALUE"""),45497.66666666667)</f>
        <v>45497.66667</v>
      </c>
      <c r="N142" s="1">
        <f>IFERROR(__xludf.DUMMYFUNCTION("""COMPUTED_VALUE"""),0.0)</f>
        <v>0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IFERROR(__xludf.DUMMYFUNCTION("""COMPUTED_VALUE"""),1530.93)</f>
        <v>1530.93</v>
      </c>
      <c r="D143" s="2">
        <f>IFERROR(__xludf.DUMMYFUNCTION("""COMPUTED_VALUE"""),45498.66666666667)</f>
        <v>45498.66667</v>
      </c>
      <c r="E143" s="1">
        <f>IFERROR(__xludf.DUMMYFUNCTION("""COMPUTED_VALUE"""),1564.59)</f>
        <v>1564.59</v>
      </c>
      <c r="G143" s="2">
        <f>IFERROR(__xludf.DUMMYFUNCTION("""COMPUTED_VALUE"""),45498.66666666667)</f>
        <v>45498.66667</v>
      </c>
      <c r="H143" s="1">
        <f>IFERROR(__xludf.DUMMYFUNCTION("""COMPUTED_VALUE"""),1528.26)</f>
        <v>1528.26</v>
      </c>
      <c r="J143" s="2">
        <f>IFERROR(__xludf.DUMMYFUNCTION("""COMPUTED_VALUE"""),45498.66666666667)</f>
        <v>45498.66667</v>
      </c>
      <c r="K143" s="1">
        <f>IFERROR(__xludf.DUMMYFUNCTION("""COMPUTED_VALUE"""),1541.68)</f>
        <v>1541.68</v>
      </c>
      <c r="M143" s="2">
        <f>IFERROR(__xludf.DUMMYFUNCTION("""COMPUTED_VALUE"""),45498.66666666667)</f>
        <v>45498.66667</v>
      </c>
      <c r="N143" s="1">
        <f>IFERROR(__xludf.DUMMYFUNCTION("""COMPUTED_VALUE"""),0.0)</f>
        <v>0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IFERROR(__xludf.DUMMYFUNCTION("""COMPUTED_VALUE"""),1556.11)</f>
        <v>1556.11</v>
      </c>
      <c r="D144" s="2">
        <f>IFERROR(__xludf.DUMMYFUNCTION("""COMPUTED_VALUE"""),45499.66666666667)</f>
        <v>45499.66667</v>
      </c>
      <c r="E144" s="1">
        <f>IFERROR(__xludf.DUMMYFUNCTION("""COMPUTED_VALUE"""),1571.09)</f>
        <v>1571.09</v>
      </c>
      <c r="G144" s="2">
        <f>IFERROR(__xludf.DUMMYFUNCTION("""COMPUTED_VALUE"""),45499.66666666667)</f>
        <v>45499.66667</v>
      </c>
      <c r="H144" s="1">
        <f>IFERROR(__xludf.DUMMYFUNCTION("""COMPUTED_VALUE"""),1555.55)</f>
        <v>1555.55</v>
      </c>
      <c r="J144" s="2">
        <f>IFERROR(__xludf.DUMMYFUNCTION("""COMPUTED_VALUE"""),45499.66666666667)</f>
        <v>45499.66667</v>
      </c>
      <c r="K144" s="1">
        <f>IFERROR(__xludf.DUMMYFUNCTION("""COMPUTED_VALUE"""),1567.45)</f>
        <v>1567.45</v>
      </c>
      <c r="M144" s="2">
        <f>IFERROR(__xludf.DUMMYFUNCTION("""COMPUTED_VALUE"""),45499.66666666667)</f>
        <v>45499.66667</v>
      </c>
      <c r="N144" s="1">
        <f>IFERROR(__xludf.DUMMYFUNCTION("""COMPUTED_VALUE"""),0.0)</f>
        <v>0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IFERROR(__xludf.DUMMYFUNCTION("""COMPUTED_VALUE"""),1572.13)</f>
        <v>1572.13</v>
      </c>
      <c r="D145" s="2">
        <f>IFERROR(__xludf.DUMMYFUNCTION("""COMPUTED_VALUE"""),45502.66666666667)</f>
        <v>45502.66667</v>
      </c>
      <c r="E145" s="1">
        <f>IFERROR(__xludf.DUMMYFUNCTION("""COMPUTED_VALUE"""),1573.85)</f>
        <v>1573.85</v>
      </c>
      <c r="G145" s="2">
        <f>IFERROR(__xludf.DUMMYFUNCTION("""COMPUTED_VALUE"""),45502.66666666667)</f>
        <v>45502.66667</v>
      </c>
      <c r="H145" s="1">
        <f>IFERROR(__xludf.DUMMYFUNCTION("""COMPUTED_VALUE"""),1560.93)</f>
        <v>1560.93</v>
      </c>
      <c r="J145" s="2">
        <f>IFERROR(__xludf.DUMMYFUNCTION("""COMPUTED_VALUE"""),45502.66666666667)</f>
        <v>45502.66667</v>
      </c>
      <c r="K145" s="1">
        <f>IFERROR(__xludf.DUMMYFUNCTION("""COMPUTED_VALUE"""),1565.07)</f>
        <v>1565.07</v>
      </c>
      <c r="M145" s="2">
        <f>IFERROR(__xludf.DUMMYFUNCTION("""COMPUTED_VALUE"""),45502.66666666667)</f>
        <v>45502.66667</v>
      </c>
      <c r="N145" s="1">
        <f>IFERROR(__xludf.DUMMYFUNCTION("""COMPUTED_VALUE"""),0.0)</f>
        <v>0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IFERROR(__xludf.DUMMYFUNCTION("""COMPUTED_VALUE"""),1571.08)</f>
        <v>1571.08</v>
      </c>
      <c r="D146" s="2">
        <f>IFERROR(__xludf.DUMMYFUNCTION("""COMPUTED_VALUE"""),45503.66666666667)</f>
        <v>45503.66667</v>
      </c>
      <c r="E146" s="1">
        <f>IFERROR(__xludf.DUMMYFUNCTION("""COMPUTED_VALUE"""),1577.84)</f>
        <v>1577.84</v>
      </c>
      <c r="G146" s="2">
        <f>IFERROR(__xludf.DUMMYFUNCTION("""COMPUTED_VALUE"""),45503.66666666667)</f>
        <v>45503.66667</v>
      </c>
      <c r="H146" s="1">
        <f>IFERROR(__xludf.DUMMYFUNCTION("""COMPUTED_VALUE"""),1560.23)</f>
        <v>1560.23</v>
      </c>
      <c r="J146" s="2">
        <f>IFERROR(__xludf.DUMMYFUNCTION("""COMPUTED_VALUE"""),45503.66666666667)</f>
        <v>45503.66667</v>
      </c>
      <c r="K146" s="1">
        <f>IFERROR(__xludf.DUMMYFUNCTION("""COMPUTED_VALUE"""),1568.75)</f>
        <v>1568.75</v>
      </c>
      <c r="M146" s="2">
        <f>IFERROR(__xludf.DUMMYFUNCTION("""COMPUTED_VALUE"""),45503.66666666667)</f>
        <v>45503.66667</v>
      </c>
      <c r="N146" s="1">
        <f>IFERROR(__xludf.DUMMYFUNCTION("""COMPUTED_VALUE"""),0.0)</f>
        <v>0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IFERROR(__xludf.DUMMYFUNCTION("""COMPUTED_VALUE"""),1583.75)</f>
        <v>1583.75</v>
      </c>
      <c r="D147" s="2">
        <f>IFERROR(__xludf.DUMMYFUNCTION("""COMPUTED_VALUE"""),45504.66666666667)</f>
        <v>45504.66667</v>
      </c>
      <c r="E147" s="1">
        <f>IFERROR(__xludf.DUMMYFUNCTION("""COMPUTED_VALUE"""),1601.52)</f>
        <v>1601.52</v>
      </c>
      <c r="G147" s="2">
        <f>IFERROR(__xludf.DUMMYFUNCTION("""COMPUTED_VALUE"""),45504.66666666667)</f>
        <v>45504.66667</v>
      </c>
      <c r="H147" s="1">
        <f>IFERROR(__xludf.DUMMYFUNCTION("""COMPUTED_VALUE"""),1573.14)</f>
        <v>1573.14</v>
      </c>
      <c r="J147" s="2">
        <f>IFERROR(__xludf.DUMMYFUNCTION("""COMPUTED_VALUE"""),45504.66666666667)</f>
        <v>45504.66667</v>
      </c>
      <c r="K147" s="1">
        <f>IFERROR(__xludf.DUMMYFUNCTION("""COMPUTED_VALUE"""),1579.97)</f>
        <v>1579.97</v>
      </c>
      <c r="M147" s="2">
        <f>IFERROR(__xludf.DUMMYFUNCTION("""COMPUTED_VALUE"""),45504.66666666667)</f>
        <v>45504.66667</v>
      </c>
      <c r="N147" s="1">
        <f>IFERROR(__xludf.DUMMYFUNCTION("""COMPUTED_VALUE"""),0.0)</f>
        <v>0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IFERROR(__xludf.DUMMYFUNCTION("""COMPUTED_VALUE"""),1584.1)</f>
        <v>1584.1</v>
      </c>
      <c r="D148" s="2">
        <f>IFERROR(__xludf.DUMMYFUNCTION("""COMPUTED_VALUE"""),45505.66666666667)</f>
        <v>45505.66667</v>
      </c>
      <c r="E148" s="1">
        <f>IFERROR(__xludf.DUMMYFUNCTION("""COMPUTED_VALUE"""),1591.08)</f>
        <v>1591.08</v>
      </c>
      <c r="G148" s="2">
        <f>IFERROR(__xludf.DUMMYFUNCTION("""COMPUTED_VALUE"""),45505.66666666667)</f>
        <v>45505.66667</v>
      </c>
      <c r="H148" s="1">
        <f>IFERROR(__xludf.DUMMYFUNCTION("""COMPUTED_VALUE"""),1538.54)</f>
        <v>1538.54</v>
      </c>
      <c r="J148" s="2">
        <f>IFERROR(__xludf.DUMMYFUNCTION("""COMPUTED_VALUE"""),45505.66666666667)</f>
        <v>45505.66667</v>
      </c>
      <c r="K148" s="1">
        <f>IFERROR(__xludf.DUMMYFUNCTION("""COMPUTED_VALUE"""),1549.33)</f>
        <v>1549.33</v>
      </c>
      <c r="M148" s="2">
        <f>IFERROR(__xludf.DUMMYFUNCTION("""COMPUTED_VALUE"""),45505.66666666667)</f>
        <v>45505.66667</v>
      </c>
      <c r="N148" s="1">
        <f>IFERROR(__xludf.DUMMYFUNCTION("""COMPUTED_VALUE"""),0.0)</f>
        <v>0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IFERROR(__xludf.DUMMYFUNCTION("""COMPUTED_VALUE"""),1522.54)</f>
        <v>1522.54</v>
      </c>
      <c r="D149" s="2">
        <f>IFERROR(__xludf.DUMMYFUNCTION("""COMPUTED_VALUE"""),45506.66666666667)</f>
        <v>45506.66667</v>
      </c>
      <c r="E149" s="1">
        <f>IFERROR(__xludf.DUMMYFUNCTION("""COMPUTED_VALUE"""),1522.54)</f>
        <v>1522.54</v>
      </c>
      <c r="G149" s="2">
        <f>IFERROR(__xludf.DUMMYFUNCTION("""COMPUTED_VALUE"""),45506.66666666667)</f>
        <v>45506.66667</v>
      </c>
      <c r="H149" s="1">
        <f>IFERROR(__xludf.DUMMYFUNCTION("""COMPUTED_VALUE"""),1491.82)</f>
        <v>1491.82</v>
      </c>
      <c r="J149" s="2">
        <f>IFERROR(__xludf.DUMMYFUNCTION("""COMPUTED_VALUE"""),45506.66666666667)</f>
        <v>45506.66667</v>
      </c>
      <c r="K149" s="1">
        <f>IFERROR(__xludf.DUMMYFUNCTION("""COMPUTED_VALUE"""),1508.03)</f>
        <v>1508.03</v>
      </c>
      <c r="M149" s="2">
        <f>IFERROR(__xludf.DUMMYFUNCTION("""COMPUTED_VALUE"""),45506.66666666667)</f>
        <v>45506.66667</v>
      </c>
      <c r="N149" s="1">
        <f>IFERROR(__xludf.DUMMYFUNCTION("""COMPUTED_VALUE"""),0.0)</f>
        <v>0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IFERROR(__xludf.DUMMYFUNCTION("""COMPUTED_VALUE"""),1459.07)</f>
        <v>1459.07</v>
      </c>
      <c r="D150" s="2">
        <f>IFERROR(__xludf.DUMMYFUNCTION("""COMPUTED_VALUE"""),45509.66666666667)</f>
        <v>45509.66667</v>
      </c>
      <c r="E150" s="1">
        <f>IFERROR(__xludf.DUMMYFUNCTION("""COMPUTED_VALUE"""),1485.95)</f>
        <v>1485.95</v>
      </c>
      <c r="G150" s="2">
        <f>IFERROR(__xludf.DUMMYFUNCTION("""COMPUTED_VALUE"""),45509.66666666667)</f>
        <v>45509.66667</v>
      </c>
      <c r="H150" s="1">
        <f>IFERROR(__xludf.DUMMYFUNCTION("""COMPUTED_VALUE"""),1439.72)</f>
        <v>1439.72</v>
      </c>
      <c r="J150" s="2">
        <f>IFERROR(__xludf.DUMMYFUNCTION("""COMPUTED_VALUE"""),45509.66666666667)</f>
        <v>45509.66667</v>
      </c>
      <c r="K150" s="1">
        <f>IFERROR(__xludf.DUMMYFUNCTION("""COMPUTED_VALUE"""),1467.61)</f>
        <v>1467.61</v>
      </c>
      <c r="M150" s="2">
        <f>IFERROR(__xludf.DUMMYFUNCTION("""COMPUTED_VALUE"""),45509.66666666667)</f>
        <v>45509.66667</v>
      </c>
      <c r="N150" s="1">
        <f>IFERROR(__xludf.DUMMYFUNCTION("""COMPUTED_VALUE"""),0.0)</f>
        <v>0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IFERROR(__xludf.DUMMYFUNCTION("""COMPUTED_VALUE"""),1471.37)</f>
        <v>1471.37</v>
      </c>
      <c r="D151" s="2">
        <f>IFERROR(__xludf.DUMMYFUNCTION("""COMPUTED_VALUE"""),45510.66666666667)</f>
        <v>45510.66667</v>
      </c>
      <c r="E151" s="1">
        <f>IFERROR(__xludf.DUMMYFUNCTION("""COMPUTED_VALUE"""),1501.46)</f>
        <v>1501.46</v>
      </c>
      <c r="G151" s="2">
        <f>IFERROR(__xludf.DUMMYFUNCTION("""COMPUTED_VALUE"""),45510.66666666667)</f>
        <v>45510.66667</v>
      </c>
      <c r="H151" s="1">
        <f>IFERROR(__xludf.DUMMYFUNCTION("""COMPUTED_VALUE"""),1466.88)</f>
        <v>1466.88</v>
      </c>
      <c r="J151" s="2">
        <f>IFERROR(__xludf.DUMMYFUNCTION("""COMPUTED_VALUE"""),45510.66666666667)</f>
        <v>45510.66667</v>
      </c>
      <c r="K151" s="1">
        <f>IFERROR(__xludf.DUMMYFUNCTION("""COMPUTED_VALUE"""),1482.5)</f>
        <v>1482.5</v>
      </c>
      <c r="M151" s="2">
        <f>IFERROR(__xludf.DUMMYFUNCTION("""COMPUTED_VALUE"""),45510.66666666667)</f>
        <v>45510.66667</v>
      </c>
      <c r="N151" s="1">
        <f>IFERROR(__xludf.DUMMYFUNCTION("""COMPUTED_VALUE"""),0.0)</f>
        <v>0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IFERROR(__xludf.DUMMYFUNCTION("""COMPUTED_VALUE"""),1500.25)</f>
        <v>1500.25</v>
      </c>
      <c r="D152" s="2">
        <f>IFERROR(__xludf.DUMMYFUNCTION("""COMPUTED_VALUE"""),45511.66666666667)</f>
        <v>45511.66667</v>
      </c>
      <c r="E152" s="1">
        <f>IFERROR(__xludf.DUMMYFUNCTION("""COMPUTED_VALUE"""),1506.5)</f>
        <v>1506.5</v>
      </c>
      <c r="G152" s="2">
        <f>IFERROR(__xludf.DUMMYFUNCTION("""COMPUTED_VALUE"""),45511.66666666667)</f>
        <v>45511.66667</v>
      </c>
      <c r="H152" s="1">
        <f>IFERROR(__xludf.DUMMYFUNCTION("""COMPUTED_VALUE"""),1467.32)</f>
        <v>1467.32</v>
      </c>
      <c r="J152" s="2">
        <f>IFERROR(__xludf.DUMMYFUNCTION("""COMPUTED_VALUE"""),45511.66666666667)</f>
        <v>45511.66667</v>
      </c>
      <c r="K152" s="1">
        <f>IFERROR(__xludf.DUMMYFUNCTION("""COMPUTED_VALUE"""),1468.08)</f>
        <v>1468.08</v>
      </c>
      <c r="M152" s="2">
        <f>IFERROR(__xludf.DUMMYFUNCTION("""COMPUTED_VALUE"""),45511.66666666667)</f>
        <v>45511.66667</v>
      </c>
      <c r="N152" s="1">
        <f>IFERROR(__xludf.DUMMYFUNCTION("""COMPUTED_VALUE"""),0.0)</f>
        <v>0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IFERROR(__xludf.DUMMYFUNCTION("""COMPUTED_VALUE"""),1480.22)</f>
        <v>1480.22</v>
      </c>
      <c r="D153" s="2">
        <f>IFERROR(__xludf.DUMMYFUNCTION("""COMPUTED_VALUE"""),45512.66666666667)</f>
        <v>45512.66667</v>
      </c>
      <c r="E153" s="1">
        <f>IFERROR(__xludf.DUMMYFUNCTION("""COMPUTED_VALUE"""),1504.63)</f>
        <v>1504.63</v>
      </c>
      <c r="G153" s="2">
        <f>IFERROR(__xludf.DUMMYFUNCTION("""COMPUTED_VALUE"""),45512.66666666667)</f>
        <v>45512.66667</v>
      </c>
      <c r="H153" s="1">
        <f>IFERROR(__xludf.DUMMYFUNCTION("""COMPUTED_VALUE"""),1479.52)</f>
        <v>1479.52</v>
      </c>
      <c r="J153" s="2">
        <f>IFERROR(__xludf.DUMMYFUNCTION("""COMPUTED_VALUE"""),45512.66666666667)</f>
        <v>45512.66667</v>
      </c>
      <c r="K153" s="1">
        <f>IFERROR(__xludf.DUMMYFUNCTION("""COMPUTED_VALUE"""),1503.98)</f>
        <v>1503.98</v>
      </c>
      <c r="M153" s="2">
        <f>IFERROR(__xludf.DUMMYFUNCTION("""COMPUTED_VALUE"""),45512.66666666667)</f>
        <v>45512.66667</v>
      </c>
      <c r="N153" s="1">
        <f>IFERROR(__xludf.DUMMYFUNCTION("""COMPUTED_VALUE"""),0.0)</f>
        <v>0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IFERROR(__xludf.DUMMYFUNCTION("""COMPUTED_VALUE"""),1503.2)</f>
        <v>1503.2</v>
      </c>
      <c r="D154" s="2">
        <f>IFERROR(__xludf.DUMMYFUNCTION("""COMPUTED_VALUE"""),45513.66666666667)</f>
        <v>45513.66667</v>
      </c>
      <c r="E154" s="1">
        <f>IFERROR(__xludf.DUMMYFUNCTION("""COMPUTED_VALUE"""),1508.16)</f>
        <v>1508.16</v>
      </c>
      <c r="G154" s="2">
        <f>IFERROR(__xludf.DUMMYFUNCTION("""COMPUTED_VALUE"""),45513.66666666667)</f>
        <v>45513.66667</v>
      </c>
      <c r="H154" s="1">
        <f>IFERROR(__xludf.DUMMYFUNCTION("""COMPUTED_VALUE"""),1492.77)</f>
        <v>1492.77</v>
      </c>
      <c r="J154" s="2">
        <f>IFERROR(__xludf.DUMMYFUNCTION("""COMPUTED_VALUE"""),45513.66666666667)</f>
        <v>45513.66667</v>
      </c>
      <c r="K154" s="1">
        <f>IFERROR(__xludf.DUMMYFUNCTION("""COMPUTED_VALUE"""),1504.34)</f>
        <v>1504.34</v>
      </c>
      <c r="M154" s="2">
        <f>IFERROR(__xludf.DUMMYFUNCTION("""COMPUTED_VALUE"""),45513.66666666667)</f>
        <v>45513.66667</v>
      </c>
      <c r="N154" s="1">
        <f>IFERROR(__xludf.DUMMYFUNCTION("""COMPUTED_VALUE"""),0.0)</f>
        <v>0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IFERROR(__xludf.DUMMYFUNCTION("""COMPUTED_VALUE"""),1506.32)</f>
        <v>1506.32</v>
      </c>
      <c r="D155" s="2">
        <f>IFERROR(__xludf.DUMMYFUNCTION("""COMPUTED_VALUE"""),45516.66666666667)</f>
        <v>45516.66667</v>
      </c>
      <c r="E155" s="1">
        <f>IFERROR(__xludf.DUMMYFUNCTION("""COMPUTED_VALUE"""),1508.35)</f>
        <v>1508.35</v>
      </c>
      <c r="G155" s="2">
        <f>IFERROR(__xludf.DUMMYFUNCTION("""COMPUTED_VALUE"""),45516.66666666667)</f>
        <v>45516.66667</v>
      </c>
      <c r="H155" s="1">
        <f>IFERROR(__xludf.DUMMYFUNCTION("""COMPUTED_VALUE"""),1494.24)</f>
        <v>1494.24</v>
      </c>
      <c r="J155" s="2">
        <f>IFERROR(__xludf.DUMMYFUNCTION("""COMPUTED_VALUE"""),45516.66666666667)</f>
        <v>45516.66667</v>
      </c>
      <c r="K155" s="1">
        <f>IFERROR(__xludf.DUMMYFUNCTION("""COMPUTED_VALUE"""),1496.54)</f>
        <v>1496.54</v>
      </c>
      <c r="M155" s="2">
        <f>IFERROR(__xludf.DUMMYFUNCTION("""COMPUTED_VALUE"""),45516.66666666667)</f>
        <v>45516.66667</v>
      </c>
      <c r="N155" s="1">
        <f>IFERROR(__xludf.DUMMYFUNCTION("""COMPUTED_VALUE"""),0.0)</f>
        <v>0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IFERROR(__xludf.DUMMYFUNCTION("""COMPUTED_VALUE"""),1504.67)</f>
        <v>1504.67</v>
      </c>
      <c r="D156" s="2">
        <f>IFERROR(__xludf.DUMMYFUNCTION("""COMPUTED_VALUE"""),45517.66666666667)</f>
        <v>45517.66667</v>
      </c>
      <c r="E156" s="1">
        <f>IFERROR(__xludf.DUMMYFUNCTION("""COMPUTED_VALUE"""),1521.51)</f>
        <v>1521.51</v>
      </c>
      <c r="G156" s="2">
        <f>IFERROR(__xludf.DUMMYFUNCTION("""COMPUTED_VALUE"""),45517.66666666667)</f>
        <v>45517.66667</v>
      </c>
      <c r="H156" s="1">
        <f>IFERROR(__xludf.DUMMYFUNCTION("""COMPUTED_VALUE"""),1503.03)</f>
        <v>1503.03</v>
      </c>
      <c r="J156" s="2">
        <f>IFERROR(__xludf.DUMMYFUNCTION("""COMPUTED_VALUE"""),45517.66666666667)</f>
        <v>45517.66667</v>
      </c>
      <c r="K156" s="1">
        <f>IFERROR(__xludf.DUMMYFUNCTION("""COMPUTED_VALUE"""),1519.36)</f>
        <v>1519.36</v>
      </c>
      <c r="M156" s="2">
        <f>IFERROR(__xludf.DUMMYFUNCTION("""COMPUTED_VALUE"""),45517.66666666667)</f>
        <v>45517.66667</v>
      </c>
      <c r="N156" s="1">
        <f>IFERROR(__xludf.DUMMYFUNCTION("""COMPUTED_VALUE"""),0.0)</f>
        <v>0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IFERROR(__xludf.DUMMYFUNCTION("""COMPUTED_VALUE"""),1523.65)</f>
        <v>1523.65</v>
      </c>
      <c r="D157" s="2">
        <f>IFERROR(__xludf.DUMMYFUNCTION("""COMPUTED_VALUE"""),45518.66666666667)</f>
        <v>45518.66667</v>
      </c>
      <c r="E157" s="1">
        <f>IFERROR(__xludf.DUMMYFUNCTION("""COMPUTED_VALUE"""),1525.16)</f>
        <v>1525.16</v>
      </c>
      <c r="G157" s="2">
        <f>IFERROR(__xludf.DUMMYFUNCTION("""COMPUTED_VALUE"""),45518.66666666667)</f>
        <v>45518.66667</v>
      </c>
      <c r="H157" s="1">
        <f>IFERROR(__xludf.DUMMYFUNCTION("""COMPUTED_VALUE"""),1513.82)</f>
        <v>1513.82</v>
      </c>
      <c r="J157" s="2">
        <f>IFERROR(__xludf.DUMMYFUNCTION("""COMPUTED_VALUE"""),45518.66666666667)</f>
        <v>45518.66667</v>
      </c>
      <c r="K157" s="1">
        <f>IFERROR(__xludf.DUMMYFUNCTION("""COMPUTED_VALUE"""),1519.17)</f>
        <v>1519.17</v>
      </c>
      <c r="M157" s="2">
        <f>IFERROR(__xludf.DUMMYFUNCTION("""COMPUTED_VALUE"""),45518.66666666667)</f>
        <v>45518.66667</v>
      </c>
      <c r="N157" s="1">
        <f>IFERROR(__xludf.DUMMYFUNCTION("""COMPUTED_VALUE"""),0.0)</f>
        <v>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IFERROR(__xludf.DUMMYFUNCTION("""COMPUTED_VALUE"""),1538.19)</f>
        <v>1538.19</v>
      </c>
      <c r="D158" s="2">
        <f>IFERROR(__xludf.DUMMYFUNCTION("""COMPUTED_VALUE"""),45519.66666666667)</f>
        <v>45519.66667</v>
      </c>
      <c r="E158" s="1">
        <f>IFERROR(__xludf.DUMMYFUNCTION("""COMPUTED_VALUE"""),1550.75)</f>
        <v>1550.75</v>
      </c>
      <c r="G158" s="2">
        <f>IFERROR(__xludf.DUMMYFUNCTION("""COMPUTED_VALUE"""),45519.66666666667)</f>
        <v>45519.66667</v>
      </c>
      <c r="H158" s="1">
        <f>IFERROR(__xludf.DUMMYFUNCTION("""COMPUTED_VALUE"""),1537.2)</f>
        <v>1537.2</v>
      </c>
      <c r="J158" s="2">
        <f>IFERROR(__xludf.DUMMYFUNCTION("""COMPUTED_VALUE"""),45519.66666666667)</f>
        <v>45519.66667</v>
      </c>
      <c r="K158" s="1">
        <f>IFERROR(__xludf.DUMMYFUNCTION("""COMPUTED_VALUE"""),1546.65)</f>
        <v>1546.65</v>
      </c>
      <c r="M158" s="2">
        <f>IFERROR(__xludf.DUMMYFUNCTION("""COMPUTED_VALUE"""),45519.66666666667)</f>
        <v>45519.66667</v>
      </c>
      <c r="N158" s="1">
        <f>IFERROR(__xludf.DUMMYFUNCTION("""COMPUTED_VALUE"""),0.0)</f>
        <v>0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IFERROR(__xludf.DUMMYFUNCTION("""COMPUTED_VALUE"""),1542.72)</f>
        <v>1542.72</v>
      </c>
      <c r="D159" s="2">
        <f>IFERROR(__xludf.DUMMYFUNCTION("""COMPUTED_VALUE"""),45520.66666666667)</f>
        <v>45520.66667</v>
      </c>
      <c r="E159" s="1">
        <f>IFERROR(__xludf.DUMMYFUNCTION("""COMPUTED_VALUE"""),1550.62)</f>
        <v>1550.62</v>
      </c>
      <c r="G159" s="2">
        <f>IFERROR(__xludf.DUMMYFUNCTION("""COMPUTED_VALUE"""),45520.66666666667)</f>
        <v>45520.66667</v>
      </c>
      <c r="H159" s="1">
        <f>IFERROR(__xludf.DUMMYFUNCTION("""COMPUTED_VALUE"""),1540.6)</f>
        <v>1540.6</v>
      </c>
      <c r="J159" s="2">
        <f>IFERROR(__xludf.DUMMYFUNCTION("""COMPUTED_VALUE"""),45520.66666666667)</f>
        <v>45520.66667</v>
      </c>
      <c r="K159" s="1">
        <f>IFERROR(__xludf.DUMMYFUNCTION("""COMPUTED_VALUE"""),1547.86)</f>
        <v>1547.86</v>
      </c>
      <c r="M159" s="2">
        <f>IFERROR(__xludf.DUMMYFUNCTION("""COMPUTED_VALUE"""),45520.66666666667)</f>
        <v>45520.66667</v>
      </c>
      <c r="N159" s="1">
        <f>IFERROR(__xludf.DUMMYFUNCTION("""COMPUTED_VALUE"""),0.0)</f>
        <v>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IFERROR(__xludf.DUMMYFUNCTION("""COMPUTED_VALUE"""),1549.52)</f>
        <v>1549.52</v>
      </c>
      <c r="D160" s="2">
        <f>IFERROR(__xludf.DUMMYFUNCTION("""COMPUTED_VALUE"""),45523.66666666667)</f>
        <v>45523.66667</v>
      </c>
      <c r="E160" s="1">
        <f>IFERROR(__xludf.DUMMYFUNCTION("""COMPUTED_VALUE"""),1561.43)</f>
        <v>1561.43</v>
      </c>
      <c r="G160" s="2">
        <f>IFERROR(__xludf.DUMMYFUNCTION("""COMPUTED_VALUE"""),45523.66666666667)</f>
        <v>45523.66667</v>
      </c>
      <c r="H160" s="1">
        <f>IFERROR(__xludf.DUMMYFUNCTION("""COMPUTED_VALUE"""),1549.49)</f>
        <v>1549.49</v>
      </c>
      <c r="J160" s="2">
        <f>IFERROR(__xludf.DUMMYFUNCTION("""COMPUTED_VALUE"""),45523.66666666667)</f>
        <v>45523.66667</v>
      </c>
      <c r="K160" s="1">
        <f>IFERROR(__xludf.DUMMYFUNCTION("""COMPUTED_VALUE"""),1561.43)</f>
        <v>1561.43</v>
      </c>
      <c r="M160" s="2">
        <f>IFERROR(__xludf.DUMMYFUNCTION("""COMPUTED_VALUE"""),45523.66666666667)</f>
        <v>45523.66667</v>
      </c>
      <c r="N160" s="1">
        <f>IFERROR(__xludf.DUMMYFUNCTION("""COMPUTED_VALUE"""),0.0)</f>
        <v>0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IFERROR(__xludf.DUMMYFUNCTION("""COMPUTED_VALUE"""),1559.53)</f>
        <v>1559.53</v>
      </c>
      <c r="D161" s="2">
        <f>IFERROR(__xludf.DUMMYFUNCTION("""COMPUTED_VALUE"""),45524.66666666667)</f>
        <v>45524.66667</v>
      </c>
      <c r="E161" s="1">
        <f>IFERROR(__xludf.DUMMYFUNCTION("""COMPUTED_VALUE"""),1560.76)</f>
        <v>1560.76</v>
      </c>
      <c r="G161" s="2">
        <f>IFERROR(__xludf.DUMMYFUNCTION("""COMPUTED_VALUE"""),45524.66666666667)</f>
        <v>45524.66667</v>
      </c>
      <c r="H161" s="1">
        <f>IFERROR(__xludf.DUMMYFUNCTION("""COMPUTED_VALUE"""),1544.9)</f>
        <v>1544.9</v>
      </c>
      <c r="J161" s="2">
        <f>IFERROR(__xludf.DUMMYFUNCTION("""COMPUTED_VALUE"""),45524.66666666667)</f>
        <v>45524.66667</v>
      </c>
      <c r="K161" s="1">
        <f>IFERROR(__xludf.DUMMYFUNCTION("""COMPUTED_VALUE"""),1547.68)</f>
        <v>1547.68</v>
      </c>
      <c r="M161" s="2">
        <f>IFERROR(__xludf.DUMMYFUNCTION("""COMPUTED_VALUE"""),45524.66666666667)</f>
        <v>45524.66667</v>
      </c>
      <c r="N161" s="1">
        <f>IFERROR(__xludf.DUMMYFUNCTION("""COMPUTED_VALUE"""),0.0)</f>
        <v>0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IFERROR(__xludf.DUMMYFUNCTION("""COMPUTED_VALUE"""),1555.48)</f>
        <v>1555.48</v>
      </c>
      <c r="D162" s="2">
        <f>IFERROR(__xludf.DUMMYFUNCTION("""COMPUTED_VALUE"""),45525.66666666667)</f>
        <v>45525.66667</v>
      </c>
      <c r="E162" s="1">
        <f>IFERROR(__xludf.DUMMYFUNCTION("""COMPUTED_VALUE"""),1566.57)</f>
        <v>1566.57</v>
      </c>
      <c r="G162" s="2">
        <f>IFERROR(__xludf.DUMMYFUNCTION("""COMPUTED_VALUE"""),45525.66666666667)</f>
        <v>45525.66667</v>
      </c>
      <c r="H162" s="1">
        <f>IFERROR(__xludf.DUMMYFUNCTION("""COMPUTED_VALUE"""),1551.83)</f>
        <v>1551.83</v>
      </c>
      <c r="J162" s="2">
        <f>IFERROR(__xludf.DUMMYFUNCTION("""COMPUTED_VALUE"""),45525.66666666667)</f>
        <v>45525.66667</v>
      </c>
      <c r="K162" s="1">
        <f>IFERROR(__xludf.DUMMYFUNCTION("""COMPUTED_VALUE"""),1566.51)</f>
        <v>1566.51</v>
      </c>
      <c r="M162" s="2">
        <f>IFERROR(__xludf.DUMMYFUNCTION("""COMPUTED_VALUE"""),45525.66666666667)</f>
        <v>45525.66667</v>
      </c>
      <c r="N162" s="1">
        <f>IFERROR(__xludf.DUMMYFUNCTION("""COMPUTED_VALUE"""),0.0)</f>
        <v>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IFERROR(__xludf.DUMMYFUNCTION("""COMPUTED_VALUE"""),1566.97)</f>
        <v>1566.97</v>
      </c>
      <c r="D163" s="2">
        <f>IFERROR(__xludf.DUMMYFUNCTION("""COMPUTED_VALUE"""),45526.66666666667)</f>
        <v>45526.66667</v>
      </c>
      <c r="E163" s="1">
        <f>IFERROR(__xludf.DUMMYFUNCTION("""COMPUTED_VALUE"""),1570.09)</f>
        <v>1570.09</v>
      </c>
      <c r="G163" s="2">
        <f>IFERROR(__xludf.DUMMYFUNCTION("""COMPUTED_VALUE"""),45526.66666666667)</f>
        <v>45526.66667</v>
      </c>
      <c r="H163" s="1">
        <f>IFERROR(__xludf.DUMMYFUNCTION("""COMPUTED_VALUE"""),1554.17)</f>
        <v>1554.17</v>
      </c>
      <c r="J163" s="2">
        <f>IFERROR(__xludf.DUMMYFUNCTION("""COMPUTED_VALUE"""),45526.66666666667)</f>
        <v>45526.66667</v>
      </c>
      <c r="K163" s="1">
        <f>IFERROR(__xludf.DUMMYFUNCTION("""COMPUTED_VALUE"""),1556.11)</f>
        <v>1556.11</v>
      </c>
      <c r="M163" s="2">
        <f>IFERROR(__xludf.DUMMYFUNCTION("""COMPUTED_VALUE"""),45526.66666666667)</f>
        <v>45526.66667</v>
      </c>
      <c r="N163" s="1">
        <f>IFERROR(__xludf.DUMMYFUNCTION("""COMPUTED_VALUE"""),0.0)</f>
        <v>0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IFERROR(__xludf.DUMMYFUNCTION("""COMPUTED_VALUE"""),1565.93)</f>
        <v>1565.93</v>
      </c>
      <c r="D164" s="2">
        <f>IFERROR(__xludf.DUMMYFUNCTION("""COMPUTED_VALUE"""),45527.66666666667)</f>
        <v>45527.66667</v>
      </c>
      <c r="E164" s="1">
        <f>IFERROR(__xludf.DUMMYFUNCTION("""COMPUTED_VALUE"""),1590.92)</f>
        <v>1590.92</v>
      </c>
      <c r="G164" s="2">
        <f>IFERROR(__xludf.DUMMYFUNCTION("""COMPUTED_VALUE"""),45527.66666666667)</f>
        <v>45527.66667</v>
      </c>
      <c r="H164" s="1">
        <f>IFERROR(__xludf.DUMMYFUNCTION("""COMPUTED_VALUE"""),1564.7)</f>
        <v>1564.7</v>
      </c>
      <c r="J164" s="2">
        <f>IFERROR(__xludf.DUMMYFUNCTION("""COMPUTED_VALUE"""),45527.66666666667)</f>
        <v>45527.66667</v>
      </c>
      <c r="K164" s="1">
        <f>IFERROR(__xludf.DUMMYFUNCTION("""COMPUTED_VALUE"""),1588.93)</f>
        <v>1588.93</v>
      </c>
      <c r="M164" s="2">
        <f>IFERROR(__xludf.DUMMYFUNCTION("""COMPUTED_VALUE"""),45527.66666666667)</f>
        <v>45527.66667</v>
      </c>
      <c r="N164" s="1">
        <f>IFERROR(__xludf.DUMMYFUNCTION("""COMPUTED_VALUE"""),0.0)</f>
        <v>0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IFERROR(__xludf.DUMMYFUNCTION("""COMPUTED_VALUE"""),1595.99)</f>
        <v>1595.99</v>
      </c>
      <c r="D165" s="2">
        <f>IFERROR(__xludf.DUMMYFUNCTION("""COMPUTED_VALUE"""),45530.66666666667)</f>
        <v>45530.66667</v>
      </c>
      <c r="E165" s="1">
        <f>IFERROR(__xludf.DUMMYFUNCTION("""COMPUTED_VALUE"""),1599.12)</f>
        <v>1599.12</v>
      </c>
      <c r="G165" s="2">
        <f>IFERROR(__xludf.DUMMYFUNCTION("""COMPUTED_VALUE"""),45530.66666666667)</f>
        <v>45530.66667</v>
      </c>
      <c r="H165" s="1">
        <f>IFERROR(__xludf.DUMMYFUNCTION("""COMPUTED_VALUE"""),1582.8)</f>
        <v>1582.8</v>
      </c>
      <c r="J165" s="2">
        <f>IFERROR(__xludf.DUMMYFUNCTION("""COMPUTED_VALUE"""),45530.66666666667)</f>
        <v>45530.66667</v>
      </c>
      <c r="K165" s="1">
        <f>IFERROR(__xludf.DUMMYFUNCTION("""COMPUTED_VALUE"""),1583.57)</f>
        <v>1583.57</v>
      </c>
      <c r="M165" s="2">
        <f>IFERROR(__xludf.DUMMYFUNCTION("""COMPUTED_VALUE"""),45530.66666666667)</f>
        <v>45530.66667</v>
      </c>
      <c r="N165" s="1">
        <f>IFERROR(__xludf.DUMMYFUNCTION("""COMPUTED_VALUE"""),0.0)</f>
        <v>0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IFERROR(__xludf.DUMMYFUNCTION("""COMPUTED_VALUE"""),1575.63)</f>
        <v>1575.63</v>
      </c>
      <c r="D166" s="2">
        <f>IFERROR(__xludf.DUMMYFUNCTION("""COMPUTED_VALUE"""),45531.66666666667)</f>
        <v>45531.66667</v>
      </c>
      <c r="E166" s="1">
        <f>IFERROR(__xludf.DUMMYFUNCTION("""COMPUTED_VALUE"""),1582.29)</f>
        <v>1582.29</v>
      </c>
      <c r="G166" s="2">
        <f>IFERROR(__xludf.DUMMYFUNCTION("""COMPUTED_VALUE"""),45531.66666666667)</f>
        <v>45531.66667</v>
      </c>
      <c r="H166" s="1">
        <f>IFERROR(__xludf.DUMMYFUNCTION("""COMPUTED_VALUE"""),1572.87)</f>
        <v>1572.87</v>
      </c>
      <c r="J166" s="2">
        <f>IFERROR(__xludf.DUMMYFUNCTION("""COMPUTED_VALUE"""),45531.66666666667)</f>
        <v>45531.66667</v>
      </c>
      <c r="K166" s="1">
        <f>IFERROR(__xludf.DUMMYFUNCTION("""COMPUTED_VALUE"""),1580.93)</f>
        <v>1580.93</v>
      </c>
      <c r="M166" s="2">
        <f>IFERROR(__xludf.DUMMYFUNCTION("""COMPUTED_VALUE"""),45531.66666666667)</f>
        <v>45531.66667</v>
      </c>
      <c r="N166" s="1">
        <f>IFERROR(__xludf.DUMMYFUNCTION("""COMPUTED_VALUE"""),0.0)</f>
        <v>0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IFERROR(__xludf.DUMMYFUNCTION("""COMPUTED_VALUE"""),1575.05)</f>
        <v>1575.05</v>
      </c>
      <c r="D167" s="2">
        <f>IFERROR(__xludf.DUMMYFUNCTION("""COMPUTED_VALUE"""),45532.66666666667)</f>
        <v>45532.66667</v>
      </c>
      <c r="E167" s="1">
        <f>IFERROR(__xludf.DUMMYFUNCTION("""COMPUTED_VALUE"""),1578.09)</f>
        <v>1578.09</v>
      </c>
      <c r="G167" s="2">
        <f>IFERROR(__xludf.DUMMYFUNCTION("""COMPUTED_VALUE"""),45532.66666666667)</f>
        <v>45532.66667</v>
      </c>
      <c r="H167" s="1">
        <f>IFERROR(__xludf.DUMMYFUNCTION("""COMPUTED_VALUE"""),1563.09)</f>
        <v>1563.09</v>
      </c>
      <c r="J167" s="2">
        <f>IFERROR(__xludf.DUMMYFUNCTION("""COMPUTED_VALUE"""),45532.66666666667)</f>
        <v>45532.66667</v>
      </c>
      <c r="K167" s="1">
        <f>IFERROR(__xludf.DUMMYFUNCTION("""COMPUTED_VALUE"""),1570.3)</f>
        <v>1570.3</v>
      </c>
      <c r="M167" s="2">
        <f>IFERROR(__xludf.DUMMYFUNCTION("""COMPUTED_VALUE"""),45532.66666666667)</f>
        <v>45532.66667</v>
      </c>
      <c r="N167" s="1">
        <f>IFERROR(__xludf.DUMMYFUNCTION("""COMPUTED_VALUE"""),0.0)</f>
        <v>0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IFERROR(__xludf.DUMMYFUNCTION("""COMPUTED_VALUE"""),1578.01)</f>
        <v>1578.01</v>
      </c>
      <c r="D168" s="2">
        <f>IFERROR(__xludf.DUMMYFUNCTION("""COMPUTED_VALUE"""),45533.66666666667)</f>
        <v>45533.66667</v>
      </c>
      <c r="E168" s="1">
        <f>IFERROR(__xludf.DUMMYFUNCTION("""COMPUTED_VALUE"""),1588.82)</f>
        <v>1588.82</v>
      </c>
      <c r="G168" s="2">
        <f>IFERROR(__xludf.DUMMYFUNCTION("""COMPUTED_VALUE"""),45533.66666666667)</f>
        <v>45533.66667</v>
      </c>
      <c r="H168" s="1">
        <f>IFERROR(__xludf.DUMMYFUNCTION("""COMPUTED_VALUE"""),1569.78)</f>
        <v>1569.78</v>
      </c>
      <c r="J168" s="2">
        <f>IFERROR(__xludf.DUMMYFUNCTION("""COMPUTED_VALUE"""),45533.66666666667)</f>
        <v>45533.66667</v>
      </c>
      <c r="K168" s="1">
        <f>IFERROR(__xludf.DUMMYFUNCTION("""COMPUTED_VALUE"""),1575.74)</f>
        <v>1575.74</v>
      </c>
      <c r="M168" s="2">
        <f>IFERROR(__xludf.DUMMYFUNCTION("""COMPUTED_VALUE"""),45533.66666666667)</f>
        <v>45533.66667</v>
      </c>
      <c r="N168" s="1">
        <f>IFERROR(__xludf.DUMMYFUNCTION("""COMPUTED_VALUE"""),0.0)</f>
        <v>0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IFERROR(__xludf.DUMMYFUNCTION("""COMPUTED_VALUE"""),1581.89)</f>
        <v>1581.89</v>
      </c>
      <c r="D169" s="2">
        <f>IFERROR(__xludf.DUMMYFUNCTION("""COMPUTED_VALUE"""),45534.66666666667)</f>
        <v>45534.66667</v>
      </c>
      <c r="E169" s="1">
        <f>IFERROR(__xludf.DUMMYFUNCTION("""COMPUTED_VALUE"""),1585.91)</f>
        <v>1585.91</v>
      </c>
      <c r="G169" s="2">
        <f>IFERROR(__xludf.DUMMYFUNCTION("""COMPUTED_VALUE"""),45534.66666666667)</f>
        <v>45534.66667</v>
      </c>
      <c r="H169" s="1">
        <f>IFERROR(__xludf.DUMMYFUNCTION("""COMPUTED_VALUE"""),1566.81)</f>
        <v>1566.81</v>
      </c>
      <c r="J169" s="2">
        <f>IFERROR(__xludf.DUMMYFUNCTION("""COMPUTED_VALUE"""),45534.66666666667)</f>
        <v>45534.66667</v>
      </c>
      <c r="K169" s="1">
        <f>IFERROR(__xludf.DUMMYFUNCTION("""COMPUTED_VALUE"""),1585.6)</f>
        <v>1585.6</v>
      </c>
      <c r="M169" s="2">
        <f>IFERROR(__xludf.DUMMYFUNCTION("""COMPUTED_VALUE"""),45534.66666666667)</f>
        <v>45534.66667</v>
      </c>
      <c r="N169" s="1">
        <f>IFERROR(__xludf.DUMMYFUNCTION("""COMPUTED_VALUE"""),0.0)</f>
        <v>0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IFERROR(__xludf.DUMMYFUNCTION("""COMPUTED_VALUE"""),1574.38)</f>
        <v>1574.38</v>
      </c>
      <c r="D170" s="2">
        <f>IFERROR(__xludf.DUMMYFUNCTION("""COMPUTED_VALUE"""),45538.66666666667)</f>
        <v>45538.66667</v>
      </c>
      <c r="E170" s="1">
        <f>IFERROR(__xludf.DUMMYFUNCTION("""COMPUTED_VALUE"""),1578.83)</f>
        <v>1578.83</v>
      </c>
      <c r="G170" s="2">
        <f>IFERROR(__xludf.DUMMYFUNCTION("""COMPUTED_VALUE"""),45538.66666666667)</f>
        <v>45538.66667</v>
      </c>
      <c r="H170" s="1">
        <f>IFERROR(__xludf.DUMMYFUNCTION("""COMPUTED_VALUE"""),1542.0)</f>
        <v>1542</v>
      </c>
      <c r="J170" s="2">
        <f>IFERROR(__xludf.DUMMYFUNCTION("""COMPUTED_VALUE"""),45538.66666666667)</f>
        <v>45538.66667</v>
      </c>
      <c r="K170" s="1">
        <f>IFERROR(__xludf.DUMMYFUNCTION("""COMPUTED_VALUE"""),1546.78)</f>
        <v>1546.78</v>
      </c>
      <c r="M170" s="2">
        <f>IFERROR(__xludf.DUMMYFUNCTION("""COMPUTED_VALUE"""),45538.66666666667)</f>
        <v>45538.66667</v>
      </c>
      <c r="N170" s="1">
        <f>IFERROR(__xludf.DUMMYFUNCTION("""COMPUTED_VALUE"""),0.0)</f>
        <v>0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IFERROR(__xludf.DUMMYFUNCTION("""COMPUTED_VALUE"""),1541.77)</f>
        <v>1541.77</v>
      </c>
      <c r="D171" s="2">
        <f>IFERROR(__xludf.DUMMYFUNCTION("""COMPUTED_VALUE"""),45539.66666666667)</f>
        <v>45539.66667</v>
      </c>
      <c r="E171" s="1">
        <f>IFERROR(__xludf.DUMMYFUNCTION("""COMPUTED_VALUE"""),1554.42)</f>
        <v>1554.42</v>
      </c>
      <c r="G171" s="2">
        <f>IFERROR(__xludf.DUMMYFUNCTION("""COMPUTED_VALUE"""),45539.66666666667)</f>
        <v>45539.66667</v>
      </c>
      <c r="H171" s="1">
        <f>IFERROR(__xludf.DUMMYFUNCTION("""COMPUTED_VALUE"""),1539.03)</f>
        <v>1539.03</v>
      </c>
      <c r="J171" s="2">
        <f>IFERROR(__xludf.DUMMYFUNCTION("""COMPUTED_VALUE"""),45539.66666666667)</f>
        <v>45539.66667</v>
      </c>
      <c r="K171" s="1">
        <f>IFERROR(__xludf.DUMMYFUNCTION("""COMPUTED_VALUE"""),1543.63)</f>
        <v>1543.63</v>
      </c>
      <c r="M171" s="2">
        <f>IFERROR(__xludf.DUMMYFUNCTION("""COMPUTED_VALUE"""),45539.66666666667)</f>
        <v>45539.66667</v>
      </c>
      <c r="N171" s="1">
        <f>IFERROR(__xludf.DUMMYFUNCTION("""COMPUTED_VALUE"""),0.0)</f>
        <v>0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IFERROR(__xludf.DUMMYFUNCTION("""COMPUTED_VALUE"""),1545.12)</f>
        <v>1545.12</v>
      </c>
      <c r="D172" s="2">
        <f>IFERROR(__xludf.DUMMYFUNCTION("""COMPUTED_VALUE"""),45540.66666666667)</f>
        <v>45540.66667</v>
      </c>
      <c r="E172" s="1">
        <f>IFERROR(__xludf.DUMMYFUNCTION("""COMPUTED_VALUE"""),1546.42)</f>
        <v>1546.42</v>
      </c>
      <c r="G172" s="2">
        <f>IFERROR(__xludf.DUMMYFUNCTION("""COMPUTED_VALUE"""),45540.66666666667)</f>
        <v>45540.66667</v>
      </c>
      <c r="H172" s="1">
        <f>IFERROR(__xludf.DUMMYFUNCTION("""COMPUTED_VALUE"""),1529.72)</f>
        <v>1529.72</v>
      </c>
      <c r="J172" s="2">
        <f>IFERROR(__xludf.DUMMYFUNCTION("""COMPUTED_VALUE"""),45540.66666666667)</f>
        <v>45540.66667</v>
      </c>
      <c r="K172" s="1">
        <f>IFERROR(__xludf.DUMMYFUNCTION("""COMPUTED_VALUE"""),1534.81)</f>
        <v>1534.81</v>
      </c>
      <c r="M172" s="2">
        <f>IFERROR(__xludf.DUMMYFUNCTION("""COMPUTED_VALUE"""),45540.66666666667)</f>
        <v>45540.66667</v>
      </c>
      <c r="N172" s="1">
        <f>IFERROR(__xludf.DUMMYFUNCTION("""COMPUTED_VALUE"""),0.0)</f>
        <v>0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IFERROR(__xludf.DUMMYFUNCTION("""COMPUTED_VALUE"""),1537.24)</f>
        <v>1537.24</v>
      </c>
      <c r="D173" s="2">
        <f>IFERROR(__xludf.DUMMYFUNCTION("""COMPUTED_VALUE"""),45541.66666666667)</f>
        <v>45541.66667</v>
      </c>
      <c r="E173" s="1">
        <f>IFERROR(__xludf.DUMMYFUNCTION("""COMPUTED_VALUE"""),1544.7)</f>
        <v>1544.7</v>
      </c>
      <c r="G173" s="2">
        <f>IFERROR(__xludf.DUMMYFUNCTION("""COMPUTED_VALUE"""),45541.66666666667)</f>
        <v>45541.66667</v>
      </c>
      <c r="H173" s="1">
        <f>IFERROR(__xludf.DUMMYFUNCTION("""COMPUTED_VALUE"""),1511.07)</f>
        <v>1511.07</v>
      </c>
      <c r="J173" s="2">
        <f>IFERROR(__xludf.DUMMYFUNCTION("""COMPUTED_VALUE"""),45541.66666666667)</f>
        <v>45541.66667</v>
      </c>
      <c r="K173" s="1">
        <f>IFERROR(__xludf.DUMMYFUNCTION("""COMPUTED_VALUE"""),1513.0)</f>
        <v>1513</v>
      </c>
      <c r="M173" s="2">
        <f>IFERROR(__xludf.DUMMYFUNCTION("""COMPUTED_VALUE"""),45541.66666666667)</f>
        <v>45541.66667</v>
      </c>
      <c r="N173" s="1">
        <f>IFERROR(__xludf.DUMMYFUNCTION("""COMPUTED_VALUE"""),0.0)</f>
        <v>0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IFERROR(__xludf.DUMMYFUNCTION("""COMPUTED_VALUE"""),1519.5)</f>
        <v>1519.5</v>
      </c>
      <c r="D174" s="2">
        <f>IFERROR(__xludf.DUMMYFUNCTION("""COMPUTED_VALUE"""),45544.66666666667)</f>
        <v>45544.66667</v>
      </c>
      <c r="E174" s="1">
        <f>IFERROR(__xludf.DUMMYFUNCTION("""COMPUTED_VALUE"""),1532.37)</f>
        <v>1532.37</v>
      </c>
      <c r="G174" s="2">
        <f>IFERROR(__xludf.DUMMYFUNCTION("""COMPUTED_VALUE"""),45544.66666666667)</f>
        <v>45544.66667</v>
      </c>
      <c r="H174" s="1">
        <f>IFERROR(__xludf.DUMMYFUNCTION("""COMPUTED_VALUE"""),1518.28)</f>
        <v>1518.28</v>
      </c>
      <c r="J174" s="2">
        <f>IFERROR(__xludf.DUMMYFUNCTION("""COMPUTED_VALUE"""),45544.66666666667)</f>
        <v>45544.66667</v>
      </c>
      <c r="K174" s="1">
        <f>IFERROR(__xludf.DUMMYFUNCTION("""COMPUTED_VALUE"""),1522.36)</f>
        <v>1522.36</v>
      </c>
      <c r="M174" s="2">
        <f>IFERROR(__xludf.DUMMYFUNCTION("""COMPUTED_VALUE"""),45544.66666666667)</f>
        <v>45544.66667</v>
      </c>
      <c r="N174" s="1">
        <f>IFERROR(__xludf.DUMMYFUNCTION("""COMPUTED_VALUE"""),0.0)</f>
        <v>0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IFERROR(__xludf.DUMMYFUNCTION("""COMPUTED_VALUE"""),1525.3)</f>
        <v>1525.3</v>
      </c>
      <c r="D175" s="2">
        <f>IFERROR(__xludf.DUMMYFUNCTION("""COMPUTED_VALUE"""),45545.66666666667)</f>
        <v>45545.66667</v>
      </c>
      <c r="E175" s="1">
        <f>IFERROR(__xludf.DUMMYFUNCTION("""COMPUTED_VALUE"""),1525.3)</f>
        <v>1525.3</v>
      </c>
      <c r="G175" s="2">
        <f>IFERROR(__xludf.DUMMYFUNCTION("""COMPUTED_VALUE"""),45545.66666666667)</f>
        <v>45545.66667</v>
      </c>
      <c r="H175" s="1">
        <f>IFERROR(__xludf.DUMMYFUNCTION("""COMPUTED_VALUE"""),1507.5)</f>
        <v>1507.5</v>
      </c>
      <c r="J175" s="2">
        <f>IFERROR(__xludf.DUMMYFUNCTION("""COMPUTED_VALUE"""),45545.66666666667)</f>
        <v>45545.66667</v>
      </c>
      <c r="K175" s="1">
        <f>IFERROR(__xludf.DUMMYFUNCTION("""COMPUTED_VALUE"""),1520.58)</f>
        <v>1520.58</v>
      </c>
      <c r="M175" s="2">
        <f>IFERROR(__xludf.DUMMYFUNCTION("""COMPUTED_VALUE"""),45545.66666666667)</f>
        <v>45545.66667</v>
      </c>
      <c r="N175" s="1">
        <f>IFERROR(__xludf.DUMMYFUNCTION("""COMPUTED_VALUE"""),0.0)</f>
        <v>0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IFERROR(__xludf.DUMMYFUNCTION("""COMPUTED_VALUE"""),1515.89)</f>
        <v>1515.89</v>
      </c>
      <c r="D176" s="2">
        <f>IFERROR(__xludf.DUMMYFUNCTION("""COMPUTED_VALUE"""),45546.66666666667)</f>
        <v>45546.66667</v>
      </c>
      <c r="E176" s="1">
        <f>IFERROR(__xludf.DUMMYFUNCTION("""COMPUTED_VALUE"""),1531.04)</f>
        <v>1531.04</v>
      </c>
      <c r="G176" s="2">
        <f>IFERROR(__xludf.DUMMYFUNCTION("""COMPUTED_VALUE"""),45546.66666666667)</f>
        <v>45546.66667</v>
      </c>
      <c r="H176" s="1">
        <f>IFERROR(__xludf.DUMMYFUNCTION("""COMPUTED_VALUE"""),1494.41)</f>
        <v>1494.41</v>
      </c>
      <c r="J176" s="2">
        <f>IFERROR(__xludf.DUMMYFUNCTION("""COMPUTED_VALUE"""),45546.66666666667)</f>
        <v>45546.66667</v>
      </c>
      <c r="K176" s="1">
        <f>IFERROR(__xludf.DUMMYFUNCTION("""COMPUTED_VALUE"""),1530.14)</f>
        <v>1530.14</v>
      </c>
      <c r="M176" s="2">
        <f>IFERROR(__xludf.DUMMYFUNCTION("""COMPUTED_VALUE"""),45546.66666666667)</f>
        <v>45546.66667</v>
      </c>
      <c r="N176" s="1">
        <f>IFERROR(__xludf.DUMMYFUNCTION("""COMPUTED_VALUE"""),0.0)</f>
        <v>0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IFERROR(__xludf.DUMMYFUNCTION("""COMPUTED_VALUE"""),1532.4)</f>
        <v>1532.4</v>
      </c>
      <c r="D177" s="2">
        <f>IFERROR(__xludf.DUMMYFUNCTION("""COMPUTED_VALUE"""),45547.66666666667)</f>
        <v>45547.66667</v>
      </c>
      <c r="E177" s="1">
        <f>IFERROR(__xludf.DUMMYFUNCTION("""COMPUTED_VALUE"""),1546.79)</f>
        <v>1546.79</v>
      </c>
      <c r="G177" s="2">
        <f>IFERROR(__xludf.DUMMYFUNCTION("""COMPUTED_VALUE"""),45547.66666666667)</f>
        <v>45547.66667</v>
      </c>
      <c r="H177" s="1">
        <f>IFERROR(__xludf.DUMMYFUNCTION("""COMPUTED_VALUE"""),1525.08)</f>
        <v>1525.08</v>
      </c>
      <c r="J177" s="2">
        <f>IFERROR(__xludf.DUMMYFUNCTION("""COMPUTED_VALUE"""),45547.66666666667)</f>
        <v>45547.66667</v>
      </c>
      <c r="K177" s="1">
        <f>IFERROR(__xludf.DUMMYFUNCTION("""COMPUTED_VALUE"""),1543.97)</f>
        <v>1543.97</v>
      </c>
      <c r="M177" s="2">
        <f>IFERROR(__xludf.DUMMYFUNCTION("""COMPUTED_VALUE"""),45547.66666666667)</f>
        <v>45547.66667</v>
      </c>
      <c r="N177" s="1">
        <f>IFERROR(__xludf.DUMMYFUNCTION("""COMPUTED_VALUE"""),0.0)</f>
        <v>0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IFERROR(__xludf.DUMMYFUNCTION("""COMPUTED_VALUE"""),1553.16)</f>
        <v>1553.16</v>
      </c>
      <c r="D178" s="2">
        <f>IFERROR(__xludf.DUMMYFUNCTION("""COMPUTED_VALUE"""),45548.66666666667)</f>
        <v>45548.66667</v>
      </c>
      <c r="E178" s="1">
        <f>IFERROR(__xludf.DUMMYFUNCTION("""COMPUTED_VALUE"""),1570.78)</f>
        <v>1570.78</v>
      </c>
      <c r="G178" s="2">
        <f>IFERROR(__xludf.DUMMYFUNCTION("""COMPUTED_VALUE"""),45548.66666666667)</f>
        <v>45548.66667</v>
      </c>
      <c r="H178" s="1">
        <f>IFERROR(__xludf.DUMMYFUNCTION("""COMPUTED_VALUE"""),1553.16)</f>
        <v>1553.16</v>
      </c>
      <c r="J178" s="2">
        <f>IFERROR(__xludf.DUMMYFUNCTION("""COMPUTED_VALUE"""),45548.66666666667)</f>
        <v>45548.66667</v>
      </c>
      <c r="K178" s="1">
        <f>IFERROR(__xludf.DUMMYFUNCTION("""COMPUTED_VALUE"""),1568.47)</f>
        <v>1568.47</v>
      </c>
      <c r="M178" s="2">
        <f>IFERROR(__xludf.DUMMYFUNCTION("""COMPUTED_VALUE"""),45548.66666666667)</f>
        <v>45548.66667</v>
      </c>
      <c r="N178" s="1">
        <f>IFERROR(__xludf.DUMMYFUNCTION("""COMPUTED_VALUE"""),0.0)</f>
        <v>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IFERROR(__xludf.DUMMYFUNCTION("""COMPUTED_VALUE"""),1572.24)</f>
        <v>1572.24</v>
      </c>
      <c r="D179" s="2">
        <f>IFERROR(__xludf.DUMMYFUNCTION("""COMPUTED_VALUE"""),45551.66666666667)</f>
        <v>45551.66667</v>
      </c>
      <c r="E179" s="1">
        <f>IFERROR(__xludf.DUMMYFUNCTION("""COMPUTED_VALUE"""),1581.11)</f>
        <v>1581.11</v>
      </c>
      <c r="G179" s="2">
        <f>IFERROR(__xludf.DUMMYFUNCTION("""COMPUTED_VALUE"""),45551.66666666667)</f>
        <v>45551.66667</v>
      </c>
      <c r="H179" s="1">
        <f>IFERROR(__xludf.DUMMYFUNCTION("""COMPUTED_VALUE"""),1569.75)</f>
        <v>1569.75</v>
      </c>
      <c r="J179" s="2">
        <f>IFERROR(__xludf.DUMMYFUNCTION("""COMPUTED_VALUE"""),45551.66666666667)</f>
        <v>45551.66667</v>
      </c>
      <c r="K179" s="1">
        <f>IFERROR(__xludf.DUMMYFUNCTION("""COMPUTED_VALUE"""),1580.12)</f>
        <v>1580.12</v>
      </c>
      <c r="M179" s="2">
        <f>IFERROR(__xludf.DUMMYFUNCTION("""COMPUTED_VALUE"""),45551.66666666667)</f>
        <v>45551.66667</v>
      </c>
      <c r="N179" s="1">
        <f>IFERROR(__xludf.DUMMYFUNCTION("""COMPUTED_VALUE"""),0.0)</f>
        <v>0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IFERROR(__xludf.DUMMYFUNCTION("""COMPUTED_VALUE"""),1587.01)</f>
        <v>1587.01</v>
      </c>
      <c r="D180" s="2">
        <f>IFERROR(__xludf.DUMMYFUNCTION("""COMPUTED_VALUE"""),45552.66666666667)</f>
        <v>45552.66667</v>
      </c>
      <c r="E180" s="1">
        <f>IFERROR(__xludf.DUMMYFUNCTION("""COMPUTED_VALUE"""),1596.65)</f>
        <v>1596.65</v>
      </c>
      <c r="G180" s="2">
        <f>IFERROR(__xludf.DUMMYFUNCTION("""COMPUTED_VALUE"""),45552.66666666667)</f>
        <v>45552.66667</v>
      </c>
      <c r="H180" s="1">
        <f>IFERROR(__xludf.DUMMYFUNCTION("""COMPUTED_VALUE"""),1581.24)</f>
        <v>1581.24</v>
      </c>
      <c r="J180" s="2">
        <f>IFERROR(__xludf.DUMMYFUNCTION("""COMPUTED_VALUE"""),45552.66666666667)</f>
        <v>45552.66667</v>
      </c>
      <c r="K180" s="1">
        <f>IFERROR(__xludf.DUMMYFUNCTION("""COMPUTED_VALUE"""),1586.54)</f>
        <v>1586.54</v>
      </c>
      <c r="M180" s="2">
        <f>IFERROR(__xludf.DUMMYFUNCTION("""COMPUTED_VALUE"""),45552.66666666667)</f>
        <v>45552.66667</v>
      </c>
      <c r="N180" s="1">
        <f>IFERROR(__xludf.DUMMYFUNCTION("""COMPUTED_VALUE"""),0.0)</f>
        <v>0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IFERROR(__xludf.DUMMYFUNCTION("""COMPUTED_VALUE"""),1590.0)</f>
        <v>1590</v>
      </c>
      <c r="D181" s="2">
        <f>IFERROR(__xludf.DUMMYFUNCTION("""COMPUTED_VALUE"""),45553.66666666667)</f>
        <v>45553.66667</v>
      </c>
      <c r="E181" s="1">
        <f>IFERROR(__xludf.DUMMYFUNCTION("""COMPUTED_VALUE"""),1612.4)</f>
        <v>1612.4</v>
      </c>
      <c r="G181" s="2">
        <f>IFERROR(__xludf.DUMMYFUNCTION("""COMPUTED_VALUE"""),45553.66666666667)</f>
        <v>45553.66667</v>
      </c>
      <c r="H181" s="1">
        <f>IFERROR(__xludf.DUMMYFUNCTION("""COMPUTED_VALUE"""),1582.96)</f>
        <v>1582.96</v>
      </c>
      <c r="J181" s="2">
        <f>IFERROR(__xludf.DUMMYFUNCTION("""COMPUTED_VALUE"""),45553.66666666667)</f>
        <v>45553.66667</v>
      </c>
      <c r="K181" s="1">
        <f>IFERROR(__xludf.DUMMYFUNCTION("""COMPUTED_VALUE"""),1587.76)</f>
        <v>1587.76</v>
      </c>
      <c r="M181" s="2">
        <f>IFERROR(__xludf.DUMMYFUNCTION("""COMPUTED_VALUE"""),45553.66666666667)</f>
        <v>45553.66667</v>
      </c>
      <c r="N181" s="1">
        <f>IFERROR(__xludf.DUMMYFUNCTION("""COMPUTED_VALUE"""),0.0)</f>
        <v>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IFERROR(__xludf.DUMMYFUNCTION("""COMPUTED_VALUE"""),1616.31)</f>
        <v>1616.31</v>
      </c>
      <c r="D182" s="2">
        <f>IFERROR(__xludf.DUMMYFUNCTION("""COMPUTED_VALUE"""),45554.66666666667)</f>
        <v>45554.66667</v>
      </c>
      <c r="E182" s="1">
        <f>IFERROR(__xludf.DUMMYFUNCTION("""COMPUTED_VALUE"""),1617.48)</f>
        <v>1617.48</v>
      </c>
      <c r="G182" s="2">
        <f>IFERROR(__xludf.DUMMYFUNCTION("""COMPUTED_VALUE"""),45554.66666666667)</f>
        <v>45554.66667</v>
      </c>
      <c r="H182" s="1">
        <f>IFERROR(__xludf.DUMMYFUNCTION("""COMPUTED_VALUE"""),1603.39)</f>
        <v>1603.39</v>
      </c>
      <c r="J182" s="2">
        <f>IFERROR(__xludf.DUMMYFUNCTION("""COMPUTED_VALUE"""),45554.66666666667)</f>
        <v>45554.66667</v>
      </c>
      <c r="K182" s="1">
        <f>IFERROR(__xludf.DUMMYFUNCTION("""COMPUTED_VALUE"""),1613.24)</f>
        <v>1613.24</v>
      </c>
      <c r="M182" s="2">
        <f>IFERROR(__xludf.DUMMYFUNCTION("""COMPUTED_VALUE"""),45554.66666666667)</f>
        <v>45554.66667</v>
      </c>
      <c r="N182" s="1">
        <f>IFERROR(__xludf.DUMMYFUNCTION("""COMPUTED_VALUE"""),0.0)</f>
        <v>0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IFERROR(__xludf.DUMMYFUNCTION("""COMPUTED_VALUE"""),1607.97)</f>
        <v>1607.97</v>
      </c>
      <c r="D183" s="2">
        <f>IFERROR(__xludf.DUMMYFUNCTION("""COMPUTED_VALUE"""),45555.66666666667)</f>
        <v>45555.66667</v>
      </c>
      <c r="E183" s="1">
        <f>IFERROR(__xludf.DUMMYFUNCTION("""COMPUTED_VALUE"""),1609.09)</f>
        <v>1609.09</v>
      </c>
      <c r="G183" s="2">
        <f>IFERROR(__xludf.DUMMYFUNCTION("""COMPUTED_VALUE"""),45555.66666666667)</f>
        <v>45555.66667</v>
      </c>
      <c r="H183" s="1">
        <f>IFERROR(__xludf.DUMMYFUNCTION("""COMPUTED_VALUE"""),1597.62)</f>
        <v>1597.62</v>
      </c>
      <c r="J183" s="2">
        <f>IFERROR(__xludf.DUMMYFUNCTION("""COMPUTED_VALUE"""),45555.66666666667)</f>
        <v>45555.66667</v>
      </c>
      <c r="K183" s="1">
        <f>IFERROR(__xludf.DUMMYFUNCTION("""COMPUTED_VALUE"""),1605.6)</f>
        <v>1605.6</v>
      </c>
      <c r="M183" s="2">
        <f>IFERROR(__xludf.DUMMYFUNCTION("""COMPUTED_VALUE"""),45555.66666666667)</f>
        <v>45555.66667</v>
      </c>
      <c r="N183" s="1">
        <f>IFERROR(__xludf.DUMMYFUNCTION("""COMPUTED_VALUE"""),0.0)</f>
        <v>0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IFERROR(__xludf.DUMMYFUNCTION("""COMPUTED_VALUE"""),1612.21)</f>
        <v>1612.21</v>
      </c>
      <c r="D184" s="2">
        <f>IFERROR(__xludf.DUMMYFUNCTION("""COMPUTED_VALUE"""),45558.66666666667)</f>
        <v>45558.66667</v>
      </c>
      <c r="E184" s="1">
        <f>IFERROR(__xludf.DUMMYFUNCTION("""COMPUTED_VALUE"""),1615.93)</f>
        <v>1615.93</v>
      </c>
      <c r="G184" s="2">
        <f>IFERROR(__xludf.DUMMYFUNCTION("""COMPUTED_VALUE"""),45558.66666666667)</f>
        <v>45558.66667</v>
      </c>
      <c r="H184" s="1">
        <f>IFERROR(__xludf.DUMMYFUNCTION("""COMPUTED_VALUE"""),1606.8)</f>
        <v>1606.8</v>
      </c>
      <c r="J184" s="2">
        <f>IFERROR(__xludf.DUMMYFUNCTION("""COMPUTED_VALUE"""),45558.66666666667)</f>
        <v>45558.66667</v>
      </c>
      <c r="K184" s="1">
        <f>IFERROR(__xludf.DUMMYFUNCTION("""COMPUTED_VALUE"""),1614.28)</f>
        <v>1614.28</v>
      </c>
      <c r="M184" s="2">
        <f>IFERROR(__xludf.DUMMYFUNCTION("""COMPUTED_VALUE"""),45558.66666666667)</f>
        <v>45558.66667</v>
      </c>
      <c r="N184" s="1">
        <f>IFERROR(__xludf.DUMMYFUNCTION("""COMPUTED_VALUE"""),0.0)</f>
        <v>0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IFERROR(__xludf.DUMMYFUNCTION("""COMPUTED_VALUE"""),1619.37)</f>
        <v>1619.37</v>
      </c>
      <c r="D185" s="2">
        <f>IFERROR(__xludf.DUMMYFUNCTION("""COMPUTED_VALUE"""),45559.66666666667)</f>
        <v>45559.66667</v>
      </c>
      <c r="E185" s="1">
        <f>IFERROR(__xludf.DUMMYFUNCTION("""COMPUTED_VALUE"""),1621.7)</f>
        <v>1621.7</v>
      </c>
      <c r="G185" s="2">
        <f>IFERROR(__xludf.DUMMYFUNCTION("""COMPUTED_VALUE"""),45559.66666666667)</f>
        <v>45559.66667</v>
      </c>
      <c r="H185" s="1">
        <f>IFERROR(__xludf.DUMMYFUNCTION("""COMPUTED_VALUE"""),1613.64)</f>
        <v>1613.64</v>
      </c>
      <c r="J185" s="2">
        <f>IFERROR(__xludf.DUMMYFUNCTION("""COMPUTED_VALUE"""),45559.66666666667)</f>
        <v>45559.66667</v>
      </c>
      <c r="K185" s="1">
        <f>IFERROR(__xludf.DUMMYFUNCTION("""COMPUTED_VALUE"""),1617.48)</f>
        <v>1617.48</v>
      </c>
      <c r="M185" s="2">
        <f>IFERROR(__xludf.DUMMYFUNCTION("""COMPUTED_VALUE"""),45559.66666666667)</f>
        <v>45559.66667</v>
      </c>
      <c r="N185" s="1">
        <f>IFERROR(__xludf.DUMMYFUNCTION("""COMPUTED_VALUE"""),0.0)</f>
        <v>0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IFERROR(__xludf.DUMMYFUNCTION("""COMPUTED_VALUE"""),1619.18)</f>
        <v>1619.18</v>
      </c>
      <c r="D186" s="2">
        <f>IFERROR(__xludf.DUMMYFUNCTION("""COMPUTED_VALUE"""),45560.66666666667)</f>
        <v>45560.66667</v>
      </c>
      <c r="E186" s="1">
        <f>IFERROR(__xludf.DUMMYFUNCTION("""COMPUTED_VALUE"""),1619.36)</f>
        <v>1619.36</v>
      </c>
      <c r="G186" s="2">
        <f>IFERROR(__xludf.DUMMYFUNCTION("""COMPUTED_VALUE"""),45560.66666666667)</f>
        <v>45560.66667</v>
      </c>
      <c r="H186" s="1">
        <f>IFERROR(__xludf.DUMMYFUNCTION("""COMPUTED_VALUE"""),1601.55)</f>
        <v>1601.55</v>
      </c>
      <c r="J186" s="2">
        <f>IFERROR(__xludf.DUMMYFUNCTION("""COMPUTED_VALUE"""),45560.66666666667)</f>
        <v>45560.66667</v>
      </c>
      <c r="K186" s="1">
        <f>IFERROR(__xludf.DUMMYFUNCTION("""COMPUTED_VALUE"""),1604.14)</f>
        <v>1604.14</v>
      </c>
      <c r="M186" s="2">
        <f>IFERROR(__xludf.DUMMYFUNCTION("""COMPUTED_VALUE"""),45560.66666666667)</f>
        <v>45560.66667</v>
      </c>
      <c r="N186" s="1">
        <f>IFERROR(__xludf.DUMMYFUNCTION("""COMPUTED_VALUE"""),0.0)</f>
        <v>0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IFERROR(__xludf.DUMMYFUNCTION("""COMPUTED_VALUE"""),1617.18)</f>
        <v>1617.18</v>
      </c>
      <c r="D187" s="2">
        <f>IFERROR(__xludf.DUMMYFUNCTION("""COMPUTED_VALUE"""),45561.66666666667)</f>
        <v>45561.66667</v>
      </c>
      <c r="E187" s="1">
        <f>IFERROR(__xludf.DUMMYFUNCTION("""COMPUTED_VALUE"""),1625.9)</f>
        <v>1625.9</v>
      </c>
      <c r="G187" s="2">
        <f>IFERROR(__xludf.DUMMYFUNCTION("""COMPUTED_VALUE"""),45561.66666666667)</f>
        <v>45561.66667</v>
      </c>
      <c r="H187" s="1">
        <f>IFERROR(__xludf.DUMMYFUNCTION("""COMPUTED_VALUE"""),1612.02)</f>
        <v>1612.02</v>
      </c>
      <c r="J187" s="2">
        <f>IFERROR(__xludf.DUMMYFUNCTION("""COMPUTED_VALUE"""),45561.66666666667)</f>
        <v>45561.66667</v>
      </c>
      <c r="K187" s="1">
        <f>IFERROR(__xludf.DUMMYFUNCTION("""COMPUTED_VALUE"""),1618.39)</f>
        <v>1618.39</v>
      </c>
      <c r="M187" s="2">
        <f>IFERROR(__xludf.DUMMYFUNCTION("""COMPUTED_VALUE"""),45561.66666666667)</f>
        <v>45561.66667</v>
      </c>
      <c r="N187" s="1">
        <f>IFERROR(__xludf.DUMMYFUNCTION("""COMPUTED_VALUE"""),0.0)</f>
        <v>0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IFERROR(__xludf.DUMMYFUNCTION("""COMPUTED_VALUE"""),1627.48)</f>
        <v>1627.48</v>
      </c>
      <c r="D188" s="2">
        <f>IFERROR(__xludf.DUMMYFUNCTION("""COMPUTED_VALUE"""),45562.66666666667)</f>
        <v>45562.66667</v>
      </c>
      <c r="E188" s="1">
        <f>IFERROR(__xludf.DUMMYFUNCTION("""COMPUTED_VALUE"""),1633.95)</f>
        <v>1633.95</v>
      </c>
      <c r="G188" s="2">
        <f>IFERROR(__xludf.DUMMYFUNCTION("""COMPUTED_VALUE"""),45562.66666666667)</f>
        <v>45562.66667</v>
      </c>
      <c r="H188" s="1">
        <f>IFERROR(__xludf.DUMMYFUNCTION("""COMPUTED_VALUE"""),1618.06)</f>
        <v>1618.06</v>
      </c>
      <c r="J188" s="2">
        <f>IFERROR(__xludf.DUMMYFUNCTION("""COMPUTED_VALUE"""),45562.66666666667)</f>
        <v>45562.66667</v>
      </c>
      <c r="K188" s="1">
        <f>IFERROR(__xludf.DUMMYFUNCTION("""COMPUTED_VALUE"""),1623.23)</f>
        <v>1623.23</v>
      </c>
      <c r="M188" s="2">
        <f>IFERROR(__xludf.DUMMYFUNCTION("""COMPUTED_VALUE"""),45562.66666666667)</f>
        <v>45562.66667</v>
      </c>
      <c r="N188" s="1">
        <f>IFERROR(__xludf.DUMMYFUNCTION("""COMPUTED_VALUE"""),0.0)</f>
        <v>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IFERROR(__xludf.DUMMYFUNCTION("""COMPUTED_VALUE"""),1617.9)</f>
        <v>1617.9</v>
      </c>
      <c r="D189" s="2">
        <f>IFERROR(__xludf.DUMMYFUNCTION("""COMPUTED_VALUE"""),45565.66666666667)</f>
        <v>45565.66667</v>
      </c>
      <c r="E189" s="1">
        <f>IFERROR(__xludf.DUMMYFUNCTION("""COMPUTED_VALUE"""),1625.15)</f>
        <v>1625.15</v>
      </c>
      <c r="G189" s="2">
        <f>IFERROR(__xludf.DUMMYFUNCTION("""COMPUTED_VALUE"""),45565.66666666667)</f>
        <v>45565.66667</v>
      </c>
      <c r="H189" s="1">
        <f>IFERROR(__xludf.DUMMYFUNCTION("""COMPUTED_VALUE"""),1609.49)</f>
        <v>1609.49</v>
      </c>
      <c r="J189" s="2">
        <f>IFERROR(__xludf.DUMMYFUNCTION("""COMPUTED_VALUE"""),45565.66666666667)</f>
        <v>45565.66667</v>
      </c>
      <c r="K189" s="1">
        <f>IFERROR(__xludf.DUMMYFUNCTION("""COMPUTED_VALUE"""),1624.01)</f>
        <v>1624.01</v>
      </c>
      <c r="M189" s="2">
        <f>IFERROR(__xludf.DUMMYFUNCTION("""COMPUTED_VALUE"""),45565.66666666667)</f>
        <v>45565.66667</v>
      </c>
      <c r="N189" s="1">
        <f>IFERROR(__xludf.DUMMYFUNCTION("""COMPUTED_VALUE"""),0.0)</f>
        <v>0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IFERROR(__xludf.DUMMYFUNCTION("""COMPUTED_VALUE"""),1622.64)</f>
        <v>1622.64</v>
      </c>
      <c r="D190" s="2">
        <f>IFERROR(__xludf.DUMMYFUNCTION("""COMPUTED_VALUE"""),45566.66666666667)</f>
        <v>45566.66667</v>
      </c>
      <c r="E190" s="1">
        <f>IFERROR(__xludf.DUMMYFUNCTION("""COMPUTED_VALUE"""),1622.8)</f>
        <v>1622.8</v>
      </c>
      <c r="G190" s="2">
        <f>IFERROR(__xludf.DUMMYFUNCTION("""COMPUTED_VALUE"""),45566.66666666667)</f>
        <v>45566.66667</v>
      </c>
      <c r="H190" s="1">
        <f>IFERROR(__xludf.DUMMYFUNCTION("""COMPUTED_VALUE"""),1600.75)</f>
        <v>1600.75</v>
      </c>
      <c r="J190" s="2">
        <f>IFERROR(__xludf.DUMMYFUNCTION("""COMPUTED_VALUE"""),45566.66666666667)</f>
        <v>45566.66667</v>
      </c>
      <c r="K190" s="1">
        <f>IFERROR(__xludf.DUMMYFUNCTION("""COMPUTED_VALUE"""),1610.99)</f>
        <v>1610.99</v>
      </c>
      <c r="M190" s="2">
        <f>IFERROR(__xludf.DUMMYFUNCTION("""COMPUTED_VALUE"""),45566.66666666667)</f>
        <v>45566.66667</v>
      </c>
      <c r="N190" s="1">
        <f>IFERROR(__xludf.DUMMYFUNCTION("""COMPUTED_VALUE"""),0.0)</f>
        <v>0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IFERROR(__xludf.DUMMYFUNCTION("""COMPUTED_VALUE"""),1606.13)</f>
        <v>1606.13</v>
      </c>
      <c r="D191" s="2">
        <f>IFERROR(__xludf.DUMMYFUNCTION("""COMPUTED_VALUE"""),45567.66666666667)</f>
        <v>45567.66667</v>
      </c>
      <c r="E191" s="1">
        <f>IFERROR(__xludf.DUMMYFUNCTION("""COMPUTED_VALUE"""),1616.83)</f>
        <v>1616.83</v>
      </c>
      <c r="G191" s="2">
        <f>IFERROR(__xludf.DUMMYFUNCTION("""COMPUTED_VALUE"""),45567.66666666667)</f>
        <v>45567.66667</v>
      </c>
      <c r="H191" s="1">
        <f>IFERROR(__xludf.DUMMYFUNCTION("""COMPUTED_VALUE"""),1602.22)</f>
        <v>1602.22</v>
      </c>
      <c r="J191" s="2">
        <f>IFERROR(__xludf.DUMMYFUNCTION("""COMPUTED_VALUE"""),45567.66666666667)</f>
        <v>45567.66667</v>
      </c>
      <c r="K191" s="1">
        <f>IFERROR(__xludf.DUMMYFUNCTION("""COMPUTED_VALUE"""),1611.92)</f>
        <v>1611.92</v>
      </c>
      <c r="M191" s="2">
        <f>IFERROR(__xludf.DUMMYFUNCTION("""COMPUTED_VALUE"""),45567.66666666667)</f>
        <v>45567.66667</v>
      </c>
      <c r="N191" s="1">
        <f>IFERROR(__xludf.DUMMYFUNCTION("""COMPUTED_VALUE"""),0.0)</f>
        <v>0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IFERROR(__xludf.DUMMYFUNCTION("""COMPUTED_VALUE"""),1605.17)</f>
        <v>1605.17</v>
      </c>
      <c r="D192" s="2">
        <f>IFERROR(__xludf.DUMMYFUNCTION("""COMPUTED_VALUE"""),45568.66666666667)</f>
        <v>45568.66667</v>
      </c>
      <c r="E192" s="1">
        <f>IFERROR(__xludf.DUMMYFUNCTION("""COMPUTED_VALUE"""),1610.03)</f>
        <v>1610.03</v>
      </c>
      <c r="G192" s="2">
        <f>IFERROR(__xludf.DUMMYFUNCTION("""COMPUTED_VALUE"""),45568.66666666667)</f>
        <v>45568.66667</v>
      </c>
      <c r="H192" s="1">
        <f>IFERROR(__xludf.DUMMYFUNCTION("""COMPUTED_VALUE"""),1597.07)</f>
        <v>1597.07</v>
      </c>
      <c r="J192" s="2">
        <f>IFERROR(__xludf.DUMMYFUNCTION("""COMPUTED_VALUE"""),45568.66666666667)</f>
        <v>45568.66667</v>
      </c>
      <c r="K192" s="1">
        <f>IFERROR(__xludf.DUMMYFUNCTION("""COMPUTED_VALUE"""),1606.71)</f>
        <v>1606.71</v>
      </c>
      <c r="M192" s="2">
        <f>IFERROR(__xludf.DUMMYFUNCTION("""COMPUTED_VALUE"""),45568.66666666667)</f>
        <v>45568.66667</v>
      </c>
      <c r="N192" s="1">
        <f>IFERROR(__xludf.DUMMYFUNCTION("""COMPUTED_VALUE"""),0.0)</f>
        <v>0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IFERROR(__xludf.DUMMYFUNCTION("""COMPUTED_VALUE"""),1622.83)</f>
        <v>1622.83</v>
      </c>
      <c r="D193" s="2">
        <f>IFERROR(__xludf.DUMMYFUNCTION("""COMPUTED_VALUE"""),45569.66666666667)</f>
        <v>45569.66667</v>
      </c>
      <c r="E193" s="1">
        <f>IFERROR(__xludf.DUMMYFUNCTION("""COMPUTED_VALUE"""),1625.74)</f>
        <v>1625.74</v>
      </c>
      <c r="G193" s="2">
        <f>IFERROR(__xludf.DUMMYFUNCTION("""COMPUTED_VALUE"""),45569.66666666667)</f>
        <v>45569.66667</v>
      </c>
      <c r="H193" s="1">
        <f>IFERROR(__xludf.DUMMYFUNCTION("""COMPUTED_VALUE"""),1611.12)</f>
        <v>1611.12</v>
      </c>
      <c r="J193" s="2">
        <f>IFERROR(__xludf.DUMMYFUNCTION("""COMPUTED_VALUE"""),45569.66666666667)</f>
        <v>45569.66667</v>
      </c>
      <c r="K193" s="1">
        <f>IFERROR(__xludf.DUMMYFUNCTION("""COMPUTED_VALUE"""),1623.49)</f>
        <v>1623.49</v>
      </c>
      <c r="M193" s="2">
        <f>IFERROR(__xludf.DUMMYFUNCTION("""COMPUTED_VALUE"""),45569.66666666667)</f>
        <v>45569.66667</v>
      </c>
      <c r="N193" s="1">
        <f>IFERROR(__xludf.DUMMYFUNCTION("""COMPUTED_VALUE"""),0.0)</f>
        <v>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IFERROR(__xludf.DUMMYFUNCTION("""COMPUTED_VALUE"""),1617.55)</f>
        <v>1617.55</v>
      </c>
      <c r="D194" s="2">
        <f>IFERROR(__xludf.DUMMYFUNCTION("""COMPUTED_VALUE"""),45572.66666666667)</f>
        <v>45572.66667</v>
      </c>
      <c r="E194" s="1">
        <f>IFERROR(__xludf.DUMMYFUNCTION("""COMPUTED_VALUE"""),1618.38)</f>
        <v>1618.38</v>
      </c>
      <c r="G194" s="2">
        <f>IFERROR(__xludf.DUMMYFUNCTION("""COMPUTED_VALUE"""),45572.66666666667)</f>
        <v>45572.66667</v>
      </c>
      <c r="H194" s="1">
        <f>IFERROR(__xludf.DUMMYFUNCTION("""COMPUTED_VALUE"""),1602.02)</f>
        <v>1602.02</v>
      </c>
      <c r="J194" s="2">
        <f>IFERROR(__xludf.DUMMYFUNCTION("""COMPUTED_VALUE"""),45572.66666666667)</f>
        <v>45572.66667</v>
      </c>
      <c r="K194" s="1">
        <f>IFERROR(__xludf.DUMMYFUNCTION("""COMPUTED_VALUE"""),1610.14)</f>
        <v>1610.14</v>
      </c>
      <c r="M194" s="2">
        <f>IFERROR(__xludf.DUMMYFUNCTION("""COMPUTED_VALUE"""),45572.66666666667)</f>
        <v>45572.66667</v>
      </c>
      <c r="N194" s="1">
        <f>IFERROR(__xludf.DUMMYFUNCTION("""COMPUTED_VALUE"""),0.0)</f>
        <v>0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IFERROR(__xludf.DUMMYFUNCTION("""COMPUTED_VALUE"""),1610.47)</f>
        <v>1610.47</v>
      </c>
      <c r="D195" s="2">
        <f>IFERROR(__xludf.DUMMYFUNCTION("""COMPUTED_VALUE"""),45573.66666666667)</f>
        <v>45573.66667</v>
      </c>
      <c r="E195" s="1">
        <f>IFERROR(__xludf.DUMMYFUNCTION("""COMPUTED_VALUE"""),1617.57)</f>
        <v>1617.57</v>
      </c>
      <c r="G195" s="2">
        <f>IFERROR(__xludf.DUMMYFUNCTION("""COMPUTED_VALUE"""),45573.66666666667)</f>
        <v>45573.66667</v>
      </c>
      <c r="H195" s="1">
        <f>IFERROR(__xludf.DUMMYFUNCTION("""COMPUTED_VALUE"""),1605.79)</f>
        <v>1605.79</v>
      </c>
      <c r="J195" s="2">
        <f>IFERROR(__xludf.DUMMYFUNCTION("""COMPUTED_VALUE"""),45573.66666666667)</f>
        <v>45573.66667</v>
      </c>
      <c r="K195" s="1">
        <f>IFERROR(__xludf.DUMMYFUNCTION("""COMPUTED_VALUE"""),1612.92)</f>
        <v>1612.92</v>
      </c>
      <c r="M195" s="2">
        <f>IFERROR(__xludf.DUMMYFUNCTION("""COMPUTED_VALUE"""),45573.66666666667)</f>
        <v>45573.66667</v>
      </c>
      <c r="N195" s="1">
        <f>IFERROR(__xludf.DUMMYFUNCTION("""COMPUTED_VALUE"""),0.0)</f>
        <v>0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IFERROR(__xludf.DUMMYFUNCTION("""COMPUTED_VALUE"""),1613.03)</f>
        <v>1613.03</v>
      </c>
      <c r="D196" s="2">
        <f>IFERROR(__xludf.DUMMYFUNCTION("""COMPUTED_VALUE"""),45574.66666666667)</f>
        <v>45574.66667</v>
      </c>
      <c r="E196" s="1">
        <f>IFERROR(__xludf.DUMMYFUNCTION("""COMPUTED_VALUE"""),1627.05)</f>
        <v>1627.05</v>
      </c>
      <c r="G196" s="2">
        <f>IFERROR(__xludf.DUMMYFUNCTION("""COMPUTED_VALUE"""),45574.66666666667)</f>
        <v>45574.66667</v>
      </c>
      <c r="H196" s="1">
        <f>IFERROR(__xludf.DUMMYFUNCTION("""COMPUTED_VALUE"""),1611.18)</f>
        <v>1611.18</v>
      </c>
      <c r="J196" s="2">
        <f>IFERROR(__xludf.DUMMYFUNCTION("""COMPUTED_VALUE"""),45574.66666666667)</f>
        <v>45574.66667</v>
      </c>
      <c r="K196" s="1">
        <f>IFERROR(__xludf.DUMMYFUNCTION("""COMPUTED_VALUE"""),1623.13)</f>
        <v>1623.13</v>
      </c>
      <c r="M196" s="2">
        <f>IFERROR(__xludf.DUMMYFUNCTION("""COMPUTED_VALUE"""),45574.66666666667)</f>
        <v>45574.66667</v>
      </c>
      <c r="N196" s="1">
        <f>IFERROR(__xludf.DUMMYFUNCTION("""COMPUTED_VALUE"""),0.0)</f>
        <v>0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IFERROR(__xludf.DUMMYFUNCTION("""COMPUTED_VALUE"""),1615.32)</f>
        <v>1615.32</v>
      </c>
      <c r="D197" s="2">
        <f>IFERROR(__xludf.DUMMYFUNCTION("""COMPUTED_VALUE"""),45575.66666666667)</f>
        <v>45575.66667</v>
      </c>
      <c r="E197" s="1">
        <f>IFERROR(__xludf.DUMMYFUNCTION("""COMPUTED_VALUE"""),1618.97)</f>
        <v>1618.97</v>
      </c>
      <c r="G197" s="2">
        <f>IFERROR(__xludf.DUMMYFUNCTION("""COMPUTED_VALUE"""),45575.66666666667)</f>
        <v>45575.66667</v>
      </c>
      <c r="H197" s="1">
        <f>IFERROR(__xludf.DUMMYFUNCTION("""COMPUTED_VALUE"""),1609.2)</f>
        <v>1609.2</v>
      </c>
      <c r="J197" s="2">
        <f>IFERROR(__xludf.DUMMYFUNCTION("""COMPUTED_VALUE"""),45575.66666666667)</f>
        <v>45575.66667</v>
      </c>
      <c r="K197" s="1">
        <f>IFERROR(__xludf.DUMMYFUNCTION("""COMPUTED_VALUE"""),1615.92)</f>
        <v>1615.92</v>
      </c>
      <c r="M197" s="2">
        <f>IFERROR(__xludf.DUMMYFUNCTION("""COMPUTED_VALUE"""),45575.66666666667)</f>
        <v>45575.66667</v>
      </c>
      <c r="N197" s="1">
        <f>IFERROR(__xludf.DUMMYFUNCTION("""COMPUTED_VALUE"""),0.0)</f>
        <v>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IFERROR(__xludf.DUMMYFUNCTION("""COMPUTED_VALUE"""),1617.93)</f>
        <v>1617.93</v>
      </c>
      <c r="D198" s="2">
        <f>IFERROR(__xludf.DUMMYFUNCTION("""COMPUTED_VALUE"""),45576.66666666667)</f>
        <v>45576.66667</v>
      </c>
      <c r="E198" s="1">
        <f>IFERROR(__xludf.DUMMYFUNCTION("""COMPUTED_VALUE"""),1641.28)</f>
        <v>1641.28</v>
      </c>
      <c r="G198" s="2">
        <f>IFERROR(__xludf.DUMMYFUNCTION("""COMPUTED_VALUE"""),45576.66666666667)</f>
        <v>45576.66667</v>
      </c>
      <c r="H198" s="1">
        <f>IFERROR(__xludf.DUMMYFUNCTION("""COMPUTED_VALUE"""),1617.93)</f>
        <v>1617.93</v>
      </c>
      <c r="J198" s="2">
        <f>IFERROR(__xludf.DUMMYFUNCTION("""COMPUTED_VALUE"""),45576.66666666667)</f>
        <v>45576.66667</v>
      </c>
      <c r="K198" s="1">
        <f>IFERROR(__xludf.DUMMYFUNCTION("""COMPUTED_VALUE"""),1640.72)</f>
        <v>1640.72</v>
      </c>
      <c r="M198" s="2">
        <f>IFERROR(__xludf.DUMMYFUNCTION("""COMPUTED_VALUE"""),45576.66666666667)</f>
        <v>45576.66667</v>
      </c>
      <c r="N198" s="1">
        <f>IFERROR(__xludf.DUMMYFUNCTION("""COMPUTED_VALUE"""),0.0)</f>
        <v>0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IFERROR(__xludf.DUMMYFUNCTION("""COMPUTED_VALUE"""),1642.48)</f>
        <v>1642.48</v>
      </c>
      <c r="D199" s="2">
        <f>IFERROR(__xludf.DUMMYFUNCTION("""COMPUTED_VALUE"""),45579.66666666667)</f>
        <v>45579.66667</v>
      </c>
      <c r="E199" s="1">
        <f>IFERROR(__xludf.DUMMYFUNCTION("""COMPUTED_VALUE"""),1651.67)</f>
        <v>1651.67</v>
      </c>
      <c r="G199" s="2">
        <f>IFERROR(__xludf.DUMMYFUNCTION("""COMPUTED_VALUE"""),45579.66666666667)</f>
        <v>45579.66667</v>
      </c>
      <c r="H199" s="1">
        <f>IFERROR(__xludf.DUMMYFUNCTION("""COMPUTED_VALUE"""),1637.33)</f>
        <v>1637.33</v>
      </c>
      <c r="J199" s="2">
        <f>IFERROR(__xludf.DUMMYFUNCTION("""COMPUTED_VALUE"""),45579.66666666667)</f>
        <v>45579.66667</v>
      </c>
      <c r="K199" s="1">
        <f>IFERROR(__xludf.DUMMYFUNCTION("""COMPUTED_VALUE"""),1650.36)</f>
        <v>1650.36</v>
      </c>
      <c r="M199" s="2">
        <f>IFERROR(__xludf.DUMMYFUNCTION("""COMPUTED_VALUE"""),45579.66666666667)</f>
        <v>45579.66667</v>
      </c>
      <c r="N199" s="1">
        <f>IFERROR(__xludf.DUMMYFUNCTION("""COMPUTED_VALUE"""),0.0)</f>
        <v>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IFERROR(__xludf.DUMMYFUNCTION("""COMPUTED_VALUE"""),1649.89)</f>
        <v>1649.89</v>
      </c>
      <c r="D200" s="2">
        <f>IFERROR(__xludf.DUMMYFUNCTION("""COMPUTED_VALUE"""),45580.66666666667)</f>
        <v>45580.66667</v>
      </c>
      <c r="E200" s="1">
        <f>IFERROR(__xludf.DUMMYFUNCTION("""COMPUTED_VALUE"""),1661.25)</f>
        <v>1661.25</v>
      </c>
      <c r="G200" s="2">
        <f>IFERROR(__xludf.DUMMYFUNCTION("""COMPUTED_VALUE"""),45580.66666666667)</f>
        <v>45580.66667</v>
      </c>
      <c r="H200" s="1">
        <f>IFERROR(__xludf.DUMMYFUNCTION("""COMPUTED_VALUE"""),1643.35)</f>
        <v>1643.35</v>
      </c>
      <c r="J200" s="2">
        <f>IFERROR(__xludf.DUMMYFUNCTION("""COMPUTED_VALUE"""),45580.66666666667)</f>
        <v>45580.66667</v>
      </c>
      <c r="K200" s="1">
        <f>IFERROR(__xludf.DUMMYFUNCTION("""COMPUTED_VALUE"""),1643.71)</f>
        <v>1643.71</v>
      </c>
      <c r="M200" s="2">
        <f>IFERROR(__xludf.DUMMYFUNCTION("""COMPUTED_VALUE"""),45580.66666666667)</f>
        <v>45580.66667</v>
      </c>
      <c r="N200" s="1">
        <f>IFERROR(__xludf.DUMMYFUNCTION("""COMPUTED_VALUE"""),0.0)</f>
        <v>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IFERROR(__xludf.DUMMYFUNCTION("""COMPUTED_VALUE"""),1651.91)</f>
        <v>1651.91</v>
      </c>
      <c r="D201" s="2">
        <f>IFERROR(__xludf.DUMMYFUNCTION("""COMPUTED_VALUE"""),45581.66666666667)</f>
        <v>45581.66667</v>
      </c>
      <c r="E201" s="1">
        <f>IFERROR(__xludf.DUMMYFUNCTION("""COMPUTED_VALUE"""),1660.97)</f>
        <v>1660.97</v>
      </c>
      <c r="G201" s="2">
        <f>IFERROR(__xludf.DUMMYFUNCTION("""COMPUTED_VALUE"""),45581.66666666667)</f>
        <v>45581.66667</v>
      </c>
      <c r="H201" s="1">
        <f>IFERROR(__xludf.DUMMYFUNCTION("""COMPUTED_VALUE"""),1651.14)</f>
        <v>1651.14</v>
      </c>
      <c r="J201" s="2">
        <f>IFERROR(__xludf.DUMMYFUNCTION("""COMPUTED_VALUE"""),45581.66666666667)</f>
        <v>45581.66667</v>
      </c>
      <c r="K201" s="1">
        <f>IFERROR(__xludf.DUMMYFUNCTION("""COMPUTED_VALUE"""),1657.18)</f>
        <v>1657.18</v>
      </c>
      <c r="M201" s="2">
        <f>IFERROR(__xludf.DUMMYFUNCTION("""COMPUTED_VALUE"""),45581.66666666667)</f>
        <v>45581.66667</v>
      </c>
      <c r="N201" s="1">
        <f>IFERROR(__xludf.DUMMYFUNCTION("""COMPUTED_VALUE"""),0.0)</f>
        <v>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IFERROR(__xludf.DUMMYFUNCTION("""COMPUTED_VALUE"""),1661.05)</f>
        <v>1661.05</v>
      </c>
      <c r="D202" s="2">
        <f>IFERROR(__xludf.DUMMYFUNCTION("""COMPUTED_VALUE"""),45582.66666666667)</f>
        <v>45582.66667</v>
      </c>
      <c r="E202" s="1">
        <f>IFERROR(__xludf.DUMMYFUNCTION("""COMPUTED_VALUE"""),1661.05)</f>
        <v>1661.05</v>
      </c>
      <c r="G202" s="2">
        <f>IFERROR(__xludf.DUMMYFUNCTION("""COMPUTED_VALUE"""),45582.66666666667)</f>
        <v>45582.66667</v>
      </c>
      <c r="H202" s="1">
        <f>IFERROR(__xludf.DUMMYFUNCTION("""COMPUTED_VALUE"""),1652.9)</f>
        <v>1652.9</v>
      </c>
      <c r="J202" s="2">
        <f>IFERROR(__xludf.DUMMYFUNCTION("""COMPUTED_VALUE"""),45582.66666666667)</f>
        <v>45582.66667</v>
      </c>
      <c r="K202" s="1">
        <f>IFERROR(__xludf.DUMMYFUNCTION("""COMPUTED_VALUE"""),1656.0)</f>
        <v>1656</v>
      </c>
      <c r="M202" s="2">
        <f>IFERROR(__xludf.DUMMYFUNCTION("""COMPUTED_VALUE"""),45582.66666666667)</f>
        <v>45582.66667</v>
      </c>
      <c r="N202" s="1">
        <f>IFERROR(__xludf.DUMMYFUNCTION("""COMPUTED_VALUE"""),0.0)</f>
        <v>0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IFERROR(__xludf.DUMMYFUNCTION("""COMPUTED_VALUE"""),1660.72)</f>
        <v>1660.72</v>
      </c>
      <c r="D203" s="2">
        <f>IFERROR(__xludf.DUMMYFUNCTION("""COMPUTED_VALUE"""),45583.66666666667)</f>
        <v>45583.66667</v>
      </c>
      <c r="E203" s="1">
        <f>IFERROR(__xludf.DUMMYFUNCTION("""COMPUTED_VALUE"""),1662.98)</f>
        <v>1662.98</v>
      </c>
      <c r="G203" s="2">
        <f>IFERROR(__xludf.DUMMYFUNCTION("""COMPUTED_VALUE"""),45583.66666666667)</f>
        <v>45583.66667</v>
      </c>
      <c r="H203" s="1">
        <f>IFERROR(__xludf.DUMMYFUNCTION("""COMPUTED_VALUE"""),1654.85)</f>
        <v>1654.85</v>
      </c>
      <c r="J203" s="2">
        <f>IFERROR(__xludf.DUMMYFUNCTION("""COMPUTED_VALUE"""),45583.66666666667)</f>
        <v>45583.66667</v>
      </c>
      <c r="K203" s="1">
        <f>IFERROR(__xludf.DUMMYFUNCTION("""COMPUTED_VALUE"""),1660.68)</f>
        <v>1660.68</v>
      </c>
      <c r="M203" s="2">
        <f>IFERROR(__xludf.DUMMYFUNCTION("""COMPUTED_VALUE"""),45583.66666666667)</f>
        <v>45583.66667</v>
      </c>
      <c r="N203" s="1">
        <f>IFERROR(__xludf.DUMMYFUNCTION("""COMPUTED_VALUE"""),0.0)</f>
        <v>0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IFERROR(__xludf.DUMMYFUNCTION("""COMPUTED_VALUE"""),1658.41)</f>
        <v>1658.41</v>
      </c>
      <c r="D204" s="2">
        <f>IFERROR(__xludf.DUMMYFUNCTION("""COMPUTED_VALUE"""),45586.66666666667)</f>
        <v>45586.66667</v>
      </c>
      <c r="E204" s="1">
        <f>IFERROR(__xludf.DUMMYFUNCTION("""COMPUTED_VALUE"""),1659.51)</f>
        <v>1659.51</v>
      </c>
      <c r="G204" s="2">
        <f>IFERROR(__xludf.DUMMYFUNCTION("""COMPUTED_VALUE"""),45586.66666666667)</f>
        <v>45586.66667</v>
      </c>
      <c r="H204" s="1">
        <f>IFERROR(__xludf.DUMMYFUNCTION("""COMPUTED_VALUE"""),1639.68)</f>
        <v>1639.68</v>
      </c>
      <c r="J204" s="2">
        <f>IFERROR(__xludf.DUMMYFUNCTION("""COMPUTED_VALUE"""),45586.66666666667)</f>
        <v>45586.66667</v>
      </c>
      <c r="K204" s="1">
        <f>IFERROR(__xludf.DUMMYFUNCTION("""COMPUTED_VALUE"""),1642.8)</f>
        <v>1642.8</v>
      </c>
      <c r="M204" s="2">
        <f>IFERROR(__xludf.DUMMYFUNCTION("""COMPUTED_VALUE"""),45586.66666666667)</f>
        <v>45586.66667</v>
      </c>
      <c r="N204" s="1">
        <f>IFERROR(__xludf.DUMMYFUNCTION("""COMPUTED_VALUE"""),0.0)</f>
        <v>0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IFERROR(__xludf.DUMMYFUNCTION("""COMPUTED_VALUE"""),1636.11)</f>
        <v>1636.11</v>
      </c>
      <c r="D205" s="2">
        <f>IFERROR(__xludf.DUMMYFUNCTION("""COMPUTED_VALUE"""),45587.66666666667)</f>
        <v>45587.66667</v>
      </c>
      <c r="E205" s="1">
        <f>IFERROR(__xludf.DUMMYFUNCTION("""COMPUTED_VALUE"""),1636.28)</f>
        <v>1636.28</v>
      </c>
      <c r="G205" s="2">
        <f>IFERROR(__xludf.DUMMYFUNCTION("""COMPUTED_VALUE"""),45587.66666666667)</f>
        <v>45587.66667</v>
      </c>
      <c r="H205" s="1">
        <f>IFERROR(__xludf.DUMMYFUNCTION("""COMPUTED_VALUE"""),1627.84)</f>
        <v>1627.84</v>
      </c>
      <c r="J205" s="2">
        <f>IFERROR(__xludf.DUMMYFUNCTION("""COMPUTED_VALUE"""),45587.66666666667)</f>
        <v>45587.66667</v>
      </c>
      <c r="K205" s="1">
        <f>IFERROR(__xludf.DUMMYFUNCTION("""COMPUTED_VALUE"""),1633.04)</f>
        <v>1633.04</v>
      </c>
      <c r="M205" s="2">
        <f>IFERROR(__xludf.DUMMYFUNCTION("""COMPUTED_VALUE"""),45587.66666666667)</f>
        <v>45587.66667</v>
      </c>
      <c r="N205" s="1">
        <f>IFERROR(__xludf.DUMMYFUNCTION("""COMPUTED_VALUE"""),0.0)</f>
        <v>0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IFERROR(__xludf.DUMMYFUNCTION("""COMPUTED_VALUE"""),1627.24)</f>
        <v>1627.24</v>
      </c>
      <c r="D206" s="2">
        <f>IFERROR(__xludf.DUMMYFUNCTION("""COMPUTED_VALUE"""),45588.66666666667)</f>
        <v>45588.66667</v>
      </c>
      <c r="E206" s="1">
        <f>IFERROR(__xludf.DUMMYFUNCTION("""COMPUTED_VALUE"""),1634.15)</f>
        <v>1634.15</v>
      </c>
      <c r="G206" s="2">
        <f>IFERROR(__xludf.DUMMYFUNCTION("""COMPUTED_VALUE"""),45588.66666666667)</f>
        <v>45588.66667</v>
      </c>
      <c r="H206" s="1">
        <f>IFERROR(__xludf.DUMMYFUNCTION("""COMPUTED_VALUE"""),1614.16)</f>
        <v>1614.16</v>
      </c>
      <c r="J206" s="2">
        <f>IFERROR(__xludf.DUMMYFUNCTION("""COMPUTED_VALUE"""),45588.66666666667)</f>
        <v>45588.66667</v>
      </c>
      <c r="K206" s="1">
        <f>IFERROR(__xludf.DUMMYFUNCTION("""COMPUTED_VALUE"""),1624.49)</f>
        <v>1624.49</v>
      </c>
      <c r="M206" s="2">
        <f>IFERROR(__xludf.DUMMYFUNCTION("""COMPUTED_VALUE"""),45588.66666666667)</f>
        <v>45588.66667</v>
      </c>
      <c r="N206" s="1">
        <f>IFERROR(__xludf.DUMMYFUNCTION("""COMPUTED_VALUE"""),0.0)</f>
        <v>0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IFERROR(__xludf.DUMMYFUNCTION("""COMPUTED_VALUE"""),1630.4)</f>
        <v>1630.4</v>
      </c>
      <c r="D207" s="2">
        <f>IFERROR(__xludf.DUMMYFUNCTION("""COMPUTED_VALUE"""),45589.66666666667)</f>
        <v>45589.66667</v>
      </c>
      <c r="E207" s="1">
        <f>IFERROR(__xludf.DUMMYFUNCTION("""COMPUTED_VALUE"""),1634.04)</f>
        <v>1634.04</v>
      </c>
      <c r="G207" s="2">
        <f>IFERROR(__xludf.DUMMYFUNCTION("""COMPUTED_VALUE"""),45589.66666666667)</f>
        <v>45589.66667</v>
      </c>
      <c r="H207" s="1">
        <f>IFERROR(__xludf.DUMMYFUNCTION("""COMPUTED_VALUE"""),1622.45)</f>
        <v>1622.45</v>
      </c>
      <c r="J207" s="2">
        <f>IFERROR(__xludf.DUMMYFUNCTION("""COMPUTED_VALUE"""),45589.66666666667)</f>
        <v>45589.66667</v>
      </c>
      <c r="K207" s="1">
        <f>IFERROR(__xludf.DUMMYFUNCTION("""COMPUTED_VALUE"""),1629.74)</f>
        <v>1629.74</v>
      </c>
      <c r="M207" s="2">
        <f>IFERROR(__xludf.DUMMYFUNCTION("""COMPUTED_VALUE"""),45589.66666666667)</f>
        <v>45589.66667</v>
      </c>
      <c r="N207" s="1">
        <f>IFERROR(__xludf.DUMMYFUNCTION("""COMPUTED_VALUE"""),0.0)</f>
        <v>0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IFERROR(__xludf.DUMMYFUNCTION("""COMPUTED_VALUE"""),1636.63)</f>
        <v>1636.63</v>
      </c>
      <c r="D208" s="2">
        <f>IFERROR(__xludf.DUMMYFUNCTION("""COMPUTED_VALUE"""),45590.66666666667)</f>
        <v>45590.66667</v>
      </c>
      <c r="E208" s="1">
        <f>IFERROR(__xludf.DUMMYFUNCTION("""COMPUTED_VALUE"""),1639.7)</f>
        <v>1639.7</v>
      </c>
      <c r="G208" s="2">
        <f>IFERROR(__xludf.DUMMYFUNCTION("""COMPUTED_VALUE"""),45590.66666666667)</f>
        <v>45590.66667</v>
      </c>
      <c r="H208" s="1">
        <f>IFERROR(__xludf.DUMMYFUNCTION("""COMPUTED_VALUE"""),1619.42)</f>
        <v>1619.42</v>
      </c>
      <c r="J208" s="2">
        <f>IFERROR(__xludf.DUMMYFUNCTION("""COMPUTED_VALUE"""),45590.66666666667)</f>
        <v>45590.66667</v>
      </c>
      <c r="K208" s="1">
        <f>IFERROR(__xludf.DUMMYFUNCTION("""COMPUTED_VALUE"""),1621.95)</f>
        <v>1621.95</v>
      </c>
      <c r="M208" s="2">
        <f>IFERROR(__xludf.DUMMYFUNCTION("""COMPUTED_VALUE"""),45590.66666666667)</f>
        <v>45590.66667</v>
      </c>
      <c r="N208" s="1">
        <f>IFERROR(__xludf.DUMMYFUNCTION("""COMPUTED_VALUE"""),0.0)</f>
        <v>0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IFERROR(__xludf.DUMMYFUNCTION("""COMPUTED_VALUE"""),1631.94)</f>
        <v>1631.94</v>
      </c>
      <c r="D209" s="2">
        <f>IFERROR(__xludf.DUMMYFUNCTION("""COMPUTED_VALUE"""),45593.66666666667)</f>
        <v>45593.66667</v>
      </c>
      <c r="E209" s="1">
        <f>IFERROR(__xludf.DUMMYFUNCTION("""COMPUTED_VALUE"""),1641.31)</f>
        <v>1641.31</v>
      </c>
      <c r="G209" s="2">
        <f>IFERROR(__xludf.DUMMYFUNCTION("""COMPUTED_VALUE"""),45593.66666666667)</f>
        <v>45593.66667</v>
      </c>
      <c r="H209" s="1">
        <f>IFERROR(__xludf.DUMMYFUNCTION("""COMPUTED_VALUE"""),1631.12)</f>
        <v>1631.12</v>
      </c>
      <c r="J209" s="2">
        <f>IFERROR(__xludf.DUMMYFUNCTION("""COMPUTED_VALUE"""),45593.66666666667)</f>
        <v>45593.66667</v>
      </c>
      <c r="K209" s="1">
        <f>IFERROR(__xludf.DUMMYFUNCTION("""COMPUTED_VALUE"""),1637.9)</f>
        <v>1637.9</v>
      </c>
      <c r="M209" s="2">
        <f>IFERROR(__xludf.DUMMYFUNCTION("""COMPUTED_VALUE"""),45593.66666666667)</f>
        <v>45593.66667</v>
      </c>
      <c r="N209" s="1">
        <f>IFERROR(__xludf.DUMMYFUNCTION("""COMPUTED_VALUE"""),0.0)</f>
        <v>0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IFERROR(__xludf.DUMMYFUNCTION("""COMPUTED_VALUE"""),1630.96)</f>
        <v>1630.96</v>
      </c>
      <c r="D210" s="2">
        <f>IFERROR(__xludf.DUMMYFUNCTION("""COMPUTED_VALUE"""),45594.66666666667)</f>
        <v>45594.66667</v>
      </c>
      <c r="E210" s="1">
        <f>IFERROR(__xludf.DUMMYFUNCTION("""COMPUTED_VALUE"""),1639.22)</f>
        <v>1639.22</v>
      </c>
      <c r="G210" s="2">
        <f>IFERROR(__xludf.DUMMYFUNCTION("""COMPUTED_VALUE"""),45594.66666666667)</f>
        <v>45594.66667</v>
      </c>
      <c r="H210" s="1">
        <f>IFERROR(__xludf.DUMMYFUNCTION("""COMPUTED_VALUE"""),1626.27)</f>
        <v>1626.27</v>
      </c>
      <c r="J210" s="2">
        <f>IFERROR(__xludf.DUMMYFUNCTION("""COMPUTED_VALUE"""),45594.66666666667)</f>
        <v>45594.66667</v>
      </c>
      <c r="K210" s="1">
        <f>IFERROR(__xludf.DUMMYFUNCTION("""COMPUTED_VALUE"""),1636.92)</f>
        <v>1636.92</v>
      </c>
      <c r="M210" s="2">
        <f>IFERROR(__xludf.DUMMYFUNCTION("""COMPUTED_VALUE"""),45594.66666666667)</f>
        <v>45594.66667</v>
      </c>
      <c r="N210" s="1">
        <f>IFERROR(__xludf.DUMMYFUNCTION("""COMPUTED_VALUE"""),0.0)</f>
        <v>0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IFERROR(__xludf.DUMMYFUNCTION("""COMPUTED_VALUE"""),1632.14)</f>
        <v>1632.14</v>
      </c>
      <c r="D211" s="2">
        <f>IFERROR(__xludf.DUMMYFUNCTION("""COMPUTED_VALUE"""),45595.66666666667)</f>
        <v>45595.66667</v>
      </c>
      <c r="E211" s="1">
        <f>IFERROR(__xludf.DUMMYFUNCTION("""COMPUTED_VALUE"""),1652.75)</f>
        <v>1652.75</v>
      </c>
      <c r="G211" s="2">
        <f>IFERROR(__xludf.DUMMYFUNCTION("""COMPUTED_VALUE"""),45595.66666666667)</f>
        <v>45595.66667</v>
      </c>
      <c r="H211" s="1">
        <f>IFERROR(__xludf.DUMMYFUNCTION("""COMPUTED_VALUE"""),1632.14)</f>
        <v>1632.14</v>
      </c>
      <c r="J211" s="2">
        <f>IFERROR(__xludf.DUMMYFUNCTION("""COMPUTED_VALUE"""),45595.66666666667)</f>
        <v>45595.66667</v>
      </c>
      <c r="K211" s="1">
        <f>IFERROR(__xludf.DUMMYFUNCTION("""COMPUTED_VALUE"""),1638.81)</f>
        <v>1638.81</v>
      </c>
      <c r="M211" s="2">
        <f>IFERROR(__xludf.DUMMYFUNCTION("""COMPUTED_VALUE"""),45595.66666666667)</f>
        <v>45595.66667</v>
      </c>
      <c r="N211" s="1">
        <f>IFERROR(__xludf.DUMMYFUNCTION("""COMPUTED_VALUE"""),0.0)</f>
        <v>0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IFERROR(__xludf.DUMMYFUNCTION("""COMPUTED_VALUE"""),1636.48)</f>
        <v>1636.48</v>
      </c>
      <c r="D212" s="2">
        <f>IFERROR(__xludf.DUMMYFUNCTION("""COMPUTED_VALUE"""),45596.66666666667)</f>
        <v>45596.66667</v>
      </c>
      <c r="E212" s="1">
        <f>IFERROR(__xludf.DUMMYFUNCTION("""COMPUTED_VALUE"""),1639.11)</f>
        <v>1639.11</v>
      </c>
      <c r="G212" s="2">
        <f>IFERROR(__xludf.DUMMYFUNCTION("""COMPUTED_VALUE"""),45596.66666666667)</f>
        <v>45596.66667</v>
      </c>
      <c r="H212" s="1">
        <f>IFERROR(__xludf.DUMMYFUNCTION("""COMPUTED_VALUE"""),1618.24)</f>
        <v>1618.24</v>
      </c>
      <c r="J212" s="2">
        <f>IFERROR(__xludf.DUMMYFUNCTION("""COMPUTED_VALUE"""),45596.66666666667)</f>
        <v>45596.66667</v>
      </c>
      <c r="K212" s="1">
        <f>IFERROR(__xludf.DUMMYFUNCTION("""COMPUTED_VALUE"""),1618.25)</f>
        <v>1618.25</v>
      </c>
      <c r="M212" s="2">
        <f>IFERROR(__xludf.DUMMYFUNCTION("""COMPUTED_VALUE"""),45596.66666666667)</f>
        <v>45596.66667</v>
      </c>
      <c r="N212" s="1">
        <f>IFERROR(__xludf.DUMMYFUNCTION("""COMPUTED_VALUE"""),0.0)</f>
        <v>0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IFERROR(__xludf.DUMMYFUNCTION("""COMPUTED_VALUE"""),1625.59)</f>
        <v>1625.59</v>
      </c>
      <c r="D213" s="2">
        <f>IFERROR(__xludf.DUMMYFUNCTION("""COMPUTED_VALUE"""),45597.66666666667)</f>
        <v>45597.66667</v>
      </c>
      <c r="E213" s="1">
        <f>IFERROR(__xludf.DUMMYFUNCTION("""COMPUTED_VALUE"""),1634.6)</f>
        <v>1634.6</v>
      </c>
      <c r="G213" s="2">
        <f>IFERROR(__xludf.DUMMYFUNCTION("""COMPUTED_VALUE"""),45597.66666666667)</f>
        <v>45597.66667</v>
      </c>
      <c r="H213" s="1">
        <f>IFERROR(__xludf.DUMMYFUNCTION("""COMPUTED_VALUE"""),1616.84)</f>
        <v>1616.84</v>
      </c>
      <c r="J213" s="2">
        <f>IFERROR(__xludf.DUMMYFUNCTION("""COMPUTED_VALUE"""),45597.66666666667)</f>
        <v>45597.66667</v>
      </c>
      <c r="K213" s="1">
        <f>IFERROR(__xludf.DUMMYFUNCTION("""COMPUTED_VALUE"""),1618.57)</f>
        <v>1618.57</v>
      </c>
      <c r="M213" s="2">
        <f>IFERROR(__xludf.DUMMYFUNCTION("""COMPUTED_VALUE"""),45597.66666666667)</f>
        <v>45597.66667</v>
      </c>
      <c r="N213" s="1">
        <f>IFERROR(__xludf.DUMMYFUNCTION("""COMPUTED_VALUE"""),0.0)</f>
        <v>0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IFERROR(__xludf.DUMMYFUNCTION("""COMPUTED_VALUE"""),1616.89)</f>
        <v>1616.89</v>
      </c>
      <c r="D214" s="2">
        <f>IFERROR(__xludf.DUMMYFUNCTION("""COMPUTED_VALUE"""),45600.66666666667)</f>
        <v>45600.66667</v>
      </c>
      <c r="E214" s="1">
        <f>IFERROR(__xludf.DUMMYFUNCTION("""COMPUTED_VALUE"""),1633.87)</f>
        <v>1633.87</v>
      </c>
      <c r="G214" s="2">
        <f>IFERROR(__xludf.DUMMYFUNCTION("""COMPUTED_VALUE"""),45600.66666666667)</f>
        <v>45600.66667</v>
      </c>
      <c r="H214" s="1">
        <f>IFERROR(__xludf.DUMMYFUNCTION("""COMPUTED_VALUE"""),1616.89)</f>
        <v>1616.89</v>
      </c>
      <c r="J214" s="2">
        <f>IFERROR(__xludf.DUMMYFUNCTION("""COMPUTED_VALUE"""),45600.66666666667)</f>
        <v>45600.66667</v>
      </c>
      <c r="K214" s="1">
        <f>IFERROR(__xludf.DUMMYFUNCTION("""COMPUTED_VALUE"""),1622.21)</f>
        <v>1622.21</v>
      </c>
      <c r="M214" s="2">
        <f>IFERROR(__xludf.DUMMYFUNCTION("""COMPUTED_VALUE"""),45600.66666666667)</f>
        <v>45600.66667</v>
      </c>
      <c r="N214" s="1">
        <f>IFERROR(__xludf.DUMMYFUNCTION("""COMPUTED_VALUE"""),0.0)</f>
        <v>0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IFERROR(__xludf.DUMMYFUNCTION("""COMPUTED_VALUE"""),1618.09)</f>
        <v>1618.09</v>
      </c>
      <c r="D215" s="2">
        <f>IFERROR(__xludf.DUMMYFUNCTION("""COMPUTED_VALUE"""),45601.66666666667)</f>
        <v>45601.66667</v>
      </c>
      <c r="E215" s="1">
        <f>IFERROR(__xludf.DUMMYFUNCTION("""COMPUTED_VALUE"""),1646.65)</f>
        <v>1646.65</v>
      </c>
      <c r="G215" s="2">
        <f>IFERROR(__xludf.DUMMYFUNCTION("""COMPUTED_VALUE"""),45601.66666666667)</f>
        <v>45601.66667</v>
      </c>
      <c r="H215" s="1">
        <f>IFERROR(__xludf.DUMMYFUNCTION("""COMPUTED_VALUE"""),1617.65)</f>
        <v>1617.65</v>
      </c>
      <c r="J215" s="2">
        <f>IFERROR(__xludf.DUMMYFUNCTION("""COMPUTED_VALUE"""),45601.66666666667)</f>
        <v>45601.66667</v>
      </c>
      <c r="K215" s="1">
        <f>IFERROR(__xludf.DUMMYFUNCTION("""COMPUTED_VALUE"""),1646.47)</f>
        <v>1646.47</v>
      </c>
      <c r="M215" s="2">
        <f>IFERROR(__xludf.DUMMYFUNCTION("""COMPUTED_VALUE"""),45601.66666666667)</f>
        <v>45601.66667</v>
      </c>
      <c r="N215" s="1">
        <f>IFERROR(__xludf.DUMMYFUNCTION("""COMPUTED_VALUE"""),0.0)</f>
        <v>0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IFERROR(__xludf.DUMMYFUNCTION("""COMPUTED_VALUE"""),1687.97)</f>
        <v>1687.97</v>
      </c>
      <c r="D216" s="2">
        <f>IFERROR(__xludf.DUMMYFUNCTION("""COMPUTED_VALUE"""),45602.66666666667)</f>
        <v>45602.66667</v>
      </c>
      <c r="E216" s="1">
        <f>IFERROR(__xludf.DUMMYFUNCTION("""COMPUTED_VALUE"""),1703.97)</f>
        <v>1703.97</v>
      </c>
      <c r="G216" s="2">
        <f>IFERROR(__xludf.DUMMYFUNCTION("""COMPUTED_VALUE"""),45602.66666666667)</f>
        <v>45602.66667</v>
      </c>
      <c r="H216" s="1">
        <f>IFERROR(__xludf.DUMMYFUNCTION("""COMPUTED_VALUE"""),1679.26)</f>
        <v>1679.26</v>
      </c>
      <c r="J216" s="2">
        <f>IFERROR(__xludf.DUMMYFUNCTION("""COMPUTED_VALUE"""),45602.66666666667)</f>
        <v>45602.66667</v>
      </c>
      <c r="K216" s="1">
        <f>IFERROR(__xludf.DUMMYFUNCTION("""COMPUTED_VALUE"""),1702.63)</f>
        <v>1702.63</v>
      </c>
      <c r="M216" s="2">
        <f>IFERROR(__xludf.DUMMYFUNCTION("""COMPUTED_VALUE"""),45602.66666666667)</f>
        <v>45602.66667</v>
      </c>
      <c r="N216" s="1">
        <f>IFERROR(__xludf.DUMMYFUNCTION("""COMPUTED_VALUE"""),0.0)</f>
        <v>0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IFERROR(__xludf.DUMMYFUNCTION("""COMPUTED_VALUE"""),1705.25)</f>
        <v>1705.25</v>
      </c>
      <c r="D217" s="2">
        <f>IFERROR(__xludf.DUMMYFUNCTION("""COMPUTED_VALUE"""),45603.66666666667)</f>
        <v>45603.66667</v>
      </c>
      <c r="E217" s="1">
        <f>IFERROR(__xludf.DUMMYFUNCTION("""COMPUTED_VALUE"""),1713.52)</f>
        <v>1713.52</v>
      </c>
      <c r="G217" s="2">
        <f>IFERROR(__xludf.DUMMYFUNCTION("""COMPUTED_VALUE"""),45603.66666666667)</f>
        <v>45603.66667</v>
      </c>
      <c r="H217" s="1">
        <f>IFERROR(__xludf.DUMMYFUNCTION("""COMPUTED_VALUE"""),1702.86)</f>
        <v>1702.86</v>
      </c>
      <c r="J217" s="2">
        <f>IFERROR(__xludf.DUMMYFUNCTION("""COMPUTED_VALUE"""),45603.66666666667)</f>
        <v>45603.66667</v>
      </c>
      <c r="K217" s="1">
        <f>IFERROR(__xludf.DUMMYFUNCTION("""COMPUTED_VALUE"""),1705.9)</f>
        <v>1705.9</v>
      </c>
      <c r="M217" s="2">
        <f>IFERROR(__xludf.DUMMYFUNCTION("""COMPUTED_VALUE"""),45603.66666666667)</f>
        <v>45603.66667</v>
      </c>
      <c r="N217" s="1">
        <f>IFERROR(__xludf.DUMMYFUNCTION("""COMPUTED_VALUE"""),0.0)</f>
        <v>0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IFERROR(__xludf.DUMMYFUNCTION("""COMPUTED_VALUE"""),1708.19)</f>
        <v>1708.19</v>
      </c>
      <c r="D218" s="2">
        <f>IFERROR(__xludf.DUMMYFUNCTION("""COMPUTED_VALUE"""),45604.66666666667)</f>
        <v>45604.66667</v>
      </c>
      <c r="E218" s="1">
        <f>IFERROR(__xludf.DUMMYFUNCTION("""COMPUTED_VALUE"""),1720.51)</f>
        <v>1720.51</v>
      </c>
      <c r="G218" s="2">
        <f>IFERROR(__xludf.DUMMYFUNCTION("""COMPUTED_VALUE"""),45604.66666666667)</f>
        <v>45604.66667</v>
      </c>
      <c r="H218" s="1">
        <f>IFERROR(__xludf.DUMMYFUNCTION("""COMPUTED_VALUE"""),1706.15)</f>
        <v>1706.15</v>
      </c>
      <c r="J218" s="2">
        <f>IFERROR(__xludf.DUMMYFUNCTION("""COMPUTED_VALUE"""),45604.66666666667)</f>
        <v>45604.66667</v>
      </c>
      <c r="K218" s="1">
        <f>IFERROR(__xludf.DUMMYFUNCTION("""COMPUTED_VALUE"""),1718.33)</f>
        <v>1718.33</v>
      </c>
      <c r="M218" s="2">
        <f>IFERROR(__xludf.DUMMYFUNCTION("""COMPUTED_VALUE"""),45604.66666666667)</f>
        <v>45604.66667</v>
      </c>
      <c r="N218" s="1">
        <f>IFERROR(__xludf.DUMMYFUNCTION("""COMPUTED_VALUE"""),0.0)</f>
        <v>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IFERROR(__xludf.DUMMYFUNCTION("""COMPUTED_VALUE"""),1732.54)</f>
        <v>1732.54</v>
      </c>
      <c r="D219" s="2">
        <f>IFERROR(__xludf.DUMMYFUNCTION("""COMPUTED_VALUE"""),45607.66666666667)</f>
        <v>45607.66667</v>
      </c>
      <c r="E219" s="1">
        <f>IFERROR(__xludf.DUMMYFUNCTION("""COMPUTED_VALUE"""),1743.11)</f>
        <v>1743.11</v>
      </c>
      <c r="G219" s="2">
        <f>IFERROR(__xludf.DUMMYFUNCTION("""COMPUTED_VALUE"""),45607.66666666667)</f>
        <v>45607.66667</v>
      </c>
      <c r="H219" s="1">
        <f>IFERROR(__xludf.DUMMYFUNCTION("""COMPUTED_VALUE"""),1731.46)</f>
        <v>1731.46</v>
      </c>
      <c r="J219" s="2">
        <f>IFERROR(__xludf.DUMMYFUNCTION("""COMPUTED_VALUE"""),45607.66666666667)</f>
        <v>45607.66667</v>
      </c>
      <c r="K219" s="1">
        <f>IFERROR(__xludf.DUMMYFUNCTION("""COMPUTED_VALUE"""),1737.5)</f>
        <v>1737.5</v>
      </c>
      <c r="M219" s="2">
        <f>IFERROR(__xludf.DUMMYFUNCTION("""COMPUTED_VALUE"""),45607.66666666667)</f>
        <v>45607.66667</v>
      </c>
      <c r="N219" s="1">
        <f>IFERROR(__xludf.DUMMYFUNCTION("""COMPUTED_VALUE"""),0.0)</f>
        <v>0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IFERROR(__xludf.DUMMYFUNCTION("""COMPUTED_VALUE"""),1730.18)</f>
        <v>1730.18</v>
      </c>
      <c r="D220" s="2">
        <f>IFERROR(__xludf.DUMMYFUNCTION("""COMPUTED_VALUE"""),45608.66666666667)</f>
        <v>45608.66667</v>
      </c>
      <c r="E220" s="1">
        <f>IFERROR(__xludf.DUMMYFUNCTION("""COMPUTED_VALUE"""),1735.94)</f>
        <v>1735.94</v>
      </c>
      <c r="G220" s="2">
        <f>IFERROR(__xludf.DUMMYFUNCTION("""COMPUTED_VALUE"""),45608.66666666667)</f>
        <v>45608.66667</v>
      </c>
      <c r="H220" s="1">
        <f>IFERROR(__xludf.DUMMYFUNCTION("""COMPUTED_VALUE"""),1713.47)</f>
        <v>1713.47</v>
      </c>
      <c r="J220" s="2">
        <f>IFERROR(__xludf.DUMMYFUNCTION("""COMPUTED_VALUE"""),45608.66666666667)</f>
        <v>45608.66667</v>
      </c>
      <c r="K220" s="1">
        <f>IFERROR(__xludf.DUMMYFUNCTION("""COMPUTED_VALUE"""),1720.56)</f>
        <v>1720.56</v>
      </c>
      <c r="M220" s="2">
        <f>IFERROR(__xludf.DUMMYFUNCTION("""COMPUTED_VALUE"""),45608.66666666667)</f>
        <v>45608.66667</v>
      </c>
      <c r="N220" s="1">
        <f>IFERROR(__xludf.DUMMYFUNCTION("""COMPUTED_VALUE"""),0.0)</f>
        <v>0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IFERROR(__xludf.DUMMYFUNCTION("""COMPUTED_VALUE"""),1725.59)</f>
        <v>1725.59</v>
      </c>
      <c r="D221" s="2">
        <f>IFERROR(__xludf.DUMMYFUNCTION("""COMPUTED_VALUE"""),45609.66666666667)</f>
        <v>45609.66667</v>
      </c>
      <c r="E221" s="1">
        <f>IFERROR(__xludf.DUMMYFUNCTION("""COMPUTED_VALUE"""),1732.36)</f>
        <v>1732.36</v>
      </c>
      <c r="G221" s="2">
        <f>IFERROR(__xludf.DUMMYFUNCTION("""COMPUTED_VALUE"""),45609.66666666667)</f>
        <v>45609.66667</v>
      </c>
      <c r="H221" s="1">
        <f>IFERROR(__xludf.DUMMYFUNCTION("""COMPUTED_VALUE"""),1711.65)</f>
        <v>1711.65</v>
      </c>
      <c r="J221" s="2">
        <f>IFERROR(__xludf.DUMMYFUNCTION("""COMPUTED_VALUE"""),45609.66666666667)</f>
        <v>45609.66667</v>
      </c>
      <c r="K221" s="1">
        <f>IFERROR(__xludf.DUMMYFUNCTION("""COMPUTED_VALUE"""),1713.43)</f>
        <v>1713.43</v>
      </c>
      <c r="M221" s="2">
        <f>IFERROR(__xludf.DUMMYFUNCTION("""COMPUTED_VALUE"""),45609.66666666667)</f>
        <v>45609.66667</v>
      </c>
      <c r="N221" s="1">
        <f>IFERROR(__xludf.DUMMYFUNCTION("""COMPUTED_VALUE"""),0.0)</f>
        <v>0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IFERROR(__xludf.DUMMYFUNCTION("""COMPUTED_VALUE"""),1716.24)</f>
        <v>1716.24</v>
      </c>
      <c r="D222" s="2">
        <f>IFERROR(__xludf.DUMMYFUNCTION("""COMPUTED_VALUE"""),45610.66666666667)</f>
        <v>45610.66667</v>
      </c>
      <c r="E222" s="1">
        <f>IFERROR(__xludf.DUMMYFUNCTION("""COMPUTED_VALUE"""),1717.89)</f>
        <v>1717.89</v>
      </c>
      <c r="G222" s="2">
        <f>IFERROR(__xludf.DUMMYFUNCTION("""COMPUTED_VALUE"""),45610.66666666667)</f>
        <v>45610.66667</v>
      </c>
      <c r="H222" s="1">
        <f>IFERROR(__xludf.DUMMYFUNCTION("""COMPUTED_VALUE"""),1694.01)</f>
        <v>1694.01</v>
      </c>
      <c r="J222" s="2">
        <f>IFERROR(__xludf.DUMMYFUNCTION("""COMPUTED_VALUE"""),45610.66666666667)</f>
        <v>45610.66667</v>
      </c>
      <c r="K222" s="1">
        <f>IFERROR(__xludf.DUMMYFUNCTION("""COMPUTED_VALUE"""),1695.2)</f>
        <v>1695.2</v>
      </c>
      <c r="M222" s="2">
        <f>IFERROR(__xludf.DUMMYFUNCTION("""COMPUTED_VALUE"""),45610.66666666667)</f>
        <v>45610.66667</v>
      </c>
      <c r="N222" s="1">
        <f>IFERROR(__xludf.DUMMYFUNCTION("""COMPUTED_VALUE"""),0.0)</f>
        <v>0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IFERROR(__xludf.DUMMYFUNCTION("""COMPUTED_VALUE"""),1691.94)</f>
        <v>1691.94</v>
      </c>
      <c r="D223" s="2">
        <f>IFERROR(__xludf.DUMMYFUNCTION("""COMPUTED_VALUE"""),45611.66666666667)</f>
        <v>45611.66667</v>
      </c>
      <c r="E223" s="1">
        <f>IFERROR(__xludf.DUMMYFUNCTION("""COMPUTED_VALUE"""),1693.0)</f>
        <v>1693</v>
      </c>
      <c r="G223" s="2">
        <f>IFERROR(__xludf.DUMMYFUNCTION("""COMPUTED_VALUE"""),45611.66666666667)</f>
        <v>45611.66667</v>
      </c>
      <c r="H223" s="1">
        <f>IFERROR(__xludf.DUMMYFUNCTION("""COMPUTED_VALUE"""),1675.56)</f>
        <v>1675.56</v>
      </c>
      <c r="J223" s="2">
        <f>IFERROR(__xludf.DUMMYFUNCTION("""COMPUTED_VALUE"""),45611.66666666667)</f>
        <v>45611.66667</v>
      </c>
      <c r="K223" s="1">
        <f>IFERROR(__xludf.DUMMYFUNCTION("""COMPUTED_VALUE"""),1679.14)</f>
        <v>1679.14</v>
      </c>
      <c r="M223" s="2">
        <f>IFERROR(__xludf.DUMMYFUNCTION("""COMPUTED_VALUE"""),45611.66666666667)</f>
        <v>45611.66667</v>
      </c>
      <c r="N223" s="1">
        <f>IFERROR(__xludf.DUMMYFUNCTION("""COMPUTED_VALUE"""),0.0)</f>
        <v>0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IFERROR(__xludf.DUMMYFUNCTION("""COMPUTED_VALUE"""),1680.49)</f>
        <v>1680.49</v>
      </c>
      <c r="D224" s="2">
        <f>IFERROR(__xludf.DUMMYFUNCTION("""COMPUTED_VALUE"""),45614.66666666667)</f>
        <v>45614.66667</v>
      </c>
      <c r="E224" s="1">
        <f>IFERROR(__xludf.DUMMYFUNCTION("""COMPUTED_VALUE"""),1693.37)</f>
        <v>1693.37</v>
      </c>
      <c r="G224" s="2">
        <f>IFERROR(__xludf.DUMMYFUNCTION("""COMPUTED_VALUE"""),45614.66666666667)</f>
        <v>45614.66667</v>
      </c>
      <c r="H224" s="1">
        <f>IFERROR(__xludf.DUMMYFUNCTION("""COMPUTED_VALUE"""),1679.07)</f>
        <v>1679.07</v>
      </c>
      <c r="J224" s="2">
        <f>IFERROR(__xludf.DUMMYFUNCTION("""COMPUTED_VALUE"""),45614.66666666667)</f>
        <v>45614.66667</v>
      </c>
      <c r="K224" s="1">
        <f>IFERROR(__xludf.DUMMYFUNCTION("""COMPUTED_VALUE"""),1688.01)</f>
        <v>1688.01</v>
      </c>
      <c r="M224" s="2">
        <f>IFERROR(__xludf.DUMMYFUNCTION("""COMPUTED_VALUE"""),45614.66666666667)</f>
        <v>45614.66667</v>
      </c>
      <c r="N224" s="1">
        <f>IFERROR(__xludf.DUMMYFUNCTION("""COMPUTED_VALUE"""),0.0)</f>
        <v>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IFERROR(__xludf.DUMMYFUNCTION("""COMPUTED_VALUE"""),1673.89)</f>
        <v>1673.89</v>
      </c>
      <c r="D225" s="2">
        <f>IFERROR(__xludf.DUMMYFUNCTION("""COMPUTED_VALUE"""),45615.66666666667)</f>
        <v>45615.66667</v>
      </c>
      <c r="E225" s="1">
        <f>IFERROR(__xludf.DUMMYFUNCTION("""COMPUTED_VALUE"""),1698.25)</f>
        <v>1698.25</v>
      </c>
      <c r="G225" s="2">
        <f>IFERROR(__xludf.DUMMYFUNCTION("""COMPUTED_VALUE"""),45615.66666666667)</f>
        <v>45615.66667</v>
      </c>
      <c r="H225" s="1">
        <f>IFERROR(__xludf.DUMMYFUNCTION("""COMPUTED_VALUE"""),1673.07)</f>
        <v>1673.07</v>
      </c>
      <c r="J225" s="2">
        <f>IFERROR(__xludf.DUMMYFUNCTION("""COMPUTED_VALUE"""),45615.66666666667)</f>
        <v>45615.66667</v>
      </c>
      <c r="K225" s="1">
        <f>IFERROR(__xludf.DUMMYFUNCTION("""COMPUTED_VALUE"""),1697.23)</f>
        <v>1697.23</v>
      </c>
      <c r="M225" s="2">
        <f>IFERROR(__xludf.DUMMYFUNCTION("""COMPUTED_VALUE"""),45615.66666666667)</f>
        <v>45615.66667</v>
      </c>
      <c r="N225" s="1">
        <f>IFERROR(__xludf.DUMMYFUNCTION("""COMPUTED_VALUE"""),0.0)</f>
        <v>0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IFERROR(__xludf.DUMMYFUNCTION("""COMPUTED_VALUE"""),1700.59)</f>
        <v>1700.59</v>
      </c>
      <c r="D226" s="2">
        <f>IFERROR(__xludf.DUMMYFUNCTION("""COMPUTED_VALUE"""),45616.66666666667)</f>
        <v>45616.66667</v>
      </c>
      <c r="E226" s="1">
        <f>IFERROR(__xludf.DUMMYFUNCTION("""COMPUTED_VALUE"""),1710.43)</f>
        <v>1710.43</v>
      </c>
      <c r="G226" s="2">
        <f>IFERROR(__xludf.DUMMYFUNCTION("""COMPUTED_VALUE"""),45616.66666666667)</f>
        <v>45616.66667</v>
      </c>
      <c r="H226" s="1">
        <f>IFERROR(__xludf.DUMMYFUNCTION("""COMPUTED_VALUE"""),1691.83)</f>
        <v>1691.83</v>
      </c>
      <c r="J226" s="2">
        <f>IFERROR(__xludf.DUMMYFUNCTION("""COMPUTED_VALUE"""),45616.66666666667)</f>
        <v>45616.66667</v>
      </c>
      <c r="K226" s="1">
        <f>IFERROR(__xludf.DUMMYFUNCTION("""COMPUTED_VALUE"""),1709.51)</f>
        <v>1709.51</v>
      </c>
      <c r="M226" s="2">
        <f>IFERROR(__xludf.DUMMYFUNCTION("""COMPUTED_VALUE"""),45616.66666666667)</f>
        <v>45616.66667</v>
      </c>
      <c r="N226" s="1">
        <f>IFERROR(__xludf.DUMMYFUNCTION("""COMPUTED_VALUE"""),0.0)</f>
        <v>0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IFERROR(__xludf.DUMMYFUNCTION("""COMPUTED_VALUE"""),1719.43)</f>
        <v>1719.43</v>
      </c>
      <c r="D227" s="2">
        <f>IFERROR(__xludf.DUMMYFUNCTION("""COMPUTED_VALUE"""),45617.66666666667)</f>
        <v>45617.66667</v>
      </c>
      <c r="E227" s="1">
        <f>IFERROR(__xludf.DUMMYFUNCTION("""COMPUTED_VALUE"""),1740.9)</f>
        <v>1740.9</v>
      </c>
      <c r="G227" s="2">
        <f>IFERROR(__xludf.DUMMYFUNCTION("""COMPUTED_VALUE"""),45617.66666666667)</f>
        <v>45617.66667</v>
      </c>
      <c r="H227" s="1">
        <f>IFERROR(__xludf.DUMMYFUNCTION("""COMPUTED_VALUE"""),1714.77)</f>
        <v>1714.77</v>
      </c>
      <c r="J227" s="2">
        <f>IFERROR(__xludf.DUMMYFUNCTION("""COMPUTED_VALUE"""),45617.66666666667)</f>
        <v>45617.66667</v>
      </c>
      <c r="K227" s="1">
        <f>IFERROR(__xludf.DUMMYFUNCTION("""COMPUTED_VALUE"""),1734.02)</f>
        <v>1734.02</v>
      </c>
      <c r="M227" s="2">
        <f>IFERROR(__xludf.DUMMYFUNCTION("""COMPUTED_VALUE"""),45617.66666666667)</f>
        <v>45617.66667</v>
      </c>
      <c r="N227" s="1">
        <f>IFERROR(__xludf.DUMMYFUNCTION("""COMPUTED_VALUE"""),0.0)</f>
        <v>0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IFERROR(__xludf.DUMMYFUNCTION("""COMPUTED_VALUE"""),1739.71)</f>
        <v>1739.71</v>
      </c>
      <c r="D228" s="2">
        <f>IFERROR(__xludf.DUMMYFUNCTION("""COMPUTED_VALUE"""),45618.66666666667)</f>
        <v>45618.66667</v>
      </c>
      <c r="E228" s="1">
        <f>IFERROR(__xludf.DUMMYFUNCTION("""COMPUTED_VALUE"""),1758.3)</f>
        <v>1758.3</v>
      </c>
      <c r="G228" s="2">
        <f>IFERROR(__xludf.DUMMYFUNCTION("""COMPUTED_VALUE"""),45618.66666666667)</f>
        <v>45618.66667</v>
      </c>
      <c r="H228" s="1">
        <f>IFERROR(__xludf.DUMMYFUNCTION("""COMPUTED_VALUE"""),1739.69)</f>
        <v>1739.69</v>
      </c>
      <c r="J228" s="2">
        <f>IFERROR(__xludf.DUMMYFUNCTION("""COMPUTED_VALUE"""),45618.66666666667)</f>
        <v>45618.66667</v>
      </c>
      <c r="K228" s="1">
        <f>IFERROR(__xludf.DUMMYFUNCTION("""COMPUTED_VALUE"""),1756.16)</f>
        <v>1756.16</v>
      </c>
      <c r="M228" s="2">
        <f>IFERROR(__xludf.DUMMYFUNCTION("""COMPUTED_VALUE"""),45618.66666666667)</f>
        <v>45618.66667</v>
      </c>
      <c r="N228" s="1">
        <f>IFERROR(__xludf.DUMMYFUNCTION("""COMPUTED_VALUE"""),0.0)</f>
        <v>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IFERROR(__xludf.DUMMYFUNCTION("""COMPUTED_VALUE"""),1772.45)</f>
        <v>1772.45</v>
      </c>
      <c r="D229" s="2">
        <f>IFERROR(__xludf.DUMMYFUNCTION("""COMPUTED_VALUE"""),45621.66666666667)</f>
        <v>45621.66667</v>
      </c>
      <c r="E229" s="1">
        <f>IFERROR(__xludf.DUMMYFUNCTION("""COMPUTED_VALUE"""),1787.44)</f>
        <v>1787.44</v>
      </c>
      <c r="G229" s="2">
        <f>IFERROR(__xludf.DUMMYFUNCTION("""COMPUTED_VALUE"""),45621.66666666667)</f>
        <v>45621.66667</v>
      </c>
      <c r="H229" s="1">
        <f>IFERROR(__xludf.DUMMYFUNCTION("""COMPUTED_VALUE"""),1772.45)</f>
        <v>1772.45</v>
      </c>
      <c r="J229" s="2">
        <f>IFERROR(__xludf.DUMMYFUNCTION("""COMPUTED_VALUE"""),45621.66666666667)</f>
        <v>45621.66667</v>
      </c>
      <c r="K229" s="1">
        <f>IFERROR(__xludf.DUMMYFUNCTION("""COMPUTED_VALUE"""),1775.69)</f>
        <v>1775.69</v>
      </c>
      <c r="M229" s="2">
        <f>IFERROR(__xludf.DUMMYFUNCTION("""COMPUTED_VALUE"""),45621.66666666667)</f>
        <v>45621.66667</v>
      </c>
      <c r="N229" s="1">
        <f>IFERROR(__xludf.DUMMYFUNCTION("""COMPUTED_VALUE"""),0.0)</f>
        <v>0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IFERROR(__xludf.DUMMYFUNCTION("""COMPUTED_VALUE"""),1771.56)</f>
        <v>1771.56</v>
      </c>
      <c r="D230" s="2">
        <f>IFERROR(__xludf.DUMMYFUNCTION("""COMPUTED_VALUE"""),45622.66666666667)</f>
        <v>45622.66667</v>
      </c>
      <c r="E230" s="1">
        <f>IFERROR(__xludf.DUMMYFUNCTION("""COMPUTED_VALUE"""),1771.56)</f>
        <v>1771.56</v>
      </c>
      <c r="G230" s="2">
        <f>IFERROR(__xludf.DUMMYFUNCTION("""COMPUTED_VALUE"""),45622.66666666667)</f>
        <v>45622.66667</v>
      </c>
      <c r="H230" s="1">
        <f>IFERROR(__xludf.DUMMYFUNCTION("""COMPUTED_VALUE"""),1761.86)</f>
        <v>1761.86</v>
      </c>
      <c r="J230" s="2">
        <f>IFERROR(__xludf.DUMMYFUNCTION("""COMPUTED_VALUE"""),45622.66666666667)</f>
        <v>45622.66667</v>
      </c>
      <c r="K230" s="1">
        <f>IFERROR(__xludf.DUMMYFUNCTION("""COMPUTED_VALUE"""),1768.38)</f>
        <v>1768.38</v>
      </c>
      <c r="M230" s="2">
        <f>IFERROR(__xludf.DUMMYFUNCTION("""COMPUTED_VALUE"""),45622.66666666667)</f>
        <v>45622.66667</v>
      </c>
      <c r="N230" s="1">
        <f>IFERROR(__xludf.DUMMYFUNCTION("""COMPUTED_VALUE"""),0.0)</f>
        <v>0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IFERROR(__xludf.DUMMYFUNCTION("""COMPUTED_VALUE"""),1775.24)</f>
        <v>1775.24</v>
      </c>
      <c r="D231" s="2">
        <f>IFERROR(__xludf.DUMMYFUNCTION("""COMPUTED_VALUE"""),45623.66666666667)</f>
        <v>45623.66667</v>
      </c>
      <c r="E231" s="1">
        <f>IFERROR(__xludf.DUMMYFUNCTION("""COMPUTED_VALUE"""),1781.55)</f>
        <v>1781.55</v>
      </c>
      <c r="G231" s="2">
        <f>IFERROR(__xludf.DUMMYFUNCTION("""COMPUTED_VALUE"""),45623.66666666667)</f>
        <v>45623.66667</v>
      </c>
      <c r="H231" s="1">
        <f>IFERROR(__xludf.DUMMYFUNCTION("""COMPUTED_VALUE"""),1761.0)</f>
        <v>1761</v>
      </c>
      <c r="J231" s="2">
        <f>IFERROR(__xludf.DUMMYFUNCTION("""COMPUTED_VALUE"""),45623.66666666667)</f>
        <v>45623.66667</v>
      </c>
      <c r="K231" s="1">
        <f>IFERROR(__xludf.DUMMYFUNCTION("""COMPUTED_VALUE"""),1765.37)</f>
        <v>1765.37</v>
      </c>
      <c r="M231" s="2">
        <f>IFERROR(__xludf.DUMMYFUNCTION("""COMPUTED_VALUE"""),45623.66666666667)</f>
        <v>45623.66667</v>
      </c>
      <c r="N231" s="1">
        <f>IFERROR(__xludf.DUMMYFUNCTION("""COMPUTED_VALUE"""),0.0)</f>
        <v>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IFERROR(__xludf.DUMMYFUNCTION("""COMPUTED_VALUE"""),1773.31)</f>
        <v>1773.31</v>
      </c>
      <c r="D232" s="2">
        <f>IFERROR(__xludf.DUMMYFUNCTION("""COMPUTED_VALUE"""),45625.54166666667)</f>
        <v>45625.54167</v>
      </c>
      <c r="E232" s="1">
        <f>IFERROR(__xludf.DUMMYFUNCTION("""COMPUTED_VALUE"""),1778.44)</f>
        <v>1778.44</v>
      </c>
      <c r="G232" s="2">
        <f>IFERROR(__xludf.DUMMYFUNCTION("""COMPUTED_VALUE"""),45625.54166666667)</f>
        <v>45625.54167</v>
      </c>
      <c r="H232" s="1">
        <f>IFERROR(__xludf.DUMMYFUNCTION("""COMPUTED_VALUE"""),1769.0)</f>
        <v>1769</v>
      </c>
      <c r="J232" s="2">
        <f>IFERROR(__xludf.DUMMYFUNCTION("""COMPUTED_VALUE"""),45625.54166666667)</f>
        <v>45625.54167</v>
      </c>
      <c r="K232" s="1">
        <f>IFERROR(__xludf.DUMMYFUNCTION("""COMPUTED_VALUE"""),1769.15)</f>
        <v>1769.15</v>
      </c>
      <c r="M232" s="2">
        <f>IFERROR(__xludf.DUMMYFUNCTION("""COMPUTED_VALUE"""),45625.54166666667)</f>
        <v>45625.54167</v>
      </c>
      <c r="N232" s="1">
        <f>IFERROR(__xludf.DUMMYFUNCTION("""COMPUTED_VALUE"""),0.0)</f>
        <v>0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IFERROR(__xludf.DUMMYFUNCTION("""COMPUTED_VALUE"""),1771.37)</f>
        <v>1771.37</v>
      </c>
      <c r="D233" s="2">
        <f>IFERROR(__xludf.DUMMYFUNCTION("""COMPUTED_VALUE"""),45628.66666666667)</f>
        <v>45628.66667</v>
      </c>
      <c r="E233" s="1">
        <f>IFERROR(__xludf.DUMMYFUNCTION("""COMPUTED_VALUE"""),1772.55)</f>
        <v>1772.55</v>
      </c>
      <c r="G233" s="2">
        <f>IFERROR(__xludf.DUMMYFUNCTION("""COMPUTED_VALUE"""),45628.66666666667)</f>
        <v>45628.66667</v>
      </c>
      <c r="H233" s="1">
        <f>IFERROR(__xludf.DUMMYFUNCTION("""COMPUTED_VALUE"""),1759.71)</f>
        <v>1759.71</v>
      </c>
      <c r="J233" s="2">
        <f>IFERROR(__xludf.DUMMYFUNCTION("""COMPUTED_VALUE"""),45628.66666666667)</f>
        <v>45628.66667</v>
      </c>
      <c r="K233" s="1">
        <f>IFERROR(__xludf.DUMMYFUNCTION("""COMPUTED_VALUE"""),1763.73)</f>
        <v>1763.73</v>
      </c>
      <c r="M233" s="2">
        <f>IFERROR(__xludf.DUMMYFUNCTION("""COMPUTED_VALUE"""),45628.66666666667)</f>
        <v>45628.66667</v>
      </c>
      <c r="N233" s="1">
        <f>IFERROR(__xludf.DUMMYFUNCTION("""COMPUTED_VALUE"""),0.0)</f>
        <v>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IFERROR(__xludf.DUMMYFUNCTION("""COMPUTED_VALUE"""),1764.33)</f>
        <v>1764.33</v>
      </c>
      <c r="D234" s="2">
        <f>IFERROR(__xludf.DUMMYFUNCTION("""COMPUTED_VALUE"""),45629.66666666667)</f>
        <v>45629.66667</v>
      </c>
      <c r="E234" s="1">
        <f>IFERROR(__xludf.DUMMYFUNCTION("""COMPUTED_VALUE"""),1766.03)</f>
        <v>1766.03</v>
      </c>
      <c r="G234" s="2">
        <f>IFERROR(__xludf.DUMMYFUNCTION("""COMPUTED_VALUE"""),45629.66666666667)</f>
        <v>45629.66667</v>
      </c>
      <c r="H234" s="1">
        <f>IFERROR(__xludf.DUMMYFUNCTION("""COMPUTED_VALUE"""),1756.72)</f>
        <v>1756.72</v>
      </c>
      <c r="J234" s="2">
        <f>IFERROR(__xludf.DUMMYFUNCTION("""COMPUTED_VALUE"""),45629.66666666667)</f>
        <v>45629.66667</v>
      </c>
      <c r="K234" s="1">
        <f>IFERROR(__xludf.DUMMYFUNCTION("""COMPUTED_VALUE"""),1761.36)</f>
        <v>1761.36</v>
      </c>
      <c r="M234" s="2">
        <f>IFERROR(__xludf.DUMMYFUNCTION("""COMPUTED_VALUE"""),45629.66666666667)</f>
        <v>45629.66667</v>
      </c>
      <c r="N234" s="1">
        <f>IFERROR(__xludf.DUMMYFUNCTION("""COMPUTED_VALUE"""),0.0)</f>
        <v>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IFERROR(__xludf.DUMMYFUNCTION("""COMPUTED_VALUE"""),1765.59)</f>
        <v>1765.59</v>
      </c>
      <c r="D235" s="2">
        <f>IFERROR(__xludf.DUMMYFUNCTION("""COMPUTED_VALUE"""),45630.66666666667)</f>
        <v>45630.66667</v>
      </c>
      <c r="E235" s="1">
        <f>IFERROR(__xludf.DUMMYFUNCTION("""COMPUTED_VALUE"""),1770.06)</f>
        <v>1770.06</v>
      </c>
      <c r="G235" s="2">
        <f>IFERROR(__xludf.DUMMYFUNCTION("""COMPUTED_VALUE"""),45630.66666666667)</f>
        <v>45630.66667</v>
      </c>
      <c r="H235" s="1">
        <f>IFERROR(__xludf.DUMMYFUNCTION("""COMPUTED_VALUE"""),1759.59)</f>
        <v>1759.59</v>
      </c>
      <c r="J235" s="2">
        <f>IFERROR(__xludf.DUMMYFUNCTION("""COMPUTED_VALUE"""),45630.66666666667)</f>
        <v>45630.66667</v>
      </c>
      <c r="K235" s="1">
        <f>IFERROR(__xludf.DUMMYFUNCTION("""COMPUTED_VALUE"""),1769.72)</f>
        <v>1769.72</v>
      </c>
      <c r="M235" s="2">
        <f>IFERROR(__xludf.DUMMYFUNCTION("""COMPUTED_VALUE"""),45630.66666666667)</f>
        <v>45630.66667</v>
      </c>
      <c r="N235" s="1">
        <f>IFERROR(__xludf.DUMMYFUNCTION("""COMPUTED_VALUE"""),0.0)</f>
        <v>0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IFERROR(__xludf.DUMMYFUNCTION("""COMPUTED_VALUE"""),1771.86)</f>
        <v>1771.86</v>
      </c>
      <c r="D236" s="2">
        <f>IFERROR(__xludf.DUMMYFUNCTION("""COMPUTED_VALUE"""),45631.66666666667)</f>
        <v>45631.66667</v>
      </c>
      <c r="E236" s="1">
        <f>IFERROR(__xludf.DUMMYFUNCTION("""COMPUTED_VALUE"""),1772.17)</f>
        <v>1772.17</v>
      </c>
      <c r="G236" s="2">
        <f>IFERROR(__xludf.DUMMYFUNCTION("""COMPUTED_VALUE"""),45631.66666666667)</f>
        <v>45631.66667</v>
      </c>
      <c r="H236" s="1">
        <f>IFERROR(__xludf.DUMMYFUNCTION("""COMPUTED_VALUE"""),1754.6)</f>
        <v>1754.6</v>
      </c>
      <c r="J236" s="2">
        <f>IFERROR(__xludf.DUMMYFUNCTION("""COMPUTED_VALUE"""),45631.66666666667)</f>
        <v>45631.66667</v>
      </c>
      <c r="K236" s="1">
        <f>IFERROR(__xludf.DUMMYFUNCTION("""COMPUTED_VALUE"""),1755.24)</f>
        <v>1755.24</v>
      </c>
      <c r="M236" s="2">
        <f>IFERROR(__xludf.DUMMYFUNCTION("""COMPUTED_VALUE"""),45631.66666666667)</f>
        <v>45631.66667</v>
      </c>
      <c r="N236" s="1">
        <f>IFERROR(__xludf.DUMMYFUNCTION("""COMPUTED_VALUE"""),0.0)</f>
        <v>0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IFERROR(__xludf.DUMMYFUNCTION("""COMPUTED_VALUE"""),1764.75)</f>
        <v>1764.75</v>
      </c>
      <c r="D237" s="2">
        <f>IFERROR(__xludf.DUMMYFUNCTION("""COMPUTED_VALUE"""),45632.66666666667)</f>
        <v>45632.66667</v>
      </c>
      <c r="E237" s="1">
        <f>IFERROR(__xludf.DUMMYFUNCTION("""COMPUTED_VALUE"""),1765.55)</f>
        <v>1765.55</v>
      </c>
      <c r="G237" s="2">
        <f>IFERROR(__xludf.DUMMYFUNCTION("""COMPUTED_VALUE"""),45632.66666666667)</f>
        <v>45632.66667</v>
      </c>
      <c r="H237" s="1">
        <f>IFERROR(__xludf.DUMMYFUNCTION("""COMPUTED_VALUE"""),1752.0)</f>
        <v>1752</v>
      </c>
      <c r="J237" s="2">
        <f>IFERROR(__xludf.DUMMYFUNCTION("""COMPUTED_VALUE"""),45632.66666666667)</f>
        <v>45632.66667</v>
      </c>
      <c r="K237" s="1">
        <f>IFERROR(__xludf.DUMMYFUNCTION("""COMPUTED_VALUE"""),1755.82)</f>
        <v>1755.82</v>
      </c>
      <c r="M237" s="2">
        <f>IFERROR(__xludf.DUMMYFUNCTION("""COMPUTED_VALUE"""),45632.66666666667)</f>
        <v>45632.66667</v>
      </c>
      <c r="N237" s="1">
        <f>IFERROR(__xludf.DUMMYFUNCTION("""COMPUTED_VALUE"""),0.0)</f>
        <v>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IFERROR(__xludf.DUMMYFUNCTION("""COMPUTED_VALUE"""),1760.81)</f>
        <v>1760.81</v>
      </c>
      <c r="D238" s="2">
        <f>IFERROR(__xludf.DUMMYFUNCTION("""COMPUTED_VALUE"""),45635.66666666667)</f>
        <v>45635.66667</v>
      </c>
      <c r="E238" s="1">
        <f>IFERROR(__xludf.DUMMYFUNCTION("""COMPUTED_VALUE"""),1763.01)</f>
        <v>1763.01</v>
      </c>
      <c r="G238" s="2">
        <f>IFERROR(__xludf.DUMMYFUNCTION("""COMPUTED_VALUE"""),45635.66666666667)</f>
        <v>45635.66667</v>
      </c>
      <c r="H238" s="1">
        <f>IFERROR(__xludf.DUMMYFUNCTION("""COMPUTED_VALUE"""),1741.44)</f>
        <v>1741.44</v>
      </c>
      <c r="J238" s="2">
        <f>IFERROR(__xludf.DUMMYFUNCTION("""COMPUTED_VALUE"""),45635.66666666667)</f>
        <v>45635.66667</v>
      </c>
      <c r="K238" s="1">
        <f>IFERROR(__xludf.DUMMYFUNCTION("""COMPUTED_VALUE"""),1741.6)</f>
        <v>1741.6</v>
      </c>
      <c r="M238" s="2">
        <f>IFERROR(__xludf.DUMMYFUNCTION("""COMPUTED_VALUE"""),45635.66666666667)</f>
        <v>45635.66667</v>
      </c>
      <c r="N238" s="1">
        <f>IFERROR(__xludf.DUMMYFUNCTION("""COMPUTED_VALUE"""),0.0)</f>
        <v>0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IFERROR(__xludf.DUMMYFUNCTION("""COMPUTED_VALUE"""),1740.97)</f>
        <v>1740.97</v>
      </c>
      <c r="D239" s="2">
        <f>IFERROR(__xludf.DUMMYFUNCTION("""COMPUTED_VALUE"""),45636.66666666667)</f>
        <v>45636.66667</v>
      </c>
      <c r="E239" s="1">
        <f>IFERROR(__xludf.DUMMYFUNCTION("""COMPUTED_VALUE"""),1740.97)</f>
        <v>1740.97</v>
      </c>
      <c r="G239" s="2">
        <f>IFERROR(__xludf.DUMMYFUNCTION("""COMPUTED_VALUE"""),45636.66666666667)</f>
        <v>45636.66667</v>
      </c>
      <c r="H239" s="1">
        <f>IFERROR(__xludf.DUMMYFUNCTION("""COMPUTED_VALUE"""),1723.99)</f>
        <v>1723.99</v>
      </c>
      <c r="J239" s="2">
        <f>IFERROR(__xludf.DUMMYFUNCTION("""COMPUTED_VALUE"""),45636.66666666667)</f>
        <v>45636.66667</v>
      </c>
      <c r="K239" s="1">
        <f>IFERROR(__xludf.DUMMYFUNCTION("""COMPUTED_VALUE"""),1725.98)</f>
        <v>1725.98</v>
      </c>
      <c r="M239" s="2">
        <f>IFERROR(__xludf.DUMMYFUNCTION("""COMPUTED_VALUE"""),45636.66666666667)</f>
        <v>45636.66667</v>
      </c>
      <c r="N239" s="1">
        <f>IFERROR(__xludf.DUMMYFUNCTION("""COMPUTED_VALUE"""),0.0)</f>
        <v>0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IFERROR(__xludf.DUMMYFUNCTION("""COMPUTED_VALUE"""),1737.95)</f>
        <v>1737.95</v>
      </c>
      <c r="D240" s="2">
        <f>IFERROR(__xludf.DUMMYFUNCTION("""COMPUTED_VALUE"""),45637.66666666667)</f>
        <v>45637.66667</v>
      </c>
      <c r="E240" s="1">
        <f>IFERROR(__xludf.DUMMYFUNCTION("""COMPUTED_VALUE"""),1742.22)</f>
        <v>1742.22</v>
      </c>
      <c r="G240" s="2">
        <f>IFERROR(__xludf.DUMMYFUNCTION("""COMPUTED_VALUE"""),45637.66666666667)</f>
        <v>45637.66667</v>
      </c>
      <c r="H240" s="1">
        <f>IFERROR(__xludf.DUMMYFUNCTION("""COMPUTED_VALUE"""),1732.71)</f>
        <v>1732.71</v>
      </c>
      <c r="J240" s="2">
        <f>IFERROR(__xludf.DUMMYFUNCTION("""COMPUTED_VALUE"""),45637.66666666667)</f>
        <v>45637.66667</v>
      </c>
      <c r="K240" s="1">
        <f>IFERROR(__xludf.DUMMYFUNCTION("""COMPUTED_VALUE"""),1737.65)</f>
        <v>1737.65</v>
      </c>
      <c r="M240" s="2">
        <f>IFERROR(__xludf.DUMMYFUNCTION("""COMPUTED_VALUE"""),45637.66666666667)</f>
        <v>45637.66667</v>
      </c>
      <c r="N240" s="1">
        <f>IFERROR(__xludf.DUMMYFUNCTION("""COMPUTED_VALUE"""),0.0)</f>
        <v>0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IFERROR(__xludf.DUMMYFUNCTION("""COMPUTED_VALUE"""),1734.58)</f>
        <v>1734.58</v>
      </c>
      <c r="D241" s="2">
        <f>IFERROR(__xludf.DUMMYFUNCTION("""COMPUTED_VALUE"""),45638.66666666667)</f>
        <v>45638.66667</v>
      </c>
      <c r="E241" s="1">
        <f>IFERROR(__xludf.DUMMYFUNCTION("""COMPUTED_VALUE"""),1739.38)</f>
        <v>1739.38</v>
      </c>
      <c r="G241" s="2">
        <f>IFERROR(__xludf.DUMMYFUNCTION("""COMPUTED_VALUE"""),45638.66666666667)</f>
        <v>45638.66667</v>
      </c>
      <c r="H241" s="1">
        <f>IFERROR(__xludf.DUMMYFUNCTION("""COMPUTED_VALUE"""),1727.95)</f>
        <v>1727.95</v>
      </c>
      <c r="J241" s="2">
        <f>IFERROR(__xludf.DUMMYFUNCTION("""COMPUTED_VALUE"""),45638.66666666667)</f>
        <v>45638.66667</v>
      </c>
      <c r="K241" s="1">
        <f>IFERROR(__xludf.DUMMYFUNCTION("""COMPUTED_VALUE"""),1728.17)</f>
        <v>1728.17</v>
      </c>
      <c r="M241" s="2">
        <f>IFERROR(__xludf.DUMMYFUNCTION("""COMPUTED_VALUE"""),45638.66666666667)</f>
        <v>45638.66667</v>
      </c>
      <c r="N241" s="1">
        <f>IFERROR(__xludf.DUMMYFUNCTION("""COMPUTED_VALUE"""),0.0)</f>
        <v>0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IFERROR(__xludf.DUMMYFUNCTION("""COMPUTED_VALUE"""),1728.6)</f>
        <v>1728.6</v>
      </c>
      <c r="D242" s="2">
        <f>IFERROR(__xludf.DUMMYFUNCTION("""COMPUTED_VALUE"""),45639.66666666667)</f>
        <v>45639.66667</v>
      </c>
      <c r="E242" s="1">
        <f>IFERROR(__xludf.DUMMYFUNCTION("""COMPUTED_VALUE"""),1730.2)</f>
        <v>1730.2</v>
      </c>
      <c r="G242" s="2">
        <f>IFERROR(__xludf.DUMMYFUNCTION("""COMPUTED_VALUE"""),45639.66666666667)</f>
        <v>45639.66667</v>
      </c>
      <c r="H242" s="1">
        <f>IFERROR(__xludf.DUMMYFUNCTION("""COMPUTED_VALUE"""),1714.14)</f>
        <v>1714.14</v>
      </c>
      <c r="J242" s="2">
        <f>IFERROR(__xludf.DUMMYFUNCTION("""COMPUTED_VALUE"""),45639.66666666667)</f>
        <v>45639.66667</v>
      </c>
      <c r="K242" s="1">
        <f>IFERROR(__xludf.DUMMYFUNCTION("""COMPUTED_VALUE"""),1720.66)</f>
        <v>1720.66</v>
      </c>
      <c r="M242" s="2">
        <f>IFERROR(__xludf.DUMMYFUNCTION("""COMPUTED_VALUE"""),45639.66666666667)</f>
        <v>45639.66667</v>
      </c>
      <c r="N242" s="1">
        <f>IFERROR(__xludf.DUMMYFUNCTION("""COMPUTED_VALUE"""),0.0)</f>
        <v>0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IFERROR(__xludf.DUMMYFUNCTION("""COMPUTED_VALUE"""),1720.39)</f>
        <v>1720.39</v>
      </c>
      <c r="D243" s="2">
        <f>IFERROR(__xludf.DUMMYFUNCTION("""COMPUTED_VALUE"""),45642.66666666667)</f>
        <v>45642.66667</v>
      </c>
      <c r="E243" s="1">
        <f>IFERROR(__xludf.DUMMYFUNCTION("""COMPUTED_VALUE"""),1730.8)</f>
        <v>1730.8</v>
      </c>
      <c r="G243" s="2">
        <f>IFERROR(__xludf.DUMMYFUNCTION("""COMPUTED_VALUE"""),45642.66666666667)</f>
        <v>45642.66667</v>
      </c>
      <c r="H243" s="1">
        <f>IFERROR(__xludf.DUMMYFUNCTION("""COMPUTED_VALUE"""),1715.76)</f>
        <v>1715.76</v>
      </c>
      <c r="J243" s="2">
        <f>IFERROR(__xludf.DUMMYFUNCTION("""COMPUTED_VALUE"""),45642.66666666667)</f>
        <v>45642.66667</v>
      </c>
      <c r="K243" s="1">
        <f>IFERROR(__xludf.DUMMYFUNCTION("""COMPUTED_VALUE"""),1721.38)</f>
        <v>1721.38</v>
      </c>
      <c r="M243" s="2">
        <f>IFERROR(__xludf.DUMMYFUNCTION("""COMPUTED_VALUE"""),45642.66666666667)</f>
        <v>45642.66667</v>
      </c>
      <c r="N243" s="1">
        <f>IFERROR(__xludf.DUMMYFUNCTION("""COMPUTED_VALUE"""),0.0)</f>
        <v>0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IFERROR(__xludf.DUMMYFUNCTION("""COMPUTED_VALUE"""),1711.28)</f>
        <v>1711.28</v>
      </c>
      <c r="D244" s="2">
        <f>IFERROR(__xludf.DUMMYFUNCTION("""COMPUTED_VALUE"""),45643.66666666667)</f>
        <v>45643.66667</v>
      </c>
      <c r="E244" s="1">
        <f>IFERROR(__xludf.DUMMYFUNCTION("""COMPUTED_VALUE"""),1715.58)</f>
        <v>1715.58</v>
      </c>
      <c r="G244" s="2">
        <f>IFERROR(__xludf.DUMMYFUNCTION("""COMPUTED_VALUE"""),45643.66666666667)</f>
        <v>45643.66667</v>
      </c>
      <c r="H244" s="1">
        <f>IFERROR(__xludf.DUMMYFUNCTION("""COMPUTED_VALUE"""),1698.28)</f>
        <v>1698.28</v>
      </c>
      <c r="J244" s="2">
        <f>IFERROR(__xludf.DUMMYFUNCTION("""COMPUTED_VALUE"""),45643.66666666667)</f>
        <v>45643.66667</v>
      </c>
      <c r="K244" s="1">
        <f>IFERROR(__xludf.DUMMYFUNCTION("""COMPUTED_VALUE"""),1701.83)</f>
        <v>1701.83</v>
      </c>
      <c r="M244" s="2">
        <f>IFERROR(__xludf.DUMMYFUNCTION("""COMPUTED_VALUE"""),45643.66666666667)</f>
        <v>45643.66667</v>
      </c>
      <c r="N244" s="1">
        <f>IFERROR(__xludf.DUMMYFUNCTION("""COMPUTED_VALUE"""),0.0)</f>
        <v>0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IFERROR(__xludf.DUMMYFUNCTION("""COMPUTED_VALUE"""),1705.75)</f>
        <v>1705.75</v>
      </c>
      <c r="D245" s="2">
        <f>IFERROR(__xludf.DUMMYFUNCTION("""COMPUTED_VALUE"""),45644.66666666667)</f>
        <v>45644.66667</v>
      </c>
      <c r="E245" s="1">
        <f>IFERROR(__xludf.DUMMYFUNCTION("""COMPUTED_VALUE"""),1707.98)</f>
        <v>1707.98</v>
      </c>
      <c r="G245" s="2">
        <f>IFERROR(__xludf.DUMMYFUNCTION("""COMPUTED_VALUE"""),45644.66666666667)</f>
        <v>45644.66667</v>
      </c>
      <c r="H245" s="1">
        <f>IFERROR(__xludf.DUMMYFUNCTION("""COMPUTED_VALUE"""),1633.32)</f>
        <v>1633.32</v>
      </c>
      <c r="J245" s="2">
        <f>IFERROR(__xludf.DUMMYFUNCTION("""COMPUTED_VALUE"""),45644.66666666667)</f>
        <v>45644.66667</v>
      </c>
      <c r="K245" s="1">
        <f>IFERROR(__xludf.DUMMYFUNCTION("""COMPUTED_VALUE"""),1636.67)</f>
        <v>1636.67</v>
      </c>
      <c r="M245" s="2">
        <f>IFERROR(__xludf.DUMMYFUNCTION("""COMPUTED_VALUE"""),45644.66666666667)</f>
        <v>45644.66667</v>
      </c>
      <c r="N245" s="1">
        <f>IFERROR(__xludf.DUMMYFUNCTION("""COMPUTED_VALUE"""),0.0)</f>
        <v>0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IFERROR(__xludf.DUMMYFUNCTION("""COMPUTED_VALUE"""),1649.86)</f>
        <v>1649.86</v>
      </c>
      <c r="D246" s="2">
        <f>IFERROR(__xludf.DUMMYFUNCTION("""COMPUTED_VALUE"""),45645.66666666667)</f>
        <v>45645.66667</v>
      </c>
      <c r="E246" s="1">
        <f>IFERROR(__xludf.DUMMYFUNCTION("""COMPUTED_VALUE"""),1660.09)</f>
        <v>1660.09</v>
      </c>
      <c r="G246" s="2">
        <f>IFERROR(__xludf.DUMMYFUNCTION("""COMPUTED_VALUE"""),45645.66666666667)</f>
        <v>45645.66667</v>
      </c>
      <c r="H246" s="1">
        <f>IFERROR(__xludf.DUMMYFUNCTION("""COMPUTED_VALUE"""),1629.68)</f>
        <v>1629.68</v>
      </c>
      <c r="J246" s="2">
        <f>IFERROR(__xludf.DUMMYFUNCTION("""COMPUTED_VALUE"""),45645.66666666667)</f>
        <v>45645.66667</v>
      </c>
      <c r="K246" s="1">
        <f>IFERROR(__xludf.DUMMYFUNCTION("""COMPUTED_VALUE"""),1630.89)</f>
        <v>1630.89</v>
      </c>
      <c r="M246" s="2">
        <f>IFERROR(__xludf.DUMMYFUNCTION("""COMPUTED_VALUE"""),45645.66666666667)</f>
        <v>45645.66667</v>
      </c>
      <c r="N246" s="1">
        <f>IFERROR(__xludf.DUMMYFUNCTION("""COMPUTED_VALUE"""),0.0)</f>
        <v>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IFERROR(__xludf.DUMMYFUNCTION("""COMPUTED_VALUE"""),1622.15)</f>
        <v>1622.15</v>
      </c>
      <c r="D247" s="2">
        <f>IFERROR(__xludf.DUMMYFUNCTION("""COMPUTED_VALUE"""),45646.66666666667)</f>
        <v>45646.66667</v>
      </c>
      <c r="E247" s="1">
        <f>IFERROR(__xludf.DUMMYFUNCTION("""COMPUTED_VALUE"""),1664.19)</f>
        <v>1664.19</v>
      </c>
      <c r="G247" s="2">
        <f>IFERROR(__xludf.DUMMYFUNCTION("""COMPUTED_VALUE"""),45646.66666666667)</f>
        <v>45646.66667</v>
      </c>
      <c r="H247" s="1">
        <f>IFERROR(__xludf.DUMMYFUNCTION("""COMPUTED_VALUE"""),1621.75)</f>
        <v>1621.75</v>
      </c>
      <c r="J247" s="2">
        <f>IFERROR(__xludf.DUMMYFUNCTION("""COMPUTED_VALUE"""),45646.66666666667)</f>
        <v>45646.66667</v>
      </c>
      <c r="K247" s="1">
        <f>IFERROR(__xludf.DUMMYFUNCTION("""COMPUTED_VALUE"""),1652.91)</f>
        <v>1652.91</v>
      </c>
      <c r="M247" s="2">
        <f>IFERROR(__xludf.DUMMYFUNCTION("""COMPUTED_VALUE"""),45646.66666666667)</f>
        <v>45646.66667</v>
      </c>
      <c r="N247" s="1">
        <f>IFERROR(__xludf.DUMMYFUNCTION("""COMPUTED_VALUE"""),0.0)</f>
        <v>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IFERROR(__xludf.DUMMYFUNCTION("""COMPUTED_VALUE"""),1648.01)</f>
        <v>1648.01</v>
      </c>
      <c r="D248" s="2">
        <f>IFERROR(__xludf.DUMMYFUNCTION("""COMPUTED_VALUE"""),45649.66666666667)</f>
        <v>45649.66667</v>
      </c>
      <c r="E248" s="1">
        <f>IFERROR(__xludf.DUMMYFUNCTION("""COMPUTED_VALUE"""),1653.79)</f>
        <v>1653.79</v>
      </c>
      <c r="G248" s="2">
        <f>IFERROR(__xludf.DUMMYFUNCTION("""COMPUTED_VALUE"""),45649.66666666667)</f>
        <v>45649.66667</v>
      </c>
      <c r="H248" s="1">
        <f>IFERROR(__xludf.DUMMYFUNCTION("""COMPUTED_VALUE"""),1637.48)</f>
        <v>1637.48</v>
      </c>
      <c r="J248" s="2">
        <f>IFERROR(__xludf.DUMMYFUNCTION("""COMPUTED_VALUE"""),45649.66666666667)</f>
        <v>45649.66667</v>
      </c>
      <c r="K248" s="1">
        <f>IFERROR(__xludf.DUMMYFUNCTION("""COMPUTED_VALUE"""),1652.87)</f>
        <v>1652.87</v>
      </c>
      <c r="M248" s="2">
        <f>IFERROR(__xludf.DUMMYFUNCTION("""COMPUTED_VALUE"""),45649.66666666667)</f>
        <v>45649.66667</v>
      </c>
      <c r="N248" s="1">
        <f>IFERROR(__xludf.DUMMYFUNCTION("""COMPUTED_VALUE"""),0.0)</f>
        <v>0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IFERROR(__xludf.DUMMYFUNCTION("""COMPUTED_VALUE"""),1655.07)</f>
        <v>1655.07</v>
      </c>
      <c r="D249" s="2">
        <f>IFERROR(__xludf.DUMMYFUNCTION("""COMPUTED_VALUE"""),45650.54166666667)</f>
        <v>45650.54167</v>
      </c>
      <c r="E249" s="1">
        <f>IFERROR(__xludf.DUMMYFUNCTION("""COMPUTED_VALUE"""),1667.46)</f>
        <v>1667.46</v>
      </c>
      <c r="G249" s="2">
        <f>IFERROR(__xludf.DUMMYFUNCTION("""COMPUTED_VALUE"""),45650.54166666667)</f>
        <v>45650.54167</v>
      </c>
      <c r="H249" s="1">
        <f>IFERROR(__xludf.DUMMYFUNCTION("""COMPUTED_VALUE"""),1651.95)</f>
        <v>1651.95</v>
      </c>
      <c r="J249" s="2">
        <f>IFERROR(__xludf.DUMMYFUNCTION("""COMPUTED_VALUE"""),45650.54166666667)</f>
        <v>45650.54167</v>
      </c>
      <c r="K249" s="1">
        <f>IFERROR(__xludf.DUMMYFUNCTION("""COMPUTED_VALUE"""),1667.24)</f>
        <v>1667.24</v>
      </c>
      <c r="M249" s="2">
        <f>IFERROR(__xludf.DUMMYFUNCTION("""COMPUTED_VALUE"""),45650.54166666667)</f>
        <v>45650.54167</v>
      </c>
      <c r="N249" s="1">
        <f>IFERROR(__xludf.DUMMYFUNCTION("""COMPUTED_VALUE"""),0.0)</f>
        <v>0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IFERROR(__xludf.DUMMYFUNCTION("""COMPUTED_VALUE"""),1659.63)</f>
        <v>1659.63</v>
      </c>
      <c r="D250" s="2">
        <f>IFERROR(__xludf.DUMMYFUNCTION("""COMPUTED_VALUE"""),45652.66666666667)</f>
        <v>45652.66667</v>
      </c>
      <c r="E250" s="1">
        <f>IFERROR(__xludf.DUMMYFUNCTION("""COMPUTED_VALUE"""),1671.8)</f>
        <v>1671.8</v>
      </c>
      <c r="G250" s="2">
        <f>IFERROR(__xludf.DUMMYFUNCTION("""COMPUTED_VALUE"""),45652.66666666667)</f>
        <v>45652.66667</v>
      </c>
      <c r="H250" s="1">
        <f>IFERROR(__xludf.DUMMYFUNCTION("""COMPUTED_VALUE"""),1657.83)</f>
        <v>1657.83</v>
      </c>
      <c r="J250" s="2">
        <f>IFERROR(__xludf.DUMMYFUNCTION("""COMPUTED_VALUE"""),45652.66666666667)</f>
        <v>45652.66667</v>
      </c>
      <c r="K250" s="1">
        <f>IFERROR(__xludf.DUMMYFUNCTION("""COMPUTED_VALUE"""),1669.52)</f>
        <v>1669.52</v>
      </c>
      <c r="M250" s="2">
        <f>IFERROR(__xludf.DUMMYFUNCTION("""COMPUTED_VALUE"""),45652.66666666667)</f>
        <v>45652.66667</v>
      </c>
      <c r="N250" s="1">
        <f>IFERROR(__xludf.DUMMYFUNCTION("""COMPUTED_VALUE"""),0.0)</f>
        <v>0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IFERROR(__xludf.DUMMYFUNCTION("""COMPUTED_VALUE"""),1659.2)</f>
        <v>1659.2</v>
      </c>
      <c r="D251" s="2">
        <f>IFERROR(__xludf.DUMMYFUNCTION("""COMPUTED_VALUE"""),45653.66666666667)</f>
        <v>45653.66667</v>
      </c>
      <c r="E251" s="1">
        <f>IFERROR(__xludf.DUMMYFUNCTION("""COMPUTED_VALUE"""),1667.16)</f>
        <v>1667.16</v>
      </c>
      <c r="G251" s="2">
        <f>IFERROR(__xludf.DUMMYFUNCTION("""COMPUTED_VALUE"""),45653.66666666667)</f>
        <v>45653.66667</v>
      </c>
      <c r="H251" s="1">
        <f>IFERROR(__xludf.DUMMYFUNCTION("""COMPUTED_VALUE"""),1642.35)</f>
        <v>1642.35</v>
      </c>
      <c r="J251" s="2">
        <f>IFERROR(__xludf.DUMMYFUNCTION("""COMPUTED_VALUE"""),45653.66666666667)</f>
        <v>45653.66667</v>
      </c>
      <c r="K251" s="1">
        <f>IFERROR(__xludf.DUMMYFUNCTION("""COMPUTED_VALUE"""),1651.66)</f>
        <v>1651.66</v>
      </c>
      <c r="M251" s="2">
        <f>IFERROR(__xludf.DUMMYFUNCTION("""COMPUTED_VALUE"""),45653.66666666667)</f>
        <v>45653.66667</v>
      </c>
      <c r="N251" s="1">
        <f>IFERROR(__xludf.DUMMYFUNCTION("""COMPUTED_VALUE"""),0.0)</f>
        <v>0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IFERROR(__xludf.DUMMYFUNCTION("""COMPUTED_VALUE"""),1636.78)</f>
        <v>1636.78</v>
      </c>
      <c r="D252" s="2">
        <f>IFERROR(__xludf.DUMMYFUNCTION("""COMPUTED_VALUE"""),45656.66666666667)</f>
        <v>45656.66667</v>
      </c>
      <c r="E252" s="1">
        <f>IFERROR(__xludf.DUMMYFUNCTION("""COMPUTED_VALUE"""),1644.9)</f>
        <v>1644.9</v>
      </c>
      <c r="G252" s="2">
        <f>IFERROR(__xludf.DUMMYFUNCTION("""COMPUTED_VALUE"""),45656.66666666667)</f>
        <v>45656.66667</v>
      </c>
      <c r="H252" s="1">
        <f>IFERROR(__xludf.DUMMYFUNCTION("""COMPUTED_VALUE"""),1621.03)</f>
        <v>1621.03</v>
      </c>
      <c r="J252" s="2">
        <f>IFERROR(__xludf.DUMMYFUNCTION("""COMPUTED_VALUE"""),45656.66666666667)</f>
        <v>45656.66667</v>
      </c>
      <c r="K252" s="1">
        <f>IFERROR(__xludf.DUMMYFUNCTION("""COMPUTED_VALUE"""),1636.7)</f>
        <v>1636.7</v>
      </c>
      <c r="M252" s="2">
        <f>IFERROR(__xludf.DUMMYFUNCTION("""COMPUTED_VALUE"""),45656.66666666667)</f>
        <v>45656.66667</v>
      </c>
      <c r="N252" s="1">
        <f>IFERROR(__xludf.DUMMYFUNCTION("""COMPUTED_VALUE"""),0.0)</f>
        <v>0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IFERROR(__xludf.DUMMYFUNCTION("""COMPUTED_VALUE"""),1643.35)</f>
        <v>1643.35</v>
      </c>
      <c r="D253" s="2">
        <f>IFERROR(__xludf.DUMMYFUNCTION("""COMPUTED_VALUE"""),45657.66666666667)</f>
        <v>45657.66667</v>
      </c>
      <c r="E253" s="1">
        <f>IFERROR(__xludf.DUMMYFUNCTION("""COMPUTED_VALUE"""),1648.76)</f>
        <v>1648.76</v>
      </c>
      <c r="G253" s="2">
        <f>IFERROR(__xludf.DUMMYFUNCTION("""COMPUTED_VALUE"""),45657.66666666667)</f>
        <v>45657.66667</v>
      </c>
      <c r="H253" s="1">
        <f>IFERROR(__xludf.DUMMYFUNCTION("""COMPUTED_VALUE"""),1631.6)</f>
        <v>1631.6</v>
      </c>
      <c r="J253" s="2">
        <f>IFERROR(__xludf.DUMMYFUNCTION("""COMPUTED_VALUE"""),45657.66666666667)</f>
        <v>45657.66667</v>
      </c>
      <c r="K253" s="1">
        <f>IFERROR(__xludf.DUMMYFUNCTION("""COMPUTED_VALUE"""),1636.39)</f>
        <v>1636.39</v>
      </c>
      <c r="M253" s="2">
        <f>IFERROR(__xludf.DUMMYFUNCTION("""COMPUTED_VALUE"""),45657.66666666667)</f>
        <v>45657.66667</v>
      </c>
      <c r="N253" s="1">
        <f>IFERROR(__xludf.DUMMYFUNCTION("""COMPUTED_VALUE"""),0.0)</f>
        <v>0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IFERROR(__xludf.DUMMYFUNCTION("""COMPUTED_VALUE"""),1647.85)</f>
        <v>1647.85</v>
      </c>
      <c r="D254" s="2">
        <f>IFERROR(__xludf.DUMMYFUNCTION("""COMPUTED_VALUE"""),45659.66666666667)</f>
        <v>45659.66667</v>
      </c>
      <c r="E254" s="1">
        <f>IFERROR(__xludf.DUMMYFUNCTION("""COMPUTED_VALUE"""),1655.72)</f>
        <v>1655.72</v>
      </c>
      <c r="G254" s="2">
        <f>IFERROR(__xludf.DUMMYFUNCTION("""COMPUTED_VALUE"""),45659.66666666667)</f>
        <v>45659.66667</v>
      </c>
      <c r="H254" s="1">
        <f>IFERROR(__xludf.DUMMYFUNCTION("""COMPUTED_VALUE"""),1629.85)</f>
        <v>1629.85</v>
      </c>
      <c r="J254" s="2">
        <f>IFERROR(__xludf.DUMMYFUNCTION("""COMPUTED_VALUE"""),45659.66666666667)</f>
        <v>45659.66667</v>
      </c>
      <c r="K254" s="1">
        <f>IFERROR(__xludf.DUMMYFUNCTION("""COMPUTED_VALUE"""),1637.67)</f>
        <v>1637.67</v>
      </c>
      <c r="M254" s="2">
        <f>IFERROR(__xludf.DUMMYFUNCTION("""COMPUTED_VALUE"""),45659.66666666667)</f>
        <v>45659.66667</v>
      </c>
      <c r="N254" s="1">
        <f>IFERROR(__xludf.DUMMYFUNCTION("""COMPUTED_VALUE"""),0.0)</f>
        <v>0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IFERROR(__xludf.DUMMYFUNCTION("""COMPUTED_VALUE"""),1644.34)</f>
        <v>1644.34</v>
      </c>
      <c r="D255" s="2">
        <f>IFERROR(__xludf.DUMMYFUNCTION("""COMPUTED_VALUE"""),45660.66666666667)</f>
        <v>45660.66667</v>
      </c>
      <c r="E255" s="1">
        <f>IFERROR(__xludf.DUMMYFUNCTION("""COMPUTED_VALUE"""),1663.96)</f>
        <v>1663.96</v>
      </c>
      <c r="G255" s="2">
        <f>IFERROR(__xludf.DUMMYFUNCTION("""COMPUTED_VALUE"""),45660.66666666667)</f>
        <v>45660.66667</v>
      </c>
      <c r="H255" s="1">
        <f>IFERROR(__xludf.DUMMYFUNCTION("""COMPUTED_VALUE"""),1638.9)</f>
        <v>1638.9</v>
      </c>
      <c r="J255" s="2">
        <f>IFERROR(__xludf.DUMMYFUNCTION("""COMPUTED_VALUE"""),45660.66666666667)</f>
        <v>45660.66667</v>
      </c>
      <c r="K255" s="1">
        <f>IFERROR(__xludf.DUMMYFUNCTION("""COMPUTED_VALUE"""),1663.11)</f>
        <v>1663.11</v>
      </c>
      <c r="M255" s="2">
        <f>IFERROR(__xludf.DUMMYFUNCTION("""COMPUTED_VALUE"""),45660.66666666667)</f>
        <v>45660.66667</v>
      </c>
      <c r="N255" s="1">
        <f>IFERROR(__xludf.DUMMYFUNCTION("""COMPUTED_VALUE"""),0.0)</f>
        <v>0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IFERROR(__xludf.DUMMYFUNCTION("""COMPUTED_VALUE"""),1673.93)</f>
        <v>1673.93</v>
      </c>
      <c r="D256" s="2">
        <f>IFERROR(__xludf.DUMMYFUNCTION("""COMPUTED_VALUE"""),45663.66666666667)</f>
        <v>45663.66667</v>
      </c>
      <c r="E256" s="1">
        <f>IFERROR(__xludf.DUMMYFUNCTION("""COMPUTED_VALUE"""),1684.64)</f>
        <v>1684.64</v>
      </c>
      <c r="G256" s="2">
        <f>IFERROR(__xludf.DUMMYFUNCTION("""COMPUTED_VALUE"""),45663.66666666667)</f>
        <v>45663.66667</v>
      </c>
      <c r="H256" s="1">
        <f>IFERROR(__xludf.DUMMYFUNCTION("""COMPUTED_VALUE"""),1667.31)</f>
        <v>1667.31</v>
      </c>
      <c r="J256" s="2">
        <f>IFERROR(__xludf.DUMMYFUNCTION("""COMPUTED_VALUE"""),45663.66666666667)</f>
        <v>45663.66667</v>
      </c>
      <c r="K256" s="1">
        <f>IFERROR(__xludf.DUMMYFUNCTION("""COMPUTED_VALUE"""),1669.89)</f>
        <v>1669.89</v>
      </c>
      <c r="M256" s="2">
        <f>IFERROR(__xludf.DUMMYFUNCTION("""COMPUTED_VALUE"""),45663.66666666667)</f>
        <v>45663.66667</v>
      </c>
      <c r="N256" s="1">
        <f>IFERROR(__xludf.DUMMYFUNCTION("""COMPUTED_VALUE"""),0.0)</f>
        <v>0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IFERROR(__xludf.DUMMYFUNCTION("""COMPUTED_VALUE"""),1674.84)</f>
        <v>1674.84</v>
      </c>
      <c r="D257" s="2">
        <f>IFERROR(__xludf.DUMMYFUNCTION("""COMPUTED_VALUE"""),45664.66666666667)</f>
        <v>45664.66667</v>
      </c>
      <c r="E257" s="1">
        <f>IFERROR(__xludf.DUMMYFUNCTION("""COMPUTED_VALUE"""),1679.32)</f>
        <v>1679.32</v>
      </c>
      <c r="G257" s="2">
        <f>IFERROR(__xludf.DUMMYFUNCTION("""COMPUTED_VALUE"""),45664.66666666667)</f>
        <v>45664.66667</v>
      </c>
      <c r="H257" s="1">
        <f>IFERROR(__xludf.DUMMYFUNCTION("""COMPUTED_VALUE"""),1648.81)</f>
        <v>1648.81</v>
      </c>
      <c r="J257" s="2">
        <f>IFERROR(__xludf.DUMMYFUNCTION("""COMPUTED_VALUE"""),45664.66666666667)</f>
        <v>45664.66667</v>
      </c>
      <c r="K257" s="1">
        <f>IFERROR(__xludf.DUMMYFUNCTION("""COMPUTED_VALUE"""),1657.04)</f>
        <v>1657.04</v>
      </c>
      <c r="M257" s="2">
        <f>IFERROR(__xludf.DUMMYFUNCTION("""COMPUTED_VALUE"""),45664.66666666667)</f>
        <v>45664.66667</v>
      </c>
      <c r="N257" s="1">
        <f>IFERROR(__xludf.DUMMYFUNCTION("""COMPUTED_VALUE"""),0.0)</f>
        <v>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IFERROR(__xludf.DUMMYFUNCTION("""COMPUTED_VALUE"""),1649.84)</f>
        <v>1649.84</v>
      </c>
      <c r="D258" s="2">
        <f>IFERROR(__xludf.DUMMYFUNCTION("""COMPUTED_VALUE"""),45665.66666666667)</f>
        <v>45665.66667</v>
      </c>
      <c r="E258" s="1">
        <f>IFERROR(__xludf.DUMMYFUNCTION("""COMPUTED_VALUE"""),1659.04)</f>
        <v>1659.04</v>
      </c>
      <c r="G258" s="2">
        <f>IFERROR(__xludf.DUMMYFUNCTION("""COMPUTED_VALUE"""),45665.66666666667)</f>
        <v>45665.66667</v>
      </c>
      <c r="H258" s="1">
        <f>IFERROR(__xludf.DUMMYFUNCTION("""COMPUTED_VALUE"""),1638.67)</f>
        <v>1638.67</v>
      </c>
      <c r="J258" s="2">
        <f>IFERROR(__xludf.DUMMYFUNCTION("""COMPUTED_VALUE"""),45665.66666666667)</f>
        <v>45665.66667</v>
      </c>
      <c r="K258" s="1">
        <f>IFERROR(__xludf.DUMMYFUNCTION("""COMPUTED_VALUE"""),1658.54)</f>
        <v>1658.54</v>
      </c>
      <c r="M258" s="2">
        <f>IFERROR(__xludf.DUMMYFUNCTION("""COMPUTED_VALUE"""),45665.66666666667)</f>
        <v>45665.66667</v>
      </c>
      <c r="N258" s="1">
        <f>IFERROR(__xludf.DUMMYFUNCTION("""COMPUTED_VALUE"""),0.0)</f>
        <v>0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IFERROR(__xludf.DUMMYFUNCTION("""COMPUTED_VALUE"""),1643.98)</f>
        <v>1643.98</v>
      </c>
      <c r="D259" s="2">
        <f>IFERROR(__xludf.DUMMYFUNCTION("""COMPUTED_VALUE"""),45667.66666666667)</f>
        <v>45667.66667</v>
      </c>
      <c r="E259" s="1">
        <f>IFERROR(__xludf.DUMMYFUNCTION("""COMPUTED_VALUE"""),1645.4)</f>
        <v>1645.4</v>
      </c>
      <c r="G259" s="2">
        <f>IFERROR(__xludf.DUMMYFUNCTION("""COMPUTED_VALUE"""),45667.66666666667)</f>
        <v>45667.66667</v>
      </c>
      <c r="H259" s="1">
        <f>IFERROR(__xludf.DUMMYFUNCTION("""COMPUTED_VALUE"""),1632.41)</f>
        <v>1632.41</v>
      </c>
      <c r="J259" s="2">
        <f>IFERROR(__xludf.DUMMYFUNCTION("""COMPUTED_VALUE"""),45667.66666666667)</f>
        <v>45667.66667</v>
      </c>
      <c r="K259" s="1">
        <f>IFERROR(__xludf.DUMMYFUNCTION("""COMPUTED_VALUE"""),1638.05)</f>
        <v>1638.05</v>
      </c>
      <c r="M259" s="2">
        <f>IFERROR(__xludf.DUMMYFUNCTION("""COMPUTED_VALUE"""),45667.66666666667)</f>
        <v>45667.66667</v>
      </c>
      <c r="N259" s="1">
        <f>IFERROR(__xludf.DUMMYFUNCTION("""COMPUTED_VALUE"""),0.0)</f>
        <v>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IFERROR(__xludf.DUMMYFUNCTION("""COMPUTED_VALUE"""),1626.53)</f>
        <v>1626.53</v>
      </c>
      <c r="D260" s="2">
        <f>IFERROR(__xludf.DUMMYFUNCTION("""COMPUTED_VALUE"""),45670.66666666667)</f>
        <v>45670.66667</v>
      </c>
      <c r="E260" s="1">
        <f>IFERROR(__xludf.DUMMYFUNCTION("""COMPUTED_VALUE"""),1649.38)</f>
        <v>1649.38</v>
      </c>
      <c r="G260" s="2">
        <f>IFERROR(__xludf.DUMMYFUNCTION("""COMPUTED_VALUE"""),45670.66666666667)</f>
        <v>45670.66667</v>
      </c>
      <c r="H260" s="1">
        <f>IFERROR(__xludf.DUMMYFUNCTION("""COMPUTED_VALUE"""),1622.74)</f>
        <v>1622.74</v>
      </c>
      <c r="J260" s="2">
        <f>IFERROR(__xludf.DUMMYFUNCTION("""COMPUTED_VALUE"""),45670.66666666667)</f>
        <v>45670.66667</v>
      </c>
      <c r="K260" s="1">
        <f>IFERROR(__xludf.DUMMYFUNCTION("""COMPUTED_VALUE"""),1649.02)</f>
        <v>1649.02</v>
      </c>
      <c r="M260" s="2">
        <f>IFERROR(__xludf.DUMMYFUNCTION("""COMPUTED_VALUE"""),45670.66666666667)</f>
        <v>45670.66667</v>
      </c>
      <c r="N260" s="1">
        <f>IFERROR(__xludf.DUMMYFUNCTION("""COMPUTED_VALUE"""),0.0)</f>
        <v>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IFERROR(__xludf.DUMMYFUNCTION("""COMPUTED_VALUE"""),1660.12)</f>
        <v>1660.12</v>
      </c>
      <c r="D261" s="2">
        <f>IFERROR(__xludf.DUMMYFUNCTION("""COMPUTED_VALUE"""),45671.66666666667)</f>
        <v>45671.66667</v>
      </c>
      <c r="E261" s="1">
        <f>IFERROR(__xludf.DUMMYFUNCTION("""COMPUTED_VALUE"""),1673.78)</f>
        <v>1673.78</v>
      </c>
      <c r="G261" s="2">
        <f>IFERROR(__xludf.DUMMYFUNCTION("""COMPUTED_VALUE"""),45671.66666666667)</f>
        <v>45671.66667</v>
      </c>
      <c r="H261" s="1">
        <f>IFERROR(__xludf.DUMMYFUNCTION("""COMPUTED_VALUE"""),1655.1)</f>
        <v>1655.1</v>
      </c>
      <c r="J261" s="2">
        <f>IFERROR(__xludf.DUMMYFUNCTION("""COMPUTED_VALUE"""),45671.66666666667)</f>
        <v>45671.66667</v>
      </c>
      <c r="K261" s="1">
        <f>IFERROR(__xludf.DUMMYFUNCTION("""COMPUTED_VALUE"""),1669.56)</f>
        <v>1669.56</v>
      </c>
      <c r="M261" s="2">
        <f>IFERROR(__xludf.DUMMYFUNCTION("""COMPUTED_VALUE"""),45671.66666666667)</f>
        <v>45671.66667</v>
      </c>
      <c r="N261" s="1">
        <f>IFERROR(__xludf.DUMMYFUNCTION("""COMPUTED_VALUE"""),0.0)</f>
        <v>0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IFERROR(__xludf.DUMMYFUNCTION("""COMPUTED_VALUE"""),1701.86)</f>
        <v>1701.86</v>
      </c>
      <c r="D262" s="2">
        <f>IFERROR(__xludf.DUMMYFUNCTION("""COMPUTED_VALUE"""),45672.66666666667)</f>
        <v>45672.66667</v>
      </c>
      <c r="E262" s="1">
        <f>IFERROR(__xludf.DUMMYFUNCTION("""COMPUTED_VALUE"""),1705.31)</f>
        <v>1705.31</v>
      </c>
      <c r="G262" s="2">
        <f>IFERROR(__xludf.DUMMYFUNCTION("""COMPUTED_VALUE"""),45672.66666666667)</f>
        <v>45672.66667</v>
      </c>
      <c r="H262" s="1">
        <f>IFERROR(__xludf.DUMMYFUNCTION("""COMPUTED_VALUE"""),1688.44)</f>
        <v>1688.44</v>
      </c>
      <c r="J262" s="2">
        <f>IFERROR(__xludf.DUMMYFUNCTION("""COMPUTED_VALUE"""),45672.66666666667)</f>
        <v>45672.66667</v>
      </c>
      <c r="K262" s="1">
        <f>IFERROR(__xludf.DUMMYFUNCTION("""COMPUTED_VALUE"""),1690.24)</f>
        <v>1690.24</v>
      </c>
      <c r="M262" s="2">
        <f>IFERROR(__xludf.DUMMYFUNCTION("""COMPUTED_VALUE"""),45672.66666666667)</f>
        <v>45672.66667</v>
      </c>
      <c r="N262" s="1">
        <f>IFERROR(__xludf.DUMMYFUNCTION("""COMPUTED_VALUE"""),0.0)</f>
        <v>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IFERROR(__xludf.DUMMYFUNCTION("""COMPUTED_VALUE"""),1692.44)</f>
        <v>1692.44</v>
      </c>
      <c r="D263" s="2">
        <f>IFERROR(__xludf.DUMMYFUNCTION("""COMPUTED_VALUE"""),45673.66666666667)</f>
        <v>45673.66667</v>
      </c>
      <c r="E263" s="1">
        <f>IFERROR(__xludf.DUMMYFUNCTION("""COMPUTED_VALUE"""),1708.24)</f>
        <v>1708.24</v>
      </c>
      <c r="G263" s="2">
        <f>IFERROR(__xludf.DUMMYFUNCTION("""COMPUTED_VALUE"""),45673.66666666667)</f>
        <v>45673.66667</v>
      </c>
      <c r="H263" s="1">
        <f>IFERROR(__xludf.DUMMYFUNCTION("""COMPUTED_VALUE"""),1687.12)</f>
        <v>1687.12</v>
      </c>
      <c r="J263" s="2">
        <f>IFERROR(__xludf.DUMMYFUNCTION("""COMPUTED_VALUE"""),45673.66666666667)</f>
        <v>45673.66667</v>
      </c>
      <c r="K263" s="1">
        <f>IFERROR(__xludf.DUMMYFUNCTION("""COMPUTED_VALUE"""),1705.27)</f>
        <v>1705.27</v>
      </c>
      <c r="M263" s="2">
        <f>IFERROR(__xludf.DUMMYFUNCTION("""COMPUTED_VALUE"""),45673.66666666667)</f>
        <v>45673.66667</v>
      </c>
      <c r="N263" s="1">
        <f>IFERROR(__xludf.DUMMYFUNCTION("""COMPUTED_VALUE"""),0.0)</f>
        <v>0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IFERROR(__xludf.DUMMYFUNCTION("""COMPUTED_VALUE"""),1716.69)</f>
        <v>1716.69</v>
      </c>
      <c r="D264" s="2">
        <f>IFERROR(__xludf.DUMMYFUNCTION("""COMPUTED_VALUE"""),45674.66666666667)</f>
        <v>45674.66667</v>
      </c>
      <c r="E264" s="1">
        <f>IFERROR(__xludf.DUMMYFUNCTION("""COMPUTED_VALUE"""),1720.68)</f>
        <v>1720.68</v>
      </c>
      <c r="G264" s="2">
        <f>IFERROR(__xludf.DUMMYFUNCTION("""COMPUTED_VALUE"""),45674.66666666667)</f>
        <v>45674.66667</v>
      </c>
      <c r="H264" s="1">
        <f>IFERROR(__xludf.DUMMYFUNCTION("""COMPUTED_VALUE"""),1711.95)</f>
        <v>1711.95</v>
      </c>
      <c r="J264" s="2">
        <f>IFERROR(__xludf.DUMMYFUNCTION("""COMPUTED_VALUE"""),45674.66666666667)</f>
        <v>45674.66667</v>
      </c>
      <c r="K264" s="1">
        <f>IFERROR(__xludf.DUMMYFUNCTION("""COMPUTED_VALUE"""),1713.94)</f>
        <v>1713.94</v>
      </c>
      <c r="M264" s="2">
        <f>IFERROR(__xludf.DUMMYFUNCTION("""COMPUTED_VALUE"""),45674.66666666667)</f>
        <v>45674.66667</v>
      </c>
      <c r="N264" s="1">
        <f>IFERROR(__xludf.DUMMYFUNCTION("""COMPUTED_VALUE"""),0.0)</f>
        <v>0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IFERROR(__xludf.DUMMYFUNCTION("""COMPUTED_VALUE"""),1727.1)</f>
        <v>1727.1</v>
      </c>
      <c r="D265" s="2">
        <f>IFERROR(__xludf.DUMMYFUNCTION("""COMPUTED_VALUE"""),45678.66666666667)</f>
        <v>45678.66667</v>
      </c>
      <c r="E265" s="1">
        <f>IFERROR(__xludf.DUMMYFUNCTION("""COMPUTED_VALUE"""),1741.15)</f>
        <v>1741.15</v>
      </c>
      <c r="G265" s="2">
        <f>IFERROR(__xludf.DUMMYFUNCTION("""COMPUTED_VALUE"""),45678.66666666667)</f>
        <v>45678.66667</v>
      </c>
      <c r="H265" s="1">
        <f>IFERROR(__xludf.DUMMYFUNCTION("""COMPUTED_VALUE"""),1723.15)</f>
        <v>1723.15</v>
      </c>
      <c r="J265" s="2">
        <f>IFERROR(__xludf.DUMMYFUNCTION("""COMPUTED_VALUE"""),45678.66666666667)</f>
        <v>45678.66667</v>
      </c>
      <c r="K265" s="1">
        <f>IFERROR(__xludf.DUMMYFUNCTION("""COMPUTED_VALUE"""),1740.93)</f>
        <v>1740.93</v>
      </c>
      <c r="M265" s="2">
        <f>IFERROR(__xludf.DUMMYFUNCTION("""COMPUTED_VALUE"""),45678.66666666667)</f>
        <v>45678.66667</v>
      </c>
      <c r="N265" s="1">
        <f>IFERROR(__xludf.DUMMYFUNCTION("""COMPUTED_VALUE"""),0.0)</f>
        <v>0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IFERROR(__xludf.DUMMYFUNCTION("""COMPUTED_VALUE"""),1744.21)</f>
        <v>1744.21</v>
      </c>
      <c r="D266" s="2">
        <f>IFERROR(__xludf.DUMMYFUNCTION("""COMPUTED_VALUE"""),45679.66666666667)</f>
        <v>45679.66667</v>
      </c>
      <c r="E266" s="1">
        <f>IFERROR(__xludf.DUMMYFUNCTION("""COMPUTED_VALUE"""),1745.93)</f>
        <v>1745.93</v>
      </c>
      <c r="G266" s="2">
        <f>IFERROR(__xludf.DUMMYFUNCTION("""COMPUTED_VALUE"""),45679.66666666667)</f>
        <v>45679.66667</v>
      </c>
      <c r="H266" s="1">
        <f>IFERROR(__xludf.DUMMYFUNCTION("""COMPUTED_VALUE"""),1734.18)</f>
        <v>1734.18</v>
      </c>
      <c r="J266" s="2">
        <f>IFERROR(__xludf.DUMMYFUNCTION("""COMPUTED_VALUE"""),45679.66666666667)</f>
        <v>45679.66667</v>
      </c>
      <c r="K266" s="1">
        <f>IFERROR(__xludf.DUMMYFUNCTION("""COMPUTED_VALUE"""),1734.52)</f>
        <v>1734.52</v>
      </c>
      <c r="M266" s="2">
        <f>IFERROR(__xludf.DUMMYFUNCTION("""COMPUTED_VALUE"""),45679.66666666667)</f>
        <v>45679.66667</v>
      </c>
      <c r="N266" s="1">
        <f>IFERROR(__xludf.DUMMYFUNCTION("""COMPUTED_VALUE"""),0.0)</f>
        <v>0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IFERROR(__xludf.DUMMYFUNCTION("""COMPUTED_VALUE"""),1731.69)</f>
        <v>1731.69</v>
      </c>
      <c r="D267" s="2">
        <f>IFERROR(__xludf.DUMMYFUNCTION("""COMPUTED_VALUE"""),45680.66666666667)</f>
        <v>45680.66667</v>
      </c>
      <c r="E267" s="1">
        <f>IFERROR(__xludf.DUMMYFUNCTION("""COMPUTED_VALUE"""),1740.64)</f>
        <v>1740.64</v>
      </c>
      <c r="G267" s="2">
        <f>IFERROR(__xludf.DUMMYFUNCTION("""COMPUTED_VALUE"""),45680.66666666667)</f>
        <v>45680.66667</v>
      </c>
      <c r="H267" s="1">
        <f>IFERROR(__xludf.DUMMYFUNCTION("""COMPUTED_VALUE"""),1725.54)</f>
        <v>1725.54</v>
      </c>
      <c r="J267" s="2">
        <f>IFERROR(__xludf.DUMMYFUNCTION("""COMPUTED_VALUE"""),45680.66666666667)</f>
        <v>45680.66667</v>
      </c>
      <c r="K267" s="1">
        <f>IFERROR(__xludf.DUMMYFUNCTION("""COMPUTED_VALUE"""),1739.61)</f>
        <v>1739.61</v>
      </c>
      <c r="M267" s="2">
        <f>IFERROR(__xludf.DUMMYFUNCTION("""COMPUTED_VALUE"""),45680.66666666667)</f>
        <v>45680.66667</v>
      </c>
      <c r="N267" s="1">
        <f>IFERROR(__xludf.DUMMYFUNCTION("""COMPUTED_VALUE"""),0.0)</f>
        <v>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IFERROR(__xludf.DUMMYFUNCTION("""COMPUTED_VALUE"""),1742.03)</f>
        <v>1742.03</v>
      </c>
      <c r="D268" s="2">
        <f>IFERROR(__xludf.DUMMYFUNCTION("""COMPUTED_VALUE"""),45681.66666666667)</f>
        <v>45681.66667</v>
      </c>
      <c r="E268" s="1">
        <f>IFERROR(__xludf.DUMMYFUNCTION("""COMPUTED_VALUE"""),1745.35)</f>
        <v>1745.35</v>
      </c>
      <c r="G268" s="2">
        <f>IFERROR(__xludf.DUMMYFUNCTION("""COMPUTED_VALUE"""),45681.66666666667)</f>
        <v>45681.66667</v>
      </c>
      <c r="H268" s="1">
        <f>IFERROR(__xludf.DUMMYFUNCTION("""COMPUTED_VALUE"""),1733.71)</f>
        <v>1733.71</v>
      </c>
      <c r="J268" s="2">
        <f>IFERROR(__xludf.DUMMYFUNCTION("""COMPUTED_VALUE"""),45681.66666666667)</f>
        <v>45681.66667</v>
      </c>
      <c r="K268" s="1">
        <f>IFERROR(__xludf.DUMMYFUNCTION("""COMPUTED_VALUE"""),1736.83)</f>
        <v>1736.83</v>
      </c>
      <c r="M268" s="2">
        <f>IFERROR(__xludf.DUMMYFUNCTION("""COMPUTED_VALUE"""),45681.66666666667)</f>
        <v>45681.66667</v>
      </c>
      <c r="N268" s="1">
        <f>IFERROR(__xludf.DUMMYFUNCTION("""COMPUTED_VALUE"""),0.0)</f>
        <v>0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IFERROR(__xludf.DUMMYFUNCTION("""COMPUTED_VALUE"""),1713.73)</f>
        <v>1713.73</v>
      </c>
      <c r="D269" s="2">
        <f>IFERROR(__xludf.DUMMYFUNCTION("""COMPUTED_VALUE"""),45684.66666666667)</f>
        <v>45684.66667</v>
      </c>
      <c r="E269" s="1">
        <f>IFERROR(__xludf.DUMMYFUNCTION("""COMPUTED_VALUE"""),1723.02)</f>
        <v>1723.02</v>
      </c>
      <c r="G269" s="2">
        <f>IFERROR(__xludf.DUMMYFUNCTION("""COMPUTED_VALUE"""),45684.66666666667)</f>
        <v>45684.66667</v>
      </c>
      <c r="H269" s="1">
        <f>IFERROR(__xludf.DUMMYFUNCTION("""COMPUTED_VALUE"""),1699.29)</f>
        <v>1699.29</v>
      </c>
      <c r="J269" s="2">
        <f>IFERROR(__xludf.DUMMYFUNCTION("""COMPUTED_VALUE"""),45684.66666666667)</f>
        <v>45684.66667</v>
      </c>
      <c r="K269" s="1">
        <f>IFERROR(__xludf.DUMMYFUNCTION("""COMPUTED_VALUE"""),1709.9)</f>
        <v>1709.9</v>
      </c>
      <c r="M269" s="2">
        <f>IFERROR(__xludf.DUMMYFUNCTION("""COMPUTED_VALUE"""),45684.66666666667)</f>
        <v>45684.66667</v>
      </c>
      <c r="N269" s="1">
        <f>IFERROR(__xludf.DUMMYFUNCTION("""COMPUTED_VALUE"""),0.0)</f>
        <v>0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IFERROR(__xludf.DUMMYFUNCTION("""COMPUTED_VALUE"""),1711.24)</f>
        <v>1711.24</v>
      </c>
      <c r="D270" s="2">
        <f>IFERROR(__xludf.DUMMYFUNCTION("""COMPUTED_VALUE"""),45685.66666666667)</f>
        <v>45685.66667</v>
      </c>
      <c r="E270" s="1">
        <f>IFERROR(__xludf.DUMMYFUNCTION("""COMPUTED_VALUE"""),1720.41)</f>
        <v>1720.41</v>
      </c>
      <c r="G270" s="2">
        <f>IFERROR(__xludf.DUMMYFUNCTION("""COMPUTED_VALUE"""),45685.66666666667)</f>
        <v>45685.66667</v>
      </c>
      <c r="H270" s="1">
        <f>IFERROR(__xludf.DUMMYFUNCTION("""COMPUTED_VALUE"""),1705.97)</f>
        <v>1705.97</v>
      </c>
      <c r="J270" s="2">
        <f>IFERROR(__xludf.DUMMYFUNCTION("""COMPUTED_VALUE"""),45685.66666666667)</f>
        <v>45685.66667</v>
      </c>
      <c r="K270" s="1">
        <f>IFERROR(__xludf.DUMMYFUNCTION("""COMPUTED_VALUE"""),1717.39)</f>
        <v>1717.39</v>
      </c>
      <c r="M270" s="2">
        <f>IFERROR(__xludf.DUMMYFUNCTION("""COMPUTED_VALUE"""),45685.66666666667)</f>
        <v>45685.66667</v>
      </c>
      <c r="N270" s="1">
        <f>IFERROR(__xludf.DUMMYFUNCTION("""COMPUTED_VALUE"""),0.0)</f>
        <v>0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IFERROR(__xludf.DUMMYFUNCTION("""COMPUTED_VALUE"""),1717.66)</f>
        <v>1717.66</v>
      </c>
      <c r="D271" s="2">
        <f>IFERROR(__xludf.DUMMYFUNCTION("""COMPUTED_VALUE"""),45686.66666666667)</f>
        <v>45686.66667</v>
      </c>
      <c r="E271" s="1">
        <f>IFERROR(__xludf.DUMMYFUNCTION("""COMPUTED_VALUE"""),1725.8)</f>
        <v>1725.8</v>
      </c>
      <c r="G271" s="2">
        <f>IFERROR(__xludf.DUMMYFUNCTION("""COMPUTED_VALUE"""),45686.66666666667)</f>
        <v>45686.66667</v>
      </c>
      <c r="H271" s="1">
        <f>IFERROR(__xludf.DUMMYFUNCTION("""COMPUTED_VALUE"""),1705.29)</f>
        <v>1705.29</v>
      </c>
      <c r="J271" s="2">
        <f>IFERROR(__xludf.DUMMYFUNCTION("""COMPUTED_VALUE"""),45686.66666666667)</f>
        <v>45686.66667</v>
      </c>
      <c r="K271" s="1">
        <f>IFERROR(__xludf.DUMMYFUNCTION("""COMPUTED_VALUE"""),1712.5)</f>
        <v>1712.5</v>
      </c>
      <c r="M271" s="2">
        <f>IFERROR(__xludf.DUMMYFUNCTION("""COMPUTED_VALUE"""),45686.66666666667)</f>
        <v>45686.66667</v>
      </c>
      <c r="N271" s="1">
        <f>IFERROR(__xludf.DUMMYFUNCTION("""COMPUTED_VALUE"""),0.0)</f>
        <v>0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IFERROR(__xludf.DUMMYFUNCTION("""COMPUTED_VALUE"""),1724.24)</f>
        <v>1724.24</v>
      </c>
      <c r="D272" s="2">
        <f>IFERROR(__xludf.DUMMYFUNCTION("""COMPUTED_VALUE"""),45687.66666666667)</f>
        <v>45687.66667</v>
      </c>
      <c r="E272" s="1">
        <f>IFERROR(__xludf.DUMMYFUNCTION("""COMPUTED_VALUE"""),1740.6)</f>
        <v>1740.6</v>
      </c>
      <c r="G272" s="2">
        <f>IFERROR(__xludf.DUMMYFUNCTION("""COMPUTED_VALUE"""),45687.66666666667)</f>
        <v>45687.66667</v>
      </c>
      <c r="H272" s="1">
        <f>IFERROR(__xludf.DUMMYFUNCTION("""COMPUTED_VALUE"""),1722.47)</f>
        <v>1722.47</v>
      </c>
      <c r="J272" s="2">
        <f>IFERROR(__xludf.DUMMYFUNCTION("""COMPUTED_VALUE"""),45687.66666666667)</f>
        <v>45687.66667</v>
      </c>
      <c r="K272" s="1">
        <f>IFERROR(__xludf.DUMMYFUNCTION("""COMPUTED_VALUE"""),1733.97)</f>
        <v>1733.97</v>
      </c>
      <c r="M272" s="2">
        <f>IFERROR(__xludf.DUMMYFUNCTION("""COMPUTED_VALUE"""),45687.66666666667)</f>
        <v>45687.66667</v>
      </c>
      <c r="N272" s="1">
        <f>IFERROR(__xludf.DUMMYFUNCTION("""COMPUTED_VALUE"""),0.0)</f>
        <v>0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IFERROR(__xludf.DUMMYFUNCTION("""COMPUTED_VALUE"""),1733.49)</f>
        <v>1733.49</v>
      </c>
      <c r="D273" s="2">
        <f>IFERROR(__xludf.DUMMYFUNCTION("""COMPUTED_VALUE"""),45688.66666666667)</f>
        <v>45688.66667</v>
      </c>
      <c r="E273" s="1">
        <f>IFERROR(__xludf.DUMMYFUNCTION("""COMPUTED_VALUE"""),1739.73)</f>
        <v>1739.73</v>
      </c>
      <c r="G273" s="2">
        <f>IFERROR(__xludf.DUMMYFUNCTION("""COMPUTED_VALUE"""),45688.66666666667)</f>
        <v>45688.66667</v>
      </c>
      <c r="H273" s="1">
        <f>IFERROR(__xludf.DUMMYFUNCTION("""COMPUTED_VALUE"""),1714.11)</f>
        <v>1714.11</v>
      </c>
      <c r="J273" s="2">
        <f>IFERROR(__xludf.DUMMYFUNCTION("""COMPUTED_VALUE"""),45688.66666666667)</f>
        <v>45688.66667</v>
      </c>
      <c r="K273" s="1">
        <f>IFERROR(__xludf.DUMMYFUNCTION("""COMPUTED_VALUE"""),1716.33)</f>
        <v>1716.33</v>
      </c>
      <c r="M273" s="2">
        <f>IFERROR(__xludf.DUMMYFUNCTION("""COMPUTED_VALUE"""),45688.66666666667)</f>
        <v>45688.66667</v>
      </c>
      <c r="N273" s="1">
        <f>IFERROR(__xludf.DUMMYFUNCTION("""COMPUTED_VALUE"""),0.0)</f>
        <v>0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IFERROR(__xludf.DUMMYFUNCTION("""COMPUTED_VALUE"""),1680.34)</f>
        <v>1680.34</v>
      </c>
      <c r="D274" s="2">
        <f>IFERROR(__xludf.DUMMYFUNCTION("""COMPUTED_VALUE"""),45691.66666666667)</f>
        <v>45691.66667</v>
      </c>
      <c r="E274" s="1">
        <f>IFERROR(__xludf.DUMMYFUNCTION("""COMPUTED_VALUE"""),1707.62)</f>
        <v>1707.62</v>
      </c>
      <c r="G274" s="2">
        <f>IFERROR(__xludf.DUMMYFUNCTION("""COMPUTED_VALUE"""),45691.66666666667)</f>
        <v>45691.66667</v>
      </c>
      <c r="H274" s="1">
        <f>IFERROR(__xludf.DUMMYFUNCTION("""COMPUTED_VALUE"""),1673.01)</f>
        <v>1673.01</v>
      </c>
      <c r="J274" s="2">
        <f>IFERROR(__xludf.DUMMYFUNCTION("""COMPUTED_VALUE"""),45691.66666666667)</f>
        <v>45691.66667</v>
      </c>
      <c r="K274" s="1">
        <f>IFERROR(__xludf.DUMMYFUNCTION("""COMPUTED_VALUE"""),1698.99)</f>
        <v>1698.99</v>
      </c>
      <c r="M274" s="2">
        <f>IFERROR(__xludf.DUMMYFUNCTION("""COMPUTED_VALUE"""),45691.66666666667)</f>
        <v>45691.66667</v>
      </c>
      <c r="N274" s="1">
        <f>IFERROR(__xludf.DUMMYFUNCTION("""COMPUTED_VALUE"""),0.0)</f>
        <v>0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IFERROR(__xludf.DUMMYFUNCTION("""COMPUTED_VALUE"""),1698.58)</f>
        <v>1698.58</v>
      </c>
      <c r="D275" s="2">
        <f>IFERROR(__xludf.DUMMYFUNCTION("""COMPUTED_VALUE"""),45692.66666666667)</f>
        <v>45692.66667</v>
      </c>
      <c r="E275" s="1">
        <f>IFERROR(__xludf.DUMMYFUNCTION("""COMPUTED_VALUE"""),1710.48)</f>
        <v>1710.48</v>
      </c>
      <c r="G275" s="2">
        <f>IFERROR(__xludf.DUMMYFUNCTION("""COMPUTED_VALUE"""),45692.66666666667)</f>
        <v>45692.66667</v>
      </c>
      <c r="H275" s="1">
        <f>IFERROR(__xludf.DUMMYFUNCTION("""COMPUTED_VALUE"""),1698.14)</f>
        <v>1698.14</v>
      </c>
      <c r="J275" s="2">
        <f>IFERROR(__xludf.DUMMYFUNCTION("""COMPUTED_VALUE"""),45692.66666666667)</f>
        <v>45692.66667</v>
      </c>
      <c r="K275" s="1">
        <f>IFERROR(__xludf.DUMMYFUNCTION("""COMPUTED_VALUE"""),1708.84)</f>
        <v>1708.84</v>
      </c>
      <c r="M275" s="2">
        <f>IFERROR(__xludf.DUMMYFUNCTION("""COMPUTED_VALUE"""),45692.66666666667)</f>
        <v>45692.66667</v>
      </c>
      <c r="N275" s="1">
        <f>IFERROR(__xludf.DUMMYFUNCTION("""COMPUTED_VALUE"""),0.0)</f>
        <v>0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IFERROR(__xludf.DUMMYFUNCTION("""COMPUTED_VALUE"""),1714.49)</f>
        <v>1714.49</v>
      </c>
      <c r="D276" s="2">
        <f>IFERROR(__xludf.DUMMYFUNCTION("""COMPUTED_VALUE"""),45693.66666666667)</f>
        <v>45693.66667</v>
      </c>
      <c r="E276" s="1">
        <f>IFERROR(__xludf.DUMMYFUNCTION("""COMPUTED_VALUE"""),1722.06)</f>
        <v>1722.06</v>
      </c>
      <c r="G276" s="2">
        <f>IFERROR(__xludf.DUMMYFUNCTION("""COMPUTED_VALUE"""),45693.66666666667)</f>
        <v>45693.66667</v>
      </c>
      <c r="H276" s="1">
        <f>IFERROR(__xludf.DUMMYFUNCTION("""COMPUTED_VALUE"""),1703.68)</f>
        <v>1703.68</v>
      </c>
      <c r="J276" s="2">
        <f>IFERROR(__xludf.DUMMYFUNCTION("""COMPUTED_VALUE"""),45693.66666666667)</f>
        <v>45693.66667</v>
      </c>
      <c r="K276" s="1">
        <f>IFERROR(__xludf.DUMMYFUNCTION("""COMPUTED_VALUE"""),1720.61)</f>
        <v>1720.61</v>
      </c>
      <c r="M276" s="2">
        <f>IFERROR(__xludf.DUMMYFUNCTION("""COMPUTED_VALUE"""),45693.66666666667)</f>
        <v>45693.66667</v>
      </c>
      <c r="N276" s="1">
        <f>IFERROR(__xludf.DUMMYFUNCTION("""COMPUTED_VALUE"""),0.0)</f>
        <v>0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IFERROR(__xludf.DUMMYFUNCTION("""COMPUTED_VALUE"""),1730.51)</f>
        <v>1730.51</v>
      </c>
      <c r="D277" s="2">
        <f>IFERROR(__xludf.DUMMYFUNCTION("""COMPUTED_VALUE"""),45694.66666666667)</f>
        <v>45694.66667</v>
      </c>
      <c r="E277" s="1">
        <f>IFERROR(__xludf.DUMMYFUNCTION("""COMPUTED_VALUE"""),1730.51)</f>
        <v>1730.51</v>
      </c>
      <c r="G277" s="2">
        <f>IFERROR(__xludf.DUMMYFUNCTION("""COMPUTED_VALUE"""),45694.66666666667)</f>
        <v>45694.66667</v>
      </c>
      <c r="H277" s="1">
        <f>IFERROR(__xludf.DUMMYFUNCTION("""COMPUTED_VALUE"""),1705.73)</f>
        <v>1705.73</v>
      </c>
      <c r="J277" s="2">
        <f>IFERROR(__xludf.DUMMYFUNCTION("""COMPUTED_VALUE"""),45694.66666666667)</f>
        <v>45694.66667</v>
      </c>
      <c r="K277" s="1">
        <f>IFERROR(__xludf.DUMMYFUNCTION("""COMPUTED_VALUE"""),1718.17)</f>
        <v>1718.17</v>
      </c>
      <c r="M277" s="2">
        <f>IFERROR(__xludf.DUMMYFUNCTION("""COMPUTED_VALUE"""),45694.66666666667)</f>
        <v>45694.66667</v>
      </c>
      <c r="N277" s="1">
        <f>IFERROR(__xludf.DUMMYFUNCTION("""COMPUTED_VALUE"""),0.0)</f>
        <v>0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IFERROR(__xludf.DUMMYFUNCTION("""COMPUTED_VALUE"""),1721.12)</f>
        <v>1721.12</v>
      </c>
      <c r="D278" s="2">
        <f>IFERROR(__xludf.DUMMYFUNCTION("""COMPUTED_VALUE"""),45695.66666666667)</f>
        <v>45695.66667</v>
      </c>
      <c r="E278" s="1">
        <f>IFERROR(__xludf.DUMMYFUNCTION("""COMPUTED_VALUE"""),1722.38)</f>
        <v>1722.38</v>
      </c>
      <c r="G278" s="2">
        <f>IFERROR(__xludf.DUMMYFUNCTION("""COMPUTED_VALUE"""),45695.66666666667)</f>
        <v>45695.66667</v>
      </c>
      <c r="H278" s="1">
        <f>IFERROR(__xludf.DUMMYFUNCTION("""COMPUTED_VALUE"""),1701.4)</f>
        <v>1701.4</v>
      </c>
      <c r="J278" s="2">
        <f>IFERROR(__xludf.DUMMYFUNCTION("""COMPUTED_VALUE"""),45695.66666666667)</f>
        <v>45695.66667</v>
      </c>
      <c r="K278" s="1">
        <f>IFERROR(__xludf.DUMMYFUNCTION("""COMPUTED_VALUE"""),1704.32)</f>
        <v>1704.32</v>
      </c>
      <c r="M278" s="2">
        <f>IFERROR(__xludf.DUMMYFUNCTION("""COMPUTED_VALUE"""),45695.66666666667)</f>
        <v>45695.66667</v>
      </c>
      <c r="N278" s="1">
        <f>IFERROR(__xludf.DUMMYFUNCTION("""COMPUTED_VALUE"""),0.0)</f>
        <v>0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IFERROR(__xludf.DUMMYFUNCTION("""COMPUTED_VALUE"""),1713.34)</f>
        <v>1713.34</v>
      </c>
      <c r="D279" s="2">
        <f>IFERROR(__xludf.DUMMYFUNCTION("""COMPUTED_VALUE"""),45698.66666666667)</f>
        <v>45698.66667</v>
      </c>
      <c r="E279" s="1">
        <f>IFERROR(__xludf.DUMMYFUNCTION("""COMPUTED_VALUE"""),1713.76)</f>
        <v>1713.76</v>
      </c>
      <c r="G279" s="2">
        <f>IFERROR(__xludf.DUMMYFUNCTION("""COMPUTED_VALUE"""),45698.66666666667)</f>
        <v>45698.66667</v>
      </c>
      <c r="H279" s="1">
        <f>IFERROR(__xludf.DUMMYFUNCTION("""COMPUTED_VALUE"""),1702.55)</f>
        <v>1702.55</v>
      </c>
      <c r="J279" s="2">
        <f>IFERROR(__xludf.DUMMYFUNCTION("""COMPUTED_VALUE"""),45698.66666666667)</f>
        <v>45698.66667</v>
      </c>
      <c r="K279" s="1">
        <f>IFERROR(__xludf.DUMMYFUNCTION("""COMPUTED_VALUE"""),1706.98)</f>
        <v>1706.98</v>
      </c>
      <c r="M279" s="2">
        <f>IFERROR(__xludf.DUMMYFUNCTION("""COMPUTED_VALUE"""),45698.66666666667)</f>
        <v>45698.66667</v>
      </c>
      <c r="N279" s="1">
        <f>IFERROR(__xludf.DUMMYFUNCTION("""COMPUTED_VALUE"""),0.0)</f>
        <v>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IFERROR(__xludf.DUMMYFUNCTION("""COMPUTED_VALUE"""),1698.73)</f>
        <v>1698.73</v>
      </c>
      <c r="D280" s="2">
        <f>IFERROR(__xludf.DUMMYFUNCTION("""COMPUTED_VALUE"""),45699.66666666667)</f>
        <v>45699.66667</v>
      </c>
      <c r="E280" s="1">
        <f>IFERROR(__xludf.DUMMYFUNCTION("""COMPUTED_VALUE"""),1701.51)</f>
        <v>1701.51</v>
      </c>
      <c r="G280" s="2">
        <f>IFERROR(__xludf.DUMMYFUNCTION("""COMPUTED_VALUE"""),45699.66666666667)</f>
        <v>45699.66667</v>
      </c>
      <c r="H280" s="1">
        <f>IFERROR(__xludf.DUMMYFUNCTION("""COMPUTED_VALUE"""),1691.6)</f>
        <v>1691.6</v>
      </c>
      <c r="J280" s="2">
        <f>IFERROR(__xludf.DUMMYFUNCTION("""COMPUTED_VALUE"""),45699.66666666667)</f>
        <v>45699.66667</v>
      </c>
      <c r="K280" s="1">
        <f>IFERROR(__xludf.DUMMYFUNCTION("""COMPUTED_VALUE"""),1696.39)</f>
        <v>1696.39</v>
      </c>
      <c r="M280" s="2">
        <f>IFERROR(__xludf.DUMMYFUNCTION("""COMPUTED_VALUE"""),45699.66666666667)</f>
        <v>45699.66667</v>
      </c>
      <c r="N280" s="1">
        <f>IFERROR(__xludf.DUMMYFUNCTION("""COMPUTED_VALUE"""),0.0)</f>
        <v>0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IFERROR(__xludf.DUMMYFUNCTION("""COMPUTED_VALUE"""),1674.12)</f>
        <v>1674.12</v>
      </c>
      <c r="D281" s="2">
        <f>IFERROR(__xludf.DUMMYFUNCTION("""COMPUTED_VALUE"""),45700.66666666667)</f>
        <v>45700.66667</v>
      </c>
      <c r="E281" s="1">
        <f>IFERROR(__xludf.DUMMYFUNCTION("""COMPUTED_VALUE"""),1689.84)</f>
        <v>1689.84</v>
      </c>
      <c r="G281" s="2">
        <f>IFERROR(__xludf.DUMMYFUNCTION("""COMPUTED_VALUE"""),45700.66666666667)</f>
        <v>45700.66667</v>
      </c>
      <c r="H281" s="1">
        <f>IFERROR(__xludf.DUMMYFUNCTION("""COMPUTED_VALUE"""),1671.15)</f>
        <v>1671.15</v>
      </c>
      <c r="J281" s="2">
        <f>IFERROR(__xludf.DUMMYFUNCTION("""COMPUTED_VALUE"""),45700.66666666667)</f>
        <v>45700.66667</v>
      </c>
      <c r="K281" s="1">
        <f>IFERROR(__xludf.DUMMYFUNCTION("""COMPUTED_VALUE"""),1684.94)</f>
        <v>1684.94</v>
      </c>
      <c r="M281" s="2">
        <f>IFERROR(__xludf.DUMMYFUNCTION("""COMPUTED_VALUE"""),45700.66666666667)</f>
        <v>45700.66667</v>
      </c>
      <c r="N281" s="1">
        <f>IFERROR(__xludf.DUMMYFUNCTION("""COMPUTED_VALUE"""),0.0)</f>
        <v>0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IFERROR(__xludf.DUMMYFUNCTION("""COMPUTED_VALUE"""),1693.36)</f>
        <v>1693.36</v>
      </c>
      <c r="D282" s="2">
        <f>IFERROR(__xludf.DUMMYFUNCTION("""COMPUTED_VALUE"""),45701.66666666667)</f>
        <v>45701.66667</v>
      </c>
      <c r="E282" s="1">
        <f>IFERROR(__xludf.DUMMYFUNCTION("""COMPUTED_VALUE"""),1702.72)</f>
        <v>1702.72</v>
      </c>
      <c r="G282" s="2">
        <f>IFERROR(__xludf.DUMMYFUNCTION("""COMPUTED_VALUE"""),45701.66666666667)</f>
        <v>45701.66667</v>
      </c>
      <c r="H282" s="1">
        <f>IFERROR(__xludf.DUMMYFUNCTION("""COMPUTED_VALUE"""),1687.13)</f>
        <v>1687.13</v>
      </c>
      <c r="J282" s="2">
        <f>IFERROR(__xludf.DUMMYFUNCTION("""COMPUTED_VALUE"""),45701.66666666667)</f>
        <v>45701.66667</v>
      </c>
      <c r="K282" s="1">
        <f>IFERROR(__xludf.DUMMYFUNCTION("""COMPUTED_VALUE"""),1701.95)</f>
        <v>1701.95</v>
      </c>
      <c r="M282" s="2">
        <f>IFERROR(__xludf.DUMMYFUNCTION("""COMPUTED_VALUE"""),45701.66666666667)</f>
        <v>45701.66667</v>
      </c>
      <c r="N282" s="1">
        <f>IFERROR(__xludf.DUMMYFUNCTION("""COMPUTED_VALUE"""),0.0)</f>
        <v>0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IFERROR(__xludf.DUMMYFUNCTION("""COMPUTED_VALUE"""),1706.89)</f>
        <v>1706.89</v>
      </c>
      <c r="D283" s="2">
        <f>IFERROR(__xludf.DUMMYFUNCTION("""COMPUTED_VALUE"""),45702.66666666667)</f>
        <v>45702.66667</v>
      </c>
      <c r="E283" s="1">
        <f>IFERROR(__xludf.DUMMYFUNCTION("""COMPUTED_VALUE"""),1708.21)</f>
        <v>1708.21</v>
      </c>
      <c r="G283" s="2">
        <f>IFERROR(__xludf.DUMMYFUNCTION("""COMPUTED_VALUE"""),45702.66666666667)</f>
        <v>45702.66667</v>
      </c>
      <c r="H283" s="1">
        <f>IFERROR(__xludf.DUMMYFUNCTION("""COMPUTED_VALUE"""),1700.37)</f>
        <v>1700.37</v>
      </c>
      <c r="J283" s="2">
        <f>IFERROR(__xludf.DUMMYFUNCTION("""COMPUTED_VALUE"""),45702.66666666667)</f>
        <v>45702.66667</v>
      </c>
      <c r="K283" s="1">
        <f>IFERROR(__xludf.DUMMYFUNCTION("""COMPUTED_VALUE"""),1702.93)</f>
        <v>1702.93</v>
      </c>
      <c r="M283" s="2">
        <f>IFERROR(__xludf.DUMMYFUNCTION("""COMPUTED_VALUE"""),45702.66666666667)</f>
        <v>45702.66667</v>
      </c>
      <c r="N283" s="1">
        <f>IFERROR(__xludf.DUMMYFUNCTION("""COMPUTED_VALUE"""),0.0)</f>
        <v>0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IFERROR(__xludf.DUMMYFUNCTION("""COMPUTED_VALUE"""),1707.34)</f>
        <v>1707.34</v>
      </c>
      <c r="D284" s="2">
        <f>IFERROR(__xludf.DUMMYFUNCTION("""COMPUTED_VALUE"""),45706.66666666667)</f>
        <v>45706.66667</v>
      </c>
      <c r="E284" s="1">
        <f>IFERROR(__xludf.DUMMYFUNCTION("""COMPUTED_VALUE"""),1714.98)</f>
        <v>1714.98</v>
      </c>
      <c r="G284" s="2">
        <f>IFERROR(__xludf.DUMMYFUNCTION("""COMPUTED_VALUE"""),45706.66666666667)</f>
        <v>45706.66667</v>
      </c>
      <c r="H284" s="1">
        <f>IFERROR(__xludf.DUMMYFUNCTION("""COMPUTED_VALUE"""),1704.95)</f>
        <v>1704.95</v>
      </c>
      <c r="J284" s="2">
        <f>IFERROR(__xludf.DUMMYFUNCTION("""COMPUTED_VALUE"""),45706.66666666667)</f>
        <v>45706.66667</v>
      </c>
      <c r="K284" s="1">
        <f>IFERROR(__xludf.DUMMYFUNCTION("""COMPUTED_VALUE"""),1714.92)</f>
        <v>1714.92</v>
      </c>
      <c r="M284" s="2">
        <f>IFERROR(__xludf.DUMMYFUNCTION("""COMPUTED_VALUE"""),45706.66666666667)</f>
        <v>45706.66667</v>
      </c>
      <c r="N284" s="1">
        <f>IFERROR(__xludf.DUMMYFUNCTION("""COMPUTED_VALUE"""),0.0)</f>
        <v>0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IFERROR(__xludf.DUMMYFUNCTION("""COMPUTED_VALUE"""),1705.56)</f>
        <v>1705.56</v>
      </c>
      <c r="D285" s="2">
        <f>IFERROR(__xludf.DUMMYFUNCTION("""COMPUTED_VALUE"""),45707.66666666667)</f>
        <v>45707.66667</v>
      </c>
      <c r="E285" s="1">
        <f>IFERROR(__xludf.DUMMYFUNCTION("""COMPUTED_VALUE"""),1707.9)</f>
        <v>1707.9</v>
      </c>
      <c r="G285" s="2">
        <f>IFERROR(__xludf.DUMMYFUNCTION("""COMPUTED_VALUE"""),45707.66666666667)</f>
        <v>45707.66667</v>
      </c>
      <c r="H285" s="1">
        <f>IFERROR(__xludf.DUMMYFUNCTION("""COMPUTED_VALUE"""),1701.2)</f>
        <v>1701.2</v>
      </c>
      <c r="J285" s="2">
        <f>IFERROR(__xludf.DUMMYFUNCTION("""COMPUTED_VALUE"""),45707.66666666667)</f>
        <v>45707.66667</v>
      </c>
      <c r="K285" s="1">
        <f>IFERROR(__xludf.DUMMYFUNCTION("""COMPUTED_VALUE"""),1703.82)</f>
        <v>1703.82</v>
      </c>
      <c r="M285" s="2">
        <f>IFERROR(__xludf.DUMMYFUNCTION("""COMPUTED_VALUE"""),45707.66666666667)</f>
        <v>45707.66667</v>
      </c>
      <c r="N285" s="1">
        <f>IFERROR(__xludf.DUMMYFUNCTION("""COMPUTED_VALUE"""),0.0)</f>
        <v>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IFERROR(__xludf.DUMMYFUNCTION("""COMPUTED_VALUE"""),1700.24)</f>
        <v>1700.24</v>
      </c>
      <c r="D286" s="2">
        <f>IFERROR(__xludf.DUMMYFUNCTION("""COMPUTED_VALUE"""),45708.66666666667)</f>
        <v>45708.66667</v>
      </c>
      <c r="E286" s="1">
        <f>IFERROR(__xludf.DUMMYFUNCTION("""COMPUTED_VALUE"""),1700.8)</f>
        <v>1700.8</v>
      </c>
      <c r="G286" s="2">
        <f>IFERROR(__xludf.DUMMYFUNCTION("""COMPUTED_VALUE"""),45708.66666666667)</f>
        <v>45708.66667</v>
      </c>
      <c r="H286" s="1">
        <f>IFERROR(__xludf.DUMMYFUNCTION("""COMPUTED_VALUE"""),1675.33)</f>
        <v>1675.33</v>
      </c>
      <c r="J286" s="2">
        <f>IFERROR(__xludf.DUMMYFUNCTION("""COMPUTED_VALUE"""),45708.66666666667)</f>
        <v>45708.66667</v>
      </c>
      <c r="K286" s="1">
        <f>IFERROR(__xludf.DUMMYFUNCTION("""COMPUTED_VALUE"""),1687.23)</f>
        <v>1687.23</v>
      </c>
      <c r="M286" s="2">
        <f>IFERROR(__xludf.DUMMYFUNCTION("""COMPUTED_VALUE"""),45708.66666666667)</f>
        <v>45708.66667</v>
      </c>
      <c r="N286" s="1">
        <f>IFERROR(__xludf.DUMMYFUNCTION("""COMPUTED_VALUE"""),0.0)</f>
        <v>0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IFERROR(__xludf.DUMMYFUNCTION("""COMPUTED_VALUE"""),1692.07)</f>
        <v>1692.07</v>
      </c>
      <c r="D287" s="2">
        <f>IFERROR(__xludf.DUMMYFUNCTION("""COMPUTED_VALUE"""),45709.66666666667)</f>
        <v>45709.66667</v>
      </c>
      <c r="E287" s="1">
        <f>IFERROR(__xludf.DUMMYFUNCTION("""COMPUTED_VALUE"""),1692.07)</f>
        <v>1692.07</v>
      </c>
      <c r="G287" s="2">
        <f>IFERROR(__xludf.DUMMYFUNCTION("""COMPUTED_VALUE"""),45709.66666666667)</f>
        <v>45709.66667</v>
      </c>
      <c r="H287" s="1">
        <f>IFERROR(__xludf.DUMMYFUNCTION("""COMPUTED_VALUE"""),1637.56)</f>
        <v>1637.56</v>
      </c>
      <c r="J287" s="2">
        <f>IFERROR(__xludf.DUMMYFUNCTION("""COMPUTED_VALUE"""),45709.66666666667)</f>
        <v>45709.66667</v>
      </c>
      <c r="K287" s="1">
        <f>IFERROR(__xludf.DUMMYFUNCTION("""COMPUTED_VALUE"""),1642.35)</f>
        <v>1642.35</v>
      </c>
      <c r="M287" s="2">
        <f>IFERROR(__xludf.DUMMYFUNCTION("""COMPUTED_VALUE"""),45709.66666666667)</f>
        <v>45709.66667</v>
      </c>
      <c r="N287" s="1">
        <f>IFERROR(__xludf.DUMMYFUNCTION("""COMPUTED_VALUE"""),0.0)</f>
        <v>0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IFERROR(__xludf.DUMMYFUNCTION("""COMPUTED_VALUE"""),1647.96)</f>
        <v>1647.96</v>
      </c>
      <c r="D288" s="2">
        <f>IFERROR(__xludf.DUMMYFUNCTION("""COMPUTED_VALUE"""),45712.66666666667)</f>
        <v>45712.66667</v>
      </c>
      <c r="E288" s="1">
        <f>IFERROR(__xludf.DUMMYFUNCTION("""COMPUTED_VALUE"""),1648.36)</f>
        <v>1648.36</v>
      </c>
      <c r="G288" s="2">
        <f>IFERROR(__xludf.DUMMYFUNCTION("""COMPUTED_VALUE"""),45712.66666666667)</f>
        <v>45712.66667</v>
      </c>
      <c r="H288" s="1">
        <f>IFERROR(__xludf.DUMMYFUNCTION("""COMPUTED_VALUE"""),1623.52)</f>
        <v>1623.52</v>
      </c>
      <c r="J288" s="2">
        <f>IFERROR(__xludf.DUMMYFUNCTION("""COMPUTED_VALUE"""),45712.66666666667)</f>
        <v>45712.66667</v>
      </c>
      <c r="K288" s="1">
        <f>IFERROR(__xludf.DUMMYFUNCTION("""COMPUTED_VALUE"""),1637.48)</f>
        <v>1637.48</v>
      </c>
      <c r="M288" s="2">
        <f>IFERROR(__xludf.DUMMYFUNCTION("""COMPUTED_VALUE"""),45712.66666666667)</f>
        <v>45712.66667</v>
      </c>
      <c r="N288" s="1">
        <f>IFERROR(__xludf.DUMMYFUNCTION("""COMPUTED_VALUE"""),0.0)</f>
        <v>0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IFERROR(__xludf.DUMMYFUNCTION("""COMPUTED_VALUE"""),1636.23)</f>
        <v>1636.23</v>
      </c>
      <c r="D289" s="2">
        <f>IFERROR(__xludf.DUMMYFUNCTION("""COMPUTED_VALUE"""),45713.66666666667)</f>
        <v>45713.66667</v>
      </c>
      <c r="E289" s="1">
        <f>IFERROR(__xludf.DUMMYFUNCTION("""COMPUTED_VALUE"""),1642.74)</f>
        <v>1642.74</v>
      </c>
      <c r="G289" s="2">
        <f>IFERROR(__xludf.DUMMYFUNCTION("""COMPUTED_VALUE"""),45713.66666666667)</f>
        <v>45713.66667</v>
      </c>
      <c r="H289" s="1">
        <f>IFERROR(__xludf.DUMMYFUNCTION("""COMPUTED_VALUE"""),1615.46)</f>
        <v>1615.46</v>
      </c>
      <c r="J289" s="2">
        <f>IFERROR(__xludf.DUMMYFUNCTION("""COMPUTED_VALUE"""),45713.66666666667)</f>
        <v>45713.66667</v>
      </c>
      <c r="K289" s="1">
        <f>IFERROR(__xludf.DUMMYFUNCTION("""COMPUTED_VALUE"""),1632.13)</f>
        <v>1632.13</v>
      </c>
      <c r="M289" s="2">
        <f>IFERROR(__xludf.DUMMYFUNCTION("""COMPUTED_VALUE"""),45713.66666666667)</f>
        <v>45713.66667</v>
      </c>
      <c r="N289" s="1">
        <f>IFERROR(__xludf.DUMMYFUNCTION("""COMPUTED_VALUE"""),0.0)</f>
        <v>0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IFERROR(__xludf.DUMMYFUNCTION("""COMPUTED_VALUE"""),1642.45)</f>
        <v>1642.45</v>
      </c>
      <c r="D290" s="2">
        <f>IFERROR(__xludf.DUMMYFUNCTION("""COMPUTED_VALUE"""),45714.66666666667)</f>
        <v>45714.66667</v>
      </c>
      <c r="E290" s="1">
        <f>IFERROR(__xludf.DUMMYFUNCTION("""COMPUTED_VALUE"""),1657.84)</f>
        <v>1657.84</v>
      </c>
      <c r="G290" s="2">
        <f>IFERROR(__xludf.DUMMYFUNCTION("""COMPUTED_VALUE"""),45714.66666666667)</f>
        <v>45714.66667</v>
      </c>
      <c r="H290" s="1">
        <f>IFERROR(__xludf.DUMMYFUNCTION("""COMPUTED_VALUE"""),1636.86)</f>
        <v>1636.86</v>
      </c>
      <c r="J290" s="2">
        <f>IFERROR(__xludf.DUMMYFUNCTION("""COMPUTED_VALUE"""),45714.66666666667)</f>
        <v>45714.66667</v>
      </c>
      <c r="K290" s="1">
        <f>IFERROR(__xludf.DUMMYFUNCTION("""COMPUTED_VALUE"""),1641.33)</f>
        <v>1641.33</v>
      </c>
      <c r="M290" s="2">
        <f>IFERROR(__xludf.DUMMYFUNCTION("""COMPUTED_VALUE"""),45714.66666666667)</f>
        <v>45714.66667</v>
      </c>
      <c r="N290" s="1">
        <f>IFERROR(__xludf.DUMMYFUNCTION("""COMPUTED_VALUE"""),0.0)</f>
        <v>0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IFERROR(__xludf.DUMMYFUNCTION("""COMPUTED_VALUE"""),1645.47)</f>
        <v>1645.47</v>
      </c>
      <c r="D291" s="2">
        <f>IFERROR(__xludf.DUMMYFUNCTION("""COMPUTED_VALUE"""),45715.66666666667)</f>
        <v>45715.66667</v>
      </c>
      <c r="E291" s="1">
        <f>IFERROR(__xludf.DUMMYFUNCTION("""COMPUTED_VALUE"""),1646.31)</f>
        <v>1646.31</v>
      </c>
      <c r="G291" s="2">
        <f>IFERROR(__xludf.DUMMYFUNCTION("""COMPUTED_VALUE"""),45715.66666666667)</f>
        <v>45715.66667</v>
      </c>
      <c r="H291" s="1">
        <f>IFERROR(__xludf.DUMMYFUNCTION("""COMPUTED_VALUE"""),1614.84)</f>
        <v>1614.84</v>
      </c>
      <c r="J291" s="2">
        <f>IFERROR(__xludf.DUMMYFUNCTION("""COMPUTED_VALUE"""),45715.66666666667)</f>
        <v>45715.66667</v>
      </c>
      <c r="K291" s="1">
        <f>IFERROR(__xludf.DUMMYFUNCTION("""COMPUTED_VALUE"""),1615.33)</f>
        <v>1615.33</v>
      </c>
      <c r="M291" s="2">
        <f>IFERROR(__xludf.DUMMYFUNCTION("""COMPUTED_VALUE"""),45715.66666666667)</f>
        <v>45715.66667</v>
      </c>
      <c r="N291" s="1">
        <f>IFERROR(__xludf.DUMMYFUNCTION("""COMPUTED_VALUE"""),0.0)</f>
        <v>0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IFERROR(__xludf.DUMMYFUNCTION("""COMPUTED_VALUE"""),1611.66)</f>
        <v>1611.66</v>
      </c>
      <c r="D292" s="2">
        <f>IFERROR(__xludf.DUMMYFUNCTION("""COMPUTED_VALUE"""),45716.66666666667)</f>
        <v>45716.66667</v>
      </c>
      <c r="E292" s="1">
        <f>IFERROR(__xludf.DUMMYFUNCTION("""COMPUTED_VALUE"""),1631.86)</f>
        <v>1631.86</v>
      </c>
      <c r="G292" s="2">
        <f>IFERROR(__xludf.DUMMYFUNCTION("""COMPUTED_VALUE"""),45716.66666666667)</f>
        <v>45716.66667</v>
      </c>
      <c r="H292" s="1">
        <f>IFERROR(__xludf.DUMMYFUNCTION("""COMPUTED_VALUE"""),1607.88)</f>
        <v>1607.88</v>
      </c>
      <c r="J292" s="2">
        <f>IFERROR(__xludf.DUMMYFUNCTION("""COMPUTED_VALUE"""),45716.66666666667)</f>
        <v>45716.66667</v>
      </c>
      <c r="K292" s="1">
        <f>IFERROR(__xludf.DUMMYFUNCTION("""COMPUTED_VALUE"""),1631.8)</f>
        <v>1631.8</v>
      </c>
      <c r="M292" s="2">
        <f>IFERROR(__xludf.DUMMYFUNCTION("""COMPUTED_VALUE"""),45716.66666666667)</f>
        <v>45716.66667</v>
      </c>
      <c r="N292" s="1">
        <f>IFERROR(__xludf.DUMMYFUNCTION("""COMPUTED_VALUE"""),0.0)</f>
        <v>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IFERROR(__xludf.DUMMYFUNCTION("""COMPUTED_VALUE"""),1640.49)</f>
        <v>1640.49</v>
      </c>
      <c r="D293" s="2">
        <f>IFERROR(__xludf.DUMMYFUNCTION("""COMPUTED_VALUE"""),45719.66666666667)</f>
        <v>45719.66667</v>
      </c>
      <c r="E293" s="1">
        <f>IFERROR(__xludf.DUMMYFUNCTION("""COMPUTED_VALUE"""),1643.89)</f>
        <v>1643.89</v>
      </c>
      <c r="G293" s="2">
        <f>IFERROR(__xludf.DUMMYFUNCTION("""COMPUTED_VALUE"""),45719.66666666667)</f>
        <v>45719.66667</v>
      </c>
      <c r="H293" s="1">
        <f>IFERROR(__xludf.DUMMYFUNCTION("""COMPUTED_VALUE"""),1585.69)</f>
        <v>1585.69</v>
      </c>
      <c r="J293" s="2">
        <f>IFERROR(__xludf.DUMMYFUNCTION("""COMPUTED_VALUE"""),45719.66666666667)</f>
        <v>45719.66667</v>
      </c>
      <c r="K293" s="1">
        <f>IFERROR(__xludf.DUMMYFUNCTION("""COMPUTED_VALUE"""),1594.24)</f>
        <v>1594.24</v>
      </c>
      <c r="M293" s="2">
        <f>IFERROR(__xludf.DUMMYFUNCTION("""COMPUTED_VALUE"""),45719.66666666667)</f>
        <v>45719.66667</v>
      </c>
      <c r="N293" s="1">
        <f>IFERROR(__xludf.DUMMYFUNCTION("""COMPUTED_VALUE"""),0.0)</f>
        <v>0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IFERROR(__xludf.DUMMYFUNCTION("""COMPUTED_VALUE"""),1576.95)</f>
        <v>1576.95</v>
      </c>
      <c r="D294" s="2">
        <f>IFERROR(__xludf.DUMMYFUNCTION("""COMPUTED_VALUE"""),45720.66666666667)</f>
        <v>45720.66667</v>
      </c>
      <c r="E294" s="1">
        <f>IFERROR(__xludf.DUMMYFUNCTION("""COMPUTED_VALUE"""),1599.49)</f>
        <v>1599.49</v>
      </c>
      <c r="G294" s="2">
        <f>IFERROR(__xludf.DUMMYFUNCTION("""COMPUTED_VALUE"""),45720.66666666667)</f>
        <v>45720.66667</v>
      </c>
      <c r="H294" s="1">
        <f>IFERROR(__xludf.DUMMYFUNCTION("""COMPUTED_VALUE"""),1548.31)</f>
        <v>1548.31</v>
      </c>
      <c r="J294" s="2">
        <f>IFERROR(__xludf.DUMMYFUNCTION("""COMPUTED_VALUE"""),45720.66666666667)</f>
        <v>45720.66667</v>
      </c>
      <c r="K294" s="1">
        <f>IFERROR(__xludf.DUMMYFUNCTION("""COMPUTED_VALUE"""),1572.31)</f>
        <v>1572.31</v>
      </c>
      <c r="M294" s="2">
        <f>IFERROR(__xludf.DUMMYFUNCTION("""COMPUTED_VALUE"""),45720.66666666667)</f>
        <v>45720.66667</v>
      </c>
      <c r="N294" s="1">
        <f>IFERROR(__xludf.DUMMYFUNCTION("""COMPUTED_VALUE"""),0.0)</f>
        <v>0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IFERROR(__xludf.DUMMYFUNCTION("""COMPUTED_VALUE"""),1573.37)</f>
        <v>1573.37</v>
      </c>
      <c r="D295" s="2">
        <f>IFERROR(__xludf.DUMMYFUNCTION("""COMPUTED_VALUE"""),45721.66666666667)</f>
        <v>45721.66667</v>
      </c>
      <c r="E295" s="1">
        <f>IFERROR(__xludf.DUMMYFUNCTION("""COMPUTED_VALUE"""),1597.17)</f>
        <v>1597.17</v>
      </c>
      <c r="G295" s="2">
        <f>IFERROR(__xludf.DUMMYFUNCTION("""COMPUTED_VALUE"""),45721.66666666667)</f>
        <v>45721.66667</v>
      </c>
      <c r="H295" s="1">
        <f>IFERROR(__xludf.DUMMYFUNCTION("""COMPUTED_VALUE"""),1565.58)</f>
        <v>1565.58</v>
      </c>
      <c r="J295" s="2">
        <f>IFERROR(__xludf.DUMMYFUNCTION("""COMPUTED_VALUE"""),45721.66666666667)</f>
        <v>45721.66667</v>
      </c>
      <c r="K295" s="1">
        <f>IFERROR(__xludf.DUMMYFUNCTION("""COMPUTED_VALUE"""),1594.81)</f>
        <v>1594.81</v>
      </c>
      <c r="M295" s="2">
        <f>IFERROR(__xludf.DUMMYFUNCTION("""COMPUTED_VALUE"""),45721.66666666667)</f>
        <v>45721.66667</v>
      </c>
      <c r="N295" s="1">
        <f>IFERROR(__xludf.DUMMYFUNCTION("""COMPUTED_VALUE"""),0.0)</f>
        <v>0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IFERROR(__xludf.DUMMYFUNCTION("""COMPUTED_VALUE"""),1575.33)</f>
        <v>1575.33</v>
      </c>
      <c r="D296" s="2">
        <f>IFERROR(__xludf.DUMMYFUNCTION("""COMPUTED_VALUE"""),45722.66666666667)</f>
        <v>45722.66667</v>
      </c>
      <c r="E296" s="1">
        <f>IFERROR(__xludf.DUMMYFUNCTION("""COMPUTED_VALUE"""),1588.62)</f>
        <v>1588.62</v>
      </c>
      <c r="G296" s="2">
        <f>IFERROR(__xludf.DUMMYFUNCTION("""COMPUTED_VALUE"""),45722.66666666667)</f>
        <v>45722.66667</v>
      </c>
      <c r="H296" s="1">
        <f>IFERROR(__xludf.DUMMYFUNCTION("""COMPUTED_VALUE"""),1557.43)</f>
        <v>1557.43</v>
      </c>
      <c r="J296" s="2">
        <f>IFERROR(__xludf.DUMMYFUNCTION("""COMPUTED_VALUE"""),45722.66666666667)</f>
        <v>45722.66667</v>
      </c>
      <c r="K296" s="1">
        <f>IFERROR(__xludf.DUMMYFUNCTION("""COMPUTED_VALUE"""),1563.91)</f>
        <v>1563.91</v>
      </c>
      <c r="M296" s="2">
        <f>IFERROR(__xludf.DUMMYFUNCTION("""COMPUTED_VALUE"""),45722.66666666667)</f>
        <v>45722.66667</v>
      </c>
      <c r="N296" s="1">
        <f>IFERROR(__xludf.DUMMYFUNCTION("""COMPUTED_VALUE"""),0.0)</f>
        <v>0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IFERROR(__xludf.DUMMYFUNCTION("""COMPUTED_VALUE"""),1559.6)</f>
        <v>1559.6</v>
      </c>
      <c r="D297" s="2">
        <f>IFERROR(__xludf.DUMMYFUNCTION("""COMPUTED_VALUE"""),45723.66666666667)</f>
        <v>45723.66667</v>
      </c>
      <c r="E297" s="1">
        <f>IFERROR(__xludf.DUMMYFUNCTION("""COMPUTED_VALUE"""),1578.7)</f>
        <v>1578.7</v>
      </c>
      <c r="G297" s="2">
        <f>IFERROR(__xludf.DUMMYFUNCTION("""COMPUTED_VALUE"""),45723.66666666667)</f>
        <v>45723.66667</v>
      </c>
      <c r="H297" s="1">
        <f>IFERROR(__xludf.DUMMYFUNCTION("""COMPUTED_VALUE"""),1536.0)</f>
        <v>1536</v>
      </c>
      <c r="J297" s="2">
        <f>IFERROR(__xludf.DUMMYFUNCTION("""COMPUTED_VALUE"""),45723.66666666667)</f>
        <v>45723.66667</v>
      </c>
      <c r="K297" s="1">
        <f>IFERROR(__xludf.DUMMYFUNCTION("""COMPUTED_VALUE"""),1573.07)</f>
        <v>1573.07</v>
      </c>
      <c r="M297" s="2">
        <f>IFERROR(__xludf.DUMMYFUNCTION("""COMPUTED_VALUE"""),45723.66666666667)</f>
        <v>45723.66667</v>
      </c>
      <c r="N297" s="1">
        <f>IFERROR(__xludf.DUMMYFUNCTION("""COMPUTED_VALUE"""),0.0)</f>
        <v>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IFERROR(__xludf.DUMMYFUNCTION("""COMPUTED_VALUE"""),1553.26)</f>
        <v>1553.26</v>
      </c>
      <c r="D298" s="2">
        <f>IFERROR(__xludf.DUMMYFUNCTION("""COMPUTED_VALUE"""),45726.66666666667)</f>
        <v>45726.66667</v>
      </c>
      <c r="E298" s="1">
        <f>IFERROR(__xludf.DUMMYFUNCTION("""COMPUTED_VALUE"""),1560.05)</f>
        <v>1560.05</v>
      </c>
      <c r="G298" s="2">
        <f>IFERROR(__xludf.DUMMYFUNCTION("""COMPUTED_VALUE"""),45726.66666666667)</f>
        <v>45726.66667</v>
      </c>
      <c r="H298" s="1">
        <f>IFERROR(__xludf.DUMMYFUNCTION("""COMPUTED_VALUE"""),1516.91)</f>
        <v>1516.91</v>
      </c>
      <c r="J298" s="2">
        <f>IFERROR(__xludf.DUMMYFUNCTION("""COMPUTED_VALUE"""),45726.66666666667)</f>
        <v>45726.66667</v>
      </c>
      <c r="K298" s="1">
        <f>IFERROR(__xludf.DUMMYFUNCTION("""COMPUTED_VALUE"""),1529.92)</f>
        <v>1529.92</v>
      </c>
      <c r="M298" s="2">
        <f>IFERROR(__xludf.DUMMYFUNCTION("""COMPUTED_VALUE"""),45726.66666666667)</f>
        <v>45726.66667</v>
      </c>
      <c r="N298" s="1">
        <f>IFERROR(__xludf.DUMMYFUNCTION("""COMPUTED_VALUE"""),0.0)</f>
        <v>0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IFERROR(__xludf.DUMMYFUNCTION("""COMPUTED_VALUE"""),1530.91)</f>
        <v>1530.91</v>
      </c>
      <c r="D299" s="2">
        <f>IFERROR(__xludf.DUMMYFUNCTION("""COMPUTED_VALUE"""),45727.66666666667)</f>
        <v>45727.66667</v>
      </c>
      <c r="E299" s="1">
        <f>IFERROR(__xludf.DUMMYFUNCTION("""COMPUTED_VALUE"""),1541.62)</f>
        <v>1541.62</v>
      </c>
      <c r="G299" s="2">
        <f>IFERROR(__xludf.DUMMYFUNCTION("""COMPUTED_VALUE"""),45727.66666666667)</f>
        <v>45727.66667</v>
      </c>
      <c r="H299" s="1">
        <f>IFERROR(__xludf.DUMMYFUNCTION("""COMPUTED_VALUE"""),1509.19)</f>
        <v>1509.19</v>
      </c>
      <c r="J299" s="2">
        <f>IFERROR(__xludf.DUMMYFUNCTION("""COMPUTED_VALUE"""),45727.66666666667)</f>
        <v>45727.66667</v>
      </c>
      <c r="K299" s="1">
        <f>IFERROR(__xludf.DUMMYFUNCTION("""COMPUTED_VALUE"""),1523.92)</f>
        <v>1523.92</v>
      </c>
      <c r="M299" s="2">
        <f>IFERROR(__xludf.DUMMYFUNCTION("""COMPUTED_VALUE"""),45727.66666666667)</f>
        <v>45727.66667</v>
      </c>
      <c r="N299" s="1">
        <f>IFERROR(__xludf.DUMMYFUNCTION("""COMPUTED_VALUE"""),0.0)</f>
        <v>0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IFERROR(__xludf.DUMMYFUNCTION("""COMPUTED_VALUE"""),1541.04)</f>
        <v>1541.04</v>
      </c>
      <c r="D300" s="2">
        <f>IFERROR(__xludf.DUMMYFUNCTION("""COMPUTED_VALUE"""),45728.66666666667)</f>
        <v>45728.66667</v>
      </c>
      <c r="E300" s="1">
        <f>IFERROR(__xludf.DUMMYFUNCTION("""COMPUTED_VALUE"""),1548.03)</f>
        <v>1548.03</v>
      </c>
      <c r="G300" s="2">
        <f>IFERROR(__xludf.DUMMYFUNCTION("""COMPUTED_VALUE"""),45728.66666666667)</f>
        <v>45728.66667</v>
      </c>
      <c r="H300" s="1">
        <f>IFERROR(__xludf.DUMMYFUNCTION("""COMPUTED_VALUE"""),1514.25)</f>
        <v>1514.25</v>
      </c>
      <c r="J300" s="2">
        <f>IFERROR(__xludf.DUMMYFUNCTION("""COMPUTED_VALUE"""),45728.66666666667)</f>
        <v>45728.66667</v>
      </c>
      <c r="K300" s="1">
        <f>IFERROR(__xludf.DUMMYFUNCTION("""COMPUTED_VALUE"""),1526.48)</f>
        <v>1526.48</v>
      </c>
      <c r="M300" s="2">
        <f>IFERROR(__xludf.DUMMYFUNCTION("""COMPUTED_VALUE"""),45728.66666666667)</f>
        <v>45728.66667</v>
      </c>
      <c r="N300" s="1">
        <f>IFERROR(__xludf.DUMMYFUNCTION("""COMPUTED_VALUE"""),0.0)</f>
        <v>0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IFERROR(__xludf.DUMMYFUNCTION("""COMPUTED_VALUE"""),1523.76)</f>
        <v>1523.76</v>
      </c>
      <c r="D301" s="2">
        <f>IFERROR(__xludf.DUMMYFUNCTION("""COMPUTED_VALUE"""),45729.66666666667)</f>
        <v>45729.66667</v>
      </c>
      <c r="E301" s="1">
        <f>IFERROR(__xludf.DUMMYFUNCTION("""COMPUTED_VALUE"""),1525.8)</f>
        <v>1525.8</v>
      </c>
      <c r="G301" s="2">
        <f>IFERROR(__xludf.DUMMYFUNCTION("""COMPUTED_VALUE"""),45729.66666666667)</f>
        <v>45729.66667</v>
      </c>
      <c r="H301" s="1">
        <f>IFERROR(__xludf.DUMMYFUNCTION("""COMPUTED_VALUE"""),1491.24)</f>
        <v>1491.24</v>
      </c>
      <c r="J301" s="2">
        <f>IFERROR(__xludf.DUMMYFUNCTION("""COMPUTED_VALUE"""),45729.66666666667)</f>
        <v>45729.66667</v>
      </c>
      <c r="K301" s="1">
        <f>IFERROR(__xludf.DUMMYFUNCTION("""COMPUTED_VALUE"""),1498.68)</f>
        <v>1498.68</v>
      </c>
      <c r="M301" s="2">
        <f>IFERROR(__xludf.DUMMYFUNCTION("""COMPUTED_VALUE"""),45729.66666666667)</f>
        <v>45729.66667</v>
      </c>
      <c r="N301" s="1">
        <f>IFERROR(__xludf.DUMMYFUNCTION("""COMPUTED_VALUE"""),0.0)</f>
        <v>0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IFERROR(__xludf.DUMMYFUNCTION("""COMPUTED_VALUE"""),1515.37)</f>
        <v>1515.37</v>
      </c>
      <c r="D302" s="2">
        <f>IFERROR(__xludf.DUMMYFUNCTION("""COMPUTED_VALUE"""),45730.66666666667)</f>
        <v>45730.66667</v>
      </c>
      <c r="E302" s="1">
        <f>IFERROR(__xludf.DUMMYFUNCTION("""COMPUTED_VALUE"""),1539.18)</f>
        <v>1539.18</v>
      </c>
      <c r="G302" s="2">
        <f>IFERROR(__xludf.DUMMYFUNCTION("""COMPUTED_VALUE"""),45730.66666666667)</f>
        <v>45730.66667</v>
      </c>
      <c r="H302" s="1">
        <f>IFERROR(__xludf.DUMMYFUNCTION("""COMPUTED_VALUE"""),1513.73)</f>
        <v>1513.73</v>
      </c>
      <c r="J302" s="2">
        <f>IFERROR(__xludf.DUMMYFUNCTION("""COMPUTED_VALUE"""),45730.66666666667)</f>
        <v>45730.66667</v>
      </c>
      <c r="K302" s="1">
        <f>IFERROR(__xludf.DUMMYFUNCTION("""COMPUTED_VALUE"""),1538.41)</f>
        <v>1538.41</v>
      </c>
      <c r="M302" s="2">
        <f>IFERROR(__xludf.DUMMYFUNCTION("""COMPUTED_VALUE"""),45730.66666666667)</f>
        <v>45730.66667</v>
      </c>
      <c r="N302" s="1">
        <f>IFERROR(__xludf.DUMMYFUNCTION("""COMPUTED_VALUE"""),0.0)</f>
        <v>0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IFERROR(__xludf.DUMMYFUNCTION("""COMPUTED_VALUE"""),1535.71)</f>
        <v>1535.71</v>
      </c>
      <c r="D303" s="2">
        <f>IFERROR(__xludf.DUMMYFUNCTION("""COMPUTED_VALUE"""),45733.66666666667)</f>
        <v>45733.66667</v>
      </c>
      <c r="E303" s="1">
        <f>IFERROR(__xludf.DUMMYFUNCTION("""COMPUTED_VALUE"""),1568.54)</f>
        <v>1568.54</v>
      </c>
      <c r="G303" s="2">
        <f>IFERROR(__xludf.DUMMYFUNCTION("""COMPUTED_VALUE"""),45733.66666666667)</f>
        <v>45733.66667</v>
      </c>
      <c r="H303" s="1">
        <f>IFERROR(__xludf.DUMMYFUNCTION("""COMPUTED_VALUE"""),1535.71)</f>
        <v>1535.71</v>
      </c>
      <c r="J303" s="2">
        <f>IFERROR(__xludf.DUMMYFUNCTION("""COMPUTED_VALUE"""),45733.66666666667)</f>
        <v>45733.66667</v>
      </c>
      <c r="K303" s="1">
        <f>IFERROR(__xludf.DUMMYFUNCTION("""COMPUTED_VALUE"""),1561.18)</f>
        <v>1561.18</v>
      </c>
      <c r="M303" s="2">
        <f>IFERROR(__xludf.DUMMYFUNCTION("""COMPUTED_VALUE"""),45733.66666666667)</f>
        <v>45733.66667</v>
      </c>
      <c r="N303" s="1">
        <f>IFERROR(__xludf.DUMMYFUNCTION("""COMPUTED_VALUE"""),0.0)</f>
        <v>0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IFERROR(__xludf.DUMMYFUNCTION("""COMPUTED_VALUE"""),1554.02)</f>
        <v>1554.02</v>
      </c>
      <c r="D304" s="2">
        <f>IFERROR(__xludf.DUMMYFUNCTION("""COMPUTED_VALUE"""),45734.66666666667)</f>
        <v>45734.66667</v>
      </c>
      <c r="E304" s="1">
        <f>IFERROR(__xludf.DUMMYFUNCTION("""COMPUTED_VALUE"""),1554.02)</f>
        <v>1554.02</v>
      </c>
      <c r="G304" s="2">
        <f>IFERROR(__xludf.DUMMYFUNCTION("""COMPUTED_VALUE"""),45734.66666666667)</f>
        <v>45734.66667</v>
      </c>
      <c r="H304" s="1">
        <f>IFERROR(__xludf.DUMMYFUNCTION("""COMPUTED_VALUE"""),1541.27)</f>
        <v>1541.27</v>
      </c>
      <c r="J304" s="2">
        <f>IFERROR(__xludf.DUMMYFUNCTION("""COMPUTED_VALUE"""),45734.66666666667)</f>
        <v>45734.66667</v>
      </c>
      <c r="K304" s="1">
        <f>IFERROR(__xludf.DUMMYFUNCTION("""COMPUTED_VALUE"""),1547.07)</f>
        <v>1547.07</v>
      </c>
      <c r="M304" s="2">
        <f>IFERROR(__xludf.DUMMYFUNCTION("""COMPUTED_VALUE"""),45734.66666666667)</f>
        <v>45734.66667</v>
      </c>
      <c r="N304" s="1">
        <f>IFERROR(__xludf.DUMMYFUNCTION("""COMPUTED_VALUE"""),0.0)</f>
        <v>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IFERROR(__xludf.DUMMYFUNCTION("""COMPUTED_VALUE"""),1549.67)</f>
        <v>1549.67</v>
      </c>
      <c r="D305" s="2">
        <f>IFERROR(__xludf.DUMMYFUNCTION("""COMPUTED_VALUE"""),45735.66666666667)</f>
        <v>45735.66667</v>
      </c>
      <c r="E305" s="1">
        <f>IFERROR(__xludf.DUMMYFUNCTION("""COMPUTED_VALUE"""),1579.13)</f>
        <v>1579.13</v>
      </c>
      <c r="G305" s="2">
        <f>IFERROR(__xludf.DUMMYFUNCTION("""COMPUTED_VALUE"""),45735.66666666667)</f>
        <v>45735.66667</v>
      </c>
      <c r="H305" s="1">
        <f>IFERROR(__xludf.DUMMYFUNCTION("""COMPUTED_VALUE"""),1548.16)</f>
        <v>1548.16</v>
      </c>
      <c r="J305" s="2">
        <f>IFERROR(__xludf.DUMMYFUNCTION("""COMPUTED_VALUE"""),45735.66666666667)</f>
        <v>45735.66667</v>
      </c>
      <c r="K305" s="1">
        <f>IFERROR(__xludf.DUMMYFUNCTION("""COMPUTED_VALUE"""),1569.24)</f>
        <v>1569.24</v>
      </c>
      <c r="M305" s="2">
        <f>IFERROR(__xludf.DUMMYFUNCTION("""COMPUTED_VALUE"""),45735.66666666667)</f>
        <v>45735.66667</v>
      </c>
      <c r="N305" s="1">
        <f>IFERROR(__xludf.DUMMYFUNCTION("""COMPUTED_VALUE"""),0.0)</f>
        <v>0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IFERROR(__xludf.DUMMYFUNCTION("""COMPUTED_VALUE"""),1557.86)</f>
        <v>1557.86</v>
      </c>
      <c r="D306" s="2">
        <f>IFERROR(__xludf.DUMMYFUNCTION("""COMPUTED_VALUE"""),45736.66666666667)</f>
        <v>45736.66667</v>
      </c>
      <c r="E306" s="1">
        <f>IFERROR(__xludf.DUMMYFUNCTION("""COMPUTED_VALUE"""),1574.75)</f>
        <v>1574.75</v>
      </c>
      <c r="G306" s="2">
        <f>IFERROR(__xludf.DUMMYFUNCTION("""COMPUTED_VALUE"""),45736.66666666667)</f>
        <v>45736.66667</v>
      </c>
      <c r="H306" s="1">
        <f>IFERROR(__xludf.DUMMYFUNCTION("""COMPUTED_VALUE"""),1557.18)</f>
        <v>1557.18</v>
      </c>
      <c r="J306" s="2">
        <f>IFERROR(__xludf.DUMMYFUNCTION("""COMPUTED_VALUE"""),45736.66666666667)</f>
        <v>45736.66667</v>
      </c>
      <c r="K306" s="1">
        <f>IFERROR(__xludf.DUMMYFUNCTION("""COMPUTED_VALUE"""),1559.79)</f>
        <v>1559.79</v>
      </c>
      <c r="M306" s="2">
        <f>IFERROR(__xludf.DUMMYFUNCTION("""COMPUTED_VALUE"""),45736.66666666667)</f>
        <v>45736.66667</v>
      </c>
      <c r="N306" s="1">
        <f>IFERROR(__xludf.DUMMYFUNCTION("""COMPUTED_VALUE"""),0.0)</f>
        <v>0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IFERROR(__xludf.DUMMYFUNCTION("""COMPUTED_VALUE"""),1545.62)</f>
        <v>1545.62</v>
      </c>
      <c r="D307" s="2">
        <f>IFERROR(__xludf.DUMMYFUNCTION("""COMPUTED_VALUE"""),45737.66666666667)</f>
        <v>45737.66667</v>
      </c>
      <c r="E307" s="1">
        <f>IFERROR(__xludf.DUMMYFUNCTION("""COMPUTED_VALUE"""),1555.24)</f>
        <v>1555.24</v>
      </c>
      <c r="G307" s="2">
        <f>IFERROR(__xludf.DUMMYFUNCTION("""COMPUTED_VALUE"""),45737.66666666667)</f>
        <v>45737.66667</v>
      </c>
      <c r="H307" s="1">
        <f>IFERROR(__xludf.DUMMYFUNCTION("""COMPUTED_VALUE"""),1536.5)</f>
        <v>1536.5</v>
      </c>
      <c r="J307" s="2">
        <f>IFERROR(__xludf.DUMMYFUNCTION("""COMPUTED_VALUE"""),45737.66666666667)</f>
        <v>45737.66667</v>
      </c>
      <c r="K307" s="1">
        <f>IFERROR(__xludf.DUMMYFUNCTION("""COMPUTED_VALUE"""),1552.92)</f>
        <v>1552.92</v>
      </c>
      <c r="M307" s="2">
        <f>IFERROR(__xludf.DUMMYFUNCTION("""COMPUTED_VALUE"""),45737.66666666667)</f>
        <v>45737.66667</v>
      </c>
      <c r="N307" s="1">
        <f>IFERROR(__xludf.DUMMYFUNCTION("""COMPUTED_VALUE"""),0.0)</f>
        <v>0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IFERROR(__xludf.DUMMYFUNCTION("""COMPUTED_VALUE"""),1572.82)</f>
        <v>1572.82</v>
      </c>
      <c r="D308" s="2">
        <f>IFERROR(__xludf.DUMMYFUNCTION("""COMPUTED_VALUE"""),45740.66666666667)</f>
        <v>45740.66667</v>
      </c>
      <c r="E308" s="1">
        <f>IFERROR(__xludf.DUMMYFUNCTION("""COMPUTED_VALUE"""),1594.38)</f>
        <v>1594.38</v>
      </c>
      <c r="G308" s="2">
        <f>IFERROR(__xludf.DUMMYFUNCTION("""COMPUTED_VALUE"""),45740.66666666667)</f>
        <v>45740.66667</v>
      </c>
      <c r="H308" s="1">
        <f>IFERROR(__xludf.DUMMYFUNCTION("""COMPUTED_VALUE"""),1572.72)</f>
        <v>1572.72</v>
      </c>
      <c r="J308" s="2">
        <f>IFERROR(__xludf.DUMMYFUNCTION("""COMPUTED_VALUE"""),45740.66666666667)</f>
        <v>45740.66667</v>
      </c>
      <c r="K308" s="1">
        <f>IFERROR(__xludf.DUMMYFUNCTION("""COMPUTED_VALUE"""),1592.77)</f>
        <v>1592.77</v>
      </c>
      <c r="M308" s="2">
        <f>IFERROR(__xludf.DUMMYFUNCTION("""COMPUTED_VALUE"""),45740.66666666667)</f>
        <v>45740.66667</v>
      </c>
      <c r="N308" s="1">
        <f>IFERROR(__xludf.DUMMYFUNCTION("""COMPUTED_VALUE"""),0.0)</f>
        <v>0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IFERROR(__xludf.DUMMYFUNCTION("""COMPUTED_VALUE"""),1594.71)</f>
        <v>1594.71</v>
      </c>
      <c r="D309" s="2">
        <f>IFERROR(__xludf.DUMMYFUNCTION("""COMPUTED_VALUE"""),45741.66666666667)</f>
        <v>45741.66667</v>
      </c>
      <c r="E309" s="1">
        <f>IFERROR(__xludf.DUMMYFUNCTION("""COMPUTED_VALUE"""),1599.17)</f>
        <v>1599.17</v>
      </c>
      <c r="G309" s="2">
        <f>IFERROR(__xludf.DUMMYFUNCTION("""COMPUTED_VALUE"""),45741.66666666667)</f>
        <v>45741.66667</v>
      </c>
      <c r="H309" s="1">
        <f>IFERROR(__xludf.DUMMYFUNCTION("""COMPUTED_VALUE"""),1580.73)</f>
        <v>1580.73</v>
      </c>
      <c r="J309" s="2">
        <f>IFERROR(__xludf.DUMMYFUNCTION("""COMPUTED_VALUE"""),45741.66666666667)</f>
        <v>45741.66667</v>
      </c>
      <c r="K309" s="1">
        <f>IFERROR(__xludf.DUMMYFUNCTION("""COMPUTED_VALUE"""),1588.99)</f>
        <v>1588.99</v>
      </c>
      <c r="M309" s="2">
        <f>IFERROR(__xludf.DUMMYFUNCTION("""COMPUTED_VALUE"""),45741.66666666667)</f>
        <v>45741.66667</v>
      </c>
      <c r="N309" s="1">
        <f>IFERROR(__xludf.DUMMYFUNCTION("""COMPUTED_VALUE"""),0.0)</f>
        <v>0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IFERROR(__xludf.DUMMYFUNCTION("""COMPUTED_VALUE"""),1590.03)</f>
        <v>1590.03</v>
      </c>
      <c r="D310" s="2">
        <f>IFERROR(__xludf.DUMMYFUNCTION("""COMPUTED_VALUE"""),45742.66666666667)</f>
        <v>45742.66667</v>
      </c>
      <c r="E310" s="1">
        <f>IFERROR(__xludf.DUMMYFUNCTION("""COMPUTED_VALUE"""),1594.8)</f>
        <v>1594.8</v>
      </c>
      <c r="G310" s="2">
        <f>IFERROR(__xludf.DUMMYFUNCTION("""COMPUTED_VALUE"""),45742.66666666667)</f>
        <v>45742.66667</v>
      </c>
      <c r="H310" s="1">
        <f>IFERROR(__xludf.DUMMYFUNCTION("""COMPUTED_VALUE"""),1570.01)</f>
        <v>1570.01</v>
      </c>
      <c r="J310" s="2">
        <f>IFERROR(__xludf.DUMMYFUNCTION("""COMPUTED_VALUE"""),45742.66666666667)</f>
        <v>45742.66667</v>
      </c>
      <c r="K310" s="1">
        <f>IFERROR(__xludf.DUMMYFUNCTION("""COMPUTED_VALUE"""),1575.47)</f>
        <v>1575.47</v>
      </c>
      <c r="M310" s="2">
        <f>IFERROR(__xludf.DUMMYFUNCTION("""COMPUTED_VALUE"""),45742.66666666667)</f>
        <v>45742.66667</v>
      </c>
      <c r="N310" s="1">
        <f>IFERROR(__xludf.DUMMYFUNCTION("""COMPUTED_VALUE"""),0.0)</f>
        <v>0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IFERROR(__xludf.DUMMYFUNCTION("""COMPUTED_VALUE"""),1568.84)</f>
        <v>1568.84</v>
      </c>
      <c r="D311" s="2">
        <f>IFERROR(__xludf.DUMMYFUNCTION("""COMPUTED_VALUE"""),45743.66666666667)</f>
        <v>45743.66667</v>
      </c>
      <c r="E311" s="1">
        <f>IFERROR(__xludf.DUMMYFUNCTION("""COMPUTED_VALUE"""),1577.72)</f>
        <v>1577.72</v>
      </c>
      <c r="G311" s="2">
        <f>IFERROR(__xludf.DUMMYFUNCTION("""COMPUTED_VALUE"""),45743.66666666667)</f>
        <v>45743.66667</v>
      </c>
      <c r="H311" s="1">
        <f>IFERROR(__xludf.DUMMYFUNCTION("""COMPUTED_VALUE"""),1554.82)</f>
        <v>1554.82</v>
      </c>
      <c r="J311" s="2">
        <f>IFERROR(__xludf.DUMMYFUNCTION("""COMPUTED_VALUE"""),45743.66666666667)</f>
        <v>45743.66667</v>
      </c>
      <c r="K311" s="1">
        <f>IFERROR(__xludf.DUMMYFUNCTION("""COMPUTED_VALUE"""),1563.21)</f>
        <v>1563.21</v>
      </c>
      <c r="M311" s="2">
        <f>IFERROR(__xludf.DUMMYFUNCTION("""COMPUTED_VALUE"""),45743.66666666667)</f>
        <v>45743.66667</v>
      </c>
      <c r="N311" s="1">
        <f>IFERROR(__xludf.DUMMYFUNCTION("""COMPUTED_VALUE"""),0.0)</f>
        <v>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IFERROR(__xludf.DUMMYFUNCTION("""COMPUTED_VALUE"""),1559.14)</f>
        <v>1559.14</v>
      </c>
      <c r="D312" s="2">
        <f>IFERROR(__xludf.DUMMYFUNCTION("""COMPUTED_VALUE"""),45744.66666666667)</f>
        <v>45744.66667</v>
      </c>
      <c r="E312" s="1">
        <f>IFERROR(__xludf.DUMMYFUNCTION("""COMPUTED_VALUE"""),1561.23)</f>
        <v>1561.23</v>
      </c>
      <c r="G312" s="2">
        <f>IFERROR(__xludf.DUMMYFUNCTION("""COMPUTED_VALUE"""),45744.66666666667)</f>
        <v>45744.66667</v>
      </c>
      <c r="H312" s="1">
        <f>IFERROR(__xludf.DUMMYFUNCTION("""COMPUTED_VALUE"""),1526.0)</f>
        <v>1526</v>
      </c>
      <c r="J312" s="2">
        <f>IFERROR(__xludf.DUMMYFUNCTION("""COMPUTED_VALUE"""),45744.66666666667)</f>
        <v>45744.66667</v>
      </c>
      <c r="K312" s="1">
        <f>IFERROR(__xludf.DUMMYFUNCTION("""COMPUTED_VALUE"""),1532.83)</f>
        <v>1532.83</v>
      </c>
      <c r="M312" s="2">
        <f>IFERROR(__xludf.DUMMYFUNCTION("""COMPUTED_VALUE"""),45744.66666666667)</f>
        <v>45744.66667</v>
      </c>
      <c r="N312" s="1">
        <f>IFERROR(__xludf.DUMMYFUNCTION("""COMPUTED_VALUE"""),0.0)</f>
        <v>0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IFERROR(__xludf.DUMMYFUNCTION("""COMPUTED_VALUE"""),1512.54)</f>
        <v>1512.54</v>
      </c>
      <c r="D313" s="2">
        <f>IFERROR(__xludf.DUMMYFUNCTION("""COMPUTED_VALUE"""),45747.66666666667)</f>
        <v>45747.66667</v>
      </c>
      <c r="E313" s="1">
        <f>IFERROR(__xludf.DUMMYFUNCTION("""COMPUTED_VALUE"""),1541.19)</f>
        <v>1541.19</v>
      </c>
      <c r="G313" s="2">
        <f>IFERROR(__xludf.DUMMYFUNCTION("""COMPUTED_VALUE"""),45747.66666666667)</f>
        <v>45747.66667</v>
      </c>
      <c r="H313" s="1">
        <f>IFERROR(__xludf.DUMMYFUNCTION("""COMPUTED_VALUE"""),1499.03)</f>
        <v>1499.03</v>
      </c>
      <c r="J313" s="2">
        <f>IFERROR(__xludf.DUMMYFUNCTION("""COMPUTED_VALUE"""),45747.66666666667)</f>
        <v>45747.66667</v>
      </c>
      <c r="K313" s="1">
        <f>IFERROR(__xludf.DUMMYFUNCTION("""COMPUTED_VALUE"""),1533.14)</f>
        <v>1533.14</v>
      </c>
      <c r="M313" s="2">
        <f>IFERROR(__xludf.DUMMYFUNCTION("""COMPUTED_VALUE"""),45747.66666666667)</f>
        <v>45747.66667</v>
      </c>
      <c r="N313" s="1">
        <f>IFERROR(__xludf.DUMMYFUNCTION("""COMPUTED_VALUE"""),0.0)</f>
        <v>0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IFERROR(__xludf.DUMMYFUNCTION("""COMPUTED_VALUE"""),1530.98)</f>
        <v>1530.98</v>
      </c>
      <c r="D314" s="2">
        <f>IFERROR(__xludf.DUMMYFUNCTION("""COMPUTED_VALUE"""),45748.66666666667)</f>
        <v>45748.66667</v>
      </c>
      <c r="E314" s="1">
        <f>IFERROR(__xludf.DUMMYFUNCTION("""COMPUTED_VALUE"""),1548.74)</f>
        <v>1548.74</v>
      </c>
      <c r="G314" s="2">
        <f>IFERROR(__xludf.DUMMYFUNCTION("""COMPUTED_VALUE"""),45748.66666666667)</f>
        <v>45748.66667</v>
      </c>
      <c r="H314" s="1">
        <f>IFERROR(__xludf.DUMMYFUNCTION("""COMPUTED_VALUE"""),1515.39)</f>
        <v>1515.39</v>
      </c>
      <c r="J314" s="2">
        <f>IFERROR(__xludf.DUMMYFUNCTION("""COMPUTED_VALUE"""),45748.66666666667)</f>
        <v>45748.66667</v>
      </c>
      <c r="K314" s="1">
        <f>IFERROR(__xludf.DUMMYFUNCTION("""COMPUTED_VALUE"""),1542.88)</f>
        <v>1542.88</v>
      </c>
      <c r="M314" s="2">
        <f>IFERROR(__xludf.DUMMYFUNCTION("""COMPUTED_VALUE"""),45748.66666666667)</f>
        <v>45748.66667</v>
      </c>
      <c r="N314" s="1">
        <f>IFERROR(__xludf.DUMMYFUNCTION("""COMPUTED_VALUE"""),0.0)</f>
        <v>0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IFERROR(__xludf.DUMMYFUNCTION("""COMPUTED_VALUE"""),1525.66)</f>
        <v>1525.66</v>
      </c>
      <c r="D315" s="2">
        <f>IFERROR(__xludf.DUMMYFUNCTION("""COMPUTED_VALUE"""),45749.66666666667)</f>
        <v>45749.66667</v>
      </c>
      <c r="E315" s="1">
        <f>IFERROR(__xludf.DUMMYFUNCTION("""COMPUTED_VALUE"""),1571.17)</f>
        <v>1571.17</v>
      </c>
      <c r="G315" s="2">
        <f>IFERROR(__xludf.DUMMYFUNCTION("""COMPUTED_VALUE"""),45749.66666666667)</f>
        <v>45749.66667</v>
      </c>
      <c r="H315" s="1">
        <f>IFERROR(__xludf.DUMMYFUNCTION("""COMPUTED_VALUE"""),1525.26)</f>
        <v>1525.26</v>
      </c>
      <c r="J315" s="2">
        <f>IFERROR(__xludf.DUMMYFUNCTION("""COMPUTED_VALUE"""),45749.66666666667)</f>
        <v>45749.66667</v>
      </c>
      <c r="K315" s="1">
        <f>IFERROR(__xludf.DUMMYFUNCTION("""COMPUTED_VALUE"""),1566.46)</f>
        <v>1566.46</v>
      </c>
      <c r="M315" s="2">
        <f>IFERROR(__xludf.DUMMYFUNCTION("""COMPUTED_VALUE"""),45749.66666666667)</f>
        <v>45749.66667</v>
      </c>
      <c r="N315" s="1">
        <f>IFERROR(__xludf.DUMMYFUNCTION("""COMPUTED_VALUE"""),0.0)</f>
        <v>0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IFERROR(__xludf.DUMMYFUNCTION("""COMPUTED_VALUE"""),1509.92)</f>
        <v>1509.92</v>
      </c>
      <c r="D316" s="2">
        <f>IFERROR(__xludf.DUMMYFUNCTION("""COMPUTED_VALUE"""),45750.66666666667)</f>
        <v>45750.66667</v>
      </c>
      <c r="E316" s="1">
        <f>IFERROR(__xludf.DUMMYFUNCTION("""COMPUTED_VALUE"""),1509.92)</f>
        <v>1509.92</v>
      </c>
      <c r="G316" s="2">
        <f>IFERROR(__xludf.DUMMYFUNCTION("""COMPUTED_VALUE"""),45750.66666666667)</f>
        <v>45750.66667</v>
      </c>
      <c r="H316" s="1">
        <f>IFERROR(__xludf.DUMMYFUNCTION("""COMPUTED_VALUE"""),1462.34)</f>
        <v>1462.34</v>
      </c>
      <c r="J316" s="2">
        <f>IFERROR(__xludf.DUMMYFUNCTION("""COMPUTED_VALUE"""),45750.66666666667)</f>
        <v>45750.66667</v>
      </c>
      <c r="K316" s="1">
        <f>IFERROR(__xludf.DUMMYFUNCTION("""COMPUTED_VALUE"""),1462.83)</f>
        <v>1462.83</v>
      </c>
      <c r="M316" s="2">
        <f>IFERROR(__xludf.DUMMYFUNCTION("""COMPUTED_VALUE"""),45750.66666666667)</f>
        <v>45750.66667</v>
      </c>
      <c r="N316" s="1">
        <f>IFERROR(__xludf.DUMMYFUNCTION("""COMPUTED_VALUE"""),0.0)</f>
        <v>0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IFERROR(__xludf.DUMMYFUNCTION("""COMPUTED_VALUE"""),1422.64)</f>
        <v>1422.64</v>
      </c>
      <c r="D317" s="2">
        <f>IFERROR(__xludf.DUMMYFUNCTION("""COMPUTED_VALUE"""),45751.66666666667)</f>
        <v>45751.66667</v>
      </c>
      <c r="E317" s="1">
        <f>IFERROR(__xludf.DUMMYFUNCTION("""COMPUTED_VALUE"""),1422.64)</f>
        <v>1422.64</v>
      </c>
      <c r="G317" s="2">
        <f>IFERROR(__xludf.DUMMYFUNCTION("""COMPUTED_VALUE"""),45751.66666666667)</f>
        <v>45751.66667</v>
      </c>
      <c r="H317" s="1">
        <f>IFERROR(__xludf.DUMMYFUNCTION("""COMPUTED_VALUE"""),1359.96)</f>
        <v>1359.96</v>
      </c>
      <c r="J317" s="2">
        <f>IFERROR(__xludf.DUMMYFUNCTION("""COMPUTED_VALUE"""),45751.66666666667)</f>
        <v>45751.66667</v>
      </c>
      <c r="K317" s="1">
        <f>IFERROR(__xludf.DUMMYFUNCTION("""COMPUTED_VALUE"""),1388.15)</f>
        <v>1388.15</v>
      </c>
      <c r="M317" s="2">
        <f>IFERROR(__xludf.DUMMYFUNCTION("""COMPUTED_VALUE"""),45751.66666666667)</f>
        <v>45751.66667</v>
      </c>
      <c r="N317" s="1">
        <f>IFERROR(__xludf.DUMMYFUNCTION("""COMPUTED_VALUE"""),0.0)</f>
        <v>0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IFERROR(__xludf.DUMMYFUNCTION("""COMPUTED_VALUE"""),1343.78)</f>
        <v>1343.78</v>
      </c>
      <c r="D318" s="2">
        <f>IFERROR(__xludf.DUMMYFUNCTION("""COMPUTED_VALUE"""),45754.66666666667)</f>
        <v>45754.66667</v>
      </c>
      <c r="E318" s="1">
        <f>IFERROR(__xludf.DUMMYFUNCTION("""COMPUTED_VALUE"""),1434.64)</f>
        <v>1434.64</v>
      </c>
      <c r="G318" s="2">
        <f>IFERROR(__xludf.DUMMYFUNCTION("""COMPUTED_VALUE"""),45754.66666666667)</f>
        <v>45754.66667</v>
      </c>
      <c r="H318" s="1">
        <f>IFERROR(__xludf.DUMMYFUNCTION("""COMPUTED_VALUE"""),1315.18)</f>
        <v>1315.18</v>
      </c>
      <c r="J318" s="2">
        <f>IFERROR(__xludf.DUMMYFUNCTION("""COMPUTED_VALUE"""),45754.66666666667)</f>
        <v>45754.66667</v>
      </c>
      <c r="K318" s="1">
        <f>IFERROR(__xludf.DUMMYFUNCTION("""COMPUTED_VALUE"""),1376.15)</f>
        <v>1376.15</v>
      </c>
      <c r="M318" s="2">
        <f>IFERROR(__xludf.DUMMYFUNCTION("""COMPUTED_VALUE"""),45754.66666666667)</f>
        <v>45754.66667</v>
      </c>
      <c r="N318" s="1">
        <f>IFERROR(__xludf.DUMMYFUNCTION("""COMPUTED_VALUE"""),0.0)</f>
        <v>0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IFERROR(__xludf.DUMMYFUNCTION("""COMPUTED_VALUE"""),1418.26)</f>
        <v>1418.26</v>
      </c>
      <c r="D319" s="2">
        <f>IFERROR(__xludf.DUMMYFUNCTION("""COMPUTED_VALUE"""),45755.66666666667)</f>
        <v>45755.66667</v>
      </c>
      <c r="E319" s="1">
        <f>IFERROR(__xludf.DUMMYFUNCTION("""COMPUTED_VALUE"""),1423.62)</f>
        <v>1423.62</v>
      </c>
      <c r="G319" s="2">
        <f>IFERROR(__xludf.DUMMYFUNCTION("""COMPUTED_VALUE"""),45755.66666666667)</f>
        <v>45755.66667</v>
      </c>
      <c r="H319" s="1">
        <f>IFERROR(__xludf.DUMMYFUNCTION("""COMPUTED_VALUE"""),1324.81)</f>
        <v>1324.81</v>
      </c>
      <c r="J319" s="2">
        <f>IFERROR(__xludf.DUMMYFUNCTION("""COMPUTED_VALUE"""),45755.66666666667)</f>
        <v>45755.66667</v>
      </c>
      <c r="K319" s="1">
        <f>IFERROR(__xludf.DUMMYFUNCTION("""COMPUTED_VALUE"""),1342.84)</f>
        <v>1342.84</v>
      </c>
      <c r="M319" s="2">
        <f>IFERROR(__xludf.DUMMYFUNCTION("""COMPUTED_VALUE"""),45755.66666666667)</f>
        <v>45755.66667</v>
      </c>
      <c r="N319" s="1">
        <f>IFERROR(__xludf.DUMMYFUNCTION("""COMPUTED_VALUE"""),0.0)</f>
        <v>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IFERROR(__xludf.DUMMYFUNCTION("""COMPUTED_VALUE"""),1329.9)</f>
        <v>1329.9</v>
      </c>
      <c r="D320" s="2">
        <f>IFERROR(__xludf.DUMMYFUNCTION("""COMPUTED_VALUE"""),45756.66666666667)</f>
        <v>45756.66667</v>
      </c>
      <c r="E320" s="1">
        <f>IFERROR(__xludf.DUMMYFUNCTION("""COMPUTED_VALUE"""),1481.22)</f>
        <v>1481.22</v>
      </c>
      <c r="G320" s="2">
        <f>IFERROR(__xludf.DUMMYFUNCTION("""COMPUTED_VALUE"""),45756.66666666667)</f>
        <v>45756.66667</v>
      </c>
      <c r="H320" s="1">
        <f>IFERROR(__xludf.DUMMYFUNCTION("""COMPUTED_VALUE"""),1325.5)</f>
        <v>1325.5</v>
      </c>
      <c r="J320" s="2">
        <f>IFERROR(__xludf.DUMMYFUNCTION("""COMPUTED_VALUE"""),45756.66666666667)</f>
        <v>45756.66667</v>
      </c>
      <c r="K320" s="1">
        <f>IFERROR(__xludf.DUMMYFUNCTION("""COMPUTED_VALUE"""),1473.34)</f>
        <v>1473.34</v>
      </c>
      <c r="M320" s="2">
        <f>IFERROR(__xludf.DUMMYFUNCTION("""COMPUTED_VALUE"""),45756.66666666667)</f>
        <v>45756.66667</v>
      </c>
      <c r="N320" s="1">
        <f>IFERROR(__xludf.DUMMYFUNCTION("""COMPUTED_VALUE"""),0.0)</f>
        <v>0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IFERROR(__xludf.DUMMYFUNCTION("""COMPUTED_VALUE"""),1439.79)</f>
        <v>1439.79</v>
      </c>
      <c r="D321" s="2">
        <f>IFERROR(__xludf.DUMMYFUNCTION("""COMPUTED_VALUE"""),45757.66666666667)</f>
        <v>45757.66667</v>
      </c>
      <c r="E321" s="1">
        <f>IFERROR(__xludf.DUMMYFUNCTION("""COMPUTED_VALUE"""),1439.79)</f>
        <v>1439.79</v>
      </c>
      <c r="G321" s="2">
        <f>IFERROR(__xludf.DUMMYFUNCTION("""COMPUTED_VALUE"""),45757.66666666667)</f>
        <v>45757.66667</v>
      </c>
      <c r="H321" s="1">
        <f>IFERROR(__xludf.DUMMYFUNCTION("""COMPUTED_VALUE"""),1375.11)</f>
        <v>1375.11</v>
      </c>
      <c r="J321" s="2">
        <f>IFERROR(__xludf.DUMMYFUNCTION("""COMPUTED_VALUE"""),45757.66666666667)</f>
        <v>45757.66667</v>
      </c>
      <c r="K321" s="1">
        <f>IFERROR(__xludf.DUMMYFUNCTION("""COMPUTED_VALUE"""),1411.81)</f>
        <v>1411.81</v>
      </c>
      <c r="M321" s="2">
        <f>IFERROR(__xludf.DUMMYFUNCTION("""COMPUTED_VALUE"""),45757.66666666667)</f>
        <v>45757.66667</v>
      </c>
      <c r="N321" s="1">
        <f>IFERROR(__xludf.DUMMYFUNCTION("""COMPUTED_VALUE"""),0.0)</f>
        <v>0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IFERROR(__xludf.DUMMYFUNCTION("""COMPUTED_VALUE"""),1410.64)</f>
        <v>1410.64</v>
      </c>
      <c r="D322" s="2">
        <f>IFERROR(__xludf.DUMMYFUNCTION("""COMPUTED_VALUE"""),45758.66666666667)</f>
        <v>45758.66667</v>
      </c>
      <c r="E322" s="1">
        <f>IFERROR(__xludf.DUMMYFUNCTION("""COMPUTED_VALUE"""),1439.35)</f>
        <v>1439.35</v>
      </c>
      <c r="G322" s="2">
        <f>IFERROR(__xludf.DUMMYFUNCTION("""COMPUTED_VALUE"""),45758.66666666667)</f>
        <v>45758.66667</v>
      </c>
      <c r="H322" s="1">
        <f>IFERROR(__xludf.DUMMYFUNCTION("""COMPUTED_VALUE"""),1390.55)</f>
        <v>1390.55</v>
      </c>
      <c r="J322" s="2">
        <f>IFERROR(__xludf.DUMMYFUNCTION("""COMPUTED_VALUE"""),45758.66666666667)</f>
        <v>45758.66667</v>
      </c>
      <c r="K322" s="1">
        <f>IFERROR(__xludf.DUMMYFUNCTION("""COMPUTED_VALUE"""),1435.63)</f>
        <v>1435.63</v>
      </c>
      <c r="M322" s="2">
        <f>IFERROR(__xludf.DUMMYFUNCTION("""COMPUTED_VALUE"""),45758.66666666667)</f>
        <v>45758.66667</v>
      </c>
      <c r="N322" s="1">
        <f>IFERROR(__xludf.DUMMYFUNCTION("""COMPUTED_VALUE"""),0.0)</f>
        <v>0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IFERROR(__xludf.DUMMYFUNCTION("""COMPUTED_VALUE"""),1460.22)</f>
        <v>1460.22</v>
      </c>
      <c r="D323" s="2">
        <f>IFERROR(__xludf.DUMMYFUNCTION("""COMPUTED_VALUE"""),45761.66666666667)</f>
        <v>45761.66667</v>
      </c>
      <c r="E323" s="1">
        <f>IFERROR(__xludf.DUMMYFUNCTION("""COMPUTED_VALUE"""),1461.0)</f>
        <v>1461</v>
      </c>
      <c r="G323" s="2">
        <f>IFERROR(__xludf.DUMMYFUNCTION("""COMPUTED_VALUE"""),45761.66666666667)</f>
        <v>45761.66667</v>
      </c>
      <c r="H323" s="1">
        <f>IFERROR(__xludf.DUMMYFUNCTION("""COMPUTED_VALUE"""),1433.18)</f>
        <v>1433.18</v>
      </c>
      <c r="J323" s="2">
        <f>IFERROR(__xludf.DUMMYFUNCTION("""COMPUTED_VALUE"""),45761.66666666667)</f>
        <v>45761.66667</v>
      </c>
      <c r="K323" s="1">
        <f>IFERROR(__xludf.DUMMYFUNCTION("""COMPUTED_VALUE"""),1452.11)</f>
        <v>1452.11</v>
      </c>
      <c r="M323" s="2">
        <f>IFERROR(__xludf.DUMMYFUNCTION("""COMPUTED_VALUE"""),45761.66666666667)</f>
        <v>45761.66667</v>
      </c>
      <c r="N323" s="1">
        <f>IFERROR(__xludf.DUMMYFUNCTION("""COMPUTED_VALUE"""),0.0)</f>
        <v>0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IFERROR(__xludf.DUMMYFUNCTION("""COMPUTED_VALUE"""),1452.19)</f>
        <v>1452.19</v>
      </c>
      <c r="D324" s="2">
        <f>IFERROR(__xludf.DUMMYFUNCTION("""COMPUTED_VALUE"""),45762.66666666667)</f>
        <v>45762.66667</v>
      </c>
      <c r="E324" s="1">
        <f>IFERROR(__xludf.DUMMYFUNCTION("""COMPUTED_VALUE"""),1466.95)</f>
        <v>1466.95</v>
      </c>
      <c r="G324" s="2">
        <f>IFERROR(__xludf.DUMMYFUNCTION("""COMPUTED_VALUE"""),45762.66666666667)</f>
        <v>45762.66667</v>
      </c>
      <c r="H324" s="1">
        <f>IFERROR(__xludf.DUMMYFUNCTION("""COMPUTED_VALUE"""),1445.8)</f>
        <v>1445.8</v>
      </c>
      <c r="J324" s="2">
        <f>IFERROR(__xludf.DUMMYFUNCTION("""COMPUTED_VALUE"""),45762.66666666667)</f>
        <v>45762.66667</v>
      </c>
      <c r="K324" s="1">
        <f>IFERROR(__xludf.DUMMYFUNCTION("""COMPUTED_VALUE"""),1450.01)</f>
        <v>1450.01</v>
      </c>
      <c r="M324" s="2">
        <f>IFERROR(__xludf.DUMMYFUNCTION("""COMPUTED_VALUE"""),45762.66666666667)</f>
        <v>45762.66667</v>
      </c>
      <c r="N324" s="1">
        <f>IFERROR(__xludf.DUMMYFUNCTION("""COMPUTED_VALUE"""),0.0)</f>
        <v>0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IFERROR(__xludf.DUMMYFUNCTION("""COMPUTED_VALUE"""),1440.92)</f>
        <v>1440.92</v>
      </c>
      <c r="D325" s="2">
        <f>IFERROR(__xludf.DUMMYFUNCTION("""COMPUTED_VALUE"""),45763.66666666667)</f>
        <v>45763.66667</v>
      </c>
      <c r="E325" s="1">
        <f>IFERROR(__xludf.DUMMYFUNCTION("""COMPUTED_VALUE"""),1452.46)</f>
        <v>1452.46</v>
      </c>
      <c r="G325" s="2">
        <f>IFERROR(__xludf.DUMMYFUNCTION("""COMPUTED_VALUE"""),45763.66666666667)</f>
        <v>45763.66667</v>
      </c>
      <c r="H325" s="1">
        <f>IFERROR(__xludf.DUMMYFUNCTION("""COMPUTED_VALUE"""),1418.27)</f>
        <v>1418.27</v>
      </c>
      <c r="J325" s="2">
        <f>IFERROR(__xludf.DUMMYFUNCTION("""COMPUTED_VALUE"""),45763.66666666667)</f>
        <v>45763.66667</v>
      </c>
      <c r="K325" s="1">
        <f>IFERROR(__xludf.DUMMYFUNCTION("""COMPUTED_VALUE"""),1433.17)</f>
        <v>1433.17</v>
      </c>
      <c r="M325" s="2">
        <f>IFERROR(__xludf.DUMMYFUNCTION("""COMPUTED_VALUE"""),45763.66666666667)</f>
        <v>45763.66667</v>
      </c>
      <c r="N325" s="1">
        <f>IFERROR(__xludf.DUMMYFUNCTION("""COMPUTED_VALUE"""),0.0)</f>
        <v>0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IFERROR(__xludf.DUMMYFUNCTION("""COMPUTED_VALUE"""),1436.95)</f>
        <v>1436.95</v>
      </c>
      <c r="D326" s="2">
        <f>IFERROR(__xludf.DUMMYFUNCTION("""COMPUTED_VALUE"""),45764.66666666667)</f>
        <v>45764.66667</v>
      </c>
      <c r="E326" s="1">
        <f>IFERROR(__xludf.DUMMYFUNCTION("""COMPUTED_VALUE"""),1452.16)</f>
        <v>1452.16</v>
      </c>
      <c r="G326" s="2">
        <f>IFERROR(__xludf.DUMMYFUNCTION("""COMPUTED_VALUE"""),45764.66666666667)</f>
        <v>45764.66667</v>
      </c>
      <c r="H326" s="1">
        <f>IFERROR(__xludf.DUMMYFUNCTION("""COMPUTED_VALUE"""),1433.13)</f>
        <v>1433.13</v>
      </c>
      <c r="J326" s="2">
        <f>IFERROR(__xludf.DUMMYFUNCTION("""COMPUTED_VALUE"""),45764.66666666667)</f>
        <v>45764.66667</v>
      </c>
      <c r="K326" s="1">
        <f>IFERROR(__xludf.DUMMYFUNCTION("""COMPUTED_VALUE"""),1443.74)</f>
        <v>1443.74</v>
      </c>
      <c r="M326" s="2">
        <f>IFERROR(__xludf.DUMMYFUNCTION("""COMPUTED_VALUE"""),45764.66666666667)</f>
        <v>45764.66667</v>
      </c>
      <c r="N326" s="1">
        <f>IFERROR(__xludf.DUMMYFUNCTION("""COMPUTED_VALUE"""),0.0)</f>
        <v>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IFERROR(__xludf.DUMMYFUNCTION("""COMPUTED_VALUE"""),1431.86)</f>
        <v>1431.86</v>
      </c>
      <c r="D327" s="2">
        <f>IFERROR(__xludf.DUMMYFUNCTION("""COMPUTED_VALUE"""),45768.66666666667)</f>
        <v>45768.66667</v>
      </c>
      <c r="E327" s="1">
        <f>IFERROR(__xludf.DUMMYFUNCTION("""COMPUTED_VALUE"""),1432.29)</f>
        <v>1432.29</v>
      </c>
      <c r="G327" s="2">
        <f>IFERROR(__xludf.DUMMYFUNCTION("""COMPUTED_VALUE"""),45768.66666666667)</f>
        <v>45768.66667</v>
      </c>
      <c r="H327" s="1">
        <f>IFERROR(__xludf.DUMMYFUNCTION("""COMPUTED_VALUE"""),1393.37)</f>
        <v>1393.37</v>
      </c>
      <c r="J327" s="2">
        <f>IFERROR(__xludf.DUMMYFUNCTION("""COMPUTED_VALUE"""),45768.66666666667)</f>
        <v>45768.66667</v>
      </c>
      <c r="K327" s="1">
        <f>IFERROR(__xludf.DUMMYFUNCTION("""COMPUTED_VALUE"""),1407.61)</f>
        <v>1407.61</v>
      </c>
      <c r="M327" s="2">
        <f>IFERROR(__xludf.DUMMYFUNCTION("""COMPUTED_VALUE"""),45768.66666666667)</f>
        <v>45768.66667</v>
      </c>
      <c r="N327" s="1">
        <f>IFERROR(__xludf.DUMMYFUNCTION("""COMPUTED_VALUE"""),0.0)</f>
        <v>0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IFERROR(__xludf.DUMMYFUNCTION("""COMPUTED_VALUE"""),1425.24)</f>
        <v>1425.24</v>
      </c>
      <c r="D328" s="2">
        <f>IFERROR(__xludf.DUMMYFUNCTION("""COMPUTED_VALUE"""),45769.66666666667)</f>
        <v>45769.66667</v>
      </c>
      <c r="E328" s="1">
        <f>IFERROR(__xludf.DUMMYFUNCTION("""COMPUTED_VALUE"""),1451.94)</f>
        <v>1451.94</v>
      </c>
      <c r="G328" s="2">
        <f>IFERROR(__xludf.DUMMYFUNCTION("""COMPUTED_VALUE"""),45769.66666666667)</f>
        <v>45769.66667</v>
      </c>
      <c r="H328" s="1">
        <f>IFERROR(__xludf.DUMMYFUNCTION("""COMPUTED_VALUE"""),1424.33)</f>
        <v>1424.33</v>
      </c>
      <c r="J328" s="2">
        <f>IFERROR(__xludf.DUMMYFUNCTION("""COMPUTED_VALUE"""),45769.66666666667)</f>
        <v>45769.66667</v>
      </c>
      <c r="K328" s="1">
        <f>IFERROR(__xludf.DUMMYFUNCTION("""COMPUTED_VALUE"""),1447.04)</f>
        <v>1447.04</v>
      </c>
      <c r="M328" s="2">
        <f>IFERROR(__xludf.DUMMYFUNCTION("""COMPUTED_VALUE"""),45769.66666666667)</f>
        <v>45769.66667</v>
      </c>
      <c r="N328" s="1">
        <f>IFERROR(__xludf.DUMMYFUNCTION("""COMPUTED_VALUE"""),0.0)</f>
        <v>0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IFERROR(__xludf.DUMMYFUNCTION("""COMPUTED_VALUE"""),1483.23)</f>
        <v>1483.23</v>
      </c>
      <c r="D329" s="2">
        <f>IFERROR(__xludf.DUMMYFUNCTION("""COMPUTED_VALUE"""),45770.66666666667)</f>
        <v>45770.66667</v>
      </c>
      <c r="E329" s="1">
        <f>IFERROR(__xludf.DUMMYFUNCTION("""COMPUTED_VALUE"""),1510.52)</f>
        <v>1510.52</v>
      </c>
      <c r="G329" s="2">
        <f>IFERROR(__xludf.DUMMYFUNCTION("""COMPUTED_VALUE"""),45770.66666666667)</f>
        <v>45770.66667</v>
      </c>
      <c r="H329" s="1">
        <f>IFERROR(__xludf.DUMMYFUNCTION("""COMPUTED_VALUE"""),1463.33)</f>
        <v>1463.33</v>
      </c>
      <c r="J329" s="2">
        <f>IFERROR(__xludf.DUMMYFUNCTION("""COMPUTED_VALUE"""),45770.66666666667)</f>
        <v>45770.66667</v>
      </c>
      <c r="K329" s="1">
        <f>IFERROR(__xludf.DUMMYFUNCTION("""COMPUTED_VALUE"""),1468.78)</f>
        <v>1468.78</v>
      </c>
      <c r="M329" s="2">
        <f>IFERROR(__xludf.DUMMYFUNCTION("""COMPUTED_VALUE"""),45770.66666666667)</f>
        <v>45770.66667</v>
      </c>
      <c r="N329" s="1">
        <f>IFERROR(__xludf.DUMMYFUNCTION("""COMPUTED_VALUE"""),0.0)</f>
        <v>0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IFERROR(__xludf.DUMMYFUNCTION("""COMPUTED_VALUE"""),1472.28)</f>
        <v>1472.28</v>
      </c>
      <c r="D330" s="2">
        <f>IFERROR(__xludf.DUMMYFUNCTION("""COMPUTED_VALUE"""),45771.66666666667)</f>
        <v>45771.66667</v>
      </c>
      <c r="E330" s="1">
        <f>IFERROR(__xludf.DUMMYFUNCTION("""COMPUTED_VALUE"""),1501.89)</f>
        <v>1501.89</v>
      </c>
      <c r="G330" s="2">
        <f>IFERROR(__xludf.DUMMYFUNCTION("""COMPUTED_VALUE"""),45771.66666666667)</f>
        <v>45771.66667</v>
      </c>
      <c r="H330" s="1">
        <f>IFERROR(__xludf.DUMMYFUNCTION("""COMPUTED_VALUE"""),1468.66)</f>
        <v>1468.66</v>
      </c>
      <c r="J330" s="2">
        <f>IFERROR(__xludf.DUMMYFUNCTION("""COMPUTED_VALUE"""),45771.66666666667)</f>
        <v>45771.66667</v>
      </c>
      <c r="K330" s="1">
        <f>IFERROR(__xludf.DUMMYFUNCTION("""COMPUTED_VALUE"""),1499.94)</f>
        <v>1499.94</v>
      </c>
      <c r="M330" s="2">
        <f>IFERROR(__xludf.DUMMYFUNCTION("""COMPUTED_VALUE"""),45771.66666666667)</f>
        <v>45771.66667</v>
      </c>
      <c r="N330" s="1">
        <f>IFERROR(__xludf.DUMMYFUNCTION("""COMPUTED_VALUE"""),0.0)</f>
        <v>0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IFERROR(__xludf.DUMMYFUNCTION("""COMPUTED_VALUE"""),1494.13)</f>
        <v>1494.13</v>
      </c>
      <c r="D331" s="2">
        <f>IFERROR(__xludf.DUMMYFUNCTION("""COMPUTED_VALUE"""),45772.66666666667)</f>
        <v>45772.66667</v>
      </c>
      <c r="E331" s="1">
        <f>IFERROR(__xludf.DUMMYFUNCTION("""COMPUTED_VALUE"""),1503.7)</f>
        <v>1503.7</v>
      </c>
      <c r="G331" s="2">
        <f>IFERROR(__xludf.DUMMYFUNCTION("""COMPUTED_VALUE"""),45772.66666666667)</f>
        <v>45772.66667</v>
      </c>
      <c r="H331" s="1">
        <f>IFERROR(__xludf.DUMMYFUNCTION("""COMPUTED_VALUE"""),1487.95)</f>
        <v>1487.95</v>
      </c>
      <c r="J331" s="2">
        <f>IFERROR(__xludf.DUMMYFUNCTION("""COMPUTED_VALUE"""),45772.66666666667)</f>
        <v>45772.66667</v>
      </c>
      <c r="K331" s="1">
        <f>IFERROR(__xludf.DUMMYFUNCTION("""COMPUTED_VALUE"""),1500.33)</f>
        <v>1500.33</v>
      </c>
      <c r="M331" s="2">
        <f>IFERROR(__xludf.DUMMYFUNCTION("""COMPUTED_VALUE"""),45772.66666666667)</f>
        <v>45772.66667</v>
      </c>
      <c r="N331" s="1">
        <f>IFERROR(__xludf.DUMMYFUNCTION("""COMPUTED_VALUE"""),0.0)</f>
        <v>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IFERROR(__xludf.DUMMYFUNCTION("""COMPUTED_VALUE"""),1503.26)</f>
        <v>1503.26</v>
      </c>
      <c r="D332" s="2">
        <f>IFERROR(__xludf.DUMMYFUNCTION("""COMPUTED_VALUE"""),45775.66666666667)</f>
        <v>45775.66667</v>
      </c>
      <c r="E332" s="1">
        <f>IFERROR(__xludf.DUMMYFUNCTION("""COMPUTED_VALUE"""),1514.16)</f>
        <v>1514.16</v>
      </c>
      <c r="G332" s="2">
        <f>IFERROR(__xludf.DUMMYFUNCTION("""COMPUTED_VALUE"""),45775.66666666667)</f>
        <v>45775.66667</v>
      </c>
      <c r="H332" s="1">
        <f>IFERROR(__xludf.DUMMYFUNCTION("""COMPUTED_VALUE"""),1491.11)</f>
        <v>1491.11</v>
      </c>
      <c r="J332" s="2">
        <f>IFERROR(__xludf.DUMMYFUNCTION("""COMPUTED_VALUE"""),45775.66666666667)</f>
        <v>45775.66667</v>
      </c>
      <c r="K332" s="1">
        <f>IFERROR(__xludf.DUMMYFUNCTION("""COMPUTED_VALUE"""),1507.0)</f>
        <v>1507</v>
      </c>
      <c r="M332" s="2">
        <f>IFERROR(__xludf.DUMMYFUNCTION("""COMPUTED_VALUE"""),45775.66666666667)</f>
        <v>45775.66667</v>
      </c>
      <c r="N332" s="1">
        <f>IFERROR(__xludf.DUMMYFUNCTION("""COMPUTED_VALUE"""),0.0)</f>
        <v>0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IFERROR(__xludf.DUMMYFUNCTION("""COMPUTED_VALUE"""),1501.81)</f>
        <v>1501.81</v>
      </c>
      <c r="D333" s="2">
        <f>IFERROR(__xludf.DUMMYFUNCTION("""COMPUTED_VALUE"""),45776.66666666667)</f>
        <v>45776.66667</v>
      </c>
      <c r="E333" s="1">
        <f>IFERROR(__xludf.DUMMYFUNCTION("""COMPUTED_VALUE"""),1519.65)</f>
        <v>1519.65</v>
      </c>
      <c r="G333" s="2">
        <f>IFERROR(__xludf.DUMMYFUNCTION("""COMPUTED_VALUE"""),45776.66666666667)</f>
        <v>45776.66667</v>
      </c>
      <c r="H333" s="1">
        <f>IFERROR(__xludf.DUMMYFUNCTION("""COMPUTED_VALUE"""),1495.8)</f>
        <v>1495.8</v>
      </c>
      <c r="J333" s="2">
        <f>IFERROR(__xludf.DUMMYFUNCTION("""COMPUTED_VALUE"""),45776.66666666667)</f>
        <v>45776.66667</v>
      </c>
      <c r="K333" s="1">
        <f>IFERROR(__xludf.DUMMYFUNCTION("""COMPUTED_VALUE"""),1514.19)</f>
        <v>1514.19</v>
      </c>
      <c r="M333" s="2">
        <f>IFERROR(__xludf.DUMMYFUNCTION("""COMPUTED_VALUE"""),45776.66666666667)</f>
        <v>45776.66667</v>
      </c>
      <c r="N333" s="1">
        <f>IFERROR(__xludf.DUMMYFUNCTION("""COMPUTED_VALUE"""),0.0)</f>
        <v>0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IFERROR(__xludf.DUMMYFUNCTION("""COMPUTED_VALUE"""),1491.24)</f>
        <v>1491.24</v>
      </c>
      <c r="D334" s="2">
        <f>IFERROR(__xludf.DUMMYFUNCTION("""COMPUTED_VALUE"""),45777.66666666667)</f>
        <v>45777.66667</v>
      </c>
      <c r="E334" s="1">
        <f>IFERROR(__xludf.DUMMYFUNCTION("""COMPUTED_VALUE"""),1511.95)</f>
        <v>1511.95</v>
      </c>
      <c r="G334" s="2">
        <f>IFERROR(__xludf.DUMMYFUNCTION("""COMPUTED_VALUE"""),45777.66666666667)</f>
        <v>45777.66667</v>
      </c>
      <c r="H334" s="1">
        <f>IFERROR(__xludf.DUMMYFUNCTION("""COMPUTED_VALUE"""),1473.05)</f>
        <v>1473.05</v>
      </c>
      <c r="J334" s="2">
        <f>IFERROR(__xludf.DUMMYFUNCTION("""COMPUTED_VALUE"""),45777.66666666667)</f>
        <v>45777.66667</v>
      </c>
      <c r="K334" s="1">
        <f>IFERROR(__xludf.DUMMYFUNCTION("""COMPUTED_VALUE"""),1509.77)</f>
        <v>1509.77</v>
      </c>
      <c r="M334" s="2">
        <f>IFERROR(__xludf.DUMMYFUNCTION("""COMPUTED_VALUE"""),45777.66666666667)</f>
        <v>45777.66667</v>
      </c>
      <c r="N334" s="1">
        <f>IFERROR(__xludf.DUMMYFUNCTION("""COMPUTED_VALUE"""),0.0)</f>
        <v>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IFERROR(__xludf.DUMMYFUNCTION("""COMPUTED_VALUE"""),1516.45)</f>
        <v>1516.45</v>
      </c>
      <c r="D335" s="2">
        <f>IFERROR(__xludf.DUMMYFUNCTION("""COMPUTED_VALUE"""),45778.66666666667)</f>
        <v>45778.66667</v>
      </c>
      <c r="E335" s="1">
        <f>IFERROR(__xludf.DUMMYFUNCTION("""COMPUTED_VALUE"""),1531.94)</f>
        <v>1531.94</v>
      </c>
      <c r="G335" s="2">
        <f>IFERROR(__xludf.DUMMYFUNCTION("""COMPUTED_VALUE"""),45778.66666666667)</f>
        <v>45778.66667</v>
      </c>
      <c r="H335" s="1">
        <f>IFERROR(__xludf.DUMMYFUNCTION("""COMPUTED_VALUE"""),1508.53)</f>
        <v>1508.53</v>
      </c>
      <c r="J335" s="2">
        <f>IFERROR(__xludf.DUMMYFUNCTION("""COMPUTED_VALUE"""),45778.66666666667)</f>
        <v>45778.66667</v>
      </c>
      <c r="K335" s="1">
        <f>IFERROR(__xludf.DUMMYFUNCTION("""COMPUTED_VALUE"""),1512.39)</f>
        <v>1512.39</v>
      </c>
      <c r="M335" s="2">
        <f>IFERROR(__xludf.DUMMYFUNCTION("""COMPUTED_VALUE"""),45778.66666666667)</f>
        <v>45778.66667</v>
      </c>
      <c r="N335" s="1">
        <f>IFERROR(__xludf.DUMMYFUNCTION("""COMPUTED_VALUE"""),0.0)</f>
        <v>0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IFERROR(__xludf.DUMMYFUNCTION("""COMPUTED_VALUE"""),1531.6)</f>
        <v>1531.6</v>
      </c>
      <c r="D336" s="2">
        <f>IFERROR(__xludf.DUMMYFUNCTION("""COMPUTED_VALUE"""),45779.66666666667)</f>
        <v>45779.66667</v>
      </c>
      <c r="E336" s="1">
        <f>IFERROR(__xludf.DUMMYFUNCTION("""COMPUTED_VALUE"""),1549.8)</f>
        <v>1549.8</v>
      </c>
      <c r="G336" s="2">
        <f>IFERROR(__xludf.DUMMYFUNCTION("""COMPUTED_VALUE"""),45779.66666666667)</f>
        <v>45779.66667</v>
      </c>
      <c r="H336" s="1">
        <f>IFERROR(__xludf.DUMMYFUNCTION("""COMPUTED_VALUE"""),1531.11)</f>
        <v>1531.11</v>
      </c>
      <c r="J336" s="2">
        <f>IFERROR(__xludf.DUMMYFUNCTION("""COMPUTED_VALUE"""),45779.66666666667)</f>
        <v>45779.66667</v>
      </c>
      <c r="K336" s="1">
        <f>IFERROR(__xludf.DUMMYFUNCTION("""COMPUTED_VALUE"""),1545.24)</f>
        <v>1545.24</v>
      </c>
      <c r="M336" s="2">
        <f>IFERROR(__xludf.DUMMYFUNCTION("""COMPUTED_VALUE"""),45779.66666666667)</f>
        <v>45779.66667</v>
      </c>
      <c r="N336" s="1">
        <f>IFERROR(__xludf.DUMMYFUNCTION("""COMPUTED_VALUE"""),0.0)</f>
        <v>0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IFERROR(__xludf.DUMMYFUNCTION("""COMPUTED_VALUE"""),1536.05)</f>
        <v>1536.05</v>
      </c>
      <c r="D337" s="2">
        <f>IFERROR(__xludf.DUMMYFUNCTION("""COMPUTED_VALUE"""),45782.66666666667)</f>
        <v>45782.66667</v>
      </c>
      <c r="E337" s="1">
        <f>IFERROR(__xludf.DUMMYFUNCTION("""COMPUTED_VALUE"""),1550.56)</f>
        <v>1550.56</v>
      </c>
      <c r="G337" s="2">
        <f>IFERROR(__xludf.DUMMYFUNCTION("""COMPUTED_VALUE"""),45782.66666666667)</f>
        <v>45782.66667</v>
      </c>
      <c r="H337" s="1">
        <f>IFERROR(__xludf.DUMMYFUNCTION("""COMPUTED_VALUE"""),1532.57)</f>
        <v>1532.57</v>
      </c>
      <c r="J337" s="2">
        <f>IFERROR(__xludf.DUMMYFUNCTION("""COMPUTED_VALUE"""),45782.66666666667)</f>
        <v>45782.66667</v>
      </c>
      <c r="K337" s="1">
        <f>IFERROR(__xludf.DUMMYFUNCTION("""COMPUTED_VALUE"""),1540.88)</f>
        <v>1540.88</v>
      </c>
      <c r="M337" s="2">
        <f>IFERROR(__xludf.DUMMYFUNCTION("""COMPUTED_VALUE"""),45782.66666666667)</f>
        <v>45782.66667</v>
      </c>
      <c r="N337" s="1">
        <f>IFERROR(__xludf.DUMMYFUNCTION("""COMPUTED_VALUE"""),0.0)</f>
        <v>0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IFERROR(__xludf.DUMMYFUNCTION("""COMPUTED_VALUE"""),1528.63)</f>
        <v>1528.63</v>
      </c>
      <c r="D338" s="2">
        <f>IFERROR(__xludf.DUMMYFUNCTION("""COMPUTED_VALUE"""),45783.66666666667)</f>
        <v>45783.66667</v>
      </c>
      <c r="E338" s="1">
        <f>IFERROR(__xludf.DUMMYFUNCTION("""COMPUTED_VALUE"""),1543.6)</f>
        <v>1543.6</v>
      </c>
      <c r="G338" s="2">
        <f>IFERROR(__xludf.DUMMYFUNCTION("""COMPUTED_VALUE"""),45783.66666666667)</f>
        <v>45783.66667</v>
      </c>
      <c r="H338" s="1">
        <f>IFERROR(__xludf.DUMMYFUNCTION("""COMPUTED_VALUE"""),1523.88)</f>
        <v>1523.88</v>
      </c>
      <c r="J338" s="2">
        <f>IFERROR(__xludf.DUMMYFUNCTION("""COMPUTED_VALUE"""),45783.66666666667)</f>
        <v>45783.66667</v>
      </c>
      <c r="K338" s="1">
        <f>IFERROR(__xludf.DUMMYFUNCTION("""COMPUTED_VALUE"""),1532.3)</f>
        <v>1532.3</v>
      </c>
      <c r="M338" s="2">
        <f>IFERROR(__xludf.DUMMYFUNCTION("""COMPUTED_VALUE"""),45783.66666666667)</f>
        <v>45783.66667</v>
      </c>
      <c r="N338" s="1">
        <f>IFERROR(__xludf.DUMMYFUNCTION("""COMPUTED_VALUE"""),0.0)</f>
        <v>0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IFERROR(__xludf.DUMMYFUNCTION("""COMPUTED_VALUE"""),1535.36)</f>
        <v>1535.36</v>
      </c>
      <c r="D339" s="2">
        <f>IFERROR(__xludf.DUMMYFUNCTION("""COMPUTED_VALUE"""),45784.66666666667)</f>
        <v>45784.66667</v>
      </c>
      <c r="E339" s="1">
        <f>IFERROR(__xludf.DUMMYFUNCTION("""COMPUTED_VALUE"""),1545.07)</f>
        <v>1545.07</v>
      </c>
      <c r="G339" s="2">
        <f>IFERROR(__xludf.DUMMYFUNCTION("""COMPUTED_VALUE"""),45784.66666666667)</f>
        <v>45784.66667</v>
      </c>
      <c r="H339" s="1">
        <f>IFERROR(__xludf.DUMMYFUNCTION("""COMPUTED_VALUE"""),1528.43)</f>
        <v>1528.43</v>
      </c>
      <c r="J339" s="2">
        <f>IFERROR(__xludf.DUMMYFUNCTION("""COMPUTED_VALUE"""),45784.66666666667)</f>
        <v>45784.66667</v>
      </c>
      <c r="K339" s="1">
        <f>IFERROR(__xludf.DUMMYFUNCTION("""COMPUTED_VALUE"""),1539.48)</f>
        <v>1539.48</v>
      </c>
      <c r="M339" s="2">
        <f>IFERROR(__xludf.DUMMYFUNCTION("""COMPUTED_VALUE"""),45784.66666666667)</f>
        <v>45784.66667</v>
      </c>
      <c r="N339" s="1">
        <f>IFERROR(__xludf.DUMMYFUNCTION("""COMPUTED_VALUE"""),0.0)</f>
        <v>0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IFERROR(__xludf.DUMMYFUNCTION("""COMPUTED_VALUE"""),1553.96)</f>
        <v>1553.96</v>
      </c>
      <c r="D340" s="2">
        <f>IFERROR(__xludf.DUMMYFUNCTION("""COMPUTED_VALUE"""),45785.66666666667)</f>
        <v>45785.66667</v>
      </c>
      <c r="E340" s="1">
        <f>IFERROR(__xludf.DUMMYFUNCTION("""COMPUTED_VALUE"""),1576.87)</f>
        <v>1576.87</v>
      </c>
      <c r="G340" s="2">
        <f>IFERROR(__xludf.DUMMYFUNCTION("""COMPUTED_VALUE"""),45785.66666666667)</f>
        <v>45785.66667</v>
      </c>
      <c r="H340" s="1">
        <f>IFERROR(__xludf.DUMMYFUNCTION("""COMPUTED_VALUE"""),1550.04)</f>
        <v>1550.04</v>
      </c>
      <c r="J340" s="2">
        <f>IFERROR(__xludf.DUMMYFUNCTION("""COMPUTED_VALUE"""),45785.66666666667)</f>
        <v>45785.66667</v>
      </c>
      <c r="K340" s="1">
        <f>IFERROR(__xludf.DUMMYFUNCTION("""COMPUTED_VALUE"""),1561.89)</f>
        <v>1561.89</v>
      </c>
      <c r="M340" s="2">
        <f>IFERROR(__xludf.DUMMYFUNCTION("""COMPUTED_VALUE"""),45785.66666666667)</f>
        <v>45785.66667</v>
      </c>
      <c r="N340" s="1">
        <f>IFERROR(__xludf.DUMMYFUNCTION("""COMPUTED_VALUE"""),0.0)</f>
        <v>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IFERROR(__xludf.DUMMYFUNCTION("""COMPUTED_VALUE"""),1567.63)</f>
        <v>1567.63</v>
      </c>
      <c r="D341" s="2">
        <f>IFERROR(__xludf.DUMMYFUNCTION("""COMPUTED_VALUE"""),45786.66666666667)</f>
        <v>45786.66667</v>
      </c>
      <c r="E341" s="1">
        <f>IFERROR(__xludf.DUMMYFUNCTION("""COMPUTED_VALUE"""),1570.66)</f>
        <v>1570.66</v>
      </c>
      <c r="G341" s="2">
        <f>IFERROR(__xludf.DUMMYFUNCTION("""COMPUTED_VALUE"""),45786.66666666667)</f>
        <v>45786.66667</v>
      </c>
      <c r="H341" s="1">
        <f>IFERROR(__xludf.DUMMYFUNCTION("""COMPUTED_VALUE"""),1556.1)</f>
        <v>1556.1</v>
      </c>
      <c r="J341" s="2">
        <f>IFERROR(__xludf.DUMMYFUNCTION("""COMPUTED_VALUE"""),45786.66666666667)</f>
        <v>45786.66667</v>
      </c>
      <c r="K341" s="1">
        <f>IFERROR(__xludf.DUMMYFUNCTION("""COMPUTED_VALUE"""),1562.27)</f>
        <v>1562.27</v>
      </c>
      <c r="M341" s="2">
        <f>IFERROR(__xludf.DUMMYFUNCTION("""COMPUTED_VALUE"""),45786.66666666667)</f>
        <v>45786.66667</v>
      </c>
      <c r="N341" s="1">
        <f>IFERROR(__xludf.DUMMYFUNCTION("""COMPUTED_VALUE"""),0.0)</f>
        <v>0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IFERROR(__xludf.DUMMYFUNCTION("""COMPUTED_VALUE"""),1607.91)</f>
        <v>1607.91</v>
      </c>
      <c r="D342" s="2">
        <f>IFERROR(__xludf.DUMMYFUNCTION("""COMPUTED_VALUE"""),45789.66666666667)</f>
        <v>45789.66667</v>
      </c>
      <c r="E342" s="1">
        <f>IFERROR(__xludf.DUMMYFUNCTION("""COMPUTED_VALUE"""),1620.74)</f>
        <v>1620.74</v>
      </c>
      <c r="G342" s="2">
        <f>IFERROR(__xludf.DUMMYFUNCTION("""COMPUTED_VALUE"""),45789.66666666667)</f>
        <v>45789.66667</v>
      </c>
      <c r="H342" s="1">
        <f>IFERROR(__xludf.DUMMYFUNCTION("""COMPUTED_VALUE"""),1602.44)</f>
        <v>1602.44</v>
      </c>
      <c r="J342" s="2">
        <f>IFERROR(__xludf.DUMMYFUNCTION("""COMPUTED_VALUE"""),45789.66666666667)</f>
        <v>45789.66667</v>
      </c>
      <c r="K342" s="1">
        <f>IFERROR(__xludf.DUMMYFUNCTION("""COMPUTED_VALUE"""),1617.87)</f>
        <v>1617.87</v>
      </c>
      <c r="M342" s="2">
        <f>IFERROR(__xludf.DUMMYFUNCTION("""COMPUTED_VALUE"""),45789.66666666667)</f>
        <v>45789.66667</v>
      </c>
      <c r="N342" s="1">
        <f>IFERROR(__xludf.DUMMYFUNCTION("""COMPUTED_VALUE"""),0.0)</f>
        <v>0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IFERROR(__xludf.DUMMYFUNCTION("""COMPUTED_VALUE"""),1623.44)</f>
        <v>1623.44</v>
      </c>
      <c r="D343" s="2">
        <f>IFERROR(__xludf.DUMMYFUNCTION("""COMPUTED_VALUE"""),45790.66666666667)</f>
        <v>45790.66667</v>
      </c>
      <c r="E343" s="1">
        <f>IFERROR(__xludf.DUMMYFUNCTION("""COMPUTED_VALUE"""),1636.66)</f>
        <v>1636.66</v>
      </c>
      <c r="G343" s="2">
        <f>IFERROR(__xludf.DUMMYFUNCTION("""COMPUTED_VALUE"""),45790.66666666667)</f>
        <v>45790.66667</v>
      </c>
      <c r="H343" s="1">
        <f>IFERROR(__xludf.DUMMYFUNCTION("""COMPUTED_VALUE"""),1622.0)</f>
        <v>1622</v>
      </c>
      <c r="J343" s="2">
        <f>IFERROR(__xludf.DUMMYFUNCTION("""COMPUTED_VALUE"""),45790.66666666667)</f>
        <v>45790.66667</v>
      </c>
      <c r="K343" s="1">
        <f>IFERROR(__xludf.DUMMYFUNCTION("""COMPUTED_VALUE"""),1629.82)</f>
        <v>1629.82</v>
      </c>
      <c r="M343" s="2">
        <f>IFERROR(__xludf.DUMMYFUNCTION("""COMPUTED_VALUE"""),45790.66666666667)</f>
        <v>45790.66667</v>
      </c>
      <c r="N343" s="1">
        <f>IFERROR(__xludf.DUMMYFUNCTION("""COMPUTED_VALUE"""),0.0)</f>
        <v>0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IFERROR(__xludf.DUMMYFUNCTION("""COMPUTED_VALUE"""),1628.1)</f>
        <v>1628.1</v>
      </c>
      <c r="D344" s="2">
        <f>IFERROR(__xludf.DUMMYFUNCTION("""COMPUTED_VALUE"""),45791.66666666667)</f>
        <v>45791.66667</v>
      </c>
      <c r="E344" s="1">
        <f>IFERROR(__xludf.DUMMYFUNCTION("""COMPUTED_VALUE"""),1629.9)</f>
        <v>1629.9</v>
      </c>
      <c r="G344" s="2">
        <f>IFERROR(__xludf.DUMMYFUNCTION("""COMPUTED_VALUE"""),45791.66666666667)</f>
        <v>45791.66667</v>
      </c>
      <c r="H344" s="1">
        <f>IFERROR(__xludf.DUMMYFUNCTION("""COMPUTED_VALUE"""),1619.92)</f>
        <v>1619.92</v>
      </c>
      <c r="J344" s="2">
        <f>IFERROR(__xludf.DUMMYFUNCTION("""COMPUTED_VALUE"""),45791.66666666667)</f>
        <v>45791.66667</v>
      </c>
      <c r="K344" s="1">
        <f>IFERROR(__xludf.DUMMYFUNCTION("""COMPUTED_VALUE"""),1624.14)</f>
        <v>1624.14</v>
      </c>
      <c r="M344" s="2">
        <f>IFERROR(__xludf.DUMMYFUNCTION("""COMPUTED_VALUE"""),45791.66666666667)</f>
        <v>45791.66667</v>
      </c>
      <c r="N344" s="1">
        <f>IFERROR(__xludf.DUMMYFUNCTION("""COMPUTED_VALUE"""),0.0)</f>
        <v>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IFERROR(__xludf.DUMMYFUNCTION("""COMPUTED_VALUE"""),1616.3)</f>
        <v>1616.3</v>
      </c>
      <c r="D345" s="2">
        <f>IFERROR(__xludf.DUMMYFUNCTION("""COMPUTED_VALUE"""),45792.66666666667)</f>
        <v>45792.66667</v>
      </c>
      <c r="E345" s="1">
        <f>IFERROR(__xludf.DUMMYFUNCTION("""COMPUTED_VALUE"""),1625.95)</f>
        <v>1625.95</v>
      </c>
      <c r="G345" s="2">
        <f>IFERROR(__xludf.DUMMYFUNCTION("""COMPUTED_VALUE"""),45792.66666666667)</f>
        <v>45792.66667</v>
      </c>
      <c r="H345" s="1">
        <f>IFERROR(__xludf.DUMMYFUNCTION("""COMPUTED_VALUE"""),1610.15)</f>
        <v>1610.15</v>
      </c>
      <c r="J345" s="2">
        <f>IFERROR(__xludf.DUMMYFUNCTION("""COMPUTED_VALUE"""),45792.66666666667)</f>
        <v>45792.66667</v>
      </c>
      <c r="K345" s="1">
        <f>IFERROR(__xludf.DUMMYFUNCTION("""COMPUTED_VALUE"""),1625.22)</f>
        <v>1625.22</v>
      </c>
      <c r="M345" s="2">
        <f>IFERROR(__xludf.DUMMYFUNCTION("""COMPUTED_VALUE"""),45792.66666666667)</f>
        <v>45792.66667</v>
      </c>
      <c r="N345" s="1">
        <f>IFERROR(__xludf.DUMMYFUNCTION("""COMPUTED_VALUE"""),0.0)</f>
        <v>0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IFERROR(__xludf.DUMMYFUNCTION("""COMPUTED_VALUE"""),1627.52)</f>
        <v>1627.52</v>
      </c>
      <c r="D346" s="2">
        <f>IFERROR(__xludf.DUMMYFUNCTION("""COMPUTED_VALUE"""),45793.66666666667)</f>
        <v>45793.66667</v>
      </c>
      <c r="E346" s="1">
        <f>IFERROR(__xludf.DUMMYFUNCTION("""COMPUTED_VALUE"""),1642.47)</f>
        <v>1642.47</v>
      </c>
      <c r="G346" s="2">
        <f>IFERROR(__xludf.DUMMYFUNCTION("""COMPUTED_VALUE"""),45793.66666666667)</f>
        <v>45793.66667</v>
      </c>
      <c r="H346" s="1">
        <f>IFERROR(__xludf.DUMMYFUNCTION("""COMPUTED_VALUE"""),1622.7)</f>
        <v>1622.7</v>
      </c>
      <c r="J346" s="2">
        <f>IFERROR(__xludf.DUMMYFUNCTION("""COMPUTED_VALUE"""),45793.66666666667)</f>
        <v>45793.66667</v>
      </c>
      <c r="K346" s="1">
        <f>IFERROR(__xludf.DUMMYFUNCTION("""COMPUTED_VALUE"""),1642.37)</f>
        <v>1642.37</v>
      </c>
      <c r="M346" s="2">
        <f>IFERROR(__xludf.DUMMYFUNCTION("""COMPUTED_VALUE"""),45793.66666666667)</f>
        <v>45793.66667</v>
      </c>
      <c r="N346" s="1">
        <f>IFERROR(__xludf.DUMMYFUNCTION("""COMPUTED_VALUE"""),0.0)</f>
        <v>0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IFERROR(__xludf.DUMMYFUNCTION("""COMPUTED_VALUE"""),1621.28)</f>
        <v>1621.28</v>
      </c>
      <c r="D347" s="2">
        <f>IFERROR(__xludf.DUMMYFUNCTION("""COMPUTED_VALUE"""),45796.66666666667)</f>
        <v>45796.66667</v>
      </c>
      <c r="E347" s="1">
        <f>IFERROR(__xludf.DUMMYFUNCTION("""COMPUTED_VALUE"""),1641.1)</f>
        <v>1641.1</v>
      </c>
      <c r="G347" s="2">
        <f>IFERROR(__xludf.DUMMYFUNCTION("""COMPUTED_VALUE"""),45796.66666666667)</f>
        <v>45796.66667</v>
      </c>
      <c r="H347" s="1">
        <f>IFERROR(__xludf.DUMMYFUNCTION("""COMPUTED_VALUE"""),1620.62)</f>
        <v>1620.62</v>
      </c>
      <c r="J347" s="2">
        <f>IFERROR(__xludf.DUMMYFUNCTION("""COMPUTED_VALUE"""),45796.66666666667)</f>
        <v>45796.66667</v>
      </c>
      <c r="K347" s="1">
        <f>IFERROR(__xludf.DUMMYFUNCTION("""COMPUTED_VALUE"""),1639.99)</f>
        <v>1639.99</v>
      </c>
      <c r="M347" s="2">
        <f>IFERROR(__xludf.DUMMYFUNCTION("""COMPUTED_VALUE"""),45796.66666666667)</f>
        <v>45796.66667</v>
      </c>
      <c r="N347" s="1">
        <f>IFERROR(__xludf.DUMMYFUNCTION("""COMPUTED_VALUE"""),0.0)</f>
        <v>0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IFERROR(__xludf.DUMMYFUNCTION("""COMPUTED_VALUE"""),1636.68)</f>
        <v>1636.68</v>
      </c>
      <c r="D348" s="2">
        <f>IFERROR(__xludf.DUMMYFUNCTION("""COMPUTED_VALUE"""),45797.66666666667)</f>
        <v>45797.66667</v>
      </c>
      <c r="E348" s="1">
        <f>IFERROR(__xludf.DUMMYFUNCTION("""COMPUTED_VALUE"""),1642.0)</f>
        <v>1642</v>
      </c>
      <c r="G348" s="2">
        <f>IFERROR(__xludf.DUMMYFUNCTION("""COMPUTED_VALUE"""),45797.66666666667)</f>
        <v>45797.66667</v>
      </c>
      <c r="H348" s="1">
        <f>IFERROR(__xludf.DUMMYFUNCTION("""COMPUTED_VALUE"""),1629.51)</f>
        <v>1629.51</v>
      </c>
      <c r="J348" s="2">
        <f>IFERROR(__xludf.DUMMYFUNCTION("""COMPUTED_VALUE"""),45797.66666666667)</f>
        <v>45797.66667</v>
      </c>
      <c r="K348" s="1">
        <f>IFERROR(__xludf.DUMMYFUNCTION("""COMPUTED_VALUE"""),1635.39)</f>
        <v>1635.39</v>
      </c>
      <c r="M348" s="2">
        <f>IFERROR(__xludf.DUMMYFUNCTION("""COMPUTED_VALUE"""),45797.66666666667)</f>
        <v>45797.66667</v>
      </c>
      <c r="N348" s="1">
        <f>IFERROR(__xludf.DUMMYFUNCTION("""COMPUTED_VALUE"""),0.0)</f>
        <v>0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IFERROR(__xludf.DUMMYFUNCTION("""COMPUTED_VALUE"""),1621.22)</f>
        <v>1621.22</v>
      </c>
      <c r="D349" s="2">
        <f>IFERROR(__xludf.DUMMYFUNCTION("""COMPUTED_VALUE"""),45798.66666666667)</f>
        <v>45798.66667</v>
      </c>
      <c r="E349" s="1">
        <f>IFERROR(__xludf.DUMMYFUNCTION("""COMPUTED_VALUE"""),1622.78)</f>
        <v>1622.78</v>
      </c>
      <c r="G349" s="2">
        <f>IFERROR(__xludf.DUMMYFUNCTION("""COMPUTED_VALUE"""),45798.66666666667)</f>
        <v>45798.66667</v>
      </c>
      <c r="H349" s="1">
        <f>IFERROR(__xludf.DUMMYFUNCTION("""COMPUTED_VALUE"""),1590.45)</f>
        <v>1590.45</v>
      </c>
      <c r="J349" s="2">
        <f>IFERROR(__xludf.DUMMYFUNCTION("""COMPUTED_VALUE"""),45798.66666666667)</f>
        <v>45798.66667</v>
      </c>
      <c r="K349" s="1">
        <f>IFERROR(__xludf.DUMMYFUNCTION("""COMPUTED_VALUE"""),1593.05)</f>
        <v>1593.05</v>
      </c>
      <c r="M349" s="2">
        <f>IFERROR(__xludf.DUMMYFUNCTION("""COMPUTED_VALUE"""),45798.66666666667)</f>
        <v>45798.66667</v>
      </c>
      <c r="N349" s="1">
        <f>IFERROR(__xludf.DUMMYFUNCTION("""COMPUTED_VALUE"""),0.0)</f>
        <v>0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IFERROR(__xludf.DUMMYFUNCTION("""COMPUTED_VALUE"""),1589.73)</f>
        <v>1589.73</v>
      </c>
      <c r="D350" s="2">
        <f>IFERROR(__xludf.DUMMYFUNCTION("""COMPUTED_VALUE"""),45799.66666666667)</f>
        <v>45799.66667</v>
      </c>
      <c r="E350" s="1">
        <f>IFERROR(__xludf.DUMMYFUNCTION("""COMPUTED_VALUE"""),1599.92)</f>
        <v>1599.92</v>
      </c>
      <c r="G350" s="2">
        <f>IFERROR(__xludf.DUMMYFUNCTION("""COMPUTED_VALUE"""),45799.66666666667)</f>
        <v>45799.66667</v>
      </c>
      <c r="H350" s="1">
        <f>IFERROR(__xludf.DUMMYFUNCTION("""COMPUTED_VALUE"""),1581.5)</f>
        <v>1581.5</v>
      </c>
      <c r="J350" s="2">
        <f>IFERROR(__xludf.DUMMYFUNCTION("""COMPUTED_VALUE"""),45799.66666666667)</f>
        <v>45799.66667</v>
      </c>
      <c r="K350" s="1">
        <f>IFERROR(__xludf.DUMMYFUNCTION("""COMPUTED_VALUE"""),1591.17)</f>
        <v>1591.17</v>
      </c>
      <c r="M350" s="2">
        <f>IFERROR(__xludf.DUMMYFUNCTION("""COMPUTED_VALUE"""),45799.66666666667)</f>
        <v>45799.66667</v>
      </c>
      <c r="N350" s="1">
        <f>IFERROR(__xludf.DUMMYFUNCTION("""COMPUTED_VALUE"""),0.0)</f>
        <v>0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IFERROR(__xludf.DUMMYFUNCTION("""COMPUTED_VALUE"""),1568.89)</f>
        <v>1568.89</v>
      </c>
      <c r="D351" s="2">
        <f>IFERROR(__xludf.DUMMYFUNCTION("""COMPUTED_VALUE"""),45800.66666666667)</f>
        <v>45800.66667</v>
      </c>
      <c r="E351" s="1">
        <f>IFERROR(__xludf.DUMMYFUNCTION("""COMPUTED_VALUE"""),1587.98)</f>
        <v>1587.98</v>
      </c>
      <c r="G351" s="2">
        <f>IFERROR(__xludf.DUMMYFUNCTION("""COMPUTED_VALUE"""),45800.66666666667)</f>
        <v>45800.66667</v>
      </c>
      <c r="H351" s="1">
        <f>IFERROR(__xludf.DUMMYFUNCTION("""COMPUTED_VALUE"""),1567.27)</f>
        <v>1567.27</v>
      </c>
      <c r="J351" s="2">
        <f>IFERROR(__xludf.DUMMYFUNCTION("""COMPUTED_VALUE"""),45800.66666666667)</f>
        <v>45800.66667</v>
      </c>
      <c r="K351" s="1">
        <f>IFERROR(__xludf.DUMMYFUNCTION("""COMPUTED_VALUE"""),1582.99)</f>
        <v>1582.99</v>
      </c>
      <c r="M351" s="2">
        <f>IFERROR(__xludf.DUMMYFUNCTION("""COMPUTED_VALUE"""),45800.66666666667)</f>
        <v>45800.66667</v>
      </c>
      <c r="N351" s="1">
        <f>IFERROR(__xludf.DUMMYFUNCTION("""COMPUTED_VALUE"""),0.0)</f>
        <v>0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IFERROR(__xludf.DUMMYFUNCTION("""COMPUTED_VALUE"""),1603.31)</f>
        <v>1603.31</v>
      </c>
      <c r="D352" s="2">
        <f>IFERROR(__xludf.DUMMYFUNCTION("""COMPUTED_VALUE"""),45804.66666666667)</f>
        <v>45804.66667</v>
      </c>
      <c r="E352" s="1">
        <f>IFERROR(__xludf.DUMMYFUNCTION("""COMPUTED_VALUE"""),1616.1)</f>
        <v>1616.1</v>
      </c>
      <c r="G352" s="2">
        <f>IFERROR(__xludf.DUMMYFUNCTION("""COMPUTED_VALUE"""),45804.66666666667)</f>
        <v>45804.66667</v>
      </c>
      <c r="H352" s="1">
        <f>IFERROR(__xludf.DUMMYFUNCTION("""COMPUTED_VALUE"""),1593.9)</f>
        <v>1593.9</v>
      </c>
      <c r="J352" s="2">
        <f>IFERROR(__xludf.DUMMYFUNCTION("""COMPUTED_VALUE"""),45804.66666666667)</f>
        <v>45804.66667</v>
      </c>
      <c r="K352" s="1">
        <f>IFERROR(__xludf.DUMMYFUNCTION("""COMPUTED_VALUE"""),1615.91)</f>
        <v>1615.91</v>
      </c>
      <c r="M352" s="2">
        <f>IFERROR(__xludf.DUMMYFUNCTION("""COMPUTED_VALUE"""),45804.66666666667)</f>
        <v>45804.66667</v>
      </c>
      <c r="N352" s="1">
        <f>IFERROR(__xludf.DUMMYFUNCTION("""COMPUTED_VALUE"""),0.0)</f>
        <v>0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IFERROR(__xludf.DUMMYFUNCTION("""COMPUTED_VALUE"""),1615.85)</f>
        <v>1615.85</v>
      </c>
      <c r="D353" s="2">
        <f>IFERROR(__xludf.DUMMYFUNCTION("""COMPUTED_VALUE"""),45805.66666666667)</f>
        <v>45805.66667</v>
      </c>
      <c r="E353" s="1">
        <f>IFERROR(__xludf.DUMMYFUNCTION("""COMPUTED_VALUE"""),1616.51)</f>
        <v>1616.51</v>
      </c>
      <c r="G353" s="2">
        <f>IFERROR(__xludf.DUMMYFUNCTION("""COMPUTED_VALUE"""),45805.66666666667)</f>
        <v>45805.66667</v>
      </c>
      <c r="H353" s="1">
        <f>IFERROR(__xludf.DUMMYFUNCTION("""COMPUTED_VALUE"""),1596.76)</f>
        <v>1596.76</v>
      </c>
      <c r="J353" s="2">
        <f>IFERROR(__xludf.DUMMYFUNCTION("""COMPUTED_VALUE"""),45805.66666666667)</f>
        <v>45805.66667</v>
      </c>
      <c r="K353" s="1">
        <f>IFERROR(__xludf.DUMMYFUNCTION("""COMPUTED_VALUE"""),1598.47)</f>
        <v>1598.47</v>
      </c>
      <c r="M353" s="2">
        <f>IFERROR(__xludf.DUMMYFUNCTION("""COMPUTED_VALUE"""),45805.66666666667)</f>
        <v>45805.66667</v>
      </c>
      <c r="N353" s="1">
        <f>IFERROR(__xludf.DUMMYFUNCTION("""COMPUTED_VALUE"""),0.0)</f>
        <v>0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IFERROR(__xludf.DUMMYFUNCTION("""COMPUTED_VALUE"""),1610.09)</f>
        <v>1610.09</v>
      </c>
      <c r="D354" s="2">
        <f>IFERROR(__xludf.DUMMYFUNCTION("""COMPUTED_VALUE"""),45806.66666666667)</f>
        <v>45806.66667</v>
      </c>
      <c r="E354" s="1">
        <f>IFERROR(__xludf.DUMMYFUNCTION("""COMPUTED_VALUE"""),1610.36)</f>
        <v>1610.36</v>
      </c>
      <c r="G354" s="2">
        <f>IFERROR(__xludf.DUMMYFUNCTION("""COMPUTED_VALUE"""),45806.66666666667)</f>
        <v>45806.66667</v>
      </c>
      <c r="H354" s="1">
        <f>IFERROR(__xludf.DUMMYFUNCTION("""COMPUTED_VALUE"""),1590.0)</f>
        <v>1590</v>
      </c>
      <c r="J354" s="2">
        <f>IFERROR(__xludf.DUMMYFUNCTION("""COMPUTED_VALUE"""),45806.66666666667)</f>
        <v>45806.66667</v>
      </c>
      <c r="K354" s="1">
        <f>IFERROR(__xludf.DUMMYFUNCTION("""COMPUTED_VALUE"""),1601.61)</f>
        <v>1601.61</v>
      </c>
      <c r="M354" s="2">
        <f>IFERROR(__xludf.DUMMYFUNCTION("""COMPUTED_VALUE"""),45806.66666666667)</f>
        <v>45806.66667</v>
      </c>
      <c r="N354" s="1">
        <f>IFERROR(__xludf.DUMMYFUNCTION("""COMPUTED_VALUE"""),0.0)</f>
        <v>0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IFERROR(__xludf.DUMMYFUNCTION("""COMPUTED_VALUE"""),1594.02)</f>
        <v>1594.02</v>
      </c>
      <c r="D355" s="2">
        <f>IFERROR(__xludf.DUMMYFUNCTION("""COMPUTED_VALUE"""),45807.66666666667)</f>
        <v>45807.66667</v>
      </c>
      <c r="E355" s="1">
        <f>IFERROR(__xludf.DUMMYFUNCTION("""COMPUTED_VALUE"""),1601.43)</f>
        <v>1601.43</v>
      </c>
      <c r="G355" s="2">
        <f>IFERROR(__xludf.DUMMYFUNCTION("""COMPUTED_VALUE"""),45807.66666666667)</f>
        <v>45807.66667</v>
      </c>
      <c r="H355" s="1">
        <f>IFERROR(__xludf.DUMMYFUNCTION("""COMPUTED_VALUE"""),1581.32)</f>
        <v>1581.32</v>
      </c>
      <c r="J355" s="2">
        <f>IFERROR(__xludf.DUMMYFUNCTION("""COMPUTED_VALUE"""),45807.66666666667)</f>
        <v>45807.66667</v>
      </c>
      <c r="K355" s="1">
        <f>IFERROR(__xludf.DUMMYFUNCTION("""COMPUTED_VALUE"""),1598.03)</f>
        <v>1598.03</v>
      </c>
      <c r="M355" s="2">
        <f>IFERROR(__xludf.DUMMYFUNCTION("""COMPUTED_VALUE"""),45807.66666666667)</f>
        <v>45807.66667</v>
      </c>
      <c r="N355" s="1">
        <f>IFERROR(__xludf.DUMMYFUNCTION("""COMPUTED_VALUE"""),0.0)</f>
        <v>0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IFERROR(__xludf.DUMMYFUNCTION("""COMPUTED_VALUE"""),1595.84)</f>
        <v>1595.84</v>
      </c>
      <c r="D356" s="2">
        <f>IFERROR(__xludf.DUMMYFUNCTION("""COMPUTED_VALUE"""),45810.66666666667)</f>
        <v>45810.66667</v>
      </c>
      <c r="E356" s="1">
        <f>IFERROR(__xludf.DUMMYFUNCTION("""COMPUTED_VALUE"""),1599.09)</f>
        <v>1599.09</v>
      </c>
      <c r="G356" s="2">
        <f>IFERROR(__xludf.DUMMYFUNCTION("""COMPUTED_VALUE"""),45810.66666666667)</f>
        <v>45810.66667</v>
      </c>
      <c r="H356" s="1">
        <f>IFERROR(__xludf.DUMMYFUNCTION("""COMPUTED_VALUE"""),1575.58)</f>
        <v>1575.58</v>
      </c>
      <c r="J356" s="2">
        <f>IFERROR(__xludf.DUMMYFUNCTION("""COMPUTED_VALUE"""),45810.66666666667)</f>
        <v>45810.66667</v>
      </c>
      <c r="K356" s="1">
        <f>IFERROR(__xludf.DUMMYFUNCTION("""COMPUTED_VALUE"""),1598.17)</f>
        <v>1598.17</v>
      </c>
      <c r="M356" s="2">
        <f>IFERROR(__xludf.DUMMYFUNCTION("""COMPUTED_VALUE"""),45810.66666666667)</f>
        <v>45810.66667</v>
      </c>
      <c r="N356" s="1">
        <f>IFERROR(__xludf.DUMMYFUNCTION("""COMPUTED_VALUE"""),0.0)</f>
        <v>0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IFERROR(__xludf.DUMMYFUNCTION("""COMPUTED_VALUE"""),1600.23)</f>
        <v>1600.23</v>
      </c>
      <c r="D357" s="2">
        <f>IFERROR(__xludf.DUMMYFUNCTION("""COMPUTED_VALUE"""),45811.66666666667)</f>
        <v>45811.66667</v>
      </c>
      <c r="E357" s="1">
        <f>IFERROR(__xludf.DUMMYFUNCTION("""COMPUTED_VALUE"""),1620.96)</f>
        <v>1620.96</v>
      </c>
      <c r="G357" s="2">
        <f>IFERROR(__xludf.DUMMYFUNCTION("""COMPUTED_VALUE"""),45811.66666666667)</f>
        <v>45811.66667</v>
      </c>
      <c r="H357" s="1">
        <f>IFERROR(__xludf.DUMMYFUNCTION("""COMPUTED_VALUE"""),1594.58)</f>
        <v>1594.58</v>
      </c>
      <c r="J357" s="2">
        <f>IFERROR(__xludf.DUMMYFUNCTION("""COMPUTED_VALUE"""),45811.66666666667)</f>
        <v>45811.66667</v>
      </c>
      <c r="K357" s="1">
        <f>IFERROR(__xludf.DUMMYFUNCTION("""COMPUTED_VALUE"""),1618.36)</f>
        <v>1618.36</v>
      </c>
      <c r="M357" s="2">
        <f>IFERROR(__xludf.DUMMYFUNCTION("""COMPUTED_VALUE"""),45811.66666666667)</f>
        <v>45811.66667</v>
      </c>
      <c r="N357" s="1">
        <f>IFERROR(__xludf.DUMMYFUNCTION("""COMPUTED_VALUE"""),0.0)</f>
        <v>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IFERROR(__xludf.DUMMYFUNCTION("""COMPUTED_VALUE"""),1620.15)</f>
        <v>1620.15</v>
      </c>
      <c r="D358" s="2">
        <f>IFERROR(__xludf.DUMMYFUNCTION("""COMPUTED_VALUE"""),45812.66666666667)</f>
        <v>45812.66667</v>
      </c>
      <c r="E358" s="1">
        <f>IFERROR(__xludf.DUMMYFUNCTION("""COMPUTED_VALUE"""),1624.32)</f>
        <v>1624.32</v>
      </c>
      <c r="G358" s="2">
        <f>IFERROR(__xludf.DUMMYFUNCTION("""COMPUTED_VALUE"""),45812.66666666667)</f>
        <v>45812.66667</v>
      </c>
      <c r="H358" s="1">
        <f>IFERROR(__xludf.DUMMYFUNCTION("""COMPUTED_VALUE"""),1615.73)</f>
        <v>1615.73</v>
      </c>
      <c r="J358" s="2">
        <f>IFERROR(__xludf.DUMMYFUNCTION("""COMPUTED_VALUE"""),45812.66666666667)</f>
        <v>45812.66667</v>
      </c>
      <c r="K358" s="1">
        <f>IFERROR(__xludf.DUMMYFUNCTION("""COMPUTED_VALUE"""),1615.73)</f>
        <v>1615.73</v>
      </c>
      <c r="M358" s="2">
        <f>IFERROR(__xludf.DUMMYFUNCTION("""COMPUTED_VALUE"""),45812.66666666667)</f>
        <v>45812.66667</v>
      </c>
      <c r="N358" s="1">
        <f>IFERROR(__xludf.DUMMYFUNCTION("""COMPUTED_VALUE"""),0.0)</f>
        <v>0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IFERROR(__xludf.DUMMYFUNCTION("""COMPUTED_VALUE"""),1619.64)</f>
        <v>1619.64</v>
      </c>
      <c r="D359" s="2">
        <f>IFERROR(__xludf.DUMMYFUNCTION("""COMPUTED_VALUE"""),45813.66666666667)</f>
        <v>45813.66667</v>
      </c>
      <c r="E359" s="1">
        <f>IFERROR(__xludf.DUMMYFUNCTION("""COMPUTED_VALUE"""),1625.12)</f>
        <v>1625.12</v>
      </c>
      <c r="G359" s="2">
        <f>IFERROR(__xludf.DUMMYFUNCTION("""COMPUTED_VALUE"""),45813.66666666667)</f>
        <v>45813.66667</v>
      </c>
      <c r="H359" s="1">
        <f>IFERROR(__xludf.DUMMYFUNCTION("""COMPUTED_VALUE"""),1606.08)</f>
        <v>1606.08</v>
      </c>
      <c r="J359" s="2">
        <f>IFERROR(__xludf.DUMMYFUNCTION("""COMPUTED_VALUE"""),45813.66666666667)</f>
        <v>45813.66667</v>
      </c>
      <c r="K359" s="1">
        <f>IFERROR(__xludf.DUMMYFUNCTION("""COMPUTED_VALUE"""),1613.32)</f>
        <v>1613.32</v>
      </c>
      <c r="M359" s="2">
        <f>IFERROR(__xludf.DUMMYFUNCTION("""COMPUTED_VALUE"""),45813.66666666667)</f>
        <v>45813.66667</v>
      </c>
      <c r="N359" s="1">
        <f>IFERROR(__xludf.DUMMYFUNCTION("""COMPUTED_VALUE"""),0.0)</f>
        <v>0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IFERROR(__xludf.DUMMYFUNCTION("""COMPUTED_VALUE"""),1627.31)</f>
        <v>1627.31</v>
      </c>
      <c r="D360" s="2">
        <f>IFERROR(__xludf.DUMMYFUNCTION("""COMPUTED_VALUE"""),45814.66666666667)</f>
        <v>45814.66667</v>
      </c>
      <c r="E360" s="1">
        <f>IFERROR(__xludf.DUMMYFUNCTION("""COMPUTED_VALUE"""),1631.22)</f>
        <v>1631.22</v>
      </c>
      <c r="G360" s="2">
        <f>IFERROR(__xludf.DUMMYFUNCTION("""COMPUTED_VALUE"""),45814.66666666667)</f>
        <v>45814.66667</v>
      </c>
      <c r="H360" s="1">
        <f>IFERROR(__xludf.DUMMYFUNCTION("""COMPUTED_VALUE"""),1622.47)</f>
        <v>1622.47</v>
      </c>
      <c r="J360" s="2">
        <f>IFERROR(__xludf.DUMMYFUNCTION("""COMPUTED_VALUE"""),45814.66666666667)</f>
        <v>45814.66667</v>
      </c>
      <c r="K360" s="1">
        <f>IFERROR(__xludf.DUMMYFUNCTION("""COMPUTED_VALUE"""),1629.8)</f>
        <v>1629.8</v>
      </c>
      <c r="M360" s="2">
        <f>IFERROR(__xludf.DUMMYFUNCTION("""COMPUTED_VALUE"""),45814.66666666667)</f>
        <v>45814.66667</v>
      </c>
      <c r="N360" s="1">
        <f>IFERROR(__xludf.DUMMYFUNCTION("""COMPUTED_VALUE"""),0.0)</f>
        <v>0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IFERROR(__xludf.DUMMYFUNCTION("""COMPUTED_VALUE"""),1635.58)</f>
        <v>1635.58</v>
      </c>
      <c r="D361" s="2">
        <f>IFERROR(__xludf.DUMMYFUNCTION("""COMPUTED_VALUE"""),45817.66666666667)</f>
        <v>45817.66667</v>
      </c>
      <c r="E361" s="1">
        <f>IFERROR(__xludf.DUMMYFUNCTION("""COMPUTED_VALUE"""),1638.45)</f>
        <v>1638.45</v>
      </c>
      <c r="G361" s="2">
        <f>IFERROR(__xludf.DUMMYFUNCTION("""COMPUTED_VALUE"""),45817.66666666667)</f>
        <v>45817.66667</v>
      </c>
      <c r="H361" s="1">
        <f>IFERROR(__xludf.DUMMYFUNCTION("""COMPUTED_VALUE"""),1625.69)</f>
        <v>1625.69</v>
      </c>
      <c r="J361" s="2">
        <f>IFERROR(__xludf.DUMMYFUNCTION("""COMPUTED_VALUE"""),45817.66666666667)</f>
        <v>45817.66667</v>
      </c>
      <c r="K361" s="1">
        <f>IFERROR(__xludf.DUMMYFUNCTION("""COMPUTED_VALUE"""),1630.11)</f>
        <v>1630.11</v>
      </c>
      <c r="M361" s="2">
        <f>IFERROR(__xludf.DUMMYFUNCTION("""COMPUTED_VALUE"""),45817.66666666667)</f>
        <v>45817.66667</v>
      </c>
      <c r="N361" s="1">
        <f>IFERROR(__xludf.DUMMYFUNCTION("""COMPUTED_VALUE"""),0.0)</f>
        <v>0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IFERROR(__xludf.DUMMYFUNCTION("""COMPUTED_VALUE"""),1635.63)</f>
        <v>1635.63</v>
      </c>
      <c r="D362" s="2">
        <f>IFERROR(__xludf.DUMMYFUNCTION("""COMPUTED_VALUE"""),45818.66666666667)</f>
        <v>45818.66667</v>
      </c>
      <c r="E362" s="1">
        <f>IFERROR(__xludf.DUMMYFUNCTION("""COMPUTED_VALUE"""),1636.95)</f>
        <v>1636.95</v>
      </c>
      <c r="G362" s="2">
        <f>IFERROR(__xludf.DUMMYFUNCTION("""COMPUTED_VALUE"""),45818.66666666667)</f>
        <v>45818.66667</v>
      </c>
      <c r="H362" s="1">
        <f>IFERROR(__xludf.DUMMYFUNCTION("""COMPUTED_VALUE"""),1627.87)</f>
        <v>1627.87</v>
      </c>
      <c r="J362" s="2">
        <f>IFERROR(__xludf.DUMMYFUNCTION("""COMPUTED_VALUE"""),45818.66666666667)</f>
        <v>45818.66667</v>
      </c>
      <c r="K362" s="1">
        <f>IFERROR(__xludf.DUMMYFUNCTION("""COMPUTED_VALUE"""),1633.07)</f>
        <v>1633.07</v>
      </c>
      <c r="M362" s="2">
        <f>IFERROR(__xludf.DUMMYFUNCTION("""COMPUTED_VALUE"""),45818.66666666667)</f>
        <v>45818.66667</v>
      </c>
      <c r="N362" s="1">
        <f>IFERROR(__xludf.DUMMYFUNCTION("""COMPUTED_VALUE"""),0.0)</f>
        <v>0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IFERROR(__xludf.DUMMYFUNCTION("""COMPUTED_VALUE"""),1638.8)</f>
        <v>1638.8</v>
      </c>
      <c r="D363" s="2">
        <f>IFERROR(__xludf.DUMMYFUNCTION("""COMPUTED_VALUE"""),45819.66666666667)</f>
        <v>45819.66667</v>
      </c>
      <c r="E363" s="1">
        <f>IFERROR(__xludf.DUMMYFUNCTION("""COMPUTED_VALUE"""),1640.71)</f>
        <v>1640.71</v>
      </c>
      <c r="G363" s="2">
        <f>IFERROR(__xludf.DUMMYFUNCTION("""COMPUTED_VALUE"""),45819.66666666667)</f>
        <v>45819.66667</v>
      </c>
      <c r="H363" s="1">
        <f>IFERROR(__xludf.DUMMYFUNCTION("""COMPUTED_VALUE"""),1623.59)</f>
        <v>1623.59</v>
      </c>
      <c r="J363" s="2">
        <f>IFERROR(__xludf.DUMMYFUNCTION("""COMPUTED_VALUE"""),45819.66666666667)</f>
        <v>45819.66667</v>
      </c>
      <c r="K363" s="1">
        <f>IFERROR(__xludf.DUMMYFUNCTION("""COMPUTED_VALUE"""),1628.16)</f>
        <v>1628.16</v>
      </c>
      <c r="M363" s="2">
        <f>IFERROR(__xludf.DUMMYFUNCTION("""COMPUTED_VALUE"""),45819.66666666667)</f>
        <v>45819.66667</v>
      </c>
      <c r="N363" s="1">
        <f>IFERROR(__xludf.DUMMYFUNCTION("""COMPUTED_VALUE"""),0.0)</f>
        <v>0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IFERROR(__xludf.DUMMYFUNCTION("""COMPUTED_VALUE"""),1617.5)</f>
        <v>1617.5</v>
      </c>
      <c r="D364" s="2">
        <f>IFERROR(__xludf.DUMMYFUNCTION("""COMPUTED_VALUE"""),45820.66666666667)</f>
        <v>45820.66667</v>
      </c>
      <c r="E364" s="1">
        <f>IFERROR(__xludf.DUMMYFUNCTION("""COMPUTED_VALUE"""),1629.59)</f>
        <v>1629.59</v>
      </c>
      <c r="G364" s="2">
        <f>IFERROR(__xludf.DUMMYFUNCTION("""COMPUTED_VALUE"""),45820.66666666667)</f>
        <v>45820.66667</v>
      </c>
      <c r="H364" s="1">
        <f>IFERROR(__xludf.DUMMYFUNCTION("""COMPUTED_VALUE"""),1615.63)</f>
        <v>1615.63</v>
      </c>
      <c r="J364" s="2">
        <f>IFERROR(__xludf.DUMMYFUNCTION("""COMPUTED_VALUE"""),45820.66666666667)</f>
        <v>45820.66667</v>
      </c>
      <c r="K364" s="1">
        <f>IFERROR(__xludf.DUMMYFUNCTION("""COMPUTED_VALUE"""),1629.25)</f>
        <v>1629.25</v>
      </c>
      <c r="M364" s="2">
        <f>IFERROR(__xludf.DUMMYFUNCTION("""COMPUTED_VALUE"""),45820.66666666667)</f>
        <v>45820.66667</v>
      </c>
      <c r="N364" s="1">
        <f>IFERROR(__xludf.DUMMYFUNCTION("""COMPUTED_VALUE"""),0.0)</f>
        <v>0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IFERROR(__xludf.DUMMYFUNCTION("""COMPUTED_VALUE"""),1611.42)</f>
        <v>1611.42</v>
      </c>
      <c r="D365" s="2">
        <f>IFERROR(__xludf.DUMMYFUNCTION("""COMPUTED_VALUE"""),45821.66666666667)</f>
        <v>45821.66667</v>
      </c>
      <c r="E365" s="1">
        <f>IFERROR(__xludf.DUMMYFUNCTION("""COMPUTED_VALUE"""),1623.99)</f>
        <v>1623.99</v>
      </c>
      <c r="G365" s="2">
        <f>IFERROR(__xludf.DUMMYFUNCTION("""COMPUTED_VALUE"""),45821.66666666667)</f>
        <v>45821.66667</v>
      </c>
      <c r="H365" s="1">
        <f>IFERROR(__xludf.DUMMYFUNCTION("""COMPUTED_VALUE"""),1601.64)</f>
        <v>1601.64</v>
      </c>
      <c r="J365" s="2">
        <f>IFERROR(__xludf.DUMMYFUNCTION("""COMPUTED_VALUE"""),45821.66666666667)</f>
        <v>45821.66667</v>
      </c>
      <c r="K365" s="1">
        <f>IFERROR(__xludf.DUMMYFUNCTION("""COMPUTED_VALUE"""),1606.74)</f>
        <v>1606.74</v>
      </c>
      <c r="M365" s="2">
        <f>IFERROR(__xludf.DUMMYFUNCTION("""COMPUTED_VALUE"""),45821.66666666667)</f>
        <v>45821.66667</v>
      </c>
      <c r="N365" s="1">
        <f>IFERROR(__xludf.DUMMYFUNCTION("""COMPUTED_VALUE"""),0.0)</f>
        <v>0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IFERROR(__xludf.DUMMYFUNCTION("""COMPUTED_VALUE"""),1619.97)</f>
        <v>1619.97</v>
      </c>
      <c r="D366" s="2">
        <f>IFERROR(__xludf.DUMMYFUNCTION("""COMPUTED_VALUE"""),45824.66666666667)</f>
        <v>45824.66667</v>
      </c>
      <c r="E366" s="1">
        <f>IFERROR(__xludf.DUMMYFUNCTION("""COMPUTED_VALUE"""),1632.11)</f>
        <v>1632.11</v>
      </c>
      <c r="G366" s="2">
        <f>IFERROR(__xludf.DUMMYFUNCTION("""COMPUTED_VALUE"""),45824.66666666667)</f>
        <v>45824.66667</v>
      </c>
      <c r="H366" s="1">
        <f>IFERROR(__xludf.DUMMYFUNCTION("""COMPUTED_VALUE"""),1617.74)</f>
        <v>1617.74</v>
      </c>
      <c r="J366" s="2">
        <f>IFERROR(__xludf.DUMMYFUNCTION("""COMPUTED_VALUE"""),45824.66666666667)</f>
        <v>45824.66667</v>
      </c>
      <c r="K366" s="1">
        <f>IFERROR(__xludf.DUMMYFUNCTION("""COMPUTED_VALUE"""),1625.55)</f>
        <v>1625.55</v>
      </c>
      <c r="M366" s="2">
        <f>IFERROR(__xludf.DUMMYFUNCTION("""COMPUTED_VALUE"""),45824.66666666667)</f>
        <v>45824.66667</v>
      </c>
      <c r="N366" s="1">
        <f>IFERROR(__xludf.DUMMYFUNCTION("""COMPUTED_VALUE"""),0.0)</f>
        <v>0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IFERROR(__xludf.DUMMYFUNCTION("""COMPUTED_VALUE"""),1615.54)</f>
        <v>1615.54</v>
      </c>
      <c r="D367" s="2">
        <f>IFERROR(__xludf.DUMMYFUNCTION("""COMPUTED_VALUE"""),45825.66666666667)</f>
        <v>45825.66667</v>
      </c>
      <c r="E367" s="1">
        <f>IFERROR(__xludf.DUMMYFUNCTION("""COMPUTED_VALUE"""),1623.07)</f>
        <v>1623.07</v>
      </c>
      <c r="G367" s="2">
        <f>IFERROR(__xludf.DUMMYFUNCTION("""COMPUTED_VALUE"""),45825.66666666667)</f>
        <v>45825.66667</v>
      </c>
      <c r="H367" s="1">
        <f>IFERROR(__xludf.DUMMYFUNCTION("""COMPUTED_VALUE"""),1608.03)</f>
        <v>1608.03</v>
      </c>
      <c r="J367" s="2">
        <f>IFERROR(__xludf.DUMMYFUNCTION("""COMPUTED_VALUE"""),45825.66666666667)</f>
        <v>45825.66667</v>
      </c>
      <c r="K367" s="1">
        <f>IFERROR(__xludf.DUMMYFUNCTION("""COMPUTED_VALUE"""),1610.5)</f>
        <v>1610.5</v>
      </c>
      <c r="M367" s="2">
        <f>IFERROR(__xludf.DUMMYFUNCTION("""COMPUTED_VALUE"""),45825.66666666667)</f>
        <v>45825.66667</v>
      </c>
      <c r="N367" s="1">
        <f>IFERROR(__xludf.DUMMYFUNCTION("""COMPUTED_VALUE"""),0.0)</f>
        <v>0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IFERROR(__xludf.DUMMYFUNCTION("""COMPUTED_VALUE"""),1611.21)</f>
        <v>1611.21</v>
      </c>
      <c r="D368" s="2">
        <f>IFERROR(__xludf.DUMMYFUNCTION("""COMPUTED_VALUE"""),45826.66666666667)</f>
        <v>45826.66667</v>
      </c>
      <c r="E368" s="1">
        <f>IFERROR(__xludf.DUMMYFUNCTION("""COMPUTED_VALUE"""),1628.21)</f>
        <v>1628.21</v>
      </c>
      <c r="G368" s="2">
        <f>IFERROR(__xludf.DUMMYFUNCTION("""COMPUTED_VALUE"""),45826.66666666667)</f>
        <v>45826.66667</v>
      </c>
      <c r="H368" s="1">
        <f>IFERROR(__xludf.DUMMYFUNCTION("""COMPUTED_VALUE"""),1610.48)</f>
        <v>1610.48</v>
      </c>
      <c r="J368" s="2">
        <f>IFERROR(__xludf.DUMMYFUNCTION("""COMPUTED_VALUE"""),45826.66666666667)</f>
        <v>45826.66667</v>
      </c>
      <c r="K368" s="1">
        <f>IFERROR(__xludf.DUMMYFUNCTION("""COMPUTED_VALUE"""),1616.48)</f>
        <v>1616.48</v>
      </c>
      <c r="M368" s="2">
        <f>IFERROR(__xludf.DUMMYFUNCTION("""COMPUTED_VALUE"""),45826.66666666667)</f>
        <v>45826.66667</v>
      </c>
      <c r="N368" s="1">
        <f>IFERROR(__xludf.DUMMYFUNCTION("""COMPUTED_VALUE"""),0.0)</f>
        <v>0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IFERROR(__xludf.DUMMYFUNCTION("""COMPUTED_VALUE"""),1624.79)</f>
        <v>1624.79</v>
      </c>
      <c r="D369" s="2">
        <f>IFERROR(__xludf.DUMMYFUNCTION("""COMPUTED_VALUE"""),45828.66666666667)</f>
        <v>45828.66667</v>
      </c>
      <c r="E369" s="1">
        <f>IFERROR(__xludf.DUMMYFUNCTION("""COMPUTED_VALUE"""),1627.19)</f>
        <v>1627.19</v>
      </c>
      <c r="G369" s="2">
        <f>IFERROR(__xludf.DUMMYFUNCTION("""COMPUTED_VALUE"""),45828.66666666667)</f>
        <v>45828.66667</v>
      </c>
      <c r="H369" s="1">
        <f>IFERROR(__xludf.DUMMYFUNCTION("""COMPUTED_VALUE"""),1611.66)</f>
        <v>1611.66</v>
      </c>
      <c r="J369" s="2">
        <f>IFERROR(__xludf.DUMMYFUNCTION("""COMPUTED_VALUE"""),45828.66666666667)</f>
        <v>45828.66667</v>
      </c>
      <c r="K369" s="1">
        <f>IFERROR(__xludf.DUMMYFUNCTION("""COMPUTED_VALUE"""),1618.24)</f>
        <v>1618.24</v>
      </c>
      <c r="M369" s="2">
        <f>IFERROR(__xludf.DUMMYFUNCTION("""COMPUTED_VALUE"""),45828.66666666667)</f>
        <v>45828.66667</v>
      </c>
      <c r="N369" s="1">
        <f>IFERROR(__xludf.DUMMYFUNCTION("""COMPUTED_VALUE"""),0.0)</f>
        <v>0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IFERROR(__xludf.DUMMYFUNCTION("""COMPUTED_VALUE"""),1614.5)</f>
        <v>1614.5</v>
      </c>
      <c r="D370" s="2">
        <f>IFERROR(__xludf.DUMMYFUNCTION("""COMPUTED_VALUE"""),45831.66666666667)</f>
        <v>45831.66667</v>
      </c>
      <c r="E370" s="1">
        <f>IFERROR(__xludf.DUMMYFUNCTION("""COMPUTED_VALUE"""),1631.56)</f>
        <v>1631.56</v>
      </c>
      <c r="G370" s="2">
        <f>IFERROR(__xludf.DUMMYFUNCTION("""COMPUTED_VALUE"""),45831.66666666667)</f>
        <v>45831.66667</v>
      </c>
      <c r="H370" s="1">
        <f>IFERROR(__xludf.DUMMYFUNCTION("""COMPUTED_VALUE"""),1601.67)</f>
        <v>1601.67</v>
      </c>
      <c r="J370" s="2">
        <f>IFERROR(__xludf.DUMMYFUNCTION("""COMPUTED_VALUE"""),45831.66666666667)</f>
        <v>45831.66667</v>
      </c>
      <c r="K370" s="1">
        <f>IFERROR(__xludf.DUMMYFUNCTION("""COMPUTED_VALUE"""),1630.58)</f>
        <v>1630.58</v>
      </c>
      <c r="M370" s="2">
        <f>IFERROR(__xludf.DUMMYFUNCTION("""COMPUTED_VALUE"""),45831.66666666667)</f>
        <v>45831.66667</v>
      </c>
      <c r="N370" s="1">
        <f>IFERROR(__xludf.DUMMYFUNCTION("""COMPUTED_VALUE"""),0.0)</f>
        <v>0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IFERROR(__xludf.DUMMYFUNCTION("""COMPUTED_VALUE"""),1641.04)</f>
        <v>1641.04</v>
      </c>
      <c r="D371" s="2">
        <f>IFERROR(__xludf.DUMMYFUNCTION("""COMPUTED_VALUE"""),45832.66666666667)</f>
        <v>45832.66667</v>
      </c>
      <c r="E371" s="1">
        <f>IFERROR(__xludf.DUMMYFUNCTION("""COMPUTED_VALUE"""),1652.54)</f>
        <v>1652.54</v>
      </c>
      <c r="G371" s="2">
        <f>IFERROR(__xludf.DUMMYFUNCTION("""COMPUTED_VALUE"""),45832.66666666667)</f>
        <v>45832.66667</v>
      </c>
      <c r="H371" s="1">
        <f>IFERROR(__xludf.DUMMYFUNCTION("""COMPUTED_VALUE"""),1637.17)</f>
        <v>1637.17</v>
      </c>
      <c r="J371" s="2">
        <f>IFERROR(__xludf.DUMMYFUNCTION("""COMPUTED_VALUE"""),45832.66666666667)</f>
        <v>45832.66667</v>
      </c>
      <c r="K371" s="1">
        <f>IFERROR(__xludf.DUMMYFUNCTION("""COMPUTED_VALUE"""),1649.4)</f>
        <v>1649.4</v>
      </c>
      <c r="M371" s="2">
        <f>IFERROR(__xludf.DUMMYFUNCTION("""COMPUTED_VALUE"""),45832.66666666667)</f>
        <v>45832.66667</v>
      </c>
      <c r="N371" s="1">
        <f>IFERROR(__xludf.DUMMYFUNCTION("""COMPUTED_VALUE"""),0.0)</f>
        <v>0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IFERROR(__xludf.DUMMYFUNCTION("""COMPUTED_VALUE"""),1652.3)</f>
        <v>1652.3</v>
      </c>
      <c r="D372" s="2">
        <f>IFERROR(__xludf.DUMMYFUNCTION("""COMPUTED_VALUE"""),45833.66666666667)</f>
        <v>45833.66667</v>
      </c>
      <c r="E372" s="1">
        <f>IFERROR(__xludf.DUMMYFUNCTION("""COMPUTED_VALUE"""),1652.31)</f>
        <v>1652.31</v>
      </c>
      <c r="G372" s="2">
        <f>IFERROR(__xludf.DUMMYFUNCTION("""COMPUTED_VALUE"""),45833.66666666667)</f>
        <v>45833.66667</v>
      </c>
      <c r="H372" s="1">
        <f>IFERROR(__xludf.DUMMYFUNCTION("""COMPUTED_VALUE"""),1634.82)</f>
        <v>1634.82</v>
      </c>
      <c r="J372" s="2">
        <f>IFERROR(__xludf.DUMMYFUNCTION("""COMPUTED_VALUE"""),45833.66666666667)</f>
        <v>45833.66667</v>
      </c>
      <c r="K372" s="1">
        <f>IFERROR(__xludf.DUMMYFUNCTION("""COMPUTED_VALUE"""),1635.91)</f>
        <v>1635.91</v>
      </c>
      <c r="M372" s="2">
        <f>IFERROR(__xludf.DUMMYFUNCTION("""COMPUTED_VALUE"""),45833.66666666667)</f>
        <v>45833.66667</v>
      </c>
      <c r="N372" s="1">
        <f>IFERROR(__xludf.DUMMYFUNCTION("""COMPUTED_VALUE"""),0.0)</f>
        <v>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IFERROR(__xludf.DUMMYFUNCTION("""COMPUTED_VALUE"""),1644.01)</f>
        <v>1644.01</v>
      </c>
      <c r="D373" s="2">
        <f>IFERROR(__xludf.DUMMYFUNCTION("""COMPUTED_VALUE"""),45834.66666666667)</f>
        <v>45834.66667</v>
      </c>
      <c r="E373" s="1">
        <f>IFERROR(__xludf.DUMMYFUNCTION("""COMPUTED_VALUE"""),1655.82)</f>
        <v>1655.82</v>
      </c>
      <c r="G373" s="2">
        <f>IFERROR(__xludf.DUMMYFUNCTION("""COMPUTED_VALUE"""),45834.66666666667)</f>
        <v>45834.66667</v>
      </c>
      <c r="H373" s="1">
        <f>IFERROR(__xludf.DUMMYFUNCTION("""COMPUTED_VALUE"""),1641.91)</f>
        <v>1641.91</v>
      </c>
      <c r="J373" s="2">
        <f>IFERROR(__xludf.DUMMYFUNCTION("""COMPUTED_VALUE"""),45834.66666666667)</f>
        <v>45834.66667</v>
      </c>
      <c r="K373" s="1">
        <f>IFERROR(__xludf.DUMMYFUNCTION("""COMPUTED_VALUE"""),1654.75)</f>
        <v>1654.75</v>
      </c>
      <c r="M373" s="2">
        <f>IFERROR(__xludf.DUMMYFUNCTION("""COMPUTED_VALUE"""),45834.66666666667)</f>
        <v>45834.66667</v>
      </c>
      <c r="N373" s="1">
        <f>IFERROR(__xludf.DUMMYFUNCTION("""COMPUTED_VALUE"""),0.0)</f>
        <v>0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IFERROR(__xludf.DUMMYFUNCTION("""COMPUTED_VALUE"""),1658.57)</f>
        <v>1658.57</v>
      </c>
      <c r="D374" s="2">
        <f>IFERROR(__xludf.DUMMYFUNCTION("""COMPUTED_VALUE"""),45835.66666666667)</f>
        <v>45835.66667</v>
      </c>
      <c r="E374" s="1">
        <f>IFERROR(__xludf.DUMMYFUNCTION("""COMPUTED_VALUE"""),1670.52)</f>
        <v>1670.52</v>
      </c>
      <c r="G374" s="2">
        <f>IFERROR(__xludf.DUMMYFUNCTION("""COMPUTED_VALUE"""),45835.66666666667)</f>
        <v>45835.66667</v>
      </c>
      <c r="H374" s="1">
        <f>IFERROR(__xludf.DUMMYFUNCTION("""COMPUTED_VALUE"""),1649.53)</f>
        <v>1649.53</v>
      </c>
      <c r="J374" s="2">
        <f>IFERROR(__xludf.DUMMYFUNCTION("""COMPUTED_VALUE"""),45835.66666666667)</f>
        <v>45835.66667</v>
      </c>
      <c r="K374" s="1">
        <f>IFERROR(__xludf.DUMMYFUNCTION("""COMPUTED_VALUE"""),1659.86)</f>
        <v>1659.86</v>
      </c>
      <c r="M374" s="2">
        <f>IFERROR(__xludf.DUMMYFUNCTION("""COMPUTED_VALUE"""),45835.66666666667)</f>
        <v>45835.66667</v>
      </c>
      <c r="N374" s="1">
        <f>IFERROR(__xludf.DUMMYFUNCTION("""COMPUTED_VALUE"""),0.0)</f>
        <v>0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IFERROR(__xludf.DUMMYFUNCTION("""COMPUTED_VALUE"""),1664.67)</f>
        <v>1664.67</v>
      </c>
      <c r="D375" s="2">
        <f>IFERROR(__xludf.DUMMYFUNCTION("""COMPUTED_VALUE"""),45838.66666666667)</f>
        <v>45838.66667</v>
      </c>
      <c r="E375" s="1">
        <f>IFERROR(__xludf.DUMMYFUNCTION("""COMPUTED_VALUE"""),1669.43)</f>
        <v>1669.43</v>
      </c>
      <c r="G375" s="2">
        <f>IFERROR(__xludf.DUMMYFUNCTION("""COMPUTED_VALUE"""),45838.66666666667)</f>
        <v>45838.66667</v>
      </c>
      <c r="H375" s="1">
        <f>IFERROR(__xludf.DUMMYFUNCTION("""COMPUTED_VALUE"""),1659.88)</f>
        <v>1659.88</v>
      </c>
      <c r="J375" s="2">
        <f>IFERROR(__xludf.DUMMYFUNCTION("""COMPUTED_VALUE"""),45838.66666666667)</f>
        <v>45838.66667</v>
      </c>
      <c r="K375" s="1">
        <f>IFERROR(__xludf.DUMMYFUNCTION("""COMPUTED_VALUE"""),1668.0)</f>
        <v>1668</v>
      </c>
      <c r="M375" s="2">
        <f>IFERROR(__xludf.DUMMYFUNCTION("""COMPUTED_VALUE"""),45838.66666666667)</f>
        <v>45838.66667</v>
      </c>
      <c r="N375" s="1">
        <f>IFERROR(__xludf.DUMMYFUNCTION("""COMPUTED_VALUE"""),0.0)</f>
        <v>0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IFERROR(__xludf.DUMMYFUNCTION("""COMPUTED_VALUE"""),1662.96)</f>
        <v>1662.96</v>
      </c>
      <c r="D376" s="2">
        <f>IFERROR(__xludf.DUMMYFUNCTION("""COMPUTED_VALUE"""),45839.66666666667)</f>
        <v>45839.66667</v>
      </c>
      <c r="E376" s="1">
        <f>IFERROR(__xludf.DUMMYFUNCTION("""COMPUTED_VALUE"""),1687.67)</f>
        <v>1687.67</v>
      </c>
      <c r="G376" s="2">
        <f>IFERROR(__xludf.DUMMYFUNCTION("""COMPUTED_VALUE"""),45839.66666666667)</f>
        <v>45839.66667</v>
      </c>
      <c r="H376" s="1">
        <f>IFERROR(__xludf.DUMMYFUNCTION("""COMPUTED_VALUE"""),1662.75)</f>
        <v>1662.75</v>
      </c>
      <c r="J376" s="2">
        <f>IFERROR(__xludf.DUMMYFUNCTION("""COMPUTED_VALUE"""),45839.66666666667)</f>
        <v>45839.66667</v>
      </c>
      <c r="K376" s="1">
        <f>IFERROR(__xludf.DUMMYFUNCTION("""COMPUTED_VALUE"""),1678.05)</f>
        <v>1678.05</v>
      </c>
      <c r="M376" s="2">
        <f>IFERROR(__xludf.DUMMYFUNCTION("""COMPUTED_VALUE"""),45839.66666666667)</f>
        <v>45839.66667</v>
      </c>
      <c r="N376" s="1">
        <f>IFERROR(__xludf.DUMMYFUNCTION("""COMPUTED_VALUE"""),0.0)</f>
        <v>0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IFERROR(__xludf.DUMMYFUNCTION("""COMPUTED_VALUE"""),1678.83)</f>
        <v>1678.83</v>
      </c>
      <c r="D377" s="2">
        <f>IFERROR(__xludf.DUMMYFUNCTION("""COMPUTED_VALUE"""),45840.66666666667)</f>
        <v>45840.66667</v>
      </c>
      <c r="E377" s="1">
        <f>IFERROR(__xludf.DUMMYFUNCTION("""COMPUTED_VALUE"""),1694.48)</f>
        <v>1694.48</v>
      </c>
      <c r="G377" s="2">
        <f>IFERROR(__xludf.DUMMYFUNCTION("""COMPUTED_VALUE"""),45840.66666666667)</f>
        <v>45840.66667</v>
      </c>
      <c r="H377" s="1">
        <f>IFERROR(__xludf.DUMMYFUNCTION("""COMPUTED_VALUE"""),1674.79)</f>
        <v>1674.79</v>
      </c>
      <c r="J377" s="2">
        <f>IFERROR(__xludf.DUMMYFUNCTION("""COMPUTED_VALUE"""),45840.66666666667)</f>
        <v>45840.66667</v>
      </c>
      <c r="K377" s="1">
        <f>IFERROR(__xludf.DUMMYFUNCTION("""COMPUTED_VALUE"""),1694.31)</f>
        <v>1694.31</v>
      </c>
      <c r="M377" s="2">
        <f>IFERROR(__xludf.DUMMYFUNCTION("""COMPUTED_VALUE"""),45840.66666666667)</f>
        <v>45840.66667</v>
      </c>
      <c r="N377" s="1">
        <f>IFERROR(__xludf.DUMMYFUNCTION("""COMPUTED_VALUE"""),0.0)</f>
        <v>0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IFERROR(__xludf.DUMMYFUNCTION("""COMPUTED_VALUE"""),1698.16)</f>
        <v>1698.16</v>
      </c>
      <c r="D378" s="2">
        <f>IFERROR(__xludf.DUMMYFUNCTION("""COMPUTED_VALUE"""),45841.54166666667)</f>
        <v>45841.54167</v>
      </c>
      <c r="E378" s="1">
        <f>IFERROR(__xludf.DUMMYFUNCTION("""COMPUTED_VALUE"""),1707.61)</f>
        <v>1707.61</v>
      </c>
      <c r="G378" s="2">
        <f>IFERROR(__xludf.DUMMYFUNCTION("""COMPUTED_VALUE"""),45841.54166666667)</f>
        <v>45841.54167</v>
      </c>
      <c r="H378" s="1">
        <f>IFERROR(__xludf.DUMMYFUNCTION("""COMPUTED_VALUE"""),1698.16)</f>
        <v>1698.16</v>
      </c>
      <c r="J378" s="2">
        <f>IFERROR(__xludf.DUMMYFUNCTION("""COMPUTED_VALUE"""),45841.54166666667)</f>
        <v>45841.54167</v>
      </c>
      <c r="K378" s="1">
        <f>IFERROR(__xludf.DUMMYFUNCTION("""COMPUTED_VALUE"""),1705.64)</f>
        <v>1705.64</v>
      </c>
      <c r="M378" s="2">
        <f>IFERROR(__xludf.DUMMYFUNCTION("""COMPUTED_VALUE"""),45841.54166666667)</f>
        <v>45841.54167</v>
      </c>
      <c r="N378" s="1">
        <f>IFERROR(__xludf.DUMMYFUNCTION("""COMPUTED_VALUE"""),0.0)</f>
        <v>0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IFERROR(__xludf.DUMMYFUNCTION("""COMPUTED_VALUE"""),1697.46)</f>
        <v>1697.46</v>
      </c>
      <c r="D379" s="2">
        <f>IFERROR(__xludf.DUMMYFUNCTION("""COMPUTED_VALUE"""),45845.66666666667)</f>
        <v>45845.66667</v>
      </c>
      <c r="E379" s="1">
        <f>IFERROR(__xludf.DUMMYFUNCTION("""COMPUTED_VALUE"""),1706.28)</f>
        <v>1706.28</v>
      </c>
      <c r="G379" s="2">
        <f>IFERROR(__xludf.DUMMYFUNCTION("""COMPUTED_VALUE"""),45845.66666666667)</f>
        <v>45845.66667</v>
      </c>
      <c r="H379" s="1">
        <f>IFERROR(__xludf.DUMMYFUNCTION("""COMPUTED_VALUE"""),1680.95)</f>
        <v>1680.95</v>
      </c>
      <c r="J379" s="2">
        <f>IFERROR(__xludf.DUMMYFUNCTION("""COMPUTED_VALUE"""),45845.66666666667)</f>
        <v>45845.66667</v>
      </c>
      <c r="K379" s="1">
        <f>IFERROR(__xludf.DUMMYFUNCTION("""COMPUTED_VALUE"""),1690.27)</f>
        <v>1690.27</v>
      </c>
      <c r="M379" s="2">
        <f>IFERROR(__xludf.DUMMYFUNCTION("""COMPUTED_VALUE"""),45845.66666666667)</f>
        <v>45845.66667</v>
      </c>
      <c r="N379" s="1">
        <f>IFERROR(__xludf.DUMMYFUNCTION("""COMPUTED_VALUE"""),0.0)</f>
        <v>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IFERROR(__xludf.DUMMYFUNCTION("""COMPUTED_VALUE"""),1693.7)</f>
        <v>1693.7</v>
      </c>
      <c r="D380" s="2">
        <f>IFERROR(__xludf.DUMMYFUNCTION("""COMPUTED_VALUE"""),45846.66666666667)</f>
        <v>45846.66667</v>
      </c>
      <c r="E380" s="1">
        <f>IFERROR(__xludf.DUMMYFUNCTION("""COMPUTED_VALUE"""),1700.15)</f>
        <v>1700.15</v>
      </c>
      <c r="G380" s="2">
        <f>IFERROR(__xludf.DUMMYFUNCTION("""COMPUTED_VALUE"""),45846.66666666667)</f>
        <v>45846.66667</v>
      </c>
      <c r="H380" s="1">
        <f>IFERROR(__xludf.DUMMYFUNCTION("""COMPUTED_VALUE"""),1689.48)</f>
        <v>1689.48</v>
      </c>
      <c r="J380" s="2">
        <f>IFERROR(__xludf.DUMMYFUNCTION("""COMPUTED_VALUE"""),45846.66666666667)</f>
        <v>45846.66667</v>
      </c>
      <c r="K380" s="1">
        <f>IFERROR(__xludf.DUMMYFUNCTION("""COMPUTED_VALUE"""),1693.06)</f>
        <v>1693.06</v>
      </c>
      <c r="M380" s="2">
        <f>IFERROR(__xludf.DUMMYFUNCTION("""COMPUTED_VALUE"""),45846.66666666667)</f>
        <v>45846.66667</v>
      </c>
      <c r="N380" s="1">
        <f>IFERROR(__xludf.DUMMYFUNCTION("""COMPUTED_VALUE"""),0.0)</f>
        <v>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IFERROR(__xludf.DUMMYFUNCTION("""COMPUTED_VALUE"""),1701.05)</f>
        <v>1701.05</v>
      </c>
      <c r="D381" s="2">
        <f>IFERROR(__xludf.DUMMYFUNCTION("""COMPUTED_VALUE"""),45847.66666666667)</f>
        <v>45847.66667</v>
      </c>
      <c r="E381" s="1">
        <f>IFERROR(__xludf.DUMMYFUNCTION("""COMPUTED_VALUE"""),1705.68)</f>
        <v>1705.68</v>
      </c>
      <c r="G381" s="2">
        <f>IFERROR(__xludf.DUMMYFUNCTION("""COMPUTED_VALUE"""),45847.66666666667)</f>
        <v>45847.66667</v>
      </c>
      <c r="H381" s="1">
        <f>IFERROR(__xludf.DUMMYFUNCTION("""COMPUTED_VALUE"""),1692.15)</f>
        <v>1692.15</v>
      </c>
      <c r="J381" s="2">
        <f>IFERROR(__xludf.DUMMYFUNCTION("""COMPUTED_VALUE"""),45847.66666666667)</f>
        <v>45847.66667</v>
      </c>
      <c r="K381" s="1">
        <f>IFERROR(__xludf.DUMMYFUNCTION("""COMPUTED_VALUE"""),1705.26)</f>
        <v>1705.26</v>
      </c>
      <c r="M381" s="2">
        <f>IFERROR(__xludf.DUMMYFUNCTION("""COMPUTED_VALUE"""),45847.66666666667)</f>
        <v>45847.66667</v>
      </c>
      <c r="N381" s="1">
        <f>IFERROR(__xludf.DUMMYFUNCTION("""COMPUTED_VALUE"""),0.0)</f>
        <v>0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IFERROR(__xludf.DUMMYFUNCTION("""COMPUTED_VALUE"""),1706.17)</f>
        <v>1706.17</v>
      </c>
      <c r="D382" s="2">
        <f>IFERROR(__xludf.DUMMYFUNCTION("""COMPUTED_VALUE"""),45848.66666666667)</f>
        <v>45848.66667</v>
      </c>
      <c r="E382" s="1">
        <f>IFERROR(__xludf.DUMMYFUNCTION("""COMPUTED_VALUE"""),1719.24)</f>
        <v>1719.24</v>
      </c>
      <c r="G382" s="2">
        <f>IFERROR(__xludf.DUMMYFUNCTION("""COMPUTED_VALUE"""),45848.66666666667)</f>
        <v>45848.66667</v>
      </c>
      <c r="H382" s="1">
        <f>IFERROR(__xludf.DUMMYFUNCTION("""COMPUTED_VALUE"""),1702.66)</f>
        <v>1702.66</v>
      </c>
      <c r="J382" s="2">
        <f>IFERROR(__xludf.DUMMYFUNCTION("""COMPUTED_VALUE"""),45848.66666666667)</f>
        <v>45848.66667</v>
      </c>
      <c r="K382" s="1">
        <f>IFERROR(__xludf.DUMMYFUNCTION("""COMPUTED_VALUE"""),1711.43)</f>
        <v>1711.43</v>
      </c>
      <c r="M382" s="2">
        <f>IFERROR(__xludf.DUMMYFUNCTION("""COMPUTED_VALUE"""),45848.66666666667)</f>
        <v>45848.66667</v>
      </c>
      <c r="N382" s="1">
        <f>IFERROR(__xludf.DUMMYFUNCTION("""COMPUTED_VALUE"""),0.0)</f>
        <v>0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IFERROR(__xludf.DUMMYFUNCTION("""COMPUTED_VALUE"""),1701.75)</f>
        <v>1701.75</v>
      </c>
      <c r="D383" s="2">
        <f>IFERROR(__xludf.DUMMYFUNCTION("""COMPUTED_VALUE"""),45849.66666666667)</f>
        <v>45849.66667</v>
      </c>
      <c r="E383" s="1">
        <f>IFERROR(__xludf.DUMMYFUNCTION("""COMPUTED_VALUE"""),1704.54)</f>
        <v>1704.54</v>
      </c>
      <c r="G383" s="2">
        <f>IFERROR(__xludf.DUMMYFUNCTION("""COMPUTED_VALUE"""),45849.66666666667)</f>
        <v>45849.66667</v>
      </c>
      <c r="H383" s="1">
        <f>IFERROR(__xludf.DUMMYFUNCTION("""COMPUTED_VALUE"""),1695.32)</f>
        <v>1695.32</v>
      </c>
      <c r="J383" s="2">
        <f>IFERROR(__xludf.DUMMYFUNCTION("""COMPUTED_VALUE"""),45849.66666666667)</f>
        <v>45849.66667</v>
      </c>
      <c r="K383" s="1">
        <f>IFERROR(__xludf.DUMMYFUNCTION("""COMPUTED_VALUE"""),1697.81)</f>
        <v>1697.81</v>
      </c>
      <c r="M383" s="2">
        <f>IFERROR(__xludf.DUMMYFUNCTION("""COMPUTED_VALUE"""),45849.66666666667)</f>
        <v>45849.66667</v>
      </c>
      <c r="N383" s="1">
        <f>IFERROR(__xludf.DUMMYFUNCTION("""COMPUTED_VALUE"""),0.0)</f>
        <v>0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IFERROR(__xludf.DUMMYFUNCTION("""COMPUTED_VALUE"""),1695.32)</f>
        <v>1695.32</v>
      </c>
      <c r="D384" s="2">
        <f>IFERROR(__xludf.DUMMYFUNCTION("""COMPUTED_VALUE"""),45852.66666666667)</f>
        <v>45852.66667</v>
      </c>
      <c r="E384" s="1">
        <f>IFERROR(__xludf.DUMMYFUNCTION("""COMPUTED_VALUE"""),1705.51)</f>
        <v>1705.51</v>
      </c>
      <c r="G384" s="2">
        <f>IFERROR(__xludf.DUMMYFUNCTION("""COMPUTED_VALUE"""),45852.66666666667)</f>
        <v>45852.66667</v>
      </c>
      <c r="H384" s="1">
        <f>IFERROR(__xludf.DUMMYFUNCTION("""COMPUTED_VALUE"""),1694.23)</f>
        <v>1694.23</v>
      </c>
      <c r="J384" s="2">
        <f>IFERROR(__xludf.DUMMYFUNCTION("""COMPUTED_VALUE"""),45852.66666666667)</f>
        <v>45852.66667</v>
      </c>
      <c r="K384" s="1">
        <f>IFERROR(__xludf.DUMMYFUNCTION("""COMPUTED_VALUE"""),1704.78)</f>
        <v>1704.78</v>
      </c>
      <c r="M384" s="2">
        <f>IFERROR(__xludf.DUMMYFUNCTION("""COMPUTED_VALUE"""),45852.66666666667)</f>
        <v>45852.66667</v>
      </c>
      <c r="N384" s="1">
        <f>IFERROR(__xludf.DUMMYFUNCTION("""COMPUTED_VALUE"""),0.0)</f>
        <v>0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IFERROR(__xludf.DUMMYFUNCTION("""COMPUTED_VALUE"""),1709.71)</f>
        <v>1709.71</v>
      </c>
      <c r="D385" s="2">
        <f>IFERROR(__xludf.DUMMYFUNCTION("""COMPUTED_VALUE"""),45853.66666666667)</f>
        <v>45853.66667</v>
      </c>
      <c r="E385" s="1">
        <f>IFERROR(__xludf.DUMMYFUNCTION("""COMPUTED_VALUE"""),1710.26)</f>
        <v>1710.26</v>
      </c>
      <c r="G385" s="2">
        <f>IFERROR(__xludf.DUMMYFUNCTION("""COMPUTED_VALUE"""),45853.66666666667)</f>
        <v>45853.66667</v>
      </c>
      <c r="H385" s="1">
        <f>IFERROR(__xludf.DUMMYFUNCTION("""COMPUTED_VALUE"""),1678.21)</f>
        <v>1678.21</v>
      </c>
      <c r="J385" s="2">
        <f>IFERROR(__xludf.DUMMYFUNCTION("""COMPUTED_VALUE"""),45853.66666666667)</f>
        <v>45853.66667</v>
      </c>
      <c r="K385" s="1">
        <f>IFERROR(__xludf.DUMMYFUNCTION("""COMPUTED_VALUE"""),1678.42)</f>
        <v>1678.42</v>
      </c>
      <c r="M385" s="2">
        <f>IFERROR(__xludf.DUMMYFUNCTION("""COMPUTED_VALUE"""),45853.66666666667)</f>
        <v>45853.66667</v>
      </c>
      <c r="N385" s="1">
        <f>IFERROR(__xludf.DUMMYFUNCTION("""COMPUTED_VALUE"""),0.0)</f>
        <v>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IFERROR(__xludf.DUMMYFUNCTION("""COMPUTED_VALUE"""),1684.9)</f>
        <v>1684.9</v>
      </c>
      <c r="D386" s="2">
        <f>IFERROR(__xludf.DUMMYFUNCTION("""COMPUTED_VALUE"""),45854.66666666667)</f>
        <v>45854.66667</v>
      </c>
      <c r="E386" s="1">
        <f>IFERROR(__xludf.DUMMYFUNCTION("""COMPUTED_VALUE"""),1688.86)</f>
        <v>1688.86</v>
      </c>
      <c r="G386" s="2">
        <f>IFERROR(__xludf.DUMMYFUNCTION("""COMPUTED_VALUE"""),45854.66666666667)</f>
        <v>45854.66667</v>
      </c>
      <c r="H386" s="1">
        <f>IFERROR(__xludf.DUMMYFUNCTION("""COMPUTED_VALUE"""),1661.88)</f>
        <v>1661.88</v>
      </c>
      <c r="J386" s="2">
        <f>IFERROR(__xludf.DUMMYFUNCTION("""COMPUTED_VALUE"""),45854.66666666667)</f>
        <v>45854.66667</v>
      </c>
      <c r="K386" s="1">
        <f>IFERROR(__xludf.DUMMYFUNCTION("""COMPUTED_VALUE"""),1686.65)</f>
        <v>1686.65</v>
      </c>
      <c r="M386" s="2">
        <f>IFERROR(__xludf.DUMMYFUNCTION("""COMPUTED_VALUE"""),45854.66666666667)</f>
        <v>45854.66667</v>
      </c>
      <c r="N386" s="1">
        <f>IFERROR(__xludf.DUMMYFUNCTION("""COMPUTED_VALUE"""),0.0)</f>
        <v>0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IFERROR(__xludf.DUMMYFUNCTION("""COMPUTED_VALUE"""),1688.29)</f>
        <v>1688.29</v>
      </c>
      <c r="D387" s="2">
        <f>IFERROR(__xludf.DUMMYFUNCTION("""COMPUTED_VALUE"""),45855.66666666667)</f>
        <v>45855.66667</v>
      </c>
      <c r="E387" s="1">
        <f>IFERROR(__xludf.DUMMYFUNCTION("""COMPUTED_VALUE"""),1708.65)</f>
        <v>1708.65</v>
      </c>
      <c r="G387" s="2">
        <f>IFERROR(__xludf.DUMMYFUNCTION("""COMPUTED_VALUE"""),45855.66666666667)</f>
        <v>45855.66667</v>
      </c>
      <c r="H387" s="1">
        <f>IFERROR(__xludf.DUMMYFUNCTION("""COMPUTED_VALUE"""),1688.29)</f>
        <v>1688.29</v>
      </c>
      <c r="J387" s="2">
        <f>IFERROR(__xludf.DUMMYFUNCTION("""COMPUTED_VALUE"""),45855.66666666667)</f>
        <v>45855.66667</v>
      </c>
      <c r="K387" s="1">
        <f>IFERROR(__xludf.DUMMYFUNCTION("""COMPUTED_VALUE"""),1704.89)</f>
        <v>1704.89</v>
      </c>
      <c r="M387" s="2">
        <f>IFERROR(__xludf.DUMMYFUNCTION("""COMPUTED_VALUE"""),45855.66666666667)</f>
        <v>45855.66667</v>
      </c>
      <c r="N387" s="1">
        <f>IFERROR(__xludf.DUMMYFUNCTION("""COMPUTED_VALUE"""),0.0)</f>
        <v>0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IFERROR(__xludf.DUMMYFUNCTION("""COMPUTED_VALUE"""),1714.5)</f>
        <v>1714.5</v>
      </c>
      <c r="D388" s="2">
        <f>IFERROR(__xludf.DUMMYFUNCTION("""COMPUTED_VALUE"""),45856.66666666667)</f>
        <v>45856.66667</v>
      </c>
      <c r="E388" s="1">
        <f>IFERROR(__xludf.DUMMYFUNCTION("""COMPUTED_VALUE"""),1714.67)</f>
        <v>1714.67</v>
      </c>
      <c r="G388" s="2">
        <f>IFERROR(__xludf.DUMMYFUNCTION("""COMPUTED_VALUE"""),45856.66666666667)</f>
        <v>45856.66667</v>
      </c>
      <c r="H388" s="1">
        <f>IFERROR(__xludf.DUMMYFUNCTION("""COMPUTED_VALUE"""),1701.46)</f>
        <v>1701.46</v>
      </c>
      <c r="J388" s="2">
        <f>IFERROR(__xludf.DUMMYFUNCTION("""COMPUTED_VALUE"""),45856.66666666667)</f>
        <v>45856.66667</v>
      </c>
      <c r="K388" s="1">
        <f>IFERROR(__xludf.DUMMYFUNCTION("""COMPUTED_VALUE"""),1706.99)</f>
        <v>1706.99</v>
      </c>
      <c r="M388" s="2">
        <f>IFERROR(__xludf.DUMMYFUNCTION("""COMPUTED_VALUE"""),45856.66666666667)</f>
        <v>45856.66667</v>
      </c>
      <c r="N388" s="1">
        <f>IFERROR(__xludf.DUMMYFUNCTION("""COMPUTED_VALUE"""),0.0)</f>
        <v>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IFERROR(__xludf.DUMMYFUNCTION("""COMPUTED_VALUE"""),1712.85)</f>
        <v>1712.85</v>
      </c>
      <c r="D389" s="2">
        <f>IFERROR(__xludf.DUMMYFUNCTION("""COMPUTED_VALUE"""),45859.66666666667)</f>
        <v>45859.66667</v>
      </c>
      <c r="E389" s="1">
        <f>IFERROR(__xludf.DUMMYFUNCTION("""COMPUTED_VALUE"""),1712.97)</f>
        <v>1712.97</v>
      </c>
      <c r="G389" s="2">
        <f>IFERROR(__xludf.DUMMYFUNCTION("""COMPUTED_VALUE"""),45859.66666666667)</f>
        <v>45859.66667</v>
      </c>
      <c r="H389" s="1">
        <f>IFERROR(__xludf.DUMMYFUNCTION("""COMPUTED_VALUE"""),1693.77)</f>
        <v>1693.77</v>
      </c>
      <c r="J389" s="2">
        <f>IFERROR(__xludf.DUMMYFUNCTION("""COMPUTED_VALUE"""),45859.66666666667)</f>
        <v>45859.66667</v>
      </c>
      <c r="K389" s="1">
        <f>IFERROR(__xludf.DUMMYFUNCTION("""COMPUTED_VALUE"""),1694.03)</f>
        <v>1694.03</v>
      </c>
      <c r="M389" s="2">
        <f>IFERROR(__xludf.DUMMYFUNCTION("""COMPUTED_VALUE"""),45859.66666666667)</f>
        <v>45859.66667</v>
      </c>
      <c r="N389" s="1">
        <f>IFERROR(__xludf.DUMMYFUNCTION("""COMPUTED_VALUE"""),0.0)</f>
        <v>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IFERROR(__xludf.DUMMYFUNCTION("""COMPUTED_VALUE"""),1697.45)</f>
        <v>1697.45</v>
      </c>
      <c r="D390" s="2">
        <f>IFERROR(__xludf.DUMMYFUNCTION("""COMPUTED_VALUE"""),45860.66666666667)</f>
        <v>45860.66667</v>
      </c>
      <c r="E390" s="1">
        <f>IFERROR(__xludf.DUMMYFUNCTION("""COMPUTED_VALUE"""),1715.97)</f>
        <v>1715.97</v>
      </c>
      <c r="G390" s="2">
        <f>IFERROR(__xludf.DUMMYFUNCTION("""COMPUTED_VALUE"""),45860.66666666667)</f>
        <v>45860.66667</v>
      </c>
      <c r="H390" s="1">
        <f>IFERROR(__xludf.DUMMYFUNCTION("""COMPUTED_VALUE"""),1693.96)</f>
        <v>1693.96</v>
      </c>
      <c r="J390" s="2">
        <f>IFERROR(__xludf.DUMMYFUNCTION("""COMPUTED_VALUE"""),45860.66666666667)</f>
        <v>45860.66667</v>
      </c>
      <c r="K390" s="1">
        <f>IFERROR(__xludf.DUMMYFUNCTION("""COMPUTED_VALUE"""),1713.2)</f>
        <v>1713.2</v>
      </c>
      <c r="M390" s="2">
        <f>IFERROR(__xludf.DUMMYFUNCTION("""COMPUTED_VALUE"""),45860.66666666667)</f>
        <v>45860.66667</v>
      </c>
      <c r="N390" s="1">
        <f>IFERROR(__xludf.DUMMYFUNCTION("""COMPUTED_VALUE"""),0.0)</f>
        <v>0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IFERROR(__xludf.DUMMYFUNCTION("""COMPUTED_VALUE"""),1724.38)</f>
        <v>1724.38</v>
      </c>
      <c r="D391" s="2">
        <f>IFERROR(__xludf.DUMMYFUNCTION("""COMPUTED_VALUE"""),45861.66666666667)</f>
        <v>45861.66667</v>
      </c>
      <c r="E391" s="1">
        <f>IFERROR(__xludf.DUMMYFUNCTION("""COMPUTED_VALUE"""),1728.09)</f>
        <v>1728.09</v>
      </c>
      <c r="G391" s="2">
        <f>IFERROR(__xludf.DUMMYFUNCTION("""COMPUTED_VALUE"""),45861.66666666667)</f>
        <v>45861.66667</v>
      </c>
      <c r="H391" s="1">
        <f>IFERROR(__xludf.DUMMYFUNCTION("""COMPUTED_VALUE"""),1721.18)</f>
        <v>1721.18</v>
      </c>
      <c r="J391" s="2">
        <f>IFERROR(__xludf.DUMMYFUNCTION("""COMPUTED_VALUE"""),45861.66666666667)</f>
        <v>45861.66667</v>
      </c>
      <c r="K391" s="1">
        <f>IFERROR(__xludf.DUMMYFUNCTION("""COMPUTED_VALUE"""),1726.86)</f>
        <v>1726.86</v>
      </c>
      <c r="M391" s="2">
        <f>IFERROR(__xludf.DUMMYFUNCTION("""COMPUTED_VALUE"""),45861.66666666667)</f>
        <v>45861.66667</v>
      </c>
      <c r="N391" s="1">
        <f>IFERROR(__xludf.DUMMYFUNCTION("""COMPUTED_VALUE"""),0.0)</f>
        <v>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IFERROR(__xludf.DUMMYFUNCTION("""COMPUTED_VALUE"""),1723.83)</f>
        <v>1723.83</v>
      </c>
      <c r="D392" s="2">
        <f>IFERROR(__xludf.DUMMYFUNCTION("""COMPUTED_VALUE"""),45862.66666666667)</f>
        <v>45862.66667</v>
      </c>
      <c r="E392" s="1">
        <f>IFERROR(__xludf.DUMMYFUNCTION("""COMPUTED_VALUE"""),1725.08)</f>
        <v>1725.08</v>
      </c>
      <c r="G392" s="2">
        <f>IFERROR(__xludf.DUMMYFUNCTION("""COMPUTED_VALUE"""),45862.66666666667)</f>
        <v>45862.66667</v>
      </c>
      <c r="H392" s="1">
        <f>IFERROR(__xludf.DUMMYFUNCTION("""COMPUTED_VALUE"""),1714.69)</f>
        <v>1714.69</v>
      </c>
      <c r="J392" s="2">
        <f>IFERROR(__xludf.DUMMYFUNCTION("""COMPUTED_VALUE"""),45862.66666666667)</f>
        <v>45862.66667</v>
      </c>
      <c r="K392" s="1">
        <f>IFERROR(__xludf.DUMMYFUNCTION("""COMPUTED_VALUE"""),1714.81)</f>
        <v>1714.81</v>
      </c>
      <c r="M392" s="2">
        <f>IFERROR(__xludf.DUMMYFUNCTION("""COMPUTED_VALUE"""),45862.66666666667)</f>
        <v>45862.66667</v>
      </c>
      <c r="N392" s="1">
        <f>IFERROR(__xludf.DUMMYFUNCTION("""COMPUTED_VALUE"""),0.0)</f>
        <v>0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IFERROR(__xludf.DUMMYFUNCTION("""COMPUTED_VALUE"""),1720.49)</f>
        <v>1720.49</v>
      </c>
      <c r="D393" s="2">
        <f>IFERROR(__xludf.DUMMYFUNCTION("""COMPUTED_VALUE"""),45863.66666666667)</f>
        <v>45863.66667</v>
      </c>
      <c r="E393" s="1">
        <f>IFERROR(__xludf.DUMMYFUNCTION("""COMPUTED_VALUE"""),1727.65)</f>
        <v>1727.65</v>
      </c>
      <c r="G393" s="2">
        <f>IFERROR(__xludf.DUMMYFUNCTION("""COMPUTED_VALUE"""),45863.66666666667)</f>
        <v>45863.66667</v>
      </c>
      <c r="H393" s="1">
        <f>IFERROR(__xludf.DUMMYFUNCTION("""COMPUTED_VALUE"""),1711.15)</f>
        <v>1711.15</v>
      </c>
      <c r="J393" s="2">
        <f>IFERROR(__xludf.DUMMYFUNCTION("""COMPUTED_VALUE"""),45863.66666666667)</f>
        <v>45863.66667</v>
      </c>
      <c r="K393" s="1">
        <f>IFERROR(__xludf.DUMMYFUNCTION("""COMPUTED_VALUE"""),1726.05)</f>
        <v>1726.05</v>
      </c>
      <c r="M393" s="2">
        <f>IFERROR(__xludf.DUMMYFUNCTION("""COMPUTED_VALUE"""),45863.66666666667)</f>
        <v>45863.66667</v>
      </c>
      <c r="N393" s="1">
        <f>IFERROR(__xludf.DUMMYFUNCTION("""COMPUTED_VALUE"""),0.0)</f>
        <v>0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IFERROR(__xludf.DUMMYFUNCTION("""COMPUTED_VALUE"""),1730.68)</f>
        <v>1730.68</v>
      </c>
      <c r="D394" s="2">
        <f>IFERROR(__xludf.DUMMYFUNCTION("""COMPUTED_VALUE"""),45866.66666666667)</f>
        <v>45866.66667</v>
      </c>
      <c r="E394" s="1">
        <f>IFERROR(__xludf.DUMMYFUNCTION("""COMPUTED_VALUE"""),1730.68)</f>
        <v>1730.68</v>
      </c>
      <c r="G394" s="2">
        <f>IFERROR(__xludf.DUMMYFUNCTION("""COMPUTED_VALUE"""),45866.66666666667)</f>
        <v>45866.66667</v>
      </c>
      <c r="H394" s="1">
        <f>IFERROR(__xludf.DUMMYFUNCTION("""COMPUTED_VALUE"""),1717.61)</f>
        <v>1717.61</v>
      </c>
      <c r="J394" s="2">
        <f>IFERROR(__xludf.DUMMYFUNCTION("""COMPUTED_VALUE"""),45866.66666666667)</f>
        <v>45866.66667</v>
      </c>
      <c r="K394" s="1">
        <f>IFERROR(__xludf.DUMMYFUNCTION("""COMPUTED_VALUE"""),1721.04)</f>
        <v>1721.04</v>
      </c>
      <c r="M394" s="2">
        <f>IFERROR(__xludf.DUMMYFUNCTION("""COMPUTED_VALUE"""),45866.66666666667)</f>
        <v>45866.66667</v>
      </c>
      <c r="N394" s="1">
        <f>IFERROR(__xludf.DUMMYFUNCTION("""COMPUTED_VALUE"""),0.0)</f>
        <v>0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IFERROR(__xludf.DUMMYFUNCTION("""COMPUTED_VALUE"""),1726.04)</f>
        <v>1726.04</v>
      </c>
      <c r="D395" s="2">
        <f>IFERROR(__xludf.DUMMYFUNCTION("""COMPUTED_VALUE"""),45867.66666666667)</f>
        <v>45867.66667</v>
      </c>
      <c r="E395" s="1">
        <f>IFERROR(__xludf.DUMMYFUNCTION("""COMPUTED_VALUE"""),1726.95)</f>
        <v>1726.95</v>
      </c>
      <c r="G395" s="2">
        <f>IFERROR(__xludf.DUMMYFUNCTION("""COMPUTED_VALUE"""),45867.66666666667)</f>
        <v>45867.66667</v>
      </c>
      <c r="H395" s="1">
        <f>IFERROR(__xludf.DUMMYFUNCTION("""COMPUTED_VALUE"""),1709.99)</f>
        <v>1709.99</v>
      </c>
      <c r="J395" s="2">
        <f>IFERROR(__xludf.DUMMYFUNCTION("""COMPUTED_VALUE"""),45867.66666666667)</f>
        <v>45867.66667</v>
      </c>
      <c r="K395" s="1">
        <f>IFERROR(__xludf.DUMMYFUNCTION("""COMPUTED_VALUE"""),1716.35)</f>
        <v>1716.35</v>
      </c>
      <c r="M395" s="2">
        <f>IFERROR(__xludf.DUMMYFUNCTION("""COMPUTED_VALUE"""),45867.66666666667)</f>
        <v>45867.66667</v>
      </c>
      <c r="N395" s="1">
        <f>IFERROR(__xludf.DUMMYFUNCTION("""COMPUTED_VALUE"""),0.0)</f>
        <v>0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IFERROR(__xludf.DUMMYFUNCTION("""COMPUTED_VALUE"""),1719.29)</f>
        <v>1719.29</v>
      </c>
      <c r="D396" s="2">
        <f>IFERROR(__xludf.DUMMYFUNCTION("""COMPUTED_VALUE"""),45868.66666666667)</f>
        <v>45868.66667</v>
      </c>
      <c r="E396" s="1">
        <f>IFERROR(__xludf.DUMMYFUNCTION("""COMPUTED_VALUE"""),1728.34)</f>
        <v>1728.34</v>
      </c>
      <c r="G396" s="2">
        <f>IFERROR(__xludf.DUMMYFUNCTION("""COMPUTED_VALUE"""),45868.66666666667)</f>
        <v>45868.66667</v>
      </c>
      <c r="H396" s="1">
        <f>IFERROR(__xludf.DUMMYFUNCTION("""COMPUTED_VALUE"""),1702.47)</f>
        <v>1702.47</v>
      </c>
      <c r="J396" s="2">
        <f>IFERROR(__xludf.DUMMYFUNCTION("""COMPUTED_VALUE"""),45868.66666666667)</f>
        <v>45868.66667</v>
      </c>
      <c r="K396" s="1">
        <f>IFERROR(__xludf.DUMMYFUNCTION("""COMPUTED_VALUE"""),1711.21)</f>
        <v>1711.21</v>
      </c>
      <c r="M396" s="2">
        <f>IFERROR(__xludf.DUMMYFUNCTION("""COMPUTED_VALUE"""),45868.66666666667)</f>
        <v>45868.66667</v>
      </c>
      <c r="N396" s="1">
        <f>IFERROR(__xludf.DUMMYFUNCTION("""COMPUTED_VALUE"""),0.0)</f>
        <v>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IFERROR(__xludf.DUMMYFUNCTION("""COMPUTED_VALUE"""),1707.88)</f>
        <v>1707.88</v>
      </c>
      <c r="D397" s="2">
        <f>IFERROR(__xludf.DUMMYFUNCTION("""COMPUTED_VALUE"""),45869.66666666667)</f>
        <v>45869.66667</v>
      </c>
      <c r="E397" s="1">
        <f>IFERROR(__xludf.DUMMYFUNCTION("""COMPUTED_VALUE"""),1718.82)</f>
        <v>1718.82</v>
      </c>
      <c r="G397" s="2">
        <f>IFERROR(__xludf.DUMMYFUNCTION("""COMPUTED_VALUE"""),45869.66666666667)</f>
        <v>45869.66667</v>
      </c>
      <c r="H397" s="1">
        <f>IFERROR(__xludf.DUMMYFUNCTION("""COMPUTED_VALUE"""),1693.41)</f>
        <v>1693.41</v>
      </c>
      <c r="J397" s="2">
        <f>IFERROR(__xludf.DUMMYFUNCTION("""COMPUTED_VALUE"""),45869.66666666667)</f>
        <v>45869.66667</v>
      </c>
      <c r="K397" s="1">
        <f>IFERROR(__xludf.DUMMYFUNCTION("""COMPUTED_VALUE"""),1696.12)</f>
        <v>1696.12</v>
      </c>
      <c r="M397" s="2">
        <f>IFERROR(__xludf.DUMMYFUNCTION("""COMPUTED_VALUE"""),45869.66666666667)</f>
        <v>45869.66667</v>
      </c>
      <c r="N397" s="1">
        <f>IFERROR(__xludf.DUMMYFUNCTION("""COMPUTED_VALUE"""),0.0)</f>
        <v>0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IFERROR(__xludf.DUMMYFUNCTION("""COMPUTED_VALUE"""),1676.68)</f>
        <v>1676.68</v>
      </c>
      <c r="D398" s="2">
        <f>IFERROR(__xludf.DUMMYFUNCTION("""COMPUTED_VALUE"""),45870.66666666667)</f>
        <v>45870.66667</v>
      </c>
      <c r="E398" s="1">
        <f>IFERROR(__xludf.DUMMYFUNCTION("""COMPUTED_VALUE"""),1680.57)</f>
        <v>1680.57</v>
      </c>
      <c r="G398" s="2">
        <f>IFERROR(__xludf.DUMMYFUNCTION("""COMPUTED_VALUE"""),45870.66666666667)</f>
        <v>45870.66667</v>
      </c>
      <c r="H398" s="1">
        <f>IFERROR(__xludf.DUMMYFUNCTION("""COMPUTED_VALUE"""),1647.9)</f>
        <v>1647.9</v>
      </c>
      <c r="J398" s="2">
        <f>IFERROR(__xludf.DUMMYFUNCTION("""COMPUTED_VALUE"""),45870.66666666667)</f>
        <v>45870.66667</v>
      </c>
      <c r="K398" s="1">
        <f>IFERROR(__xludf.DUMMYFUNCTION("""COMPUTED_VALUE"""),1669.97)</f>
        <v>1669.97</v>
      </c>
      <c r="M398" s="2">
        <f>IFERROR(__xludf.DUMMYFUNCTION("""COMPUTED_VALUE"""),45870.66666666667)</f>
        <v>45870.66667</v>
      </c>
      <c r="N398" s="1">
        <f>IFERROR(__xludf.DUMMYFUNCTION("""COMPUTED_VALUE"""),0.0)</f>
        <v>0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IFERROR(__xludf.DUMMYFUNCTION("""COMPUTED_VALUE"""),1680.51)</f>
        <v>1680.51</v>
      </c>
      <c r="D399" s="2">
        <f>IFERROR(__xludf.DUMMYFUNCTION("""COMPUTED_VALUE"""),45873.66666666667)</f>
        <v>45873.66667</v>
      </c>
      <c r="E399" s="1">
        <f>IFERROR(__xludf.DUMMYFUNCTION("""COMPUTED_VALUE"""),1696.57)</f>
        <v>1696.57</v>
      </c>
      <c r="G399" s="2">
        <f>IFERROR(__xludf.DUMMYFUNCTION("""COMPUTED_VALUE"""),45873.66666666667)</f>
        <v>45873.66667</v>
      </c>
      <c r="H399" s="1">
        <f>IFERROR(__xludf.DUMMYFUNCTION("""COMPUTED_VALUE"""),1678.73)</f>
        <v>1678.73</v>
      </c>
      <c r="J399" s="2">
        <f>IFERROR(__xludf.DUMMYFUNCTION("""COMPUTED_VALUE"""),45873.66666666667)</f>
        <v>45873.66667</v>
      </c>
      <c r="K399" s="1">
        <f>IFERROR(__xludf.DUMMYFUNCTION("""COMPUTED_VALUE"""),1696.23)</f>
        <v>1696.23</v>
      </c>
      <c r="M399" s="2">
        <f>IFERROR(__xludf.DUMMYFUNCTION("""COMPUTED_VALUE"""),45873.66666666667)</f>
        <v>45873.66667</v>
      </c>
      <c r="N399" s="1">
        <f>IFERROR(__xludf.DUMMYFUNCTION("""COMPUTED_VALUE"""),0.0)</f>
        <v>0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IFERROR(__xludf.DUMMYFUNCTION("""COMPUTED_VALUE"""),1701.83)</f>
        <v>1701.83</v>
      </c>
      <c r="D400" s="2">
        <f>IFERROR(__xludf.DUMMYFUNCTION("""COMPUTED_VALUE"""),45874.66666666667)</f>
        <v>45874.66667</v>
      </c>
      <c r="E400" s="1">
        <f>IFERROR(__xludf.DUMMYFUNCTION("""COMPUTED_VALUE"""),1703.89)</f>
        <v>1703.89</v>
      </c>
      <c r="G400" s="2">
        <f>IFERROR(__xludf.DUMMYFUNCTION("""COMPUTED_VALUE"""),45874.66666666667)</f>
        <v>45874.66667</v>
      </c>
      <c r="H400" s="1">
        <f>IFERROR(__xludf.DUMMYFUNCTION("""COMPUTED_VALUE"""),1683.32)</f>
        <v>1683.32</v>
      </c>
      <c r="J400" s="2">
        <f>IFERROR(__xludf.DUMMYFUNCTION("""COMPUTED_VALUE"""),45874.66666666667)</f>
        <v>45874.66667</v>
      </c>
      <c r="K400" s="1">
        <f>IFERROR(__xludf.DUMMYFUNCTION("""COMPUTED_VALUE"""),1696.22)</f>
        <v>1696.22</v>
      </c>
      <c r="M400" s="2">
        <f>IFERROR(__xludf.DUMMYFUNCTION("""COMPUTED_VALUE"""),45874.66666666667)</f>
        <v>45874.66667</v>
      </c>
      <c r="N400" s="1">
        <f>IFERROR(__xludf.DUMMYFUNCTION("""COMPUTED_VALUE"""),0.0)</f>
        <v>0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IFERROR(__xludf.DUMMYFUNCTION("""COMPUTED_VALUE"""),1696.49)</f>
        <v>1696.49</v>
      </c>
      <c r="D401" s="2">
        <f>IFERROR(__xludf.DUMMYFUNCTION("""COMPUTED_VALUE"""),45875.66666666667)</f>
        <v>45875.66667</v>
      </c>
      <c r="E401" s="1">
        <f>IFERROR(__xludf.DUMMYFUNCTION("""COMPUTED_VALUE"""),1696.49)</f>
        <v>1696.49</v>
      </c>
      <c r="G401" s="2">
        <f>IFERROR(__xludf.DUMMYFUNCTION("""COMPUTED_VALUE"""),45875.66666666667)</f>
        <v>45875.66667</v>
      </c>
      <c r="H401" s="1">
        <f>IFERROR(__xludf.DUMMYFUNCTION("""COMPUTED_VALUE"""),1683.1)</f>
        <v>1683.1</v>
      </c>
      <c r="J401" s="2">
        <f>IFERROR(__xludf.DUMMYFUNCTION("""COMPUTED_VALUE"""),45875.66666666667)</f>
        <v>45875.66667</v>
      </c>
      <c r="K401" s="1">
        <f>IFERROR(__xludf.DUMMYFUNCTION("""COMPUTED_VALUE"""),1689.47)</f>
        <v>1689.47</v>
      </c>
      <c r="M401" s="2">
        <f>IFERROR(__xludf.DUMMYFUNCTION("""COMPUTED_VALUE"""),45875.66666666667)</f>
        <v>45875.66667</v>
      </c>
      <c r="N401" s="1">
        <f>IFERROR(__xludf.DUMMYFUNCTION("""COMPUTED_VALUE"""),0.0)</f>
        <v>0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IFERROR(__xludf.DUMMYFUNCTION("""COMPUTED_VALUE"""),1703.55)</f>
        <v>1703.55</v>
      </c>
      <c r="D402" s="2">
        <f>IFERROR(__xludf.DUMMYFUNCTION("""COMPUTED_VALUE"""),45876.66666666667)</f>
        <v>45876.66667</v>
      </c>
      <c r="E402" s="1">
        <f>IFERROR(__xludf.DUMMYFUNCTION("""COMPUTED_VALUE"""),1707.83)</f>
        <v>1707.83</v>
      </c>
      <c r="G402" s="2">
        <f>IFERROR(__xludf.DUMMYFUNCTION("""COMPUTED_VALUE"""),45876.66666666667)</f>
        <v>45876.66667</v>
      </c>
      <c r="H402" s="1">
        <f>IFERROR(__xludf.DUMMYFUNCTION("""COMPUTED_VALUE"""),1681.82)</f>
        <v>1681.82</v>
      </c>
      <c r="J402" s="2">
        <f>IFERROR(__xludf.DUMMYFUNCTION("""COMPUTED_VALUE"""),45876.66666666667)</f>
        <v>45876.66667</v>
      </c>
      <c r="K402" s="1">
        <f>IFERROR(__xludf.DUMMYFUNCTION("""COMPUTED_VALUE"""),1690.26)</f>
        <v>1690.26</v>
      </c>
      <c r="M402" s="2">
        <f>IFERROR(__xludf.DUMMYFUNCTION("""COMPUTED_VALUE"""),45876.66666666667)</f>
        <v>45876.66667</v>
      </c>
      <c r="N402" s="1">
        <f>IFERROR(__xludf.DUMMYFUNCTION("""COMPUTED_VALUE"""),0.0)</f>
        <v>0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IFERROR(__xludf.DUMMYFUNCTION("""COMPUTED_VALUE"""),1696.47)</f>
        <v>1696.47</v>
      </c>
      <c r="D403" s="2">
        <f>IFERROR(__xludf.DUMMYFUNCTION("""COMPUTED_VALUE"""),45877.66666666667)</f>
        <v>45877.66667</v>
      </c>
      <c r="E403" s="1">
        <f>IFERROR(__xludf.DUMMYFUNCTION("""COMPUTED_VALUE"""),1699.57)</f>
        <v>1699.57</v>
      </c>
      <c r="G403" s="2">
        <f>IFERROR(__xludf.DUMMYFUNCTION("""COMPUTED_VALUE"""),45877.66666666667)</f>
        <v>45877.66667</v>
      </c>
      <c r="H403" s="1">
        <f>IFERROR(__xludf.DUMMYFUNCTION("""COMPUTED_VALUE"""),1684.34)</f>
        <v>1684.34</v>
      </c>
      <c r="J403" s="2">
        <f>IFERROR(__xludf.DUMMYFUNCTION("""COMPUTED_VALUE"""),45877.66666666667)</f>
        <v>45877.66667</v>
      </c>
      <c r="K403" s="1">
        <f>IFERROR(__xludf.DUMMYFUNCTION("""COMPUTED_VALUE"""),1686.71)</f>
        <v>1686.71</v>
      </c>
      <c r="M403" s="2">
        <f>IFERROR(__xludf.DUMMYFUNCTION("""COMPUTED_VALUE"""),45877.66666666667)</f>
        <v>45877.66667</v>
      </c>
      <c r="N403" s="1">
        <f>IFERROR(__xludf.DUMMYFUNCTION("""COMPUTED_VALUE"""),0.0)</f>
        <v>0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IFERROR(__xludf.DUMMYFUNCTION("""COMPUTED_VALUE"""),1689.98)</f>
        <v>1689.98</v>
      </c>
      <c r="D404" s="2">
        <f>IFERROR(__xludf.DUMMYFUNCTION("""COMPUTED_VALUE"""),45880.66666666667)</f>
        <v>45880.66667</v>
      </c>
      <c r="E404" s="1">
        <f>IFERROR(__xludf.DUMMYFUNCTION("""COMPUTED_VALUE"""),1696.75)</f>
        <v>1696.75</v>
      </c>
      <c r="G404" s="2">
        <f>IFERROR(__xludf.DUMMYFUNCTION("""COMPUTED_VALUE"""),45880.66666666667)</f>
        <v>45880.66667</v>
      </c>
      <c r="H404" s="1">
        <f>IFERROR(__xludf.DUMMYFUNCTION("""COMPUTED_VALUE"""),1678.93)</f>
        <v>1678.93</v>
      </c>
      <c r="J404" s="2">
        <f>IFERROR(__xludf.DUMMYFUNCTION("""COMPUTED_VALUE"""),45880.66666666667)</f>
        <v>45880.66667</v>
      </c>
      <c r="K404" s="1">
        <f>IFERROR(__xludf.DUMMYFUNCTION("""COMPUTED_VALUE"""),1680.95)</f>
        <v>1680.95</v>
      </c>
      <c r="M404" s="2">
        <f>IFERROR(__xludf.DUMMYFUNCTION("""COMPUTED_VALUE"""),45880.66666666667)</f>
        <v>45880.66667</v>
      </c>
      <c r="N404" s="1">
        <f>IFERROR(__xludf.DUMMYFUNCTION("""COMPUTED_VALUE"""),0.0)</f>
        <v>0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IFERROR(__xludf.DUMMYFUNCTION("""COMPUTED_VALUE"""),1689.95)</f>
        <v>1689.95</v>
      </c>
      <c r="D405" s="2">
        <f>IFERROR(__xludf.DUMMYFUNCTION("""COMPUTED_VALUE"""),45881.66666666667)</f>
        <v>45881.66667</v>
      </c>
      <c r="E405" s="1">
        <f>IFERROR(__xludf.DUMMYFUNCTION("""COMPUTED_VALUE"""),1714.66)</f>
        <v>1714.66</v>
      </c>
      <c r="G405" s="2">
        <f>IFERROR(__xludf.DUMMYFUNCTION("""COMPUTED_VALUE"""),45881.66666666667)</f>
        <v>45881.66667</v>
      </c>
      <c r="H405" s="1">
        <f>IFERROR(__xludf.DUMMYFUNCTION("""COMPUTED_VALUE"""),1688.65)</f>
        <v>1688.65</v>
      </c>
      <c r="J405" s="2">
        <f>IFERROR(__xludf.DUMMYFUNCTION("""COMPUTED_VALUE"""),45881.66666666667)</f>
        <v>45881.66667</v>
      </c>
      <c r="K405" s="1">
        <f>IFERROR(__xludf.DUMMYFUNCTION("""COMPUTED_VALUE"""),1714.38)</f>
        <v>1714.38</v>
      </c>
      <c r="M405" s="2">
        <f>IFERROR(__xludf.DUMMYFUNCTION("""COMPUTED_VALUE"""),45881.66666666667)</f>
        <v>45881.66667</v>
      </c>
      <c r="N405" s="1">
        <f>IFERROR(__xludf.DUMMYFUNCTION("""COMPUTED_VALUE"""),0.0)</f>
        <v>0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IFERROR(__xludf.DUMMYFUNCTION("""COMPUTED_VALUE"""),1720.59)</f>
        <v>1720.59</v>
      </c>
      <c r="D406" s="2">
        <f>IFERROR(__xludf.DUMMYFUNCTION("""COMPUTED_VALUE"""),45882.66666666667)</f>
        <v>45882.66667</v>
      </c>
      <c r="E406" s="1">
        <f>IFERROR(__xludf.DUMMYFUNCTION("""COMPUTED_VALUE"""),1739.73)</f>
        <v>1739.73</v>
      </c>
      <c r="G406" s="2">
        <f>IFERROR(__xludf.DUMMYFUNCTION("""COMPUTED_VALUE"""),45882.66666666667)</f>
        <v>45882.66667</v>
      </c>
      <c r="H406" s="1">
        <f>IFERROR(__xludf.DUMMYFUNCTION("""COMPUTED_VALUE"""),1715.77)</f>
        <v>1715.77</v>
      </c>
      <c r="J406" s="2">
        <f>IFERROR(__xludf.DUMMYFUNCTION("""COMPUTED_VALUE"""),45882.66666666667)</f>
        <v>45882.66667</v>
      </c>
      <c r="K406" s="1">
        <f>IFERROR(__xludf.DUMMYFUNCTION("""COMPUTED_VALUE"""),1739.15)</f>
        <v>1739.15</v>
      </c>
      <c r="M406" s="2">
        <f>IFERROR(__xludf.DUMMYFUNCTION("""COMPUTED_VALUE"""),45882.66666666667)</f>
        <v>45882.66667</v>
      </c>
      <c r="N406" s="1">
        <f>IFERROR(__xludf.DUMMYFUNCTION("""COMPUTED_VALUE"""),0.0)</f>
        <v>0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IFERROR(__xludf.DUMMYFUNCTION("""COMPUTED_VALUE"""),1720.47)</f>
        <v>1720.47</v>
      </c>
      <c r="D407" s="2">
        <f>IFERROR(__xludf.DUMMYFUNCTION("""COMPUTED_VALUE"""),45883.66666666667)</f>
        <v>45883.66667</v>
      </c>
      <c r="E407" s="1">
        <f>IFERROR(__xludf.DUMMYFUNCTION("""COMPUTED_VALUE"""),1720.47)</f>
        <v>1720.47</v>
      </c>
      <c r="G407" s="2">
        <f>IFERROR(__xludf.DUMMYFUNCTION("""COMPUTED_VALUE"""),45883.66666666667)</f>
        <v>45883.66667</v>
      </c>
      <c r="H407" s="1">
        <f>IFERROR(__xludf.DUMMYFUNCTION("""COMPUTED_VALUE"""),1707.57)</f>
        <v>1707.57</v>
      </c>
      <c r="J407" s="2">
        <f>IFERROR(__xludf.DUMMYFUNCTION("""COMPUTED_VALUE"""),45883.66666666667)</f>
        <v>45883.66667</v>
      </c>
      <c r="K407" s="1">
        <f>IFERROR(__xludf.DUMMYFUNCTION("""COMPUTED_VALUE"""),1717.38)</f>
        <v>1717.38</v>
      </c>
      <c r="M407" s="2">
        <f>IFERROR(__xludf.DUMMYFUNCTION("""COMPUTED_VALUE"""),45883.66666666667)</f>
        <v>45883.66667</v>
      </c>
      <c r="N407" s="1">
        <f>IFERROR(__xludf.DUMMYFUNCTION("""COMPUTED_VALUE"""),0.0)</f>
        <v>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IFERROR(__xludf.DUMMYFUNCTION("""COMPUTED_VALUE"""),1720.37)</f>
        <v>1720.37</v>
      </c>
      <c r="D408" s="2">
        <f>IFERROR(__xludf.DUMMYFUNCTION("""COMPUTED_VALUE"""),45884.66666666667)</f>
        <v>45884.66667</v>
      </c>
      <c r="E408" s="1">
        <f>IFERROR(__xludf.DUMMYFUNCTION("""COMPUTED_VALUE"""),1720.55)</f>
        <v>1720.55</v>
      </c>
      <c r="G408" s="2">
        <f>IFERROR(__xludf.DUMMYFUNCTION("""COMPUTED_VALUE"""),45884.66666666667)</f>
        <v>45884.66667</v>
      </c>
      <c r="H408" s="1">
        <f>IFERROR(__xludf.DUMMYFUNCTION("""COMPUTED_VALUE"""),1709.43)</f>
        <v>1709.43</v>
      </c>
      <c r="J408" s="2">
        <f>IFERROR(__xludf.DUMMYFUNCTION("""COMPUTED_VALUE"""),45884.66666666667)</f>
        <v>45884.66667</v>
      </c>
      <c r="K408" s="1">
        <f>IFERROR(__xludf.DUMMYFUNCTION("""COMPUTED_VALUE"""),1712.24)</f>
        <v>1712.24</v>
      </c>
      <c r="M408" s="2">
        <f>IFERROR(__xludf.DUMMYFUNCTION("""COMPUTED_VALUE"""),45884.66666666667)</f>
        <v>45884.66667</v>
      </c>
      <c r="N408" s="1">
        <f>IFERROR(__xludf.DUMMYFUNCTION("""COMPUTED_VALUE"""),0.0)</f>
        <v>0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IFERROR(__xludf.DUMMYFUNCTION("""COMPUTED_VALUE"""),1711.28)</f>
        <v>1711.28</v>
      </c>
      <c r="D409" s="2">
        <f>IFERROR(__xludf.DUMMYFUNCTION("""COMPUTED_VALUE"""),45887.66666666667)</f>
        <v>45887.66667</v>
      </c>
      <c r="E409" s="1">
        <f>IFERROR(__xludf.DUMMYFUNCTION("""COMPUTED_VALUE"""),1717.93)</f>
        <v>1717.93</v>
      </c>
      <c r="G409" s="2">
        <f>IFERROR(__xludf.DUMMYFUNCTION("""COMPUTED_VALUE"""),45887.66666666667)</f>
        <v>45887.66667</v>
      </c>
      <c r="H409" s="1">
        <f>IFERROR(__xludf.DUMMYFUNCTION("""COMPUTED_VALUE"""),1710.99)</f>
        <v>1710.99</v>
      </c>
      <c r="J409" s="2">
        <f>IFERROR(__xludf.DUMMYFUNCTION("""COMPUTED_VALUE"""),45887.66666666667)</f>
        <v>45887.66667</v>
      </c>
      <c r="K409" s="1">
        <f>IFERROR(__xludf.DUMMYFUNCTION("""COMPUTED_VALUE"""),1716.15)</f>
        <v>1716.15</v>
      </c>
      <c r="M409" s="2">
        <f>IFERROR(__xludf.DUMMYFUNCTION("""COMPUTED_VALUE"""),45887.66666666667)</f>
        <v>45887.66667</v>
      </c>
      <c r="N409" s="1">
        <f>IFERROR(__xludf.DUMMYFUNCTION("""COMPUTED_VALUE"""),0.0)</f>
        <v>0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IFERROR(__xludf.DUMMYFUNCTION("""COMPUTED_VALUE"""),1716.94)</f>
        <v>1716.94</v>
      </c>
      <c r="D410" s="2">
        <f>IFERROR(__xludf.DUMMYFUNCTION("""COMPUTED_VALUE"""),45888.66666666667)</f>
        <v>45888.66667</v>
      </c>
      <c r="E410" s="1">
        <f>IFERROR(__xludf.DUMMYFUNCTION("""COMPUTED_VALUE"""),1725.72)</f>
        <v>1725.72</v>
      </c>
      <c r="G410" s="2">
        <f>IFERROR(__xludf.DUMMYFUNCTION("""COMPUTED_VALUE"""),45888.66666666667)</f>
        <v>45888.66667</v>
      </c>
      <c r="H410" s="1">
        <f>IFERROR(__xludf.DUMMYFUNCTION("""COMPUTED_VALUE"""),1706.8)</f>
        <v>1706.8</v>
      </c>
      <c r="J410" s="2">
        <f>IFERROR(__xludf.DUMMYFUNCTION("""COMPUTED_VALUE"""),45888.66666666667)</f>
        <v>45888.66667</v>
      </c>
      <c r="K410" s="1">
        <f>IFERROR(__xludf.DUMMYFUNCTION("""COMPUTED_VALUE"""),1711.69)</f>
        <v>1711.69</v>
      </c>
      <c r="M410" s="2">
        <f>IFERROR(__xludf.DUMMYFUNCTION("""COMPUTED_VALUE"""),45888.66666666667)</f>
        <v>45888.66667</v>
      </c>
      <c r="N410" s="1">
        <f>IFERROR(__xludf.DUMMYFUNCTION("""COMPUTED_VALUE"""),0.0)</f>
        <v>0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IFERROR(__xludf.DUMMYFUNCTION("""COMPUTED_VALUE"""),1708.23)</f>
        <v>1708.23</v>
      </c>
      <c r="D411" s="2">
        <f>IFERROR(__xludf.DUMMYFUNCTION("""COMPUTED_VALUE"""),45889.66666666667)</f>
        <v>45889.66667</v>
      </c>
      <c r="E411" s="1">
        <f>IFERROR(__xludf.DUMMYFUNCTION("""COMPUTED_VALUE"""),1710.54)</f>
        <v>1710.54</v>
      </c>
      <c r="G411" s="2">
        <f>IFERROR(__xludf.DUMMYFUNCTION("""COMPUTED_VALUE"""),45889.66666666667)</f>
        <v>45889.66667</v>
      </c>
      <c r="H411" s="1">
        <f>IFERROR(__xludf.DUMMYFUNCTION("""COMPUTED_VALUE"""),1692.99)</f>
        <v>1692.99</v>
      </c>
      <c r="J411" s="2">
        <f>IFERROR(__xludf.DUMMYFUNCTION("""COMPUTED_VALUE"""),45889.66666666667)</f>
        <v>45889.66667</v>
      </c>
      <c r="K411" s="1">
        <f>IFERROR(__xludf.DUMMYFUNCTION("""COMPUTED_VALUE"""),1705.65)</f>
        <v>1705.65</v>
      </c>
      <c r="M411" s="2">
        <f>IFERROR(__xludf.DUMMYFUNCTION("""COMPUTED_VALUE"""),45889.66666666667)</f>
        <v>45889.66667</v>
      </c>
      <c r="N411" s="1">
        <f>IFERROR(__xludf.DUMMYFUNCTION("""COMPUTED_VALUE"""),0.0)</f>
        <v>0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IFERROR(__xludf.DUMMYFUNCTION("""COMPUTED_VALUE"""),1698.4)</f>
        <v>1698.4</v>
      </c>
      <c r="D412" s="2">
        <f>IFERROR(__xludf.DUMMYFUNCTION("""COMPUTED_VALUE"""),45890.66666666667)</f>
        <v>45890.66667</v>
      </c>
      <c r="E412" s="1">
        <f>IFERROR(__xludf.DUMMYFUNCTION("""COMPUTED_VALUE"""),1707.06)</f>
        <v>1707.06</v>
      </c>
      <c r="G412" s="2">
        <f>IFERROR(__xludf.DUMMYFUNCTION("""COMPUTED_VALUE"""),45890.66666666667)</f>
        <v>45890.66667</v>
      </c>
      <c r="H412" s="1">
        <f>IFERROR(__xludf.DUMMYFUNCTION("""COMPUTED_VALUE"""),1694.77)</f>
        <v>1694.77</v>
      </c>
      <c r="J412" s="2">
        <f>IFERROR(__xludf.DUMMYFUNCTION("""COMPUTED_VALUE"""),45890.66666666667)</f>
        <v>45890.66667</v>
      </c>
      <c r="K412" s="1">
        <f>IFERROR(__xludf.DUMMYFUNCTION("""COMPUTED_VALUE"""),1703.86)</f>
        <v>1703.86</v>
      </c>
      <c r="M412" s="2">
        <f>IFERROR(__xludf.DUMMYFUNCTION("""COMPUTED_VALUE"""),45890.66666666667)</f>
        <v>45890.66667</v>
      </c>
      <c r="N412" s="1">
        <f>IFERROR(__xludf.DUMMYFUNCTION("""COMPUTED_VALUE"""),0.0)</f>
        <v>0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IFERROR(__xludf.DUMMYFUNCTION("""COMPUTED_VALUE"""),1709.62)</f>
        <v>1709.62</v>
      </c>
      <c r="D413" s="2">
        <f>IFERROR(__xludf.DUMMYFUNCTION("""COMPUTED_VALUE"""),45891.66666666667)</f>
        <v>45891.66667</v>
      </c>
      <c r="E413" s="1">
        <f>IFERROR(__xludf.DUMMYFUNCTION("""COMPUTED_VALUE"""),1754.83)</f>
        <v>1754.83</v>
      </c>
      <c r="G413" s="2">
        <f>IFERROR(__xludf.DUMMYFUNCTION("""COMPUTED_VALUE"""),45891.66666666667)</f>
        <v>45891.66667</v>
      </c>
      <c r="H413" s="1">
        <f>IFERROR(__xludf.DUMMYFUNCTION("""COMPUTED_VALUE"""),1708.41)</f>
        <v>1708.41</v>
      </c>
      <c r="J413" s="2">
        <f>IFERROR(__xludf.DUMMYFUNCTION("""COMPUTED_VALUE"""),45891.66666666667)</f>
        <v>45891.66667</v>
      </c>
      <c r="K413" s="1">
        <f>IFERROR(__xludf.DUMMYFUNCTION("""COMPUTED_VALUE"""),1747.95)</f>
        <v>1747.95</v>
      </c>
      <c r="M413" s="2">
        <f>IFERROR(__xludf.DUMMYFUNCTION("""COMPUTED_VALUE"""),45891.66666666667)</f>
        <v>45891.66667</v>
      </c>
      <c r="N413" s="1">
        <f>IFERROR(__xludf.DUMMYFUNCTION("""COMPUTED_VALUE"""),0.0)</f>
        <v>0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IFERROR(__xludf.DUMMYFUNCTION("""COMPUTED_VALUE"""),1742.95)</f>
        <v>1742.95</v>
      </c>
      <c r="D414" s="2">
        <f>IFERROR(__xludf.DUMMYFUNCTION("""COMPUTED_VALUE"""),45894.66666666667)</f>
        <v>45894.66667</v>
      </c>
      <c r="E414" s="1">
        <f>IFERROR(__xludf.DUMMYFUNCTION("""COMPUTED_VALUE"""),1743.54)</f>
        <v>1743.54</v>
      </c>
      <c r="G414" s="2">
        <f>IFERROR(__xludf.DUMMYFUNCTION("""COMPUTED_VALUE"""),45894.66666666667)</f>
        <v>45894.66667</v>
      </c>
      <c r="H414" s="1">
        <f>IFERROR(__xludf.DUMMYFUNCTION("""COMPUTED_VALUE"""),1734.96)</f>
        <v>1734.96</v>
      </c>
      <c r="J414" s="2">
        <f>IFERROR(__xludf.DUMMYFUNCTION("""COMPUTED_VALUE"""),45894.66666666667)</f>
        <v>45894.66667</v>
      </c>
      <c r="K414" s="1">
        <f>IFERROR(__xludf.DUMMYFUNCTION("""COMPUTED_VALUE"""),1735.1)</f>
        <v>1735.1</v>
      </c>
      <c r="M414" s="2">
        <f>IFERROR(__xludf.DUMMYFUNCTION("""COMPUTED_VALUE"""),45894.66666666667)</f>
        <v>45894.66667</v>
      </c>
      <c r="N414" s="1">
        <f>IFERROR(__xludf.DUMMYFUNCTION("""COMPUTED_VALUE"""),0.0)</f>
        <v>0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IFERROR(__xludf.DUMMYFUNCTION("""COMPUTED_VALUE"""),1735.17)</f>
        <v>1735.17</v>
      </c>
      <c r="D415" s="2">
        <f>IFERROR(__xludf.DUMMYFUNCTION("""COMPUTED_VALUE"""),45895.66666666667)</f>
        <v>45895.66667</v>
      </c>
      <c r="E415" s="1">
        <f>IFERROR(__xludf.DUMMYFUNCTION("""COMPUTED_VALUE"""),1742.71)</f>
        <v>1742.71</v>
      </c>
      <c r="G415" s="2">
        <f>IFERROR(__xludf.DUMMYFUNCTION("""COMPUTED_VALUE"""),45895.66666666667)</f>
        <v>45895.66667</v>
      </c>
      <c r="H415" s="1">
        <f>IFERROR(__xludf.DUMMYFUNCTION("""COMPUTED_VALUE"""),1734.95)</f>
        <v>1734.95</v>
      </c>
      <c r="J415" s="2">
        <f>IFERROR(__xludf.DUMMYFUNCTION("""COMPUTED_VALUE"""),45895.66666666667)</f>
        <v>45895.66667</v>
      </c>
      <c r="K415" s="1">
        <f>IFERROR(__xludf.DUMMYFUNCTION("""COMPUTED_VALUE"""),1740.84)</f>
        <v>1740.84</v>
      </c>
      <c r="M415" s="2">
        <f>IFERROR(__xludf.DUMMYFUNCTION("""COMPUTED_VALUE"""),45895.66666666667)</f>
        <v>45895.66667</v>
      </c>
      <c r="N415" s="1">
        <f>IFERROR(__xludf.DUMMYFUNCTION("""COMPUTED_VALUE"""),0.0)</f>
        <v>0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IFERROR(__xludf.DUMMYFUNCTION("""COMPUTED_VALUE"""),1737.96)</f>
        <v>1737.96</v>
      </c>
      <c r="D416" s="2">
        <f>IFERROR(__xludf.DUMMYFUNCTION("""COMPUTED_VALUE"""),45896.66666666667)</f>
        <v>45896.66667</v>
      </c>
      <c r="E416" s="1">
        <f>IFERROR(__xludf.DUMMYFUNCTION("""COMPUTED_VALUE"""),1751.87)</f>
        <v>1751.87</v>
      </c>
      <c r="G416" s="2">
        <f>IFERROR(__xludf.DUMMYFUNCTION("""COMPUTED_VALUE"""),45896.66666666667)</f>
        <v>45896.66667</v>
      </c>
      <c r="H416" s="1">
        <f>IFERROR(__xludf.DUMMYFUNCTION("""COMPUTED_VALUE"""),1737.96)</f>
        <v>1737.96</v>
      </c>
      <c r="J416" s="2">
        <f>IFERROR(__xludf.DUMMYFUNCTION("""COMPUTED_VALUE"""),45896.66666666667)</f>
        <v>45896.66667</v>
      </c>
      <c r="K416" s="1">
        <f>IFERROR(__xludf.DUMMYFUNCTION("""COMPUTED_VALUE"""),1747.36)</f>
        <v>1747.36</v>
      </c>
      <c r="M416" s="2">
        <f>IFERROR(__xludf.DUMMYFUNCTION("""COMPUTED_VALUE"""),45896.66666666667)</f>
        <v>45896.66667</v>
      </c>
      <c r="N416" s="1">
        <f>IFERROR(__xludf.DUMMYFUNCTION("""COMPUTED_VALUE"""),0.0)</f>
        <v>0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IFERROR(__xludf.DUMMYFUNCTION("""COMPUTED_VALUE"""),1752.33)</f>
        <v>1752.33</v>
      </c>
      <c r="D417" s="2">
        <f>IFERROR(__xludf.DUMMYFUNCTION("""COMPUTED_VALUE"""),45897.66666666667)</f>
        <v>45897.66667</v>
      </c>
      <c r="E417" s="1">
        <f>IFERROR(__xludf.DUMMYFUNCTION("""COMPUTED_VALUE"""),1754.69)</f>
        <v>1754.69</v>
      </c>
      <c r="G417" s="2">
        <f>IFERROR(__xludf.DUMMYFUNCTION("""COMPUTED_VALUE"""),45897.66666666667)</f>
        <v>45897.66667</v>
      </c>
      <c r="H417" s="1">
        <f>IFERROR(__xludf.DUMMYFUNCTION("""COMPUTED_VALUE"""),1744.29)</f>
        <v>1744.29</v>
      </c>
      <c r="J417" s="2">
        <f>IFERROR(__xludf.DUMMYFUNCTION("""COMPUTED_VALUE"""),45897.66666666667)</f>
        <v>45897.66667</v>
      </c>
      <c r="K417" s="1">
        <f>IFERROR(__xludf.DUMMYFUNCTION("""COMPUTED_VALUE"""),1753.03)</f>
        <v>1753.03</v>
      </c>
      <c r="M417" s="2">
        <f>IFERROR(__xludf.DUMMYFUNCTION("""COMPUTED_VALUE"""),45897.66666666667)</f>
        <v>45897.66667</v>
      </c>
      <c r="N417" s="1">
        <f>IFERROR(__xludf.DUMMYFUNCTION("""COMPUTED_VALUE"""),0.0)</f>
        <v>0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IFERROR(__xludf.DUMMYFUNCTION("""COMPUTED_VALUE"""),1753.6)</f>
        <v>1753.6</v>
      </c>
      <c r="D418" s="2">
        <f>IFERROR(__xludf.DUMMYFUNCTION("""COMPUTED_VALUE"""),45898.66666666667)</f>
        <v>45898.66667</v>
      </c>
      <c r="E418" s="1">
        <f>IFERROR(__xludf.DUMMYFUNCTION("""COMPUTED_VALUE"""),1756.59)</f>
        <v>1756.59</v>
      </c>
      <c r="G418" s="2">
        <f>IFERROR(__xludf.DUMMYFUNCTION("""COMPUTED_VALUE"""),45898.66666666667)</f>
        <v>45898.66667</v>
      </c>
      <c r="H418" s="1">
        <f>IFERROR(__xludf.DUMMYFUNCTION("""COMPUTED_VALUE"""),1739.93)</f>
        <v>1739.93</v>
      </c>
      <c r="J418" s="2">
        <f>IFERROR(__xludf.DUMMYFUNCTION("""COMPUTED_VALUE"""),45898.66666666667)</f>
        <v>45898.66667</v>
      </c>
      <c r="K418" s="1">
        <f>IFERROR(__xludf.DUMMYFUNCTION("""COMPUTED_VALUE"""),1745.52)</f>
        <v>1745.52</v>
      </c>
      <c r="M418" s="2">
        <f>IFERROR(__xludf.DUMMYFUNCTION("""COMPUTED_VALUE"""),45898.66666666667)</f>
        <v>45898.66667</v>
      </c>
      <c r="N418" s="1">
        <f>IFERROR(__xludf.DUMMYFUNCTION("""COMPUTED_VALUE"""),0.0)</f>
        <v>0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IFERROR(__xludf.DUMMYFUNCTION("""COMPUTED_VALUE"""),1725.14)</f>
        <v>1725.14</v>
      </c>
      <c r="D419" s="2">
        <f>IFERROR(__xludf.DUMMYFUNCTION("""COMPUTED_VALUE"""),45902.66666666667)</f>
        <v>45902.66667</v>
      </c>
      <c r="E419" s="1">
        <f>IFERROR(__xludf.DUMMYFUNCTION("""COMPUTED_VALUE"""),1736.57)</f>
        <v>1736.57</v>
      </c>
      <c r="G419" s="2">
        <f>IFERROR(__xludf.DUMMYFUNCTION("""COMPUTED_VALUE"""),45902.66666666667)</f>
        <v>45902.66667</v>
      </c>
      <c r="H419" s="1">
        <f>IFERROR(__xludf.DUMMYFUNCTION("""COMPUTED_VALUE"""),1720.09)</f>
        <v>1720.09</v>
      </c>
      <c r="J419" s="2">
        <f>IFERROR(__xludf.DUMMYFUNCTION("""COMPUTED_VALUE"""),45902.66666666667)</f>
        <v>45902.66667</v>
      </c>
      <c r="K419" s="1">
        <f>IFERROR(__xludf.DUMMYFUNCTION("""COMPUTED_VALUE"""),1735.65)</f>
        <v>1735.65</v>
      </c>
      <c r="M419" s="2">
        <f>IFERROR(__xludf.DUMMYFUNCTION("""COMPUTED_VALUE"""),45902.66666666667)</f>
        <v>45902.66667</v>
      </c>
      <c r="N419" s="1">
        <f>IFERROR(__xludf.DUMMYFUNCTION("""COMPUTED_VALUE"""),0.0)</f>
        <v>0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IFERROR(__xludf.DUMMYFUNCTION("""COMPUTED_VALUE"""),1733.53)</f>
        <v>1733.53</v>
      </c>
      <c r="D420" s="2">
        <f>IFERROR(__xludf.DUMMYFUNCTION("""COMPUTED_VALUE"""),45903.66666666667)</f>
        <v>45903.66667</v>
      </c>
      <c r="E420" s="1">
        <f>IFERROR(__xludf.DUMMYFUNCTION("""COMPUTED_VALUE"""),1743.18)</f>
        <v>1743.18</v>
      </c>
      <c r="G420" s="2">
        <f>IFERROR(__xludf.DUMMYFUNCTION("""COMPUTED_VALUE"""),45903.66666666667)</f>
        <v>45903.66667</v>
      </c>
      <c r="H420" s="1">
        <f>IFERROR(__xludf.DUMMYFUNCTION("""COMPUTED_VALUE"""),1724.45)</f>
        <v>1724.45</v>
      </c>
      <c r="J420" s="2">
        <f>IFERROR(__xludf.DUMMYFUNCTION("""COMPUTED_VALUE"""),45903.66666666667)</f>
        <v>45903.66667</v>
      </c>
      <c r="K420" s="1">
        <f>IFERROR(__xludf.DUMMYFUNCTION("""COMPUTED_VALUE"""),1732.86)</f>
        <v>1732.86</v>
      </c>
      <c r="M420" s="2">
        <f>IFERROR(__xludf.DUMMYFUNCTION("""COMPUTED_VALUE"""),45903.66666666667)</f>
        <v>45903.66667</v>
      </c>
      <c r="N420" s="1">
        <f>IFERROR(__xludf.DUMMYFUNCTION("""COMPUTED_VALUE"""),0.0)</f>
        <v>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IFERROR(__xludf.DUMMYFUNCTION("""COMPUTED_VALUE"""),1734.63)</f>
        <v>1734.63</v>
      </c>
      <c r="D421" s="2">
        <f>IFERROR(__xludf.DUMMYFUNCTION("""COMPUTED_VALUE"""),45904.66666666667)</f>
        <v>45904.66667</v>
      </c>
      <c r="E421" s="1">
        <f>IFERROR(__xludf.DUMMYFUNCTION("""COMPUTED_VALUE"""),1752.18)</f>
        <v>1752.18</v>
      </c>
      <c r="G421" s="2">
        <f>IFERROR(__xludf.DUMMYFUNCTION("""COMPUTED_VALUE"""),45904.66666666667)</f>
        <v>45904.66667</v>
      </c>
      <c r="H421" s="1">
        <f>IFERROR(__xludf.DUMMYFUNCTION("""COMPUTED_VALUE"""),1731.81)</f>
        <v>1731.81</v>
      </c>
      <c r="J421" s="2">
        <f>IFERROR(__xludf.DUMMYFUNCTION("""COMPUTED_VALUE"""),45904.66666666667)</f>
        <v>45904.66667</v>
      </c>
      <c r="K421" s="1">
        <f>IFERROR(__xludf.DUMMYFUNCTION("""COMPUTED_VALUE"""),1751.91)</f>
        <v>1751.91</v>
      </c>
      <c r="M421" s="2">
        <f>IFERROR(__xludf.DUMMYFUNCTION("""COMPUTED_VALUE"""),45904.66666666667)</f>
        <v>45904.66667</v>
      </c>
      <c r="N421" s="1">
        <f>IFERROR(__xludf.DUMMYFUNCTION("""COMPUTED_VALUE"""),0.0)</f>
        <v>0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IFERROR(__xludf.DUMMYFUNCTION("""COMPUTED_VALUE"""),1762.07)</f>
        <v>1762.07</v>
      </c>
      <c r="D422" s="2">
        <f>IFERROR(__xludf.DUMMYFUNCTION("""COMPUTED_VALUE"""),45905.66666666667)</f>
        <v>45905.66667</v>
      </c>
      <c r="E422" s="1">
        <f>IFERROR(__xludf.DUMMYFUNCTION("""COMPUTED_VALUE"""),1774.13)</f>
        <v>1774.13</v>
      </c>
      <c r="G422" s="2">
        <f>IFERROR(__xludf.DUMMYFUNCTION("""COMPUTED_VALUE"""),45905.66666666667)</f>
        <v>45905.66667</v>
      </c>
      <c r="H422" s="1">
        <f>IFERROR(__xludf.DUMMYFUNCTION("""COMPUTED_VALUE"""),1742.8)</f>
        <v>1742.8</v>
      </c>
      <c r="J422" s="2">
        <f>IFERROR(__xludf.DUMMYFUNCTION("""COMPUTED_VALUE"""),45905.66666666667)</f>
        <v>45905.66667</v>
      </c>
      <c r="K422" s="1">
        <f>IFERROR(__xludf.DUMMYFUNCTION("""COMPUTED_VALUE"""),1760.52)</f>
        <v>1760.52</v>
      </c>
      <c r="M422" s="2">
        <f>IFERROR(__xludf.DUMMYFUNCTION("""COMPUTED_VALUE"""),45905.66666666667)</f>
        <v>45905.66667</v>
      </c>
      <c r="N422" s="1">
        <f>IFERROR(__xludf.DUMMYFUNCTION("""COMPUTED_VALUE"""),0.0)</f>
        <v>0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IFERROR(__xludf.DUMMYFUNCTION("""COMPUTED_VALUE"""),1764.45)</f>
        <v>1764.45</v>
      </c>
      <c r="D423" s="2">
        <f>IFERROR(__xludf.DUMMYFUNCTION("""COMPUTED_VALUE"""),45908.66666666667)</f>
        <v>45908.66667</v>
      </c>
      <c r="E423" s="1">
        <f>IFERROR(__xludf.DUMMYFUNCTION("""COMPUTED_VALUE"""),1765.33)</f>
        <v>1765.33</v>
      </c>
      <c r="G423" s="2">
        <f>IFERROR(__xludf.DUMMYFUNCTION("""COMPUTED_VALUE"""),45908.66666666667)</f>
        <v>45908.66667</v>
      </c>
      <c r="H423" s="1">
        <f>IFERROR(__xludf.DUMMYFUNCTION("""COMPUTED_VALUE"""),1751.78)</f>
        <v>1751.78</v>
      </c>
      <c r="J423" s="2">
        <f>IFERROR(__xludf.DUMMYFUNCTION("""COMPUTED_VALUE"""),45908.66666666667)</f>
        <v>45908.66667</v>
      </c>
      <c r="K423" s="1">
        <f>IFERROR(__xludf.DUMMYFUNCTION("""COMPUTED_VALUE"""),1764.14)</f>
        <v>1764.14</v>
      </c>
      <c r="M423" s="2">
        <f>IFERROR(__xludf.DUMMYFUNCTION("""COMPUTED_VALUE"""),45908.66666666667)</f>
        <v>45908.66667</v>
      </c>
      <c r="N423" s="1">
        <f>IFERROR(__xludf.DUMMYFUNCTION("""COMPUTED_VALUE"""),0.0)</f>
        <v>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IFERROR(__xludf.DUMMYFUNCTION("""COMPUTED_VALUE"""),1762.09)</f>
        <v>1762.09</v>
      </c>
      <c r="D424" s="2">
        <f>IFERROR(__xludf.DUMMYFUNCTION("""COMPUTED_VALUE"""),45909.66666666667)</f>
        <v>45909.66667</v>
      </c>
      <c r="E424" s="1">
        <f>IFERROR(__xludf.DUMMYFUNCTION("""COMPUTED_VALUE"""),1762.09)</f>
        <v>1762.09</v>
      </c>
      <c r="G424" s="2">
        <f>IFERROR(__xludf.DUMMYFUNCTION("""COMPUTED_VALUE"""),45909.66666666667)</f>
        <v>45909.66667</v>
      </c>
      <c r="H424" s="1">
        <f>IFERROR(__xludf.DUMMYFUNCTION("""COMPUTED_VALUE"""),1746.61)</f>
        <v>1746.61</v>
      </c>
      <c r="J424" s="2">
        <f>IFERROR(__xludf.DUMMYFUNCTION("""COMPUTED_VALUE"""),45909.66666666667)</f>
        <v>45909.66667</v>
      </c>
      <c r="K424" s="1">
        <f>IFERROR(__xludf.DUMMYFUNCTION("""COMPUTED_VALUE"""),1753.46)</f>
        <v>1753.46</v>
      </c>
      <c r="M424" s="2">
        <f>IFERROR(__xludf.DUMMYFUNCTION("""COMPUTED_VALUE"""),45909.66666666667)</f>
        <v>45909.66667</v>
      </c>
      <c r="N424" s="1">
        <f>IFERROR(__xludf.DUMMYFUNCTION("""COMPUTED_VALUE"""),0.0)</f>
        <v>0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IFERROR(__xludf.DUMMYFUNCTION("""COMPUTED_VALUE"""),1758.09)</f>
        <v>1758.09</v>
      </c>
      <c r="D425" s="2">
        <f>IFERROR(__xludf.DUMMYFUNCTION("""COMPUTED_VALUE"""),45910.66666666667)</f>
        <v>45910.66667</v>
      </c>
      <c r="E425" s="1">
        <f>IFERROR(__xludf.DUMMYFUNCTION("""COMPUTED_VALUE"""),1768.36)</f>
        <v>1768.36</v>
      </c>
      <c r="G425" s="2">
        <f>IFERROR(__xludf.DUMMYFUNCTION("""COMPUTED_VALUE"""),45910.66666666667)</f>
        <v>45910.66667</v>
      </c>
      <c r="H425" s="1">
        <f>IFERROR(__xludf.DUMMYFUNCTION("""COMPUTED_VALUE"""),1748.61)</f>
        <v>1748.61</v>
      </c>
      <c r="J425" s="2">
        <f>IFERROR(__xludf.DUMMYFUNCTION("""COMPUTED_VALUE"""),45910.66666666667)</f>
        <v>45910.66667</v>
      </c>
      <c r="K425" s="1">
        <f>IFERROR(__xludf.DUMMYFUNCTION("""COMPUTED_VALUE"""),1755.49)</f>
        <v>1755.49</v>
      </c>
      <c r="M425" s="2">
        <f>IFERROR(__xludf.DUMMYFUNCTION("""COMPUTED_VALUE"""),45910.66666666667)</f>
        <v>45910.66667</v>
      </c>
      <c r="N425" s="1">
        <f>IFERROR(__xludf.DUMMYFUNCTION("""COMPUTED_VALUE"""),0.0)</f>
        <v>0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IFERROR(__xludf.DUMMYFUNCTION("""COMPUTED_VALUE"""),1759.38)</f>
        <v>1759.38</v>
      </c>
      <c r="D426" s="2">
        <f>IFERROR(__xludf.DUMMYFUNCTION("""COMPUTED_VALUE"""),45911.66666666667)</f>
        <v>45911.66667</v>
      </c>
      <c r="E426" s="1">
        <f>IFERROR(__xludf.DUMMYFUNCTION("""COMPUTED_VALUE"""),1783.35)</f>
        <v>1783.35</v>
      </c>
      <c r="G426" s="2">
        <f>IFERROR(__xludf.DUMMYFUNCTION("""COMPUTED_VALUE"""),45911.66666666667)</f>
        <v>45911.66667</v>
      </c>
      <c r="H426" s="1">
        <f>IFERROR(__xludf.DUMMYFUNCTION("""COMPUTED_VALUE"""),1758.75)</f>
        <v>1758.75</v>
      </c>
      <c r="J426" s="2">
        <f>IFERROR(__xludf.DUMMYFUNCTION("""COMPUTED_VALUE"""),45911.66666666667)</f>
        <v>45911.66667</v>
      </c>
      <c r="K426" s="1">
        <f>IFERROR(__xludf.DUMMYFUNCTION("""COMPUTED_VALUE"""),1782.07)</f>
        <v>1782.07</v>
      </c>
      <c r="M426" s="2">
        <f>IFERROR(__xludf.DUMMYFUNCTION("""COMPUTED_VALUE"""),45911.66666666667)</f>
        <v>45911.66667</v>
      </c>
      <c r="N426" s="1">
        <f>IFERROR(__xludf.DUMMYFUNCTION("""COMPUTED_VALUE"""),0.0)</f>
        <v>0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IFERROR(__xludf.DUMMYFUNCTION("""COMPUTED_VALUE"""),1779.13)</f>
        <v>1779.13</v>
      </c>
      <c r="D427" s="2">
        <f>IFERROR(__xludf.DUMMYFUNCTION("""COMPUTED_VALUE"""),45912.66666666667)</f>
        <v>45912.66667</v>
      </c>
      <c r="E427" s="1">
        <f>IFERROR(__xludf.DUMMYFUNCTION("""COMPUTED_VALUE"""),1780.46)</f>
        <v>1780.46</v>
      </c>
      <c r="G427" s="2">
        <f>IFERROR(__xludf.DUMMYFUNCTION("""COMPUTED_VALUE"""),45912.66666666667)</f>
        <v>45912.66667</v>
      </c>
      <c r="H427" s="1">
        <f>IFERROR(__xludf.DUMMYFUNCTION("""COMPUTED_VALUE"""),1764.5)</f>
        <v>1764.5</v>
      </c>
      <c r="J427" s="2">
        <f>IFERROR(__xludf.DUMMYFUNCTION("""COMPUTED_VALUE"""),45912.66666666667)</f>
        <v>45912.66667</v>
      </c>
      <c r="K427" s="1">
        <f>IFERROR(__xludf.DUMMYFUNCTION("""COMPUTED_VALUE"""),1765.0)</f>
        <v>1765</v>
      </c>
      <c r="M427" s="2">
        <f>IFERROR(__xludf.DUMMYFUNCTION("""COMPUTED_VALUE"""),45912.66666666667)</f>
        <v>45912.66667</v>
      </c>
      <c r="N427" s="1">
        <f>IFERROR(__xludf.DUMMYFUNCTION("""COMPUTED_VALUE"""),0.0)</f>
        <v>0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IFERROR(__xludf.DUMMYFUNCTION("""COMPUTED_VALUE"""),1769.15)</f>
        <v>1769.15</v>
      </c>
      <c r="D428" s="2">
        <f>IFERROR(__xludf.DUMMYFUNCTION("""COMPUTED_VALUE"""),45915.66666666667)</f>
        <v>45915.66667</v>
      </c>
      <c r="E428" s="1">
        <f>IFERROR(__xludf.DUMMYFUNCTION("""COMPUTED_VALUE"""),1775.14)</f>
        <v>1775.14</v>
      </c>
      <c r="G428" s="2">
        <f>IFERROR(__xludf.DUMMYFUNCTION("""COMPUTED_VALUE"""),45915.66666666667)</f>
        <v>45915.66667</v>
      </c>
      <c r="H428" s="1">
        <f>IFERROR(__xludf.DUMMYFUNCTION("""COMPUTED_VALUE"""),1763.41)</f>
        <v>1763.41</v>
      </c>
      <c r="J428" s="2">
        <f>IFERROR(__xludf.DUMMYFUNCTION("""COMPUTED_VALUE"""),45915.66666666667)</f>
        <v>45915.66667</v>
      </c>
      <c r="K428" s="1">
        <f>IFERROR(__xludf.DUMMYFUNCTION("""COMPUTED_VALUE"""),1764.67)</f>
        <v>1764.67</v>
      </c>
      <c r="M428" s="2">
        <f>IFERROR(__xludf.DUMMYFUNCTION("""COMPUTED_VALUE"""),45915.66666666667)</f>
        <v>45915.66667</v>
      </c>
      <c r="N428" s="1">
        <f>IFERROR(__xludf.DUMMYFUNCTION("""COMPUTED_VALUE"""),0.0)</f>
        <v>0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IFERROR(__xludf.DUMMYFUNCTION("""COMPUTED_VALUE"""),1766.6)</f>
        <v>1766.6</v>
      </c>
      <c r="D429" s="2">
        <f>IFERROR(__xludf.DUMMYFUNCTION("""COMPUTED_VALUE"""),45916.66666666667)</f>
        <v>45916.66667</v>
      </c>
      <c r="E429" s="1">
        <f>IFERROR(__xludf.DUMMYFUNCTION("""COMPUTED_VALUE"""),1767.29)</f>
        <v>1767.29</v>
      </c>
      <c r="G429" s="2">
        <f>IFERROR(__xludf.DUMMYFUNCTION("""COMPUTED_VALUE"""),45916.66666666667)</f>
        <v>45916.66667</v>
      </c>
      <c r="H429" s="1">
        <f>IFERROR(__xludf.DUMMYFUNCTION("""COMPUTED_VALUE"""),1752.45)</f>
        <v>1752.45</v>
      </c>
      <c r="J429" s="2">
        <f>IFERROR(__xludf.DUMMYFUNCTION("""COMPUTED_VALUE"""),45916.66666666667)</f>
        <v>45916.66667</v>
      </c>
      <c r="K429" s="1">
        <f>IFERROR(__xludf.DUMMYFUNCTION("""COMPUTED_VALUE"""),1761.75)</f>
        <v>1761.75</v>
      </c>
      <c r="M429" s="2">
        <f>IFERROR(__xludf.DUMMYFUNCTION("""COMPUTED_VALUE"""),45916.66666666667)</f>
        <v>45916.66667</v>
      </c>
      <c r="N429" s="1">
        <f>IFERROR(__xludf.DUMMYFUNCTION("""COMPUTED_VALUE"""),0.0)</f>
        <v>0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IFERROR(__xludf.DUMMYFUNCTION("""COMPUTED_VALUE"""),1765.79)</f>
        <v>1765.79</v>
      </c>
      <c r="D430" s="2">
        <f>IFERROR(__xludf.DUMMYFUNCTION("""COMPUTED_VALUE"""),45917.66666666667)</f>
        <v>45917.66667</v>
      </c>
      <c r="E430" s="1">
        <f>IFERROR(__xludf.DUMMYFUNCTION("""COMPUTED_VALUE"""),1786.7)</f>
        <v>1786.7</v>
      </c>
      <c r="G430" s="2">
        <f>IFERROR(__xludf.DUMMYFUNCTION("""COMPUTED_VALUE"""),45917.66666666667)</f>
        <v>45917.66667</v>
      </c>
      <c r="H430" s="1">
        <f>IFERROR(__xludf.DUMMYFUNCTION("""COMPUTED_VALUE"""),1746.32)</f>
        <v>1746.32</v>
      </c>
      <c r="J430" s="2">
        <f>IFERROR(__xludf.DUMMYFUNCTION("""COMPUTED_VALUE"""),45917.66666666667)</f>
        <v>45917.66667</v>
      </c>
      <c r="K430" s="1">
        <f>IFERROR(__xludf.DUMMYFUNCTION("""COMPUTED_VALUE"""),1759.26)</f>
        <v>1759.26</v>
      </c>
      <c r="M430" s="2">
        <f>IFERROR(__xludf.DUMMYFUNCTION("""COMPUTED_VALUE"""),45917.66666666667)</f>
        <v>45917.66667</v>
      </c>
      <c r="N430" s="1">
        <f>IFERROR(__xludf.DUMMYFUNCTION("""COMPUTED_VALUE"""),0.0)</f>
        <v>0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IFERROR(__xludf.DUMMYFUNCTION("""COMPUTED_VALUE"""),1769.01)</f>
        <v>1769.01</v>
      </c>
      <c r="D431" s="2">
        <f>IFERROR(__xludf.DUMMYFUNCTION("""COMPUTED_VALUE"""),45918.66666666667)</f>
        <v>45918.66667</v>
      </c>
      <c r="E431" s="1">
        <f>IFERROR(__xludf.DUMMYFUNCTION("""COMPUTED_VALUE"""),1785.72)</f>
        <v>1785.72</v>
      </c>
      <c r="G431" s="2">
        <f>IFERROR(__xludf.DUMMYFUNCTION("""COMPUTED_VALUE"""),45918.66666666667)</f>
        <v>45918.66667</v>
      </c>
      <c r="H431" s="1">
        <f>IFERROR(__xludf.DUMMYFUNCTION("""COMPUTED_VALUE"""),1766.84)</f>
        <v>1766.84</v>
      </c>
      <c r="J431" s="2">
        <f>IFERROR(__xludf.DUMMYFUNCTION("""COMPUTED_VALUE"""),45918.66666666667)</f>
        <v>45918.66667</v>
      </c>
      <c r="K431" s="1">
        <f>IFERROR(__xludf.DUMMYFUNCTION("""COMPUTED_VALUE"""),1781.87)</f>
        <v>1781.87</v>
      </c>
      <c r="M431" s="2">
        <f>IFERROR(__xludf.DUMMYFUNCTION("""COMPUTED_VALUE"""),45918.66666666667)</f>
        <v>45918.66667</v>
      </c>
      <c r="N431" s="1">
        <f>IFERROR(__xludf.DUMMYFUNCTION("""COMPUTED_VALUE"""),0.0)</f>
        <v>0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IFERROR(__xludf.DUMMYFUNCTION("""COMPUTED_VALUE"""),1784.24)</f>
        <v>1784.24</v>
      </c>
      <c r="D432" s="2">
        <f>IFERROR(__xludf.DUMMYFUNCTION("""COMPUTED_VALUE"""),45919.66666666667)</f>
        <v>45919.66667</v>
      </c>
      <c r="E432" s="1">
        <f>IFERROR(__xludf.DUMMYFUNCTION("""COMPUTED_VALUE"""),1784.29)</f>
        <v>1784.29</v>
      </c>
      <c r="G432" s="2">
        <f>IFERROR(__xludf.DUMMYFUNCTION("""COMPUTED_VALUE"""),45919.66666666667)</f>
        <v>45919.66667</v>
      </c>
      <c r="H432" s="1">
        <f>IFERROR(__xludf.DUMMYFUNCTION("""COMPUTED_VALUE"""),1766.73)</f>
        <v>1766.73</v>
      </c>
      <c r="J432" s="2">
        <f>IFERROR(__xludf.DUMMYFUNCTION("""COMPUTED_VALUE"""),45919.66666666667)</f>
        <v>45919.66667</v>
      </c>
      <c r="K432" s="1">
        <f>IFERROR(__xludf.DUMMYFUNCTION("""COMPUTED_VALUE"""),1773.84)</f>
        <v>1773.84</v>
      </c>
      <c r="M432" s="2">
        <f>IFERROR(__xludf.DUMMYFUNCTION("""COMPUTED_VALUE"""),45919.66666666667)</f>
        <v>45919.66667</v>
      </c>
      <c r="N432" s="1">
        <f>IFERROR(__xludf.DUMMYFUNCTION("""COMPUTED_VALUE"""),0.0)</f>
        <v>0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IFERROR(__xludf.DUMMYFUNCTION("""COMPUTED_VALUE"""),1768.27)</f>
        <v>1768.27</v>
      </c>
      <c r="D433" s="2">
        <f>IFERROR(__xludf.DUMMYFUNCTION("""COMPUTED_VALUE"""),45922.66666666667)</f>
        <v>45922.66667</v>
      </c>
      <c r="E433" s="1">
        <f>IFERROR(__xludf.DUMMYFUNCTION("""COMPUTED_VALUE"""),1777.26)</f>
        <v>1777.26</v>
      </c>
      <c r="G433" s="2">
        <f>IFERROR(__xludf.DUMMYFUNCTION("""COMPUTED_VALUE"""),45922.66666666667)</f>
        <v>45922.66667</v>
      </c>
      <c r="H433" s="1">
        <f>IFERROR(__xludf.DUMMYFUNCTION("""COMPUTED_VALUE"""),1763.45)</f>
        <v>1763.45</v>
      </c>
      <c r="J433" s="2">
        <f>IFERROR(__xludf.DUMMYFUNCTION("""COMPUTED_VALUE"""),45922.66666666667)</f>
        <v>45922.66667</v>
      </c>
      <c r="K433" s="1">
        <f>IFERROR(__xludf.DUMMYFUNCTION("""COMPUTED_VALUE"""),1774.42)</f>
        <v>1774.42</v>
      </c>
      <c r="M433" s="2">
        <f>IFERROR(__xludf.DUMMYFUNCTION("""COMPUTED_VALUE"""),45922.66666666667)</f>
        <v>45922.66667</v>
      </c>
      <c r="N433" s="1">
        <f>IFERROR(__xludf.DUMMYFUNCTION("""COMPUTED_VALUE"""),0.0)</f>
        <v>0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IFERROR(__xludf.DUMMYFUNCTION("""COMPUTED_VALUE"""),1778.29)</f>
        <v>1778.29</v>
      </c>
      <c r="D434" s="2">
        <f>IFERROR(__xludf.DUMMYFUNCTION("""COMPUTED_VALUE"""),45923.66666666667)</f>
        <v>45923.66667</v>
      </c>
      <c r="E434" s="1">
        <f>IFERROR(__xludf.DUMMYFUNCTION("""COMPUTED_VALUE"""),1788.0)</f>
        <v>1788</v>
      </c>
      <c r="G434" s="2">
        <f>IFERROR(__xludf.DUMMYFUNCTION("""COMPUTED_VALUE"""),45923.66666666667)</f>
        <v>45923.66667</v>
      </c>
      <c r="H434" s="1">
        <f>IFERROR(__xludf.DUMMYFUNCTION("""COMPUTED_VALUE"""),1770.22)</f>
        <v>1770.22</v>
      </c>
      <c r="J434" s="2">
        <f>IFERROR(__xludf.DUMMYFUNCTION("""COMPUTED_VALUE"""),45923.66666666667)</f>
        <v>45923.66667</v>
      </c>
      <c r="K434" s="1">
        <f>IFERROR(__xludf.DUMMYFUNCTION("""COMPUTED_VALUE"""),1772.47)</f>
        <v>1772.47</v>
      </c>
      <c r="M434" s="2">
        <f>IFERROR(__xludf.DUMMYFUNCTION("""COMPUTED_VALUE"""),45923.66666666667)</f>
        <v>45923.66667</v>
      </c>
      <c r="N434" s="1">
        <f>IFERROR(__xludf.DUMMYFUNCTION("""COMPUTED_VALUE"""),0.0)</f>
        <v>0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IFERROR(__xludf.DUMMYFUNCTION("""COMPUTED_VALUE"""),1774.38)</f>
        <v>1774.38</v>
      </c>
      <c r="D435" s="2">
        <f>IFERROR(__xludf.DUMMYFUNCTION("""COMPUTED_VALUE"""),45924.66666666667)</f>
        <v>45924.66667</v>
      </c>
      <c r="E435" s="1">
        <f>IFERROR(__xludf.DUMMYFUNCTION("""COMPUTED_VALUE"""),1777.75)</f>
        <v>1777.75</v>
      </c>
      <c r="G435" s="2">
        <f>IFERROR(__xludf.DUMMYFUNCTION("""COMPUTED_VALUE"""),45924.66666666667)</f>
        <v>45924.66667</v>
      </c>
      <c r="H435" s="1">
        <f>IFERROR(__xludf.DUMMYFUNCTION("""COMPUTED_VALUE"""),1760.11)</f>
        <v>1760.11</v>
      </c>
      <c r="J435" s="2">
        <f>IFERROR(__xludf.DUMMYFUNCTION("""COMPUTED_VALUE"""),45924.66666666667)</f>
        <v>45924.66667</v>
      </c>
      <c r="K435" s="1">
        <f>IFERROR(__xludf.DUMMYFUNCTION("""COMPUTED_VALUE"""),1760.16)</f>
        <v>1760.16</v>
      </c>
      <c r="M435" s="2">
        <f>IFERROR(__xludf.DUMMYFUNCTION("""COMPUTED_VALUE"""),45924.66666666667)</f>
        <v>45924.66667</v>
      </c>
      <c r="N435" s="1">
        <f>IFERROR(__xludf.DUMMYFUNCTION("""COMPUTED_VALUE"""),0.0)</f>
        <v>0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IFERROR(__xludf.DUMMYFUNCTION("""COMPUTED_VALUE"""),1745.54)</f>
        <v>1745.54</v>
      </c>
      <c r="D436" s="2">
        <f>IFERROR(__xludf.DUMMYFUNCTION("""COMPUTED_VALUE"""),45925.66666666667)</f>
        <v>45925.66667</v>
      </c>
      <c r="E436" s="1">
        <f>IFERROR(__xludf.DUMMYFUNCTION("""COMPUTED_VALUE"""),1748.0)</f>
        <v>1748</v>
      </c>
      <c r="G436" s="2">
        <f>IFERROR(__xludf.DUMMYFUNCTION("""COMPUTED_VALUE"""),45925.66666666667)</f>
        <v>45925.66667</v>
      </c>
      <c r="H436" s="1">
        <f>IFERROR(__xludf.DUMMYFUNCTION("""COMPUTED_VALUE"""),1735.27)</f>
        <v>1735.27</v>
      </c>
      <c r="J436" s="2">
        <f>IFERROR(__xludf.DUMMYFUNCTION("""COMPUTED_VALUE"""),45925.66666666667)</f>
        <v>45925.66667</v>
      </c>
      <c r="K436" s="1">
        <f>IFERROR(__xludf.DUMMYFUNCTION("""COMPUTED_VALUE"""),1743.37)</f>
        <v>1743.37</v>
      </c>
      <c r="M436" s="2">
        <f>IFERROR(__xludf.DUMMYFUNCTION("""COMPUTED_VALUE"""),45925.66666666667)</f>
        <v>45925.66667</v>
      </c>
      <c r="N436" s="1">
        <f>IFERROR(__xludf.DUMMYFUNCTION("""COMPUTED_VALUE"""),0.0)</f>
        <v>0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IFERROR(__xludf.DUMMYFUNCTION("""COMPUTED_VALUE"""),1748.52)</f>
        <v>1748.52</v>
      </c>
      <c r="D437" s="2">
        <f>IFERROR(__xludf.DUMMYFUNCTION("""COMPUTED_VALUE"""),45926.66666666667)</f>
        <v>45926.66667</v>
      </c>
      <c r="E437" s="1">
        <f>IFERROR(__xludf.DUMMYFUNCTION("""COMPUTED_VALUE"""),1761.23)</f>
        <v>1761.23</v>
      </c>
      <c r="G437" s="2">
        <f>IFERROR(__xludf.DUMMYFUNCTION("""COMPUTED_VALUE"""),45926.66666666667)</f>
        <v>45926.66667</v>
      </c>
      <c r="H437" s="1">
        <f>IFERROR(__xludf.DUMMYFUNCTION("""COMPUTED_VALUE"""),1747.68)</f>
        <v>1747.68</v>
      </c>
      <c r="J437" s="2">
        <f>IFERROR(__xludf.DUMMYFUNCTION("""COMPUTED_VALUE"""),45926.66666666667)</f>
        <v>45926.66667</v>
      </c>
      <c r="K437" s="1">
        <f>IFERROR(__xludf.DUMMYFUNCTION("""COMPUTED_VALUE"""),1760.4)</f>
        <v>1760.4</v>
      </c>
      <c r="M437" s="2">
        <f>IFERROR(__xludf.DUMMYFUNCTION("""COMPUTED_VALUE"""),45926.66666666667)</f>
        <v>45926.66667</v>
      </c>
      <c r="N437" s="1">
        <f>IFERROR(__xludf.DUMMYFUNCTION("""COMPUTED_VALUE"""),0.0)</f>
        <v>0</v>
      </c>
    </row>
  </sheetData>
  <drawing r:id="rId1"/>
</worksheet>
</file>