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IFERROR(__xludf.DUMMYFUNCTION("GOOGLEFINANCE(""DJUSTB"",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IFERROR(__xludf.DUMMYFUNCTION("GOOGLEFINANCE(""DJUSTB"",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IFERROR(__xludf.DUMMYFUNCTION("GOOGLEFINANCE(""DJUSTB"",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IFERROR(__xludf.DUMMYFUNCTION("GOOGLEFINANCE(""DJUSTB"",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IFERROR(__xludf.DUMMYFUNCTION("GOOGLEFINANCE(""DJUSTB"",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IFERROR(__xludf.DUMMYFUNCTION("""COMPUTED_VALUE"""),662.52)</f>
        <v>662.52</v>
      </c>
      <c r="D2" s="2">
        <f>IFERROR(__xludf.DUMMYFUNCTION("""COMPUTED_VALUE"""),45293.66666666667)</f>
        <v>45293.66667</v>
      </c>
      <c r="E2" s="1">
        <f>IFERROR(__xludf.DUMMYFUNCTION("""COMPUTED_VALUE"""),679.5)</f>
        <v>679.5</v>
      </c>
      <c r="G2" s="2">
        <f>IFERROR(__xludf.DUMMYFUNCTION("""COMPUTED_VALUE"""),45293.66666666667)</f>
        <v>45293.66667</v>
      </c>
      <c r="H2" s="1">
        <f>IFERROR(__xludf.DUMMYFUNCTION("""COMPUTED_VALUE"""),662.0)</f>
        <v>662</v>
      </c>
      <c r="J2" s="2">
        <f>IFERROR(__xludf.DUMMYFUNCTION("""COMPUTED_VALUE"""),45293.66666666667)</f>
        <v>45293.66667</v>
      </c>
      <c r="K2" s="1">
        <f>IFERROR(__xludf.DUMMYFUNCTION("""COMPUTED_VALUE"""),677.55)</f>
        <v>677.55</v>
      </c>
      <c r="M2" s="2">
        <f>IFERROR(__xludf.DUMMYFUNCTION("""COMPUTED_VALUE"""),45293.66666666667)</f>
        <v>45293.66667</v>
      </c>
      <c r="N2" s="1">
        <f>IFERROR(__xludf.DUMMYFUNCTION("""COMPUTED_VALUE"""),1.7651061E7)</f>
        <v>17651061</v>
      </c>
    </row>
    <row r="3">
      <c r="A3" s="2">
        <f>IFERROR(__xludf.DUMMYFUNCTION("""COMPUTED_VALUE"""),45294.66666666667)</f>
        <v>45294.66667</v>
      </c>
      <c r="B3" s="1">
        <f>IFERROR(__xludf.DUMMYFUNCTION("""COMPUTED_VALUE"""),676.98)</f>
        <v>676.98</v>
      </c>
      <c r="D3" s="2">
        <f>IFERROR(__xludf.DUMMYFUNCTION("""COMPUTED_VALUE"""),45294.66666666667)</f>
        <v>45294.66667</v>
      </c>
      <c r="E3" s="1">
        <f>IFERROR(__xludf.DUMMYFUNCTION("""COMPUTED_VALUE"""),679.18)</f>
        <v>679.18</v>
      </c>
      <c r="G3" s="2">
        <f>IFERROR(__xludf.DUMMYFUNCTION("""COMPUTED_VALUE"""),45294.66666666667)</f>
        <v>45294.66667</v>
      </c>
      <c r="H3" s="1">
        <f>IFERROR(__xludf.DUMMYFUNCTION("""COMPUTED_VALUE"""),672.4)</f>
        <v>672.4</v>
      </c>
      <c r="J3" s="2">
        <f>IFERROR(__xludf.DUMMYFUNCTION("""COMPUTED_VALUE"""),45294.66666666667)</f>
        <v>45294.66667</v>
      </c>
      <c r="K3" s="1">
        <f>IFERROR(__xludf.DUMMYFUNCTION("""COMPUTED_VALUE"""),675.91)</f>
        <v>675.91</v>
      </c>
      <c r="M3" s="2">
        <f>IFERROR(__xludf.DUMMYFUNCTION("""COMPUTED_VALUE"""),45294.66666666667)</f>
        <v>45294.66667</v>
      </c>
      <c r="N3" s="1">
        <f>IFERROR(__xludf.DUMMYFUNCTION("""COMPUTED_VALUE"""),1.394698E7)</f>
        <v>13946980</v>
      </c>
    </row>
    <row r="4">
      <c r="A4" s="2">
        <f>IFERROR(__xludf.DUMMYFUNCTION("""COMPUTED_VALUE"""),45295.66666666667)</f>
        <v>45295.66667</v>
      </c>
      <c r="B4" s="1">
        <f>IFERROR(__xludf.DUMMYFUNCTION("""COMPUTED_VALUE"""),676.78)</f>
        <v>676.78</v>
      </c>
      <c r="D4" s="2">
        <f>IFERROR(__xludf.DUMMYFUNCTION("""COMPUTED_VALUE"""),45295.66666666667)</f>
        <v>45295.66667</v>
      </c>
      <c r="E4" s="1">
        <f>IFERROR(__xludf.DUMMYFUNCTION("""COMPUTED_VALUE"""),685.98)</f>
        <v>685.98</v>
      </c>
      <c r="G4" s="2">
        <f>IFERROR(__xludf.DUMMYFUNCTION("""COMPUTED_VALUE"""),45295.66666666667)</f>
        <v>45295.66667</v>
      </c>
      <c r="H4" s="1">
        <f>IFERROR(__xludf.DUMMYFUNCTION("""COMPUTED_VALUE"""),676.78)</f>
        <v>676.78</v>
      </c>
      <c r="J4" s="2">
        <f>IFERROR(__xludf.DUMMYFUNCTION("""COMPUTED_VALUE"""),45295.66666666667)</f>
        <v>45295.66667</v>
      </c>
      <c r="K4" s="1">
        <f>IFERROR(__xludf.DUMMYFUNCTION("""COMPUTED_VALUE"""),677.7)</f>
        <v>677.7</v>
      </c>
      <c r="M4" s="2">
        <f>IFERROR(__xludf.DUMMYFUNCTION("""COMPUTED_VALUE"""),45295.66666666667)</f>
        <v>45295.66667</v>
      </c>
      <c r="N4" s="1">
        <f>IFERROR(__xludf.DUMMYFUNCTION("""COMPUTED_VALUE"""),1.4065567E7)</f>
        <v>14065567</v>
      </c>
    </row>
    <row r="5">
      <c r="A5" s="2">
        <f>IFERROR(__xludf.DUMMYFUNCTION("""COMPUTED_VALUE"""),45296.66666666667)</f>
        <v>45296.66667</v>
      </c>
      <c r="B5" s="1">
        <f>IFERROR(__xludf.DUMMYFUNCTION("""COMPUTED_VALUE"""),676.47)</f>
        <v>676.47</v>
      </c>
      <c r="D5" s="2">
        <f>IFERROR(__xludf.DUMMYFUNCTION("""COMPUTED_VALUE"""),45296.66666666667)</f>
        <v>45296.66667</v>
      </c>
      <c r="E5" s="1">
        <f>IFERROR(__xludf.DUMMYFUNCTION("""COMPUTED_VALUE"""),680.13)</f>
        <v>680.13</v>
      </c>
      <c r="G5" s="2">
        <f>IFERROR(__xludf.DUMMYFUNCTION("""COMPUTED_VALUE"""),45296.66666666667)</f>
        <v>45296.66667</v>
      </c>
      <c r="H5" s="1">
        <f>IFERROR(__xludf.DUMMYFUNCTION("""COMPUTED_VALUE"""),671.69)</f>
        <v>671.69</v>
      </c>
      <c r="J5" s="2">
        <f>IFERROR(__xludf.DUMMYFUNCTION("""COMPUTED_VALUE"""),45296.66666666667)</f>
        <v>45296.66667</v>
      </c>
      <c r="K5" s="1">
        <f>IFERROR(__xludf.DUMMYFUNCTION("""COMPUTED_VALUE"""),675.83)</f>
        <v>675.83</v>
      </c>
      <c r="M5" s="2">
        <f>IFERROR(__xludf.DUMMYFUNCTION("""COMPUTED_VALUE"""),45296.66666666667)</f>
        <v>45296.66667</v>
      </c>
      <c r="N5" s="1">
        <f>IFERROR(__xludf.DUMMYFUNCTION("""COMPUTED_VALUE"""),9377331.0)</f>
        <v>9377331</v>
      </c>
    </row>
    <row r="6">
      <c r="A6" s="2">
        <f>IFERROR(__xludf.DUMMYFUNCTION("""COMPUTED_VALUE"""),45299.66666666667)</f>
        <v>45299.66667</v>
      </c>
      <c r="B6" s="1">
        <f>IFERROR(__xludf.DUMMYFUNCTION("""COMPUTED_VALUE"""),679.2)</f>
        <v>679.2</v>
      </c>
      <c r="D6" s="2">
        <f>IFERROR(__xludf.DUMMYFUNCTION("""COMPUTED_VALUE"""),45299.66666666667)</f>
        <v>45299.66667</v>
      </c>
      <c r="E6" s="1">
        <f>IFERROR(__xludf.DUMMYFUNCTION("""COMPUTED_VALUE"""),685.61)</f>
        <v>685.61</v>
      </c>
      <c r="G6" s="2">
        <f>IFERROR(__xludf.DUMMYFUNCTION("""COMPUTED_VALUE"""),45299.66666666667)</f>
        <v>45299.66667</v>
      </c>
      <c r="H6" s="1">
        <f>IFERROR(__xludf.DUMMYFUNCTION("""COMPUTED_VALUE"""),679.0)</f>
        <v>679</v>
      </c>
      <c r="J6" s="2">
        <f>IFERROR(__xludf.DUMMYFUNCTION("""COMPUTED_VALUE"""),45299.66666666667)</f>
        <v>45299.66667</v>
      </c>
      <c r="K6" s="1">
        <f>IFERROR(__xludf.DUMMYFUNCTION("""COMPUTED_VALUE"""),682.79)</f>
        <v>682.79</v>
      </c>
      <c r="M6" s="2">
        <f>IFERROR(__xludf.DUMMYFUNCTION("""COMPUTED_VALUE"""),45299.66666666667)</f>
        <v>45299.66667</v>
      </c>
      <c r="N6" s="1">
        <f>IFERROR(__xludf.DUMMYFUNCTION("""COMPUTED_VALUE"""),1.2389864E7)</f>
        <v>12389864</v>
      </c>
    </row>
    <row r="7">
      <c r="A7" s="2">
        <f>IFERROR(__xludf.DUMMYFUNCTION("""COMPUTED_VALUE"""),45300.66666666667)</f>
        <v>45300.66667</v>
      </c>
      <c r="B7" s="1">
        <f>IFERROR(__xludf.DUMMYFUNCTION("""COMPUTED_VALUE"""),679.28)</f>
        <v>679.28</v>
      </c>
      <c r="D7" s="2">
        <f>IFERROR(__xludf.DUMMYFUNCTION("""COMPUTED_VALUE"""),45300.66666666667)</f>
        <v>45300.66667</v>
      </c>
      <c r="E7" s="1">
        <f>IFERROR(__xludf.DUMMYFUNCTION("""COMPUTED_VALUE"""),679.28)</f>
        <v>679.28</v>
      </c>
      <c r="G7" s="2">
        <f>IFERROR(__xludf.DUMMYFUNCTION("""COMPUTED_VALUE"""),45300.66666666667)</f>
        <v>45300.66667</v>
      </c>
      <c r="H7" s="1">
        <f>IFERROR(__xludf.DUMMYFUNCTION("""COMPUTED_VALUE"""),674.41)</f>
        <v>674.41</v>
      </c>
      <c r="J7" s="2">
        <f>IFERROR(__xludf.DUMMYFUNCTION("""COMPUTED_VALUE"""),45300.66666666667)</f>
        <v>45300.66667</v>
      </c>
      <c r="K7" s="1">
        <f>IFERROR(__xludf.DUMMYFUNCTION("""COMPUTED_VALUE"""),679.2)</f>
        <v>679.2</v>
      </c>
      <c r="M7" s="2">
        <f>IFERROR(__xludf.DUMMYFUNCTION("""COMPUTED_VALUE"""),45300.66666666667)</f>
        <v>45300.66667</v>
      </c>
      <c r="N7" s="1">
        <f>IFERROR(__xludf.DUMMYFUNCTION("""COMPUTED_VALUE"""),1.1937119E7)</f>
        <v>11937119</v>
      </c>
    </row>
    <row r="8">
      <c r="A8" s="2">
        <f>IFERROR(__xludf.DUMMYFUNCTION("""COMPUTED_VALUE"""),45301.66666666667)</f>
        <v>45301.66667</v>
      </c>
      <c r="B8" s="1">
        <f>IFERROR(__xludf.DUMMYFUNCTION("""COMPUTED_VALUE"""),679.46)</f>
        <v>679.46</v>
      </c>
      <c r="D8" s="2">
        <f>IFERROR(__xludf.DUMMYFUNCTION("""COMPUTED_VALUE"""),45301.66666666667)</f>
        <v>45301.66667</v>
      </c>
      <c r="E8" s="1">
        <f>IFERROR(__xludf.DUMMYFUNCTION("""COMPUTED_VALUE"""),684.03)</f>
        <v>684.03</v>
      </c>
      <c r="G8" s="2">
        <f>IFERROR(__xludf.DUMMYFUNCTION("""COMPUTED_VALUE"""),45301.66666666667)</f>
        <v>45301.66667</v>
      </c>
      <c r="H8" s="1">
        <f>IFERROR(__xludf.DUMMYFUNCTION("""COMPUTED_VALUE"""),664.32)</f>
        <v>664.32</v>
      </c>
      <c r="J8" s="2">
        <f>IFERROR(__xludf.DUMMYFUNCTION("""COMPUTED_VALUE"""),45301.66666666667)</f>
        <v>45301.66667</v>
      </c>
      <c r="K8" s="1">
        <f>IFERROR(__xludf.DUMMYFUNCTION("""COMPUTED_VALUE"""),669.57)</f>
        <v>669.57</v>
      </c>
      <c r="M8" s="2">
        <f>IFERROR(__xludf.DUMMYFUNCTION("""COMPUTED_VALUE"""),45301.66666666667)</f>
        <v>45301.66667</v>
      </c>
      <c r="N8" s="1">
        <f>IFERROR(__xludf.DUMMYFUNCTION("""COMPUTED_VALUE"""),1.5910904E7)</f>
        <v>15910904</v>
      </c>
    </row>
    <row r="9">
      <c r="A9" s="2">
        <f>IFERROR(__xludf.DUMMYFUNCTION("""COMPUTED_VALUE"""),45302.66666666667)</f>
        <v>45302.66667</v>
      </c>
      <c r="B9" s="1">
        <f>IFERROR(__xludf.DUMMYFUNCTION("""COMPUTED_VALUE"""),668.86)</f>
        <v>668.86</v>
      </c>
      <c r="D9" s="2">
        <f>IFERROR(__xludf.DUMMYFUNCTION("""COMPUTED_VALUE"""),45302.66666666667)</f>
        <v>45302.66667</v>
      </c>
      <c r="E9" s="1">
        <f>IFERROR(__xludf.DUMMYFUNCTION("""COMPUTED_VALUE"""),676.38)</f>
        <v>676.38</v>
      </c>
      <c r="G9" s="2">
        <f>IFERROR(__xludf.DUMMYFUNCTION("""COMPUTED_VALUE"""),45302.66666666667)</f>
        <v>45302.66667</v>
      </c>
      <c r="H9" s="1">
        <f>IFERROR(__xludf.DUMMYFUNCTION("""COMPUTED_VALUE"""),666.07)</f>
        <v>666.07</v>
      </c>
      <c r="J9" s="2">
        <f>IFERROR(__xludf.DUMMYFUNCTION("""COMPUTED_VALUE"""),45302.66666666667)</f>
        <v>45302.66667</v>
      </c>
      <c r="K9" s="1">
        <f>IFERROR(__xludf.DUMMYFUNCTION("""COMPUTED_VALUE"""),675.71)</f>
        <v>675.71</v>
      </c>
      <c r="M9" s="2">
        <f>IFERROR(__xludf.DUMMYFUNCTION("""COMPUTED_VALUE"""),45302.66666666667)</f>
        <v>45302.66667</v>
      </c>
      <c r="N9" s="1">
        <f>IFERROR(__xludf.DUMMYFUNCTION("""COMPUTED_VALUE"""),1.3963455E7)</f>
        <v>13963455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IFERROR(__xludf.DUMMYFUNCTION("""COMPUTED_VALUE"""),679.74)</f>
        <v>679.74</v>
      </c>
      <c r="D10" s="2">
        <f>IFERROR(__xludf.DUMMYFUNCTION("""COMPUTED_VALUE"""),45303.66666666667)</f>
        <v>45303.66667</v>
      </c>
      <c r="E10" s="1">
        <f>IFERROR(__xludf.DUMMYFUNCTION("""COMPUTED_VALUE"""),683.28)</f>
        <v>683.28</v>
      </c>
      <c r="G10" s="2">
        <f>IFERROR(__xludf.DUMMYFUNCTION("""COMPUTED_VALUE"""),45303.66666666667)</f>
        <v>45303.66667</v>
      </c>
      <c r="H10" s="1">
        <f>IFERROR(__xludf.DUMMYFUNCTION("""COMPUTED_VALUE"""),674.06)</f>
        <v>674.06</v>
      </c>
      <c r="J10" s="2">
        <f>IFERROR(__xludf.DUMMYFUNCTION("""COMPUTED_VALUE"""),45303.66666666667)</f>
        <v>45303.66667</v>
      </c>
      <c r="K10" s="1">
        <f>IFERROR(__xludf.DUMMYFUNCTION("""COMPUTED_VALUE"""),674.88)</f>
        <v>674.88</v>
      </c>
      <c r="M10" s="2">
        <f>IFERROR(__xludf.DUMMYFUNCTION("""COMPUTED_VALUE"""),45303.66666666667)</f>
        <v>45303.66667</v>
      </c>
      <c r="N10" s="1">
        <f>IFERROR(__xludf.DUMMYFUNCTION("""COMPUTED_VALUE"""),1.1293995E7)</f>
        <v>11293995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IFERROR(__xludf.DUMMYFUNCTION("""COMPUTED_VALUE"""),674.36)</f>
        <v>674.36</v>
      </c>
      <c r="D11" s="2">
        <f>IFERROR(__xludf.DUMMYFUNCTION("""COMPUTED_VALUE"""),45307.66666666667)</f>
        <v>45307.66667</v>
      </c>
      <c r="E11" s="1">
        <f>IFERROR(__xludf.DUMMYFUNCTION("""COMPUTED_VALUE"""),675.14)</f>
        <v>675.14</v>
      </c>
      <c r="G11" s="2">
        <f>IFERROR(__xludf.DUMMYFUNCTION("""COMPUTED_VALUE"""),45307.66666666667)</f>
        <v>45307.66667</v>
      </c>
      <c r="H11" s="1">
        <f>IFERROR(__xludf.DUMMYFUNCTION("""COMPUTED_VALUE"""),666.76)</f>
        <v>666.76</v>
      </c>
      <c r="J11" s="2">
        <f>IFERROR(__xludf.DUMMYFUNCTION("""COMPUTED_VALUE"""),45307.66666666667)</f>
        <v>45307.66667</v>
      </c>
      <c r="K11" s="1">
        <f>IFERROR(__xludf.DUMMYFUNCTION("""COMPUTED_VALUE"""),669.28)</f>
        <v>669.28</v>
      </c>
      <c r="M11" s="2">
        <f>IFERROR(__xludf.DUMMYFUNCTION("""COMPUTED_VALUE"""),45307.66666666667)</f>
        <v>45307.66667</v>
      </c>
      <c r="N11" s="1">
        <f>IFERROR(__xludf.DUMMYFUNCTION("""COMPUTED_VALUE"""),1.3841913E7)</f>
        <v>13841913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IFERROR(__xludf.DUMMYFUNCTION("""COMPUTED_VALUE"""),666.68)</f>
        <v>666.68</v>
      </c>
      <c r="D12" s="2">
        <f>IFERROR(__xludf.DUMMYFUNCTION("""COMPUTED_VALUE"""),45308.66666666667)</f>
        <v>45308.66667</v>
      </c>
      <c r="E12" s="1">
        <f>IFERROR(__xludf.DUMMYFUNCTION("""COMPUTED_VALUE"""),670.12)</f>
        <v>670.12</v>
      </c>
      <c r="G12" s="2">
        <f>IFERROR(__xludf.DUMMYFUNCTION("""COMPUTED_VALUE"""),45308.66666666667)</f>
        <v>45308.66667</v>
      </c>
      <c r="H12" s="1">
        <f>IFERROR(__xludf.DUMMYFUNCTION("""COMPUTED_VALUE"""),662.58)</f>
        <v>662.58</v>
      </c>
      <c r="J12" s="2">
        <f>IFERROR(__xludf.DUMMYFUNCTION("""COMPUTED_VALUE"""),45308.66666666667)</f>
        <v>45308.66667</v>
      </c>
      <c r="K12" s="1">
        <f>IFERROR(__xludf.DUMMYFUNCTION("""COMPUTED_VALUE"""),664.24)</f>
        <v>664.24</v>
      </c>
      <c r="M12" s="2">
        <f>IFERROR(__xludf.DUMMYFUNCTION("""COMPUTED_VALUE"""),45308.66666666667)</f>
        <v>45308.66667</v>
      </c>
      <c r="N12" s="1">
        <f>IFERROR(__xludf.DUMMYFUNCTION("""COMPUTED_VALUE"""),9085904.0)</f>
        <v>9085904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IFERROR(__xludf.DUMMYFUNCTION("""COMPUTED_VALUE"""),660.65)</f>
        <v>660.65</v>
      </c>
      <c r="D13" s="2">
        <f>IFERROR(__xludf.DUMMYFUNCTION("""COMPUTED_VALUE"""),45309.66666666667)</f>
        <v>45309.66667</v>
      </c>
      <c r="E13" s="1">
        <f>IFERROR(__xludf.DUMMYFUNCTION("""COMPUTED_VALUE"""),661.65)</f>
        <v>661.65</v>
      </c>
      <c r="G13" s="2">
        <f>IFERROR(__xludf.DUMMYFUNCTION("""COMPUTED_VALUE"""),45309.66666666667)</f>
        <v>45309.66667</v>
      </c>
      <c r="H13" s="1">
        <f>IFERROR(__xludf.DUMMYFUNCTION("""COMPUTED_VALUE"""),653.6)</f>
        <v>653.6</v>
      </c>
      <c r="J13" s="2">
        <f>IFERROR(__xludf.DUMMYFUNCTION("""COMPUTED_VALUE"""),45309.66666666667)</f>
        <v>45309.66667</v>
      </c>
      <c r="K13" s="1">
        <f>IFERROR(__xludf.DUMMYFUNCTION("""COMPUTED_VALUE"""),660.16)</f>
        <v>660.16</v>
      </c>
      <c r="M13" s="2">
        <f>IFERROR(__xludf.DUMMYFUNCTION("""COMPUTED_VALUE"""),45309.66666666667)</f>
        <v>45309.66667</v>
      </c>
      <c r="N13" s="1">
        <f>IFERROR(__xludf.DUMMYFUNCTION("""COMPUTED_VALUE"""),1.1464727E7)</f>
        <v>11464727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IFERROR(__xludf.DUMMYFUNCTION("""COMPUTED_VALUE"""),662.23)</f>
        <v>662.23</v>
      </c>
      <c r="D14" s="2">
        <f>IFERROR(__xludf.DUMMYFUNCTION("""COMPUTED_VALUE"""),45310.66666666667)</f>
        <v>45310.66667</v>
      </c>
      <c r="E14" s="1">
        <f>IFERROR(__xludf.DUMMYFUNCTION("""COMPUTED_VALUE"""),662.23)</f>
        <v>662.23</v>
      </c>
      <c r="G14" s="2">
        <f>IFERROR(__xludf.DUMMYFUNCTION("""COMPUTED_VALUE"""),45310.66666666667)</f>
        <v>45310.66667</v>
      </c>
      <c r="H14" s="1">
        <f>IFERROR(__xludf.DUMMYFUNCTION("""COMPUTED_VALUE"""),651.99)</f>
        <v>651.99</v>
      </c>
      <c r="J14" s="2">
        <f>IFERROR(__xludf.DUMMYFUNCTION("""COMPUTED_VALUE"""),45310.66666666667)</f>
        <v>45310.66667</v>
      </c>
      <c r="K14" s="1">
        <f>IFERROR(__xludf.DUMMYFUNCTION("""COMPUTED_VALUE"""),655.44)</f>
        <v>655.44</v>
      </c>
      <c r="M14" s="2">
        <f>IFERROR(__xludf.DUMMYFUNCTION("""COMPUTED_VALUE"""),45310.66666666667)</f>
        <v>45310.66667</v>
      </c>
      <c r="N14" s="1">
        <f>IFERROR(__xludf.DUMMYFUNCTION("""COMPUTED_VALUE"""),1.3718209E7)</f>
        <v>13718209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IFERROR(__xludf.DUMMYFUNCTION("""COMPUTED_VALUE"""),654.16)</f>
        <v>654.16</v>
      </c>
      <c r="D15" s="2">
        <f>IFERROR(__xludf.DUMMYFUNCTION("""COMPUTED_VALUE"""),45313.66666666667)</f>
        <v>45313.66667</v>
      </c>
      <c r="E15" s="1">
        <f>IFERROR(__xludf.DUMMYFUNCTION("""COMPUTED_VALUE"""),660.72)</f>
        <v>660.72</v>
      </c>
      <c r="G15" s="2">
        <f>IFERROR(__xludf.DUMMYFUNCTION("""COMPUTED_VALUE"""),45313.66666666667)</f>
        <v>45313.66667</v>
      </c>
      <c r="H15" s="1">
        <f>IFERROR(__xludf.DUMMYFUNCTION("""COMPUTED_VALUE"""),652.53)</f>
        <v>652.53</v>
      </c>
      <c r="J15" s="2">
        <f>IFERROR(__xludf.DUMMYFUNCTION("""COMPUTED_VALUE"""),45313.66666666667)</f>
        <v>45313.66667</v>
      </c>
      <c r="K15" s="1">
        <f>IFERROR(__xludf.DUMMYFUNCTION("""COMPUTED_VALUE"""),656.77)</f>
        <v>656.77</v>
      </c>
      <c r="M15" s="2">
        <f>IFERROR(__xludf.DUMMYFUNCTION("""COMPUTED_VALUE"""),45313.66666666667)</f>
        <v>45313.66667</v>
      </c>
      <c r="N15" s="1">
        <f>IFERROR(__xludf.DUMMYFUNCTION("""COMPUTED_VALUE"""),1.338436E7)</f>
        <v>13384360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IFERROR(__xludf.DUMMYFUNCTION("""COMPUTED_VALUE"""),648.92)</f>
        <v>648.92</v>
      </c>
      <c r="D16" s="2">
        <f>IFERROR(__xludf.DUMMYFUNCTION("""COMPUTED_VALUE"""),45314.66666666667)</f>
        <v>45314.66667</v>
      </c>
      <c r="E16" s="1">
        <f>IFERROR(__xludf.DUMMYFUNCTION("""COMPUTED_VALUE"""),654.25)</f>
        <v>654.25</v>
      </c>
      <c r="G16" s="2">
        <f>IFERROR(__xludf.DUMMYFUNCTION("""COMPUTED_VALUE"""),45314.66666666667)</f>
        <v>45314.66667</v>
      </c>
      <c r="H16" s="1">
        <f>IFERROR(__xludf.DUMMYFUNCTION("""COMPUTED_VALUE"""),645.74)</f>
        <v>645.74</v>
      </c>
      <c r="J16" s="2">
        <f>IFERROR(__xludf.DUMMYFUNCTION("""COMPUTED_VALUE"""),45314.66666666667)</f>
        <v>45314.66667</v>
      </c>
      <c r="K16" s="1">
        <f>IFERROR(__xludf.DUMMYFUNCTION("""COMPUTED_VALUE"""),653.57)</f>
        <v>653.57</v>
      </c>
      <c r="M16" s="2">
        <f>IFERROR(__xludf.DUMMYFUNCTION("""COMPUTED_VALUE"""),45314.66666666667)</f>
        <v>45314.66667</v>
      </c>
      <c r="N16" s="1">
        <f>IFERROR(__xludf.DUMMYFUNCTION("""COMPUTED_VALUE"""),1.2381995E7)</f>
        <v>12381995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IFERROR(__xludf.DUMMYFUNCTION("""COMPUTED_VALUE"""),654.66)</f>
        <v>654.66</v>
      </c>
      <c r="D17" s="2">
        <f>IFERROR(__xludf.DUMMYFUNCTION("""COMPUTED_VALUE"""),45315.66666666667)</f>
        <v>45315.66667</v>
      </c>
      <c r="E17" s="1">
        <f>IFERROR(__xludf.DUMMYFUNCTION("""COMPUTED_VALUE"""),655.06)</f>
        <v>655.06</v>
      </c>
      <c r="G17" s="2">
        <f>IFERROR(__xludf.DUMMYFUNCTION("""COMPUTED_VALUE"""),45315.66666666667)</f>
        <v>45315.66667</v>
      </c>
      <c r="H17" s="1">
        <f>IFERROR(__xludf.DUMMYFUNCTION("""COMPUTED_VALUE"""),646.36)</f>
        <v>646.36</v>
      </c>
      <c r="J17" s="2">
        <f>IFERROR(__xludf.DUMMYFUNCTION("""COMPUTED_VALUE"""),45315.66666666667)</f>
        <v>45315.66667</v>
      </c>
      <c r="K17" s="1">
        <f>IFERROR(__xludf.DUMMYFUNCTION("""COMPUTED_VALUE"""),646.45)</f>
        <v>646.45</v>
      </c>
      <c r="M17" s="2">
        <f>IFERROR(__xludf.DUMMYFUNCTION("""COMPUTED_VALUE"""),45315.66666666667)</f>
        <v>45315.66667</v>
      </c>
      <c r="N17" s="1">
        <f>IFERROR(__xludf.DUMMYFUNCTION("""COMPUTED_VALUE"""),1.4785657E7)</f>
        <v>14785657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IFERROR(__xludf.DUMMYFUNCTION("""COMPUTED_VALUE"""),646.45)</f>
        <v>646.45</v>
      </c>
      <c r="D18" s="2">
        <f>IFERROR(__xludf.DUMMYFUNCTION("""COMPUTED_VALUE"""),45316.66666666667)</f>
        <v>45316.66667</v>
      </c>
      <c r="E18" s="1">
        <f>IFERROR(__xludf.DUMMYFUNCTION("""COMPUTED_VALUE"""),652.52)</f>
        <v>652.52</v>
      </c>
      <c r="G18" s="2">
        <f>IFERROR(__xludf.DUMMYFUNCTION("""COMPUTED_VALUE"""),45316.66666666667)</f>
        <v>45316.66667</v>
      </c>
      <c r="H18" s="1">
        <f>IFERROR(__xludf.DUMMYFUNCTION("""COMPUTED_VALUE"""),646.45)</f>
        <v>646.45</v>
      </c>
      <c r="J18" s="2">
        <f>IFERROR(__xludf.DUMMYFUNCTION("""COMPUTED_VALUE"""),45316.66666666667)</f>
        <v>45316.66667</v>
      </c>
      <c r="K18" s="1">
        <f>IFERROR(__xludf.DUMMYFUNCTION("""COMPUTED_VALUE"""),649.53)</f>
        <v>649.53</v>
      </c>
      <c r="M18" s="2">
        <f>IFERROR(__xludf.DUMMYFUNCTION("""COMPUTED_VALUE"""),45316.66666666667)</f>
        <v>45316.66667</v>
      </c>
      <c r="N18" s="1">
        <f>IFERROR(__xludf.DUMMYFUNCTION("""COMPUTED_VALUE"""),1.6775827E7)</f>
        <v>16775827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IFERROR(__xludf.DUMMYFUNCTION("""COMPUTED_VALUE"""),652.09)</f>
        <v>652.09</v>
      </c>
      <c r="D19" s="2">
        <f>IFERROR(__xludf.DUMMYFUNCTION("""COMPUTED_VALUE"""),45317.66666666667)</f>
        <v>45317.66667</v>
      </c>
      <c r="E19" s="1">
        <f>IFERROR(__xludf.DUMMYFUNCTION("""COMPUTED_VALUE"""),655.01)</f>
        <v>655.01</v>
      </c>
      <c r="G19" s="2">
        <f>IFERROR(__xludf.DUMMYFUNCTION("""COMPUTED_VALUE"""),45317.66666666667)</f>
        <v>45317.66667</v>
      </c>
      <c r="H19" s="1">
        <f>IFERROR(__xludf.DUMMYFUNCTION("""COMPUTED_VALUE"""),647.77)</f>
        <v>647.77</v>
      </c>
      <c r="J19" s="2">
        <f>IFERROR(__xludf.DUMMYFUNCTION("""COMPUTED_VALUE"""),45317.66666666667)</f>
        <v>45317.66667</v>
      </c>
      <c r="K19" s="1">
        <f>IFERROR(__xludf.DUMMYFUNCTION("""COMPUTED_VALUE"""),647.77)</f>
        <v>647.77</v>
      </c>
      <c r="M19" s="2">
        <f>IFERROR(__xludf.DUMMYFUNCTION("""COMPUTED_VALUE"""),45317.66666666667)</f>
        <v>45317.66667</v>
      </c>
      <c r="N19" s="1">
        <f>IFERROR(__xludf.DUMMYFUNCTION("""COMPUTED_VALUE"""),1.3219775E7)</f>
        <v>13219775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IFERROR(__xludf.DUMMYFUNCTION("""COMPUTED_VALUE"""),649.71)</f>
        <v>649.71</v>
      </c>
      <c r="D20" s="2">
        <f>IFERROR(__xludf.DUMMYFUNCTION("""COMPUTED_VALUE"""),45320.66666666667)</f>
        <v>45320.66667</v>
      </c>
      <c r="E20" s="1">
        <f>IFERROR(__xludf.DUMMYFUNCTION("""COMPUTED_VALUE"""),654.05)</f>
        <v>654.05</v>
      </c>
      <c r="G20" s="2">
        <f>IFERROR(__xludf.DUMMYFUNCTION("""COMPUTED_VALUE"""),45320.66666666667)</f>
        <v>45320.66667</v>
      </c>
      <c r="H20" s="1">
        <f>IFERROR(__xludf.DUMMYFUNCTION("""COMPUTED_VALUE"""),648.87)</f>
        <v>648.87</v>
      </c>
      <c r="J20" s="2">
        <f>IFERROR(__xludf.DUMMYFUNCTION("""COMPUTED_VALUE"""),45320.66666666667)</f>
        <v>45320.66667</v>
      </c>
      <c r="K20" s="1">
        <f>IFERROR(__xludf.DUMMYFUNCTION("""COMPUTED_VALUE"""),653.58)</f>
        <v>653.58</v>
      </c>
      <c r="M20" s="2">
        <f>IFERROR(__xludf.DUMMYFUNCTION("""COMPUTED_VALUE"""),45320.66666666667)</f>
        <v>45320.66667</v>
      </c>
      <c r="N20" s="1">
        <f>IFERROR(__xludf.DUMMYFUNCTION("""COMPUTED_VALUE"""),1.4513027E7)</f>
        <v>14513027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IFERROR(__xludf.DUMMYFUNCTION("""COMPUTED_VALUE"""),651.71)</f>
        <v>651.71</v>
      </c>
      <c r="D21" s="2">
        <f>IFERROR(__xludf.DUMMYFUNCTION("""COMPUTED_VALUE"""),45321.66666666667)</f>
        <v>45321.66667</v>
      </c>
      <c r="E21" s="1">
        <f>IFERROR(__xludf.DUMMYFUNCTION("""COMPUTED_VALUE"""),654.41)</f>
        <v>654.41</v>
      </c>
      <c r="G21" s="2">
        <f>IFERROR(__xludf.DUMMYFUNCTION("""COMPUTED_VALUE"""),45321.66666666667)</f>
        <v>45321.66667</v>
      </c>
      <c r="H21" s="1">
        <f>IFERROR(__xludf.DUMMYFUNCTION("""COMPUTED_VALUE"""),646.17)</f>
        <v>646.17</v>
      </c>
      <c r="J21" s="2">
        <f>IFERROR(__xludf.DUMMYFUNCTION("""COMPUTED_VALUE"""),45321.66666666667)</f>
        <v>45321.66667</v>
      </c>
      <c r="K21" s="1">
        <f>IFERROR(__xludf.DUMMYFUNCTION("""COMPUTED_VALUE"""),653.49)</f>
        <v>653.49</v>
      </c>
      <c r="M21" s="2">
        <f>IFERROR(__xludf.DUMMYFUNCTION("""COMPUTED_VALUE"""),45321.66666666667)</f>
        <v>45321.66667</v>
      </c>
      <c r="N21" s="1">
        <f>IFERROR(__xludf.DUMMYFUNCTION("""COMPUTED_VALUE"""),1.3245875E7)</f>
        <v>13245875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IFERROR(__xludf.DUMMYFUNCTION("""COMPUTED_VALUE"""),654.18)</f>
        <v>654.18</v>
      </c>
      <c r="D22" s="2">
        <f>IFERROR(__xludf.DUMMYFUNCTION("""COMPUTED_VALUE"""),45322.66666666667)</f>
        <v>45322.66667</v>
      </c>
      <c r="E22" s="1">
        <f>IFERROR(__xludf.DUMMYFUNCTION("""COMPUTED_VALUE"""),654.39)</f>
        <v>654.39</v>
      </c>
      <c r="G22" s="2">
        <f>IFERROR(__xludf.DUMMYFUNCTION("""COMPUTED_VALUE"""),45322.66666666667)</f>
        <v>45322.66667</v>
      </c>
      <c r="H22" s="1">
        <f>IFERROR(__xludf.DUMMYFUNCTION("""COMPUTED_VALUE"""),647.0)</f>
        <v>647</v>
      </c>
      <c r="J22" s="2">
        <f>IFERROR(__xludf.DUMMYFUNCTION("""COMPUTED_VALUE"""),45322.66666666667)</f>
        <v>45322.66667</v>
      </c>
      <c r="K22" s="1">
        <f>IFERROR(__xludf.DUMMYFUNCTION("""COMPUTED_VALUE"""),647.34)</f>
        <v>647.34</v>
      </c>
      <c r="M22" s="2">
        <f>IFERROR(__xludf.DUMMYFUNCTION("""COMPUTED_VALUE"""),45322.66666666667)</f>
        <v>45322.66667</v>
      </c>
      <c r="N22" s="1">
        <f>IFERROR(__xludf.DUMMYFUNCTION("""COMPUTED_VALUE"""),1.9780959E7)</f>
        <v>19780959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IFERROR(__xludf.DUMMYFUNCTION("""COMPUTED_VALUE"""),649.14)</f>
        <v>649.14</v>
      </c>
      <c r="D23" s="2">
        <f>IFERROR(__xludf.DUMMYFUNCTION("""COMPUTED_VALUE"""),45323.66666666667)</f>
        <v>45323.66667</v>
      </c>
      <c r="E23" s="1">
        <f>IFERROR(__xludf.DUMMYFUNCTION("""COMPUTED_VALUE"""),667.54)</f>
        <v>667.54</v>
      </c>
      <c r="G23" s="2">
        <f>IFERROR(__xludf.DUMMYFUNCTION("""COMPUTED_VALUE"""),45323.66666666667)</f>
        <v>45323.66667</v>
      </c>
      <c r="H23" s="1">
        <f>IFERROR(__xludf.DUMMYFUNCTION("""COMPUTED_VALUE"""),649.14)</f>
        <v>649.14</v>
      </c>
      <c r="J23" s="2">
        <f>IFERROR(__xludf.DUMMYFUNCTION("""COMPUTED_VALUE"""),45323.66666666667)</f>
        <v>45323.66667</v>
      </c>
      <c r="K23" s="1">
        <f>IFERROR(__xludf.DUMMYFUNCTION("""COMPUTED_VALUE"""),667.54)</f>
        <v>667.54</v>
      </c>
      <c r="M23" s="2">
        <f>IFERROR(__xludf.DUMMYFUNCTION("""COMPUTED_VALUE"""),45323.66666666667)</f>
        <v>45323.66667</v>
      </c>
      <c r="N23" s="1">
        <f>IFERROR(__xludf.DUMMYFUNCTION("""COMPUTED_VALUE"""),2.4574487E7)</f>
        <v>24574487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IFERROR(__xludf.DUMMYFUNCTION("""COMPUTED_VALUE"""),663.88)</f>
        <v>663.88</v>
      </c>
      <c r="D24" s="2">
        <f>IFERROR(__xludf.DUMMYFUNCTION("""COMPUTED_VALUE"""),45324.66666666667)</f>
        <v>45324.66667</v>
      </c>
      <c r="E24" s="1">
        <f>IFERROR(__xludf.DUMMYFUNCTION("""COMPUTED_VALUE"""),666.41)</f>
        <v>666.41</v>
      </c>
      <c r="G24" s="2">
        <f>IFERROR(__xludf.DUMMYFUNCTION("""COMPUTED_VALUE"""),45324.66666666667)</f>
        <v>45324.66667</v>
      </c>
      <c r="H24" s="1">
        <f>IFERROR(__xludf.DUMMYFUNCTION("""COMPUTED_VALUE"""),657.52)</f>
        <v>657.52</v>
      </c>
      <c r="J24" s="2">
        <f>IFERROR(__xludf.DUMMYFUNCTION("""COMPUTED_VALUE"""),45324.66666666667)</f>
        <v>45324.66667</v>
      </c>
      <c r="K24" s="1">
        <f>IFERROR(__xludf.DUMMYFUNCTION("""COMPUTED_VALUE"""),664.18)</f>
        <v>664.18</v>
      </c>
      <c r="M24" s="2">
        <f>IFERROR(__xludf.DUMMYFUNCTION("""COMPUTED_VALUE"""),45324.66666666667)</f>
        <v>45324.66667</v>
      </c>
      <c r="N24" s="1">
        <f>IFERROR(__xludf.DUMMYFUNCTION("""COMPUTED_VALUE"""),1.5890672E7)</f>
        <v>15890672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IFERROR(__xludf.DUMMYFUNCTION("""COMPUTED_VALUE"""),664.18)</f>
        <v>664.18</v>
      </c>
      <c r="D25" s="2">
        <f>IFERROR(__xludf.DUMMYFUNCTION("""COMPUTED_VALUE"""),45327.66666666667)</f>
        <v>45327.66667</v>
      </c>
      <c r="E25" s="1">
        <f>IFERROR(__xludf.DUMMYFUNCTION("""COMPUTED_VALUE"""),664.18)</f>
        <v>664.18</v>
      </c>
      <c r="G25" s="2">
        <f>IFERROR(__xludf.DUMMYFUNCTION("""COMPUTED_VALUE"""),45327.66666666667)</f>
        <v>45327.66667</v>
      </c>
      <c r="H25" s="1">
        <f>IFERROR(__xludf.DUMMYFUNCTION("""COMPUTED_VALUE"""),652.85)</f>
        <v>652.85</v>
      </c>
      <c r="J25" s="2">
        <f>IFERROR(__xludf.DUMMYFUNCTION("""COMPUTED_VALUE"""),45327.66666666667)</f>
        <v>45327.66667</v>
      </c>
      <c r="K25" s="1">
        <f>IFERROR(__xludf.DUMMYFUNCTION("""COMPUTED_VALUE"""),653.19)</f>
        <v>653.19</v>
      </c>
      <c r="M25" s="2">
        <f>IFERROR(__xludf.DUMMYFUNCTION("""COMPUTED_VALUE"""),45327.66666666667)</f>
        <v>45327.66667</v>
      </c>
      <c r="N25" s="1">
        <f>IFERROR(__xludf.DUMMYFUNCTION("""COMPUTED_VALUE"""),1.5106488E7)</f>
        <v>15106488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IFERROR(__xludf.DUMMYFUNCTION("""COMPUTED_VALUE"""),652.81)</f>
        <v>652.81</v>
      </c>
      <c r="D26" s="2">
        <f>IFERROR(__xludf.DUMMYFUNCTION("""COMPUTED_VALUE"""),45328.66666666667)</f>
        <v>45328.66667</v>
      </c>
      <c r="E26" s="1">
        <f>IFERROR(__xludf.DUMMYFUNCTION("""COMPUTED_VALUE"""),655.21)</f>
        <v>655.21</v>
      </c>
      <c r="G26" s="2">
        <f>IFERROR(__xludf.DUMMYFUNCTION("""COMPUTED_VALUE"""),45328.66666666667)</f>
        <v>45328.66667</v>
      </c>
      <c r="H26" s="1">
        <f>IFERROR(__xludf.DUMMYFUNCTION("""COMPUTED_VALUE"""),649.74)</f>
        <v>649.74</v>
      </c>
      <c r="J26" s="2">
        <f>IFERROR(__xludf.DUMMYFUNCTION("""COMPUTED_VALUE"""),45328.66666666667)</f>
        <v>45328.66667</v>
      </c>
      <c r="K26" s="1">
        <f>IFERROR(__xludf.DUMMYFUNCTION("""COMPUTED_VALUE"""),653.77)</f>
        <v>653.77</v>
      </c>
      <c r="M26" s="2">
        <f>IFERROR(__xludf.DUMMYFUNCTION("""COMPUTED_VALUE"""),45328.66666666667)</f>
        <v>45328.66667</v>
      </c>
      <c r="N26" s="1">
        <f>IFERROR(__xludf.DUMMYFUNCTION("""COMPUTED_VALUE"""),1.4978254E7)</f>
        <v>14978254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IFERROR(__xludf.DUMMYFUNCTION("""COMPUTED_VALUE"""),655.24)</f>
        <v>655.24</v>
      </c>
      <c r="D27" s="2">
        <f>IFERROR(__xludf.DUMMYFUNCTION("""COMPUTED_VALUE"""),45329.66666666667)</f>
        <v>45329.66667</v>
      </c>
      <c r="E27" s="1">
        <f>IFERROR(__xludf.DUMMYFUNCTION("""COMPUTED_VALUE"""),655.85)</f>
        <v>655.85</v>
      </c>
      <c r="G27" s="2">
        <f>IFERROR(__xludf.DUMMYFUNCTION("""COMPUTED_VALUE"""),45329.66666666667)</f>
        <v>45329.66667</v>
      </c>
      <c r="H27" s="1">
        <f>IFERROR(__xludf.DUMMYFUNCTION("""COMPUTED_VALUE"""),649.89)</f>
        <v>649.89</v>
      </c>
      <c r="J27" s="2">
        <f>IFERROR(__xludf.DUMMYFUNCTION("""COMPUTED_VALUE"""),45329.66666666667)</f>
        <v>45329.66667</v>
      </c>
      <c r="K27" s="1">
        <f>IFERROR(__xludf.DUMMYFUNCTION("""COMPUTED_VALUE"""),650.89)</f>
        <v>650.89</v>
      </c>
      <c r="M27" s="2">
        <f>IFERROR(__xludf.DUMMYFUNCTION("""COMPUTED_VALUE"""),45329.66666666667)</f>
        <v>45329.66667</v>
      </c>
      <c r="N27" s="1">
        <f>IFERROR(__xludf.DUMMYFUNCTION("""COMPUTED_VALUE"""),1.2491614E7)</f>
        <v>12491614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IFERROR(__xludf.DUMMYFUNCTION("""COMPUTED_VALUE"""),638.84)</f>
        <v>638.84</v>
      </c>
      <c r="D28" s="2">
        <f>IFERROR(__xludf.DUMMYFUNCTION("""COMPUTED_VALUE"""),45330.66666666667)</f>
        <v>45330.66667</v>
      </c>
      <c r="E28" s="1">
        <f>IFERROR(__xludf.DUMMYFUNCTION("""COMPUTED_VALUE"""),646.57)</f>
        <v>646.57</v>
      </c>
      <c r="G28" s="2">
        <f>IFERROR(__xludf.DUMMYFUNCTION("""COMPUTED_VALUE"""),45330.66666666667)</f>
        <v>45330.66667</v>
      </c>
      <c r="H28" s="1">
        <f>IFERROR(__xludf.DUMMYFUNCTION("""COMPUTED_VALUE"""),634.27)</f>
        <v>634.27</v>
      </c>
      <c r="J28" s="2">
        <f>IFERROR(__xludf.DUMMYFUNCTION("""COMPUTED_VALUE"""),45330.66666666667)</f>
        <v>45330.66667</v>
      </c>
      <c r="K28" s="1">
        <f>IFERROR(__xludf.DUMMYFUNCTION("""COMPUTED_VALUE"""),638.45)</f>
        <v>638.45</v>
      </c>
      <c r="M28" s="2">
        <f>IFERROR(__xludf.DUMMYFUNCTION("""COMPUTED_VALUE"""),45330.66666666667)</f>
        <v>45330.66667</v>
      </c>
      <c r="N28" s="1">
        <f>IFERROR(__xludf.DUMMYFUNCTION("""COMPUTED_VALUE"""),2.3860703E7)</f>
        <v>23860703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IFERROR(__xludf.DUMMYFUNCTION("""COMPUTED_VALUE"""),638.02)</f>
        <v>638.02</v>
      </c>
      <c r="D29" s="2">
        <f>IFERROR(__xludf.DUMMYFUNCTION("""COMPUTED_VALUE"""),45331.66666666667)</f>
        <v>45331.66667</v>
      </c>
      <c r="E29" s="1">
        <f>IFERROR(__xludf.DUMMYFUNCTION("""COMPUTED_VALUE"""),640.57)</f>
        <v>640.57</v>
      </c>
      <c r="G29" s="2">
        <f>IFERROR(__xludf.DUMMYFUNCTION("""COMPUTED_VALUE"""),45331.66666666667)</f>
        <v>45331.66667</v>
      </c>
      <c r="H29" s="1">
        <f>IFERROR(__xludf.DUMMYFUNCTION("""COMPUTED_VALUE"""),635.47)</f>
        <v>635.47</v>
      </c>
      <c r="J29" s="2">
        <f>IFERROR(__xludf.DUMMYFUNCTION("""COMPUTED_VALUE"""),45331.66666666667)</f>
        <v>45331.66667</v>
      </c>
      <c r="K29" s="1">
        <f>IFERROR(__xludf.DUMMYFUNCTION("""COMPUTED_VALUE"""),639.08)</f>
        <v>639.08</v>
      </c>
      <c r="M29" s="2">
        <f>IFERROR(__xludf.DUMMYFUNCTION("""COMPUTED_VALUE"""),45331.66666666667)</f>
        <v>45331.66667</v>
      </c>
      <c r="N29" s="1">
        <f>IFERROR(__xludf.DUMMYFUNCTION("""COMPUTED_VALUE"""),1.2820965E7)</f>
        <v>12820965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IFERROR(__xludf.DUMMYFUNCTION("""COMPUTED_VALUE"""),639.32)</f>
        <v>639.32</v>
      </c>
      <c r="D30" s="2">
        <f>IFERROR(__xludf.DUMMYFUNCTION("""COMPUTED_VALUE"""),45334.66666666667)</f>
        <v>45334.66667</v>
      </c>
      <c r="E30" s="1">
        <f>IFERROR(__xludf.DUMMYFUNCTION("""COMPUTED_VALUE"""),646.79)</f>
        <v>646.79</v>
      </c>
      <c r="G30" s="2">
        <f>IFERROR(__xludf.DUMMYFUNCTION("""COMPUTED_VALUE"""),45334.66666666667)</f>
        <v>45334.66667</v>
      </c>
      <c r="H30" s="1">
        <f>IFERROR(__xludf.DUMMYFUNCTION("""COMPUTED_VALUE"""),639.05)</f>
        <v>639.05</v>
      </c>
      <c r="J30" s="2">
        <f>IFERROR(__xludf.DUMMYFUNCTION("""COMPUTED_VALUE"""),45334.66666666667)</f>
        <v>45334.66667</v>
      </c>
      <c r="K30" s="1">
        <f>IFERROR(__xludf.DUMMYFUNCTION("""COMPUTED_VALUE"""),645.63)</f>
        <v>645.63</v>
      </c>
      <c r="M30" s="2">
        <f>IFERROR(__xludf.DUMMYFUNCTION("""COMPUTED_VALUE"""),45334.66666666667)</f>
        <v>45334.66667</v>
      </c>
      <c r="N30" s="1">
        <f>IFERROR(__xludf.DUMMYFUNCTION("""COMPUTED_VALUE"""),1.2015705E7)</f>
        <v>12015705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IFERROR(__xludf.DUMMYFUNCTION("""COMPUTED_VALUE"""),643.64)</f>
        <v>643.64</v>
      </c>
      <c r="D31" s="2">
        <f>IFERROR(__xludf.DUMMYFUNCTION("""COMPUTED_VALUE"""),45335.66666666667)</f>
        <v>45335.66667</v>
      </c>
      <c r="E31" s="1">
        <f>IFERROR(__xludf.DUMMYFUNCTION("""COMPUTED_VALUE"""),645.54)</f>
        <v>645.54</v>
      </c>
      <c r="G31" s="2">
        <f>IFERROR(__xludf.DUMMYFUNCTION("""COMPUTED_VALUE"""),45335.66666666667)</f>
        <v>45335.66667</v>
      </c>
      <c r="H31" s="1">
        <f>IFERROR(__xludf.DUMMYFUNCTION("""COMPUTED_VALUE"""),635.33)</f>
        <v>635.33</v>
      </c>
      <c r="J31" s="2">
        <f>IFERROR(__xludf.DUMMYFUNCTION("""COMPUTED_VALUE"""),45335.66666666667)</f>
        <v>45335.66667</v>
      </c>
      <c r="K31" s="1">
        <f>IFERROR(__xludf.DUMMYFUNCTION("""COMPUTED_VALUE"""),640.06)</f>
        <v>640.06</v>
      </c>
      <c r="M31" s="2">
        <f>IFERROR(__xludf.DUMMYFUNCTION("""COMPUTED_VALUE"""),45335.66666666667)</f>
        <v>45335.66667</v>
      </c>
      <c r="N31" s="1">
        <f>IFERROR(__xludf.DUMMYFUNCTION("""COMPUTED_VALUE"""),1.307039E7)</f>
        <v>13070390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IFERROR(__xludf.DUMMYFUNCTION("""COMPUTED_VALUE"""),640.11)</f>
        <v>640.11</v>
      </c>
      <c r="D32" s="2">
        <f>IFERROR(__xludf.DUMMYFUNCTION("""COMPUTED_VALUE"""),45336.66666666667)</f>
        <v>45336.66667</v>
      </c>
      <c r="E32" s="1">
        <f>IFERROR(__xludf.DUMMYFUNCTION("""COMPUTED_VALUE"""),642.27)</f>
        <v>642.27</v>
      </c>
      <c r="G32" s="2">
        <f>IFERROR(__xludf.DUMMYFUNCTION("""COMPUTED_VALUE"""),45336.66666666667)</f>
        <v>45336.66667</v>
      </c>
      <c r="H32" s="1">
        <f>IFERROR(__xludf.DUMMYFUNCTION("""COMPUTED_VALUE"""),637.12)</f>
        <v>637.12</v>
      </c>
      <c r="J32" s="2">
        <f>IFERROR(__xludf.DUMMYFUNCTION("""COMPUTED_VALUE"""),45336.66666666667)</f>
        <v>45336.66667</v>
      </c>
      <c r="K32" s="1">
        <f>IFERROR(__xludf.DUMMYFUNCTION("""COMPUTED_VALUE"""),641.12)</f>
        <v>641.12</v>
      </c>
      <c r="M32" s="2">
        <f>IFERROR(__xludf.DUMMYFUNCTION("""COMPUTED_VALUE"""),45336.66666666667)</f>
        <v>45336.66667</v>
      </c>
      <c r="N32" s="1">
        <f>IFERROR(__xludf.DUMMYFUNCTION("""COMPUTED_VALUE"""),1.157757E7)</f>
        <v>11577570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IFERROR(__xludf.DUMMYFUNCTION("""COMPUTED_VALUE"""),642.56)</f>
        <v>642.56</v>
      </c>
      <c r="D33" s="2">
        <f>IFERROR(__xludf.DUMMYFUNCTION("""COMPUTED_VALUE"""),45337.66666666667)</f>
        <v>45337.66667</v>
      </c>
      <c r="E33" s="1">
        <f>IFERROR(__xludf.DUMMYFUNCTION("""COMPUTED_VALUE"""),642.95)</f>
        <v>642.95</v>
      </c>
      <c r="G33" s="2">
        <f>IFERROR(__xludf.DUMMYFUNCTION("""COMPUTED_VALUE"""),45337.66666666667)</f>
        <v>45337.66667</v>
      </c>
      <c r="H33" s="1">
        <f>IFERROR(__xludf.DUMMYFUNCTION("""COMPUTED_VALUE"""),638.14)</f>
        <v>638.14</v>
      </c>
      <c r="J33" s="2">
        <f>IFERROR(__xludf.DUMMYFUNCTION("""COMPUTED_VALUE"""),45337.66666666667)</f>
        <v>45337.66667</v>
      </c>
      <c r="K33" s="1">
        <f>IFERROR(__xludf.DUMMYFUNCTION("""COMPUTED_VALUE"""),638.74)</f>
        <v>638.74</v>
      </c>
      <c r="M33" s="2">
        <f>IFERROR(__xludf.DUMMYFUNCTION("""COMPUTED_VALUE"""),45337.66666666667)</f>
        <v>45337.66667</v>
      </c>
      <c r="N33" s="1">
        <f>IFERROR(__xludf.DUMMYFUNCTION("""COMPUTED_VALUE"""),1.6584242E7)</f>
        <v>16584242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IFERROR(__xludf.DUMMYFUNCTION("""COMPUTED_VALUE"""),638.22)</f>
        <v>638.22</v>
      </c>
      <c r="D34" s="2">
        <f>IFERROR(__xludf.DUMMYFUNCTION("""COMPUTED_VALUE"""),45338.66666666667)</f>
        <v>45338.66667</v>
      </c>
      <c r="E34" s="1">
        <f>IFERROR(__xludf.DUMMYFUNCTION("""COMPUTED_VALUE"""),643.73)</f>
        <v>643.73</v>
      </c>
      <c r="G34" s="2">
        <f>IFERROR(__xludf.DUMMYFUNCTION("""COMPUTED_VALUE"""),45338.66666666667)</f>
        <v>45338.66667</v>
      </c>
      <c r="H34" s="1">
        <f>IFERROR(__xludf.DUMMYFUNCTION("""COMPUTED_VALUE"""),637.08)</f>
        <v>637.08</v>
      </c>
      <c r="J34" s="2">
        <f>IFERROR(__xludf.DUMMYFUNCTION("""COMPUTED_VALUE"""),45338.66666666667)</f>
        <v>45338.66667</v>
      </c>
      <c r="K34" s="1">
        <f>IFERROR(__xludf.DUMMYFUNCTION("""COMPUTED_VALUE"""),641.97)</f>
        <v>641.97</v>
      </c>
      <c r="M34" s="2">
        <f>IFERROR(__xludf.DUMMYFUNCTION("""COMPUTED_VALUE"""),45338.66666666667)</f>
        <v>45338.66667</v>
      </c>
      <c r="N34" s="1">
        <f>IFERROR(__xludf.DUMMYFUNCTION("""COMPUTED_VALUE"""),1.1700678E7)</f>
        <v>11700678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IFERROR(__xludf.DUMMYFUNCTION("""COMPUTED_VALUE"""),642.08)</f>
        <v>642.08</v>
      </c>
      <c r="D35" s="2">
        <f>IFERROR(__xludf.DUMMYFUNCTION("""COMPUTED_VALUE"""),45342.66666666667)</f>
        <v>45342.66667</v>
      </c>
      <c r="E35" s="1">
        <f>IFERROR(__xludf.DUMMYFUNCTION("""COMPUTED_VALUE"""),645.72)</f>
        <v>645.72</v>
      </c>
      <c r="G35" s="2">
        <f>IFERROR(__xludf.DUMMYFUNCTION("""COMPUTED_VALUE"""),45342.66666666667)</f>
        <v>45342.66667</v>
      </c>
      <c r="H35" s="1">
        <f>IFERROR(__xludf.DUMMYFUNCTION("""COMPUTED_VALUE"""),639.19)</f>
        <v>639.19</v>
      </c>
      <c r="J35" s="2">
        <f>IFERROR(__xludf.DUMMYFUNCTION("""COMPUTED_VALUE"""),45342.66666666667)</f>
        <v>45342.66667</v>
      </c>
      <c r="K35" s="1">
        <f>IFERROR(__xludf.DUMMYFUNCTION("""COMPUTED_VALUE"""),642.3)</f>
        <v>642.3</v>
      </c>
      <c r="M35" s="2">
        <f>IFERROR(__xludf.DUMMYFUNCTION("""COMPUTED_VALUE"""),45342.66666666667)</f>
        <v>45342.66667</v>
      </c>
      <c r="N35" s="1">
        <f>IFERROR(__xludf.DUMMYFUNCTION("""COMPUTED_VALUE"""),1.3213136E7)</f>
        <v>13213136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IFERROR(__xludf.DUMMYFUNCTION("""COMPUTED_VALUE"""),642.73)</f>
        <v>642.73</v>
      </c>
      <c r="D36" s="2">
        <f>IFERROR(__xludf.DUMMYFUNCTION("""COMPUTED_VALUE"""),45343.66666666667)</f>
        <v>45343.66667</v>
      </c>
      <c r="E36" s="1">
        <f>IFERROR(__xludf.DUMMYFUNCTION("""COMPUTED_VALUE"""),648.58)</f>
        <v>648.58</v>
      </c>
      <c r="G36" s="2">
        <f>IFERROR(__xludf.DUMMYFUNCTION("""COMPUTED_VALUE"""),45343.66666666667)</f>
        <v>45343.66667</v>
      </c>
      <c r="H36" s="1">
        <f>IFERROR(__xludf.DUMMYFUNCTION("""COMPUTED_VALUE"""),641.16)</f>
        <v>641.16</v>
      </c>
      <c r="J36" s="2">
        <f>IFERROR(__xludf.DUMMYFUNCTION("""COMPUTED_VALUE"""),45343.66666666667)</f>
        <v>45343.66667</v>
      </c>
      <c r="K36" s="1">
        <f>IFERROR(__xludf.DUMMYFUNCTION("""COMPUTED_VALUE"""),647.9)</f>
        <v>647.9</v>
      </c>
      <c r="M36" s="2">
        <f>IFERROR(__xludf.DUMMYFUNCTION("""COMPUTED_VALUE"""),45343.66666666667)</f>
        <v>45343.66667</v>
      </c>
      <c r="N36" s="1">
        <f>IFERROR(__xludf.DUMMYFUNCTION("""COMPUTED_VALUE"""),1.0794839E7)</f>
        <v>10794839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IFERROR(__xludf.DUMMYFUNCTION("""COMPUTED_VALUE"""),645.13)</f>
        <v>645.13</v>
      </c>
      <c r="D37" s="2">
        <f>IFERROR(__xludf.DUMMYFUNCTION("""COMPUTED_VALUE"""),45344.66666666667)</f>
        <v>45344.66667</v>
      </c>
      <c r="E37" s="1">
        <f>IFERROR(__xludf.DUMMYFUNCTION("""COMPUTED_VALUE"""),653.21)</f>
        <v>653.21</v>
      </c>
      <c r="G37" s="2">
        <f>IFERROR(__xludf.DUMMYFUNCTION("""COMPUTED_VALUE"""),45344.66666666667)</f>
        <v>45344.66667</v>
      </c>
      <c r="H37" s="1">
        <f>IFERROR(__xludf.DUMMYFUNCTION("""COMPUTED_VALUE"""),643.78)</f>
        <v>643.78</v>
      </c>
      <c r="J37" s="2">
        <f>IFERROR(__xludf.DUMMYFUNCTION("""COMPUTED_VALUE"""),45344.66666666667)</f>
        <v>45344.66667</v>
      </c>
      <c r="K37" s="1">
        <f>IFERROR(__xludf.DUMMYFUNCTION("""COMPUTED_VALUE"""),653.16)</f>
        <v>653.16</v>
      </c>
      <c r="M37" s="2">
        <f>IFERROR(__xludf.DUMMYFUNCTION("""COMPUTED_VALUE"""),45344.66666666667)</f>
        <v>45344.66667</v>
      </c>
      <c r="N37" s="1">
        <f>IFERROR(__xludf.DUMMYFUNCTION("""COMPUTED_VALUE"""),1.2257735E7)</f>
        <v>12257735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IFERROR(__xludf.DUMMYFUNCTION("""COMPUTED_VALUE"""),653.3)</f>
        <v>653.3</v>
      </c>
      <c r="D38" s="2">
        <f>IFERROR(__xludf.DUMMYFUNCTION("""COMPUTED_VALUE"""),45345.66666666667)</f>
        <v>45345.66667</v>
      </c>
      <c r="E38" s="1">
        <f>IFERROR(__xludf.DUMMYFUNCTION("""COMPUTED_VALUE"""),658.9)</f>
        <v>658.9</v>
      </c>
      <c r="G38" s="2">
        <f>IFERROR(__xludf.DUMMYFUNCTION("""COMPUTED_VALUE"""),45345.66666666667)</f>
        <v>45345.66667</v>
      </c>
      <c r="H38" s="1">
        <f>IFERROR(__xludf.DUMMYFUNCTION("""COMPUTED_VALUE"""),651.45)</f>
        <v>651.45</v>
      </c>
      <c r="J38" s="2">
        <f>IFERROR(__xludf.DUMMYFUNCTION("""COMPUTED_VALUE"""),45345.66666666667)</f>
        <v>45345.66667</v>
      </c>
      <c r="K38" s="1">
        <f>IFERROR(__xludf.DUMMYFUNCTION("""COMPUTED_VALUE"""),656.16)</f>
        <v>656.16</v>
      </c>
      <c r="M38" s="2">
        <f>IFERROR(__xludf.DUMMYFUNCTION("""COMPUTED_VALUE"""),45345.66666666667)</f>
        <v>45345.66667</v>
      </c>
      <c r="N38" s="1">
        <f>IFERROR(__xludf.DUMMYFUNCTION("""COMPUTED_VALUE"""),1.0787232E7)</f>
        <v>10787232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IFERROR(__xludf.DUMMYFUNCTION("""COMPUTED_VALUE"""),655.84)</f>
        <v>655.84</v>
      </c>
      <c r="D39" s="2">
        <f>IFERROR(__xludf.DUMMYFUNCTION("""COMPUTED_VALUE"""),45348.66666666667)</f>
        <v>45348.66667</v>
      </c>
      <c r="E39" s="1">
        <f>IFERROR(__xludf.DUMMYFUNCTION("""COMPUTED_VALUE"""),655.84)</f>
        <v>655.84</v>
      </c>
      <c r="G39" s="2">
        <f>IFERROR(__xludf.DUMMYFUNCTION("""COMPUTED_VALUE"""),45348.66666666667)</f>
        <v>45348.66667</v>
      </c>
      <c r="H39" s="1">
        <f>IFERROR(__xludf.DUMMYFUNCTION("""COMPUTED_VALUE"""),646.2)</f>
        <v>646.2</v>
      </c>
      <c r="J39" s="2">
        <f>IFERROR(__xludf.DUMMYFUNCTION("""COMPUTED_VALUE"""),45348.66666666667)</f>
        <v>45348.66667</v>
      </c>
      <c r="K39" s="1">
        <f>IFERROR(__xludf.DUMMYFUNCTION("""COMPUTED_VALUE"""),648.48)</f>
        <v>648.48</v>
      </c>
      <c r="M39" s="2">
        <f>IFERROR(__xludf.DUMMYFUNCTION("""COMPUTED_VALUE"""),45348.66666666667)</f>
        <v>45348.66667</v>
      </c>
      <c r="N39" s="1">
        <f>IFERROR(__xludf.DUMMYFUNCTION("""COMPUTED_VALUE"""),1.2032681E7)</f>
        <v>12032681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IFERROR(__xludf.DUMMYFUNCTION("""COMPUTED_VALUE"""),648.48)</f>
        <v>648.48</v>
      </c>
      <c r="D40" s="2">
        <f>IFERROR(__xludf.DUMMYFUNCTION("""COMPUTED_VALUE"""),45349.66666666667)</f>
        <v>45349.66667</v>
      </c>
      <c r="E40" s="1">
        <f>IFERROR(__xludf.DUMMYFUNCTION("""COMPUTED_VALUE"""),650.3)</f>
        <v>650.3</v>
      </c>
      <c r="G40" s="2">
        <f>IFERROR(__xludf.DUMMYFUNCTION("""COMPUTED_VALUE"""),45349.66666666667)</f>
        <v>45349.66667</v>
      </c>
      <c r="H40" s="1">
        <f>IFERROR(__xludf.DUMMYFUNCTION("""COMPUTED_VALUE"""),646.37)</f>
        <v>646.37</v>
      </c>
      <c r="J40" s="2">
        <f>IFERROR(__xludf.DUMMYFUNCTION("""COMPUTED_VALUE"""),45349.66666666667)</f>
        <v>45349.66667</v>
      </c>
      <c r="K40" s="1">
        <f>IFERROR(__xludf.DUMMYFUNCTION("""COMPUTED_VALUE"""),648.37)</f>
        <v>648.37</v>
      </c>
      <c r="M40" s="2">
        <f>IFERROR(__xludf.DUMMYFUNCTION("""COMPUTED_VALUE"""),45349.66666666667)</f>
        <v>45349.66667</v>
      </c>
      <c r="N40" s="1">
        <f>IFERROR(__xludf.DUMMYFUNCTION("""COMPUTED_VALUE"""),9378108.0)</f>
        <v>9378108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IFERROR(__xludf.DUMMYFUNCTION("""COMPUTED_VALUE"""),647.99)</f>
        <v>647.99</v>
      </c>
      <c r="D41" s="2">
        <f>IFERROR(__xludf.DUMMYFUNCTION("""COMPUTED_VALUE"""),45350.66666666667)</f>
        <v>45350.66667</v>
      </c>
      <c r="E41" s="1">
        <f>IFERROR(__xludf.DUMMYFUNCTION("""COMPUTED_VALUE"""),650.47)</f>
        <v>650.47</v>
      </c>
      <c r="G41" s="2">
        <f>IFERROR(__xludf.DUMMYFUNCTION("""COMPUTED_VALUE"""),45350.66666666667)</f>
        <v>45350.66667</v>
      </c>
      <c r="H41" s="1">
        <f>IFERROR(__xludf.DUMMYFUNCTION("""COMPUTED_VALUE"""),645.23)</f>
        <v>645.23</v>
      </c>
      <c r="J41" s="2">
        <f>IFERROR(__xludf.DUMMYFUNCTION("""COMPUTED_VALUE"""),45350.66666666667)</f>
        <v>45350.66667</v>
      </c>
      <c r="K41" s="1">
        <f>IFERROR(__xludf.DUMMYFUNCTION("""COMPUTED_VALUE"""),650.0)</f>
        <v>650</v>
      </c>
      <c r="M41" s="2">
        <f>IFERROR(__xludf.DUMMYFUNCTION("""COMPUTED_VALUE"""),45350.66666666667)</f>
        <v>45350.66667</v>
      </c>
      <c r="N41" s="1">
        <f>IFERROR(__xludf.DUMMYFUNCTION("""COMPUTED_VALUE"""),8971377.0)</f>
        <v>8971377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IFERROR(__xludf.DUMMYFUNCTION("""COMPUTED_VALUE"""),650.71)</f>
        <v>650.71</v>
      </c>
      <c r="D42" s="2">
        <f>IFERROR(__xludf.DUMMYFUNCTION("""COMPUTED_VALUE"""),45351.66666666667)</f>
        <v>45351.66667</v>
      </c>
      <c r="E42" s="1">
        <f>IFERROR(__xludf.DUMMYFUNCTION("""COMPUTED_VALUE"""),652.14)</f>
        <v>652.14</v>
      </c>
      <c r="G42" s="2">
        <f>IFERROR(__xludf.DUMMYFUNCTION("""COMPUTED_VALUE"""),45351.66666666667)</f>
        <v>45351.66667</v>
      </c>
      <c r="H42" s="1">
        <f>IFERROR(__xludf.DUMMYFUNCTION("""COMPUTED_VALUE"""),647.07)</f>
        <v>647.07</v>
      </c>
      <c r="J42" s="2">
        <f>IFERROR(__xludf.DUMMYFUNCTION("""COMPUTED_VALUE"""),45351.66666666667)</f>
        <v>45351.66667</v>
      </c>
      <c r="K42" s="1">
        <f>IFERROR(__xludf.DUMMYFUNCTION("""COMPUTED_VALUE"""),647.38)</f>
        <v>647.38</v>
      </c>
      <c r="M42" s="2">
        <f>IFERROR(__xludf.DUMMYFUNCTION("""COMPUTED_VALUE"""),45351.66666666667)</f>
        <v>45351.66667</v>
      </c>
      <c r="N42" s="1">
        <f>IFERROR(__xludf.DUMMYFUNCTION("""COMPUTED_VALUE"""),1.4128569E7)</f>
        <v>14128569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IFERROR(__xludf.DUMMYFUNCTION("""COMPUTED_VALUE"""),646.67)</f>
        <v>646.67</v>
      </c>
      <c r="D43" s="2">
        <f>IFERROR(__xludf.DUMMYFUNCTION("""COMPUTED_VALUE"""),45352.66666666667)</f>
        <v>45352.66667</v>
      </c>
      <c r="E43" s="1">
        <f>IFERROR(__xludf.DUMMYFUNCTION("""COMPUTED_VALUE"""),646.94)</f>
        <v>646.94</v>
      </c>
      <c r="G43" s="2">
        <f>IFERROR(__xludf.DUMMYFUNCTION("""COMPUTED_VALUE"""),45352.66666666667)</f>
        <v>45352.66667</v>
      </c>
      <c r="H43" s="1">
        <f>IFERROR(__xludf.DUMMYFUNCTION("""COMPUTED_VALUE"""),640.64)</f>
        <v>640.64</v>
      </c>
      <c r="J43" s="2">
        <f>IFERROR(__xludf.DUMMYFUNCTION("""COMPUTED_VALUE"""),45352.66666666667)</f>
        <v>45352.66667</v>
      </c>
      <c r="K43" s="1">
        <f>IFERROR(__xludf.DUMMYFUNCTION("""COMPUTED_VALUE"""),646.5)</f>
        <v>646.5</v>
      </c>
      <c r="M43" s="2">
        <f>IFERROR(__xludf.DUMMYFUNCTION("""COMPUTED_VALUE"""),45352.66666666667)</f>
        <v>45352.66667</v>
      </c>
      <c r="N43" s="1">
        <f>IFERROR(__xludf.DUMMYFUNCTION("""COMPUTED_VALUE"""),1.4223372E7)</f>
        <v>14223372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IFERROR(__xludf.DUMMYFUNCTION("""COMPUTED_VALUE"""),644.93)</f>
        <v>644.93</v>
      </c>
      <c r="D44" s="2">
        <f>IFERROR(__xludf.DUMMYFUNCTION("""COMPUTED_VALUE"""),45355.66666666667)</f>
        <v>45355.66667</v>
      </c>
      <c r="E44" s="1">
        <f>IFERROR(__xludf.DUMMYFUNCTION("""COMPUTED_VALUE"""),644.93)</f>
        <v>644.93</v>
      </c>
      <c r="G44" s="2">
        <f>IFERROR(__xludf.DUMMYFUNCTION("""COMPUTED_VALUE"""),45355.66666666667)</f>
        <v>45355.66667</v>
      </c>
      <c r="H44" s="1">
        <f>IFERROR(__xludf.DUMMYFUNCTION("""COMPUTED_VALUE"""),635.76)</f>
        <v>635.76</v>
      </c>
      <c r="J44" s="2">
        <f>IFERROR(__xludf.DUMMYFUNCTION("""COMPUTED_VALUE"""),45355.66666666667)</f>
        <v>45355.66667</v>
      </c>
      <c r="K44" s="1">
        <f>IFERROR(__xludf.DUMMYFUNCTION("""COMPUTED_VALUE"""),642.67)</f>
        <v>642.67</v>
      </c>
      <c r="M44" s="2">
        <f>IFERROR(__xludf.DUMMYFUNCTION("""COMPUTED_VALUE"""),45355.66666666667)</f>
        <v>45355.66667</v>
      </c>
      <c r="N44" s="1">
        <f>IFERROR(__xludf.DUMMYFUNCTION("""COMPUTED_VALUE"""),3.3235069E7)</f>
        <v>33235069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IFERROR(__xludf.DUMMYFUNCTION("""COMPUTED_VALUE"""),640.87)</f>
        <v>640.87</v>
      </c>
      <c r="D45" s="2">
        <f>IFERROR(__xludf.DUMMYFUNCTION("""COMPUTED_VALUE"""),45356.66666666667)</f>
        <v>45356.66667</v>
      </c>
      <c r="E45" s="1">
        <f>IFERROR(__xludf.DUMMYFUNCTION("""COMPUTED_VALUE"""),648.07)</f>
        <v>648.07</v>
      </c>
      <c r="G45" s="2">
        <f>IFERROR(__xludf.DUMMYFUNCTION("""COMPUTED_VALUE"""),45356.66666666667)</f>
        <v>45356.66667</v>
      </c>
      <c r="H45" s="1">
        <f>IFERROR(__xludf.DUMMYFUNCTION("""COMPUTED_VALUE"""),640.87)</f>
        <v>640.87</v>
      </c>
      <c r="J45" s="2">
        <f>IFERROR(__xludf.DUMMYFUNCTION("""COMPUTED_VALUE"""),45356.66666666667)</f>
        <v>45356.66667</v>
      </c>
      <c r="K45" s="1">
        <f>IFERROR(__xludf.DUMMYFUNCTION("""COMPUTED_VALUE"""),645.04)</f>
        <v>645.04</v>
      </c>
      <c r="M45" s="2">
        <f>IFERROR(__xludf.DUMMYFUNCTION("""COMPUTED_VALUE"""),45356.66666666667)</f>
        <v>45356.66667</v>
      </c>
      <c r="N45" s="1">
        <f>IFERROR(__xludf.DUMMYFUNCTION("""COMPUTED_VALUE"""),1.6667838E7)</f>
        <v>16667838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IFERROR(__xludf.DUMMYFUNCTION("""COMPUTED_VALUE"""),654.77)</f>
        <v>654.77</v>
      </c>
      <c r="D46" s="2">
        <f>IFERROR(__xludf.DUMMYFUNCTION("""COMPUTED_VALUE"""),45357.66666666667)</f>
        <v>45357.66667</v>
      </c>
      <c r="E46" s="1">
        <f>IFERROR(__xludf.DUMMYFUNCTION("""COMPUTED_VALUE"""),660.54)</f>
        <v>660.54</v>
      </c>
      <c r="G46" s="2">
        <f>IFERROR(__xludf.DUMMYFUNCTION("""COMPUTED_VALUE"""),45357.66666666667)</f>
        <v>45357.66667</v>
      </c>
      <c r="H46" s="1">
        <f>IFERROR(__xludf.DUMMYFUNCTION("""COMPUTED_VALUE"""),652.04)</f>
        <v>652.04</v>
      </c>
      <c r="J46" s="2">
        <f>IFERROR(__xludf.DUMMYFUNCTION("""COMPUTED_VALUE"""),45357.66666666667)</f>
        <v>45357.66667</v>
      </c>
      <c r="K46" s="1">
        <f>IFERROR(__xludf.DUMMYFUNCTION("""COMPUTED_VALUE"""),655.66)</f>
        <v>655.66</v>
      </c>
      <c r="M46" s="2">
        <f>IFERROR(__xludf.DUMMYFUNCTION("""COMPUTED_VALUE"""),45357.66666666667)</f>
        <v>45357.66667</v>
      </c>
      <c r="N46" s="1">
        <f>IFERROR(__xludf.DUMMYFUNCTION("""COMPUTED_VALUE"""),3.1019419E7)</f>
        <v>31019419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IFERROR(__xludf.DUMMYFUNCTION("""COMPUTED_VALUE"""),656.37)</f>
        <v>656.37</v>
      </c>
      <c r="D47" s="2">
        <f>IFERROR(__xludf.DUMMYFUNCTION("""COMPUTED_VALUE"""),45358.66666666667)</f>
        <v>45358.66667</v>
      </c>
      <c r="E47" s="1">
        <f>IFERROR(__xludf.DUMMYFUNCTION("""COMPUTED_VALUE"""),659.63)</f>
        <v>659.63</v>
      </c>
      <c r="G47" s="2">
        <f>IFERROR(__xludf.DUMMYFUNCTION("""COMPUTED_VALUE"""),45358.66666666667)</f>
        <v>45358.66667</v>
      </c>
      <c r="H47" s="1">
        <f>IFERROR(__xludf.DUMMYFUNCTION("""COMPUTED_VALUE"""),655.37)</f>
        <v>655.37</v>
      </c>
      <c r="J47" s="2">
        <f>IFERROR(__xludf.DUMMYFUNCTION("""COMPUTED_VALUE"""),45358.66666666667)</f>
        <v>45358.66667</v>
      </c>
      <c r="K47" s="1">
        <f>IFERROR(__xludf.DUMMYFUNCTION("""COMPUTED_VALUE"""),658.19)</f>
        <v>658.19</v>
      </c>
      <c r="M47" s="2">
        <f>IFERROR(__xludf.DUMMYFUNCTION("""COMPUTED_VALUE"""),45358.66666666667)</f>
        <v>45358.66667</v>
      </c>
      <c r="N47" s="1">
        <f>IFERROR(__xludf.DUMMYFUNCTION("""COMPUTED_VALUE"""),1.2597372E7)</f>
        <v>12597372</v>
      </c>
    </row>
    <row r="48">
      <c r="A48" s="2">
        <f>IFERROR(__xludf.DUMMYFUNCTION("""COMPUTED_VALUE"""),45359.66666666667)</f>
        <v>45359.66667</v>
      </c>
      <c r="B48" s="1">
        <f>IFERROR(__xludf.DUMMYFUNCTION("""COMPUTED_VALUE"""),657.74)</f>
        <v>657.74</v>
      </c>
      <c r="D48" s="2">
        <f>IFERROR(__xludf.DUMMYFUNCTION("""COMPUTED_VALUE"""),45359.66666666667)</f>
        <v>45359.66667</v>
      </c>
      <c r="E48" s="1">
        <f>IFERROR(__xludf.DUMMYFUNCTION("""COMPUTED_VALUE"""),667.58)</f>
        <v>667.58</v>
      </c>
      <c r="G48" s="2">
        <f>IFERROR(__xludf.DUMMYFUNCTION("""COMPUTED_VALUE"""),45359.66666666667)</f>
        <v>45359.66667</v>
      </c>
      <c r="H48" s="1">
        <f>IFERROR(__xludf.DUMMYFUNCTION("""COMPUTED_VALUE"""),656.47)</f>
        <v>656.47</v>
      </c>
      <c r="J48" s="2">
        <f>IFERROR(__xludf.DUMMYFUNCTION("""COMPUTED_VALUE"""),45359.66666666667)</f>
        <v>45359.66667</v>
      </c>
      <c r="K48" s="1">
        <f>IFERROR(__xludf.DUMMYFUNCTION("""COMPUTED_VALUE"""),665.46)</f>
        <v>665.46</v>
      </c>
      <c r="M48" s="2">
        <f>IFERROR(__xludf.DUMMYFUNCTION("""COMPUTED_VALUE"""),45359.66666666667)</f>
        <v>45359.66667</v>
      </c>
      <c r="N48" s="1">
        <f>IFERROR(__xludf.DUMMYFUNCTION("""COMPUTED_VALUE"""),1.296284E7)</f>
        <v>12962840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IFERROR(__xludf.DUMMYFUNCTION("""COMPUTED_VALUE"""),666.98)</f>
        <v>666.98</v>
      </c>
      <c r="D49" s="2">
        <f>IFERROR(__xludf.DUMMYFUNCTION("""COMPUTED_VALUE"""),45362.66666666667)</f>
        <v>45362.66667</v>
      </c>
      <c r="E49" s="1">
        <f>IFERROR(__xludf.DUMMYFUNCTION("""COMPUTED_VALUE"""),678.36)</f>
        <v>678.36</v>
      </c>
      <c r="G49" s="2">
        <f>IFERROR(__xludf.DUMMYFUNCTION("""COMPUTED_VALUE"""),45362.66666666667)</f>
        <v>45362.66667</v>
      </c>
      <c r="H49" s="1">
        <f>IFERROR(__xludf.DUMMYFUNCTION("""COMPUTED_VALUE"""),666.87)</f>
        <v>666.87</v>
      </c>
      <c r="J49" s="2">
        <f>IFERROR(__xludf.DUMMYFUNCTION("""COMPUTED_VALUE"""),45362.66666666667)</f>
        <v>45362.66667</v>
      </c>
      <c r="K49" s="1">
        <f>IFERROR(__xludf.DUMMYFUNCTION("""COMPUTED_VALUE"""),678.04)</f>
        <v>678.04</v>
      </c>
      <c r="M49" s="2">
        <f>IFERROR(__xludf.DUMMYFUNCTION("""COMPUTED_VALUE"""),45362.66666666667)</f>
        <v>45362.66667</v>
      </c>
      <c r="N49" s="1">
        <f>IFERROR(__xludf.DUMMYFUNCTION("""COMPUTED_VALUE"""),1.4950657E7)</f>
        <v>14950657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IFERROR(__xludf.DUMMYFUNCTION("""COMPUTED_VALUE"""),678.52)</f>
        <v>678.52</v>
      </c>
      <c r="D50" s="2">
        <f>IFERROR(__xludf.DUMMYFUNCTION("""COMPUTED_VALUE"""),45363.66666666667)</f>
        <v>45363.66667</v>
      </c>
      <c r="E50" s="1">
        <f>IFERROR(__xludf.DUMMYFUNCTION("""COMPUTED_VALUE"""),685.49)</f>
        <v>685.49</v>
      </c>
      <c r="G50" s="2">
        <f>IFERROR(__xludf.DUMMYFUNCTION("""COMPUTED_VALUE"""),45363.66666666667)</f>
        <v>45363.66667</v>
      </c>
      <c r="H50" s="1">
        <f>IFERROR(__xludf.DUMMYFUNCTION("""COMPUTED_VALUE"""),675.95)</f>
        <v>675.95</v>
      </c>
      <c r="J50" s="2">
        <f>IFERROR(__xludf.DUMMYFUNCTION("""COMPUTED_VALUE"""),45363.66666666667)</f>
        <v>45363.66667</v>
      </c>
      <c r="K50" s="1">
        <f>IFERROR(__xludf.DUMMYFUNCTION("""COMPUTED_VALUE"""),681.27)</f>
        <v>681.27</v>
      </c>
      <c r="M50" s="2">
        <f>IFERROR(__xludf.DUMMYFUNCTION("""COMPUTED_VALUE"""),45363.66666666667)</f>
        <v>45363.66667</v>
      </c>
      <c r="N50" s="1">
        <f>IFERROR(__xludf.DUMMYFUNCTION("""COMPUTED_VALUE"""),1.7537717E7)</f>
        <v>17537717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IFERROR(__xludf.DUMMYFUNCTION("""COMPUTED_VALUE"""),683.59)</f>
        <v>683.59</v>
      </c>
      <c r="D51" s="2">
        <f>IFERROR(__xludf.DUMMYFUNCTION("""COMPUTED_VALUE"""),45364.66666666667)</f>
        <v>45364.66667</v>
      </c>
      <c r="E51" s="1">
        <f>IFERROR(__xludf.DUMMYFUNCTION("""COMPUTED_VALUE"""),689.17)</f>
        <v>689.17</v>
      </c>
      <c r="G51" s="2">
        <f>IFERROR(__xludf.DUMMYFUNCTION("""COMPUTED_VALUE"""),45364.66666666667)</f>
        <v>45364.66667</v>
      </c>
      <c r="H51" s="1">
        <f>IFERROR(__xludf.DUMMYFUNCTION("""COMPUTED_VALUE"""),683.59)</f>
        <v>683.59</v>
      </c>
      <c r="J51" s="2">
        <f>IFERROR(__xludf.DUMMYFUNCTION("""COMPUTED_VALUE"""),45364.66666666667)</f>
        <v>45364.66667</v>
      </c>
      <c r="K51" s="1">
        <f>IFERROR(__xludf.DUMMYFUNCTION("""COMPUTED_VALUE"""),685.97)</f>
        <v>685.97</v>
      </c>
      <c r="M51" s="2">
        <f>IFERROR(__xludf.DUMMYFUNCTION("""COMPUTED_VALUE"""),45364.66666666667)</f>
        <v>45364.66667</v>
      </c>
      <c r="N51" s="1">
        <f>IFERROR(__xludf.DUMMYFUNCTION("""COMPUTED_VALUE"""),1.2346429E7)</f>
        <v>12346429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IFERROR(__xludf.DUMMYFUNCTION("""COMPUTED_VALUE"""),685.97)</f>
        <v>685.97</v>
      </c>
      <c r="D52" s="2">
        <f>IFERROR(__xludf.DUMMYFUNCTION("""COMPUTED_VALUE"""),45365.66666666667)</f>
        <v>45365.66667</v>
      </c>
      <c r="E52" s="1">
        <f>IFERROR(__xludf.DUMMYFUNCTION("""COMPUTED_VALUE"""),686.04)</f>
        <v>686.04</v>
      </c>
      <c r="G52" s="2">
        <f>IFERROR(__xludf.DUMMYFUNCTION("""COMPUTED_VALUE"""),45365.66666666667)</f>
        <v>45365.66667</v>
      </c>
      <c r="H52" s="1">
        <f>IFERROR(__xludf.DUMMYFUNCTION("""COMPUTED_VALUE"""),676.88)</f>
        <v>676.88</v>
      </c>
      <c r="J52" s="2">
        <f>IFERROR(__xludf.DUMMYFUNCTION("""COMPUTED_VALUE"""),45365.66666666667)</f>
        <v>45365.66667</v>
      </c>
      <c r="K52" s="1">
        <f>IFERROR(__xludf.DUMMYFUNCTION("""COMPUTED_VALUE"""),684.5)</f>
        <v>684.5</v>
      </c>
      <c r="M52" s="2">
        <f>IFERROR(__xludf.DUMMYFUNCTION("""COMPUTED_VALUE"""),45365.66666666667)</f>
        <v>45365.66667</v>
      </c>
      <c r="N52" s="1">
        <f>IFERROR(__xludf.DUMMYFUNCTION("""COMPUTED_VALUE"""),2.9044414E7)</f>
        <v>29044414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IFERROR(__xludf.DUMMYFUNCTION("""COMPUTED_VALUE"""),682.72)</f>
        <v>682.72</v>
      </c>
      <c r="D53" s="2">
        <f>IFERROR(__xludf.DUMMYFUNCTION("""COMPUTED_VALUE"""),45366.66666666667)</f>
        <v>45366.66667</v>
      </c>
      <c r="E53" s="1">
        <f>IFERROR(__xludf.DUMMYFUNCTION("""COMPUTED_VALUE"""),687.71)</f>
        <v>687.71</v>
      </c>
      <c r="G53" s="2">
        <f>IFERROR(__xludf.DUMMYFUNCTION("""COMPUTED_VALUE"""),45366.66666666667)</f>
        <v>45366.66667</v>
      </c>
      <c r="H53" s="1">
        <f>IFERROR(__xludf.DUMMYFUNCTION("""COMPUTED_VALUE"""),679.48)</f>
        <v>679.48</v>
      </c>
      <c r="J53" s="2">
        <f>IFERROR(__xludf.DUMMYFUNCTION("""COMPUTED_VALUE"""),45366.66666666667)</f>
        <v>45366.66667</v>
      </c>
      <c r="K53" s="1">
        <f>IFERROR(__xludf.DUMMYFUNCTION("""COMPUTED_VALUE"""),683.8)</f>
        <v>683.8</v>
      </c>
      <c r="M53" s="2">
        <f>IFERROR(__xludf.DUMMYFUNCTION("""COMPUTED_VALUE"""),45366.66666666667)</f>
        <v>45366.66667</v>
      </c>
      <c r="N53" s="1">
        <f>IFERROR(__xludf.DUMMYFUNCTION("""COMPUTED_VALUE"""),6.1581499E7)</f>
        <v>61581499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IFERROR(__xludf.DUMMYFUNCTION("""COMPUTED_VALUE"""),683.65)</f>
        <v>683.65</v>
      </c>
      <c r="D54" s="2">
        <f>IFERROR(__xludf.DUMMYFUNCTION("""COMPUTED_VALUE"""),45369.66666666667)</f>
        <v>45369.66667</v>
      </c>
      <c r="E54" s="1">
        <f>IFERROR(__xludf.DUMMYFUNCTION("""COMPUTED_VALUE"""),694.82)</f>
        <v>694.82</v>
      </c>
      <c r="G54" s="2">
        <f>IFERROR(__xludf.DUMMYFUNCTION("""COMPUTED_VALUE"""),45369.66666666667)</f>
        <v>45369.66667</v>
      </c>
      <c r="H54" s="1">
        <f>IFERROR(__xludf.DUMMYFUNCTION("""COMPUTED_VALUE"""),681.53)</f>
        <v>681.53</v>
      </c>
      <c r="J54" s="2">
        <f>IFERROR(__xludf.DUMMYFUNCTION("""COMPUTED_VALUE"""),45369.66666666667)</f>
        <v>45369.66667</v>
      </c>
      <c r="K54" s="1">
        <f>IFERROR(__xludf.DUMMYFUNCTION("""COMPUTED_VALUE"""),692.28)</f>
        <v>692.28</v>
      </c>
      <c r="M54" s="2">
        <f>IFERROR(__xludf.DUMMYFUNCTION("""COMPUTED_VALUE"""),45369.66666666667)</f>
        <v>45369.66667</v>
      </c>
      <c r="N54" s="1">
        <f>IFERROR(__xludf.DUMMYFUNCTION("""COMPUTED_VALUE"""),3.7434434E7)</f>
        <v>37434434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IFERROR(__xludf.DUMMYFUNCTION("""COMPUTED_VALUE"""),692.6)</f>
        <v>692.6</v>
      </c>
      <c r="D55" s="2">
        <f>IFERROR(__xludf.DUMMYFUNCTION("""COMPUTED_VALUE"""),45370.66666666667)</f>
        <v>45370.66667</v>
      </c>
      <c r="E55" s="1">
        <f>IFERROR(__xludf.DUMMYFUNCTION("""COMPUTED_VALUE"""),697.45)</f>
        <v>697.45</v>
      </c>
      <c r="G55" s="2">
        <f>IFERROR(__xludf.DUMMYFUNCTION("""COMPUTED_VALUE"""),45370.66666666667)</f>
        <v>45370.66667</v>
      </c>
      <c r="H55" s="1">
        <f>IFERROR(__xludf.DUMMYFUNCTION("""COMPUTED_VALUE"""),689.93)</f>
        <v>689.93</v>
      </c>
      <c r="J55" s="2">
        <f>IFERROR(__xludf.DUMMYFUNCTION("""COMPUTED_VALUE"""),45370.66666666667)</f>
        <v>45370.66667</v>
      </c>
      <c r="K55" s="1">
        <f>IFERROR(__xludf.DUMMYFUNCTION("""COMPUTED_VALUE"""),691.27)</f>
        <v>691.27</v>
      </c>
      <c r="M55" s="2">
        <f>IFERROR(__xludf.DUMMYFUNCTION("""COMPUTED_VALUE"""),45370.66666666667)</f>
        <v>45370.66667</v>
      </c>
      <c r="N55" s="1">
        <f>IFERROR(__xludf.DUMMYFUNCTION("""COMPUTED_VALUE"""),2.8657293E7)</f>
        <v>28657293</v>
      </c>
    </row>
    <row r="56">
      <c r="A56" s="2">
        <f>IFERROR(__xludf.DUMMYFUNCTION("""COMPUTED_VALUE"""),45371.66666666667)</f>
        <v>45371.66667</v>
      </c>
      <c r="B56" s="1">
        <f>IFERROR(__xludf.DUMMYFUNCTION("""COMPUTED_VALUE"""),684.48)</f>
        <v>684.48</v>
      </c>
      <c r="D56" s="2">
        <f>IFERROR(__xludf.DUMMYFUNCTION("""COMPUTED_VALUE"""),45371.66666666667)</f>
        <v>45371.66667</v>
      </c>
      <c r="E56" s="1">
        <f>IFERROR(__xludf.DUMMYFUNCTION("""COMPUTED_VALUE"""),686.82)</f>
        <v>686.82</v>
      </c>
      <c r="G56" s="2">
        <f>IFERROR(__xludf.DUMMYFUNCTION("""COMPUTED_VALUE"""),45371.66666666667)</f>
        <v>45371.66667</v>
      </c>
      <c r="H56" s="1">
        <f>IFERROR(__xludf.DUMMYFUNCTION("""COMPUTED_VALUE"""),681.81)</f>
        <v>681.81</v>
      </c>
      <c r="J56" s="2">
        <f>IFERROR(__xludf.DUMMYFUNCTION("""COMPUTED_VALUE"""),45371.66666666667)</f>
        <v>45371.66667</v>
      </c>
      <c r="K56" s="1">
        <f>IFERROR(__xludf.DUMMYFUNCTION("""COMPUTED_VALUE"""),685.77)</f>
        <v>685.77</v>
      </c>
      <c r="M56" s="2">
        <f>IFERROR(__xludf.DUMMYFUNCTION("""COMPUTED_VALUE"""),45371.66666666667)</f>
        <v>45371.66667</v>
      </c>
      <c r="N56" s="1">
        <f>IFERROR(__xludf.DUMMYFUNCTION("""COMPUTED_VALUE"""),2.4523312E7)</f>
        <v>24523312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IFERROR(__xludf.DUMMYFUNCTION("""COMPUTED_VALUE"""),686.05)</f>
        <v>686.05</v>
      </c>
      <c r="D57" s="2">
        <f>IFERROR(__xludf.DUMMYFUNCTION("""COMPUTED_VALUE"""),45372.66666666667)</f>
        <v>45372.66667</v>
      </c>
      <c r="E57" s="1">
        <f>IFERROR(__xludf.DUMMYFUNCTION("""COMPUTED_VALUE"""),689.84)</f>
        <v>689.84</v>
      </c>
      <c r="G57" s="2">
        <f>IFERROR(__xludf.DUMMYFUNCTION("""COMPUTED_VALUE"""),45372.66666666667)</f>
        <v>45372.66667</v>
      </c>
      <c r="H57" s="1">
        <f>IFERROR(__xludf.DUMMYFUNCTION("""COMPUTED_VALUE"""),679.53)</f>
        <v>679.53</v>
      </c>
      <c r="J57" s="2">
        <f>IFERROR(__xludf.DUMMYFUNCTION("""COMPUTED_VALUE"""),45372.66666666667)</f>
        <v>45372.66667</v>
      </c>
      <c r="K57" s="1">
        <f>IFERROR(__xludf.DUMMYFUNCTION("""COMPUTED_VALUE"""),679.8)</f>
        <v>679.8</v>
      </c>
      <c r="M57" s="2">
        <f>IFERROR(__xludf.DUMMYFUNCTION("""COMPUTED_VALUE"""),45372.66666666667)</f>
        <v>45372.66667</v>
      </c>
      <c r="N57" s="1">
        <f>IFERROR(__xludf.DUMMYFUNCTION("""COMPUTED_VALUE"""),2.9435188E7)</f>
        <v>29435188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IFERROR(__xludf.DUMMYFUNCTION("""COMPUTED_VALUE"""),680.99)</f>
        <v>680.99</v>
      </c>
      <c r="D58" s="2">
        <f>IFERROR(__xludf.DUMMYFUNCTION("""COMPUTED_VALUE"""),45373.66666666667)</f>
        <v>45373.66667</v>
      </c>
      <c r="E58" s="1">
        <f>IFERROR(__xludf.DUMMYFUNCTION("""COMPUTED_VALUE"""),680.99)</f>
        <v>680.99</v>
      </c>
      <c r="G58" s="2">
        <f>IFERROR(__xludf.DUMMYFUNCTION("""COMPUTED_VALUE"""),45373.66666666667)</f>
        <v>45373.66667</v>
      </c>
      <c r="H58" s="1">
        <f>IFERROR(__xludf.DUMMYFUNCTION("""COMPUTED_VALUE"""),662.71)</f>
        <v>662.71</v>
      </c>
      <c r="J58" s="2">
        <f>IFERROR(__xludf.DUMMYFUNCTION("""COMPUTED_VALUE"""),45373.66666666667)</f>
        <v>45373.66667</v>
      </c>
      <c r="K58" s="1">
        <f>IFERROR(__xludf.DUMMYFUNCTION("""COMPUTED_VALUE"""),662.92)</f>
        <v>662.92</v>
      </c>
      <c r="M58" s="2">
        <f>IFERROR(__xludf.DUMMYFUNCTION("""COMPUTED_VALUE"""),45373.66666666667)</f>
        <v>45373.66667</v>
      </c>
      <c r="N58" s="1">
        <f>IFERROR(__xludf.DUMMYFUNCTION("""COMPUTED_VALUE"""),2.9986391E7)</f>
        <v>29986391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IFERROR(__xludf.DUMMYFUNCTION("""COMPUTED_VALUE"""),662.73)</f>
        <v>662.73</v>
      </c>
      <c r="D59" s="2">
        <f>IFERROR(__xludf.DUMMYFUNCTION("""COMPUTED_VALUE"""),45376.66666666667)</f>
        <v>45376.66667</v>
      </c>
      <c r="E59" s="1">
        <f>IFERROR(__xludf.DUMMYFUNCTION("""COMPUTED_VALUE"""),668.51)</f>
        <v>668.51</v>
      </c>
      <c r="G59" s="2">
        <f>IFERROR(__xludf.DUMMYFUNCTION("""COMPUTED_VALUE"""),45376.66666666667)</f>
        <v>45376.66667</v>
      </c>
      <c r="H59" s="1">
        <f>IFERROR(__xludf.DUMMYFUNCTION("""COMPUTED_VALUE"""),662.56)</f>
        <v>662.56</v>
      </c>
      <c r="J59" s="2">
        <f>IFERROR(__xludf.DUMMYFUNCTION("""COMPUTED_VALUE"""),45376.66666666667)</f>
        <v>45376.66667</v>
      </c>
      <c r="K59" s="1">
        <f>IFERROR(__xludf.DUMMYFUNCTION("""COMPUTED_VALUE"""),665.71)</f>
        <v>665.71</v>
      </c>
      <c r="M59" s="2">
        <f>IFERROR(__xludf.DUMMYFUNCTION("""COMPUTED_VALUE"""),45376.66666666667)</f>
        <v>45376.66667</v>
      </c>
      <c r="N59" s="1">
        <f>IFERROR(__xludf.DUMMYFUNCTION("""COMPUTED_VALUE"""),2.8403843E7)</f>
        <v>28403843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IFERROR(__xludf.DUMMYFUNCTION("""COMPUTED_VALUE"""),665.71)</f>
        <v>665.71</v>
      </c>
      <c r="D60" s="2">
        <f>IFERROR(__xludf.DUMMYFUNCTION("""COMPUTED_VALUE"""),45377.66666666667)</f>
        <v>45377.66667</v>
      </c>
      <c r="E60" s="1">
        <f>IFERROR(__xludf.DUMMYFUNCTION("""COMPUTED_VALUE"""),667.89)</f>
        <v>667.89</v>
      </c>
      <c r="G60" s="2">
        <f>IFERROR(__xludf.DUMMYFUNCTION("""COMPUTED_VALUE"""),45377.66666666667)</f>
        <v>45377.66667</v>
      </c>
      <c r="H60" s="1">
        <f>IFERROR(__xludf.DUMMYFUNCTION("""COMPUTED_VALUE"""),660.85)</f>
        <v>660.85</v>
      </c>
      <c r="J60" s="2">
        <f>IFERROR(__xludf.DUMMYFUNCTION("""COMPUTED_VALUE"""),45377.66666666667)</f>
        <v>45377.66667</v>
      </c>
      <c r="K60" s="1">
        <f>IFERROR(__xludf.DUMMYFUNCTION("""COMPUTED_VALUE"""),661.3)</f>
        <v>661.3</v>
      </c>
      <c r="M60" s="2">
        <f>IFERROR(__xludf.DUMMYFUNCTION("""COMPUTED_VALUE"""),45377.66666666667)</f>
        <v>45377.66667</v>
      </c>
      <c r="N60" s="1">
        <f>IFERROR(__xludf.DUMMYFUNCTION("""COMPUTED_VALUE"""),1.8570174E7)</f>
        <v>18570174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IFERROR(__xludf.DUMMYFUNCTION("""COMPUTED_VALUE"""),662.48)</f>
        <v>662.48</v>
      </c>
      <c r="D61" s="2">
        <f>IFERROR(__xludf.DUMMYFUNCTION("""COMPUTED_VALUE"""),45378.66666666667)</f>
        <v>45378.66667</v>
      </c>
      <c r="E61" s="1">
        <f>IFERROR(__xludf.DUMMYFUNCTION("""COMPUTED_VALUE"""),673.11)</f>
        <v>673.11</v>
      </c>
      <c r="G61" s="2">
        <f>IFERROR(__xludf.DUMMYFUNCTION("""COMPUTED_VALUE"""),45378.66666666667)</f>
        <v>45378.66667</v>
      </c>
      <c r="H61" s="1">
        <f>IFERROR(__xludf.DUMMYFUNCTION("""COMPUTED_VALUE"""),662.48)</f>
        <v>662.48</v>
      </c>
      <c r="J61" s="2">
        <f>IFERROR(__xludf.DUMMYFUNCTION("""COMPUTED_VALUE"""),45378.66666666667)</f>
        <v>45378.66667</v>
      </c>
      <c r="K61" s="1">
        <f>IFERROR(__xludf.DUMMYFUNCTION("""COMPUTED_VALUE"""),672.99)</f>
        <v>672.99</v>
      </c>
      <c r="M61" s="2">
        <f>IFERROR(__xludf.DUMMYFUNCTION("""COMPUTED_VALUE"""),45378.66666666667)</f>
        <v>45378.66667</v>
      </c>
      <c r="N61" s="1">
        <f>IFERROR(__xludf.DUMMYFUNCTION("""COMPUTED_VALUE"""),1.7795403E7)</f>
        <v>17795403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IFERROR(__xludf.DUMMYFUNCTION("""COMPUTED_VALUE"""),675.49)</f>
        <v>675.49</v>
      </c>
      <c r="D62" s="2">
        <f>IFERROR(__xludf.DUMMYFUNCTION("""COMPUTED_VALUE"""),45379.66666666667)</f>
        <v>45379.66667</v>
      </c>
      <c r="E62" s="1">
        <f>IFERROR(__xludf.DUMMYFUNCTION("""COMPUTED_VALUE"""),676.26)</f>
        <v>676.26</v>
      </c>
      <c r="G62" s="2">
        <f>IFERROR(__xludf.DUMMYFUNCTION("""COMPUTED_VALUE"""),45379.66666666667)</f>
        <v>45379.66667</v>
      </c>
      <c r="H62" s="1">
        <f>IFERROR(__xludf.DUMMYFUNCTION("""COMPUTED_VALUE"""),669.54)</f>
        <v>669.54</v>
      </c>
      <c r="J62" s="2">
        <f>IFERROR(__xludf.DUMMYFUNCTION("""COMPUTED_VALUE"""),45379.66666666667)</f>
        <v>45379.66667</v>
      </c>
      <c r="K62" s="1">
        <f>IFERROR(__xludf.DUMMYFUNCTION("""COMPUTED_VALUE"""),669.88)</f>
        <v>669.88</v>
      </c>
      <c r="M62" s="2">
        <f>IFERROR(__xludf.DUMMYFUNCTION("""COMPUTED_VALUE"""),45379.66666666667)</f>
        <v>45379.66667</v>
      </c>
      <c r="N62" s="1">
        <f>IFERROR(__xludf.DUMMYFUNCTION("""COMPUTED_VALUE"""),1.511779E7)</f>
        <v>15117790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IFERROR(__xludf.DUMMYFUNCTION("""COMPUTED_VALUE"""),669.82)</f>
        <v>669.82</v>
      </c>
      <c r="D63" s="2">
        <f>IFERROR(__xludf.DUMMYFUNCTION("""COMPUTED_VALUE"""),45383.66666666667)</f>
        <v>45383.66667</v>
      </c>
      <c r="E63" s="1">
        <f>IFERROR(__xludf.DUMMYFUNCTION("""COMPUTED_VALUE"""),672.69)</f>
        <v>672.69</v>
      </c>
      <c r="G63" s="2">
        <f>IFERROR(__xludf.DUMMYFUNCTION("""COMPUTED_VALUE"""),45383.66666666667)</f>
        <v>45383.66667</v>
      </c>
      <c r="H63" s="1">
        <f>IFERROR(__xludf.DUMMYFUNCTION("""COMPUTED_VALUE"""),666.77)</f>
        <v>666.77</v>
      </c>
      <c r="J63" s="2">
        <f>IFERROR(__xludf.DUMMYFUNCTION("""COMPUTED_VALUE"""),45383.66666666667)</f>
        <v>45383.66667</v>
      </c>
      <c r="K63" s="1">
        <f>IFERROR(__xludf.DUMMYFUNCTION("""COMPUTED_VALUE"""),666.87)</f>
        <v>666.87</v>
      </c>
      <c r="M63" s="2">
        <f>IFERROR(__xludf.DUMMYFUNCTION("""COMPUTED_VALUE"""),45383.66666666667)</f>
        <v>45383.66667</v>
      </c>
      <c r="N63" s="1">
        <f>IFERROR(__xludf.DUMMYFUNCTION("""COMPUTED_VALUE"""),1.863958E7)</f>
        <v>18639580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IFERROR(__xludf.DUMMYFUNCTION("""COMPUTED_VALUE"""),666.87)</f>
        <v>666.87</v>
      </c>
      <c r="D64" s="2">
        <f>IFERROR(__xludf.DUMMYFUNCTION("""COMPUTED_VALUE"""),45384.66666666667)</f>
        <v>45384.66667</v>
      </c>
      <c r="E64" s="1">
        <f>IFERROR(__xludf.DUMMYFUNCTION("""COMPUTED_VALUE"""),671.33)</f>
        <v>671.33</v>
      </c>
      <c r="G64" s="2">
        <f>IFERROR(__xludf.DUMMYFUNCTION("""COMPUTED_VALUE"""),45384.66666666667)</f>
        <v>45384.66667</v>
      </c>
      <c r="H64" s="1">
        <f>IFERROR(__xludf.DUMMYFUNCTION("""COMPUTED_VALUE"""),665.21)</f>
        <v>665.21</v>
      </c>
      <c r="J64" s="2">
        <f>IFERROR(__xludf.DUMMYFUNCTION("""COMPUTED_VALUE"""),45384.66666666667)</f>
        <v>45384.66667</v>
      </c>
      <c r="K64" s="1">
        <f>IFERROR(__xludf.DUMMYFUNCTION("""COMPUTED_VALUE"""),667.11)</f>
        <v>667.11</v>
      </c>
      <c r="M64" s="2">
        <f>IFERROR(__xludf.DUMMYFUNCTION("""COMPUTED_VALUE"""),45384.66666666667)</f>
        <v>45384.66667</v>
      </c>
      <c r="N64" s="1">
        <f>IFERROR(__xludf.DUMMYFUNCTION("""COMPUTED_VALUE"""),1.4895641E7)</f>
        <v>14895641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IFERROR(__xludf.DUMMYFUNCTION("""COMPUTED_VALUE"""),667.46)</f>
        <v>667.46</v>
      </c>
      <c r="D65" s="2">
        <f>IFERROR(__xludf.DUMMYFUNCTION("""COMPUTED_VALUE"""),45385.66666666667)</f>
        <v>45385.66667</v>
      </c>
      <c r="E65" s="1">
        <f>IFERROR(__xludf.DUMMYFUNCTION("""COMPUTED_VALUE"""),668.87)</f>
        <v>668.87</v>
      </c>
      <c r="G65" s="2">
        <f>IFERROR(__xludf.DUMMYFUNCTION("""COMPUTED_VALUE"""),45385.66666666667)</f>
        <v>45385.66667</v>
      </c>
      <c r="H65" s="1">
        <f>IFERROR(__xludf.DUMMYFUNCTION("""COMPUTED_VALUE"""),658.57)</f>
        <v>658.57</v>
      </c>
      <c r="J65" s="2">
        <f>IFERROR(__xludf.DUMMYFUNCTION("""COMPUTED_VALUE"""),45385.66666666667)</f>
        <v>45385.66667</v>
      </c>
      <c r="K65" s="1">
        <f>IFERROR(__xludf.DUMMYFUNCTION("""COMPUTED_VALUE"""),658.85)</f>
        <v>658.85</v>
      </c>
      <c r="M65" s="2">
        <f>IFERROR(__xludf.DUMMYFUNCTION("""COMPUTED_VALUE"""),45385.66666666667)</f>
        <v>45385.66667</v>
      </c>
      <c r="N65" s="1">
        <f>IFERROR(__xludf.DUMMYFUNCTION("""COMPUTED_VALUE"""),2.490996E7)</f>
        <v>24909960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IFERROR(__xludf.DUMMYFUNCTION("""COMPUTED_VALUE"""),661.65)</f>
        <v>661.65</v>
      </c>
      <c r="D66" s="2">
        <f>IFERROR(__xludf.DUMMYFUNCTION("""COMPUTED_VALUE"""),45386.66666666667)</f>
        <v>45386.66667</v>
      </c>
      <c r="E66" s="1">
        <f>IFERROR(__xludf.DUMMYFUNCTION("""COMPUTED_VALUE"""),663.81)</f>
        <v>663.81</v>
      </c>
      <c r="G66" s="2">
        <f>IFERROR(__xludf.DUMMYFUNCTION("""COMPUTED_VALUE"""),45386.66666666667)</f>
        <v>45386.66667</v>
      </c>
      <c r="H66" s="1">
        <f>IFERROR(__xludf.DUMMYFUNCTION("""COMPUTED_VALUE"""),650.85)</f>
        <v>650.85</v>
      </c>
      <c r="J66" s="2">
        <f>IFERROR(__xludf.DUMMYFUNCTION("""COMPUTED_VALUE"""),45386.66666666667)</f>
        <v>45386.66667</v>
      </c>
      <c r="K66" s="1">
        <f>IFERROR(__xludf.DUMMYFUNCTION("""COMPUTED_VALUE"""),651.4)</f>
        <v>651.4</v>
      </c>
      <c r="M66" s="2">
        <f>IFERROR(__xludf.DUMMYFUNCTION("""COMPUTED_VALUE"""),45386.66666666667)</f>
        <v>45386.66667</v>
      </c>
      <c r="N66" s="1">
        <f>IFERROR(__xludf.DUMMYFUNCTION("""COMPUTED_VALUE"""),1.8493888E7)</f>
        <v>18493888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IFERROR(__xludf.DUMMYFUNCTION("""COMPUTED_VALUE"""),651.47)</f>
        <v>651.47</v>
      </c>
      <c r="D67" s="2">
        <f>IFERROR(__xludf.DUMMYFUNCTION("""COMPUTED_VALUE"""),45387.66666666667)</f>
        <v>45387.66667</v>
      </c>
      <c r="E67" s="1">
        <f>IFERROR(__xludf.DUMMYFUNCTION("""COMPUTED_VALUE"""),652.79)</f>
        <v>652.79</v>
      </c>
      <c r="G67" s="2">
        <f>IFERROR(__xludf.DUMMYFUNCTION("""COMPUTED_VALUE"""),45387.66666666667)</f>
        <v>45387.66667</v>
      </c>
      <c r="H67" s="1">
        <f>IFERROR(__xludf.DUMMYFUNCTION("""COMPUTED_VALUE"""),646.47)</f>
        <v>646.47</v>
      </c>
      <c r="J67" s="2">
        <f>IFERROR(__xludf.DUMMYFUNCTION("""COMPUTED_VALUE"""),45387.66666666667)</f>
        <v>45387.66667</v>
      </c>
      <c r="K67" s="1">
        <f>IFERROR(__xludf.DUMMYFUNCTION("""COMPUTED_VALUE"""),649.1)</f>
        <v>649.1</v>
      </c>
      <c r="M67" s="2">
        <f>IFERROR(__xludf.DUMMYFUNCTION("""COMPUTED_VALUE"""),45387.66666666667)</f>
        <v>45387.66667</v>
      </c>
      <c r="N67" s="1">
        <f>IFERROR(__xludf.DUMMYFUNCTION("""COMPUTED_VALUE"""),1.3632784E7)</f>
        <v>13632784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IFERROR(__xludf.DUMMYFUNCTION("""COMPUTED_VALUE"""),650.77)</f>
        <v>650.77</v>
      </c>
      <c r="D68" s="2">
        <f>IFERROR(__xludf.DUMMYFUNCTION("""COMPUTED_VALUE"""),45390.66666666667)</f>
        <v>45390.66667</v>
      </c>
      <c r="E68" s="1">
        <f>IFERROR(__xludf.DUMMYFUNCTION("""COMPUTED_VALUE"""),655.71)</f>
        <v>655.71</v>
      </c>
      <c r="G68" s="2">
        <f>IFERROR(__xludf.DUMMYFUNCTION("""COMPUTED_VALUE"""),45390.66666666667)</f>
        <v>45390.66667</v>
      </c>
      <c r="H68" s="1">
        <f>IFERROR(__xludf.DUMMYFUNCTION("""COMPUTED_VALUE"""),649.19)</f>
        <v>649.19</v>
      </c>
      <c r="J68" s="2">
        <f>IFERROR(__xludf.DUMMYFUNCTION("""COMPUTED_VALUE"""),45390.66666666667)</f>
        <v>45390.66667</v>
      </c>
      <c r="K68" s="1">
        <f>IFERROR(__xludf.DUMMYFUNCTION("""COMPUTED_VALUE"""),654.76)</f>
        <v>654.76</v>
      </c>
      <c r="M68" s="2">
        <f>IFERROR(__xludf.DUMMYFUNCTION("""COMPUTED_VALUE"""),45390.66666666667)</f>
        <v>45390.66667</v>
      </c>
      <c r="N68" s="1">
        <f>IFERROR(__xludf.DUMMYFUNCTION("""COMPUTED_VALUE"""),1.4702891E7)</f>
        <v>14702891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IFERROR(__xludf.DUMMYFUNCTION("""COMPUTED_VALUE"""),654.98)</f>
        <v>654.98</v>
      </c>
      <c r="D69" s="2">
        <f>IFERROR(__xludf.DUMMYFUNCTION("""COMPUTED_VALUE"""),45391.66666666667)</f>
        <v>45391.66667</v>
      </c>
      <c r="E69" s="1">
        <f>IFERROR(__xludf.DUMMYFUNCTION("""COMPUTED_VALUE"""),660.67)</f>
        <v>660.67</v>
      </c>
      <c r="G69" s="2">
        <f>IFERROR(__xludf.DUMMYFUNCTION("""COMPUTED_VALUE"""),45391.66666666667)</f>
        <v>45391.66667</v>
      </c>
      <c r="H69" s="1">
        <f>IFERROR(__xludf.DUMMYFUNCTION("""COMPUTED_VALUE"""),654.98)</f>
        <v>654.98</v>
      </c>
      <c r="J69" s="2">
        <f>IFERROR(__xludf.DUMMYFUNCTION("""COMPUTED_VALUE"""),45391.66666666667)</f>
        <v>45391.66667</v>
      </c>
      <c r="K69" s="1">
        <f>IFERROR(__xludf.DUMMYFUNCTION("""COMPUTED_VALUE"""),659.13)</f>
        <v>659.13</v>
      </c>
      <c r="M69" s="2">
        <f>IFERROR(__xludf.DUMMYFUNCTION("""COMPUTED_VALUE"""),45391.66666666667)</f>
        <v>45391.66667</v>
      </c>
      <c r="N69" s="1">
        <f>IFERROR(__xludf.DUMMYFUNCTION("""COMPUTED_VALUE"""),1.2753368E7)</f>
        <v>12753368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IFERROR(__xludf.DUMMYFUNCTION("""COMPUTED_VALUE"""),654.05)</f>
        <v>654.05</v>
      </c>
      <c r="D70" s="2">
        <f>IFERROR(__xludf.DUMMYFUNCTION("""COMPUTED_VALUE"""),45392.66666666667)</f>
        <v>45392.66667</v>
      </c>
      <c r="E70" s="1">
        <f>IFERROR(__xludf.DUMMYFUNCTION("""COMPUTED_VALUE"""),654.05)</f>
        <v>654.05</v>
      </c>
      <c r="G70" s="2">
        <f>IFERROR(__xludf.DUMMYFUNCTION("""COMPUTED_VALUE"""),45392.66666666667)</f>
        <v>45392.66667</v>
      </c>
      <c r="H70" s="1">
        <f>IFERROR(__xludf.DUMMYFUNCTION("""COMPUTED_VALUE"""),644.72)</f>
        <v>644.72</v>
      </c>
      <c r="J70" s="2">
        <f>IFERROR(__xludf.DUMMYFUNCTION("""COMPUTED_VALUE"""),45392.66666666667)</f>
        <v>45392.66667</v>
      </c>
      <c r="K70" s="1">
        <f>IFERROR(__xludf.DUMMYFUNCTION("""COMPUTED_VALUE"""),650.41)</f>
        <v>650.41</v>
      </c>
      <c r="M70" s="2">
        <f>IFERROR(__xludf.DUMMYFUNCTION("""COMPUTED_VALUE"""),45392.66666666667)</f>
        <v>45392.66667</v>
      </c>
      <c r="N70" s="1">
        <f>IFERROR(__xludf.DUMMYFUNCTION("""COMPUTED_VALUE"""),1.9110876E7)</f>
        <v>19110876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IFERROR(__xludf.DUMMYFUNCTION("""COMPUTED_VALUE"""),651.31)</f>
        <v>651.31</v>
      </c>
      <c r="D71" s="2">
        <f>IFERROR(__xludf.DUMMYFUNCTION("""COMPUTED_VALUE"""),45393.66666666667)</f>
        <v>45393.66667</v>
      </c>
      <c r="E71" s="1">
        <f>IFERROR(__xludf.DUMMYFUNCTION("""COMPUTED_VALUE"""),651.4)</f>
        <v>651.4</v>
      </c>
      <c r="G71" s="2">
        <f>IFERROR(__xludf.DUMMYFUNCTION("""COMPUTED_VALUE"""),45393.66666666667)</f>
        <v>45393.66667</v>
      </c>
      <c r="H71" s="1">
        <f>IFERROR(__xludf.DUMMYFUNCTION("""COMPUTED_VALUE"""),644.94)</f>
        <v>644.94</v>
      </c>
      <c r="J71" s="2">
        <f>IFERROR(__xludf.DUMMYFUNCTION("""COMPUTED_VALUE"""),45393.66666666667)</f>
        <v>45393.66667</v>
      </c>
      <c r="K71" s="1">
        <f>IFERROR(__xludf.DUMMYFUNCTION("""COMPUTED_VALUE"""),647.68)</f>
        <v>647.68</v>
      </c>
      <c r="M71" s="2">
        <f>IFERROR(__xludf.DUMMYFUNCTION("""COMPUTED_VALUE"""),45393.66666666667)</f>
        <v>45393.66667</v>
      </c>
      <c r="N71" s="1">
        <f>IFERROR(__xludf.DUMMYFUNCTION("""COMPUTED_VALUE"""),1.6814055E7)</f>
        <v>16814055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IFERROR(__xludf.DUMMYFUNCTION("""COMPUTED_VALUE"""),646.21)</f>
        <v>646.21</v>
      </c>
      <c r="D72" s="2">
        <f>IFERROR(__xludf.DUMMYFUNCTION("""COMPUTED_VALUE"""),45394.66666666667)</f>
        <v>45394.66667</v>
      </c>
      <c r="E72" s="1">
        <f>IFERROR(__xludf.DUMMYFUNCTION("""COMPUTED_VALUE"""),648.71)</f>
        <v>648.71</v>
      </c>
      <c r="G72" s="2">
        <f>IFERROR(__xludf.DUMMYFUNCTION("""COMPUTED_VALUE"""),45394.66666666667)</f>
        <v>45394.66667</v>
      </c>
      <c r="H72" s="1">
        <f>IFERROR(__xludf.DUMMYFUNCTION("""COMPUTED_VALUE"""),642.28)</f>
        <v>642.28</v>
      </c>
      <c r="J72" s="2">
        <f>IFERROR(__xludf.DUMMYFUNCTION("""COMPUTED_VALUE"""),45394.66666666667)</f>
        <v>45394.66667</v>
      </c>
      <c r="K72" s="1">
        <f>IFERROR(__xludf.DUMMYFUNCTION("""COMPUTED_VALUE"""),642.88)</f>
        <v>642.88</v>
      </c>
      <c r="M72" s="2">
        <f>IFERROR(__xludf.DUMMYFUNCTION("""COMPUTED_VALUE"""),45394.66666666667)</f>
        <v>45394.66667</v>
      </c>
      <c r="N72" s="1">
        <f>IFERROR(__xludf.DUMMYFUNCTION("""COMPUTED_VALUE"""),1.6179342E7)</f>
        <v>16179342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IFERROR(__xludf.DUMMYFUNCTION("""COMPUTED_VALUE"""),646.22)</f>
        <v>646.22</v>
      </c>
      <c r="D73" s="2">
        <f>IFERROR(__xludf.DUMMYFUNCTION("""COMPUTED_VALUE"""),45397.66666666667)</f>
        <v>45397.66667</v>
      </c>
      <c r="E73" s="1">
        <f>IFERROR(__xludf.DUMMYFUNCTION("""COMPUTED_VALUE"""),648.54)</f>
        <v>648.54</v>
      </c>
      <c r="G73" s="2">
        <f>IFERROR(__xludf.DUMMYFUNCTION("""COMPUTED_VALUE"""),45397.66666666667)</f>
        <v>45397.66667</v>
      </c>
      <c r="H73" s="1">
        <f>IFERROR(__xludf.DUMMYFUNCTION("""COMPUTED_VALUE"""),636.3)</f>
        <v>636.3</v>
      </c>
      <c r="J73" s="2">
        <f>IFERROR(__xludf.DUMMYFUNCTION("""COMPUTED_VALUE"""),45397.66666666667)</f>
        <v>45397.66667</v>
      </c>
      <c r="K73" s="1">
        <f>IFERROR(__xludf.DUMMYFUNCTION("""COMPUTED_VALUE"""),641.16)</f>
        <v>641.16</v>
      </c>
      <c r="M73" s="2">
        <f>IFERROR(__xludf.DUMMYFUNCTION("""COMPUTED_VALUE"""),45397.66666666667)</f>
        <v>45397.66667</v>
      </c>
      <c r="N73" s="1">
        <f>IFERROR(__xludf.DUMMYFUNCTION("""COMPUTED_VALUE"""),1.8498494E7)</f>
        <v>18498494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IFERROR(__xludf.DUMMYFUNCTION("""COMPUTED_VALUE"""),641.16)</f>
        <v>641.16</v>
      </c>
      <c r="D74" s="2">
        <f>IFERROR(__xludf.DUMMYFUNCTION("""COMPUTED_VALUE"""),45398.66666666667)</f>
        <v>45398.66667</v>
      </c>
      <c r="E74" s="1">
        <f>IFERROR(__xludf.DUMMYFUNCTION("""COMPUTED_VALUE"""),645.84)</f>
        <v>645.84</v>
      </c>
      <c r="G74" s="2">
        <f>IFERROR(__xludf.DUMMYFUNCTION("""COMPUTED_VALUE"""),45398.66666666667)</f>
        <v>45398.66667</v>
      </c>
      <c r="H74" s="1">
        <f>IFERROR(__xludf.DUMMYFUNCTION("""COMPUTED_VALUE"""),639.72)</f>
        <v>639.72</v>
      </c>
      <c r="J74" s="2">
        <f>IFERROR(__xludf.DUMMYFUNCTION("""COMPUTED_VALUE"""),45398.66666666667)</f>
        <v>45398.66667</v>
      </c>
      <c r="K74" s="1">
        <f>IFERROR(__xludf.DUMMYFUNCTION("""COMPUTED_VALUE"""),644.35)</f>
        <v>644.35</v>
      </c>
      <c r="M74" s="2">
        <f>IFERROR(__xludf.DUMMYFUNCTION("""COMPUTED_VALUE"""),45398.66666666667)</f>
        <v>45398.66667</v>
      </c>
      <c r="N74" s="1">
        <f>IFERROR(__xludf.DUMMYFUNCTION("""COMPUTED_VALUE"""),1.5020361E7)</f>
        <v>15020361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IFERROR(__xludf.DUMMYFUNCTION("""COMPUTED_VALUE"""),646.2)</f>
        <v>646.2</v>
      </c>
      <c r="D75" s="2">
        <f>IFERROR(__xludf.DUMMYFUNCTION("""COMPUTED_VALUE"""),45399.66666666667)</f>
        <v>45399.66667</v>
      </c>
      <c r="E75" s="1">
        <f>IFERROR(__xludf.DUMMYFUNCTION("""COMPUTED_VALUE"""),651.89)</f>
        <v>651.89</v>
      </c>
      <c r="G75" s="2">
        <f>IFERROR(__xludf.DUMMYFUNCTION("""COMPUTED_VALUE"""),45399.66666666667)</f>
        <v>45399.66667</v>
      </c>
      <c r="H75" s="1">
        <f>IFERROR(__xludf.DUMMYFUNCTION("""COMPUTED_VALUE"""),643.35)</f>
        <v>643.35</v>
      </c>
      <c r="J75" s="2">
        <f>IFERROR(__xludf.DUMMYFUNCTION("""COMPUTED_VALUE"""),45399.66666666667)</f>
        <v>45399.66667</v>
      </c>
      <c r="K75" s="1">
        <f>IFERROR(__xludf.DUMMYFUNCTION("""COMPUTED_VALUE"""),651.36)</f>
        <v>651.36</v>
      </c>
      <c r="M75" s="2">
        <f>IFERROR(__xludf.DUMMYFUNCTION("""COMPUTED_VALUE"""),45399.66666666667)</f>
        <v>45399.66667</v>
      </c>
      <c r="N75" s="1">
        <f>IFERROR(__xludf.DUMMYFUNCTION("""COMPUTED_VALUE"""),1.3551736E7)</f>
        <v>13551736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IFERROR(__xludf.DUMMYFUNCTION("""COMPUTED_VALUE"""),652.21)</f>
        <v>652.21</v>
      </c>
      <c r="D76" s="2">
        <f>IFERROR(__xludf.DUMMYFUNCTION("""COMPUTED_VALUE"""),45400.66666666667)</f>
        <v>45400.66667</v>
      </c>
      <c r="E76" s="1">
        <f>IFERROR(__xludf.DUMMYFUNCTION("""COMPUTED_VALUE"""),656.05)</f>
        <v>656.05</v>
      </c>
      <c r="G76" s="2">
        <f>IFERROR(__xludf.DUMMYFUNCTION("""COMPUTED_VALUE"""),45400.66666666667)</f>
        <v>45400.66667</v>
      </c>
      <c r="H76" s="1">
        <f>IFERROR(__xludf.DUMMYFUNCTION("""COMPUTED_VALUE"""),652.08)</f>
        <v>652.08</v>
      </c>
      <c r="J76" s="2">
        <f>IFERROR(__xludf.DUMMYFUNCTION("""COMPUTED_VALUE"""),45400.66666666667)</f>
        <v>45400.66667</v>
      </c>
      <c r="K76" s="1">
        <f>IFERROR(__xludf.DUMMYFUNCTION("""COMPUTED_VALUE"""),655.38)</f>
        <v>655.38</v>
      </c>
      <c r="M76" s="2">
        <f>IFERROR(__xludf.DUMMYFUNCTION("""COMPUTED_VALUE"""),45400.66666666667)</f>
        <v>45400.66667</v>
      </c>
      <c r="N76" s="1">
        <f>IFERROR(__xludf.DUMMYFUNCTION("""COMPUTED_VALUE"""),2.16096E7)</f>
        <v>21609600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IFERROR(__xludf.DUMMYFUNCTION("""COMPUTED_VALUE"""),657.04)</f>
        <v>657.04</v>
      </c>
      <c r="D77" s="2">
        <f>IFERROR(__xludf.DUMMYFUNCTION("""COMPUTED_VALUE"""),45401.66666666667)</f>
        <v>45401.66667</v>
      </c>
      <c r="E77" s="1">
        <f>IFERROR(__xludf.DUMMYFUNCTION("""COMPUTED_VALUE"""),673.53)</f>
        <v>673.53</v>
      </c>
      <c r="G77" s="2">
        <f>IFERROR(__xludf.DUMMYFUNCTION("""COMPUTED_VALUE"""),45401.66666666667)</f>
        <v>45401.66667</v>
      </c>
      <c r="H77" s="1">
        <f>IFERROR(__xludf.DUMMYFUNCTION("""COMPUTED_VALUE"""),656.57)</f>
        <v>656.57</v>
      </c>
      <c r="J77" s="2">
        <f>IFERROR(__xludf.DUMMYFUNCTION("""COMPUTED_VALUE"""),45401.66666666667)</f>
        <v>45401.66667</v>
      </c>
      <c r="K77" s="1">
        <f>IFERROR(__xludf.DUMMYFUNCTION("""COMPUTED_VALUE"""),671.83)</f>
        <v>671.83</v>
      </c>
      <c r="M77" s="2">
        <f>IFERROR(__xludf.DUMMYFUNCTION("""COMPUTED_VALUE"""),45401.66666666667)</f>
        <v>45401.66667</v>
      </c>
      <c r="N77" s="1">
        <f>IFERROR(__xludf.DUMMYFUNCTION("""COMPUTED_VALUE"""),3.102825E7)</f>
        <v>31028250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IFERROR(__xludf.DUMMYFUNCTION("""COMPUTED_VALUE"""),670.17)</f>
        <v>670.17</v>
      </c>
      <c r="D78" s="2">
        <f>IFERROR(__xludf.DUMMYFUNCTION("""COMPUTED_VALUE"""),45404.66666666667)</f>
        <v>45404.66667</v>
      </c>
      <c r="E78" s="1">
        <f>IFERROR(__xludf.DUMMYFUNCTION("""COMPUTED_VALUE"""),677.57)</f>
        <v>677.57</v>
      </c>
      <c r="G78" s="2">
        <f>IFERROR(__xludf.DUMMYFUNCTION("""COMPUTED_VALUE"""),45404.66666666667)</f>
        <v>45404.66667</v>
      </c>
      <c r="H78" s="1">
        <f>IFERROR(__xludf.DUMMYFUNCTION("""COMPUTED_VALUE"""),667.81)</f>
        <v>667.81</v>
      </c>
      <c r="J78" s="2">
        <f>IFERROR(__xludf.DUMMYFUNCTION("""COMPUTED_VALUE"""),45404.66666666667)</f>
        <v>45404.66667</v>
      </c>
      <c r="K78" s="1">
        <f>IFERROR(__xludf.DUMMYFUNCTION("""COMPUTED_VALUE"""),675.8)</f>
        <v>675.8</v>
      </c>
      <c r="M78" s="2">
        <f>IFERROR(__xludf.DUMMYFUNCTION("""COMPUTED_VALUE"""),45404.66666666667)</f>
        <v>45404.66667</v>
      </c>
      <c r="N78" s="1">
        <f>IFERROR(__xludf.DUMMYFUNCTION("""COMPUTED_VALUE"""),1.942885E7)</f>
        <v>19428850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IFERROR(__xludf.DUMMYFUNCTION("""COMPUTED_VALUE"""),677.51)</f>
        <v>677.51</v>
      </c>
      <c r="D79" s="2">
        <f>IFERROR(__xludf.DUMMYFUNCTION("""COMPUTED_VALUE"""),45405.66666666667)</f>
        <v>45405.66667</v>
      </c>
      <c r="E79" s="1">
        <f>IFERROR(__xludf.DUMMYFUNCTION("""COMPUTED_VALUE"""),694.81)</f>
        <v>694.81</v>
      </c>
      <c r="G79" s="2">
        <f>IFERROR(__xludf.DUMMYFUNCTION("""COMPUTED_VALUE"""),45405.66666666667)</f>
        <v>45405.66667</v>
      </c>
      <c r="H79" s="1">
        <f>IFERROR(__xludf.DUMMYFUNCTION("""COMPUTED_VALUE"""),674.7)</f>
        <v>674.7</v>
      </c>
      <c r="J79" s="2">
        <f>IFERROR(__xludf.DUMMYFUNCTION("""COMPUTED_VALUE"""),45405.66666666667)</f>
        <v>45405.66667</v>
      </c>
      <c r="K79" s="1">
        <f>IFERROR(__xludf.DUMMYFUNCTION("""COMPUTED_VALUE"""),694.5)</f>
        <v>694.5</v>
      </c>
      <c r="M79" s="2">
        <f>IFERROR(__xludf.DUMMYFUNCTION("""COMPUTED_VALUE"""),45405.66666666667)</f>
        <v>45405.66667</v>
      </c>
      <c r="N79" s="1">
        <f>IFERROR(__xludf.DUMMYFUNCTION("""COMPUTED_VALUE"""),3.1299436E7)</f>
        <v>31299436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IFERROR(__xludf.DUMMYFUNCTION("""COMPUTED_VALUE"""),689.02)</f>
        <v>689.02</v>
      </c>
      <c r="D80" s="2">
        <f>IFERROR(__xludf.DUMMYFUNCTION("""COMPUTED_VALUE"""),45406.66666666667)</f>
        <v>45406.66667</v>
      </c>
      <c r="E80" s="1">
        <f>IFERROR(__xludf.DUMMYFUNCTION("""COMPUTED_VALUE"""),701.69)</f>
        <v>701.69</v>
      </c>
      <c r="G80" s="2">
        <f>IFERROR(__xludf.DUMMYFUNCTION("""COMPUTED_VALUE"""),45406.66666666667)</f>
        <v>45406.66667</v>
      </c>
      <c r="H80" s="1">
        <f>IFERROR(__xludf.DUMMYFUNCTION("""COMPUTED_VALUE"""),683.07)</f>
        <v>683.07</v>
      </c>
      <c r="J80" s="2">
        <f>IFERROR(__xludf.DUMMYFUNCTION("""COMPUTED_VALUE"""),45406.66666666667)</f>
        <v>45406.66667</v>
      </c>
      <c r="K80" s="1">
        <f>IFERROR(__xludf.DUMMYFUNCTION("""COMPUTED_VALUE"""),701.22)</f>
        <v>701.22</v>
      </c>
      <c r="M80" s="2">
        <f>IFERROR(__xludf.DUMMYFUNCTION("""COMPUTED_VALUE"""),45406.66666666667)</f>
        <v>45406.66667</v>
      </c>
      <c r="N80" s="1">
        <f>IFERROR(__xludf.DUMMYFUNCTION("""COMPUTED_VALUE"""),2.6504952E7)</f>
        <v>26504952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IFERROR(__xludf.DUMMYFUNCTION("""COMPUTED_VALUE"""),703.0)</f>
        <v>703</v>
      </c>
      <c r="D81" s="2">
        <f>IFERROR(__xludf.DUMMYFUNCTION("""COMPUTED_VALUE"""),45407.66666666667)</f>
        <v>45407.66667</v>
      </c>
      <c r="E81" s="1">
        <f>IFERROR(__xludf.DUMMYFUNCTION("""COMPUTED_VALUE"""),708.04)</f>
        <v>708.04</v>
      </c>
      <c r="G81" s="2">
        <f>IFERROR(__xludf.DUMMYFUNCTION("""COMPUTED_VALUE"""),45407.66666666667)</f>
        <v>45407.66667</v>
      </c>
      <c r="H81" s="1">
        <f>IFERROR(__xludf.DUMMYFUNCTION("""COMPUTED_VALUE"""),687.11)</f>
        <v>687.11</v>
      </c>
      <c r="J81" s="2">
        <f>IFERROR(__xludf.DUMMYFUNCTION("""COMPUTED_VALUE"""),45407.66666666667)</f>
        <v>45407.66667</v>
      </c>
      <c r="K81" s="1">
        <f>IFERROR(__xludf.DUMMYFUNCTION("""COMPUTED_VALUE"""),690.66)</f>
        <v>690.66</v>
      </c>
      <c r="M81" s="2">
        <f>IFERROR(__xludf.DUMMYFUNCTION("""COMPUTED_VALUE"""),45407.66666666667)</f>
        <v>45407.66667</v>
      </c>
      <c r="N81" s="1">
        <f>IFERROR(__xludf.DUMMYFUNCTION("""COMPUTED_VALUE"""),2.2334865E7)</f>
        <v>22334865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IFERROR(__xludf.DUMMYFUNCTION("""COMPUTED_VALUE"""),689.04)</f>
        <v>689.04</v>
      </c>
      <c r="D82" s="2">
        <f>IFERROR(__xludf.DUMMYFUNCTION("""COMPUTED_VALUE"""),45408.66666666667)</f>
        <v>45408.66667</v>
      </c>
      <c r="E82" s="1">
        <f>IFERROR(__xludf.DUMMYFUNCTION("""COMPUTED_VALUE"""),693.75)</f>
        <v>693.75</v>
      </c>
      <c r="G82" s="2">
        <f>IFERROR(__xludf.DUMMYFUNCTION("""COMPUTED_VALUE"""),45408.66666666667)</f>
        <v>45408.66667</v>
      </c>
      <c r="H82" s="1">
        <f>IFERROR(__xludf.DUMMYFUNCTION("""COMPUTED_VALUE"""),683.72)</f>
        <v>683.72</v>
      </c>
      <c r="J82" s="2">
        <f>IFERROR(__xludf.DUMMYFUNCTION("""COMPUTED_VALUE"""),45408.66666666667)</f>
        <v>45408.66667</v>
      </c>
      <c r="K82" s="1">
        <f>IFERROR(__xludf.DUMMYFUNCTION("""COMPUTED_VALUE"""),684.72)</f>
        <v>684.72</v>
      </c>
      <c r="M82" s="2">
        <f>IFERROR(__xludf.DUMMYFUNCTION("""COMPUTED_VALUE"""),45408.66666666667)</f>
        <v>45408.66667</v>
      </c>
      <c r="N82" s="1">
        <f>IFERROR(__xludf.DUMMYFUNCTION("""COMPUTED_VALUE"""),1.9183381E7)</f>
        <v>19183381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IFERROR(__xludf.DUMMYFUNCTION("""COMPUTED_VALUE"""),684.81)</f>
        <v>684.81</v>
      </c>
      <c r="D83" s="2">
        <f>IFERROR(__xludf.DUMMYFUNCTION("""COMPUTED_VALUE"""),45411.66666666667)</f>
        <v>45411.66667</v>
      </c>
      <c r="E83" s="1">
        <f>IFERROR(__xludf.DUMMYFUNCTION("""COMPUTED_VALUE"""),690.51)</f>
        <v>690.51</v>
      </c>
      <c r="G83" s="2">
        <f>IFERROR(__xludf.DUMMYFUNCTION("""COMPUTED_VALUE"""),45411.66666666667)</f>
        <v>45411.66667</v>
      </c>
      <c r="H83" s="1">
        <f>IFERROR(__xludf.DUMMYFUNCTION("""COMPUTED_VALUE"""),684.81)</f>
        <v>684.81</v>
      </c>
      <c r="J83" s="2">
        <f>IFERROR(__xludf.DUMMYFUNCTION("""COMPUTED_VALUE"""),45411.66666666667)</f>
        <v>45411.66667</v>
      </c>
      <c r="K83" s="1">
        <f>IFERROR(__xludf.DUMMYFUNCTION("""COMPUTED_VALUE"""),689.84)</f>
        <v>689.84</v>
      </c>
      <c r="M83" s="2">
        <f>IFERROR(__xludf.DUMMYFUNCTION("""COMPUTED_VALUE"""),45411.66666666667)</f>
        <v>45411.66667</v>
      </c>
      <c r="N83" s="1">
        <f>IFERROR(__xludf.DUMMYFUNCTION("""COMPUTED_VALUE"""),1.2161408E7)</f>
        <v>12161408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IFERROR(__xludf.DUMMYFUNCTION("""COMPUTED_VALUE"""),689.84)</f>
        <v>689.84</v>
      </c>
      <c r="D84" s="2">
        <f>IFERROR(__xludf.DUMMYFUNCTION("""COMPUTED_VALUE"""),45412.66666666667)</f>
        <v>45412.66667</v>
      </c>
      <c r="E84" s="1">
        <f>IFERROR(__xludf.DUMMYFUNCTION("""COMPUTED_VALUE"""),692.45)</f>
        <v>692.45</v>
      </c>
      <c r="G84" s="2">
        <f>IFERROR(__xludf.DUMMYFUNCTION("""COMPUTED_VALUE"""),45412.66666666667)</f>
        <v>45412.66667</v>
      </c>
      <c r="H84" s="1">
        <f>IFERROR(__xludf.DUMMYFUNCTION("""COMPUTED_VALUE"""),683.76)</f>
        <v>683.76</v>
      </c>
      <c r="J84" s="2">
        <f>IFERROR(__xludf.DUMMYFUNCTION("""COMPUTED_VALUE"""),45412.66666666667)</f>
        <v>45412.66667</v>
      </c>
      <c r="K84" s="1">
        <f>IFERROR(__xludf.DUMMYFUNCTION("""COMPUTED_VALUE"""),686.66)</f>
        <v>686.66</v>
      </c>
      <c r="M84" s="2">
        <f>IFERROR(__xludf.DUMMYFUNCTION("""COMPUTED_VALUE"""),45412.66666666667)</f>
        <v>45412.66667</v>
      </c>
      <c r="N84" s="1">
        <f>IFERROR(__xludf.DUMMYFUNCTION("""COMPUTED_VALUE"""),1.8398498E7)</f>
        <v>18398498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IFERROR(__xludf.DUMMYFUNCTION("""COMPUTED_VALUE"""),685.23)</f>
        <v>685.23</v>
      </c>
      <c r="D85" s="2">
        <f>IFERROR(__xludf.DUMMYFUNCTION("""COMPUTED_VALUE"""),45413.66666666667)</f>
        <v>45413.66667</v>
      </c>
      <c r="E85" s="1">
        <f>IFERROR(__xludf.DUMMYFUNCTION("""COMPUTED_VALUE"""),699.44)</f>
        <v>699.44</v>
      </c>
      <c r="G85" s="2">
        <f>IFERROR(__xludf.DUMMYFUNCTION("""COMPUTED_VALUE"""),45413.66666666667)</f>
        <v>45413.66667</v>
      </c>
      <c r="H85" s="1">
        <f>IFERROR(__xludf.DUMMYFUNCTION("""COMPUTED_VALUE"""),684.81)</f>
        <v>684.81</v>
      </c>
      <c r="J85" s="2">
        <f>IFERROR(__xludf.DUMMYFUNCTION("""COMPUTED_VALUE"""),45413.66666666667)</f>
        <v>45413.66667</v>
      </c>
      <c r="K85" s="1">
        <f>IFERROR(__xludf.DUMMYFUNCTION("""COMPUTED_VALUE"""),691.98)</f>
        <v>691.98</v>
      </c>
      <c r="M85" s="2">
        <f>IFERROR(__xludf.DUMMYFUNCTION("""COMPUTED_VALUE"""),45413.66666666667)</f>
        <v>45413.66667</v>
      </c>
      <c r="N85" s="1">
        <f>IFERROR(__xludf.DUMMYFUNCTION("""COMPUTED_VALUE"""),1.3825483E7)</f>
        <v>13825483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IFERROR(__xludf.DUMMYFUNCTION("""COMPUTED_VALUE"""),693.16)</f>
        <v>693.16</v>
      </c>
      <c r="D86" s="2">
        <f>IFERROR(__xludf.DUMMYFUNCTION("""COMPUTED_VALUE"""),45414.66666666667)</f>
        <v>45414.66667</v>
      </c>
      <c r="E86" s="1">
        <f>IFERROR(__xludf.DUMMYFUNCTION("""COMPUTED_VALUE"""),703.04)</f>
        <v>703.04</v>
      </c>
      <c r="G86" s="2">
        <f>IFERROR(__xludf.DUMMYFUNCTION("""COMPUTED_VALUE"""),45414.66666666667)</f>
        <v>45414.66667</v>
      </c>
      <c r="H86" s="1">
        <f>IFERROR(__xludf.DUMMYFUNCTION("""COMPUTED_VALUE"""),691.66)</f>
        <v>691.66</v>
      </c>
      <c r="J86" s="2">
        <f>IFERROR(__xludf.DUMMYFUNCTION("""COMPUTED_VALUE"""),45414.66666666667)</f>
        <v>45414.66667</v>
      </c>
      <c r="K86" s="1">
        <f>IFERROR(__xludf.DUMMYFUNCTION("""COMPUTED_VALUE"""),698.82)</f>
        <v>698.82</v>
      </c>
      <c r="M86" s="2">
        <f>IFERROR(__xludf.DUMMYFUNCTION("""COMPUTED_VALUE"""),45414.66666666667)</f>
        <v>45414.66667</v>
      </c>
      <c r="N86" s="1">
        <f>IFERROR(__xludf.DUMMYFUNCTION("""COMPUTED_VALUE"""),1.4660801E7)</f>
        <v>14660801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IFERROR(__xludf.DUMMYFUNCTION("""COMPUTED_VALUE"""),699.58)</f>
        <v>699.58</v>
      </c>
      <c r="D87" s="2">
        <f>IFERROR(__xludf.DUMMYFUNCTION("""COMPUTED_VALUE"""),45415.66666666667)</f>
        <v>45415.66667</v>
      </c>
      <c r="E87" s="1">
        <f>IFERROR(__xludf.DUMMYFUNCTION("""COMPUTED_VALUE"""),702.01)</f>
        <v>702.01</v>
      </c>
      <c r="G87" s="2">
        <f>IFERROR(__xludf.DUMMYFUNCTION("""COMPUTED_VALUE"""),45415.66666666667)</f>
        <v>45415.66667</v>
      </c>
      <c r="H87" s="1">
        <f>IFERROR(__xludf.DUMMYFUNCTION("""COMPUTED_VALUE"""),691.82)</f>
        <v>691.82</v>
      </c>
      <c r="J87" s="2">
        <f>IFERROR(__xludf.DUMMYFUNCTION("""COMPUTED_VALUE"""),45415.66666666667)</f>
        <v>45415.66667</v>
      </c>
      <c r="K87" s="1">
        <f>IFERROR(__xludf.DUMMYFUNCTION("""COMPUTED_VALUE"""),697.14)</f>
        <v>697.14</v>
      </c>
      <c r="M87" s="2">
        <f>IFERROR(__xludf.DUMMYFUNCTION("""COMPUTED_VALUE"""),45415.66666666667)</f>
        <v>45415.66667</v>
      </c>
      <c r="N87" s="1">
        <f>IFERROR(__xludf.DUMMYFUNCTION("""COMPUTED_VALUE"""),1.6813195E7)</f>
        <v>16813195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IFERROR(__xludf.DUMMYFUNCTION("""COMPUTED_VALUE"""),698.99)</f>
        <v>698.99</v>
      </c>
      <c r="D88" s="2">
        <f>IFERROR(__xludf.DUMMYFUNCTION("""COMPUTED_VALUE"""),45418.66666666667)</f>
        <v>45418.66667</v>
      </c>
      <c r="E88" s="1">
        <f>IFERROR(__xludf.DUMMYFUNCTION("""COMPUTED_VALUE"""),700.57)</f>
        <v>700.57</v>
      </c>
      <c r="G88" s="2">
        <f>IFERROR(__xludf.DUMMYFUNCTION("""COMPUTED_VALUE"""),45418.66666666667)</f>
        <v>45418.66667</v>
      </c>
      <c r="H88" s="1">
        <f>IFERROR(__xludf.DUMMYFUNCTION("""COMPUTED_VALUE"""),693.26)</f>
        <v>693.26</v>
      </c>
      <c r="J88" s="2">
        <f>IFERROR(__xludf.DUMMYFUNCTION("""COMPUTED_VALUE"""),45418.66666666667)</f>
        <v>45418.66667</v>
      </c>
      <c r="K88" s="1">
        <f>IFERROR(__xludf.DUMMYFUNCTION("""COMPUTED_VALUE"""),696.84)</f>
        <v>696.84</v>
      </c>
      <c r="M88" s="2">
        <f>IFERROR(__xludf.DUMMYFUNCTION("""COMPUTED_VALUE"""),45418.66666666667)</f>
        <v>45418.66667</v>
      </c>
      <c r="N88" s="1">
        <f>IFERROR(__xludf.DUMMYFUNCTION("""COMPUTED_VALUE"""),1.3548403E7)</f>
        <v>13548403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IFERROR(__xludf.DUMMYFUNCTION("""COMPUTED_VALUE"""),696.84)</f>
        <v>696.84</v>
      </c>
      <c r="D89" s="2">
        <f>IFERROR(__xludf.DUMMYFUNCTION("""COMPUTED_VALUE"""),45419.66666666667)</f>
        <v>45419.66667</v>
      </c>
      <c r="E89" s="1">
        <f>IFERROR(__xludf.DUMMYFUNCTION("""COMPUTED_VALUE"""),704.12)</f>
        <v>704.12</v>
      </c>
      <c r="G89" s="2">
        <f>IFERROR(__xludf.DUMMYFUNCTION("""COMPUTED_VALUE"""),45419.66666666667)</f>
        <v>45419.66667</v>
      </c>
      <c r="H89" s="1">
        <f>IFERROR(__xludf.DUMMYFUNCTION("""COMPUTED_VALUE"""),696.84)</f>
        <v>696.84</v>
      </c>
      <c r="J89" s="2">
        <f>IFERROR(__xludf.DUMMYFUNCTION("""COMPUTED_VALUE"""),45419.66666666667)</f>
        <v>45419.66667</v>
      </c>
      <c r="K89" s="1">
        <f>IFERROR(__xludf.DUMMYFUNCTION("""COMPUTED_VALUE"""),699.16)</f>
        <v>699.16</v>
      </c>
      <c r="M89" s="2">
        <f>IFERROR(__xludf.DUMMYFUNCTION("""COMPUTED_VALUE"""),45419.66666666667)</f>
        <v>45419.66667</v>
      </c>
      <c r="N89" s="1">
        <f>IFERROR(__xludf.DUMMYFUNCTION("""COMPUTED_VALUE"""),1.6010136E7)</f>
        <v>16010136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IFERROR(__xludf.DUMMYFUNCTION("""COMPUTED_VALUE"""),699.26)</f>
        <v>699.26</v>
      </c>
      <c r="D90" s="2">
        <f>IFERROR(__xludf.DUMMYFUNCTION("""COMPUTED_VALUE"""),45420.66666666667)</f>
        <v>45420.66667</v>
      </c>
      <c r="E90" s="1">
        <f>IFERROR(__xludf.DUMMYFUNCTION("""COMPUTED_VALUE"""),706.36)</f>
        <v>706.36</v>
      </c>
      <c r="G90" s="2">
        <f>IFERROR(__xludf.DUMMYFUNCTION("""COMPUTED_VALUE"""),45420.66666666667)</f>
        <v>45420.66667</v>
      </c>
      <c r="H90" s="1">
        <f>IFERROR(__xludf.DUMMYFUNCTION("""COMPUTED_VALUE"""),698.04)</f>
        <v>698.04</v>
      </c>
      <c r="J90" s="2">
        <f>IFERROR(__xludf.DUMMYFUNCTION("""COMPUTED_VALUE"""),45420.66666666667)</f>
        <v>45420.66667</v>
      </c>
      <c r="K90" s="1">
        <f>IFERROR(__xludf.DUMMYFUNCTION("""COMPUTED_VALUE"""),704.95)</f>
        <v>704.95</v>
      </c>
      <c r="M90" s="2">
        <f>IFERROR(__xludf.DUMMYFUNCTION("""COMPUTED_VALUE"""),45420.66666666667)</f>
        <v>45420.66667</v>
      </c>
      <c r="N90" s="1">
        <f>IFERROR(__xludf.DUMMYFUNCTION("""COMPUTED_VALUE"""),1.572367E7)</f>
        <v>15723670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IFERROR(__xludf.DUMMYFUNCTION("""COMPUTED_VALUE"""),705.8)</f>
        <v>705.8</v>
      </c>
      <c r="D91" s="2">
        <f>IFERROR(__xludf.DUMMYFUNCTION("""COMPUTED_VALUE"""),45421.66666666667)</f>
        <v>45421.66667</v>
      </c>
      <c r="E91" s="1">
        <f>IFERROR(__xludf.DUMMYFUNCTION("""COMPUTED_VALUE"""),713.25)</f>
        <v>713.25</v>
      </c>
      <c r="G91" s="2">
        <f>IFERROR(__xludf.DUMMYFUNCTION("""COMPUTED_VALUE"""),45421.66666666667)</f>
        <v>45421.66667</v>
      </c>
      <c r="H91" s="1">
        <f>IFERROR(__xludf.DUMMYFUNCTION("""COMPUTED_VALUE"""),704.75)</f>
        <v>704.75</v>
      </c>
      <c r="J91" s="2">
        <f>IFERROR(__xludf.DUMMYFUNCTION("""COMPUTED_VALUE"""),45421.66666666667)</f>
        <v>45421.66667</v>
      </c>
      <c r="K91" s="1">
        <f>IFERROR(__xludf.DUMMYFUNCTION("""COMPUTED_VALUE"""),712.96)</f>
        <v>712.96</v>
      </c>
      <c r="M91" s="2">
        <f>IFERROR(__xludf.DUMMYFUNCTION("""COMPUTED_VALUE"""),45421.66666666667)</f>
        <v>45421.66667</v>
      </c>
      <c r="N91" s="1">
        <f>IFERROR(__xludf.DUMMYFUNCTION("""COMPUTED_VALUE"""),1.1973896E7)</f>
        <v>11973896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IFERROR(__xludf.DUMMYFUNCTION("""COMPUTED_VALUE"""),714.05)</f>
        <v>714.05</v>
      </c>
      <c r="D92" s="2">
        <f>IFERROR(__xludf.DUMMYFUNCTION("""COMPUTED_VALUE"""),45422.66666666667)</f>
        <v>45422.66667</v>
      </c>
      <c r="E92" s="1">
        <f>IFERROR(__xludf.DUMMYFUNCTION("""COMPUTED_VALUE"""),716.77)</f>
        <v>716.77</v>
      </c>
      <c r="G92" s="2">
        <f>IFERROR(__xludf.DUMMYFUNCTION("""COMPUTED_VALUE"""),45422.66666666667)</f>
        <v>45422.66667</v>
      </c>
      <c r="H92" s="1">
        <f>IFERROR(__xludf.DUMMYFUNCTION("""COMPUTED_VALUE"""),713.0)</f>
        <v>713</v>
      </c>
      <c r="J92" s="2">
        <f>IFERROR(__xludf.DUMMYFUNCTION("""COMPUTED_VALUE"""),45422.66666666667)</f>
        <v>45422.66667</v>
      </c>
      <c r="K92" s="1">
        <f>IFERROR(__xludf.DUMMYFUNCTION("""COMPUTED_VALUE"""),714.93)</f>
        <v>714.93</v>
      </c>
      <c r="M92" s="2">
        <f>IFERROR(__xludf.DUMMYFUNCTION("""COMPUTED_VALUE"""),45422.66666666667)</f>
        <v>45422.66667</v>
      </c>
      <c r="N92" s="1">
        <f>IFERROR(__xludf.DUMMYFUNCTION("""COMPUTED_VALUE"""),1.6307367E7)</f>
        <v>16307367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IFERROR(__xludf.DUMMYFUNCTION("""COMPUTED_VALUE"""),716.45)</f>
        <v>716.45</v>
      </c>
      <c r="D93" s="2">
        <f>IFERROR(__xludf.DUMMYFUNCTION("""COMPUTED_VALUE"""),45425.66666666667)</f>
        <v>45425.66667</v>
      </c>
      <c r="E93" s="1">
        <f>IFERROR(__xludf.DUMMYFUNCTION("""COMPUTED_VALUE"""),720.06)</f>
        <v>720.06</v>
      </c>
      <c r="G93" s="2">
        <f>IFERROR(__xludf.DUMMYFUNCTION("""COMPUTED_VALUE"""),45425.66666666667)</f>
        <v>45425.66667</v>
      </c>
      <c r="H93" s="1">
        <f>IFERROR(__xludf.DUMMYFUNCTION("""COMPUTED_VALUE"""),712.38)</f>
        <v>712.38</v>
      </c>
      <c r="J93" s="2">
        <f>IFERROR(__xludf.DUMMYFUNCTION("""COMPUTED_VALUE"""),45425.66666666667)</f>
        <v>45425.66667</v>
      </c>
      <c r="K93" s="1">
        <f>IFERROR(__xludf.DUMMYFUNCTION("""COMPUTED_VALUE"""),713.93)</f>
        <v>713.93</v>
      </c>
      <c r="M93" s="2">
        <f>IFERROR(__xludf.DUMMYFUNCTION("""COMPUTED_VALUE"""),45425.66666666667)</f>
        <v>45425.66667</v>
      </c>
      <c r="N93" s="1">
        <f>IFERROR(__xludf.DUMMYFUNCTION("""COMPUTED_VALUE"""),1.2081575E7)</f>
        <v>12081575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IFERROR(__xludf.DUMMYFUNCTION("""COMPUTED_VALUE"""),715.15)</f>
        <v>715.15</v>
      </c>
      <c r="D94" s="2">
        <f>IFERROR(__xludf.DUMMYFUNCTION("""COMPUTED_VALUE"""),45426.66666666667)</f>
        <v>45426.66667</v>
      </c>
      <c r="E94" s="1">
        <f>IFERROR(__xludf.DUMMYFUNCTION("""COMPUTED_VALUE"""),720.5)</f>
        <v>720.5</v>
      </c>
      <c r="G94" s="2">
        <f>IFERROR(__xludf.DUMMYFUNCTION("""COMPUTED_VALUE"""),45426.66666666667)</f>
        <v>45426.66667</v>
      </c>
      <c r="H94" s="1">
        <f>IFERROR(__xludf.DUMMYFUNCTION("""COMPUTED_VALUE"""),715.15)</f>
        <v>715.15</v>
      </c>
      <c r="J94" s="2">
        <f>IFERROR(__xludf.DUMMYFUNCTION("""COMPUTED_VALUE"""),45426.66666666667)</f>
        <v>45426.66667</v>
      </c>
      <c r="K94" s="1">
        <f>IFERROR(__xludf.DUMMYFUNCTION("""COMPUTED_VALUE"""),719.02)</f>
        <v>719.02</v>
      </c>
      <c r="M94" s="2">
        <f>IFERROR(__xludf.DUMMYFUNCTION("""COMPUTED_VALUE"""),45426.66666666667)</f>
        <v>45426.66667</v>
      </c>
      <c r="N94" s="1">
        <f>IFERROR(__xludf.DUMMYFUNCTION("""COMPUTED_VALUE"""),1.2727762E7)</f>
        <v>12727762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IFERROR(__xludf.DUMMYFUNCTION("""COMPUTED_VALUE"""),719.63)</f>
        <v>719.63</v>
      </c>
      <c r="D95" s="2">
        <f>IFERROR(__xludf.DUMMYFUNCTION("""COMPUTED_VALUE"""),45427.66666666667)</f>
        <v>45427.66667</v>
      </c>
      <c r="E95" s="1">
        <f>IFERROR(__xludf.DUMMYFUNCTION("""COMPUTED_VALUE"""),725.14)</f>
        <v>725.14</v>
      </c>
      <c r="G95" s="2">
        <f>IFERROR(__xludf.DUMMYFUNCTION("""COMPUTED_VALUE"""),45427.66666666667)</f>
        <v>45427.66667</v>
      </c>
      <c r="H95" s="1">
        <f>IFERROR(__xludf.DUMMYFUNCTION("""COMPUTED_VALUE"""),719.63)</f>
        <v>719.63</v>
      </c>
      <c r="J95" s="2">
        <f>IFERROR(__xludf.DUMMYFUNCTION("""COMPUTED_VALUE"""),45427.66666666667)</f>
        <v>45427.66667</v>
      </c>
      <c r="K95" s="1">
        <f>IFERROR(__xludf.DUMMYFUNCTION("""COMPUTED_VALUE"""),724.37)</f>
        <v>724.37</v>
      </c>
      <c r="M95" s="2">
        <f>IFERROR(__xludf.DUMMYFUNCTION("""COMPUTED_VALUE"""),45427.66666666667)</f>
        <v>45427.66667</v>
      </c>
      <c r="N95" s="1">
        <f>IFERROR(__xludf.DUMMYFUNCTION("""COMPUTED_VALUE"""),1.26593E7)</f>
        <v>12659300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IFERROR(__xludf.DUMMYFUNCTION("""COMPUTED_VALUE"""),725.13)</f>
        <v>725.13</v>
      </c>
      <c r="D96" s="2">
        <f>IFERROR(__xludf.DUMMYFUNCTION("""COMPUTED_VALUE"""),45428.66666666667)</f>
        <v>45428.66667</v>
      </c>
      <c r="E96" s="1">
        <f>IFERROR(__xludf.DUMMYFUNCTION("""COMPUTED_VALUE"""),730.23)</f>
        <v>730.23</v>
      </c>
      <c r="G96" s="2">
        <f>IFERROR(__xludf.DUMMYFUNCTION("""COMPUTED_VALUE"""),45428.66666666667)</f>
        <v>45428.66667</v>
      </c>
      <c r="H96" s="1">
        <f>IFERROR(__xludf.DUMMYFUNCTION("""COMPUTED_VALUE"""),724.7)</f>
        <v>724.7</v>
      </c>
      <c r="J96" s="2">
        <f>IFERROR(__xludf.DUMMYFUNCTION("""COMPUTED_VALUE"""),45428.66666666667)</f>
        <v>45428.66667</v>
      </c>
      <c r="K96" s="1">
        <f>IFERROR(__xludf.DUMMYFUNCTION("""COMPUTED_VALUE"""),725.33)</f>
        <v>725.33</v>
      </c>
      <c r="M96" s="2">
        <f>IFERROR(__xludf.DUMMYFUNCTION("""COMPUTED_VALUE"""),45428.66666666667)</f>
        <v>45428.66667</v>
      </c>
      <c r="N96" s="1">
        <f>IFERROR(__xludf.DUMMYFUNCTION("""COMPUTED_VALUE"""),1.3535695E7)</f>
        <v>13535695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IFERROR(__xludf.DUMMYFUNCTION("""COMPUTED_VALUE"""),725.76)</f>
        <v>725.76</v>
      </c>
      <c r="D97" s="2">
        <f>IFERROR(__xludf.DUMMYFUNCTION("""COMPUTED_VALUE"""),45429.66666666667)</f>
        <v>45429.66667</v>
      </c>
      <c r="E97" s="1">
        <f>IFERROR(__xludf.DUMMYFUNCTION("""COMPUTED_VALUE"""),726.99)</f>
        <v>726.99</v>
      </c>
      <c r="G97" s="2">
        <f>IFERROR(__xludf.DUMMYFUNCTION("""COMPUTED_VALUE"""),45429.66666666667)</f>
        <v>45429.66667</v>
      </c>
      <c r="H97" s="1">
        <f>IFERROR(__xludf.DUMMYFUNCTION("""COMPUTED_VALUE"""),722.02)</f>
        <v>722.02</v>
      </c>
      <c r="J97" s="2">
        <f>IFERROR(__xludf.DUMMYFUNCTION("""COMPUTED_VALUE"""),45429.66666666667)</f>
        <v>45429.66667</v>
      </c>
      <c r="K97" s="1">
        <f>IFERROR(__xludf.DUMMYFUNCTION("""COMPUTED_VALUE"""),722.1)</f>
        <v>722.1</v>
      </c>
      <c r="M97" s="2">
        <f>IFERROR(__xludf.DUMMYFUNCTION("""COMPUTED_VALUE"""),45429.66666666667)</f>
        <v>45429.66667</v>
      </c>
      <c r="N97" s="1">
        <f>IFERROR(__xludf.DUMMYFUNCTION("""COMPUTED_VALUE"""),1.4530156E7)</f>
        <v>14530156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IFERROR(__xludf.DUMMYFUNCTION("""COMPUTED_VALUE"""),722.34)</f>
        <v>722.34</v>
      </c>
      <c r="D98" s="2">
        <f>IFERROR(__xludf.DUMMYFUNCTION("""COMPUTED_VALUE"""),45432.66666666667)</f>
        <v>45432.66667</v>
      </c>
      <c r="E98" s="1">
        <f>IFERROR(__xludf.DUMMYFUNCTION("""COMPUTED_VALUE"""),725.86)</f>
        <v>725.86</v>
      </c>
      <c r="G98" s="2">
        <f>IFERROR(__xludf.DUMMYFUNCTION("""COMPUTED_VALUE"""),45432.66666666667)</f>
        <v>45432.66667</v>
      </c>
      <c r="H98" s="1">
        <f>IFERROR(__xludf.DUMMYFUNCTION("""COMPUTED_VALUE"""),719.62)</f>
        <v>719.62</v>
      </c>
      <c r="J98" s="2">
        <f>IFERROR(__xludf.DUMMYFUNCTION("""COMPUTED_VALUE"""),45432.66666666667)</f>
        <v>45432.66667</v>
      </c>
      <c r="K98" s="1">
        <f>IFERROR(__xludf.DUMMYFUNCTION("""COMPUTED_VALUE"""),719.99)</f>
        <v>719.99</v>
      </c>
      <c r="M98" s="2">
        <f>IFERROR(__xludf.DUMMYFUNCTION("""COMPUTED_VALUE"""),45432.66666666667)</f>
        <v>45432.66667</v>
      </c>
      <c r="N98" s="1">
        <f>IFERROR(__xludf.DUMMYFUNCTION("""COMPUTED_VALUE"""),1.3415292E7)</f>
        <v>13415292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IFERROR(__xludf.DUMMYFUNCTION("""COMPUTED_VALUE"""),721.03)</f>
        <v>721.03</v>
      </c>
      <c r="D99" s="2">
        <f>IFERROR(__xludf.DUMMYFUNCTION("""COMPUTED_VALUE"""),45433.66666666667)</f>
        <v>45433.66667</v>
      </c>
      <c r="E99" s="1">
        <f>IFERROR(__xludf.DUMMYFUNCTION("""COMPUTED_VALUE"""),728.45)</f>
        <v>728.45</v>
      </c>
      <c r="G99" s="2">
        <f>IFERROR(__xludf.DUMMYFUNCTION("""COMPUTED_VALUE"""),45433.66666666667)</f>
        <v>45433.66667</v>
      </c>
      <c r="H99" s="1">
        <f>IFERROR(__xludf.DUMMYFUNCTION("""COMPUTED_VALUE"""),719.23)</f>
        <v>719.23</v>
      </c>
      <c r="J99" s="2">
        <f>IFERROR(__xludf.DUMMYFUNCTION("""COMPUTED_VALUE"""),45433.66666666667)</f>
        <v>45433.66667</v>
      </c>
      <c r="K99" s="1">
        <f>IFERROR(__xludf.DUMMYFUNCTION("""COMPUTED_VALUE"""),725.34)</f>
        <v>725.34</v>
      </c>
      <c r="M99" s="2">
        <f>IFERROR(__xludf.DUMMYFUNCTION("""COMPUTED_VALUE"""),45433.66666666667)</f>
        <v>45433.66667</v>
      </c>
      <c r="N99" s="1">
        <f>IFERROR(__xludf.DUMMYFUNCTION("""COMPUTED_VALUE"""),1.4780231E7)</f>
        <v>14780231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IFERROR(__xludf.DUMMYFUNCTION("""COMPUTED_VALUE"""),723.68)</f>
        <v>723.68</v>
      </c>
      <c r="D100" s="2">
        <f>IFERROR(__xludf.DUMMYFUNCTION("""COMPUTED_VALUE"""),45434.66666666667)</f>
        <v>45434.66667</v>
      </c>
      <c r="E100" s="1">
        <f>IFERROR(__xludf.DUMMYFUNCTION("""COMPUTED_VALUE"""),730.86)</f>
        <v>730.86</v>
      </c>
      <c r="G100" s="2">
        <f>IFERROR(__xludf.DUMMYFUNCTION("""COMPUTED_VALUE"""),45434.66666666667)</f>
        <v>45434.66667</v>
      </c>
      <c r="H100" s="1">
        <f>IFERROR(__xludf.DUMMYFUNCTION("""COMPUTED_VALUE"""),719.36)</f>
        <v>719.36</v>
      </c>
      <c r="J100" s="2">
        <f>IFERROR(__xludf.DUMMYFUNCTION("""COMPUTED_VALUE"""),45434.66666666667)</f>
        <v>45434.66667</v>
      </c>
      <c r="K100" s="1">
        <f>IFERROR(__xludf.DUMMYFUNCTION("""COMPUTED_VALUE"""),729.27)</f>
        <v>729.27</v>
      </c>
      <c r="M100" s="2">
        <f>IFERROR(__xludf.DUMMYFUNCTION("""COMPUTED_VALUE"""),45434.66666666667)</f>
        <v>45434.66667</v>
      </c>
      <c r="N100" s="1">
        <f>IFERROR(__xludf.DUMMYFUNCTION("""COMPUTED_VALUE"""),1.9548176E7)</f>
        <v>19548176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IFERROR(__xludf.DUMMYFUNCTION("""COMPUTED_VALUE"""),727.09)</f>
        <v>727.09</v>
      </c>
      <c r="D101" s="2">
        <f>IFERROR(__xludf.DUMMYFUNCTION("""COMPUTED_VALUE"""),45435.66666666667)</f>
        <v>45435.66667</v>
      </c>
      <c r="E101" s="1">
        <f>IFERROR(__xludf.DUMMYFUNCTION("""COMPUTED_VALUE"""),727.09)</f>
        <v>727.09</v>
      </c>
      <c r="G101" s="2">
        <f>IFERROR(__xludf.DUMMYFUNCTION("""COMPUTED_VALUE"""),45435.66666666667)</f>
        <v>45435.66667</v>
      </c>
      <c r="H101" s="1">
        <f>IFERROR(__xludf.DUMMYFUNCTION("""COMPUTED_VALUE"""),716.24)</f>
        <v>716.24</v>
      </c>
      <c r="J101" s="2">
        <f>IFERROR(__xludf.DUMMYFUNCTION("""COMPUTED_VALUE"""),45435.66666666667)</f>
        <v>45435.66667</v>
      </c>
      <c r="K101" s="1">
        <f>IFERROR(__xludf.DUMMYFUNCTION("""COMPUTED_VALUE"""),718.87)</f>
        <v>718.87</v>
      </c>
      <c r="M101" s="2">
        <f>IFERROR(__xludf.DUMMYFUNCTION("""COMPUTED_VALUE"""),45435.66666666667)</f>
        <v>45435.66667</v>
      </c>
      <c r="N101" s="1">
        <f>IFERROR(__xludf.DUMMYFUNCTION("""COMPUTED_VALUE"""),1.4914335E7)</f>
        <v>14914335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IFERROR(__xludf.DUMMYFUNCTION("""COMPUTED_VALUE"""),721.67)</f>
        <v>721.67</v>
      </c>
      <c r="D102" s="2">
        <f>IFERROR(__xludf.DUMMYFUNCTION("""COMPUTED_VALUE"""),45436.66666666667)</f>
        <v>45436.66667</v>
      </c>
      <c r="E102" s="1">
        <f>IFERROR(__xludf.DUMMYFUNCTION("""COMPUTED_VALUE"""),725.93)</f>
        <v>725.93</v>
      </c>
      <c r="G102" s="2">
        <f>IFERROR(__xludf.DUMMYFUNCTION("""COMPUTED_VALUE"""),45436.66666666667)</f>
        <v>45436.66667</v>
      </c>
      <c r="H102" s="1">
        <f>IFERROR(__xludf.DUMMYFUNCTION("""COMPUTED_VALUE"""),717.76)</f>
        <v>717.76</v>
      </c>
      <c r="J102" s="2">
        <f>IFERROR(__xludf.DUMMYFUNCTION("""COMPUTED_VALUE"""),45436.66666666667)</f>
        <v>45436.66667</v>
      </c>
      <c r="K102" s="1">
        <f>IFERROR(__xludf.DUMMYFUNCTION("""COMPUTED_VALUE"""),719.39)</f>
        <v>719.39</v>
      </c>
      <c r="M102" s="2">
        <f>IFERROR(__xludf.DUMMYFUNCTION("""COMPUTED_VALUE"""),45436.66666666667)</f>
        <v>45436.66667</v>
      </c>
      <c r="N102" s="1">
        <f>IFERROR(__xludf.DUMMYFUNCTION("""COMPUTED_VALUE"""),8779003.0)</f>
        <v>8779003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IFERROR(__xludf.DUMMYFUNCTION("""COMPUTED_VALUE"""),716.11)</f>
        <v>716.11</v>
      </c>
      <c r="D103" s="2">
        <f>IFERROR(__xludf.DUMMYFUNCTION("""COMPUTED_VALUE"""),45440.66666666667)</f>
        <v>45440.66667</v>
      </c>
      <c r="E103" s="1">
        <f>IFERROR(__xludf.DUMMYFUNCTION("""COMPUTED_VALUE"""),720.64)</f>
        <v>720.64</v>
      </c>
      <c r="G103" s="2">
        <f>IFERROR(__xludf.DUMMYFUNCTION("""COMPUTED_VALUE"""),45440.66666666667)</f>
        <v>45440.66667</v>
      </c>
      <c r="H103" s="1">
        <f>IFERROR(__xludf.DUMMYFUNCTION("""COMPUTED_VALUE"""),714.19)</f>
        <v>714.19</v>
      </c>
      <c r="J103" s="2">
        <f>IFERROR(__xludf.DUMMYFUNCTION("""COMPUTED_VALUE"""),45440.66666666667)</f>
        <v>45440.66667</v>
      </c>
      <c r="K103" s="1">
        <f>IFERROR(__xludf.DUMMYFUNCTION("""COMPUTED_VALUE"""),719.91)</f>
        <v>719.91</v>
      </c>
      <c r="M103" s="2">
        <f>IFERROR(__xludf.DUMMYFUNCTION("""COMPUTED_VALUE"""),45440.66666666667)</f>
        <v>45440.66667</v>
      </c>
      <c r="N103" s="1">
        <f>IFERROR(__xludf.DUMMYFUNCTION("""COMPUTED_VALUE"""),1.1131956E7)</f>
        <v>11131956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IFERROR(__xludf.DUMMYFUNCTION("""COMPUTED_VALUE"""),719.15)</f>
        <v>719.15</v>
      </c>
      <c r="D104" s="2">
        <f>IFERROR(__xludf.DUMMYFUNCTION("""COMPUTED_VALUE"""),45441.66666666667)</f>
        <v>45441.66667</v>
      </c>
      <c r="E104" s="1">
        <f>IFERROR(__xludf.DUMMYFUNCTION("""COMPUTED_VALUE"""),719.15)</f>
        <v>719.15</v>
      </c>
      <c r="G104" s="2">
        <f>IFERROR(__xludf.DUMMYFUNCTION("""COMPUTED_VALUE"""),45441.66666666667)</f>
        <v>45441.66667</v>
      </c>
      <c r="H104" s="1">
        <f>IFERROR(__xludf.DUMMYFUNCTION("""COMPUTED_VALUE"""),713.6)</f>
        <v>713.6</v>
      </c>
      <c r="J104" s="2">
        <f>IFERROR(__xludf.DUMMYFUNCTION("""COMPUTED_VALUE"""),45441.66666666667)</f>
        <v>45441.66667</v>
      </c>
      <c r="K104" s="1">
        <f>IFERROR(__xludf.DUMMYFUNCTION("""COMPUTED_VALUE"""),715.99)</f>
        <v>715.99</v>
      </c>
      <c r="M104" s="2">
        <f>IFERROR(__xludf.DUMMYFUNCTION("""COMPUTED_VALUE"""),45441.66666666667)</f>
        <v>45441.66667</v>
      </c>
      <c r="N104" s="1">
        <f>IFERROR(__xludf.DUMMYFUNCTION("""COMPUTED_VALUE"""),1.0935309E7)</f>
        <v>10935309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IFERROR(__xludf.DUMMYFUNCTION("""COMPUTED_VALUE"""),715.99)</f>
        <v>715.99</v>
      </c>
      <c r="D105" s="2">
        <f>IFERROR(__xludf.DUMMYFUNCTION("""COMPUTED_VALUE"""),45442.66666666667)</f>
        <v>45442.66667</v>
      </c>
      <c r="E105" s="1">
        <f>IFERROR(__xludf.DUMMYFUNCTION("""COMPUTED_VALUE"""),718.05)</f>
        <v>718.05</v>
      </c>
      <c r="G105" s="2">
        <f>IFERROR(__xludf.DUMMYFUNCTION("""COMPUTED_VALUE"""),45442.66666666667)</f>
        <v>45442.66667</v>
      </c>
      <c r="H105" s="1">
        <f>IFERROR(__xludf.DUMMYFUNCTION("""COMPUTED_VALUE"""),713.73)</f>
        <v>713.73</v>
      </c>
      <c r="J105" s="2">
        <f>IFERROR(__xludf.DUMMYFUNCTION("""COMPUTED_VALUE"""),45442.66666666667)</f>
        <v>45442.66667</v>
      </c>
      <c r="K105" s="1">
        <f>IFERROR(__xludf.DUMMYFUNCTION("""COMPUTED_VALUE"""),716.65)</f>
        <v>716.65</v>
      </c>
      <c r="M105" s="2">
        <f>IFERROR(__xludf.DUMMYFUNCTION("""COMPUTED_VALUE"""),45442.66666666667)</f>
        <v>45442.66667</v>
      </c>
      <c r="N105" s="1">
        <f>IFERROR(__xludf.DUMMYFUNCTION("""COMPUTED_VALUE"""),1.0454573E7)</f>
        <v>10454573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IFERROR(__xludf.DUMMYFUNCTION("""COMPUTED_VALUE"""),716.04)</f>
        <v>716.04</v>
      </c>
      <c r="D106" s="2">
        <f>IFERROR(__xludf.DUMMYFUNCTION("""COMPUTED_VALUE"""),45443.66666666667)</f>
        <v>45443.66667</v>
      </c>
      <c r="E106" s="1">
        <f>IFERROR(__xludf.DUMMYFUNCTION("""COMPUTED_VALUE"""),731.25)</f>
        <v>731.25</v>
      </c>
      <c r="G106" s="2">
        <f>IFERROR(__xludf.DUMMYFUNCTION("""COMPUTED_VALUE"""),45443.66666666667)</f>
        <v>45443.66667</v>
      </c>
      <c r="H106" s="1">
        <f>IFERROR(__xludf.DUMMYFUNCTION("""COMPUTED_VALUE"""),716.04)</f>
        <v>716.04</v>
      </c>
      <c r="J106" s="2">
        <f>IFERROR(__xludf.DUMMYFUNCTION("""COMPUTED_VALUE"""),45443.66666666667)</f>
        <v>45443.66667</v>
      </c>
      <c r="K106" s="1">
        <f>IFERROR(__xludf.DUMMYFUNCTION("""COMPUTED_VALUE"""),730.37)</f>
        <v>730.37</v>
      </c>
      <c r="M106" s="2">
        <f>IFERROR(__xludf.DUMMYFUNCTION("""COMPUTED_VALUE"""),45443.66666666667)</f>
        <v>45443.66667</v>
      </c>
      <c r="N106" s="1">
        <f>IFERROR(__xludf.DUMMYFUNCTION("""COMPUTED_VALUE"""),2.141193E7)</f>
        <v>21411930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IFERROR(__xludf.DUMMYFUNCTION("""COMPUTED_VALUE"""),729.7)</f>
        <v>729.7</v>
      </c>
      <c r="D107" s="2">
        <f>IFERROR(__xludf.DUMMYFUNCTION("""COMPUTED_VALUE"""),45446.66666666667)</f>
        <v>45446.66667</v>
      </c>
      <c r="E107" s="1">
        <f>IFERROR(__xludf.DUMMYFUNCTION("""COMPUTED_VALUE"""),740.51)</f>
        <v>740.51</v>
      </c>
      <c r="G107" s="2">
        <f>IFERROR(__xludf.DUMMYFUNCTION("""COMPUTED_VALUE"""),45446.66666666667)</f>
        <v>45446.66667</v>
      </c>
      <c r="H107" s="1">
        <f>IFERROR(__xludf.DUMMYFUNCTION("""COMPUTED_VALUE"""),726.01)</f>
        <v>726.01</v>
      </c>
      <c r="J107" s="2">
        <f>IFERROR(__xludf.DUMMYFUNCTION("""COMPUTED_VALUE"""),45446.66666666667)</f>
        <v>45446.66667</v>
      </c>
      <c r="K107" s="1">
        <f>IFERROR(__xludf.DUMMYFUNCTION("""COMPUTED_VALUE"""),739.48)</f>
        <v>739.48</v>
      </c>
      <c r="M107" s="2">
        <f>IFERROR(__xludf.DUMMYFUNCTION("""COMPUTED_VALUE"""),45446.66666666667)</f>
        <v>45446.66667</v>
      </c>
      <c r="N107" s="1">
        <f>IFERROR(__xludf.DUMMYFUNCTION("""COMPUTED_VALUE"""),1.4507915E7)</f>
        <v>14507915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IFERROR(__xludf.DUMMYFUNCTION("""COMPUTED_VALUE"""),738.46)</f>
        <v>738.46</v>
      </c>
      <c r="D108" s="2">
        <f>IFERROR(__xludf.DUMMYFUNCTION("""COMPUTED_VALUE"""),45447.66666666667)</f>
        <v>45447.66667</v>
      </c>
      <c r="E108" s="1">
        <f>IFERROR(__xludf.DUMMYFUNCTION("""COMPUTED_VALUE"""),746.25)</f>
        <v>746.25</v>
      </c>
      <c r="G108" s="2">
        <f>IFERROR(__xludf.DUMMYFUNCTION("""COMPUTED_VALUE"""),45447.66666666667)</f>
        <v>45447.66667</v>
      </c>
      <c r="H108" s="1">
        <f>IFERROR(__xludf.DUMMYFUNCTION("""COMPUTED_VALUE"""),736.72)</f>
        <v>736.72</v>
      </c>
      <c r="J108" s="2">
        <f>IFERROR(__xludf.DUMMYFUNCTION("""COMPUTED_VALUE"""),45447.66666666667)</f>
        <v>45447.66667</v>
      </c>
      <c r="K108" s="1">
        <f>IFERROR(__xludf.DUMMYFUNCTION("""COMPUTED_VALUE"""),744.93)</f>
        <v>744.93</v>
      </c>
      <c r="M108" s="2">
        <f>IFERROR(__xludf.DUMMYFUNCTION("""COMPUTED_VALUE"""),45447.66666666667)</f>
        <v>45447.66667</v>
      </c>
      <c r="N108" s="1">
        <f>IFERROR(__xludf.DUMMYFUNCTION("""COMPUTED_VALUE"""),1.3760874E7)</f>
        <v>13760874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IFERROR(__xludf.DUMMYFUNCTION("""COMPUTED_VALUE"""),744.93)</f>
        <v>744.93</v>
      </c>
      <c r="D109" s="2">
        <f>IFERROR(__xludf.DUMMYFUNCTION("""COMPUTED_VALUE"""),45448.66666666667)</f>
        <v>45448.66667</v>
      </c>
      <c r="E109" s="1">
        <f>IFERROR(__xludf.DUMMYFUNCTION("""COMPUTED_VALUE"""),746.31)</f>
        <v>746.31</v>
      </c>
      <c r="G109" s="2">
        <f>IFERROR(__xludf.DUMMYFUNCTION("""COMPUTED_VALUE"""),45448.66666666667)</f>
        <v>45448.66667</v>
      </c>
      <c r="H109" s="1">
        <f>IFERROR(__xludf.DUMMYFUNCTION("""COMPUTED_VALUE"""),738.93)</f>
        <v>738.93</v>
      </c>
      <c r="J109" s="2">
        <f>IFERROR(__xludf.DUMMYFUNCTION("""COMPUTED_VALUE"""),45448.66666666667)</f>
        <v>45448.66667</v>
      </c>
      <c r="K109" s="1">
        <f>IFERROR(__xludf.DUMMYFUNCTION("""COMPUTED_VALUE"""),745.4)</f>
        <v>745.4</v>
      </c>
      <c r="M109" s="2">
        <f>IFERROR(__xludf.DUMMYFUNCTION("""COMPUTED_VALUE"""),45448.66666666667)</f>
        <v>45448.66667</v>
      </c>
      <c r="N109" s="1">
        <f>IFERROR(__xludf.DUMMYFUNCTION("""COMPUTED_VALUE"""),1.2100843E7)</f>
        <v>12100843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IFERROR(__xludf.DUMMYFUNCTION("""COMPUTED_VALUE"""),745.06)</f>
        <v>745.06</v>
      </c>
      <c r="D110" s="2">
        <f>IFERROR(__xludf.DUMMYFUNCTION("""COMPUTED_VALUE"""),45449.66666666667)</f>
        <v>45449.66667</v>
      </c>
      <c r="E110" s="1">
        <f>IFERROR(__xludf.DUMMYFUNCTION("""COMPUTED_VALUE"""),750.99)</f>
        <v>750.99</v>
      </c>
      <c r="G110" s="2">
        <f>IFERROR(__xludf.DUMMYFUNCTION("""COMPUTED_VALUE"""),45449.66666666667)</f>
        <v>45449.66667</v>
      </c>
      <c r="H110" s="1">
        <f>IFERROR(__xludf.DUMMYFUNCTION("""COMPUTED_VALUE"""),742.6)</f>
        <v>742.6</v>
      </c>
      <c r="J110" s="2">
        <f>IFERROR(__xludf.DUMMYFUNCTION("""COMPUTED_VALUE"""),45449.66666666667)</f>
        <v>45449.66667</v>
      </c>
      <c r="K110" s="1">
        <f>IFERROR(__xludf.DUMMYFUNCTION("""COMPUTED_VALUE"""),746.31)</f>
        <v>746.31</v>
      </c>
      <c r="M110" s="2">
        <f>IFERROR(__xludf.DUMMYFUNCTION("""COMPUTED_VALUE"""),45449.66666666667)</f>
        <v>45449.66667</v>
      </c>
      <c r="N110" s="1">
        <f>IFERROR(__xludf.DUMMYFUNCTION("""COMPUTED_VALUE"""),1.4166088E7)</f>
        <v>14166088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IFERROR(__xludf.DUMMYFUNCTION("""COMPUTED_VALUE"""),744.79)</f>
        <v>744.79</v>
      </c>
      <c r="D111" s="2">
        <f>IFERROR(__xludf.DUMMYFUNCTION("""COMPUTED_VALUE"""),45450.66666666667)</f>
        <v>45450.66667</v>
      </c>
      <c r="E111" s="1">
        <f>IFERROR(__xludf.DUMMYFUNCTION("""COMPUTED_VALUE"""),748.14)</f>
        <v>748.14</v>
      </c>
      <c r="G111" s="2">
        <f>IFERROR(__xludf.DUMMYFUNCTION("""COMPUTED_VALUE"""),45450.66666666667)</f>
        <v>45450.66667</v>
      </c>
      <c r="H111" s="1">
        <f>IFERROR(__xludf.DUMMYFUNCTION("""COMPUTED_VALUE"""),742.95)</f>
        <v>742.95</v>
      </c>
      <c r="J111" s="2">
        <f>IFERROR(__xludf.DUMMYFUNCTION("""COMPUTED_VALUE"""),45450.66666666667)</f>
        <v>45450.66667</v>
      </c>
      <c r="K111" s="1">
        <f>IFERROR(__xludf.DUMMYFUNCTION("""COMPUTED_VALUE"""),743.38)</f>
        <v>743.38</v>
      </c>
      <c r="M111" s="2">
        <f>IFERROR(__xludf.DUMMYFUNCTION("""COMPUTED_VALUE"""),45450.66666666667)</f>
        <v>45450.66667</v>
      </c>
      <c r="N111" s="1">
        <f>IFERROR(__xludf.DUMMYFUNCTION("""COMPUTED_VALUE"""),8865986.0)</f>
        <v>8865986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IFERROR(__xludf.DUMMYFUNCTION("""COMPUTED_VALUE"""),742.95)</f>
        <v>742.95</v>
      </c>
      <c r="D112" s="2">
        <f>IFERROR(__xludf.DUMMYFUNCTION("""COMPUTED_VALUE"""),45453.66666666667)</f>
        <v>45453.66667</v>
      </c>
      <c r="E112" s="1">
        <f>IFERROR(__xludf.DUMMYFUNCTION("""COMPUTED_VALUE"""),744.93)</f>
        <v>744.93</v>
      </c>
      <c r="G112" s="2">
        <f>IFERROR(__xludf.DUMMYFUNCTION("""COMPUTED_VALUE"""),45453.66666666667)</f>
        <v>45453.66667</v>
      </c>
      <c r="H112" s="1">
        <f>IFERROR(__xludf.DUMMYFUNCTION("""COMPUTED_VALUE"""),736.35)</f>
        <v>736.35</v>
      </c>
      <c r="J112" s="2">
        <f>IFERROR(__xludf.DUMMYFUNCTION("""COMPUTED_VALUE"""),45453.66666666667)</f>
        <v>45453.66667</v>
      </c>
      <c r="K112" s="1">
        <f>IFERROR(__xludf.DUMMYFUNCTION("""COMPUTED_VALUE"""),742.58)</f>
        <v>742.58</v>
      </c>
      <c r="M112" s="2">
        <f>IFERROR(__xludf.DUMMYFUNCTION("""COMPUTED_VALUE"""),45453.66666666667)</f>
        <v>45453.66667</v>
      </c>
      <c r="N112" s="1">
        <f>IFERROR(__xludf.DUMMYFUNCTION("""COMPUTED_VALUE"""),1.1751945E7)</f>
        <v>11751945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IFERROR(__xludf.DUMMYFUNCTION("""COMPUTED_VALUE"""),742.1)</f>
        <v>742.1</v>
      </c>
      <c r="D113" s="2">
        <f>IFERROR(__xludf.DUMMYFUNCTION("""COMPUTED_VALUE"""),45454.66666666667)</f>
        <v>45454.66667</v>
      </c>
      <c r="E113" s="1">
        <f>IFERROR(__xludf.DUMMYFUNCTION("""COMPUTED_VALUE"""),743.77)</f>
        <v>743.77</v>
      </c>
      <c r="G113" s="2">
        <f>IFERROR(__xludf.DUMMYFUNCTION("""COMPUTED_VALUE"""),45454.66666666667)</f>
        <v>45454.66667</v>
      </c>
      <c r="H113" s="1">
        <f>IFERROR(__xludf.DUMMYFUNCTION("""COMPUTED_VALUE"""),735.89)</f>
        <v>735.89</v>
      </c>
      <c r="J113" s="2">
        <f>IFERROR(__xludf.DUMMYFUNCTION("""COMPUTED_VALUE"""),45454.66666666667)</f>
        <v>45454.66667</v>
      </c>
      <c r="K113" s="1">
        <f>IFERROR(__xludf.DUMMYFUNCTION("""COMPUTED_VALUE"""),742.75)</f>
        <v>742.75</v>
      </c>
      <c r="M113" s="2">
        <f>IFERROR(__xludf.DUMMYFUNCTION("""COMPUTED_VALUE"""),45454.66666666667)</f>
        <v>45454.66667</v>
      </c>
      <c r="N113" s="1">
        <f>IFERROR(__xludf.DUMMYFUNCTION("""COMPUTED_VALUE"""),1.1134925E7)</f>
        <v>11134925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IFERROR(__xludf.DUMMYFUNCTION("""COMPUTED_VALUE"""),744.79)</f>
        <v>744.79</v>
      </c>
      <c r="D114" s="2">
        <f>IFERROR(__xludf.DUMMYFUNCTION("""COMPUTED_VALUE"""),45455.66666666667)</f>
        <v>45455.66667</v>
      </c>
      <c r="E114" s="1">
        <f>IFERROR(__xludf.DUMMYFUNCTION("""COMPUTED_VALUE"""),745.86)</f>
        <v>745.86</v>
      </c>
      <c r="G114" s="2">
        <f>IFERROR(__xludf.DUMMYFUNCTION("""COMPUTED_VALUE"""),45455.66666666667)</f>
        <v>45455.66667</v>
      </c>
      <c r="H114" s="1">
        <f>IFERROR(__xludf.DUMMYFUNCTION("""COMPUTED_VALUE"""),731.63)</f>
        <v>731.63</v>
      </c>
      <c r="J114" s="2">
        <f>IFERROR(__xludf.DUMMYFUNCTION("""COMPUTED_VALUE"""),45455.66666666667)</f>
        <v>45455.66667</v>
      </c>
      <c r="K114" s="1">
        <f>IFERROR(__xludf.DUMMYFUNCTION("""COMPUTED_VALUE"""),734.35)</f>
        <v>734.35</v>
      </c>
      <c r="M114" s="2">
        <f>IFERROR(__xludf.DUMMYFUNCTION("""COMPUTED_VALUE"""),45455.66666666667)</f>
        <v>45455.66667</v>
      </c>
      <c r="N114" s="1">
        <f>IFERROR(__xludf.DUMMYFUNCTION("""COMPUTED_VALUE"""),1.3935667E7)</f>
        <v>13935667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IFERROR(__xludf.DUMMYFUNCTION("""COMPUTED_VALUE"""),734.44)</f>
        <v>734.44</v>
      </c>
      <c r="D115" s="2">
        <f>IFERROR(__xludf.DUMMYFUNCTION("""COMPUTED_VALUE"""),45456.66666666667)</f>
        <v>45456.66667</v>
      </c>
      <c r="E115" s="1">
        <f>IFERROR(__xludf.DUMMYFUNCTION("""COMPUTED_VALUE"""),734.44)</f>
        <v>734.44</v>
      </c>
      <c r="G115" s="2">
        <f>IFERROR(__xludf.DUMMYFUNCTION("""COMPUTED_VALUE"""),45456.66666666667)</f>
        <v>45456.66667</v>
      </c>
      <c r="H115" s="1">
        <f>IFERROR(__xludf.DUMMYFUNCTION("""COMPUTED_VALUE"""),727.97)</f>
        <v>727.97</v>
      </c>
      <c r="J115" s="2">
        <f>IFERROR(__xludf.DUMMYFUNCTION("""COMPUTED_VALUE"""),45456.66666666667)</f>
        <v>45456.66667</v>
      </c>
      <c r="K115" s="1">
        <f>IFERROR(__xludf.DUMMYFUNCTION("""COMPUTED_VALUE"""),730.52)</f>
        <v>730.52</v>
      </c>
      <c r="M115" s="2">
        <f>IFERROR(__xludf.DUMMYFUNCTION("""COMPUTED_VALUE"""),45456.66666666667)</f>
        <v>45456.66667</v>
      </c>
      <c r="N115" s="1">
        <f>IFERROR(__xludf.DUMMYFUNCTION("""COMPUTED_VALUE"""),1.3073854E7)</f>
        <v>13073854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IFERROR(__xludf.DUMMYFUNCTION("""COMPUTED_VALUE"""),729.62)</f>
        <v>729.62</v>
      </c>
      <c r="D116" s="2">
        <f>IFERROR(__xludf.DUMMYFUNCTION("""COMPUTED_VALUE"""),45457.66666666667)</f>
        <v>45457.66667</v>
      </c>
      <c r="E116" s="1">
        <f>IFERROR(__xludf.DUMMYFUNCTION("""COMPUTED_VALUE"""),729.62)</f>
        <v>729.62</v>
      </c>
      <c r="G116" s="2">
        <f>IFERROR(__xludf.DUMMYFUNCTION("""COMPUTED_VALUE"""),45457.66666666667)</f>
        <v>45457.66667</v>
      </c>
      <c r="H116" s="1">
        <f>IFERROR(__xludf.DUMMYFUNCTION("""COMPUTED_VALUE"""),718.06)</f>
        <v>718.06</v>
      </c>
      <c r="J116" s="2">
        <f>IFERROR(__xludf.DUMMYFUNCTION("""COMPUTED_VALUE"""),45457.66666666667)</f>
        <v>45457.66667</v>
      </c>
      <c r="K116" s="1">
        <f>IFERROR(__xludf.DUMMYFUNCTION("""COMPUTED_VALUE"""),723.86)</f>
        <v>723.86</v>
      </c>
      <c r="M116" s="2">
        <f>IFERROR(__xludf.DUMMYFUNCTION("""COMPUTED_VALUE"""),45457.66666666667)</f>
        <v>45457.66667</v>
      </c>
      <c r="N116" s="1">
        <f>IFERROR(__xludf.DUMMYFUNCTION("""COMPUTED_VALUE"""),1.6290621E7)</f>
        <v>16290621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IFERROR(__xludf.DUMMYFUNCTION("""COMPUTED_VALUE"""),721.6)</f>
        <v>721.6</v>
      </c>
      <c r="D117" s="2">
        <f>IFERROR(__xludf.DUMMYFUNCTION("""COMPUTED_VALUE"""),45460.66666666667)</f>
        <v>45460.66667</v>
      </c>
      <c r="E117" s="1">
        <f>IFERROR(__xludf.DUMMYFUNCTION("""COMPUTED_VALUE"""),725.7)</f>
        <v>725.7</v>
      </c>
      <c r="G117" s="2">
        <f>IFERROR(__xludf.DUMMYFUNCTION("""COMPUTED_VALUE"""),45460.66666666667)</f>
        <v>45460.66667</v>
      </c>
      <c r="H117" s="1">
        <f>IFERROR(__xludf.DUMMYFUNCTION("""COMPUTED_VALUE"""),717.72)</f>
        <v>717.72</v>
      </c>
      <c r="J117" s="2">
        <f>IFERROR(__xludf.DUMMYFUNCTION("""COMPUTED_VALUE"""),45460.66666666667)</f>
        <v>45460.66667</v>
      </c>
      <c r="K117" s="1">
        <f>IFERROR(__xludf.DUMMYFUNCTION("""COMPUTED_VALUE"""),725.19)</f>
        <v>725.19</v>
      </c>
      <c r="M117" s="2">
        <f>IFERROR(__xludf.DUMMYFUNCTION("""COMPUTED_VALUE"""),45460.66666666667)</f>
        <v>45460.66667</v>
      </c>
      <c r="N117" s="1">
        <f>IFERROR(__xludf.DUMMYFUNCTION("""COMPUTED_VALUE"""),1.311084E7)</f>
        <v>13110840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IFERROR(__xludf.DUMMYFUNCTION("""COMPUTED_VALUE"""),712.62)</f>
        <v>712.62</v>
      </c>
      <c r="D118" s="2">
        <f>IFERROR(__xludf.DUMMYFUNCTION("""COMPUTED_VALUE"""),45461.66666666667)</f>
        <v>45461.66667</v>
      </c>
      <c r="E118" s="1">
        <f>IFERROR(__xludf.DUMMYFUNCTION("""COMPUTED_VALUE"""),724.69)</f>
        <v>724.69</v>
      </c>
      <c r="G118" s="2">
        <f>IFERROR(__xludf.DUMMYFUNCTION("""COMPUTED_VALUE"""),45461.66666666667)</f>
        <v>45461.66667</v>
      </c>
      <c r="H118" s="1">
        <f>IFERROR(__xludf.DUMMYFUNCTION("""COMPUTED_VALUE"""),711.82)</f>
        <v>711.82</v>
      </c>
      <c r="J118" s="2">
        <f>IFERROR(__xludf.DUMMYFUNCTION("""COMPUTED_VALUE"""),45461.66666666667)</f>
        <v>45461.66667</v>
      </c>
      <c r="K118" s="1">
        <f>IFERROR(__xludf.DUMMYFUNCTION("""COMPUTED_VALUE"""),721.89)</f>
        <v>721.89</v>
      </c>
      <c r="M118" s="2">
        <f>IFERROR(__xludf.DUMMYFUNCTION("""COMPUTED_VALUE"""),45461.66666666667)</f>
        <v>45461.66667</v>
      </c>
      <c r="N118" s="1">
        <f>IFERROR(__xludf.DUMMYFUNCTION("""COMPUTED_VALUE"""),2.2356135E7)</f>
        <v>22356135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IFERROR(__xludf.DUMMYFUNCTION("""COMPUTED_VALUE"""),722.17)</f>
        <v>722.17</v>
      </c>
      <c r="D119" s="2">
        <f>IFERROR(__xludf.DUMMYFUNCTION("""COMPUTED_VALUE"""),45463.66666666667)</f>
        <v>45463.66667</v>
      </c>
      <c r="E119" s="1">
        <f>IFERROR(__xludf.DUMMYFUNCTION("""COMPUTED_VALUE"""),727.69)</f>
        <v>727.69</v>
      </c>
      <c r="G119" s="2">
        <f>IFERROR(__xludf.DUMMYFUNCTION("""COMPUTED_VALUE"""),45463.66666666667)</f>
        <v>45463.66667</v>
      </c>
      <c r="H119" s="1">
        <f>IFERROR(__xludf.DUMMYFUNCTION("""COMPUTED_VALUE"""),717.88)</f>
        <v>717.88</v>
      </c>
      <c r="J119" s="2">
        <f>IFERROR(__xludf.DUMMYFUNCTION("""COMPUTED_VALUE"""),45463.66666666667)</f>
        <v>45463.66667</v>
      </c>
      <c r="K119" s="1">
        <f>IFERROR(__xludf.DUMMYFUNCTION("""COMPUTED_VALUE"""),725.09)</f>
        <v>725.09</v>
      </c>
      <c r="M119" s="2">
        <f>IFERROR(__xludf.DUMMYFUNCTION("""COMPUTED_VALUE"""),45463.66666666667)</f>
        <v>45463.66667</v>
      </c>
      <c r="N119" s="1">
        <f>IFERROR(__xludf.DUMMYFUNCTION("""COMPUTED_VALUE"""),1.3589008E7)</f>
        <v>13589008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IFERROR(__xludf.DUMMYFUNCTION("""COMPUTED_VALUE"""),720.97)</f>
        <v>720.97</v>
      </c>
      <c r="D120" s="2">
        <f>IFERROR(__xludf.DUMMYFUNCTION("""COMPUTED_VALUE"""),45464.66666666667)</f>
        <v>45464.66667</v>
      </c>
      <c r="E120" s="1">
        <f>IFERROR(__xludf.DUMMYFUNCTION("""COMPUTED_VALUE"""),724.63)</f>
        <v>724.63</v>
      </c>
      <c r="G120" s="2">
        <f>IFERROR(__xludf.DUMMYFUNCTION("""COMPUTED_VALUE"""),45464.66666666667)</f>
        <v>45464.66667</v>
      </c>
      <c r="H120" s="1">
        <f>IFERROR(__xludf.DUMMYFUNCTION("""COMPUTED_VALUE"""),714.58)</f>
        <v>714.58</v>
      </c>
      <c r="J120" s="2">
        <f>IFERROR(__xludf.DUMMYFUNCTION("""COMPUTED_VALUE"""),45464.66666666667)</f>
        <v>45464.66667</v>
      </c>
      <c r="K120" s="1">
        <f>IFERROR(__xludf.DUMMYFUNCTION("""COMPUTED_VALUE"""),720.69)</f>
        <v>720.69</v>
      </c>
      <c r="M120" s="2">
        <f>IFERROR(__xludf.DUMMYFUNCTION("""COMPUTED_VALUE"""),45464.66666666667)</f>
        <v>45464.66667</v>
      </c>
      <c r="N120" s="1">
        <f>IFERROR(__xludf.DUMMYFUNCTION("""COMPUTED_VALUE"""),3.8913632E7)</f>
        <v>38913632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IFERROR(__xludf.DUMMYFUNCTION("""COMPUTED_VALUE"""),720.69)</f>
        <v>720.69</v>
      </c>
      <c r="D121" s="2">
        <f>IFERROR(__xludf.DUMMYFUNCTION("""COMPUTED_VALUE"""),45467.66666666667)</f>
        <v>45467.66667</v>
      </c>
      <c r="E121" s="1">
        <f>IFERROR(__xludf.DUMMYFUNCTION("""COMPUTED_VALUE"""),735.16)</f>
        <v>735.16</v>
      </c>
      <c r="G121" s="2">
        <f>IFERROR(__xludf.DUMMYFUNCTION("""COMPUTED_VALUE"""),45467.66666666667)</f>
        <v>45467.66667</v>
      </c>
      <c r="H121" s="1">
        <f>IFERROR(__xludf.DUMMYFUNCTION("""COMPUTED_VALUE"""),720.69)</f>
        <v>720.69</v>
      </c>
      <c r="J121" s="2">
        <f>IFERROR(__xludf.DUMMYFUNCTION("""COMPUTED_VALUE"""),45467.66666666667)</f>
        <v>45467.66667</v>
      </c>
      <c r="K121" s="1">
        <f>IFERROR(__xludf.DUMMYFUNCTION("""COMPUTED_VALUE"""),733.79)</f>
        <v>733.79</v>
      </c>
      <c r="M121" s="2">
        <f>IFERROR(__xludf.DUMMYFUNCTION("""COMPUTED_VALUE"""),45467.66666666667)</f>
        <v>45467.66667</v>
      </c>
      <c r="N121" s="1">
        <f>IFERROR(__xludf.DUMMYFUNCTION("""COMPUTED_VALUE"""),1.5773587E7)</f>
        <v>15773587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IFERROR(__xludf.DUMMYFUNCTION("""COMPUTED_VALUE"""),734.58)</f>
        <v>734.58</v>
      </c>
      <c r="D122" s="2">
        <f>IFERROR(__xludf.DUMMYFUNCTION("""COMPUTED_VALUE"""),45468.66666666667)</f>
        <v>45468.66667</v>
      </c>
      <c r="E122" s="1">
        <f>IFERROR(__xludf.DUMMYFUNCTION("""COMPUTED_VALUE"""),735.51)</f>
        <v>735.51</v>
      </c>
      <c r="G122" s="2">
        <f>IFERROR(__xludf.DUMMYFUNCTION("""COMPUTED_VALUE"""),45468.66666666667)</f>
        <v>45468.66667</v>
      </c>
      <c r="H122" s="1">
        <f>IFERROR(__xludf.DUMMYFUNCTION("""COMPUTED_VALUE"""),730.64)</f>
        <v>730.64</v>
      </c>
      <c r="J122" s="2">
        <f>IFERROR(__xludf.DUMMYFUNCTION("""COMPUTED_VALUE"""),45468.66666666667)</f>
        <v>45468.66667</v>
      </c>
      <c r="K122" s="1">
        <f>IFERROR(__xludf.DUMMYFUNCTION("""COMPUTED_VALUE"""),734.44)</f>
        <v>734.44</v>
      </c>
      <c r="M122" s="2">
        <f>IFERROR(__xludf.DUMMYFUNCTION("""COMPUTED_VALUE"""),45468.66666666667)</f>
        <v>45468.66667</v>
      </c>
      <c r="N122" s="1">
        <f>IFERROR(__xludf.DUMMYFUNCTION("""COMPUTED_VALUE"""),1.7785121E7)</f>
        <v>17785121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IFERROR(__xludf.DUMMYFUNCTION("""COMPUTED_VALUE"""),732.34)</f>
        <v>732.34</v>
      </c>
      <c r="D123" s="2">
        <f>IFERROR(__xludf.DUMMYFUNCTION("""COMPUTED_VALUE"""),45469.66666666667)</f>
        <v>45469.66667</v>
      </c>
      <c r="E123" s="1">
        <f>IFERROR(__xludf.DUMMYFUNCTION("""COMPUTED_VALUE"""),736.03)</f>
        <v>736.03</v>
      </c>
      <c r="G123" s="2">
        <f>IFERROR(__xludf.DUMMYFUNCTION("""COMPUTED_VALUE"""),45469.66666666667)</f>
        <v>45469.66667</v>
      </c>
      <c r="H123" s="1">
        <f>IFERROR(__xludf.DUMMYFUNCTION("""COMPUTED_VALUE"""),730.77)</f>
        <v>730.77</v>
      </c>
      <c r="J123" s="2">
        <f>IFERROR(__xludf.DUMMYFUNCTION("""COMPUTED_VALUE"""),45469.66666666667)</f>
        <v>45469.66667</v>
      </c>
      <c r="K123" s="1">
        <f>IFERROR(__xludf.DUMMYFUNCTION("""COMPUTED_VALUE"""),733.74)</f>
        <v>733.74</v>
      </c>
      <c r="M123" s="2">
        <f>IFERROR(__xludf.DUMMYFUNCTION("""COMPUTED_VALUE"""),45469.66666666667)</f>
        <v>45469.66667</v>
      </c>
      <c r="N123" s="1">
        <f>IFERROR(__xludf.DUMMYFUNCTION("""COMPUTED_VALUE"""),1.1726579E7)</f>
        <v>11726579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IFERROR(__xludf.DUMMYFUNCTION("""COMPUTED_VALUE"""),735.23)</f>
        <v>735.23</v>
      </c>
      <c r="D124" s="2">
        <f>IFERROR(__xludf.DUMMYFUNCTION("""COMPUTED_VALUE"""),45470.66666666667)</f>
        <v>45470.66667</v>
      </c>
      <c r="E124" s="1">
        <f>IFERROR(__xludf.DUMMYFUNCTION("""COMPUTED_VALUE"""),735.23)</f>
        <v>735.23</v>
      </c>
      <c r="G124" s="2">
        <f>IFERROR(__xludf.DUMMYFUNCTION("""COMPUTED_VALUE"""),45470.66666666667)</f>
        <v>45470.66667</v>
      </c>
      <c r="H124" s="1">
        <f>IFERROR(__xludf.DUMMYFUNCTION("""COMPUTED_VALUE"""),723.36)</f>
        <v>723.36</v>
      </c>
      <c r="J124" s="2">
        <f>IFERROR(__xludf.DUMMYFUNCTION("""COMPUTED_VALUE"""),45470.66666666667)</f>
        <v>45470.66667</v>
      </c>
      <c r="K124" s="1">
        <f>IFERROR(__xludf.DUMMYFUNCTION("""COMPUTED_VALUE"""),727.11)</f>
        <v>727.11</v>
      </c>
      <c r="M124" s="2">
        <f>IFERROR(__xludf.DUMMYFUNCTION("""COMPUTED_VALUE"""),45470.66666666667)</f>
        <v>45470.66667</v>
      </c>
      <c r="N124" s="1">
        <f>IFERROR(__xludf.DUMMYFUNCTION("""COMPUTED_VALUE"""),1.2776428E7)</f>
        <v>12776428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IFERROR(__xludf.DUMMYFUNCTION("""COMPUTED_VALUE"""),727.13)</f>
        <v>727.13</v>
      </c>
      <c r="D125" s="2">
        <f>IFERROR(__xludf.DUMMYFUNCTION("""COMPUTED_VALUE"""),45471.66666666667)</f>
        <v>45471.66667</v>
      </c>
      <c r="E125" s="1">
        <f>IFERROR(__xludf.DUMMYFUNCTION("""COMPUTED_VALUE"""),728.2)</f>
        <v>728.2</v>
      </c>
      <c r="G125" s="2">
        <f>IFERROR(__xludf.DUMMYFUNCTION("""COMPUTED_VALUE"""),45471.66666666667)</f>
        <v>45471.66667</v>
      </c>
      <c r="H125" s="1">
        <f>IFERROR(__xludf.DUMMYFUNCTION("""COMPUTED_VALUE"""),723.73)</f>
        <v>723.73</v>
      </c>
      <c r="J125" s="2">
        <f>IFERROR(__xludf.DUMMYFUNCTION("""COMPUTED_VALUE"""),45471.66666666667)</f>
        <v>45471.66667</v>
      </c>
      <c r="K125" s="1">
        <f>IFERROR(__xludf.DUMMYFUNCTION("""COMPUTED_VALUE"""),726.44)</f>
        <v>726.44</v>
      </c>
      <c r="M125" s="2">
        <f>IFERROR(__xludf.DUMMYFUNCTION("""COMPUTED_VALUE"""),45471.66666666667)</f>
        <v>45471.66667</v>
      </c>
      <c r="N125" s="1">
        <f>IFERROR(__xludf.DUMMYFUNCTION("""COMPUTED_VALUE"""),1.9537448E7)</f>
        <v>19537448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IFERROR(__xludf.DUMMYFUNCTION("""COMPUTED_VALUE"""),729.55)</f>
        <v>729.55</v>
      </c>
      <c r="D126" s="2">
        <f>IFERROR(__xludf.DUMMYFUNCTION("""COMPUTED_VALUE"""),45474.66666666667)</f>
        <v>45474.66667</v>
      </c>
      <c r="E126" s="1">
        <f>IFERROR(__xludf.DUMMYFUNCTION("""COMPUTED_VALUE"""),740.33)</f>
        <v>740.33</v>
      </c>
      <c r="G126" s="2">
        <f>IFERROR(__xludf.DUMMYFUNCTION("""COMPUTED_VALUE"""),45474.66666666667)</f>
        <v>45474.66667</v>
      </c>
      <c r="H126" s="1">
        <f>IFERROR(__xludf.DUMMYFUNCTION("""COMPUTED_VALUE"""),727.11)</f>
        <v>727.11</v>
      </c>
      <c r="J126" s="2">
        <f>IFERROR(__xludf.DUMMYFUNCTION("""COMPUTED_VALUE"""),45474.66666666667)</f>
        <v>45474.66667</v>
      </c>
      <c r="K126" s="1">
        <f>IFERROR(__xludf.DUMMYFUNCTION("""COMPUTED_VALUE"""),728.6)</f>
        <v>728.6</v>
      </c>
      <c r="M126" s="2">
        <f>IFERROR(__xludf.DUMMYFUNCTION("""COMPUTED_VALUE"""),45474.66666666667)</f>
        <v>45474.66667</v>
      </c>
      <c r="N126" s="1">
        <f>IFERROR(__xludf.DUMMYFUNCTION("""COMPUTED_VALUE"""),9975456.0)</f>
        <v>9975456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IFERROR(__xludf.DUMMYFUNCTION("""COMPUTED_VALUE"""),728.88)</f>
        <v>728.88</v>
      </c>
      <c r="D127" s="2">
        <f>IFERROR(__xludf.DUMMYFUNCTION("""COMPUTED_VALUE"""),45475.66666666667)</f>
        <v>45475.66667</v>
      </c>
      <c r="E127" s="1">
        <f>IFERROR(__xludf.DUMMYFUNCTION("""COMPUTED_VALUE"""),732.41)</f>
        <v>732.41</v>
      </c>
      <c r="G127" s="2">
        <f>IFERROR(__xludf.DUMMYFUNCTION("""COMPUTED_VALUE"""),45475.66666666667)</f>
        <v>45475.66667</v>
      </c>
      <c r="H127" s="1">
        <f>IFERROR(__xludf.DUMMYFUNCTION("""COMPUTED_VALUE"""),727.21)</f>
        <v>727.21</v>
      </c>
      <c r="J127" s="2">
        <f>IFERROR(__xludf.DUMMYFUNCTION("""COMPUTED_VALUE"""),45475.66666666667)</f>
        <v>45475.66667</v>
      </c>
      <c r="K127" s="1">
        <f>IFERROR(__xludf.DUMMYFUNCTION("""COMPUTED_VALUE"""),730.57)</f>
        <v>730.57</v>
      </c>
      <c r="M127" s="2">
        <f>IFERROR(__xludf.DUMMYFUNCTION("""COMPUTED_VALUE"""),45475.66666666667)</f>
        <v>45475.66667</v>
      </c>
      <c r="N127" s="1">
        <f>IFERROR(__xludf.DUMMYFUNCTION("""COMPUTED_VALUE"""),8384991.0)</f>
        <v>8384991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IFERROR(__xludf.DUMMYFUNCTION("""COMPUTED_VALUE"""),731.24)</f>
        <v>731.24</v>
      </c>
      <c r="D128" s="2">
        <f>IFERROR(__xludf.DUMMYFUNCTION("""COMPUTED_VALUE"""),45476.54166666667)</f>
        <v>45476.54167</v>
      </c>
      <c r="E128" s="1">
        <f>IFERROR(__xludf.DUMMYFUNCTION("""COMPUTED_VALUE"""),731.59)</f>
        <v>731.59</v>
      </c>
      <c r="G128" s="2">
        <f>IFERROR(__xludf.DUMMYFUNCTION("""COMPUTED_VALUE"""),45476.54166666667)</f>
        <v>45476.54167</v>
      </c>
      <c r="H128" s="1">
        <f>IFERROR(__xludf.DUMMYFUNCTION("""COMPUTED_VALUE"""),726.47)</f>
        <v>726.47</v>
      </c>
      <c r="J128" s="2">
        <f>IFERROR(__xludf.DUMMYFUNCTION("""COMPUTED_VALUE"""),45476.54166666667)</f>
        <v>45476.54167</v>
      </c>
      <c r="K128" s="1">
        <f>IFERROR(__xludf.DUMMYFUNCTION("""COMPUTED_VALUE"""),728.99)</f>
        <v>728.99</v>
      </c>
      <c r="M128" s="2">
        <f>IFERROR(__xludf.DUMMYFUNCTION("""COMPUTED_VALUE"""),45476.54166666667)</f>
        <v>45476.54167</v>
      </c>
      <c r="N128" s="1">
        <f>IFERROR(__xludf.DUMMYFUNCTION("""COMPUTED_VALUE"""),5311658.0)</f>
        <v>5311658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IFERROR(__xludf.DUMMYFUNCTION("""COMPUTED_VALUE"""),727.69)</f>
        <v>727.69</v>
      </c>
      <c r="D129" s="2">
        <f>IFERROR(__xludf.DUMMYFUNCTION("""COMPUTED_VALUE"""),45478.66666666667)</f>
        <v>45478.66667</v>
      </c>
      <c r="E129" s="1">
        <f>IFERROR(__xludf.DUMMYFUNCTION("""COMPUTED_VALUE"""),733.83)</f>
        <v>733.83</v>
      </c>
      <c r="G129" s="2">
        <f>IFERROR(__xludf.DUMMYFUNCTION("""COMPUTED_VALUE"""),45478.66666666667)</f>
        <v>45478.66667</v>
      </c>
      <c r="H129" s="1">
        <f>IFERROR(__xludf.DUMMYFUNCTION("""COMPUTED_VALUE"""),725.11)</f>
        <v>725.11</v>
      </c>
      <c r="J129" s="2">
        <f>IFERROR(__xludf.DUMMYFUNCTION("""COMPUTED_VALUE"""),45478.66666666667)</f>
        <v>45478.66667</v>
      </c>
      <c r="K129" s="1">
        <f>IFERROR(__xludf.DUMMYFUNCTION("""COMPUTED_VALUE"""),733.13)</f>
        <v>733.13</v>
      </c>
      <c r="M129" s="2">
        <f>IFERROR(__xludf.DUMMYFUNCTION("""COMPUTED_VALUE"""),45478.66666666667)</f>
        <v>45478.66667</v>
      </c>
      <c r="N129" s="1">
        <f>IFERROR(__xludf.DUMMYFUNCTION("""COMPUTED_VALUE"""),1.0448539E7)</f>
        <v>10448539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IFERROR(__xludf.DUMMYFUNCTION("""COMPUTED_VALUE"""),732.89)</f>
        <v>732.89</v>
      </c>
      <c r="D130" s="2">
        <f>IFERROR(__xludf.DUMMYFUNCTION("""COMPUTED_VALUE"""),45481.66666666667)</f>
        <v>45481.66667</v>
      </c>
      <c r="E130" s="1">
        <f>IFERROR(__xludf.DUMMYFUNCTION("""COMPUTED_VALUE"""),737.74)</f>
        <v>737.74</v>
      </c>
      <c r="G130" s="2">
        <f>IFERROR(__xludf.DUMMYFUNCTION("""COMPUTED_VALUE"""),45481.66666666667)</f>
        <v>45481.66667</v>
      </c>
      <c r="H130" s="1">
        <f>IFERROR(__xludf.DUMMYFUNCTION("""COMPUTED_VALUE"""),730.7)</f>
        <v>730.7</v>
      </c>
      <c r="J130" s="2">
        <f>IFERROR(__xludf.DUMMYFUNCTION("""COMPUTED_VALUE"""),45481.66666666667)</f>
        <v>45481.66667</v>
      </c>
      <c r="K130" s="1">
        <f>IFERROR(__xludf.DUMMYFUNCTION("""COMPUTED_VALUE"""),734.96)</f>
        <v>734.96</v>
      </c>
      <c r="M130" s="2">
        <f>IFERROR(__xludf.DUMMYFUNCTION("""COMPUTED_VALUE"""),45481.66666666667)</f>
        <v>45481.66667</v>
      </c>
      <c r="N130" s="1">
        <f>IFERROR(__xludf.DUMMYFUNCTION("""COMPUTED_VALUE"""),1.1399306E7)</f>
        <v>11399306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IFERROR(__xludf.DUMMYFUNCTION("""COMPUTED_VALUE"""),735.49)</f>
        <v>735.49</v>
      </c>
      <c r="D131" s="2">
        <f>IFERROR(__xludf.DUMMYFUNCTION("""COMPUTED_VALUE"""),45482.66666666667)</f>
        <v>45482.66667</v>
      </c>
      <c r="E131" s="1">
        <f>IFERROR(__xludf.DUMMYFUNCTION("""COMPUTED_VALUE"""),740.49)</f>
        <v>740.49</v>
      </c>
      <c r="G131" s="2">
        <f>IFERROR(__xludf.DUMMYFUNCTION("""COMPUTED_VALUE"""),45482.66666666667)</f>
        <v>45482.66667</v>
      </c>
      <c r="H131" s="1">
        <f>IFERROR(__xludf.DUMMYFUNCTION("""COMPUTED_VALUE"""),733.31)</f>
        <v>733.31</v>
      </c>
      <c r="J131" s="2">
        <f>IFERROR(__xludf.DUMMYFUNCTION("""COMPUTED_VALUE"""),45482.66666666667)</f>
        <v>45482.66667</v>
      </c>
      <c r="K131" s="1">
        <f>IFERROR(__xludf.DUMMYFUNCTION("""COMPUTED_VALUE"""),734.15)</f>
        <v>734.15</v>
      </c>
      <c r="M131" s="2">
        <f>IFERROR(__xludf.DUMMYFUNCTION("""COMPUTED_VALUE"""),45482.66666666667)</f>
        <v>45482.66667</v>
      </c>
      <c r="N131" s="1">
        <f>IFERROR(__xludf.DUMMYFUNCTION("""COMPUTED_VALUE"""),1.3856904E7)</f>
        <v>13856904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IFERROR(__xludf.DUMMYFUNCTION("""COMPUTED_VALUE"""),735.48)</f>
        <v>735.48</v>
      </c>
      <c r="D132" s="2">
        <f>IFERROR(__xludf.DUMMYFUNCTION("""COMPUTED_VALUE"""),45483.66666666667)</f>
        <v>45483.66667</v>
      </c>
      <c r="E132" s="1">
        <f>IFERROR(__xludf.DUMMYFUNCTION("""COMPUTED_VALUE"""),741.44)</f>
        <v>741.44</v>
      </c>
      <c r="G132" s="2">
        <f>IFERROR(__xludf.DUMMYFUNCTION("""COMPUTED_VALUE"""),45483.66666666667)</f>
        <v>45483.66667</v>
      </c>
      <c r="H132" s="1">
        <f>IFERROR(__xludf.DUMMYFUNCTION("""COMPUTED_VALUE"""),735.1)</f>
        <v>735.1</v>
      </c>
      <c r="J132" s="2">
        <f>IFERROR(__xludf.DUMMYFUNCTION("""COMPUTED_VALUE"""),45483.66666666667)</f>
        <v>45483.66667</v>
      </c>
      <c r="K132" s="1">
        <f>IFERROR(__xludf.DUMMYFUNCTION("""COMPUTED_VALUE"""),740.59)</f>
        <v>740.59</v>
      </c>
      <c r="M132" s="2">
        <f>IFERROR(__xludf.DUMMYFUNCTION("""COMPUTED_VALUE"""),45483.66666666667)</f>
        <v>45483.66667</v>
      </c>
      <c r="N132" s="1">
        <f>IFERROR(__xludf.DUMMYFUNCTION("""COMPUTED_VALUE"""),1.2673368E7)</f>
        <v>12673368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IFERROR(__xludf.DUMMYFUNCTION("""COMPUTED_VALUE"""),739.86)</f>
        <v>739.86</v>
      </c>
      <c r="D133" s="2">
        <f>IFERROR(__xludf.DUMMYFUNCTION("""COMPUTED_VALUE"""),45484.66666666667)</f>
        <v>45484.66667</v>
      </c>
      <c r="E133" s="1">
        <f>IFERROR(__xludf.DUMMYFUNCTION("""COMPUTED_VALUE"""),752.38)</f>
        <v>752.38</v>
      </c>
      <c r="G133" s="2">
        <f>IFERROR(__xludf.DUMMYFUNCTION("""COMPUTED_VALUE"""),45484.66666666667)</f>
        <v>45484.66667</v>
      </c>
      <c r="H133" s="1">
        <f>IFERROR(__xludf.DUMMYFUNCTION("""COMPUTED_VALUE"""),739.86)</f>
        <v>739.86</v>
      </c>
      <c r="J133" s="2">
        <f>IFERROR(__xludf.DUMMYFUNCTION("""COMPUTED_VALUE"""),45484.66666666667)</f>
        <v>45484.66667</v>
      </c>
      <c r="K133" s="1">
        <f>IFERROR(__xludf.DUMMYFUNCTION("""COMPUTED_VALUE"""),752.12)</f>
        <v>752.12</v>
      </c>
      <c r="M133" s="2">
        <f>IFERROR(__xludf.DUMMYFUNCTION("""COMPUTED_VALUE"""),45484.66666666667)</f>
        <v>45484.66667</v>
      </c>
      <c r="N133" s="1">
        <f>IFERROR(__xludf.DUMMYFUNCTION("""COMPUTED_VALUE"""),1.1386878E7)</f>
        <v>11386878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IFERROR(__xludf.DUMMYFUNCTION("""COMPUTED_VALUE"""),753.03)</f>
        <v>753.03</v>
      </c>
      <c r="D134" s="2">
        <f>IFERROR(__xludf.DUMMYFUNCTION("""COMPUTED_VALUE"""),45485.66666666667)</f>
        <v>45485.66667</v>
      </c>
      <c r="E134" s="1">
        <f>IFERROR(__xludf.DUMMYFUNCTION("""COMPUTED_VALUE"""),763.79)</f>
        <v>763.79</v>
      </c>
      <c r="G134" s="2">
        <f>IFERROR(__xludf.DUMMYFUNCTION("""COMPUTED_VALUE"""),45485.66666666667)</f>
        <v>45485.66667</v>
      </c>
      <c r="H134" s="1">
        <f>IFERROR(__xludf.DUMMYFUNCTION("""COMPUTED_VALUE"""),753.03)</f>
        <v>753.03</v>
      </c>
      <c r="J134" s="2">
        <f>IFERROR(__xludf.DUMMYFUNCTION("""COMPUTED_VALUE"""),45485.66666666667)</f>
        <v>45485.66667</v>
      </c>
      <c r="K134" s="1">
        <f>IFERROR(__xludf.DUMMYFUNCTION("""COMPUTED_VALUE"""),760.11)</f>
        <v>760.11</v>
      </c>
      <c r="M134" s="2">
        <f>IFERROR(__xludf.DUMMYFUNCTION("""COMPUTED_VALUE"""),45485.66666666667)</f>
        <v>45485.66667</v>
      </c>
      <c r="N134" s="1">
        <f>IFERROR(__xludf.DUMMYFUNCTION("""COMPUTED_VALUE"""),1.0870894E7)</f>
        <v>10870894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IFERROR(__xludf.DUMMYFUNCTION("""COMPUTED_VALUE"""),760.51)</f>
        <v>760.51</v>
      </c>
      <c r="D135" s="2">
        <f>IFERROR(__xludf.DUMMYFUNCTION("""COMPUTED_VALUE"""),45488.66666666667)</f>
        <v>45488.66667</v>
      </c>
      <c r="E135" s="1">
        <f>IFERROR(__xludf.DUMMYFUNCTION("""COMPUTED_VALUE"""),762.64)</f>
        <v>762.64</v>
      </c>
      <c r="G135" s="2">
        <f>IFERROR(__xludf.DUMMYFUNCTION("""COMPUTED_VALUE"""),45488.66666666667)</f>
        <v>45488.66667</v>
      </c>
      <c r="H135" s="1">
        <f>IFERROR(__xludf.DUMMYFUNCTION("""COMPUTED_VALUE"""),755.19)</f>
        <v>755.19</v>
      </c>
      <c r="J135" s="2">
        <f>IFERROR(__xludf.DUMMYFUNCTION("""COMPUTED_VALUE"""),45488.66666666667)</f>
        <v>45488.66667</v>
      </c>
      <c r="K135" s="1">
        <f>IFERROR(__xludf.DUMMYFUNCTION("""COMPUTED_VALUE"""),755.84)</f>
        <v>755.84</v>
      </c>
      <c r="M135" s="2">
        <f>IFERROR(__xludf.DUMMYFUNCTION("""COMPUTED_VALUE"""),45488.66666666667)</f>
        <v>45488.66667</v>
      </c>
      <c r="N135" s="1">
        <f>IFERROR(__xludf.DUMMYFUNCTION("""COMPUTED_VALUE"""),1.2336108E7)</f>
        <v>12336108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IFERROR(__xludf.DUMMYFUNCTION("""COMPUTED_VALUE"""),756.6)</f>
        <v>756.6</v>
      </c>
      <c r="D136" s="2">
        <f>IFERROR(__xludf.DUMMYFUNCTION("""COMPUTED_VALUE"""),45489.66666666667)</f>
        <v>45489.66667</v>
      </c>
      <c r="E136" s="1">
        <f>IFERROR(__xludf.DUMMYFUNCTION("""COMPUTED_VALUE"""),763.11)</f>
        <v>763.11</v>
      </c>
      <c r="G136" s="2">
        <f>IFERROR(__xludf.DUMMYFUNCTION("""COMPUTED_VALUE"""),45489.66666666667)</f>
        <v>45489.66667</v>
      </c>
      <c r="H136" s="1">
        <f>IFERROR(__xludf.DUMMYFUNCTION("""COMPUTED_VALUE"""),754.63)</f>
        <v>754.63</v>
      </c>
      <c r="J136" s="2">
        <f>IFERROR(__xludf.DUMMYFUNCTION("""COMPUTED_VALUE"""),45489.66666666667)</f>
        <v>45489.66667</v>
      </c>
      <c r="K136" s="1">
        <f>IFERROR(__xludf.DUMMYFUNCTION("""COMPUTED_VALUE"""),762.41)</f>
        <v>762.41</v>
      </c>
      <c r="M136" s="2">
        <f>IFERROR(__xludf.DUMMYFUNCTION("""COMPUTED_VALUE"""),45489.66666666667)</f>
        <v>45489.66667</v>
      </c>
      <c r="N136" s="1">
        <f>IFERROR(__xludf.DUMMYFUNCTION("""COMPUTED_VALUE"""),8932543.0)</f>
        <v>8932543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IFERROR(__xludf.DUMMYFUNCTION("""COMPUTED_VALUE"""),763.8)</f>
        <v>763.8</v>
      </c>
      <c r="D137" s="2">
        <f>IFERROR(__xludf.DUMMYFUNCTION("""COMPUTED_VALUE"""),45490.66666666667)</f>
        <v>45490.66667</v>
      </c>
      <c r="E137" s="1">
        <f>IFERROR(__xludf.DUMMYFUNCTION("""COMPUTED_VALUE"""),782.96)</f>
        <v>782.96</v>
      </c>
      <c r="G137" s="2">
        <f>IFERROR(__xludf.DUMMYFUNCTION("""COMPUTED_VALUE"""),45490.66666666667)</f>
        <v>45490.66667</v>
      </c>
      <c r="H137" s="1">
        <f>IFERROR(__xludf.DUMMYFUNCTION("""COMPUTED_VALUE"""),763.8)</f>
        <v>763.8</v>
      </c>
      <c r="J137" s="2">
        <f>IFERROR(__xludf.DUMMYFUNCTION("""COMPUTED_VALUE"""),45490.66666666667)</f>
        <v>45490.66667</v>
      </c>
      <c r="K137" s="1">
        <f>IFERROR(__xludf.DUMMYFUNCTION("""COMPUTED_VALUE"""),780.2)</f>
        <v>780.2</v>
      </c>
      <c r="M137" s="2">
        <f>IFERROR(__xludf.DUMMYFUNCTION("""COMPUTED_VALUE"""),45490.66666666667)</f>
        <v>45490.66667</v>
      </c>
      <c r="N137" s="1">
        <f>IFERROR(__xludf.DUMMYFUNCTION("""COMPUTED_VALUE"""),1.5445444E7)</f>
        <v>15445444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IFERROR(__xludf.DUMMYFUNCTION("""COMPUTED_VALUE"""),775.17)</f>
        <v>775.17</v>
      </c>
      <c r="D138" s="2">
        <f>IFERROR(__xludf.DUMMYFUNCTION("""COMPUTED_VALUE"""),45491.66666666667)</f>
        <v>45491.66667</v>
      </c>
      <c r="E138" s="1">
        <f>IFERROR(__xludf.DUMMYFUNCTION("""COMPUTED_VALUE"""),786.74)</f>
        <v>786.74</v>
      </c>
      <c r="G138" s="2">
        <f>IFERROR(__xludf.DUMMYFUNCTION("""COMPUTED_VALUE"""),45491.66666666667)</f>
        <v>45491.66667</v>
      </c>
      <c r="H138" s="1">
        <f>IFERROR(__xludf.DUMMYFUNCTION("""COMPUTED_VALUE"""),773.1)</f>
        <v>773.1</v>
      </c>
      <c r="J138" s="2">
        <f>IFERROR(__xludf.DUMMYFUNCTION("""COMPUTED_VALUE"""),45491.66666666667)</f>
        <v>45491.66667</v>
      </c>
      <c r="K138" s="1">
        <f>IFERROR(__xludf.DUMMYFUNCTION("""COMPUTED_VALUE"""),775.81)</f>
        <v>775.81</v>
      </c>
      <c r="M138" s="2">
        <f>IFERROR(__xludf.DUMMYFUNCTION("""COMPUTED_VALUE"""),45491.66666666667)</f>
        <v>45491.66667</v>
      </c>
      <c r="N138" s="1">
        <f>IFERROR(__xludf.DUMMYFUNCTION("""COMPUTED_VALUE"""),1.1295562E7)</f>
        <v>11295562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IFERROR(__xludf.DUMMYFUNCTION("""COMPUTED_VALUE"""),780.21)</f>
        <v>780.21</v>
      </c>
      <c r="D139" s="2">
        <f>IFERROR(__xludf.DUMMYFUNCTION("""COMPUTED_VALUE"""),45492.66666666667)</f>
        <v>45492.66667</v>
      </c>
      <c r="E139" s="1">
        <f>IFERROR(__xludf.DUMMYFUNCTION("""COMPUTED_VALUE"""),782.03)</f>
        <v>782.03</v>
      </c>
      <c r="G139" s="2">
        <f>IFERROR(__xludf.DUMMYFUNCTION("""COMPUTED_VALUE"""),45492.66666666667)</f>
        <v>45492.66667</v>
      </c>
      <c r="H139" s="1">
        <f>IFERROR(__xludf.DUMMYFUNCTION("""COMPUTED_VALUE"""),774.09)</f>
        <v>774.09</v>
      </c>
      <c r="J139" s="2">
        <f>IFERROR(__xludf.DUMMYFUNCTION("""COMPUTED_VALUE"""),45492.66666666667)</f>
        <v>45492.66667</v>
      </c>
      <c r="K139" s="1">
        <f>IFERROR(__xludf.DUMMYFUNCTION("""COMPUTED_VALUE"""),774.81)</f>
        <v>774.81</v>
      </c>
      <c r="M139" s="2">
        <f>IFERROR(__xludf.DUMMYFUNCTION("""COMPUTED_VALUE"""),45492.66666666667)</f>
        <v>45492.66667</v>
      </c>
      <c r="N139" s="1">
        <f>IFERROR(__xludf.DUMMYFUNCTION("""COMPUTED_VALUE"""),1.0593011E7)</f>
        <v>10593011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IFERROR(__xludf.DUMMYFUNCTION("""COMPUTED_VALUE"""),777.04)</f>
        <v>777.04</v>
      </c>
      <c r="D140" s="2">
        <f>IFERROR(__xludf.DUMMYFUNCTION("""COMPUTED_VALUE"""),45495.66666666667)</f>
        <v>45495.66667</v>
      </c>
      <c r="E140" s="1">
        <f>IFERROR(__xludf.DUMMYFUNCTION("""COMPUTED_VALUE"""),777.77)</f>
        <v>777.77</v>
      </c>
      <c r="G140" s="2">
        <f>IFERROR(__xludf.DUMMYFUNCTION("""COMPUTED_VALUE"""),45495.66666666667)</f>
        <v>45495.66667</v>
      </c>
      <c r="H140" s="1">
        <f>IFERROR(__xludf.DUMMYFUNCTION("""COMPUTED_VALUE"""),771.92)</f>
        <v>771.92</v>
      </c>
      <c r="J140" s="2">
        <f>IFERROR(__xludf.DUMMYFUNCTION("""COMPUTED_VALUE"""),45495.66666666667)</f>
        <v>45495.66667</v>
      </c>
      <c r="K140" s="1">
        <f>IFERROR(__xludf.DUMMYFUNCTION("""COMPUTED_VALUE"""),775.03)</f>
        <v>775.03</v>
      </c>
      <c r="M140" s="2">
        <f>IFERROR(__xludf.DUMMYFUNCTION("""COMPUTED_VALUE"""),45495.66666666667)</f>
        <v>45495.66667</v>
      </c>
      <c r="N140" s="1">
        <f>IFERROR(__xludf.DUMMYFUNCTION("""COMPUTED_VALUE"""),1.0697386E7)</f>
        <v>10697386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IFERROR(__xludf.DUMMYFUNCTION("""COMPUTED_VALUE"""),784.74)</f>
        <v>784.74</v>
      </c>
      <c r="D141" s="2">
        <f>IFERROR(__xludf.DUMMYFUNCTION("""COMPUTED_VALUE"""),45496.66666666667)</f>
        <v>45496.66667</v>
      </c>
      <c r="E141" s="1">
        <f>IFERROR(__xludf.DUMMYFUNCTION("""COMPUTED_VALUE"""),796.24)</f>
        <v>796.24</v>
      </c>
      <c r="G141" s="2">
        <f>IFERROR(__xludf.DUMMYFUNCTION("""COMPUTED_VALUE"""),45496.66666666667)</f>
        <v>45496.66667</v>
      </c>
      <c r="H141" s="1">
        <f>IFERROR(__xludf.DUMMYFUNCTION("""COMPUTED_VALUE"""),781.08)</f>
        <v>781.08</v>
      </c>
      <c r="J141" s="2">
        <f>IFERROR(__xludf.DUMMYFUNCTION("""COMPUTED_VALUE"""),45496.66666666667)</f>
        <v>45496.66667</v>
      </c>
      <c r="K141" s="1">
        <f>IFERROR(__xludf.DUMMYFUNCTION("""COMPUTED_VALUE"""),784.75)</f>
        <v>784.75</v>
      </c>
      <c r="M141" s="2">
        <f>IFERROR(__xludf.DUMMYFUNCTION("""COMPUTED_VALUE"""),45496.66666666667)</f>
        <v>45496.66667</v>
      </c>
      <c r="N141" s="1">
        <f>IFERROR(__xludf.DUMMYFUNCTION("""COMPUTED_VALUE"""),1.4471776E7)</f>
        <v>14471776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IFERROR(__xludf.DUMMYFUNCTION("""COMPUTED_VALUE"""),786.62)</f>
        <v>786.62</v>
      </c>
      <c r="D142" s="2">
        <f>IFERROR(__xludf.DUMMYFUNCTION("""COMPUTED_VALUE"""),45497.66666666667)</f>
        <v>45497.66667</v>
      </c>
      <c r="E142" s="1">
        <f>IFERROR(__xludf.DUMMYFUNCTION("""COMPUTED_VALUE"""),797.08)</f>
        <v>797.08</v>
      </c>
      <c r="G142" s="2">
        <f>IFERROR(__xludf.DUMMYFUNCTION("""COMPUTED_VALUE"""),45497.66666666667)</f>
        <v>45497.66667</v>
      </c>
      <c r="H142" s="1">
        <f>IFERROR(__xludf.DUMMYFUNCTION("""COMPUTED_VALUE"""),782.1)</f>
        <v>782.1</v>
      </c>
      <c r="J142" s="2">
        <f>IFERROR(__xludf.DUMMYFUNCTION("""COMPUTED_VALUE"""),45497.66666666667)</f>
        <v>45497.66667</v>
      </c>
      <c r="K142" s="1">
        <f>IFERROR(__xludf.DUMMYFUNCTION("""COMPUTED_VALUE"""),795.35)</f>
        <v>795.35</v>
      </c>
      <c r="M142" s="2">
        <f>IFERROR(__xludf.DUMMYFUNCTION("""COMPUTED_VALUE"""),45497.66666666667)</f>
        <v>45497.66667</v>
      </c>
      <c r="N142" s="1">
        <f>IFERROR(__xludf.DUMMYFUNCTION("""COMPUTED_VALUE"""),1.6139811E7)</f>
        <v>16139811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IFERROR(__xludf.DUMMYFUNCTION("""COMPUTED_VALUE"""),798.1)</f>
        <v>798.1</v>
      </c>
      <c r="D143" s="2">
        <f>IFERROR(__xludf.DUMMYFUNCTION("""COMPUTED_VALUE"""),45498.66666666667)</f>
        <v>45498.66667</v>
      </c>
      <c r="E143" s="1">
        <f>IFERROR(__xludf.DUMMYFUNCTION("""COMPUTED_VALUE"""),811.61)</f>
        <v>811.61</v>
      </c>
      <c r="G143" s="2">
        <f>IFERROR(__xludf.DUMMYFUNCTION("""COMPUTED_VALUE"""),45498.66666666667)</f>
        <v>45498.66667</v>
      </c>
      <c r="H143" s="1">
        <f>IFERROR(__xludf.DUMMYFUNCTION("""COMPUTED_VALUE"""),798.0)</f>
        <v>798</v>
      </c>
      <c r="J143" s="2">
        <f>IFERROR(__xludf.DUMMYFUNCTION("""COMPUTED_VALUE"""),45498.66666666667)</f>
        <v>45498.66667</v>
      </c>
      <c r="K143" s="1">
        <f>IFERROR(__xludf.DUMMYFUNCTION("""COMPUTED_VALUE"""),805.79)</f>
        <v>805.79</v>
      </c>
      <c r="M143" s="2">
        <f>IFERROR(__xludf.DUMMYFUNCTION("""COMPUTED_VALUE"""),45498.66666666667)</f>
        <v>45498.66667</v>
      </c>
      <c r="N143" s="1">
        <f>IFERROR(__xludf.DUMMYFUNCTION("""COMPUTED_VALUE"""),1.7315424E7)</f>
        <v>17315424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IFERROR(__xludf.DUMMYFUNCTION("""COMPUTED_VALUE"""),806.07)</f>
        <v>806.07</v>
      </c>
      <c r="D144" s="2">
        <f>IFERROR(__xludf.DUMMYFUNCTION("""COMPUTED_VALUE"""),45499.66666666667)</f>
        <v>45499.66667</v>
      </c>
      <c r="E144" s="1">
        <f>IFERROR(__xludf.DUMMYFUNCTION("""COMPUTED_VALUE"""),810.57)</f>
        <v>810.57</v>
      </c>
      <c r="G144" s="2">
        <f>IFERROR(__xludf.DUMMYFUNCTION("""COMPUTED_VALUE"""),45499.66666666667)</f>
        <v>45499.66667</v>
      </c>
      <c r="H144" s="1">
        <f>IFERROR(__xludf.DUMMYFUNCTION("""COMPUTED_VALUE"""),801.7)</f>
        <v>801.7</v>
      </c>
      <c r="J144" s="2">
        <f>IFERROR(__xludf.DUMMYFUNCTION("""COMPUTED_VALUE"""),45499.66666666667)</f>
        <v>45499.66667</v>
      </c>
      <c r="K144" s="1">
        <f>IFERROR(__xludf.DUMMYFUNCTION("""COMPUTED_VALUE"""),809.89)</f>
        <v>809.89</v>
      </c>
      <c r="M144" s="2">
        <f>IFERROR(__xludf.DUMMYFUNCTION("""COMPUTED_VALUE"""),45499.66666666667)</f>
        <v>45499.66667</v>
      </c>
      <c r="N144" s="1">
        <f>IFERROR(__xludf.DUMMYFUNCTION("""COMPUTED_VALUE"""),1.2369464E7)</f>
        <v>12369464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IFERROR(__xludf.DUMMYFUNCTION("""COMPUTED_VALUE"""),809.33)</f>
        <v>809.33</v>
      </c>
      <c r="D145" s="2">
        <f>IFERROR(__xludf.DUMMYFUNCTION("""COMPUTED_VALUE"""),45502.66666666667)</f>
        <v>45502.66667</v>
      </c>
      <c r="E145" s="1">
        <f>IFERROR(__xludf.DUMMYFUNCTION("""COMPUTED_VALUE"""),815.77)</f>
        <v>815.77</v>
      </c>
      <c r="G145" s="2">
        <f>IFERROR(__xludf.DUMMYFUNCTION("""COMPUTED_VALUE"""),45502.66666666667)</f>
        <v>45502.66667</v>
      </c>
      <c r="H145" s="1">
        <f>IFERROR(__xludf.DUMMYFUNCTION("""COMPUTED_VALUE"""),803.65)</f>
        <v>803.65</v>
      </c>
      <c r="J145" s="2">
        <f>IFERROR(__xludf.DUMMYFUNCTION("""COMPUTED_VALUE"""),45502.66666666667)</f>
        <v>45502.66667</v>
      </c>
      <c r="K145" s="1">
        <f>IFERROR(__xludf.DUMMYFUNCTION("""COMPUTED_VALUE"""),815.4)</f>
        <v>815.4</v>
      </c>
      <c r="M145" s="2">
        <f>IFERROR(__xludf.DUMMYFUNCTION("""COMPUTED_VALUE"""),45502.66666666667)</f>
        <v>45502.66667</v>
      </c>
      <c r="N145" s="1">
        <f>IFERROR(__xludf.DUMMYFUNCTION("""COMPUTED_VALUE"""),1.1106286E7)</f>
        <v>11106286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IFERROR(__xludf.DUMMYFUNCTION("""COMPUTED_VALUE"""),813.19)</f>
        <v>813.19</v>
      </c>
      <c r="D146" s="2">
        <f>IFERROR(__xludf.DUMMYFUNCTION("""COMPUTED_VALUE"""),45503.66666666667)</f>
        <v>45503.66667</v>
      </c>
      <c r="E146" s="1">
        <f>IFERROR(__xludf.DUMMYFUNCTION("""COMPUTED_VALUE"""),818.22)</f>
        <v>818.22</v>
      </c>
      <c r="G146" s="2">
        <f>IFERROR(__xludf.DUMMYFUNCTION("""COMPUTED_VALUE"""),45503.66666666667)</f>
        <v>45503.66667</v>
      </c>
      <c r="H146" s="1">
        <f>IFERROR(__xludf.DUMMYFUNCTION("""COMPUTED_VALUE"""),811.08)</f>
        <v>811.08</v>
      </c>
      <c r="J146" s="2">
        <f>IFERROR(__xludf.DUMMYFUNCTION("""COMPUTED_VALUE"""),45503.66666666667)</f>
        <v>45503.66667</v>
      </c>
      <c r="K146" s="1">
        <f>IFERROR(__xludf.DUMMYFUNCTION("""COMPUTED_VALUE"""),816.94)</f>
        <v>816.94</v>
      </c>
      <c r="M146" s="2">
        <f>IFERROR(__xludf.DUMMYFUNCTION("""COMPUTED_VALUE"""),45503.66666666667)</f>
        <v>45503.66667</v>
      </c>
      <c r="N146" s="1">
        <f>IFERROR(__xludf.DUMMYFUNCTION("""COMPUTED_VALUE"""),1.3780161E7)</f>
        <v>13780161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IFERROR(__xludf.DUMMYFUNCTION("""COMPUTED_VALUE"""),814.55)</f>
        <v>814.55</v>
      </c>
      <c r="D147" s="2">
        <f>IFERROR(__xludf.DUMMYFUNCTION("""COMPUTED_VALUE"""),45504.66666666667)</f>
        <v>45504.66667</v>
      </c>
      <c r="E147" s="1">
        <f>IFERROR(__xludf.DUMMYFUNCTION("""COMPUTED_VALUE"""),816.47)</f>
        <v>816.47</v>
      </c>
      <c r="G147" s="2">
        <f>IFERROR(__xludf.DUMMYFUNCTION("""COMPUTED_VALUE"""),45504.66666666667)</f>
        <v>45504.66667</v>
      </c>
      <c r="H147" s="1">
        <f>IFERROR(__xludf.DUMMYFUNCTION("""COMPUTED_VALUE"""),799.98)</f>
        <v>799.98</v>
      </c>
      <c r="J147" s="2">
        <f>IFERROR(__xludf.DUMMYFUNCTION("""COMPUTED_VALUE"""),45504.66666666667)</f>
        <v>45504.66667</v>
      </c>
      <c r="K147" s="1">
        <f>IFERROR(__xludf.DUMMYFUNCTION("""COMPUTED_VALUE"""),811.0)</f>
        <v>811</v>
      </c>
      <c r="M147" s="2">
        <f>IFERROR(__xludf.DUMMYFUNCTION("""COMPUTED_VALUE"""),45504.66666666667)</f>
        <v>45504.66667</v>
      </c>
      <c r="N147" s="1">
        <f>IFERROR(__xludf.DUMMYFUNCTION("""COMPUTED_VALUE"""),2.4677732E7)</f>
        <v>24677732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IFERROR(__xludf.DUMMYFUNCTION("""COMPUTED_VALUE"""),813.97)</f>
        <v>813.97</v>
      </c>
      <c r="D148" s="2">
        <f>IFERROR(__xludf.DUMMYFUNCTION("""COMPUTED_VALUE"""),45505.66666666667)</f>
        <v>45505.66667</v>
      </c>
      <c r="E148" s="1">
        <f>IFERROR(__xludf.DUMMYFUNCTION("""COMPUTED_VALUE"""),828.87)</f>
        <v>828.87</v>
      </c>
      <c r="G148" s="2">
        <f>IFERROR(__xludf.DUMMYFUNCTION("""COMPUTED_VALUE"""),45505.66666666667)</f>
        <v>45505.66667</v>
      </c>
      <c r="H148" s="1">
        <f>IFERROR(__xludf.DUMMYFUNCTION("""COMPUTED_VALUE"""),812.04)</f>
        <v>812.04</v>
      </c>
      <c r="J148" s="2">
        <f>IFERROR(__xludf.DUMMYFUNCTION("""COMPUTED_VALUE"""),45505.66666666667)</f>
        <v>45505.66667</v>
      </c>
      <c r="K148" s="1">
        <f>IFERROR(__xludf.DUMMYFUNCTION("""COMPUTED_VALUE"""),827.36)</f>
        <v>827.36</v>
      </c>
      <c r="M148" s="2">
        <f>IFERROR(__xludf.DUMMYFUNCTION("""COMPUTED_VALUE"""),45505.66666666667)</f>
        <v>45505.66667</v>
      </c>
      <c r="N148" s="1">
        <f>IFERROR(__xludf.DUMMYFUNCTION("""COMPUTED_VALUE"""),1.6966124E7)</f>
        <v>16966124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IFERROR(__xludf.DUMMYFUNCTION("""COMPUTED_VALUE"""),831.96)</f>
        <v>831.96</v>
      </c>
      <c r="D149" s="2">
        <f>IFERROR(__xludf.DUMMYFUNCTION("""COMPUTED_VALUE"""),45506.66666666667)</f>
        <v>45506.66667</v>
      </c>
      <c r="E149" s="1">
        <f>IFERROR(__xludf.DUMMYFUNCTION("""COMPUTED_VALUE"""),841.51)</f>
        <v>841.51</v>
      </c>
      <c r="G149" s="2">
        <f>IFERROR(__xludf.DUMMYFUNCTION("""COMPUTED_VALUE"""),45506.66666666667)</f>
        <v>45506.66667</v>
      </c>
      <c r="H149" s="1">
        <f>IFERROR(__xludf.DUMMYFUNCTION("""COMPUTED_VALUE"""),815.78)</f>
        <v>815.78</v>
      </c>
      <c r="J149" s="2">
        <f>IFERROR(__xludf.DUMMYFUNCTION("""COMPUTED_VALUE"""),45506.66666666667)</f>
        <v>45506.66667</v>
      </c>
      <c r="K149" s="1">
        <f>IFERROR(__xludf.DUMMYFUNCTION("""COMPUTED_VALUE"""),834.64)</f>
        <v>834.64</v>
      </c>
      <c r="M149" s="2">
        <f>IFERROR(__xludf.DUMMYFUNCTION("""COMPUTED_VALUE"""),45506.66666666667)</f>
        <v>45506.66667</v>
      </c>
      <c r="N149" s="1">
        <f>IFERROR(__xludf.DUMMYFUNCTION("""COMPUTED_VALUE"""),1.9444107E7)</f>
        <v>19444107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IFERROR(__xludf.DUMMYFUNCTION("""COMPUTED_VALUE"""),829.23)</f>
        <v>829.23</v>
      </c>
      <c r="D150" s="2">
        <f>IFERROR(__xludf.DUMMYFUNCTION("""COMPUTED_VALUE"""),45509.66666666667)</f>
        <v>45509.66667</v>
      </c>
      <c r="E150" s="1">
        <f>IFERROR(__xludf.DUMMYFUNCTION("""COMPUTED_VALUE"""),831.68)</f>
        <v>831.68</v>
      </c>
      <c r="G150" s="2">
        <f>IFERROR(__xludf.DUMMYFUNCTION("""COMPUTED_VALUE"""),45509.66666666667)</f>
        <v>45509.66667</v>
      </c>
      <c r="H150" s="1">
        <f>IFERROR(__xludf.DUMMYFUNCTION("""COMPUTED_VALUE"""),801.68)</f>
        <v>801.68</v>
      </c>
      <c r="J150" s="2">
        <f>IFERROR(__xludf.DUMMYFUNCTION("""COMPUTED_VALUE"""),45509.66666666667)</f>
        <v>45509.66667</v>
      </c>
      <c r="K150" s="1">
        <f>IFERROR(__xludf.DUMMYFUNCTION("""COMPUTED_VALUE"""),805.13)</f>
        <v>805.13</v>
      </c>
      <c r="M150" s="2">
        <f>IFERROR(__xludf.DUMMYFUNCTION("""COMPUTED_VALUE"""),45509.66666666667)</f>
        <v>45509.66667</v>
      </c>
      <c r="N150" s="1">
        <f>IFERROR(__xludf.DUMMYFUNCTION("""COMPUTED_VALUE"""),2.5221886E7)</f>
        <v>25221886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IFERROR(__xludf.DUMMYFUNCTION("""COMPUTED_VALUE"""),805.18)</f>
        <v>805.18</v>
      </c>
      <c r="D151" s="2">
        <f>IFERROR(__xludf.DUMMYFUNCTION("""COMPUTED_VALUE"""),45510.66666666667)</f>
        <v>45510.66667</v>
      </c>
      <c r="E151" s="1">
        <f>IFERROR(__xludf.DUMMYFUNCTION("""COMPUTED_VALUE"""),818.12)</f>
        <v>818.12</v>
      </c>
      <c r="G151" s="2">
        <f>IFERROR(__xludf.DUMMYFUNCTION("""COMPUTED_VALUE"""),45510.66666666667)</f>
        <v>45510.66667</v>
      </c>
      <c r="H151" s="1">
        <f>IFERROR(__xludf.DUMMYFUNCTION("""COMPUTED_VALUE"""),803.2)</f>
        <v>803.2</v>
      </c>
      <c r="J151" s="2">
        <f>IFERROR(__xludf.DUMMYFUNCTION("""COMPUTED_VALUE"""),45510.66666666667)</f>
        <v>45510.66667</v>
      </c>
      <c r="K151" s="1">
        <f>IFERROR(__xludf.DUMMYFUNCTION("""COMPUTED_VALUE"""),808.89)</f>
        <v>808.89</v>
      </c>
      <c r="M151" s="2">
        <f>IFERROR(__xludf.DUMMYFUNCTION("""COMPUTED_VALUE"""),45510.66666666667)</f>
        <v>45510.66667</v>
      </c>
      <c r="N151" s="1">
        <f>IFERROR(__xludf.DUMMYFUNCTION("""COMPUTED_VALUE"""),1.427957E7)</f>
        <v>14279570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IFERROR(__xludf.DUMMYFUNCTION("""COMPUTED_VALUE"""),809.03)</f>
        <v>809.03</v>
      </c>
      <c r="D152" s="2">
        <f>IFERROR(__xludf.DUMMYFUNCTION("""COMPUTED_VALUE"""),45511.66666666667)</f>
        <v>45511.66667</v>
      </c>
      <c r="E152" s="1">
        <f>IFERROR(__xludf.DUMMYFUNCTION("""COMPUTED_VALUE"""),825.84)</f>
        <v>825.84</v>
      </c>
      <c r="G152" s="2">
        <f>IFERROR(__xludf.DUMMYFUNCTION("""COMPUTED_VALUE"""),45511.66666666667)</f>
        <v>45511.66667</v>
      </c>
      <c r="H152" s="1">
        <f>IFERROR(__xludf.DUMMYFUNCTION("""COMPUTED_VALUE"""),809.03)</f>
        <v>809.03</v>
      </c>
      <c r="J152" s="2">
        <f>IFERROR(__xludf.DUMMYFUNCTION("""COMPUTED_VALUE"""),45511.66666666667)</f>
        <v>45511.66667</v>
      </c>
      <c r="K152" s="1">
        <f>IFERROR(__xludf.DUMMYFUNCTION("""COMPUTED_VALUE"""),819.17)</f>
        <v>819.17</v>
      </c>
      <c r="M152" s="2">
        <f>IFERROR(__xludf.DUMMYFUNCTION("""COMPUTED_VALUE"""),45511.66666666667)</f>
        <v>45511.66667</v>
      </c>
      <c r="N152" s="1">
        <f>IFERROR(__xludf.DUMMYFUNCTION("""COMPUTED_VALUE"""),1.3934187E7)</f>
        <v>13934187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IFERROR(__xludf.DUMMYFUNCTION("""COMPUTED_VALUE"""),816.44)</f>
        <v>816.44</v>
      </c>
      <c r="D153" s="2">
        <f>IFERROR(__xludf.DUMMYFUNCTION("""COMPUTED_VALUE"""),45512.66666666667)</f>
        <v>45512.66667</v>
      </c>
      <c r="E153" s="1">
        <f>IFERROR(__xludf.DUMMYFUNCTION("""COMPUTED_VALUE"""),828.47)</f>
        <v>828.47</v>
      </c>
      <c r="G153" s="2">
        <f>IFERROR(__xludf.DUMMYFUNCTION("""COMPUTED_VALUE"""),45512.66666666667)</f>
        <v>45512.66667</v>
      </c>
      <c r="H153" s="1">
        <f>IFERROR(__xludf.DUMMYFUNCTION("""COMPUTED_VALUE"""),814.17)</f>
        <v>814.17</v>
      </c>
      <c r="J153" s="2">
        <f>IFERROR(__xludf.DUMMYFUNCTION("""COMPUTED_VALUE"""),45512.66666666667)</f>
        <v>45512.66667</v>
      </c>
      <c r="K153" s="1">
        <f>IFERROR(__xludf.DUMMYFUNCTION("""COMPUTED_VALUE"""),824.03)</f>
        <v>824.03</v>
      </c>
      <c r="M153" s="2">
        <f>IFERROR(__xludf.DUMMYFUNCTION("""COMPUTED_VALUE"""),45512.66666666667)</f>
        <v>45512.66667</v>
      </c>
      <c r="N153" s="1">
        <f>IFERROR(__xludf.DUMMYFUNCTION("""COMPUTED_VALUE"""),1.1204982E7)</f>
        <v>11204982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IFERROR(__xludf.DUMMYFUNCTION("""COMPUTED_VALUE"""),823.65)</f>
        <v>823.65</v>
      </c>
      <c r="D154" s="2">
        <f>IFERROR(__xludf.DUMMYFUNCTION("""COMPUTED_VALUE"""),45513.66666666667)</f>
        <v>45513.66667</v>
      </c>
      <c r="E154" s="1">
        <f>IFERROR(__xludf.DUMMYFUNCTION("""COMPUTED_VALUE"""),826.06)</f>
        <v>826.06</v>
      </c>
      <c r="G154" s="2">
        <f>IFERROR(__xludf.DUMMYFUNCTION("""COMPUTED_VALUE"""),45513.66666666667)</f>
        <v>45513.66667</v>
      </c>
      <c r="H154" s="1">
        <f>IFERROR(__xludf.DUMMYFUNCTION("""COMPUTED_VALUE"""),820.29)</f>
        <v>820.29</v>
      </c>
      <c r="J154" s="2">
        <f>IFERROR(__xludf.DUMMYFUNCTION("""COMPUTED_VALUE"""),45513.66666666667)</f>
        <v>45513.66667</v>
      </c>
      <c r="K154" s="1">
        <f>IFERROR(__xludf.DUMMYFUNCTION("""COMPUTED_VALUE"""),822.58)</f>
        <v>822.58</v>
      </c>
      <c r="M154" s="2">
        <f>IFERROR(__xludf.DUMMYFUNCTION("""COMPUTED_VALUE"""),45513.66666666667)</f>
        <v>45513.66667</v>
      </c>
      <c r="N154" s="1">
        <f>IFERROR(__xludf.DUMMYFUNCTION("""COMPUTED_VALUE"""),9253810.0)</f>
        <v>9253810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IFERROR(__xludf.DUMMYFUNCTION("""COMPUTED_VALUE"""),823.01)</f>
        <v>823.01</v>
      </c>
      <c r="D155" s="2">
        <f>IFERROR(__xludf.DUMMYFUNCTION("""COMPUTED_VALUE"""),45516.66666666667)</f>
        <v>45516.66667</v>
      </c>
      <c r="E155" s="1">
        <f>IFERROR(__xludf.DUMMYFUNCTION("""COMPUTED_VALUE"""),826.24)</f>
        <v>826.24</v>
      </c>
      <c r="G155" s="2">
        <f>IFERROR(__xludf.DUMMYFUNCTION("""COMPUTED_VALUE"""),45516.66666666667)</f>
        <v>45516.66667</v>
      </c>
      <c r="H155" s="1">
        <f>IFERROR(__xludf.DUMMYFUNCTION("""COMPUTED_VALUE"""),819.83)</f>
        <v>819.83</v>
      </c>
      <c r="J155" s="2">
        <f>IFERROR(__xludf.DUMMYFUNCTION("""COMPUTED_VALUE"""),45516.66666666667)</f>
        <v>45516.66667</v>
      </c>
      <c r="K155" s="1">
        <f>IFERROR(__xludf.DUMMYFUNCTION("""COMPUTED_VALUE"""),822.33)</f>
        <v>822.33</v>
      </c>
      <c r="M155" s="2">
        <f>IFERROR(__xludf.DUMMYFUNCTION("""COMPUTED_VALUE"""),45516.66666666667)</f>
        <v>45516.66667</v>
      </c>
      <c r="N155" s="1">
        <f>IFERROR(__xludf.DUMMYFUNCTION("""COMPUTED_VALUE"""),1.0798937E7)</f>
        <v>10798937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IFERROR(__xludf.DUMMYFUNCTION("""COMPUTED_VALUE"""),822.68)</f>
        <v>822.68</v>
      </c>
      <c r="D156" s="2">
        <f>IFERROR(__xludf.DUMMYFUNCTION("""COMPUTED_VALUE"""),45517.66666666667)</f>
        <v>45517.66667</v>
      </c>
      <c r="E156" s="1">
        <f>IFERROR(__xludf.DUMMYFUNCTION("""COMPUTED_VALUE"""),836.19)</f>
        <v>836.19</v>
      </c>
      <c r="G156" s="2">
        <f>IFERROR(__xludf.DUMMYFUNCTION("""COMPUTED_VALUE"""),45517.66666666667)</f>
        <v>45517.66667</v>
      </c>
      <c r="H156" s="1">
        <f>IFERROR(__xludf.DUMMYFUNCTION("""COMPUTED_VALUE"""),821.62)</f>
        <v>821.62</v>
      </c>
      <c r="J156" s="2">
        <f>IFERROR(__xludf.DUMMYFUNCTION("""COMPUTED_VALUE"""),45517.66666666667)</f>
        <v>45517.66667</v>
      </c>
      <c r="K156" s="1">
        <f>IFERROR(__xludf.DUMMYFUNCTION("""COMPUTED_VALUE"""),835.28)</f>
        <v>835.28</v>
      </c>
      <c r="M156" s="2">
        <f>IFERROR(__xludf.DUMMYFUNCTION("""COMPUTED_VALUE"""),45517.66666666667)</f>
        <v>45517.66667</v>
      </c>
      <c r="N156" s="1">
        <f>IFERROR(__xludf.DUMMYFUNCTION("""COMPUTED_VALUE"""),1.1979257E7)</f>
        <v>11979257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IFERROR(__xludf.DUMMYFUNCTION("""COMPUTED_VALUE"""),831.56)</f>
        <v>831.56</v>
      </c>
      <c r="D157" s="2">
        <f>IFERROR(__xludf.DUMMYFUNCTION("""COMPUTED_VALUE"""),45518.66666666667)</f>
        <v>45518.66667</v>
      </c>
      <c r="E157" s="1">
        <f>IFERROR(__xludf.DUMMYFUNCTION("""COMPUTED_VALUE"""),837.51)</f>
        <v>837.51</v>
      </c>
      <c r="G157" s="2">
        <f>IFERROR(__xludf.DUMMYFUNCTION("""COMPUTED_VALUE"""),45518.66666666667)</f>
        <v>45518.66667</v>
      </c>
      <c r="H157" s="1">
        <f>IFERROR(__xludf.DUMMYFUNCTION("""COMPUTED_VALUE"""),830.03)</f>
        <v>830.03</v>
      </c>
      <c r="J157" s="2">
        <f>IFERROR(__xludf.DUMMYFUNCTION("""COMPUTED_VALUE"""),45518.66666666667)</f>
        <v>45518.66667</v>
      </c>
      <c r="K157" s="1">
        <f>IFERROR(__xludf.DUMMYFUNCTION("""COMPUTED_VALUE"""),832.31)</f>
        <v>832.31</v>
      </c>
      <c r="M157" s="2">
        <f>IFERROR(__xludf.DUMMYFUNCTION("""COMPUTED_VALUE"""),45518.66666666667)</f>
        <v>45518.66667</v>
      </c>
      <c r="N157" s="1">
        <f>IFERROR(__xludf.DUMMYFUNCTION("""COMPUTED_VALUE"""),1.006658E7)</f>
        <v>10066580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IFERROR(__xludf.DUMMYFUNCTION("""COMPUTED_VALUE"""),832.71)</f>
        <v>832.71</v>
      </c>
      <c r="D158" s="2">
        <f>IFERROR(__xludf.DUMMYFUNCTION("""COMPUTED_VALUE"""),45519.66666666667)</f>
        <v>45519.66667</v>
      </c>
      <c r="E158" s="1">
        <f>IFERROR(__xludf.DUMMYFUNCTION("""COMPUTED_VALUE"""),835.3)</f>
        <v>835.3</v>
      </c>
      <c r="G158" s="2">
        <f>IFERROR(__xludf.DUMMYFUNCTION("""COMPUTED_VALUE"""),45519.66666666667)</f>
        <v>45519.66667</v>
      </c>
      <c r="H158" s="1">
        <f>IFERROR(__xludf.DUMMYFUNCTION("""COMPUTED_VALUE"""),826.61)</f>
        <v>826.61</v>
      </c>
      <c r="J158" s="2">
        <f>IFERROR(__xludf.DUMMYFUNCTION("""COMPUTED_VALUE"""),45519.66666666667)</f>
        <v>45519.66667</v>
      </c>
      <c r="K158" s="1">
        <f>IFERROR(__xludf.DUMMYFUNCTION("""COMPUTED_VALUE"""),833.23)</f>
        <v>833.23</v>
      </c>
      <c r="M158" s="2">
        <f>IFERROR(__xludf.DUMMYFUNCTION("""COMPUTED_VALUE"""),45519.66666666667)</f>
        <v>45519.66667</v>
      </c>
      <c r="N158" s="1">
        <f>IFERROR(__xludf.DUMMYFUNCTION("""COMPUTED_VALUE"""),1.2804124E7)</f>
        <v>12804124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IFERROR(__xludf.DUMMYFUNCTION("""COMPUTED_VALUE"""),834.26)</f>
        <v>834.26</v>
      </c>
      <c r="D159" s="2">
        <f>IFERROR(__xludf.DUMMYFUNCTION("""COMPUTED_VALUE"""),45520.66666666667)</f>
        <v>45520.66667</v>
      </c>
      <c r="E159" s="1">
        <f>IFERROR(__xludf.DUMMYFUNCTION("""COMPUTED_VALUE"""),837.58)</f>
        <v>837.58</v>
      </c>
      <c r="G159" s="2">
        <f>IFERROR(__xludf.DUMMYFUNCTION("""COMPUTED_VALUE"""),45520.66666666667)</f>
        <v>45520.66667</v>
      </c>
      <c r="H159" s="1">
        <f>IFERROR(__xludf.DUMMYFUNCTION("""COMPUTED_VALUE"""),830.43)</f>
        <v>830.43</v>
      </c>
      <c r="J159" s="2">
        <f>IFERROR(__xludf.DUMMYFUNCTION("""COMPUTED_VALUE"""),45520.66666666667)</f>
        <v>45520.66667</v>
      </c>
      <c r="K159" s="1">
        <f>IFERROR(__xludf.DUMMYFUNCTION("""COMPUTED_VALUE"""),837.11)</f>
        <v>837.11</v>
      </c>
      <c r="M159" s="2">
        <f>IFERROR(__xludf.DUMMYFUNCTION("""COMPUTED_VALUE"""),45520.66666666667)</f>
        <v>45520.66667</v>
      </c>
      <c r="N159" s="1">
        <f>IFERROR(__xludf.DUMMYFUNCTION("""COMPUTED_VALUE"""),1.1428533E7)</f>
        <v>11428533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IFERROR(__xludf.DUMMYFUNCTION("""COMPUTED_VALUE"""),838.1)</f>
        <v>838.1</v>
      </c>
      <c r="D160" s="2">
        <f>IFERROR(__xludf.DUMMYFUNCTION("""COMPUTED_VALUE"""),45523.66666666667)</f>
        <v>45523.66667</v>
      </c>
      <c r="E160" s="1">
        <f>IFERROR(__xludf.DUMMYFUNCTION("""COMPUTED_VALUE"""),841.8)</f>
        <v>841.8</v>
      </c>
      <c r="G160" s="2">
        <f>IFERROR(__xludf.DUMMYFUNCTION("""COMPUTED_VALUE"""),45523.66666666667)</f>
        <v>45523.66667</v>
      </c>
      <c r="H160" s="1">
        <f>IFERROR(__xludf.DUMMYFUNCTION("""COMPUTED_VALUE"""),836.72)</f>
        <v>836.72</v>
      </c>
      <c r="J160" s="2">
        <f>IFERROR(__xludf.DUMMYFUNCTION("""COMPUTED_VALUE"""),45523.66666666667)</f>
        <v>45523.66667</v>
      </c>
      <c r="K160" s="1">
        <f>IFERROR(__xludf.DUMMYFUNCTION("""COMPUTED_VALUE"""),838.98)</f>
        <v>838.98</v>
      </c>
      <c r="M160" s="2">
        <f>IFERROR(__xludf.DUMMYFUNCTION("""COMPUTED_VALUE"""),45523.66666666667)</f>
        <v>45523.66667</v>
      </c>
      <c r="N160" s="1">
        <f>IFERROR(__xludf.DUMMYFUNCTION("""COMPUTED_VALUE"""),1.0200901E7)</f>
        <v>10200901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IFERROR(__xludf.DUMMYFUNCTION("""COMPUTED_VALUE"""),839.67)</f>
        <v>839.67</v>
      </c>
      <c r="D161" s="2">
        <f>IFERROR(__xludf.DUMMYFUNCTION("""COMPUTED_VALUE"""),45524.66666666667)</f>
        <v>45524.66667</v>
      </c>
      <c r="E161" s="1">
        <f>IFERROR(__xludf.DUMMYFUNCTION("""COMPUTED_VALUE"""),843.0)</f>
        <v>843</v>
      </c>
      <c r="G161" s="2">
        <f>IFERROR(__xludf.DUMMYFUNCTION("""COMPUTED_VALUE"""),45524.66666666667)</f>
        <v>45524.66667</v>
      </c>
      <c r="H161" s="1">
        <f>IFERROR(__xludf.DUMMYFUNCTION("""COMPUTED_VALUE"""),836.59)</f>
        <v>836.59</v>
      </c>
      <c r="J161" s="2">
        <f>IFERROR(__xludf.DUMMYFUNCTION("""COMPUTED_VALUE"""),45524.66666666667)</f>
        <v>45524.66667</v>
      </c>
      <c r="K161" s="1">
        <f>IFERROR(__xludf.DUMMYFUNCTION("""COMPUTED_VALUE"""),842.15)</f>
        <v>842.15</v>
      </c>
      <c r="M161" s="2">
        <f>IFERROR(__xludf.DUMMYFUNCTION("""COMPUTED_VALUE"""),45524.66666666667)</f>
        <v>45524.66667</v>
      </c>
      <c r="N161" s="1">
        <f>IFERROR(__xludf.DUMMYFUNCTION("""COMPUTED_VALUE"""),1.1140772E7)</f>
        <v>11140772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IFERROR(__xludf.DUMMYFUNCTION("""COMPUTED_VALUE"""),843.93)</f>
        <v>843.93</v>
      </c>
      <c r="D162" s="2">
        <f>IFERROR(__xludf.DUMMYFUNCTION("""COMPUTED_VALUE"""),45525.66666666667)</f>
        <v>45525.66667</v>
      </c>
      <c r="E162" s="1">
        <f>IFERROR(__xludf.DUMMYFUNCTION("""COMPUTED_VALUE"""),849.25)</f>
        <v>849.25</v>
      </c>
      <c r="G162" s="2">
        <f>IFERROR(__xludf.DUMMYFUNCTION("""COMPUTED_VALUE"""),45525.66666666667)</f>
        <v>45525.66667</v>
      </c>
      <c r="H162" s="1">
        <f>IFERROR(__xludf.DUMMYFUNCTION("""COMPUTED_VALUE"""),842.23)</f>
        <v>842.23</v>
      </c>
      <c r="J162" s="2">
        <f>IFERROR(__xludf.DUMMYFUNCTION("""COMPUTED_VALUE"""),45525.66666666667)</f>
        <v>45525.66667</v>
      </c>
      <c r="K162" s="1">
        <f>IFERROR(__xludf.DUMMYFUNCTION("""COMPUTED_VALUE"""),849.0)</f>
        <v>849</v>
      </c>
      <c r="M162" s="2">
        <f>IFERROR(__xludf.DUMMYFUNCTION("""COMPUTED_VALUE"""),45525.66666666667)</f>
        <v>45525.66667</v>
      </c>
      <c r="N162" s="1">
        <f>IFERROR(__xludf.DUMMYFUNCTION("""COMPUTED_VALUE"""),1.0326094E7)</f>
        <v>10326094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IFERROR(__xludf.DUMMYFUNCTION("""COMPUTED_VALUE"""),849.66)</f>
        <v>849.66</v>
      </c>
      <c r="D163" s="2">
        <f>IFERROR(__xludf.DUMMYFUNCTION("""COMPUTED_VALUE"""),45526.66666666667)</f>
        <v>45526.66667</v>
      </c>
      <c r="E163" s="1">
        <f>IFERROR(__xludf.DUMMYFUNCTION("""COMPUTED_VALUE"""),849.83)</f>
        <v>849.83</v>
      </c>
      <c r="G163" s="2">
        <f>IFERROR(__xludf.DUMMYFUNCTION("""COMPUTED_VALUE"""),45526.66666666667)</f>
        <v>45526.66667</v>
      </c>
      <c r="H163" s="1">
        <f>IFERROR(__xludf.DUMMYFUNCTION("""COMPUTED_VALUE"""),843.39)</f>
        <v>843.39</v>
      </c>
      <c r="J163" s="2">
        <f>IFERROR(__xludf.DUMMYFUNCTION("""COMPUTED_VALUE"""),45526.66666666667)</f>
        <v>45526.66667</v>
      </c>
      <c r="K163" s="1">
        <f>IFERROR(__xludf.DUMMYFUNCTION("""COMPUTED_VALUE"""),849.58)</f>
        <v>849.58</v>
      </c>
      <c r="M163" s="2">
        <f>IFERROR(__xludf.DUMMYFUNCTION("""COMPUTED_VALUE"""),45526.66666666667)</f>
        <v>45526.66667</v>
      </c>
      <c r="N163" s="1">
        <f>IFERROR(__xludf.DUMMYFUNCTION("""COMPUTED_VALUE"""),1.1136479E7)</f>
        <v>11136479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IFERROR(__xludf.DUMMYFUNCTION("""COMPUTED_VALUE"""),850.62)</f>
        <v>850.62</v>
      </c>
      <c r="D164" s="2">
        <f>IFERROR(__xludf.DUMMYFUNCTION("""COMPUTED_VALUE"""),45527.66666666667)</f>
        <v>45527.66667</v>
      </c>
      <c r="E164" s="1">
        <f>IFERROR(__xludf.DUMMYFUNCTION("""COMPUTED_VALUE"""),853.34)</f>
        <v>853.34</v>
      </c>
      <c r="G164" s="2">
        <f>IFERROR(__xludf.DUMMYFUNCTION("""COMPUTED_VALUE"""),45527.66666666667)</f>
        <v>45527.66667</v>
      </c>
      <c r="H164" s="1">
        <f>IFERROR(__xludf.DUMMYFUNCTION("""COMPUTED_VALUE"""),847.06)</f>
        <v>847.06</v>
      </c>
      <c r="J164" s="2">
        <f>IFERROR(__xludf.DUMMYFUNCTION("""COMPUTED_VALUE"""),45527.66666666667)</f>
        <v>45527.66667</v>
      </c>
      <c r="K164" s="1">
        <f>IFERROR(__xludf.DUMMYFUNCTION("""COMPUTED_VALUE"""),853.05)</f>
        <v>853.05</v>
      </c>
      <c r="M164" s="2">
        <f>IFERROR(__xludf.DUMMYFUNCTION("""COMPUTED_VALUE"""),45527.66666666667)</f>
        <v>45527.66667</v>
      </c>
      <c r="N164" s="1">
        <f>IFERROR(__xludf.DUMMYFUNCTION("""COMPUTED_VALUE"""),1.2038589E7)</f>
        <v>12038589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IFERROR(__xludf.DUMMYFUNCTION("""COMPUTED_VALUE"""),853.32)</f>
        <v>853.32</v>
      </c>
      <c r="D165" s="2">
        <f>IFERROR(__xludf.DUMMYFUNCTION("""COMPUTED_VALUE"""),45530.66666666667)</f>
        <v>45530.66667</v>
      </c>
      <c r="E165" s="1">
        <f>IFERROR(__xludf.DUMMYFUNCTION("""COMPUTED_VALUE"""),862.94)</f>
        <v>862.94</v>
      </c>
      <c r="G165" s="2">
        <f>IFERROR(__xludf.DUMMYFUNCTION("""COMPUTED_VALUE"""),45530.66666666667)</f>
        <v>45530.66667</v>
      </c>
      <c r="H165" s="1">
        <f>IFERROR(__xludf.DUMMYFUNCTION("""COMPUTED_VALUE"""),853.18)</f>
        <v>853.18</v>
      </c>
      <c r="J165" s="2">
        <f>IFERROR(__xludf.DUMMYFUNCTION("""COMPUTED_VALUE"""),45530.66666666667)</f>
        <v>45530.66667</v>
      </c>
      <c r="K165" s="1">
        <f>IFERROR(__xludf.DUMMYFUNCTION("""COMPUTED_VALUE"""),859.75)</f>
        <v>859.75</v>
      </c>
      <c r="M165" s="2">
        <f>IFERROR(__xludf.DUMMYFUNCTION("""COMPUTED_VALUE"""),45530.66666666667)</f>
        <v>45530.66667</v>
      </c>
      <c r="N165" s="1">
        <f>IFERROR(__xludf.DUMMYFUNCTION("""COMPUTED_VALUE"""),1.1128867E7)</f>
        <v>11128867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IFERROR(__xludf.DUMMYFUNCTION("""COMPUTED_VALUE"""),862.19)</f>
        <v>862.19</v>
      </c>
      <c r="D166" s="2">
        <f>IFERROR(__xludf.DUMMYFUNCTION("""COMPUTED_VALUE"""),45531.66666666667)</f>
        <v>45531.66667</v>
      </c>
      <c r="E166" s="1">
        <f>IFERROR(__xludf.DUMMYFUNCTION("""COMPUTED_VALUE"""),867.56)</f>
        <v>867.56</v>
      </c>
      <c r="G166" s="2">
        <f>IFERROR(__xludf.DUMMYFUNCTION("""COMPUTED_VALUE"""),45531.66666666667)</f>
        <v>45531.66667</v>
      </c>
      <c r="H166" s="1">
        <f>IFERROR(__xludf.DUMMYFUNCTION("""COMPUTED_VALUE"""),859.78)</f>
        <v>859.78</v>
      </c>
      <c r="J166" s="2">
        <f>IFERROR(__xludf.DUMMYFUNCTION("""COMPUTED_VALUE"""),45531.66666666667)</f>
        <v>45531.66667</v>
      </c>
      <c r="K166" s="1">
        <f>IFERROR(__xludf.DUMMYFUNCTION("""COMPUTED_VALUE"""),866.89)</f>
        <v>866.89</v>
      </c>
      <c r="M166" s="2">
        <f>IFERROR(__xludf.DUMMYFUNCTION("""COMPUTED_VALUE"""),45531.66666666667)</f>
        <v>45531.66667</v>
      </c>
      <c r="N166" s="1">
        <f>IFERROR(__xludf.DUMMYFUNCTION("""COMPUTED_VALUE"""),8178369.0)</f>
        <v>8178369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IFERROR(__xludf.DUMMYFUNCTION("""COMPUTED_VALUE"""),867.69)</f>
        <v>867.69</v>
      </c>
      <c r="D167" s="2">
        <f>IFERROR(__xludf.DUMMYFUNCTION("""COMPUTED_VALUE"""),45532.66666666667)</f>
        <v>45532.66667</v>
      </c>
      <c r="E167" s="1">
        <f>IFERROR(__xludf.DUMMYFUNCTION("""COMPUTED_VALUE"""),871.5)</f>
        <v>871.5</v>
      </c>
      <c r="G167" s="2">
        <f>IFERROR(__xludf.DUMMYFUNCTION("""COMPUTED_VALUE"""),45532.66666666667)</f>
        <v>45532.66667</v>
      </c>
      <c r="H167" s="1">
        <f>IFERROR(__xludf.DUMMYFUNCTION("""COMPUTED_VALUE"""),865.06)</f>
        <v>865.06</v>
      </c>
      <c r="J167" s="2">
        <f>IFERROR(__xludf.DUMMYFUNCTION("""COMPUTED_VALUE"""),45532.66666666667)</f>
        <v>45532.66667</v>
      </c>
      <c r="K167" s="1">
        <f>IFERROR(__xludf.DUMMYFUNCTION("""COMPUTED_VALUE"""),868.77)</f>
        <v>868.77</v>
      </c>
      <c r="M167" s="2">
        <f>IFERROR(__xludf.DUMMYFUNCTION("""COMPUTED_VALUE"""),45532.66666666667)</f>
        <v>45532.66667</v>
      </c>
      <c r="N167" s="1">
        <f>IFERROR(__xludf.DUMMYFUNCTION("""COMPUTED_VALUE"""),1.1218378E7)</f>
        <v>11218378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IFERROR(__xludf.DUMMYFUNCTION("""COMPUTED_VALUE"""),870.64)</f>
        <v>870.64</v>
      </c>
      <c r="D168" s="2">
        <f>IFERROR(__xludf.DUMMYFUNCTION("""COMPUTED_VALUE"""),45533.66666666667)</f>
        <v>45533.66667</v>
      </c>
      <c r="E168" s="1">
        <f>IFERROR(__xludf.DUMMYFUNCTION("""COMPUTED_VALUE"""),871.13)</f>
        <v>871.13</v>
      </c>
      <c r="G168" s="2">
        <f>IFERROR(__xludf.DUMMYFUNCTION("""COMPUTED_VALUE"""),45533.66666666667)</f>
        <v>45533.66667</v>
      </c>
      <c r="H168" s="1">
        <f>IFERROR(__xludf.DUMMYFUNCTION("""COMPUTED_VALUE"""),864.42)</f>
        <v>864.42</v>
      </c>
      <c r="J168" s="2">
        <f>IFERROR(__xludf.DUMMYFUNCTION("""COMPUTED_VALUE"""),45533.66666666667)</f>
        <v>45533.66667</v>
      </c>
      <c r="K168" s="1">
        <f>IFERROR(__xludf.DUMMYFUNCTION("""COMPUTED_VALUE"""),869.42)</f>
        <v>869.42</v>
      </c>
      <c r="M168" s="2">
        <f>IFERROR(__xludf.DUMMYFUNCTION("""COMPUTED_VALUE"""),45533.66666666667)</f>
        <v>45533.66667</v>
      </c>
      <c r="N168" s="1">
        <f>IFERROR(__xludf.DUMMYFUNCTION("""COMPUTED_VALUE"""),8879938.0)</f>
        <v>8879938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IFERROR(__xludf.DUMMYFUNCTION("""COMPUTED_VALUE"""),870.67)</f>
        <v>870.67</v>
      </c>
      <c r="D169" s="2">
        <f>IFERROR(__xludf.DUMMYFUNCTION("""COMPUTED_VALUE"""),45534.66666666667)</f>
        <v>45534.66667</v>
      </c>
      <c r="E169" s="1">
        <f>IFERROR(__xludf.DUMMYFUNCTION("""COMPUTED_VALUE"""),876.07)</f>
        <v>876.07</v>
      </c>
      <c r="G169" s="2">
        <f>IFERROR(__xludf.DUMMYFUNCTION("""COMPUTED_VALUE"""),45534.66666666667)</f>
        <v>45534.66667</v>
      </c>
      <c r="H169" s="1">
        <f>IFERROR(__xludf.DUMMYFUNCTION("""COMPUTED_VALUE"""),867.82)</f>
        <v>867.82</v>
      </c>
      <c r="J169" s="2">
        <f>IFERROR(__xludf.DUMMYFUNCTION("""COMPUTED_VALUE"""),45534.66666666667)</f>
        <v>45534.66667</v>
      </c>
      <c r="K169" s="1">
        <f>IFERROR(__xludf.DUMMYFUNCTION("""COMPUTED_VALUE"""),875.13)</f>
        <v>875.13</v>
      </c>
      <c r="M169" s="2">
        <f>IFERROR(__xludf.DUMMYFUNCTION("""COMPUTED_VALUE"""),45534.66666666667)</f>
        <v>45534.66667</v>
      </c>
      <c r="N169" s="1">
        <f>IFERROR(__xludf.DUMMYFUNCTION("""COMPUTED_VALUE"""),1.3611489E7)</f>
        <v>13611489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IFERROR(__xludf.DUMMYFUNCTION("""COMPUTED_VALUE"""),876.16)</f>
        <v>876.16</v>
      </c>
      <c r="D170" s="2">
        <f>IFERROR(__xludf.DUMMYFUNCTION("""COMPUTED_VALUE"""),45538.66666666667)</f>
        <v>45538.66667</v>
      </c>
      <c r="E170" s="1">
        <f>IFERROR(__xludf.DUMMYFUNCTION("""COMPUTED_VALUE"""),892.2)</f>
        <v>892.2</v>
      </c>
      <c r="G170" s="2">
        <f>IFERROR(__xludf.DUMMYFUNCTION("""COMPUTED_VALUE"""),45538.66666666667)</f>
        <v>45538.66667</v>
      </c>
      <c r="H170" s="1">
        <f>IFERROR(__xludf.DUMMYFUNCTION("""COMPUTED_VALUE"""),875.13)</f>
        <v>875.13</v>
      </c>
      <c r="J170" s="2">
        <f>IFERROR(__xludf.DUMMYFUNCTION("""COMPUTED_VALUE"""),45538.66666666667)</f>
        <v>45538.66667</v>
      </c>
      <c r="K170" s="1">
        <f>IFERROR(__xludf.DUMMYFUNCTION("""COMPUTED_VALUE"""),888.31)</f>
        <v>888.31</v>
      </c>
      <c r="M170" s="2">
        <f>IFERROR(__xludf.DUMMYFUNCTION("""COMPUTED_VALUE"""),45538.66666666667)</f>
        <v>45538.66667</v>
      </c>
      <c r="N170" s="1">
        <f>IFERROR(__xludf.DUMMYFUNCTION("""COMPUTED_VALUE"""),1.7025606E7)</f>
        <v>17025606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IFERROR(__xludf.DUMMYFUNCTION("""COMPUTED_VALUE"""),890.03)</f>
        <v>890.03</v>
      </c>
      <c r="D171" s="2">
        <f>IFERROR(__xludf.DUMMYFUNCTION("""COMPUTED_VALUE"""),45539.66666666667)</f>
        <v>45539.66667</v>
      </c>
      <c r="E171" s="1">
        <f>IFERROR(__xludf.DUMMYFUNCTION("""COMPUTED_VALUE"""),899.15)</f>
        <v>899.15</v>
      </c>
      <c r="G171" s="2">
        <f>IFERROR(__xludf.DUMMYFUNCTION("""COMPUTED_VALUE"""),45539.66666666667)</f>
        <v>45539.66667</v>
      </c>
      <c r="H171" s="1">
        <f>IFERROR(__xludf.DUMMYFUNCTION("""COMPUTED_VALUE"""),886.91)</f>
        <v>886.91</v>
      </c>
      <c r="J171" s="2">
        <f>IFERROR(__xludf.DUMMYFUNCTION("""COMPUTED_VALUE"""),45539.66666666667)</f>
        <v>45539.66667</v>
      </c>
      <c r="K171" s="1">
        <f>IFERROR(__xludf.DUMMYFUNCTION("""COMPUTED_VALUE"""),896.01)</f>
        <v>896.01</v>
      </c>
      <c r="M171" s="2">
        <f>IFERROR(__xludf.DUMMYFUNCTION("""COMPUTED_VALUE"""),45539.66666666667)</f>
        <v>45539.66667</v>
      </c>
      <c r="N171" s="1">
        <f>IFERROR(__xludf.DUMMYFUNCTION("""COMPUTED_VALUE"""),1.3149066E7)</f>
        <v>13149066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IFERROR(__xludf.DUMMYFUNCTION("""COMPUTED_VALUE"""),898.78)</f>
        <v>898.78</v>
      </c>
      <c r="D172" s="2">
        <f>IFERROR(__xludf.DUMMYFUNCTION("""COMPUTED_VALUE"""),45540.66666666667)</f>
        <v>45540.66667</v>
      </c>
      <c r="E172" s="1">
        <f>IFERROR(__xludf.DUMMYFUNCTION("""COMPUTED_VALUE"""),901.03)</f>
        <v>901.03</v>
      </c>
      <c r="G172" s="2">
        <f>IFERROR(__xludf.DUMMYFUNCTION("""COMPUTED_VALUE"""),45540.66666666667)</f>
        <v>45540.66667</v>
      </c>
      <c r="H172" s="1">
        <f>IFERROR(__xludf.DUMMYFUNCTION("""COMPUTED_VALUE"""),885.74)</f>
        <v>885.74</v>
      </c>
      <c r="J172" s="2">
        <f>IFERROR(__xludf.DUMMYFUNCTION("""COMPUTED_VALUE"""),45540.66666666667)</f>
        <v>45540.66667</v>
      </c>
      <c r="K172" s="1">
        <f>IFERROR(__xludf.DUMMYFUNCTION("""COMPUTED_VALUE"""),886.83)</f>
        <v>886.83</v>
      </c>
      <c r="M172" s="2">
        <f>IFERROR(__xludf.DUMMYFUNCTION("""COMPUTED_VALUE"""),45540.66666666667)</f>
        <v>45540.66667</v>
      </c>
      <c r="N172" s="1">
        <f>IFERROR(__xludf.DUMMYFUNCTION("""COMPUTED_VALUE"""),1.3605808E7)</f>
        <v>13605808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IFERROR(__xludf.DUMMYFUNCTION("""COMPUTED_VALUE"""),886.55)</f>
        <v>886.55</v>
      </c>
      <c r="D173" s="2">
        <f>IFERROR(__xludf.DUMMYFUNCTION("""COMPUTED_VALUE"""),45541.66666666667)</f>
        <v>45541.66667</v>
      </c>
      <c r="E173" s="1">
        <f>IFERROR(__xludf.DUMMYFUNCTION("""COMPUTED_VALUE"""),893.4)</f>
        <v>893.4</v>
      </c>
      <c r="G173" s="2">
        <f>IFERROR(__xludf.DUMMYFUNCTION("""COMPUTED_VALUE"""),45541.66666666667)</f>
        <v>45541.66667</v>
      </c>
      <c r="H173" s="1">
        <f>IFERROR(__xludf.DUMMYFUNCTION("""COMPUTED_VALUE"""),885.81)</f>
        <v>885.81</v>
      </c>
      <c r="J173" s="2">
        <f>IFERROR(__xludf.DUMMYFUNCTION("""COMPUTED_VALUE"""),45541.66666666667)</f>
        <v>45541.66667</v>
      </c>
      <c r="K173" s="1">
        <f>IFERROR(__xludf.DUMMYFUNCTION("""COMPUTED_VALUE"""),886.78)</f>
        <v>886.78</v>
      </c>
      <c r="M173" s="2">
        <f>IFERROR(__xludf.DUMMYFUNCTION("""COMPUTED_VALUE"""),45541.66666666667)</f>
        <v>45541.66667</v>
      </c>
      <c r="N173" s="1">
        <f>IFERROR(__xludf.DUMMYFUNCTION("""COMPUTED_VALUE"""),1.6613194E7)</f>
        <v>16613194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IFERROR(__xludf.DUMMYFUNCTION("""COMPUTED_VALUE"""),887.74)</f>
        <v>887.74</v>
      </c>
      <c r="D174" s="2">
        <f>IFERROR(__xludf.DUMMYFUNCTION("""COMPUTED_VALUE"""),45544.66666666667)</f>
        <v>45544.66667</v>
      </c>
      <c r="E174" s="1">
        <f>IFERROR(__xludf.DUMMYFUNCTION("""COMPUTED_VALUE"""),900.3)</f>
        <v>900.3</v>
      </c>
      <c r="G174" s="2">
        <f>IFERROR(__xludf.DUMMYFUNCTION("""COMPUTED_VALUE"""),45544.66666666667)</f>
        <v>45544.66667</v>
      </c>
      <c r="H174" s="1">
        <f>IFERROR(__xludf.DUMMYFUNCTION("""COMPUTED_VALUE"""),887.74)</f>
        <v>887.74</v>
      </c>
      <c r="J174" s="2">
        <f>IFERROR(__xludf.DUMMYFUNCTION("""COMPUTED_VALUE"""),45544.66666666667)</f>
        <v>45544.66667</v>
      </c>
      <c r="K174" s="1">
        <f>IFERROR(__xludf.DUMMYFUNCTION("""COMPUTED_VALUE"""),896.96)</f>
        <v>896.96</v>
      </c>
      <c r="M174" s="2">
        <f>IFERROR(__xludf.DUMMYFUNCTION("""COMPUTED_VALUE"""),45544.66666666667)</f>
        <v>45544.66667</v>
      </c>
      <c r="N174" s="1">
        <f>IFERROR(__xludf.DUMMYFUNCTION("""COMPUTED_VALUE"""),1.2647442E7)</f>
        <v>12647442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IFERROR(__xludf.DUMMYFUNCTION("""COMPUTED_VALUE"""),896.38)</f>
        <v>896.38</v>
      </c>
      <c r="D175" s="2">
        <f>IFERROR(__xludf.DUMMYFUNCTION("""COMPUTED_VALUE"""),45545.66666666667)</f>
        <v>45545.66667</v>
      </c>
      <c r="E175" s="1">
        <f>IFERROR(__xludf.DUMMYFUNCTION("""COMPUTED_VALUE"""),899.91)</f>
        <v>899.91</v>
      </c>
      <c r="G175" s="2">
        <f>IFERROR(__xludf.DUMMYFUNCTION("""COMPUTED_VALUE"""),45545.66666666667)</f>
        <v>45545.66667</v>
      </c>
      <c r="H175" s="1">
        <f>IFERROR(__xludf.DUMMYFUNCTION("""COMPUTED_VALUE"""),887.26)</f>
        <v>887.26</v>
      </c>
      <c r="J175" s="2">
        <f>IFERROR(__xludf.DUMMYFUNCTION("""COMPUTED_VALUE"""),45545.66666666667)</f>
        <v>45545.66667</v>
      </c>
      <c r="K175" s="1">
        <f>IFERROR(__xludf.DUMMYFUNCTION("""COMPUTED_VALUE"""),893.34)</f>
        <v>893.34</v>
      </c>
      <c r="M175" s="2">
        <f>IFERROR(__xludf.DUMMYFUNCTION("""COMPUTED_VALUE"""),45545.66666666667)</f>
        <v>45545.66667</v>
      </c>
      <c r="N175" s="1">
        <f>IFERROR(__xludf.DUMMYFUNCTION("""COMPUTED_VALUE"""),1.1039671E7)</f>
        <v>11039671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IFERROR(__xludf.DUMMYFUNCTION("""COMPUTED_VALUE"""),890.45)</f>
        <v>890.45</v>
      </c>
      <c r="D176" s="2">
        <f>IFERROR(__xludf.DUMMYFUNCTION("""COMPUTED_VALUE"""),45546.66666666667)</f>
        <v>45546.66667</v>
      </c>
      <c r="E176" s="1">
        <f>IFERROR(__xludf.DUMMYFUNCTION("""COMPUTED_VALUE"""),890.45)</f>
        <v>890.45</v>
      </c>
      <c r="G176" s="2">
        <f>IFERROR(__xludf.DUMMYFUNCTION("""COMPUTED_VALUE"""),45546.66666666667)</f>
        <v>45546.66667</v>
      </c>
      <c r="H176" s="1">
        <f>IFERROR(__xludf.DUMMYFUNCTION("""COMPUTED_VALUE"""),874.37)</f>
        <v>874.37</v>
      </c>
      <c r="J176" s="2">
        <f>IFERROR(__xludf.DUMMYFUNCTION("""COMPUTED_VALUE"""),45546.66666666667)</f>
        <v>45546.66667</v>
      </c>
      <c r="K176" s="1">
        <f>IFERROR(__xludf.DUMMYFUNCTION("""COMPUTED_VALUE"""),881.39)</f>
        <v>881.39</v>
      </c>
      <c r="M176" s="2">
        <f>IFERROR(__xludf.DUMMYFUNCTION("""COMPUTED_VALUE"""),45546.66666666667)</f>
        <v>45546.66667</v>
      </c>
      <c r="N176" s="1">
        <f>IFERROR(__xludf.DUMMYFUNCTION("""COMPUTED_VALUE"""),1.2287757E7)</f>
        <v>12287757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IFERROR(__xludf.DUMMYFUNCTION("""COMPUTED_VALUE"""),880.62)</f>
        <v>880.62</v>
      </c>
      <c r="D177" s="2">
        <f>IFERROR(__xludf.DUMMYFUNCTION("""COMPUTED_VALUE"""),45547.66666666667)</f>
        <v>45547.66667</v>
      </c>
      <c r="E177" s="1">
        <f>IFERROR(__xludf.DUMMYFUNCTION("""COMPUTED_VALUE"""),882.66)</f>
        <v>882.66</v>
      </c>
      <c r="G177" s="2">
        <f>IFERROR(__xludf.DUMMYFUNCTION("""COMPUTED_VALUE"""),45547.66666666667)</f>
        <v>45547.66667</v>
      </c>
      <c r="H177" s="1">
        <f>IFERROR(__xludf.DUMMYFUNCTION("""COMPUTED_VALUE"""),868.77)</f>
        <v>868.77</v>
      </c>
      <c r="J177" s="2">
        <f>IFERROR(__xludf.DUMMYFUNCTION("""COMPUTED_VALUE"""),45547.66666666667)</f>
        <v>45547.66667</v>
      </c>
      <c r="K177" s="1">
        <f>IFERROR(__xludf.DUMMYFUNCTION("""COMPUTED_VALUE"""),875.66)</f>
        <v>875.66</v>
      </c>
      <c r="M177" s="2">
        <f>IFERROR(__xludf.DUMMYFUNCTION("""COMPUTED_VALUE"""),45547.66666666667)</f>
        <v>45547.66667</v>
      </c>
      <c r="N177" s="1">
        <f>IFERROR(__xludf.DUMMYFUNCTION("""COMPUTED_VALUE"""),1.3371789E7)</f>
        <v>13371789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IFERROR(__xludf.DUMMYFUNCTION("""COMPUTED_VALUE"""),876.51)</f>
        <v>876.51</v>
      </c>
      <c r="D178" s="2">
        <f>IFERROR(__xludf.DUMMYFUNCTION("""COMPUTED_VALUE"""),45548.66666666667)</f>
        <v>45548.66667</v>
      </c>
      <c r="E178" s="1">
        <f>IFERROR(__xludf.DUMMYFUNCTION("""COMPUTED_VALUE"""),882.87)</f>
        <v>882.87</v>
      </c>
      <c r="G178" s="2">
        <f>IFERROR(__xludf.DUMMYFUNCTION("""COMPUTED_VALUE"""),45548.66666666667)</f>
        <v>45548.66667</v>
      </c>
      <c r="H178" s="1">
        <f>IFERROR(__xludf.DUMMYFUNCTION("""COMPUTED_VALUE"""),874.99)</f>
        <v>874.99</v>
      </c>
      <c r="J178" s="2">
        <f>IFERROR(__xludf.DUMMYFUNCTION("""COMPUTED_VALUE"""),45548.66666666667)</f>
        <v>45548.66667</v>
      </c>
      <c r="K178" s="1">
        <f>IFERROR(__xludf.DUMMYFUNCTION("""COMPUTED_VALUE"""),882.0)</f>
        <v>882</v>
      </c>
      <c r="M178" s="2">
        <f>IFERROR(__xludf.DUMMYFUNCTION("""COMPUTED_VALUE"""),45548.66666666667)</f>
        <v>45548.66667</v>
      </c>
      <c r="N178" s="1">
        <f>IFERROR(__xludf.DUMMYFUNCTION("""COMPUTED_VALUE"""),1.1685589E7)</f>
        <v>11685589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IFERROR(__xludf.DUMMYFUNCTION("""COMPUTED_VALUE"""),879.94)</f>
        <v>879.94</v>
      </c>
      <c r="D179" s="2">
        <f>IFERROR(__xludf.DUMMYFUNCTION("""COMPUTED_VALUE"""),45551.66666666667)</f>
        <v>45551.66667</v>
      </c>
      <c r="E179" s="1">
        <f>IFERROR(__xludf.DUMMYFUNCTION("""COMPUTED_VALUE"""),884.17)</f>
        <v>884.17</v>
      </c>
      <c r="G179" s="2">
        <f>IFERROR(__xludf.DUMMYFUNCTION("""COMPUTED_VALUE"""),45551.66666666667)</f>
        <v>45551.66667</v>
      </c>
      <c r="H179" s="1">
        <f>IFERROR(__xludf.DUMMYFUNCTION("""COMPUTED_VALUE"""),873.75)</f>
        <v>873.75</v>
      </c>
      <c r="J179" s="2">
        <f>IFERROR(__xludf.DUMMYFUNCTION("""COMPUTED_VALUE"""),45551.66666666667)</f>
        <v>45551.66667</v>
      </c>
      <c r="K179" s="1">
        <f>IFERROR(__xludf.DUMMYFUNCTION("""COMPUTED_VALUE"""),877.01)</f>
        <v>877.01</v>
      </c>
      <c r="M179" s="2">
        <f>IFERROR(__xludf.DUMMYFUNCTION("""COMPUTED_VALUE"""),45551.66666666667)</f>
        <v>45551.66667</v>
      </c>
      <c r="N179" s="1">
        <f>IFERROR(__xludf.DUMMYFUNCTION("""COMPUTED_VALUE"""),1.6543591E7)</f>
        <v>16543591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IFERROR(__xludf.DUMMYFUNCTION("""COMPUTED_VALUE"""),870.51)</f>
        <v>870.51</v>
      </c>
      <c r="D180" s="2">
        <f>IFERROR(__xludf.DUMMYFUNCTION("""COMPUTED_VALUE"""),45552.66666666667)</f>
        <v>45552.66667</v>
      </c>
      <c r="E180" s="1">
        <f>IFERROR(__xludf.DUMMYFUNCTION("""COMPUTED_VALUE"""),871.58)</f>
        <v>871.58</v>
      </c>
      <c r="G180" s="2">
        <f>IFERROR(__xludf.DUMMYFUNCTION("""COMPUTED_VALUE"""),45552.66666666667)</f>
        <v>45552.66667</v>
      </c>
      <c r="H180" s="1">
        <f>IFERROR(__xludf.DUMMYFUNCTION("""COMPUTED_VALUE"""),851.86)</f>
        <v>851.86</v>
      </c>
      <c r="J180" s="2">
        <f>IFERROR(__xludf.DUMMYFUNCTION("""COMPUTED_VALUE"""),45552.66666666667)</f>
        <v>45552.66667</v>
      </c>
      <c r="K180" s="1">
        <f>IFERROR(__xludf.DUMMYFUNCTION("""COMPUTED_VALUE"""),857.54)</f>
        <v>857.54</v>
      </c>
      <c r="M180" s="2">
        <f>IFERROR(__xludf.DUMMYFUNCTION("""COMPUTED_VALUE"""),45552.66666666667)</f>
        <v>45552.66667</v>
      </c>
      <c r="N180" s="1">
        <f>IFERROR(__xludf.DUMMYFUNCTION("""COMPUTED_VALUE"""),1.7216064E7)</f>
        <v>17216064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IFERROR(__xludf.DUMMYFUNCTION("""COMPUTED_VALUE"""),856.0)</f>
        <v>856</v>
      </c>
      <c r="D181" s="2">
        <f>IFERROR(__xludf.DUMMYFUNCTION("""COMPUTED_VALUE"""),45553.66666666667)</f>
        <v>45553.66667</v>
      </c>
      <c r="E181" s="1">
        <f>IFERROR(__xludf.DUMMYFUNCTION("""COMPUTED_VALUE"""),858.88)</f>
        <v>858.88</v>
      </c>
      <c r="G181" s="2">
        <f>IFERROR(__xludf.DUMMYFUNCTION("""COMPUTED_VALUE"""),45553.66666666667)</f>
        <v>45553.66667</v>
      </c>
      <c r="H181" s="1">
        <f>IFERROR(__xludf.DUMMYFUNCTION("""COMPUTED_VALUE"""),844.47)</f>
        <v>844.47</v>
      </c>
      <c r="J181" s="2">
        <f>IFERROR(__xludf.DUMMYFUNCTION("""COMPUTED_VALUE"""),45553.66666666667)</f>
        <v>45553.66667</v>
      </c>
      <c r="K181" s="1">
        <f>IFERROR(__xludf.DUMMYFUNCTION("""COMPUTED_VALUE"""),847.35)</f>
        <v>847.35</v>
      </c>
      <c r="M181" s="2">
        <f>IFERROR(__xludf.DUMMYFUNCTION("""COMPUTED_VALUE"""),45553.66666666667)</f>
        <v>45553.66667</v>
      </c>
      <c r="N181" s="1">
        <f>IFERROR(__xludf.DUMMYFUNCTION("""COMPUTED_VALUE"""),1.7173173E7)</f>
        <v>17173173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IFERROR(__xludf.DUMMYFUNCTION("""COMPUTED_VALUE"""),847.3)</f>
        <v>847.3</v>
      </c>
      <c r="D182" s="2">
        <f>IFERROR(__xludf.DUMMYFUNCTION("""COMPUTED_VALUE"""),45554.66666666667)</f>
        <v>45554.66667</v>
      </c>
      <c r="E182" s="1">
        <f>IFERROR(__xludf.DUMMYFUNCTION("""COMPUTED_VALUE"""),847.3)</f>
        <v>847.3</v>
      </c>
      <c r="G182" s="2">
        <f>IFERROR(__xludf.DUMMYFUNCTION("""COMPUTED_VALUE"""),45554.66666666667)</f>
        <v>45554.66667</v>
      </c>
      <c r="H182" s="1">
        <f>IFERROR(__xludf.DUMMYFUNCTION("""COMPUTED_VALUE"""),837.29)</f>
        <v>837.29</v>
      </c>
      <c r="J182" s="2">
        <f>IFERROR(__xludf.DUMMYFUNCTION("""COMPUTED_VALUE"""),45554.66666666667)</f>
        <v>45554.66667</v>
      </c>
      <c r="K182" s="1">
        <f>IFERROR(__xludf.DUMMYFUNCTION("""COMPUTED_VALUE"""),839.39)</f>
        <v>839.39</v>
      </c>
      <c r="M182" s="2">
        <f>IFERROR(__xludf.DUMMYFUNCTION("""COMPUTED_VALUE"""),45554.66666666667)</f>
        <v>45554.66667</v>
      </c>
      <c r="N182" s="1">
        <f>IFERROR(__xludf.DUMMYFUNCTION("""COMPUTED_VALUE"""),1.8048171E7)</f>
        <v>18048171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IFERROR(__xludf.DUMMYFUNCTION("""COMPUTED_VALUE"""),838.24)</f>
        <v>838.24</v>
      </c>
      <c r="D183" s="2">
        <f>IFERROR(__xludf.DUMMYFUNCTION("""COMPUTED_VALUE"""),45555.66666666667)</f>
        <v>45555.66667</v>
      </c>
      <c r="E183" s="1">
        <f>IFERROR(__xludf.DUMMYFUNCTION("""COMPUTED_VALUE"""),845.27)</f>
        <v>845.27</v>
      </c>
      <c r="G183" s="2">
        <f>IFERROR(__xludf.DUMMYFUNCTION("""COMPUTED_VALUE"""),45555.66666666667)</f>
        <v>45555.66667</v>
      </c>
      <c r="H183" s="1">
        <f>IFERROR(__xludf.DUMMYFUNCTION("""COMPUTED_VALUE"""),836.17)</f>
        <v>836.17</v>
      </c>
      <c r="J183" s="2">
        <f>IFERROR(__xludf.DUMMYFUNCTION("""COMPUTED_VALUE"""),45555.66666666667)</f>
        <v>45555.66667</v>
      </c>
      <c r="K183" s="1">
        <f>IFERROR(__xludf.DUMMYFUNCTION("""COMPUTED_VALUE"""),845.27)</f>
        <v>845.27</v>
      </c>
      <c r="M183" s="2">
        <f>IFERROR(__xludf.DUMMYFUNCTION("""COMPUTED_VALUE"""),45555.66666666667)</f>
        <v>45555.66667</v>
      </c>
      <c r="N183" s="1">
        <f>IFERROR(__xludf.DUMMYFUNCTION("""COMPUTED_VALUE"""),4.0308031E7)</f>
        <v>40308031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IFERROR(__xludf.DUMMYFUNCTION("""COMPUTED_VALUE"""),846.52)</f>
        <v>846.52</v>
      </c>
      <c r="D184" s="2">
        <f>IFERROR(__xludf.DUMMYFUNCTION("""COMPUTED_VALUE"""),45558.66666666667)</f>
        <v>45558.66667</v>
      </c>
      <c r="E184" s="1">
        <f>IFERROR(__xludf.DUMMYFUNCTION("""COMPUTED_VALUE"""),853.34)</f>
        <v>853.34</v>
      </c>
      <c r="G184" s="2">
        <f>IFERROR(__xludf.DUMMYFUNCTION("""COMPUTED_VALUE"""),45558.66666666667)</f>
        <v>45558.66667</v>
      </c>
      <c r="H184" s="1">
        <f>IFERROR(__xludf.DUMMYFUNCTION("""COMPUTED_VALUE"""),844.23)</f>
        <v>844.23</v>
      </c>
      <c r="J184" s="2">
        <f>IFERROR(__xludf.DUMMYFUNCTION("""COMPUTED_VALUE"""),45558.66666666667)</f>
        <v>45558.66667</v>
      </c>
      <c r="K184" s="1">
        <f>IFERROR(__xludf.DUMMYFUNCTION("""COMPUTED_VALUE"""),850.03)</f>
        <v>850.03</v>
      </c>
      <c r="M184" s="2">
        <f>IFERROR(__xludf.DUMMYFUNCTION("""COMPUTED_VALUE"""),45558.66666666667)</f>
        <v>45558.66667</v>
      </c>
      <c r="N184" s="1">
        <f>IFERROR(__xludf.DUMMYFUNCTION("""COMPUTED_VALUE"""),1.5424976E7)</f>
        <v>15424976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IFERROR(__xludf.DUMMYFUNCTION("""COMPUTED_VALUE"""),845.39)</f>
        <v>845.39</v>
      </c>
      <c r="D185" s="2">
        <f>IFERROR(__xludf.DUMMYFUNCTION("""COMPUTED_VALUE"""),45559.66666666667)</f>
        <v>45559.66667</v>
      </c>
      <c r="E185" s="1">
        <f>IFERROR(__xludf.DUMMYFUNCTION("""COMPUTED_VALUE"""),854.17)</f>
        <v>854.17</v>
      </c>
      <c r="G185" s="2">
        <f>IFERROR(__xludf.DUMMYFUNCTION("""COMPUTED_VALUE"""),45559.66666666667)</f>
        <v>45559.66667</v>
      </c>
      <c r="H185" s="1">
        <f>IFERROR(__xludf.DUMMYFUNCTION("""COMPUTED_VALUE"""),843.8)</f>
        <v>843.8</v>
      </c>
      <c r="J185" s="2">
        <f>IFERROR(__xludf.DUMMYFUNCTION("""COMPUTED_VALUE"""),45559.66666666667)</f>
        <v>45559.66667</v>
      </c>
      <c r="K185" s="1">
        <f>IFERROR(__xludf.DUMMYFUNCTION("""COMPUTED_VALUE"""),851.5)</f>
        <v>851.5</v>
      </c>
      <c r="M185" s="2">
        <f>IFERROR(__xludf.DUMMYFUNCTION("""COMPUTED_VALUE"""),45559.66666666667)</f>
        <v>45559.66667</v>
      </c>
      <c r="N185" s="1">
        <f>IFERROR(__xludf.DUMMYFUNCTION("""COMPUTED_VALUE"""),1.1765729E7)</f>
        <v>11765729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IFERROR(__xludf.DUMMYFUNCTION("""COMPUTED_VALUE"""),854.57)</f>
        <v>854.57</v>
      </c>
      <c r="D186" s="2">
        <f>IFERROR(__xludf.DUMMYFUNCTION("""COMPUTED_VALUE"""),45560.66666666667)</f>
        <v>45560.66667</v>
      </c>
      <c r="E186" s="1">
        <f>IFERROR(__xludf.DUMMYFUNCTION("""COMPUTED_VALUE"""),859.66)</f>
        <v>859.66</v>
      </c>
      <c r="G186" s="2">
        <f>IFERROR(__xludf.DUMMYFUNCTION("""COMPUTED_VALUE"""),45560.66666666667)</f>
        <v>45560.66667</v>
      </c>
      <c r="H186" s="1">
        <f>IFERROR(__xludf.DUMMYFUNCTION("""COMPUTED_VALUE"""),849.48)</f>
        <v>849.48</v>
      </c>
      <c r="J186" s="2">
        <f>IFERROR(__xludf.DUMMYFUNCTION("""COMPUTED_VALUE"""),45560.66666666667)</f>
        <v>45560.66667</v>
      </c>
      <c r="K186" s="1">
        <f>IFERROR(__xludf.DUMMYFUNCTION("""COMPUTED_VALUE"""),853.01)</f>
        <v>853.01</v>
      </c>
      <c r="M186" s="2">
        <f>IFERROR(__xludf.DUMMYFUNCTION("""COMPUTED_VALUE"""),45560.66666666667)</f>
        <v>45560.66667</v>
      </c>
      <c r="N186" s="1">
        <f>IFERROR(__xludf.DUMMYFUNCTION("""COMPUTED_VALUE"""),1.3617327E7)</f>
        <v>13617327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IFERROR(__xludf.DUMMYFUNCTION("""COMPUTED_VALUE"""),845.16)</f>
        <v>845.16</v>
      </c>
      <c r="D187" s="2">
        <f>IFERROR(__xludf.DUMMYFUNCTION("""COMPUTED_VALUE"""),45561.66666666667)</f>
        <v>45561.66667</v>
      </c>
      <c r="E187" s="1">
        <f>IFERROR(__xludf.DUMMYFUNCTION("""COMPUTED_VALUE"""),853.87)</f>
        <v>853.87</v>
      </c>
      <c r="G187" s="2">
        <f>IFERROR(__xludf.DUMMYFUNCTION("""COMPUTED_VALUE"""),45561.66666666667)</f>
        <v>45561.66667</v>
      </c>
      <c r="H187" s="1">
        <f>IFERROR(__xludf.DUMMYFUNCTION("""COMPUTED_VALUE"""),842.91)</f>
        <v>842.91</v>
      </c>
      <c r="J187" s="2">
        <f>IFERROR(__xludf.DUMMYFUNCTION("""COMPUTED_VALUE"""),45561.66666666667)</f>
        <v>45561.66667</v>
      </c>
      <c r="K187" s="1">
        <f>IFERROR(__xludf.DUMMYFUNCTION("""COMPUTED_VALUE"""),849.24)</f>
        <v>849.24</v>
      </c>
      <c r="M187" s="2">
        <f>IFERROR(__xludf.DUMMYFUNCTION("""COMPUTED_VALUE"""),45561.66666666667)</f>
        <v>45561.66667</v>
      </c>
      <c r="N187" s="1">
        <f>IFERROR(__xludf.DUMMYFUNCTION("""COMPUTED_VALUE"""),1.2610933E7)</f>
        <v>12610933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IFERROR(__xludf.DUMMYFUNCTION("""COMPUTED_VALUE"""),850.42)</f>
        <v>850.42</v>
      </c>
      <c r="D188" s="2">
        <f>IFERROR(__xludf.DUMMYFUNCTION("""COMPUTED_VALUE"""),45562.66666666667)</f>
        <v>45562.66667</v>
      </c>
      <c r="E188" s="1">
        <f>IFERROR(__xludf.DUMMYFUNCTION("""COMPUTED_VALUE"""),853.56)</f>
        <v>853.56</v>
      </c>
      <c r="G188" s="2">
        <f>IFERROR(__xludf.DUMMYFUNCTION("""COMPUTED_VALUE"""),45562.66666666667)</f>
        <v>45562.66667</v>
      </c>
      <c r="H188" s="1">
        <f>IFERROR(__xludf.DUMMYFUNCTION("""COMPUTED_VALUE"""),847.48)</f>
        <v>847.48</v>
      </c>
      <c r="J188" s="2">
        <f>IFERROR(__xludf.DUMMYFUNCTION("""COMPUTED_VALUE"""),45562.66666666667)</f>
        <v>45562.66667</v>
      </c>
      <c r="K188" s="1">
        <f>IFERROR(__xludf.DUMMYFUNCTION("""COMPUTED_VALUE"""),847.93)</f>
        <v>847.93</v>
      </c>
      <c r="M188" s="2">
        <f>IFERROR(__xludf.DUMMYFUNCTION("""COMPUTED_VALUE"""),45562.66666666667)</f>
        <v>45562.66667</v>
      </c>
      <c r="N188" s="1">
        <f>IFERROR(__xludf.DUMMYFUNCTION("""COMPUTED_VALUE"""),9859083.0)</f>
        <v>9859083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IFERROR(__xludf.DUMMYFUNCTION("""COMPUTED_VALUE"""),850.95)</f>
        <v>850.95</v>
      </c>
      <c r="D189" s="2">
        <f>IFERROR(__xludf.DUMMYFUNCTION("""COMPUTED_VALUE"""),45565.66666666667)</f>
        <v>45565.66667</v>
      </c>
      <c r="E189" s="1">
        <f>IFERROR(__xludf.DUMMYFUNCTION("""COMPUTED_VALUE"""),854.86)</f>
        <v>854.86</v>
      </c>
      <c r="G189" s="2">
        <f>IFERROR(__xludf.DUMMYFUNCTION("""COMPUTED_VALUE"""),45565.66666666667)</f>
        <v>45565.66667</v>
      </c>
      <c r="H189" s="1">
        <f>IFERROR(__xludf.DUMMYFUNCTION("""COMPUTED_VALUE"""),845.98)</f>
        <v>845.98</v>
      </c>
      <c r="J189" s="2">
        <f>IFERROR(__xludf.DUMMYFUNCTION("""COMPUTED_VALUE"""),45565.66666666667)</f>
        <v>45565.66667</v>
      </c>
      <c r="K189" s="1">
        <f>IFERROR(__xludf.DUMMYFUNCTION("""COMPUTED_VALUE"""),851.62)</f>
        <v>851.62</v>
      </c>
      <c r="M189" s="2">
        <f>IFERROR(__xludf.DUMMYFUNCTION("""COMPUTED_VALUE"""),45565.66666666667)</f>
        <v>45565.66667</v>
      </c>
      <c r="N189" s="1">
        <f>IFERROR(__xludf.DUMMYFUNCTION("""COMPUTED_VALUE"""),1.6950534E7)</f>
        <v>16950534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IFERROR(__xludf.DUMMYFUNCTION("""COMPUTED_VALUE"""),852.48)</f>
        <v>852.48</v>
      </c>
      <c r="D190" s="2">
        <f>IFERROR(__xludf.DUMMYFUNCTION("""COMPUTED_VALUE"""),45566.66666666667)</f>
        <v>45566.66667</v>
      </c>
      <c r="E190" s="1">
        <f>IFERROR(__xludf.DUMMYFUNCTION("""COMPUTED_VALUE"""),855.79)</f>
        <v>855.79</v>
      </c>
      <c r="G190" s="2">
        <f>IFERROR(__xludf.DUMMYFUNCTION("""COMPUTED_VALUE"""),45566.66666666667)</f>
        <v>45566.66667</v>
      </c>
      <c r="H190" s="1">
        <f>IFERROR(__xludf.DUMMYFUNCTION("""COMPUTED_VALUE"""),845.26)</f>
        <v>845.26</v>
      </c>
      <c r="J190" s="2">
        <f>IFERROR(__xludf.DUMMYFUNCTION("""COMPUTED_VALUE"""),45566.66666666667)</f>
        <v>45566.66667</v>
      </c>
      <c r="K190" s="1">
        <f>IFERROR(__xludf.DUMMYFUNCTION("""COMPUTED_VALUE"""),847.15)</f>
        <v>847.15</v>
      </c>
      <c r="M190" s="2">
        <f>IFERROR(__xludf.DUMMYFUNCTION("""COMPUTED_VALUE"""),45566.66666666667)</f>
        <v>45566.66667</v>
      </c>
      <c r="N190" s="1">
        <f>IFERROR(__xludf.DUMMYFUNCTION("""COMPUTED_VALUE"""),1.2704269E7)</f>
        <v>12704269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IFERROR(__xludf.DUMMYFUNCTION("""COMPUTED_VALUE"""),845.9)</f>
        <v>845.9</v>
      </c>
      <c r="D191" s="2">
        <f>IFERROR(__xludf.DUMMYFUNCTION("""COMPUTED_VALUE"""),45567.66666666667)</f>
        <v>45567.66667</v>
      </c>
      <c r="E191" s="1">
        <f>IFERROR(__xludf.DUMMYFUNCTION("""COMPUTED_VALUE"""),845.9)</f>
        <v>845.9</v>
      </c>
      <c r="G191" s="2">
        <f>IFERROR(__xludf.DUMMYFUNCTION("""COMPUTED_VALUE"""),45567.66666666667)</f>
        <v>45567.66667</v>
      </c>
      <c r="H191" s="1">
        <f>IFERROR(__xludf.DUMMYFUNCTION("""COMPUTED_VALUE"""),838.42)</f>
        <v>838.42</v>
      </c>
      <c r="J191" s="2">
        <f>IFERROR(__xludf.DUMMYFUNCTION("""COMPUTED_VALUE"""),45567.66666666667)</f>
        <v>45567.66667</v>
      </c>
      <c r="K191" s="1">
        <f>IFERROR(__xludf.DUMMYFUNCTION("""COMPUTED_VALUE"""),840.61)</f>
        <v>840.61</v>
      </c>
      <c r="M191" s="2">
        <f>IFERROR(__xludf.DUMMYFUNCTION("""COMPUTED_VALUE"""),45567.66666666667)</f>
        <v>45567.66667</v>
      </c>
      <c r="N191" s="1">
        <f>IFERROR(__xludf.DUMMYFUNCTION("""COMPUTED_VALUE"""),1.1139012E7)</f>
        <v>11139012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IFERROR(__xludf.DUMMYFUNCTION("""COMPUTED_VALUE"""),839.03)</f>
        <v>839.03</v>
      </c>
      <c r="D192" s="2">
        <f>IFERROR(__xludf.DUMMYFUNCTION("""COMPUTED_VALUE"""),45568.66666666667)</f>
        <v>45568.66667</v>
      </c>
      <c r="E192" s="1">
        <f>IFERROR(__xludf.DUMMYFUNCTION("""COMPUTED_VALUE"""),839.63)</f>
        <v>839.63</v>
      </c>
      <c r="G192" s="2">
        <f>IFERROR(__xludf.DUMMYFUNCTION("""COMPUTED_VALUE"""),45568.66666666667)</f>
        <v>45568.66667</v>
      </c>
      <c r="H192" s="1">
        <f>IFERROR(__xludf.DUMMYFUNCTION("""COMPUTED_VALUE"""),827.47)</f>
        <v>827.47</v>
      </c>
      <c r="J192" s="2">
        <f>IFERROR(__xludf.DUMMYFUNCTION("""COMPUTED_VALUE"""),45568.66666666667)</f>
        <v>45568.66667</v>
      </c>
      <c r="K192" s="1">
        <f>IFERROR(__xludf.DUMMYFUNCTION("""COMPUTED_VALUE"""),831.54)</f>
        <v>831.54</v>
      </c>
      <c r="M192" s="2">
        <f>IFERROR(__xludf.DUMMYFUNCTION("""COMPUTED_VALUE"""),45568.66666666667)</f>
        <v>45568.66667</v>
      </c>
      <c r="N192" s="1">
        <f>IFERROR(__xludf.DUMMYFUNCTION("""COMPUTED_VALUE"""),1.1397156E7)</f>
        <v>11397156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IFERROR(__xludf.DUMMYFUNCTION("""COMPUTED_VALUE"""),826.34)</f>
        <v>826.34</v>
      </c>
      <c r="D193" s="2">
        <f>IFERROR(__xludf.DUMMYFUNCTION("""COMPUTED_VALUE"""),45569.66666666667)</f>
        <v>45569.66667</v>
      </c>
      <c r="E193" s="1">
        <f>IFERROR(__xludf.DUMMYFUNCTION("""COMPUTED_VALUE"""),835.68)</f>
        <v>835.68</v>
      </c>
      <c r="G193" s="2">
        <f>IFERROR(__xludf.DUMMYFUNCTION("""COMPUTED_VALUE"""),45569.66666666667)</f>
        <v>45569.66667</v>
      </c>
      <c r="H193" s="1">
        <f>IFERROR(__xludf.DUMMYFUNCTION("""COMPUTED_VALUE"""),825.76)</f>
        <v>825.76</v>
      </c>
      <c r="J193" s="2">
        <f>IFERROR(__xludf.DUMMYFUNCTION("""COMPUTED_VALUE"""),45569.66666666667)</f>
        <v>45569.66667</v>
      </c>
      <c r="K193" s="1">
        <f>IFERROR(__xludf.DUMMYFUNCTION("""COMPUTED_VALUE"""),835.63)</f>
        <v>835.63</v>
      </c>
      <c r="M193" s="2">
        <f>IFERROR(__xludf.DUMMYFUNCTION("""COMPUTED_VALUE"""),45569.66666666667)</f>
        <v>45569.66667</v>
      </c>
      <c r="N193" s="1">
        <f>IFERROR(__xludf.DUMMYFUNCTION("""COMPUTED_VALUE"""),1.1533101E7)</f>
        <v>11533101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IFERROR(__xludf.DUMMYFUNCTION("""COMPUTED_VALUE"""),834.77)</f>
        <v>834.77</v>
      </c>
      <c r="D194" s="2">
        <f>IFERROR(__xludf.DUMMYFUNCTION("""COMPUTED_VALUE"""),45572.66666666667)</f>
        <v>45572.66667</v>
      </c>
      <c r="E194" s="1">
        <f>IFERROR(__xludf.DUMMYFUNCTION("""COMPUTED_VALUE"""),834.77)</f>
        <v>834.77</v>
      </c>
      <c r="G194" s="2">
        <f>IFERROR(__xludf.DUMMYFUNCTION("""COMPUTED_VALUE"""),45572.66666666667)</f>
        <v>45572.66667</v>
      </c>
      <c r="H194" s="1">
        <f>IFERROR(__xludf.DUMMYFUNCTION("""COMPUTED_VALUE"""),830.23)</f>
        <v>830.23</v>
      </c>
      <c r="J194" s="2">
        <f>IFERROR(__xludf.DUMMYFUNCTION("""COMPUTED_VALUE"""),45572.66666666667)</f>
        <v>45572.66667</v>
      </c>
      <c r="K194" s="1">
        <f>IFERROR(__xludf.DUMMYFUNCTION("""COMPUTED_VALUE"""),833.77)</f>
        <v>833.77</v>
      </c>
      <c r="M194" s="2">
        <f>IFERROR(__xludf.DUMMYFUNCTION("""COMPUTED_VALUE"""),45572.66666666667)</f>
        <v>45572.66667</v>
      </c>
      <c r="N194" s="1">
        <f>IFERROR(__xludf.DUMMYFUNCTION("""COMPUTED_VALUE"""),1.1383778E7)</f>
        <v>11383778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IFERROR(__xludf.DUMMYFUNCTION("""COMPUTED_VALUE"""),833.77)</f>
        <v>833.77</v>
      </c>
      <c r="D195" s="2">
        <f>IFERROR(__xludf.DUMMYFUNCTION("""COMPUTED_VALUE"""),45573.66666666667)</f>
        <v>45573.66667</v>
      </c>
      <c r="E195" s="1">
        <f>IFERROR(__xludf.DUMMYFUNCTION("""COMPUTED_VALUE"""),837.78)</f>
        <v>837.78</v>
      </c>
      <c r="G195" s="2">
        <f>IFERROR(__xludf.DUMMYFUNCTION("""COMPUTED_VALUE"""),45573.66666666667)</f>
        <v>45573.66667</v>
      </c>
      <c r="H195" s="1">
        <f>IFERROR(__xludf.DUMMYFUNCTION("""COMPUTED_VALUE"""),828.49)</f>
        <v>828.49</v>
      </c>
      <c r="J195" s="2">
        <f>IFERROR(__xludf.DUMMYFUNCTION("""COMPUTED_VALUE"""),45573.66666666667)</f>
        <v>45573.66667</v>
      </c>
      <c r="K195" s="1">
        <f>IFERROR(__xludf.DUMMYFUNCTION("""COMPUTED_VALUE"""),831.29)</f>
        <v>831.29</v>
      </c>
      <c r="M195" s="2">
        <f>IFERROR(__xludf.DUMMYFUNCTION("""COMPUTED_VALUE"""),45573.66666666667)</f>
        <v>45573.66667</v>
      </c>
      <c r="N195" s="1">
        <f>IFERROR(__xludf.DUMMYFUNCTION("""COMPUTED_VALUE"""),8396077.0)</f>
        <v>8396077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IFERROR(__xludf.DUMMYFUNCTION("""COMPUTED_VALUE"""),831.34)</f>
        <v>831.34</v>
      </c>
      <c r="D196" s="2">
        <f>IFERROR(__xludf.DUMMYFUNCTION("""COMPUTED_VALUE"""),45574.66666666667)</f>
        <v>45574.66667</v>
      </c>
      <c r="E196" s="1">
        <f>IFERROR(__xludf.DUMMYFUNCTION("""COMPUTED_VALUE"""),842.46)</f>
        <v>842.46</v>
      </c>
      <c r="G196" s="2">
        <f>IFERROR(__xludf.DUMMYFUNCTION("""COMPUTED_VALUE"""),45574.66666666667)</f>
        <v>45574.66667</v>
      </c>
      <c r="H196" s="1">
        <f>IFERROR(__xludf.DUMMYFUNCTION("""COMPUTED_VALUE"""),831.34)</f>
        <v>831.34</v>
      </c>
      <c r="J196" s="2">
        <f>IFERROR(__xludf.DUMMYFUNCTION("""COMPUTED_VALUE"""),45574.66666666667)</f>
        <v>45574.66667</v>
      </c>
      <c r="K196" s="1">
        <f>IFERROR(__xludf.DUMMYFUNCTION("""COMPUTED_VALUE"""),841.5)</f>
        <v>841.5</v>
      </c>
      <c r="M196" s="2">
        <f>IFERROR(__xludf.DUMMYFUNCTION("""COMPUTED_VALUE"""),45574.66666666667)</f>
        <v>45574.66667</v>
      </c>
      <c r="N196" s="1">
        <f>IFERROR(__xludf.DUMMYFUNCTION("""COMPUTED_VALUE"""),1.0577031E7)</f>
        <v>10577031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IFERROR(__xludf.DUMMYFUNCTION("""COMPUTED_VALUE"""),845.37)</f>
        <v>845.37</v>
      </c>
      <c r="D197" s="2">
        <f>IFERROR(__xludf.DUMMYFUNCTION("""COMPUTED_VALUE"""),45575.66666666667)</f>
        <v>45575.66667</v>
      </c>
      <c r="E197" s="1">
        <f>IFERROR(__xludf.DUMMYFUNCTION("""COMPUTED_VALUE"""),850.69)</f>
        <v>850.69</v>
      </c>
      <c r="G197" s="2">
        <f>IFERROR(__xludf.DUMMYFUNCTION("""COMPUTED_VALUE"""),45575.66666666667)</f>
        <v>45575.66667</v>
      </c>
      <c r="H197" s="1">
        <f>IFERROR(__xludf.DUMMYFUNCTION("""COMPUTED_VALUE"""),833.11)</f>
        <v>833.11</v>
      </c>
      <c r="J197" s="2">
        <f>IFERROR(__xludf.DUMMYFUNCTION("""COMPUTED_VALUE"""),45575.66666666667)</f>
        <v>45575.66667</v>
      </c>
      <c r="K197" s="1">
        <f>IFERROR(__xludf.DUMMYFUNCTION("""COMPUTED_VALUE"""),834.81)</f>
        <v>834.81</v>
      </c>
      <c r="M197" s="2">
        <f>IFERROR(__xludf.DUMMYFUNCTION("""COMPUTED_VALUE"""),45575.66666666667)</f>
        <v>45575.66667</v>
      </c>
      <c r="N197" s="1">
        <f>IFERROR(__xludf.DUMMYFUNCTION("""COMPUTED_VALUE"""),1.2449883E7)</f>
        <v>12449883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IFERROR(__xludf.DUMMYFUNCTION("""COMPUTED_VALUE"""),837.31)</f>
        <v>837.31</v>
      </c>
      <c r="D198" s="2">
        <f>IFERROR(__xludf.DUMMYFUNCTION("""COMPUTED_VALUE"""),45576.66666666667)</f>
        <v>45576.66667</v>
      </c>
      <c r="E198" s="1">
        <f>IFERROR(__xludf.DUMMYFUNCTION("""COMPUTED_VALUE"""),839.32)</f>
        <v>839.32</v>
      </c>
      <c r="G198" s="2">
        <f>IFERROR(__xludf.DUMMYFUNCTION("""COMPUTED_VALUE"""),45576.66666666667)</f>
        <v>45576.66667</v>
      </c>
      <c r="H198" s="1">
        <f>IFERROR(__xludf.DUMMYFUNCTION("""COMPUTED_VALUE"""),832.76)</f>
        <v>832.76</v>
      </c>
      <c r="J198" s="2">
        <f>IFERROR(__xludf.DUMMYFUNCTION("""COMPUTED_VALUE"""),45576.66666666667)</f>
        <v>45576.66667</v>
      </c>
      <c r="K198" s="1">
        <f>IFERROR(__xludf.DUMMYFUNCTION("""COMPUTED_VALUE"""),839.06)</f>
        <v>839.06</v>
      </c>
      <c r="M198" s="2">
        <f>IFERROR(__xludf.DUMMYFUNCTION("""COMPUTED_VALUE"""),45576.66666666667)</f>
        <v>45576.66667</v>
      </c>
      <c r="N198" s="1">
        <f>IFERROR(__xludf.DUMMYFUNCTION("""COMPUTED_VALUE"""),7169143.0)</f>
        <v>7169143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IFERROR(__xludf.DUMMYFUNCTION("""COMPUTED_VALUE"""),838.58)</f>
        <v>838.58</v>
      </c>
      <c r="D199" s="2">
        <f>IFERROR(__xludf.DUMMYFUNCTION("""COMPUTED_VALUE"""),45579.66666666667)</f>
        <v>45579.66667</v>
      </c>
      <c r="E199" s="1">
        <f>IFERROR(__xludf.DUMMYFUNCTION("""COMPUTED_VALUE"""),839.9)</f>
        <v>839.9</v>
      </c>
      <c r="G199" s="2">
        <f>IFERROR(__xludf.DUMMYFUNCTION("""COMPUTED_VALUE"""),45579.66666666667)</f>
        <v>45579.66667</v>
      </c>
      <c r="H199" s="1">
        <f>IFERROR(__xludf.DUMMYFUNCTION("""COMPUTED_VALUE"""),834.0)</f>
        <v>834</v>
      </c>
      <c r="J199" s="2">
        <f>IFERROR(__xludf.DUMMYFUNCTION("""COMPUTED_VALUE"""),45579.66666666667)</f>
        <v>45579.66667</v>
      </c>
      <c r="K199" s="1">
        <f>IFERROR(__xludf.DUMMYFUNCTION("""COMPUTED_VALUE"""),839.07)</f>
        <v>839.07</v>
      </c>
      <c r="M199" s="2">
        <f>IFERROR(__xludf.DUMMYFUNCTION("""COMPUTED_VALUE"""),45579.66666666667)</f>
        <v>45579.66667</v>
      </c>
      <c r="N199" s="1">
        <f>IFERROR(__xludf.DUMMYFUNCTION("""COMPUTED_VALUE"""),9412214.0)</f>
        <v>9412214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IFERROR(__xludf.DUMMYFUNCTION("""COMPUTED_VALUE"""),840.03)</f>
        <v>840.03</v>
      </c>
      <c r="D200" s="2">
        <f>IFERROR(__xludf.DUMMYFUNCTION("""COMPUTED_VALUE"""),45580.66666666667)</f>
        <v>45580.66667</v>
      </c>
      <c r="E200" s="1">
        <f>IFERROR(__xludf.DUMMYFUNCTION("""COMPUTED_VALUE"""),847.55)</f>
        <v>847.55</v>
      </c>
      <c r="G200" s="2">
        <f>IFERROR(__xludf.DUMMYFUNCTION("""COMPUTED_VALUE"""),45580.66666666667)</f>
        <v>45580.66667</v>
      </c>
      <c r="H200" s="1">
        <f>IFERROR(__xludf.DUMMYFUNCTION("""COMPUTED_VALUE"""),838.48)</f>
        <v>838.48</v>
      </c>
      <c r="J200" s="2">
        <f>IFERROR(__xludf.DUMMYFUNCTION("""COMPUTED_VALUE"""),45580.66666666667)</f>
        <v>45580.66667</v>
      </c>
      <c r="K200" s="1">
        <f>IFERROR(__xludf.DUMMYFUNCTION("""COMPUTED_VALUE"""),840.91)</f>
        <v>840.91</v>
      </c>
      <c r="M200" s="2">
        <f>IFERROR(__xludf.DUMMYFUNCTION("""COMPUTED_VALUE"""),45580.66666666667)</f>
        <v>45580.66667</v>
      </c>
      <c r="N200" s="1">
        <f>IFERROR(__xludf.DUMMYFUNCTION("""COMPUTED_VALUE"""),1.0632864E7)</f>
        <v>10632864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IFERROR(__xludf.DUMMYFUNCTION("""COMPUTED_VALUE"""),839.37)</f>
        <v>839.37</v>
      </c>
      <c r="D201" s="2">
        <f>IFERROR(__xludf.DUMMYFUNCTION("""COMPUTED_VALUE"""),45581.66666666667)</f>
        <v>45581.66667</v>
      </c>
      <c r="E201" s="1">
        <f>IFERROR(__xludf.DUMMYFUNCTION("""COMPUTED_VALUE"""),845.99)</f>
        <v>845.99</v>
      </c>
      <c r="G201" s="2">
        <f>IFERROR(__xludf.DUMMYFUNCTION("""COMPUTED_VALUE"""),45581.66666666667)</f>
        <v>45581.66667</v>
      </c>
      <c r="H201" s="1">
        <f>IFERROR(__xludf.DUMMYFUNCTION("""COMPUTED_VALUE"""),837.98)</f>
        <v>837.98</v>
      </c>
      <c r="J201" s="2">
        <f>IFERROR(__xludf.DUMMYFUNCTION("""COMPUTED_VALUE"""),45581.66666666667)</f>
        <v>45581.66667</v>
      </c>
      <c r="K201" s="1">
        <f>IFERROR(__xludf.DUMMYFUNCTION("""COMPUTED_VALUE"""),844.54)</f>
        <v>844.54</v>
      </c>
      <c r="M201" s="2">
        <f>IFERROR(__xludf.DUMMYFUNCTION("""COMPUTED_VALUE"""),45581.66666666667)</f>
        <v>45581.66667</v>
      </c>
      <c r="N201" s="1">
        <f>IFERROR(__xludf.DUMMYFUNCTION("""COMPUTED_VALUE"""),7719899.0)</f>
        <v>7719899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IFERROR(__xludf.DUMMYFUNCTION("""COMPUTED_VALUE"""),844.73)</f>
        <v>844.73</v>
      </c>
      <c r="D202" s="2">
        <f>IFERROR(__xludf.DUMMYFUNCTION("""COMPUTED_VALUE"""),45582.66666666667)</f>
        <v>45582.66667</v>
      </c>
      <c r="E202" s="1">
        <f>IFERROR(__xludf.DUMMYFUNCTION("""COMPUTED_VALUE"""),845.93)</f>
        <v>845.93</v>
      </c>
      <c r="G202" s="2">
        <f>IFERROR(__xludf.DUMMYFUNCTION("""COMPUTED_VALUE"""),45582.66666666667)</f>
        <v>45582.66667</v>
      </c>
      <c r="H202" s="1">
        <f>IFERROR(__xludf.DUMMYFUNCTION("""COMPUTED_VALUE"""),837.26)</f>
        <v>837.26</v>
      </c>
      <c r="J202" s="2">
        <f>IFERROR(__xludf.DUMMYFUNCTION("""COMPUTED_VALUE"""),45582.66666666667)</f>
        <v>45582.66667</v>
      </c>
      <c r="K202" s="1">
        <f>IFERROR(__xludf.DUMMYFUNCTION("""COMPUTED_VALUE"""),838.72)</f>
        <v>838.72</v>
      </c>
      <c r="M202" s="2">
        <f>IFERROR(__xludf.DUMMYFUNCTION("""COMPUTED_VALUE"""),45582.66666666667)</f>
        <v>45582.66667</v>
      </c>
      <c r="N202" s="1">
        <f>IFERROR(__xludf.DUMMYFUNCTION("""COMPUTED_VALUE"""),9189264.0)</f>
        <v>9189264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IFERROR(__xludf.DUMMYFUNCTION("""COMPUTED_VALUE"""),838.34)</f>
        <v>838.34</v>
      </c>
      <c r="D203" s="2">
        <f>IFERROR(__xludf.DUMMYFUNCTION("""COMPUTED_VALUE"""),45583.66666666667)</f>
        <v>45583.66667</v>
      </c>
      <c r="E203" s="1">
        <f>IFERROR(__xludf.DUMMYFUNCTION("""COMPUTED_VALUE"""),840.96)</f>
        <v>840.96</v>
      </c>
      <c r="G203" s="2">
        <f>IFERROR(__xludf.DUMMYFUNCTION("""COMPUTED_VALUE"""),45583.66666666667)</f>
        <v>45583.66667</v>
      </c>
      <c r="H203" s="1">
        <f>IFERROR(__xludf.DUMMYFUNCTION("""COMPUTED_VALUE"""),829.92)</f>
        <v>829.92</v>
      </c>
      <c r="J203" s="2">
        <f>IFERROR(__xludf.DUMMYFUNCTION("""COMPUTED_VALUE"""),45583.66666666667)</f>
        <v>45583.66667</v>
      </c>
      <c r="K203" s="1">
        <f>IFERROR(__xludf.DUMMYFUNCTION("""COMPUTED_VALUE"""),838.37)</f>
        <v>838.37</v>
      </c>
      <c r="M203" s="2">
        <f>IFERROR(__xludf.DUMMYFUNCTION("""COMPUTED_VALUE"""),45583.66666666667)</f>
        <v>45583.66667</v>
      </c>
      <c r="N203" s="1">
        <f>IFERROR(__xludf.DUMMYFUNCTION("""COMPUTED_VALUE"""),1.1190055E7)</f>
        <v>11190055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IFERROR(__xludf.DUMMYFUNCTION("""COMPUTED_VALUE"""),838.37)</f>
        <v>838.37</v>
      </c>
      <c r="D204" s="2">
        <f>IFERROR(__xludf.DUMMYFUNCTION("""COMPUTED_VALUE"""),45586.66666666667)</f>
        <v>45586.66667</v>
      </c>
      <c r="E204" s="1">
        <f>IFERROR(__xludf.DUMMYFUNCTION("""COMPUTED_VALUE"""),839.8)</f>
        <v>839.8</v>
      </c>
      <c r="G204" s="2">
        <f>IFERROR(__xludf.DUMMYFUNCTION("""COMPUTED_VALUE"""),45586.66666666667)</f>
        <v>45586.66667</v>
      </c>
      <c r="H204" s="1">
        <f>IFERROR(__xludf.DUMMYFUNCTION("""COMPUTED_VALUE"""),827.07)</f>
        <v>827.07</v>
      </c>
      <c r="J204" s="2">
        <f>IFERROR(__xludf.DUMMYFUNCTION("""COMPUTED_VALUE"""),45586.66666666667)</f>
        <v>45586.66667</v>
      </c>
      <c r="K204" s="1">
        <f>IFERROR(__xludf.DUMMYFUNCTION("""COMPUTED_VALUE"""),829.48)</f>
        <v>829.48</v>
      </c>
      <c r="M204" s="2">
        <f>IFERROR(__xludf.DUMMYFUNCTION("""COMPUTED_VALUE"""),45586.66666666667)</f>
        <v>45586.66667</v>
      </c>
      <c r="N204" s="1">
        <f>IFERROR(__xludf.DUMMYFUNCTION("""COMPUTED_VALUE"""),1.0580411E7)</f>
        <v>10580411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IFERROR(__xludf.DUMMYFUNCTION("""COMPUTED_VALUE"""),852.26)</f>
        <v>852.26</v>
      </c>
      <c r="D205" s="2">
        <f>IFERROR(__xludf.DUMMYFUNCTION("""COMPUTED_VALUE"""),45587.66666666667)</f>
        <v>45587.66667</v>
      </c>
      <c r="E205" s="1">
        <f>IFERROR(__xludf.DUMMYFUNCTION("""COMPUTED_VALUE"""),897.21)</f>
        <v>897.21</v>
      </c>
      <c r="G205" s="2">
        <f>IFERROR(__xludf.DUMMYFUNCTION("""COMPUTED_VALUE"""),45587.66666666667)</f>
        <v>45587.66667</v>
      </c>
      <c r="H205" s="1">
        <f>IFERROR(__xludf.DUMMYFUNCTION("""COMPUTED_VALUE"""),852.26)</f>
        <v>852.26</v>
      </c>
      <c r="J205" s="2">
        <f>IFERROR(__xludf.DUMMYFUNCTION("""COMPUTED_VALUE"""),45587.66666666667)</f>
        <v>45587.66667</v>
      </c>
      <c r="K205" s="1">
        <f>IFERROR(__xludf.DUMMYFUNCTION("""COMPUTED_VALUE"""),894.51)</f>
        <v>894.51</v>
      </c>
      <c r="M205" s="2">
        <f>IFERROR(__xludf.DUMMYFUNCTION("""COMPUTED_VALUE"""),45587.66666666667)</f>
        <v>45587.66667</v>
      </c>
      <c r="N205" s="1">
        <f>IFERROR(__xludf.DUMMYFUNCTION("""COMPUTED_VALUE"""),2.0484186E7)</f>
        <v>20484186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IFERROR(__xludf.DUMMYFUNCTION("""COMPUTED_VALUE"""),886.75)</f>
        <v>886.75</v>
      </c>
      <c r="D206" s="2">
        <f>IFERROR(__xludf.DUMMYFUNCTION("""COMPUTED_VALUE"""),45588.66666666667)</f>
        <v>45588.66667</v>
      </c>
      <c r="E206" s="1">
        <f>IFERROR(__xludf.DUMMYFUNCTION("""COMPUTED_VALUE"""),893.16)</f>
        <v>893.16</v>
      </c>
      <c r="G206" s="2">
        <f>IFERROR(__xludf.DUMMYFUNCTION("""COMPUTED_VALUE"""),45588.66666666667)</f>
        <v>45588.66667</v>
      </c>
      <c r="H206" s="1">
        <f>IFERROR(__xludf.DUMMYFUNCTION("""COMPUTED_VALUE"""),881.3)</f>
        <v>881.3</v>
      </c>
      <c r="J206" s="2">
        <f>IFERROR(__xludf.DUMMYFUNCTION("""COMPUTED_VALUE"""),45588.66666666667)</f>
        <v>45588.66667</v>
      </c>
      <c r="K206" s="1">
        <f>IFERROR(__xludf.DUMMYFUNCTION("""COMPUTED_VALUE"""),893.14)</f>
        <v>893.14</v>
      </c>
      <c r="M206" s="2">
        <f>IFERROR(__xludf.DUMMYFUNCTION("""COMPUTED_VALUE"""),45588.66666666667)</f>
        <v>45588.66667</v>
      </c>
      <c r="N206" s="1">
        <f>IFERROR(__xludf.DUMMYFUNCTION("""COMPUTED_VALUE"""),1.2509156E7)</f>
        <v>12509156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IFERROR(__xludf.DUMMYFUNCTION("""COMPUTED_VALUE"""),894.82)</f>
        <v>894.82</v>
      </c>
      <c r="D207" s="2">
        <f>IFERROR(__xludf.DUMMYFUNCTION("""COMPUTED_VALUE"""),45589.66666666667)</f>
        <v>45589.66667</v>
      </c>
      <c r="E207" s="1">
        <f>IFERROR(__xludf.DUMMYFUNCTION("""COMPUTED_VALUE"""),901.78)</f>
        <v>901.78</v>
      </c>
      <c r="G207" s="2">
        <f>IFERROR(__xludf.DUMMYFUNCTION("""COMPUTED_VALUE"""),45589.66666666667)</f>
        <v>45589.66667</v>
      </c>
      <c r="H207" s="1">
        <f>IFERROR(__xludf.DUMMYFUNCTION("""COMPUTED_VALUE"""),892.94)</f>
        <v>892.94</v>
      </c>
      <c r="J207" s="2">
        <f>IFERROR(__xludf.DUMMYFUNCTION("""COMPUTED_VALUE"""),45589.66666666667)</f>
        <v>45589.66667</v>
      </c>
      <c r="K207" s="1">
        <f>IFERROR(__xludf.DUMMYFUNCTION("""COMPUTED_VALUE"""),900.55)</f>
        <v>900.55</v>
      </c>
      <c r="M207" s="2">
        <f>IFERROR(__xludf.DUMMYFUNCTION("""COMPUTED_VALUE"""),45589.66666666667)</f>
        <v>45589.66667</v>
      </c>
      <c r="N207" s="1">
        <f>IFERROR(__xludf.DUMMYFUNCTION("""COMPUTED_VALUE"""),9658806.0)</f>
        <v>9658806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IFERROR(__xludf.DUMMYFUNCTION("""COMPUTED_VALUE"""),900.86)</f>
        <v>900.86</v>
      </c>
      <c r="D208" s="2">
        <f>IFERROR(__xludf.DUMMYFUNCTION("""COMPUTED_VALUE"""),45590.66666666667)</f>
        <v>45590.66667</v>
      </c>
      <c r="E208" s="1">
        <f>IFERROR(__xludf.DUMMYFUNCTION("""COMPUTED_VALUE"""),903.17)</f>
        <v>903.17</v>
      </c>
      <c r="G208" s="2">
        <f>IFERROR(__xludf.DUMMYFUNCTION("""COMPUTED_VALUE"""),45590.66666666667)</f>
        <v>45590.66667</v>
      </c>
      <c r="H208" s="1">
        <f>IFERROR(__xludf.DUMMYFUNCTION("""COMPUTED_VALUE"""),883.33)</f>
        <v>883.33</v>
      </c>
      <c r="J208" s="2">
        <f>IFERROR(__xludf.DUMMYFUNCTION("""COMPUTED_VALUE"""),45590.66666666667)</f>
        <v>45590.66667</v>
      </c>
      <c r="K208" s="1">
        <f>IFERROR(__xludf.DUMMYFUNCTION("""COMPUTED_VALUE"""),885.22)</f>
        <v>885.22</v>
      </c>
      <c r="M208" s="2">
        <f>IFERROR(__xludf.DUMMYFUNCTION("""COMPUTED_VALUE"""),45590.66666666667)</f>
        <v>45590.66667</v>
      </c>
      <c r="N208" s="1">
        <f>IFERROR(__xludf.DUMMYFUNCTION("""COMPUTED_VALUE"""),9208208.0)</f>
        <v>9208208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IFERROR(__xludf.DUMMYFUNCTION("""COMPUTED_VALUE"""),883.88)</f>
        <v>883.88</v>
      </c>
      <c r="D209" s="2">
        <f>IFERROR(__xludf.DUMMYFUNCTION("""COMPUTED_VALUE"""),45593.66666666667)</f>
        <v>45593.66667</v>
      </c>
      <c r="E209" s="1">
        <f>IFERROR(__xludf.DUMMYFUNCTION("""COMPUTED_VALUE"""),891.4)</f>
        <v>891.4</v>
      </c>
      <c r="G209" s="2">
        <f>IFERROR(__xludf.DUMMYFUNCTION("""COMPUTED_VALUE"""),45593.66666666667)</f>
        <v>45593.66667</v>
      </c>
      <c r="H209" s="1">
        <f>IFERROR(__xludf.DUMMYFUNCTION("""COMPUTED_VALUE"""),881.12)</f>
        <v>881.12</v>
      </c>
      <c r="J209" s="2">
        <f>IFERROR(__xludf.DUMMYFUNCTION("""COMPUTED_VALUE"""),45593.66666666667)</f>
        <v>45593.66667</v>
      </c>
      <c r="K209" s="1">
        <f>IFERROR(__xludf.DUMMYFUNCTION("""COMPUTED_VALUE"""),891.14)</f>
        <v>891.14</v>
      </c>
      <c r="M209" s="2">
        <f>IFERROR(__xludf.DUMMYFUNCTION("""COMPUTED_VALUE"""),45593.66666666667)</f>
        <v>45593.66667</v>
      </c>
      <c r="N209" s="1">
        <f>IFERROR(__xludf.DUMMYFUNCTION("""COMPUTED_VALUE"""),1.1838371E7)</f>
        <v>11838371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IFERROR(__xludf.DUMMYFUNCTION("""COMPUTED_VALUE"""),889.02)</f>
        <v>889.02</v>
      </c>
      <c r="D210" s="2">
        <f>IFERROR(__xludf.DUMMYFUNCTION("""COMPUTED_VALUE"""),45594.66666666667)</f>
        <v>45594.66667</v>
      </c>
      <c r="E210" s="1">
        <f>IFERROR(__xludf.DUMMYFUNCTION("""COMPUTED_VALUE"""),898.26)</f>
        <v>898.26</v>
      </c>
      <c r="G210" s="2">
        <f>IFERROR(__xludf.DUMMYFUNCTION("""COMPUTED_VALUE"""),45594.66666666667)</f>
        <v>45594.66667</v>
      </c>
      <c r="H210" s="1">
        <f>IFERROR(__xludf.DUMMYFUNCTION("""COMPUTED_VALUE"""),888.33)</f>
        <v>888.33</v>
      </c>
      <c r="J210" s="2">
        <f>IFERROR(__xludf.DUMMYFUNCTION("""COMPUTED_VALUE"""),45594.66666666667)</f>
        <v>45594.66667</v>
      </c>
      <c r="K210" s="1">
        <f>IFERROR(__xludf.DUMMYFUNCTION("""COMPUTED_VALUE"""),894.7)</f>
        <v>894.7</v>
      </c>
      <c r="M210" s="2">
        <f>IFERROR(__xludf.DUMMYFUNCTION("""COMPUTED_VALUE"""),45594.66666666667)</f>
        <v>45594.66667</v>
      </c>
      <c r="N210" s="1">
        <f>IFERROR(__xludf.DUMMYFUNCTION("""COMPUTED_VALUE"""),1.3510647E7)</f>
        <v>13510647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IFERROR(__xludf.DUMMYFUNCTION("""COMPUTED_VALUE"""),894.7)</f>
        <v>894.7</v>
      </c>
      <c r="D211" s="2">
        <f>IFERROR(__xludf.DUMMYFUNCTION("""COMPUTED_VALUE"""),45595.66666666667)</f>
        <v>45595.66667</v>
      </c>
      <c r="E211" s="1">
        <f>IFERROR(__xludf.DUMMYFUNCTION("""COMPUTED_VALUE"""),901.53)</f>
        <v>901.53</v>
      </c>
      <c r="G211" s="2">
        <f>IFERROR(__xludf.DUMMYFUNCTION("""COMPUTED_VALUE"""),45595.66666666667)</f>
        <v>45595.66667</v>
      </c>
      <c r="H211" s="1">
        <f>IFERROR(__xludf.DUMMYFUNCTION("""COMPUTED_VALUE"""),892.09)</f>
        <v>892.09</v>
      </c>
      <c r="J211" s="2">
        <f>IFERROR(__xludf.DUMMYFUNCTION("""COMPUTED_VALUE"""),45595.66666666667)</f>
        <v>45595.66667</v>
      </c>
      <c r="K211" s="1">
        <f>IFERROR(__xludf.DUMMYFUNCTION("""COMPUTED_VALUE"""),900.19)</f>
        <v>900.19</v>
      </c>
      <c r="M211" s="2">
        <f>IFERROR(__xludf.DUMMYFUNCTION("""COMPUTED_VALUE"""),45595.66666666667)</f>
        <v>45595.66667</v>
      </c>
      <c r="N211" s="1">
        <f>IFERROR(__xludf.DUMMYFUNCTION("""COMPUTED_VALUE"""),1.5437473E7)</f>
        <v>15437473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IFERROR(__xludf.DUMMYFUNCTION("""COMPUTED_VALUE"""),901.12)</f>
        <v>901.12</v>
      </c>
      <c r="D212" s="2">
        <f>IFERROR(__xludf.DUMMYFUNCTION("""COMPUTED_VALUE"""),45596.66666666667)</f>
        <v>45596.66667</v>
      </c>
      <c r="E212" s="1">
        <f>IFERROR(__xludf.DUMMYFUNCTION("""COMPUTED_VALUE"""),929.06)</f>
        <v>929.06</v>
      </c>
      <c r="G212" s="2">
        <f>IFERROR(__xludf.DUMMYFUNCTION("""COMPUTED_VALUE"""),45596.66666666667)</f>
        <v>45596.66667</v>
      </c>
      <c r="H212" s="1">
        <f>IFERROR(__xludf.DUMMYFUNCTION("""COMPUTED_VALUE"""),901.12)</f>
        <v>901.12</v>
      </c>
      <c r="J212" s="2">
        <f>IFERROR(__xludf.DUMMYFUNCTION("""COMPUTED_VALUE"""),45596.66666666667)</f>
        <v>45596.66667</v>
      </c>
      <c r="K212" s="1">
        <f>IFERROR(__xludf.DUMMYFUNCTION("""COMPUTED_VALUE"""),923.88)</f>
        <v>923.88</v>
      </c>
      <c r="M212" s="2">
        <f>IFERROR(__xludf.DUMMYFUNCTION("""COMPUTED_VALUE"""),45596.66666666667)</f>
        <v>45596.66667</v>
      </c>
      <c r="N212" s="1">
        <f>IFERROR(__xludf.DUMMYFUNCTION("""COMPUTED_VALUE"""),3.1198835E7)</f>
        <v>31198835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IFERROR(__xludf.DUMMYFUNCTION("""COMPUTED_VALUE"""),923.73)</f>
        <v>923.73</v>
      </c>
      <c r="D213" s="2">
        <f>IFERROR(__xludf.DUMMYFUNCTION("""COMPUTED_VALUE"""),45597.66666666667)</f>
        <v>45597.66667</v>
      </c>
      <c r="E213" s="1">
        <f>IFERROR(__xludf.DUMMYFUNCTION("""COMPUTED_VALUE"""),926.2)</f>
        <v>926.2</v>
      </c>
      <c r="G213" s="2">
        <f>IFERROR(__xludf.DUMMYFUNCTION("""COMPUTED_VALUE"""),45597.66666666667)</f>
        <v>45597.66667</v>
      </c>
      <c r="H213" s="1">
        <f>IFERROR(__xludf.DUMMYFUNCTION("""COMPUTED_VALUE"""),909.12)</f>
        <v>909.12</v>
      </c>
      <c r="J213" s="2">
        <f>IFERROR(__xludf.DUMMYFUNCTION("""COMPUTED_VALUE"""),45597.66666666667)</f>
        <v>45597.66667</v>
      </c>
      <c r="K213" s="1">
        <f>IFERROR(__xludf.DUMMYFUNCTION("""COMPUTED_VALUE"""),910.93)</f>
        <v>910.93</v>
      </c>
      <c r="M213" s="2">
        <f>IFERROR(__xludf.DUMMYFUNCTION("""COMPUTED_VALUE"""),45597.66666666667)</f>
        <v>45597.66667</v>
      </c>
      <c r="N213" s="1">
        <f>IFERROR(__xludf.DUMMYFUNCTION("""COMPUTED_VALUE"""),1.677905E7)</f>
        <v>16779050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IFERROR(__xludf.DUMMYFUNCTION("""COMPUTED_VALUE"""),912.99)</f>
        <v>912.99</v>
      </c>
      <c r="D214" s="2">
        <f>IFERROR(__xludf.DUMMYFUNCTION("""COMPUTED_VALUE"""),45600.66666666667)</f>
        <v>45600.66667</v>
      </c>
      <c r="E214" s="1">
        <f>IFERROR(__xludf.DUMMYFUNCTION("""COMPUTED_VALUE"""),915.89)</f>
        <v>915.89</v>
      </c>
      <c r="G214" s="2">
        <f>IFERROR(__xludf.DUMMYFUNCTION("""COMPUTED_VALUE"""),45600.66666666667)</f>
        <v>45600.66667</v>
      </c>
      <c r="H214" s="1">
        <f>IFERROR(__xludf.DUMMYFUNCTION("""COMPUTED_VALUE"""),906.04)</f>
        <v>906.04</v>
      </c>
      <c r="J214" s="2">
        <f>IFERROR(__xludf.DUMMYFUNCTION("""COMPUTED_VALUE"""),45600.66666666667)</f>
        <v>45600.66667</v>
      </c>
      <c r="K214" s="1">
        <f>IFERROR(__xludf.DUMMYFUNCTION("""COMPUTED_VALUE"""),909.45)</f>
        <v>909.45</v>
      </c>
      <c r="M214" s="2">
        <f>IFERROR(__xludf.DUMMYFUNCTION("""COMPUTED_VALUE"""),45600.66666666667)</f>
        <v>45600.66667</v>
      </c>
      <c r="N214" s="1">
        <f>IFERROR(__xludf.DUMMYFUNCTION("""COMPUTED_VALUE"""),1.174392E7)</f>
        <v>11743920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IFERROR(__xludf.DUMMYFUNCTION("""COMPUTED_VALUE"""),910.94)</f>
        <v>910.94</v>
      </c>
      <c r="D215" s="2">
        <f>IFERROR(__xludf.DUMMYFUNCTION("""COMPUTED_VALUE"""),45601.66666666667)</f>
        <v>45601.66667</v>
      </c>
      <c r="E215" s="1">
        <f>IFERROR(__xludf.DUMMYFUNCTION("""COMPUTED_VALUE"""),920.71)</f>
        <v>920.71</v>
      </c>
      <c r="G215" s="2">
        <f>IFERROR(__xludf.DUMMYFUNCTION("""COMPUTED_VALUE"""),45601.66666666667)</f>
        <v>45601.66667</v>
      </c>
      <c r="H215" s="1">
        <f>IFERROR(__xludf.DUMMYFUNCTION("""COMPUTED_VALUE"""),908.35)</f>
        <v>908.35</v>
      </c>
      <c r="J215" s="2">
        <f>IFERROR(__xludf.DUMMYFUNCTION("""COMPUTED_VALUE"""),45601.66666666667)</f>
        <v>45601.66667</v>
      </c>
      <c r="K215" s="1">
        <f>IFERROR(__xludf.DUMMYFUNCTION("""COMPUTED_VALUE"""),920.01)</f>
        <v>920.01</v>
      </c>
      <c r="M215" s="2">
        <f>IFERROR(__xludf.DUMMYFUNCTION("""COMPUTED_VALUE"""),45601.66666666667)</f>
        <v>45601.66667</v>
      </c>
      <c r="N215" s="1">
        <f>IFERROR(__xludf.DUMMYFUNCTION("""COMPUTED_VALUE"""),9192217.0)</f>
        <v>9192217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IFERROR(__xludf.DUMMYFUNCTION("""COMPUTED_VALUE"""),922.98)</f>
        <v>922.98</v>
      </c>
      <c r="D216" s="2">
        <f>IFERROR(__xludf.DUMMYFUNCTION("""COMPUTED_VALUE"""),45602.66666666667)</f>
        <v>45602.66667</v>
      </c>
      <c r="E216" s="1">
        <f>IFERROR(__xludf.DUMMYFUNCTION("""COMPUTED_VALUE"""),924.87)</f>
        <v>924.87</v>
      </c>
      <c r="G216" s="2">
        <f>IFERROR(__xludf.DUMMYFUNCTION("""COMPUTED_VALUE"""),45602.66666666667)</f>
        <v>45602.66667</v>
      </c>
      <c r="H216" s="1">
        <f>IFERROR(__xludf.DUMMYFUNCTION("""COMPUTED_VALUE"""),886.67)</f>
        <v>886.67</v>
      </c>
      <c r="J216" s="2">
        <f>IFERROR(__xludf.DUMMYFUNCTION("""COMPUTED_VALUE"""),45602.66666666667)</f>
        <v>45602.66667</v>
      </c>
      <c r="K216" s="1">
        <f>IFERROR(__xludf.DUMMYFUNCTION("""COMPUTED_VALUE"""),887.51)</f>
        <v>887.51</v>
      </c>
      <c r="M216" s="2">
        <f>IFERROR(__xludf.DUMMYFUNCTION("""COMPUTED_VALUE"""),45602.66666666667)</f>
        <v>45602.66667</v>
      </c>
      <c r="N216" s="1">
        <f>IFERROR(__xludf.DUMMYFUNCTION("""COMPUTED_VALUE"""),1.9163985E7)</f>
        <v>19163985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IFERROR(__xludf.DUMMYFUNCTION("""COMPUTED_VALUE"""),893.37)</f>
        <v>893.37</v>
      </c>
      <c r="D217" s="2">
        <f>IFERROR(__xludf.DUMMYFUNCTION("""COMPUTED_VALUE"""),45603.66666666667)</f>
        <v>45603.66667</v>
      </c>
      <c r="E217" s="1">
        <f>IFERROR(__xludf.DUMMYFUNCTION("""COMPUTED_VALUE"""),895.83)</f>
        <v>895.83</v>
      </c>
      <c r="G217" s="2">
        <f>IFERROR(__xludf.DUMMYFUNCTION("""COMPUTED_VALUE"""),45603.66666666667)</f>
        <v>45603.66667</v>
      </c>
      <c r="H217" s="1">
        <f>IFERROR(__xludf.DUMMYFUNCTION("""COMPUTED_VALUE"""),875.55)</f>
        <v>875.55</v>
      </c>
      <c r="J217" s="2">
        <f>IFERROR(__xludf.DUMMYFUNCTION("""COMPUTED_VALUE"""),45603.66666666667)</f>
        <v>45603.66667</v>
      </c>
      <c r="K217" s="1">
        <f>IFERROR(__xludf.DUMMYFUNCTION("""COMPUTED_VALUE"""),876.21)</f>
        <v>876.21</v>
      </c>
      <c r="M217" s="2">
        <f>IFERROR(__xludf.DUMMYFUNCTION("""COMPUTED_VALUE"""),45603.66666666667)</f>
        <v>45603.66667</v>
      </c>
      <c r="N217" s="1">
        <f>IFERROR(__xludf.DUMMYFUNCTION("""COMPUTED_VALUE"""),1.6906191E7)</f>
        <v>16906191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IFERROR(__xludf.DUMMYFUNCTION("""COMPUTED_VALUE"""),878.52)</f>
        <v>878.52</v>
      </c>
      <c r="D218" s="2">
        <f>IFERROR(__xludf.DUMMYFUNCTION("""COMPUTED_VALUE"""),45604.66666666667)</f>
        <v>45604.66667</v>
      </c>
      <c r="E218" s="1">
        <f>IFERROR(__xludf.DUMMYFUNCTION("""COMPUTED_VALUE"""),894.31)</f>
        <v>894.31</v>
      </c>
      <c r="G218" s="2">
        <f>IFERROR(__xludf.DUMMYFUNCTION("""COMPUTED_VALUE"""),45604.66666666667)</f>
        <v>45604.66667</v>
      </c>
      <c r="H218" s="1">
        <f>IFERROR(__xludf.DUMMYFUNCTION("""COMPUTED_VALUE"""),875.09)</f>
        <v>875.09</v>
      </c>
      <c r="J218" s="2">
        <f>IFERROR(__xludf.DUMMYFUNCTION("""COMPUTED_VALUE"""),45604.66666666667)</f>
        <v>45604.66667</v>
      </c>
      <c r="K218" s="1">
        <f>IFERROR(__xludf.DUMMYFUNCTION("""COMPUTED_VALUE"""),890.71)</f>
        <v>890.71</v>
      </c>
      <c r="M218" s="2">
        <f>IFERROR(__xludf.DUMMYFUNCTION("""COMPUTED_VALUE"""),45604.66666666667)</f>
        <v>45604.66667</v>
      </c>
      <c r="N218" s="1">
        <f>IFERROR(__xludf.DUMMYFUNCTION("""COMPUTED_VALUE"""),1.2069238E7)</f>
        <v>12069238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IFERROR(__xludf.DUMMYFUNCTION("""COMPUTED_VALUE"""),890.71)</f>
        <v>890.71</v>
      </c>
      <c r="D219" s="2">
        <f>IFERROR(__xludf.DUMMYFUNCTION("""COMPUTED_VALUE"""),45607.66666666667)</f>
        <v>45607.66667</v>
      </c>
      <c r="E219" s="1">
        <f>IFERROR(__xludf.DUMMYFUNCTION("""COMPUTED_VALUE"""),897.86)</f>
        <v>897.86</v>
      </c>
      <c r="G219" s="2">
        <f>IFERROR(__xludf.DUMMYFUNCTION("""COMPUTED_VALUE"""),45607.66666666667)</f>
        <v>45607.66667</v>
      </c>
      <c r="H219" s="1">
        <f>IFERROR(__xludf.DUMMYFUNCTION("""COMPUTED_VALUE"""),882.93)</f>
        <v>882.93</v>
      </c>
      <c r="J219" s="2">
        <f>IFERROR(__xludf.DUMMYFUNCTION("""COMPUTED_VALUE"""),45607.66666666667)</f>
        <v>45607.66667</v>
      </c>
      <c r="K219" s="1">
        <f>IFERROR(__xludf.DUMMYFUNCTION("""COMPUTED_VALUE"""),883.88)</f>
        <v>883.88</v>
      </c>
      <c r="M219" s="2">
        <f>IFERROR(__xludf.DUMMYFUNCTION("""COMPUTED_VALUE"""),45607.66666666667)</f>
        <v>45607.66667</v>
      </c>
      <c r="N219" s="1">
        <f>IFERROR(__xludf.DUMMYFUNCTION("""COMPUTED_VALUE"""),1.070942E7)</f>
        <v>10709420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IFERROR(__xludf.DUMMYFUNCTION("""COMPUTED_VALUE"""),888.06)</f>
        <v>888.06</v>
      </c>
      <c r="D220" s="2">
        <f>IFERROR(__xludf.DUMMYFUNCTION("""COMPUTED_VALUE"""),45608.66666666667)</f>
        <v>45608.66667</v>
      </c>
      <c r="E220" s="1">
        <f>IFERROR(__xludf.DUMMYFUNCTION("""COMPUTED_VALUE"""),888.68)</f>
        <v>888.68</v>
      </c>
      <c r="G220" s="2">
        <f>IFERROR(__xludf.DUMMYFUNCTION("""COMPUTED_VALUE"""),45608.66666666667)</f>
        <v>45608.66667</v>
      </c>
      <c r="H220" s="1">
        <f>IFERROR(__xludf.DUMMYFUNCTION("""COMPUTED_VALUE"""),879.21)</f>
        <v>879.21</v>
      </c>
      <c r="J220" s="2">
        <f>IFERROR(__xludf.DUMMYFUNCTION("""COMPUTED_VALUE"""),45608.66666666667)</f>
        <v>45608.66667</v>
      </c>
      <c r="K220" s="1">
        <f>IFERROR(__xludf.DUMMYFUNCTION("""COMPUTED_VALUE"""),883.07)</f>
        <v>883.07</v>
      </c>
      <c r="M220" s="2">
        <f>IFERROR(__xludf.DUMMYFUNCTION("""COMPUTED_VALUE"""),45608.66666666667)</f>
        <v>45608.66667</v>
      </c>
      <c r="N220" s="1">
        <f>IFERROR(__xludf.DUMMYFUNCTION("""COMPUTED_VALUE"""),1.1924562E7)</f>
        <v>11924562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IFERROR(__xludf.DUMMYFUNCTION("""COMPUTED_VALUE"""),887.47)</f>
        <v>887.47</v>
      </c>
      <c r="D221" s="2">
        <f>IFERROR(__xludf.DUMMYFUNCTION("""COMPUTED_VALUE"""),45609.66666666667)</f>
        <v>45609.66667</v>
      </c>
      <c r="E221" s="1">
        <f>IFERROR(__xludf.DUMMYFUNCTION("""COMPUTED_VALUE"""),894.15)</f>
        <v>894.15</v>
      </c>
      <c r="G221" s="2">
        <f>IFERROR(__xludf.DUMMYFUNCTION("""COMPUTED_VALUE"""),45609.66666666667)</f>
        <v>45609.66667</v>
      </c>
      <c r="H221" s="1">
        <f>IFERROR(__xludf.DUMMYFUNCTION("""COMPUTED_VALUE"""),886.43)</f>
        <v>886.43</v>
      </c>
      <c r="J221" s="2">
        <f>IFERROR(__xludf.DUMMYFUNCTION("""COMPUTED_VALUE"""),45609.66666666667)</f>
        <v>45609.66667</v>
      </c>
      <c r="K221" s="1">
        <f>IFERROR(__xludf.DUMMYFUNCTION("""COMPUTED_VALUE"""),892.23)</f>
        <v>892.23</v>
      </c>
      <c r="M221" s="2">
        <f>IFERROR(__xludf.DUMMYFUNCTION("""COMPUTED_VALUE"""),45609.66666666667)</f>
        <v>45609.66667</v>
      </c>
      <c r="N221" s="1">
        <f>IFERROR(__xludf.DUMMYFUNCTION("""COMPUTED_VALUE"""),1.2165354E7)</f>
        <v>12165354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IFERROR(__xludf.DUMMYFUNCTION("""COMPUTED_VALUE"""),886.69)</f>
        <v>886.69</v>
      </c>
      <c r="D222" s="2">
        <f>IFERROR(__xludf.DUMMYFUNCTION("""COMPUTED_VALUE"""),45610.66666666667)</f>
        <v>45610.66667</v>
      </c>
      <c r="E222" s="1">
        <f>IFERROR(__xludf.DUMMYFUNCTION("""COMPUTED_VALUE"""),908.64)</f>
        <v>908.64</v>
      </c>
      <c r="G222" s="2">
        <f>IFERROR(__xludf.DUMMYFUNCTION("""COMPUTED_VALUE"""),45610.66666666667)</f>
        <v>45610.66667</v>
      </c>
      <c r="H222" s="1">
        <f>IFERROR(__xludf.DUMMYFUNCTION("""COMPUTED_VALUE"""),882.21)</f>
        <v>882.21</v>
      </c>
      <c r="J222" s="2">
        <f>IFERROR(__xludf.DUMMYFUNCTION("""COMPUTED_VALUE"""),45610.66666666667)</f>
        <v>45610.66667</v>
      </c>
      <c r="K222" s="1">
        <f>IFERROR(__xludf.DUMMYFUNCTION("""COMPUTED_VALUE"""),907.18)</f>
        <v>907.18</v>
      </c>
      <c r="M222" s="2">
        <f>IFERROR(__xludf.DUMMYFUNCTION("""COMPUTED_VALUE"""),45610.66666666667)</f>
        <v>45610.66667</v>
      </c>
      <c r="N222" s="1">
        <f>IFERROR(__xludf.DUMMYFUNCTION("""COMPUTED_VALUE"""),1.3656988E7)</f>
        <v>13656988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IFERROR(__xludf.DUMMYFUNCTION("""COMPUTED_VALUE"""),908.09)</f>
        <v>908.09</v>
      </c>
      <c r="D223" s="2">
        <f>IFERROR(__xludf.DUMMYFUNCTION("""COMPUTED_VALUE"""),45611.66666666667)</f>
        <v>45611.66667</v>
      </c>
      <c r="E223" s="1">
        <f>IFERROR(__xludf.DUMMYFUNCTION("""COMPUTED_VALUE"""),919.98)</f>
        <v>919.98</v>
      </c>
      <c r="G223" s="2">
        <f>IFERROR(__xludf.DUMMYFUNCTION("""COMPUTED_VALUE"""),45611.66666666667)</f>
        <v>45611.66667</v>
      </c>
      <c r="H223" s="1">
        <f>IFERROR(__xludf.DUMMYFUNCTION("""COMPUTED_VALUE"""),908.09)</f>
        <v>908.09</v>
      </c>
      <c r="J223" s="2">
        <f>IFERROR(__xludf.DUMMYFUNCTION("""COMPUTED_VALUE"""),45611.66666666667)</f>
        <v>45611.66667</v>
      </c>
      <c r="K223" s="1">
        <f>IFERROR(__xludf.DUMMYFUNCTION("""COMPUTED_VALUE"""),911.89)</f>
        <v>911.89</v>
      </c>
      <c r="M223" s="2">
        <f>IFERROR(__xludf.DUMMYFUNCTION("""COMPUTED_VALUE"""),45611.66666666667)</f>
        <v>45611.66667</v>
      </c>
      <c r="N223" s="1">
        <f>IFERROR(__xludf.DUMMYFUNCTION("""COMPUTED_VALUE"""),1.7262497E7)</f>
        <v>17262497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IFERROR(__xludf.DUMMYFUNCTION("""COMPUTED_VALUE"""),917.56)</f>
        <v>917.56</v>
      </c>
      <c r="D224" s="2">
        <f>IFERROR(__xludf.DUMMYFUNCTION("""COMPUTED_VALUE"""),45614.66666666667)</f>
        <v>45614.66667</v>
      </c>
      <c r="E224" s="1">
        <f>IFERROR(__xludf.DUMMYFUNCTION("""COMPUTED_VALUE"""),929.68)</f>
        <v>929.68</v>
      </c>
      <c r="G224" s="2">
        <f>IFERROR(__xludf.DUMMYFUNCTION("""COMPUTED_VALUE"""),45614.66666666667)</f>
        <v>45614.66667</v>
      </c>
      <c r="H224" s="1">
        <f>IFERROR(__xludf.DUMMYFUNCTION("""COMPUTED_VALUE"""),914.03)</f>
        <v>914.03</v>
      </c>
      <c r="J224" s="2">
        <f>IFERROR(__xludf.DUMMYFUNCTION("""COMPUTED_VALUE"""),45614.66666666667)</f>
        <v>45614.66667</v>
      </c>
      <c r="K224" s="1">
        <f>IFERROR(__xludf.DUMMYFUNCTION("""COMPUTED_VALUE"""),929.08)</f>
        <v>929.08</v>
      </c>
      <c r="M224" s="2">
        <f>IFERROR(__xludf.DUMMYFUNCTION("""COMPUTED_VALUE"""),45614.66666666667)</f>
        <v>45614.66667</v>
      </c>
      <c r="N224" s="1">
        <f>IFERROR(__xludf.DUMMYFUNCTION("""COMPUTED_VALUE"""),1.3624607E7)</f>
        <v>13624607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IFERROR(__xludf.DUMMYFUNCTION("""COMPUTED_VALUE"""),926.68)</f>
        <v>926.68</v>
      </c>
      <c r="D225" s="2">
        <f>IFERROR(__xludf.DUMMYFUNCTION("""COMPUTED_VALUE"""),45615.66666666667)</f>
        <v>45615.66667</v>
      </c>
      <c r="E225" s="1">
        <f>IFERROR(__xludf.DUMMYFUNCTION("""COMPUTED_VALUE"""),926.77)</f>
        <v>926.77</v>
      </c>
      <c r="G225" s="2">
        <f>IFERROR(__xludf.DUMMYFUNCTION("""COMPUTED_VALUE"""),45615.66666666667)</f>
        <v>45615.66667</v>
      </c>
      <c r="H225" s="1">
        <f>IFERROR(__xludf.DUMMYFUNCTION("""COMPUTED_VALUE"""),913.58)</f>
        <v>913.58</v>
      </c>
      <c r="J225" s="2">
        <f>IFERROR(__xludf.DUMMYFUNCTION("""COMPUTED_VALUE"""),45615.66666666667)</f>
        <v>45615.66667</v>
      </c>
      <c r="K225" s="1">
        <f>IFERROR(__xludf.DUMMYFUNCTION("""COMPUTED_VALUE"""),916.08)</f>
        <v>916.08</v>
      </c>
      <c r="M225" s="2">
        <f>IFERROR(__xludf.DUMMYFUNCTION("""COMPUTED_VALUE"""),45615.66666666667)</f>
        <v>45615.66667</v>
      </c>
      <c r="N225" s="1">
        <f>IFERROR(__xludf.DUMMYFUNCTION("""COMPUTED_VALUE"""),1.211955E7)</f>
        <v>12119550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IFERROR(__xludf.DUMMYFUNCTION("""COMPUTED_VALUE"""),916.89)</f>
        <v>916.89</v>
      </c>
      <c r="D226" s="2">
        <f>IFERROR(__xludf.DUMMYFUNCTION("""COMPUTED_VALUE"""),45616.66666666667)</f>
        <v>45616.66667</v>
      </c>
      <c r="E226" s="1">
        <f>IFERROR(__xludf.DUMMYFUNCTION("""COMPUTED_VALUE"""),924.04)</f>
        <v>924.04</v>
      </c>
      <c r="G226" s="2">
        <f>IFERROR(__xludf.DUMMYFUNCTION("""COMPUTED_VALUE"""),45616.66666666667)</f>
        <v>45616.66667</v>
      </c>
      <c r="H226" s="1">
        <f>IFERROR(__xludf.DUMMYFUNCTION("""COMPUTED_VALUE"""),911.01)</f>
        <v>911.01</v>
      </c>
      <c r="J226" s="2">
        <f>IFERROR(__xludf.DUMMYFUNCTION("""COMPUTED_VALUE"""),45616.66666666667)</f>
        <v>45616.66667</v>
      </c>
      <c r="K226" s="1">
        <f>IFERROR(__xludf.DUMMYFUNCTION("""COMPUTED_VALUE"""),920.8)</f>
        <v>920.8</v>
      </c>
      <c r="M226" s="2">
        <f>IFERROR(__xludf.DUMMYFUNCTION("""COMPUTED_VALUE"""),45616.66666666667)</f>
        <v>45616.66667</v>
      </c>
      <c r="N226" s="1">
        <f>IFERROR(__xludf.DUMMYFUNCTION("""COMPUTED_VALUE"""),9888039.0)</f>
        <v>9888039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IFERROR(__xludf.DUMMYFUNCTION("""COMPUTED_VALUE"""),921.38)</f>
        <v>921.38</v>
      </c>
      <c r="D227" s="2">
        <f>IFERROR(__xludf.DUMMYFUNCTION("""COMPUTED_VALUE"""),45617.66666666667)</f>
        <v>45617.66667</v>
      </c>
      <c r="E227" s="1">
        <f>IFERROR(__xludf.DUMMYFUNCTION("""COMPUTED_VALUE"""),931.53)</f>
        <v>931.53</v>
      </c>
      <c r="G227" s="2">
        <f>IFERROR(__xludf.DUMMYFUNCTION("""COMPUTED_VALUE"""),45617.66666666667)</f>
        <v>45617.66667</v>
      </c>
      <c r="H227" s="1">
        <f>IFERROR(__xludf.DUMMYFUNCTION("""COMPUTED_VALUE"""),920.16)</f>
        <v>920.16</v>
      </c>
      <c r="J227" s="2">
        <f>IFERROR(__xludf.DUMMYFUNCTION("""COMPUTED_VALUE"""),45617.66666666667)</f>
        <v>45617.66667</v>
      </c>
      <c r="K227" s="1">
        <f>IFERROR(__xludf.DUMMYFUNCTION("""COMPUTED_VALUE"""),925.0)</f>
        <v>925</v>
      </c>
      <c r="M227" s="2">
        <f>IFERROR(__xludf.DUMMYFUNCTION("""COMPUTED_VALUE"""),45617.66666666667)</f>
        <v>45617.66667</v>
      </c>
      <c r="N227" s="1">
        <f>IFERROR(__xludf.DUMMYFUNCTION("""COMPUTED_VALUE"""),8935733.0)</f>
        <v>8935733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IFERROR(__xludf.DUMMYFUNCTION("""COMPUTED_VALUE"""),927.06)</f>
        <v>927.06</v>
      </c>
      <c r="D228" s="2">
        <f>IFERROR(__xludf.DUMMYFUNCTION("""COMPUTED_VALUE"""),45618.66666666667)</f>
        <v>45618.66667</v>
      </c>
      <c r="E228" s="1">
        <f>IFERROR(__xludf.DUMMYFUNCTION("""COMPUTED_VALUE"""),928.9)</f>
        <v>928.9</v>
      </c>
      <c r="G228" s="2">
        <f>IFERROR(__xludf.DUMMYFUNCTION("""COMPUTED_VALUE"""),45618.66666666667)</f>
        <v>45618.66667</v>
      </c>
      <c r="H228" s="1">
        <f>IFERROR(__xludf.DUMMYFUNCTION("""COMPUTED_VALUE"""),920.29)</f>
        <v>920.29</v>
      </c>
      <c r="J228" s="2">
        <f>IFERROR(__xludf.DUMMYFUNCTION("""COMPUTED_VALUE"""),45618.66666666667)</f>
        <v>45618.66667</v>
      </c>
      <c r="K228" s="1">
        <f>IFERROR(__xludf.DUMMYFUNCTION("""COMPUTED_VALUE"""),922.83)</f>
        <v>922.83</v>
      </c>
      <c r="M228" s="2">
        <f>IFERROR(__xludf.DUMMYFUNCTION("""COMPUTED_VALUE"""),45618.66666666667)</f>
        <v>45618.66667</v>
      </c>
      <c r="N228" s="1">
        <f>IFERROR(__xludf.DUMMYFUNCTION("""COMPUTED_VALUE"""),1.0515517E7)</f>
        <v>10515517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IFERROR(__xludf.DUMMYFUNCTION("""COMPUTED_VALUE"""),927.33)</f>
        <v>927.33</v>
      </c>
      <c r="D229" s="2">
        <f>IFERROR(__xludf.DUMMYFUNCTION("""COMPUTED_VALUE"""),45621.66666666667)</f>
        <v>45621.66667</v>
      </c>
      <c r="E229" s="1">
        <f>IFERROR(__xludf.DUMMYFUNCTION("""COMPUTED_VALUE"""),929.61)</f>
        <v>929.61</v>
      </c>
      <c r="G229" s="2">
        <f>IFERROR(__xludf.DUMMYFUNCTION("""COMPUTED_VALUE"""),45621.66666666667)</f>
        <v>45621.66667</v>
      </c>
      <c r="H229" s="1">
        <f>IFERROR(__xludf.DUMMYFUNCTION("""COMPUTED_VALUE"""),917.16)</f>
        <v>917.16</v>
      </c>
      <c r="J229" s="2">
        <f>IFERROR(__xludf.DUMMYFUNCTION("""COMPUTED_VALUE"""),45621.66666666667)</f>
        <v>45621.66667</v>
      </c>
      <c r="K229" s="1">
        <f>IFERROR(__xludf.DUMMYFUNCTION("""COMPUTED_VALUE"""),926.39)</f>
        <v>926.39</v>
      </c>
      <c r="M229" s="2">
        <f>IFERROR(__xludf.DUMMYFUNCTION("""COMPUTED_VALUE"""),45621.66666666667)</f>
        <v>45621.66667</v>
      </c>
      <c r="N229" s="1">
        <f>IFERROR(__xludf.DUMMYFUNCTION("""COMPUTED_VALUE"""),1.7924699E7)</f>
        <v>17924699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IFERROR(__xludf.DUMMYFUNCTION("""COMPUTED_VALUE"""),926.53)</f>
        <v>926.53</v>
      </c>
      <c r="D230" s="2">
        <f>IFERROR(__xludf.DUMMYFUNCTION("""COMPUTED_VALUE"""),45622.66666666667)</f>
        <v>45622.66667</v>
      </c>
      <c r="E230" s="1">
        <f>IFERROR(__xludf.DUMMYFUNCTION("""COMPUTED_VALUE"""),940.99)</f>
        <v>940.99</v>
      </c>
      <c r="G230" s="2">
        <f>IFERROR(__xludf.DUMMYFUNCTION("""COMPUTED_VALUE"""),45622.66666666667)</f>
        <v>45622.66667</v>
      </c>
      <c r="H230" s="1">
        <f>IFERROR(__xludf.DUMMYFUNCTION("""COMPUTED_VALUE"""),926.09)</f>
        <v>926.09</v>
      </c>
      <c r="J230" s="2">
        <f>IFERROR(__xludf.DUMMYFUNCTION("""COMPUTED_VALUE"""),45622.66666666667)</f>
        <v>45622.66667</v>
      </c>
      <c r="K230" s="1">
        <f>IFERROR(__xludf.DUMMYFUNCTION("""COMPUTED_VALUE"""),938.35)</f>
        <v>938.35</v>
      </c>
      <c r="M230" s="2">
        <f>IFERROR(__xludf.DUMMYFUNCTION("""COMPUTED_VALUE"""),45622.66666666667)</f>
        <v>45622.66667</v>
      </c>
      <c r="N230" s="1">
        <f>IFERROR(__xludf.DUMMYFUNCTION("""COMPUTED_VALUE"""),1.1241952E7)</f>
        <v>11241952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IFERROR(__xludf.DUMMYFUNCTION("""COMPUTED_VALUE"""),938.35)</f>
        <v>938.35</v>
      </c>
      <c r="D231" s="2">
        <f>IFERROR(__xludf.DUMMYFUNCTION("""COMPUTED_VALUE"""),45623.66666666667)</f>
        <v>45623.66667</v>
      </c>
      <c r="E231" s="1">
        <f>IFERROR(__xludf.DUMMYFUNCTION("""COMPUTED_VALUE"""),945.81)</f>
        <v>945.81</v>
      </c>
      <c r="G231" s="2">
        <f>IFERROR(__xludf.DUMMYFUNCTION("""COMPUTED_VALUE"""),45623.66666666667)</f>
        <v>45623.66667</v>
      </c>
      <c r="H231" s="1">
        <f>IFERROR(__xludf.DUMMYFUNCTION("""COMPUTED_VALUE"""),935.89)</f>
        <v>935.89</v>
      </c>
      <c r="J231" s="2">
        <f>IFERROR(__xludf.DUMMYFUNCTION("""COMPUTED_VALUE"""),45623.66666666667)</f>
        <v>45623.66667</v>
      </c>
      <c r="K231" s="1">
        <f>IFERROR(__xludf.DUMMYFUNCTION("""COMPUTED_VALUE"""),936.46)</f>
        <v>936.46</v>
      </c>
      <c r="M231" s="2">
        <f>IFERROR(__xludf.DUMMYFUNCTION("""COMPUTED_VALUE"""),45623.66666666667)</f>
        <v>45623.66667</v>
      </c>
      <c r="N231" s="1">
        <f>IFERROR(__xludf.DUMMYFUNCTION("""COMPUTED_VALUE"""),9772490.0)</f>
        <v>9772490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IFERROR(__xludf.DUMMYFUNCTION("""COMPUTED_VALUE"""),935.74)</f>
        <v>935.74</v>
      </c>
      <c r="D232" s="2">
        <f>IFERROR(__xludf.DUMMYFUNCTION("""COMPUTED_VALUE"""),45625.54166666667)</f>
        <v>45625.54167</v>
      </c>
      <c r="E232" s="1">
        <f>IFERROR(__xludf.DUMMYFUNCTION("""COMPUTED_VALUE"""),943.56)</f>
        <v>943.56</v>
      </c>
      <c r="G232" s="2">
        <f>IFERROR(__xludf.DUMMYFUNCTION("""COMPUTED_VALUE"""),45625.54166666667)</f>
        <v>45625.54167</v>
      </c>
      <c r="H232" s="1">
        <f>IFERROR(__xludf.DUMMYFUNCTION("""COMPUTED_VALUE"""),933.53)</f>
        <v>933.53</v>
      </c>
      <c r="J232" s="2">
        <f>IFERROR(__xludf.DUMMYFUNCTION("""COMPUTED_VALUE"""),45625.54166666667)</f>
        <v>45625.54167</v>
      </c>
      <c r="K232" s="1">
        <f>IFERROR(__xludf.DUMMYFUNCTION("""COMPUTED_VALUE"""),942.88)</f>
        <v>942.88</v>
      </c>
      <c r="M232" s="2">
        <f>IFERROR(__xludf.DUMMYFUNCTION("""COMPUTED_VALUE"""),45625.54166666667)</f>
        <v>45625.54167</v>
      </c>
      <c r="N232" s="1">
        <f>IFERROR(__xludf.DUMMYFUNCTION("""COMPUTED_VALUE"""),6891166.0)</f>
        <v>6891166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IFERROR(__xludf.DUMMYFUNCTION("""COMPUTED_VALUE"""),940.32)</f>
        <v>940.32</v>
      </c>
      <c r="D233" s="2">
        <f>IFERROR(__xludf.DUMMYFUNCTION("""COMPUTED_VALUE"""),45628.66666666667)</f>
        <v>45628.66667</v>
      </c>
      <c r="E233" s="1">
        <f>IFERROR(__xludf.DUMMYFUNCTION("""COMPUTED_VALUE"""),940.33)</f>
        <v>940.33</v>
      </c>
      <c r="G233" s="2">
        <f>IFERROR(__xludf.DUMMYFUNCTION("""COMPUTED_VALUE"""),45628.66666666667)</f>
        <v>45628.66667</v>
      </c>
      <c r="H233" s="1">
        <f>IFERROR(__xludf.DUMMYFUNCTION("""COMPUTED_VALUE"""),927.79)</f>
        <v>927.79</v>
      </c>
      <c r="J233" s="2">
        <f>IFERROR(__xludf.DUMMYFUNCTION("""COMPUTED_VALUE"""),45628.66666666667)</f>
        <v>45628.66667</v>
      </c>
      <c r="K233" s="1">
        <f>IFERROR(__xludf.DUMMYFUNCTION("""COMPUTED_VALUE"""),930.14)</f>
        <v>930.14</v>
      </c>
      <c r="M233" s="2">
        <f>IFERROR(__xludf.DUMMYFUNCTION("""COMPUTED_VALUE"""),45628.66666666667)</f>
        <v>45628.66667</v>
      </c>
      <c r="N233" s="1">
        <f>IFERROR(__xludf.DUMMYFUNCTION("""COMPUTED_VALUE"""),9760424.0)</f>
        <v>9760424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IFERROR(__xludf.DUMMYFUNCTION("""COMPUTED_VALUE"""),933.67)</f>
        <v>933.67</v>
      </c>
      <c r="D234" s="2">
        <f>IFERROR(__xludf.DUMMYFUNCTION("""COMPUTED_VALUE"""),45629.66666666667)</f>
        <v>45629.66667</v>
      </c>
      <c r="E234" s="1">
        <f>IFERROR(__xludf.DUMMYFUNCTION("""COMPUTED_VALUE"""),935.2)</f>
        <v>935.2</v>
      </c>
      <c r="G234" s="2">
        <f>IFERROR(__xludf.DUMMYFUNCTION("""COMPUTED_VALUE"""),45629.66666666667)</f>
        <v>45629.66667</v>
      </c>
      <c r="H234" s="1">
        <f>IFERROR(__xludf.DUMMYFUNCTION("""COMPUTED_VALUE"""),920.28)</f>
        <v>920.28</v>
      </c>
      <c r="J234" s="2">
        <f>IFERROR(__xludf.DUMMYFUNCTION("""COMPUTED_VALUE"""),45629.66666666667)</f>
        <v>45629.66667</v>
      </c>
      <c r="K234" s="1">
        <f>IFERROR(__xludf.DUMMYFUNCTION("""COMPUTED_VALUE"""),922.28)</f>
        <v>922.28</v>
      </c>
      <c r="M234" s="2">
        <f>IFERROR(__xludf.DUMMYFUNCTION("""COMPUTED_VALUE"""),45629.66666666667)</f>
        <v>45629.66667</v>
      </c>
      <c r="N234" s="1">
        <f>IFERROR(__xludf.DUMMYFUNCTION("""COMPUTED_VALUE"""),1.3276031E7)</f>
        <v>13276031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IFERROR(__xludf.DUMMYFUNCTION("""COMPUTED_VALUE"""),924.67)</f>
        <v>924.67</v>
      </c>
      <c r="D235" s="2">
        <f>IFERROR(__xludf.DUMMYFUNCTION("""COMPUTED_VALUE"""),45630.66666666667)</f>
        <v>45630.66667</v>
      </c>
      <c r="E235" s="1">
        <f>IFERROR(__xludf.DUMMYFUNCTION("""COMPUTED_VALUE"""),927.06)</f>
        <v>927.06</v>
      </c>
      <c r="G235" s="2">
        <f>IFERROR(__xludf.DUMMYFUNCTION("""COMPUTED_VALUE"""),45630.66666666667)</f>
        <v>45630.66667</v>
      </c>
      <c r="H235" s="1">
        <f>IFERROR(__xludf.DUMMYFUNCTION("""COMPUTED_VALUE"""),917.97)</f>
        <v>917.97</v>
      </c>
      <c r="J235" s="2">
        <f>IFERROR(__xludf.DUMMYFUNCTION("""COMPUTED_VALUE"""),45630.66666666667)</f>
        <v>45630.66667</v>
      </c>
      <c r="K235" s="1">
        <f>IFERROR(__xludf.DUMMYFUNCTION("""COMPUTED_VALUE"""),923.7)</f>
        <v>923.7</v>
      </c>
      <c r="M235" s="2">
        <f>IFERROR(__xludf.DUMMYFUNCTION("""COMPUTED_VALUE"""),45630.66666666667)</f>
        <v>45630.66667</v>
      </c>
      <c r="N235" s="1">
        <f>IFERROR(__xludf.DUMMYFUNCTION("""COMPUTED_VALUE"""),9389903.0)</f>
        <v>9389903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IFERROR(__xludf.DUMMYFUNCTION("""COMPUTED_VALUE"""),928.34)</f>
        <v>928.34</v>
      </c>
      <c r="D236" s="2">
        <f>IFERROR(__xludf.DUMMYFUNCTION("""COMPUTED_VALUE"""),45631.66666666667)</f>
        <v>45631.66667</v>
      </c>
      <c r="E236" s="1">
        <f>IFERROR(__xludf.DUMMYFUNCTION("""COMPUTED_VALUE"""),940.42)</f>
        <v>940.42</v>
      </c>
      <c r="G236" s="2">
        <f>IFERROR(__xludf.DUMMYFUNCTION("""COMPUTED_VALUE"""),45631.66666666667)</f>
        <v>45631.66667</v>
      </c>
      <c r="H236" s="1">
        <f>IFERROR(__xludf.DUMMYFUNCTION("""COMPUTED_VALUE"""),928.34)</f>
        <v>928.34</v>
      </c>
      <c r="J236" s="2">
        <f>IFERROR(__xludf.DUMMYFUNCTION("""COMPUTED_VALUE"""),45631.66666666667)</f>
        <v>45631.66667</v>
      </c>
      <c r="K236" s="1">
        <f>IFERROR(__xludf.DUMMYFUNCTION("""COMPUTED_VALUE"""),935.78)</f>
        <v>935.78</v>
      </c>
      <c r="M236" s="2">
        <f>IFERROR(__xludf.DUMMYFUNCTION("""COMPUTED_VALUE"""),45631.66666666667)</f>
        <v>45631.66667</v>
      </c>
      <c r="N236" s="1">
        <f>IFERROR(__xludf.DUMMYFUNCTION("""COMPUTED_VALUE"""),9579112.0)</f>
        <v>9579112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IFERROR(__xludf.DUMMYFUNCTION("""COMPUTED_VALUE"""),931.46)</f>
        <v>931.46</v>
      </c>
      <c r="D237" s="2">
        <f>IFERROR(__xludf.DUMMYFUNCTION("""COMPUTED_VALUE"""),45632.66666666667)</f>
        <v>45632.66667</v>
      </c>
      <c r="E237" s="1">
        <f>IFERROR(__xludf.DUMMYFUNCTION("""COMPUTED_VALUE"""),939.17)</f>
        <v>939.17</v>
      </c>
      <c r="G237" s="2">
        <f>IFERROR(__xludf.DUMMYFUNCTION("""COMPUTED_VALUE"""),45632.66666666667)</f>
        <v>45632.66667</v>
      </c>
      <c r="H237" s="1">
        <f>IFERROR(__xludf.DUMMYFUNCTION("""COMPUTED_VALUE"""),926.77)</f>
        <v>926.77</v>
      </c>
      <c r="J237" s="2">
        <f>IFERROR(__xludf.DUMMYFUNCTION("""COMPUTED_VALUE"""),45632.66666666667)</f>
        <v>45632.66667</v>
      </c>
      <c r="K237" s="1">
        <f>IFERROR(__xludf.DUMMYFUNCTION("""COMPUTED_VALUE"""),928.67)</f>
        <v>928.67</v>
      </c>
      <c r="M237" s="2">
        <f>IFERROR(__xludf.DUMMYFUNCTION("""COMPUTED_VALUE"""),45632.66666666667)</f>
        <v>45632.66667</v>
      </c>
      <c r="N237" s="1">
        <f>IFERROR(__xludf.DUMMYFUNCTION("""COMPUTED_VALUE"""),9941922.0)</f>
        <v>9941922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IFERROR(__xludf.DUMMYFUNCTION("""COMPUTED_VALUE"""),928.9)</f>
        <v>928.9</v>
      </c>
      <c r="D238" s="2">
        <f>IFERROR(__xludf.DUMMYFUNCTION("""COMPUTED_VALUE"""),45635.66666666667)</f>
        <v>45635.66667</v>
      </c>
      <c r="E238" s="1">
        <f>IFERROR(__xludf.DUMMYFUNCTION("""COMPUTED_VALUE"""),930.5)</f>
        <v>930.5</v>
      </c>
      <c r="G238" s="2">
        <f>IFERROR(__xludf.DUMMYFUNCTION("""COMPUTED_VALUE"""),45635.66666666667)</f>
        <v>45635.66667</v>
      </c>
      <c r="H238" s="1">
        <f>IFERROR(__xludf.DUMMYFUNCTION("""COMPUTED_VALUE"""),905.57)</f>
        <v>905.57</v>
      </c>
      <c r="J238" s="2">
        <f>IFERROR(__xludf.DUMMYFUNCTION("""COMPUTED_VALUE"""),45635.66666666667)</f>
        <v>45635.66667</v>
      </c>
      <c r="K238" s="1">
        <f>IFERROR(__xludf.DUMMYFUNCTION("""COMPUTED_VALUE"""),912.1)</f>
        <v>912.1</v>
      </c>
      <c r="M238" s="2">
        <f>IFERROR(__xludf.DUMMYFUNCTION("""COMPUTED_VALUE"""),45635.66666666667)</f>
        <v>45635.66667</v>
      </c>
      <c r="N238" s="1">
        <f>IFERROR(__xludf.DUMMYFUNCTION("""COMPUTED_VALUE"""),1.3397018E7)</f>
        <v>13397018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IFERROR(__xludf.DUMMYFUNCTION("""COMPUTED_VALUE"""),908.93)</f>
        <v>908.93</v>
      </c>
      <c r="D239" s="2">
        <f>IFERROR(__xludf.DUMMYFUNCTION("""COMPUTED_VALUE"""),45636.66666666667)</f>
        <v>45636.66667</v>
      </c>
      <c r="E239" s="1">
        <f>IFERROR(__xludf.DUMMYFUNCTION("""COMPUTED_VALUE"""),916.48)</f>
        <v>916.48</v>
      </c>
      <c r="G239" s="2">
        <f>IFERROR(__xludf.DUMMYFUNCTION("""COMPUTED_VALUE"""),45636.66666666667)</f>
        <v>45636.66667</v>
      </c>
      <c r="H239" s="1">
        <f>IFERROR(__xludf.DUMMYFUNCTION("""COMPUTED_VALUE"""),906.08)</f>
        <v>906.08</v>
      </c>
      <c r="J239" s="2">
        <f>IFERROR(__xludf.DUMMYFUNCTION("""COMPUTED_VALUE"""),45636.66666666667)</f>
        <v>45636.66667</v>
      </c>
      <c r="K239" s="1">
        <f>IFERROR(__xludf.DUMMYFUNCTION("""COMPUTED_VALUE"""),911.45)</f>
        <v>911.45</v>
      </c>
      <c r="M239" s="2">
        <f>IFERROR(__xludf.DUMMYFUNCTION("""COMPUTED_VALUE"""),45636.66666666667)</f>
        <v>45636.66667</v>
      </c>
      <c r="N239" s="1">
        <f>IFERROR(__xludf.DUMMYFUNCTION("""COMPUTED_VALUE"""),1.2104644E7)</f>
        <v>12104644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IFERROR(__xludf.DUMMYFUNCTION("""COMPUTED_VALUE"""),915.0)</f>
        <v>915</v>
      </c>
      <c r="D240" s="2">
        <f>IFERROR(__xludf.DUMMYFUNCTION("""COMPUTED_VALUE"""),45637.66666666667)</f>
        <v>45637.66667</v>
      </c>
      <c r="E240" s="1">
        <f>IFERROR(__xludf.DUMMYFUNCTION("""COMPUTED_VALUE"""),917.59)</f>
        <v>917.59</v>
      </c>
      <c r="G240" s="2">
        <f>IFERROR(__xludf.DUMMYFUNCTION("""COMPUTED_VALUE"""),45637.66666666667)</f>
        <v>45637.66667</v>
      </c>
      <c r="H240" s="1">
        <f>IFERROR(__xludf.DUMMYFUNCTION("""COMPUTED_VALUE"""),894.33)</f>
        <v>894.33</v>
      </c>
      <c r="J240" s="2">
        <f>IFERROR(__xludf.DUMMYFUNCTION("""COMPUTED_VALUE"""),45637.66666666667)</f>
        <v>45637.66667</v>
      </c>
      <c r="K240" s="1">
        <f>IFERROR(__xludf.DUMMYFUNCTION("""COMPUTED_VALUE"""),896.86)</f>
        <v>896.86</v>
      </c>
      <c r="M240" s="2">
        <f>IFERROR(__xludf.DUMMYFUNCTION("""COMPUTED_VALUE"""),45637.66666666667)</f>
        <v>45637.66667</v>
      </c>
      <c r="N240" s="1">
        <f>IFERROR(__xludf.DUMMYFUNCTION("""COMPUTED_VALUE"""),1.9423665E7)</f>
        <v>19423665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IFERROR(__xludf.DUMMYFUNCTION("""COMPUTED_VALUE"""),902.69)</f>
        <v>902.69</v>
      </c>
      <c r="D241" s="2">
        <f>IFERROR(__xludf.DUMMYFUNCTION("""COMPUTED_VALUE"""),45638.66666666667)</f>
        <v>45638.66667</v>
      </c>
      <c r="E241" s="1">
        <f>IFERROR(__xludf.DUMMYFUNCTION("""COMPUTED_VALUE"""),904.28)</f>
        <v>904.28</v>
      </c>
      <c r="G241" s="2">
        <f>IFERROR(__xludf.DUMMYFUNCTION("""COMPUTED_VALUE"""),45638.66666666667)</f>
        <v>45638.66667</v>
      </c>
      <c r="H241" s="1">
        <f>IFERROR(__xludf.DUMMYFUNCTION("""COMPUTED_VALUE"""),894.02)</f>
        <v>894.02</v>
      </c>
      <c r="J241" s="2">
        <f>IFERROR(__xludf.DUMMYFUNCTION("""COMPUTED_VALUE"""),45638.66666666667)</f>
        <v>45638.66667</v>
      </c>
      <c r="K241" s="1">
        <f>IFERROR(__xludf.DUMMYFUNCTION("""COMPUTED_VALUE"""),899.31)</f>
        <v>899.31</v>
      </c>
      <c r="M241" s="2">
        <f>IFERROR(__xludf.DUMMYFUNCTION("""COMPUTED_VALUE"""),45638.66666666667)</f>
        <v>45638.66667</v>
      </c>
      <c r="N241" s="1">
        <f>IFERROR(__xludf.DUMMYFUNCTION("""COMPUTED_VALUE"""),1.1414904E7)</f>
        <v>11414904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IFERROR(__xludf.DUMMYFUNCTION("""COMPUTED_VALUE"""),897.8)</f>
        <v>897.8</v>
      </c>
      <c r="D242" s="2">
        <f>IFERROR(__xludf.DUMMYFUNCTION("""COMPUTED_VALUE"""),45639.66666666667)</f>
        <v>45639.66667</v>
      </c>
      <c r="E242" s="1">
        <f>IFERROR(__xludf.DUMMYFUNCTION("""COMPUTED_VALUE"""),903.81)</f>
        <v>903.81</v>
      </c>
      <c r="G242" s="2">
        <f>IFERROR(__xludf.DUMMYFUNCTION("""COMPUTED_VALUE"""),45639.66666666667)</f>
        <v>45639.66667</v>
      </c>
      <c r="H242" s="1">
        <f>IFERROR(__xludf.DUMMYFUNCTION("""COMPUTED_VALUE"""),892.73)</f>
        <v>892.73</v>
      </c>
      <c r="J242" s="2">
        <f>IFERROR(__xludf.DUMMYFUNCTION("""COMPUTED_VALUE"""),45639.66666666667)</f>
        <v>45639.66667</v>
      </c>
      <c r="K242" s="1">
        <f>IFERROR(__xludf.DUMMYFUNCTION("""COMPUTED_VALUE"""),897.12)</f>
        <v>897.12</v>
      </c>
      <c r="M242" s="2">
        <f>IFERROR(__xludf.DUMMYFUNCTION("""COMPUTED_VALUE"""),45639.66666666667)</f>
        <v>45639.66667</v>
      </c>
      <c r="N242" s="1">
        <f>IFERROR(__xludf.DUMMYFUNCTION("""COMPUTED_VALUE"""),9764446.0)</f>
        <v>9764446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IFERROR(__xludf.DUMMYFUNCTION("""COMPUTED_VALUE"""),899.28)</f>
        <v>899.28</v>
      </c>
      <c r="D243" s="2">
        <f>IFERROR(__xludf.DUMMYFUNCTION("""COMPUTED_VALUE"""),45642.66666666667)</f>
        <v>45642.66667</v>
      </c>
      <c r="E243" s="1">
        <f>IFERROR(__xludf.DUMMYFUNCTION("""COMPUTED_VALUE"""),902.31)</f>
        <v>902.31</v>
      </c>
      <c r="G243" s="2">
        <f>IFERROR(__xludf.DUMMYFUNCTION("""COMPUTED_VALUE"""),45642.66666666667)</f>
        <v>45642.66667</v>
      </c>
      <c r="H243" s="1">
        <f>IFERROR(__xludf.DUMMYFUNCTION("""COMPUTED_VALUE"""),892.21)</f>
        <v>892.21</v>
      </c>
      <c r="J243" s="2">
        <f>IFERROR(__xludf.DUMMYFUNCTION("""COMPUTED_VALUE"""),45642.66666666667)</f>
        <v>45642.66667</v>
      </c>
      <c r="K243" s="1">
        <f>IFERROR(__xludf.DUMMYFUNCTION("""COMPUTED_VALUE"""),892.69)</f>
        <v>892.69</v>
      </c>
      <c r="M243" s="2">
        <f>IFERROR(__xludf.DUMMYFUNCTION("""COMPUTED_VALUE"""),45642.66666666667)</f>
        <v>45642.66667</v>
      </c>
      <c r="N243" s="1">
        <f>IFERROR(__xludf.DUMMYFUNCTION("""COMPUTED_VALUE"""),1.2159221E7)</f>
        <v>12159221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IFERROR(__xludf.DUMMYFUNCTION("""COMPUTED_VALUE"""),892.69)</f>
        <v>892.69</v>
      </c>
      <c r="D244" s="2">
        <f>IFERROR(__xludf.DUMMYFUNCTION("""COMPUTED_VALUE"""),45643.66666666667)</f>
        <v>45643.66667</v>
      </c>
      <c r="E244" s="1">
        <f>IFERROR(__xludf.DUMMYFUNCTION("""COMPUTED_VALUE"""),894.48)</f>
        <v>894.48</v>
      </c>
      <c r="G244" s="2">
        <f>IFERROR(__xludf.DUMMYFUNCTION("""COMPUTED_VALUE"""),45643.66666666667)</f>
        <v>45643.66667</v>
      </c>
      <c r="H244" s="1">
        <f>IFERROR(__xludf.DUMMYFUNCTION("""COMPUTED_VALUE"""),887.18)</f>
        <v>887.18</v>
      </c>
      <c r="J244" s="2">
        <f>IFERROR(__xludf.DUMMYFUNCTION("""COMPUTED_VALUE"""),45643.66666666667)</f>
        <v>45643.66667</v>
      </c>
      <c r="K244" s="1">
        <f>IFERROR(__xludf.DUMMYFUNCTION("""COMPUTED_VALUE"""),890.17)</f>
        <v>890.17</v>
      </c>
      <c r="M244" s="2">
        <f>IFERROR(__xludf.DUMMYFUNCTION("""COMPUTED_VALUE"""),45643.66666666667)</f>
        <v>45643.66667</v>
      </c>
      <c r="N244" s="1">
        <f>IFERROR(__xludf.DUMMYFUNCTION("""COMPUTED_VALUE"""),1.3423217E7)</f>
        <v>13423217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IFERROR(__xludf.DUMMYFUNCTION("""COMPUTED_VALUE"""),886.14)</f>
        <v>886.14</v>
      </c>
      <c r="D245" s="2">
        <f>IFERROR(__xludf.DUMMYFUNCTION("""COMPUTED_VALUE"""),45644.66666666667)</f>
        <v>45644.66667</v>
      </c>
      <c r="E245" s="1">
        <f>IFERROR(__xludf.DUMMYFUNCTION("""COMPUTED_VALUE"""),888.53)</f>
        <v>888.53</v>
      </c>
      <c r="G245" s="2">
        <f>IFERROR(__xludf.DUMMYFUNCTION("""COMPUTED_VALUE"""),45644.66666666667)</f>
        <v>45644.66667</v>
      </c>
      <c r="H245" s="1">
        <f>IFERROR(__xludf.DUMMYFUNCTION("""COMPUTED_VALUE"""),877.98)</f>
        <v>877.98</v>
      </c>
      <c r="J245" s="2">
        <f>IFERROR(__xludf.DUMMYFUNCTION("""COMPUTED_VALUE"""),45644.66666666667)</f>
        <v>45644.66667</v>
      </c>
      <c r="K245" s="1">
        <f>IFERROR(__xludf.DUMMYFUNCTION("""COMPUTED_VALUE"""),878.38)</f>
        <v>878.38</v>
      </c>
      <c r="M245" s="2">
        <f>IFERROR(__xludf.DUMMYFUNCTION("""COMPUTED_VALUE"""),45644.66666666667)</f>
        <v>45644.66667</v>
      </c>
      <c r="N245" s="1">
        <f>IFERROR(__xludf.DUMMYFUNCTION("""COMPUTED_VALUE"""),1.442394E7)</f>
        <v>14423940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IFERROR(__xludf.DUMMYFUNCTION("""COMPUTED_VALUE"""),876.89)</f>
        <v>876.89</v>
      </c>
      <c r="D246" s="2">
        <f>IFERROR(__xludf.DUMMYFUNCTION("""COMPUTED_VALUE"""),45645.66666666667)</f>
        <v>45645.66667</v>
      </c>
      <c r="E246" s="1">
        <f>IFERROR(__xludf.DUMMYFUNCTION("""COMPUTED_VALUE"""),881.0)</f>
        <v>881</v>
      </c>
      <c r="G246" s="2">
        <f>IFERROR(__xludf.DUMMYFUNCTION("""COMPUTED_VALUE"""),45645.66666666667)</f>
        <v>45645.66667</v>
      </c>
      <c r="H246" s="1">
        <f>IFERROR(__xludf.DUMMYFUNCTION("""COMPUTED_VALUE"""),865.11)</f>
        <v>865.11</v>
      </c>
      <c r="J246" s="2">
        <f>IFERROR(__xludf.DUMMYFUNCTION("""COMPUTED_VALUE"""),45645.66666666667)</f>
        <v>45645.66667</v>
      </c>
      <c r="K246" s="1">
        <f>IFERROR(__xludf.DUMMYFUNCTION("""COMPUTED_VALUE"""),865.59)</f>
        <v>865.59</v>
      </c>
      <c r="M246" s="2">
        <f>IFERROR(__xludf.DUMMYFUNCTION("""COMPUTED_VALUE"""),45645.66666666667)</f>
        <v>45645.66667</v>
      </c>
      <c r="N246" s="1">
        <f>IFERROR(__xludf.DUMMYFUNCTION("""COMPUTED_VALUE"""),1.7712831E7)</f>
        <v>17712831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IFERROR(__xludf.DUMMYFUNCTION("""COMPUTED_VALUE"""),865.59)</f>
        <v>865.59</v>
      </c>
      <c r="D247" s="2">
        <f>IFERROR(__xludf.DUMMYFUNCTION("""COMPUTED_VALUE"""),45646.66666666667)</f>
        <v>45646.66667</v>
      </c>
      <c r="E247" s="1">
        <f>IFERROR(__xludf.DUMMYFUNCTION("""COMPUTED_VALUE"""),882.13)</f>
        <v>882.13</v>
      </c>
      <c r="G247" s="2">
        <f>IFERROR(__xludf.DUMMYFUNCTION("""COMPUTED_VALUE"""),45646.66666666667)</f>
        <v>45646.66667</v>
      </c>
      <c r="H247" s="1">
        <f>IFERROR(__xludf.DUMMYFUNCTION("""COMPUTED_VALUE"""),865.59)</f>
        <v>865.59</v>
      </c>
      <c r="J247" s="2">
        <f>IFERROR(__xludf.DUMMYFUNCTION("""COMPUTED_VALUE"""),45646.66666666667)</f>
        <v>45646.66667</v>
      </c>
      <c r="K247" s="1">
        <f>IFERROR(__xludf.DUMMYFUNCTION("""COMPUTED_VALUE"""),879.91)</f>
        <v>879.91</v>
      </c>
      <c r="M247" s="2">
        <f>IFERROR(__xludf.DUMMYFUNCTION("""COMPUTED_VALUE"""),45646.66666666667)</f>
        <v>45646.66667</v>
      </c>
      <c r="N247" s="1">
        <f>IFERROR(__xludf.DUMMYFUNCTION("""COMPUTED_VALUE"""),3.7280026E7)</f>
        <v>37280026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IFERROR(__xludf.DUMMYFUNCTION("""COMPUTED_VALUE"""),877.5)</f>
        <v>877.5</v>
      </c>
      <c r="D248" s="2">
        <f>IFERROR(__xludf.DUMMYFUNCTION("""COMPUTED_VALUE"""),45649.66666666667)</f>
        <v>45649.66667</v>
      </c>
      <c r="E248" s="1">
        <f>IFERROR(__xludf.DUMMYFUNCTION("""COMPUTED_VALUE"""),878.49)</f>
        <v>878.49</v>
      </c>
      <c r="G248" s="2">
        <f>IFERROR(__xludf.DUMMYFUNCTION("""COMPUTED_VALUE"""),45649.66666666667)</f>
        <v>45649.66667</v>
      </c>
      <c r="H248" s="1">
        <f>IFERROR(__xludf.DUMMYFUNCTION("""COMPUTED_VALUE"""),864.95)</f>
        <v>864.95</v>
      </c>
      <c r="J248" s="2">
        <f>IFERROR(__xludf.DUMMYFUNCTION("""COMPUTED_VALUE"""),45649.66666666667)</f>
        <v>45649.66667</v>
      </c>
      <c r="K248" s="1">
        <f>IFERROR(__xludf.DUMMYFUNCTION("""COMPUTED_VALUE"""),876.43)</f>
        <v>876.43</v>
      </c>
      <c r="M248" s="2">
        <f>IFERROR(__xludf.DUMMYFUNCTION("""COMPUTED_VALUE"""),45649.66666666667)</f>
        <v>45649.66667</v>
      </c>
      <c r="N248" s="1">
        <f>IFERROR(__xludf.DUMMYFUNCTION("""COMPUTED_VALUE"""),1.0893645E7)</f>
        <v>10893645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IFERROR(__xludf.DUMMYFUNCTION("""COMPUTED_VALUE"""),875.14)</f>
        <v>875.14</v>
      </c>
      <c r="D249" s="2">
        <f>IFERROR(__xludf.DUMMYFUNCTION("""COMPUTED_VALUE"""),45650.54166666667)</f>
        <v>45650.54167</v>
      </c>
      <c r="E249" s="1">
        <f>IFERROR(__xludf.DUMMYFUNCTION("""COMPUTED_VALUE"""),877.61)</f>
        <v>877.61</v>
      </c>
      <c r="G249" s="2">
        <f>IFERROR(__xludf.DUMMYFUNCTION("""COMPUTED_VALUE"""),45650.54166666667)</f>
        <v>45650.54167</v>
      </c>
      <c r="H249" s="1">
        <f>IFERROR(__xludf.DUMMYFUNCTION("""COMPUTED_VALUE"""),869.98)</f>
        <v>869.98</v>
      </c>
      <c r="J249" s="2">
        <f>IFERROR(__xludf.DUMMYFUNCTION("""COMPUTED_VALUE"""),45650.54166666667)</f>
        <v>45650.54167</v>
      </c>
      <c r="K249" s="1">
        <f>IFERROR(__xludf.DUMMYFUNCTION("""COMPUTED_VALUE"""),871.66)</f>
        <v>871.66</v>
      </c>
      <c r="M249" s="2">
        <f>IFERROR(__xludf.DUMMYFUNCTION("""COMPUTED_VALUE"""),45650.54166666667)</f>
        <v>45650.54167</v>
      </c>
      <c r="N249" s="1">
        <f>IFERROR(__xludf.DUMMYFUNCTION("""COMPUTED_VALUE"""),8213418.0)</f>
        <v>8213418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IFERROR(__xludf.DUMMYFUNCTION("""COMPUTED_VALUE"""),864.78)</f>
        <v>864.78</v>
      </c>
      <c r="D250" s="2">
        <f>IFERROR(__xludf.DUMMYFUNCTION("""COMPUTED_VALUE"""),45652.66666666667)</f>
        <v>45652.66667</v>
      </c>
      <c r="E250" s="1">
        <f>IFERROR(__xludf.DUMMYFUNCTION("""COMPUTED_VALUE"""),865.08)</f>
        <v>865.08</v>
      </c>
      <c r="G250" s="2">
        <f>IFERROR(__xludf.DUMMYFUNCTION("""COMPUTED_VALUE"""),45652.66666666667)</f>
        <v>45652.66667</v>
      </c>
      <c r="H250" s="1">
        <f>IFERROR(__xludf.DUMMYFUNCTION("""COMPUTED_VALUE"""),856.24)</f>
        <v>856.24</v>
      </c>
      <c r="J250" s="2">
        <f>IFERROR(__xludf.DUMMYFUNCTION("""COMPUTED_VALUE"""),45652.66666666667)</f>
        <v>45652.66667</v>
      </c>
      <c r="K250" s="1">
        <f>IFERROR(__xludf.DUMMYFUNCTION("""COMPUTED_VALUE"""),861.33)</f>
        <v>861.33</v>
      </c>
      <c r="M250" s="2">
        <f>IFERROR(__xludf.DUMMYFUNCTION("""COMPUTED_VALUE"""),45652.66666666667)</f>
        <v>45652.66667</v>
      </c>
      <c r="N250" s="1">
        <f>IFERROR(__xludf.DUMMYFUNCTION("""COMPUTED_VALUE"""),7609295.0)</f>
        <v>7609295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IFERROR(__xludf.DUMMYFUNCTION("""COMPUTED_VALUE"""),861.04)</f>
        <v>861.04</v>
      </c>
      <c r="D251" s="2">
        <f>IFERROR(__xludf.DUMMYFUNCTION("""COMPUTED_VALUE"""),45653.66666666667)</f>
        <v>45653.66667</v>
      </c>
      <c r="E251" s="1">
        <f>IFERROR(__xludf.DUMMYFUNCTION("""COMPUTED_VALUE"""),863.81)</f>
        <v>863.81</v>
      </c>
      <c r="G251" s="2">
        <f>IFERROR(__xludf.DUMMYFUNCTION("""COMPUTED_VALUE"""),45653.66666666667)</f>
        <v>45653.66667</v>
      </c>
      <c r="H251" s="1">
        <f>IFERROR(__xludf.DUMMYFUNCTION("""COMPUTED_VALUE"""),855.21)</f>
        <v>855.21</v>
      </c>
      <c r="J251" s="2">
        <f>IFERROR(__xludf.DUMMYFUNCTION("""COMPUTED_VALUE"""),45653.66666666667)</f>
        <v>45653.66667</v>
      </c>
      <c r="K251" s="1">
        <f>IFERROR(__xludf.DUMMYFUNCTION("""COMPUTED_VALUE"""),858.92)</f>
        <v>858.92</v>
      </c>
      <c r="M251" s="2">
        <f>IFERROR(__xludf.DUMMYFUNCTION("""COMPUTED_VALUE"""),45653.66666666667)</f>
        <v>45653.66667</v>
      </c>
      <c r="N251" s="1">
        <f>IFERROR(__xludf.DUMMYFUNCTION("""COMPUTED_VALUE"""),1.0342631E7)</f>
        <v>10342631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IFERROR(__xludf.DUMMYFUNCTION("""COMPUTED_VALUE"""),857.1)</f>
        <v>857.1</v>
      </c>
      <c r="D252" s="2">
        <f>IFERROR(__xludf.DUMMYFUNCTION("""COMPUTED_VALUE"""),45656.66666666667)</f>
        <v>45656.66667</v>
      </c>
      <c r="E252" s="1">
        <f>IFERROR(__xludf.DUMMYFUNCTION("""COMPUTED_VALUE"""),857.1)</f>
        <v>857.1</v>
      </c>
      <c r="G252" s="2">
        <f>IFERROR(__xludf.DUMMYFUNCTION("""COMPUTED_VALUE"""),45656.66666666667)</f>
        <v>45656.66667</v>
      </c>
      <c r="H252" s="1">
        <f>IFERROR(__xludf.DUMMYFUNCTION("""COMPUTED_VALUE"""),845.03)</f>
        <v>845.03</v>
      </c>
      <c r="J252" s="2">
        <f>IFERROR(__xludf.DUMMYFUNCTION("""COMPUTED_VALUE"""),45656.66666666667)</f>
        <v>45656.66667</v>
      </c>
      <c r="K252" s="1">
        <f>IFERROR(__xludf.DUMMYFUNCTION("""COMPUTED_VALUE"""),850.42)</f>
        <v>850.42</v>
      </c>
      <c r="M252" s="2">
        <f>IFERROR(__xludf.DUMMYFUNCTION("""COMPUTED_VALUE"""),45656.66666666667)</f>
        <v>45656.66667</v>
      </c>
      <c r="N252" s="1">
        <f>IFERROR(__xludf.DUMMYFUNCTION("""COMPUTED_VALUE"""),8738278.0)</f>
        <v>8738278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IFERROR(__xludf.DUMMYFUNCTION("""COMPUTED_VALUE"""),852.49)</f>
        <v>852.49</v>
      </c>
      <c r="D253" s="2">
        <f>IFERROR(__xludf.DUMMYFUNCTION("""COMPUTED_VALUE"""),45657.66666666667)</f>
        <v>45657.66667</v>
      </c>
      <c r="E253" s="1">
        <f>IFERROR(__xludf.DUMMYFUNCTION("""COMPUTED_VALUE"""),855.79)</f>
        <v>855.79</v>
      </c>
      <c r="G253" s="2">
        <f>IFERROR(__xludf.DUMMYFUNCTION("""COMPUTED_VALUE"""),45657.66666666667)</f>
        <v>45657.66667</v>
      </c>
      <c r="H253" s="1">
        <f>IFERROR(__xludf.DUMMYFUNCTION("""COMPUTED_VALUE"""),848.92)</f>
        <v>848.92</v>
      </c>
      <c r="J253" s="2">
        <f>IFERROR(__xludf.DUMMYFUNCTION("""COMPUTED_VALUE"""),45657.66666666667)</f>
        <v>45657.66667</v>
      </c>
      <c r="K253" s="1">
        <f>IFERROR(__xludf.DUMMYFUNCTION("""COMPUTED_VALUE"""),853.16)</f>
        <v>853.16</v>
      </c>
      <c r="M253" s="2">
        <f>IFERROR(__xludf.DUMMYFUNCTION("""COMPUTED_VALUE"""),45657.66666666667)</f>
        <v>45657.66667</v>
      </c>
      <c r="N253" s="1">
        <f>IFERROR(__xludf.DUMMYFUNCTION("""COMPUTED_VALUE"""),9100698.0)</f>
        <v>9100698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IFERROR(__xludf.DUMMYFUNCTION("""COMPUTED_VALUE"""),853.88)</f>
        <v>853.88</v>
      </c>
      <c r="D254" s="2">
        <f>IFERROR(__xludf.DUMMYFUNCTION("""COMPUTED_VALUE"""),45659.66666666667)</f>
        <v>45659.66667</v>
      </c>
      <c r="E254" s="1">
        <f>IFERROR(__xludf.DUMMYFUNCTION("""COMPUTED_VALUE"""),865.19)</f>
        <v>865.19</v>
      </c>
      <c r="G254" s="2">
        <f>IFERROR(__xludf.DUMMYFUNCTION("""COMPUTED_VALUE"""),45659.66666666667)</f>
        <v>45659.66667</v>
      </c>
      <c r="H254" s="1">
        <f>IFERROR(__xludf.DUMMYFUNCTION("""COMPUTED_VALUE"""),853.22)</f>
        <v>853.22</v>
      </c>
      <c r="J254" s="2">
        <f>IFERROR(__xludf.DUMMYFUNCTION("""COMPUTED_VALUE"""),45659.66666666667)</f>
        <v>45659.66667</v>
      </c>
      <c r="K254" s="1">
        <f>IFERROR(__xludf.DUMMYFUNCTION("""COMPUTED_VALUE"""),857.92)</f>
        <v>857.92</v>
      </c>
      <c r="M254" s="2">
        <f>IFERROR(__xludf.DUMMYFUNCTION("""COMPUTED_VALUE"""),45659.66666666667)</f>
        <v>45659.66667</v>
      </c>
      <c r="N254" s="1">
        <f>IFERROR(__xludf.DUMMYFUNCTION("""COMPUTED_VALUE"""),8861173.0)</f>
        <v>8861173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IFERROR(__xludf.DUMMYFUNCTION("""COMPUTED_VALUE"""),859.41)</f>
        <v>859.41</v>
      </c>
      <c r="D255" s="2">
        <f>IFERROR(__xludf.DUMMYFUNCTION("""COMPUTED_VALUE"""),45660.66666666667)</f>
        <v>45660.66667</v>
      </c>
      <c r="E255" s="1">
        <f>IFERROR(__xludf.DUMMYFUNCTION("""COMPUTED_VALUE"""),866.44)</f>
        <v>866.44</v>
      </c>
      <c r="G255" s="2">
        <f>IFERROR(__xludf.DUMMYFUNCTION("""COMPUTED_VALUE"""),45660.66666666667)</f>
        <v>45660.66667</v>
      </c>
      <c r="H255" s="1">
        <f>IFERROR(__xludf.DUMMYFUNCTION("""COMPUTED_VALUE"""),858.74)</f>
        <v>858.74</v>
      </c>
      <c r="J255" s="2">
        <f>IFERROR(__xludf.DUMMYFUNCTION("""COMPUTED_VALUE"""),45660.66666666667)</f>
        <v>45660.66667</v>
      </c>
      <c r="K255" s="1">
        <f>IFERROR(__xludf.DUMMYFUNCTION("""COMPUTED_VALUE"""),865.65)</f>
        <v>865.65</v>
      </c>
      <c r="M255" s="2">
        <f>IFERROR(__xludf.DUMMYFUNCTION("""COMPUTED_VALUE"""),45660.66666666667)</f>
        <v>45660.66667</v>
      </c>
      <c r="N255" s="1">
        <f>IFERROR(__xludf.DUMMYFUNCTION("""COMPUTED_VALUE"""),8953105.0)</f>
        <v>8953105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IFERROR(__xludf.DUMMYFUNCTION("""COMPUTED_VALUE"""),866.18)</f>
        <v>866.18</v>
      </c>
      <c r="D256" s="2">
        <f>IFERROR(__xludf.DUMMYFUNCTION("""COMPUTED_VALUE"""),45663.66666666667)</f>
        <v>45663.66667</v>
      </c>
      <c r="E256" s="1">
        <f>IFERROR(__xludf.DUMMYFUNCTION("""COMPUTED_VALUE"""),870.14)</f>
        <v>870.14</v>
      </c>
      <c r="G256" s="2">
        <f>IFERROR(__xludf.DUMMYFUNCTION("""COMPUTED_VALUE"""),45663.66666666667)</f>
        <v>45663.66667</v>
      </c>
      <c r="H256" s="1">
        <f>IFERROR(__xludf.DUMMYFUNCTION("""COMPUTED_VALUE"""),853.28)</f>
        <v>853.28</v>
      </c>
      <c r="J256" s="2">
        <f>IFERROR(__xludf.DUMMYFUNCTION("""COMPUTED_VALUE"""),45663.66666666667)</f>
        <v>45663.66667</v>
      </c>
      <c r="K256" s="1">
        <f>IFERROR(__xludf.DUMMYFUNCTION("""COMPUTED_VALUE"""),855.24)</f>
        <v>855.24</v>
      </c>
      <c r="M256" s="2">
        <f>IFERROR(__xludf.DUMMYFUNCTION("""COMPUTED_VALUE"""),45663.66666666667)</f>
        <v>45663.66667</v>
      </c>
      <c r="N256" s="1">
        <f>IFERROR(__xludf.DUMMYFUNCTION("""COMPUTED_VALUE"""),1.1232398E7)</f>
        <v>11232398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IFERROR(__xludf.DUMMYFUNCTION("""COMPUTED_VALUE"""),855.19)</f>
        <v>855.19</v>
      </c>
      <c r="D257" s="2">
        <f>IFERROR(__xludf.DUMMYFUNCTION("""COMPUTED_VALUE"""),45664.66666666667)</f>
        <v>45664.66667</v>
      </c>
      <c r="E257" s="1">
        <f>IFERROR(__xludf.DUMMYFUNCTION("""COMPUTED_VALUE"""),860.86)</f>
        <v>860.86</v>
      </c>
      <c r="G257" s="2">
        <f>IFERROR(__xludf.DUMMYFUNCTION("""COMPUTED_VALUE"""),45664.66666666667)</f>
        <v>45664.66667</v>
      </c>
      <c r="H257" s="1">
        <f>IFERROR(__xludf.DUMMYFUNCTION("""COMPUTED_VALUE"""),851.35)</f>
        <v>851.35</v>
      </c>
      <c r="J257" s="2">
        <f>IFERROR(__xludf.DUMMYFUNCTION("""COMPUTED_VALUE"""),45664.66666666667)</f>
        <v>45664.66667</v>
      </c>
      <c r="K257" s="1">
        <f>IFERROR(__xludf.DUMMYFUNCTION("""COMPUTED_VALUE"""),853.86)</f>
        <v>853.86</v>
      </c>
      <c r="M257" s="2">
        <f>IFERROR(__xludf.DUMMYFUNCTION("""COMPUTED_VALUE"""),45664.66666666667)</f>
        <v>45664.66667</v>
      </c>
      <c r="N257" s="1">
        <f>IFERROR(__xludf.DUMMYFUNCTION("""COMPUTED_VALUE"""),1.0296221E7)</f>
        <v>10296221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IFERROR(__xludf.DUMMYFUNCTION("""COMPUTED_VALUE"""),851.79)</f>
        <v>851.79</v>
      </c>
      <c r="D258" s="2">
        <f>IFERROR(__xludf.DUMMYFUNCTION("""COMPUTED_VALUE"""),45665.66666666667)</f>
        <v>45665.66667</v>
      </c>
      <c r="E258" s="1">
        <f>IFERROR(__xludf.DUMMYFUNCTION("""COMPUTED_VALUE"""),856.41)</f>
        <v>856.41</v>
      </c>
      <c r="G258" s="2">
        <f>IFERROR(__xludf.DUMMYFUNCTION("""COMPUTED_VALUE"""),45665.66666666667)</f>
        <v>45665.66667</v>
      </c>
      <c r="H258" s="1">
        <f>IFERROR(__xludf.DUMMYFUNCTION("""COMPUTED_VALUE"""),844.7)</f>
        <v>844.7</v>
      </c>
      <c r="J258" s="2">
        <f>IFERROR(__xludf.DUMMYFUNCTION("""COMPUTED_VALUE"""),45665.66666666667)</f>
        <v>45665.66667</v>
      </c>
      <c r="K258" s="1">
        <f>IFERROR(__xludf.DUMMYFUNCTION("""COMPUTED_VALUE"""),856.23)</f>
        <v>856.23</v>
      </c>
      <c r="M258" s="2">
        <f>IFERROR(__xludf.DUMMYFUNCTION("""COMPUTED_VALUE"""),45665.66666666667)</f>
        <v>45665.66667</v>
      </c>
      <c r="N258" s="1">
        <f>IFERROR(__xludf.DUMMYFUNCTION("""COMPUTED_VALUE"""),1.0045267E7)</f>
        <v>10045267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IFERROR(__xludf.DUMMYFUNCTION("""COMPUTED_VALUE"""),847.07)</f>
        <v>847.07</v>
      </c>
      <c r="D259" s="2">
        <f>IFERROR(__xludf.DUMMYFUNCTION("""COMPUTED_VALUE"""),45667.66666666667)</f>
        <v>45667.66667</v>
      </c>
      <c r="E259" s="1">
        <f>IFERROR(__xludf.DUMMYFUNCTION("""COMPUTED_VALUE"""),851.07)</f>
        <v>851.07</v>
      </c>
      <c r="G259" s="2">
        <f>IFERROR(__xludf.DUMMYFUNCTION("""COMPUTED_VALUE"""),45667.66666666667)</f>
        <v>45667.66667</v>
      </c>
      <c r="H259" s="1">
        <f>IFERROR(__xludf.DUMMYFUNCTION("""COMPUTED_VALUE"""),828.26)</f>
        <v>828.26</v>
      </c>
      <c r="J259" s="2">
        <f>IFERROR(__xludf.DUMMYFUNCTION("""COMPUTED_VALUE"""),45667.66666666667)</f>
        <v>45667.66667</v>
      </c>
      <c r="K259" s="1">
        <f>IFERROR(__xludf.DUMMYFUNCTION("""COMPUTED_VALUE"""),830.32)</f>
        <v>830.32</v>
      </c>
      <c r="M259" s="2">
        <f>IFERROR(__xludf.DUMMYFUNCTION("""COMPUTED_VALUE"""),45667.66666666667)</f>
        <v>45667.66667</v>
      </c>
      <c r="N259" s="1">
        <f>IFERROR(__xludf.DUMMYFUNCTION("""COMPUTED_VALUE"""),1.7111794E7)</f>
        <v>17111794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IFERROR(__xludf.DUMMYFUNCTION("""COMPUTED_VALUE"""),830.6)</f>
        <v>830.6</v>
      </c>
      <c r="D260" s="2">
        <f>IFERROR(__xludf.DUMMYFUNCTION("""COMPUTED_VALUE"""),45670.66666666667)</f>
        <v>45670.66667</v>
      </c>
      <c r="E260" s="1">
        <f>IFERROR(__xludf.DUMMYFUNCTION("""COMPUTED_VALUE"""),833.91)</f>
        <v>833.91</v>
      </c>
      <c r="G260" s="2">
        <f>IFERROR(__xludf.DUMMYFUNCTION("""COMPUTED_VALUE"""),45670.66666666667)</f>
        <v>45670.66667</v>
      </c>
      <c r="H260" s="1">
        <f>IFERROR(__xludf.DUMMYFUNCTION("""COMPUTED_VALUE"""),824.94)</f>
        <v>824.94</v>
      </c>
      <c r="J260" s="2">
        <f>IFERROR(__xludf.DUMMYFUNCTION("""COMPUTED_VALUE"""),45670.66666666667)</f>
        <v>45670.66667</v>
      </c>
      <c r="K260" s="1">
        <f>IFERROR(__xludf.DUMMYFUNCTION("""COMPUTED_VALUE"""),832.14)</f>
        <v>832.14</v>
      </c>
      <c r="M260" s="2">
        <f>IFERROR(__xludf.DUMMYFUNCTION("""COMPUTED_VALUE"""),45670.66666666667)</f>
        <v>45670.66667</v>
      </c>
      <c r="N260" s="1">
        <f>IFERROR(__xludf.DUMMYFUNCTION("""COMPUTED_VALUE"""),1.1487654E7)</f>
        <v>11487654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IFERROR(__xludf.DUMMYFUNCTION("""COMPUTED_VALUE"""),833.88)</f>
        <v>833.88</v>
      </c>
      <c r="D261" s="2">
        <f>IFERROR(__xludf.DUMMYFUNCTION("""COMPUTED_VALUE"""),45671.66666666667)</f>
        <v>45671.66667</v>
      </c>
      <c r="E261" s="1">
        <f>IFERROR(__xludf.DUMMYFUNCTION("""COMPUTED_VALUE"""),840.01)</f>
        <v>840.01</v>
      </c>
      <c r="G261" s="2">
        <f>IFERROR(__xludf.DUMMYFUNCTION("""COMPUTED_VALUE"""),45671.66666666667)</f>
        <v>45671.66667</v>
      </c>
      <c r="H261" s="1">
        <f>IFERROR(__xludf.DUMMYFUNCTION("""COMPUTED_VALUE"""),830.78)</f>
        <v>830.78</v>
      </c>
      <c r="J261" s="2">
        <f>IFERROR(__xludf.DUMMYFUNCTION("""COMPUTED_VALUE"""),45671.66666666667)</f>
        <v>45671.66667</v>
      </c>
      <c r="K261" s="1">
        <f>IFERROR(__xludf.DUMMYFUNCTION("""COMPUTED_VALUE"""),839.24)</f>
        <v>839.24</v>
      </c>
      <c r="M261" s="2">
        <f>IFERROR(__xludf.DUMMYFUNCTION("""COMPUTED_VALUE"""),45671.66666666667)</f>
        <v>45671.66667</v>
      </c>
      <c r="N261" s="1">
        <f>IFERROR(__xludf.DUMMYFUNCTION("""COMPUTED_VALUE"""),1.0330701E7)</f>
        <v>10330701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IFERROR(__xludf.DUMMYFUNCTION("""COMPUTED_VALUE"""),839.24)</f>
        <v>839.24</v>
      </c>
      <c r="D262" s="2">
        <f>IFERROR(__xludf.DUMMYFUNCTION("""COMPUTED_VALUE"""),45672.66666666667)</f>
        <v>45672.66667</v>
      </c>
      <c r="E262" s="1">
        <f>IFERROR(__xludf.DUMMYFUNCTION("""COMPUTED_VALUE"""),843.37)</f>
        <v>843.37</v>
      </c>
      <c r="G262" s="2">
        <f>IFERROR(__xludf.DUMMYFUNCTION("""COMPUTED_VALUE"""),45672.66666666667)</f>
        <v>45672.66667</v>
      </c>
      <c r="H262" s="1">
        <f>IFERROR(__xludf.DUMMYFUNCTION("""COMPUTED_VALUE"""),830.44)</f>
        <v>830.44</v>
      </c>
      <c r="J262" s="2">
        <f>IFERROR(__xludf.DUMMYFUNCTION("""COMPUTED_VALUE"""),45672.66666666667)</f>
        <v>45672.66667</v>
      </c>
      <c r="K262" s="1">
        <f>IFERROR(__xludf.DUMMYFUNCTION("""COMPUTED_VALUE"""),837.75)</f>
        <v>837.75</v>
      </c>
      <c r="M262" s="2">
        <f>IFERROR(__xludf.DUMMYFUNCTION("""COMPUTED_VALUE"""),45672.66666666667)</f>
        <v>45672.66667</v>
      </c>
      <c r="N262" s="1">
        <f>IFERROR(__xludf.DUMMYFUNCTION("""COMPUTED_VALUE"""),1.1932434E7)</f>
        <v>11932434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IFERROR(__xludf.DUMMYFUNCTION("""COMPUTED_VALUE"""),838.17)</f>
        <v>838.17</v>
      </c>
      <c r="D263" s="2">
        <f>IFERROR(__xludf.DUMMYFUNCTION("""COMPUTED_VALUE"""),45673.66666666667)</f>
        <v>45673.66667</v>
      </c>
      <c r="E263" s="1">
        <f>IFERROR(__xludf.DUMMYFUNCTION("""COMPUTED_VALUE"""),848.38)</f>
        <v>848.38</v>
      </c>
      <c r="G263" s="2">
        <f>IFERROR(__xludf.DUMMYFUNCTION("""COMPUTED_VALUE"""),45673.66666666667)</f>
        <v>45673.66667</v>
      </c>
      <c r="H263" s="1">
        <f>IFERROR(__xludf.DUMMYFUNCTION("""COMPUTED_VALUE"""),836.88)</f>
        <v>836.88</v>
      </c>
      <c r="J263" s="2">
        <f>IFERROR(__xludf.DUMMYFUNCTION("""COMPUTED_VALUE"""),45673.66666666667)</f>
        <v>45673.66667</v>
      </c>
      <c r="K263" s="1">
        <f>IFERROR(__xludf.DUMMYFUNCTION("""COMPUTED_VALUE"""),844.59)</f>
        <v>844.59</v>
      </c>
      <c r="M263" s="2">
        <f>IFERROR(__xludf.DUMMYFUNCTION("""COMPUTED_VALUE"""),45673.66666666667)</f>
        <v>45673.66667</v>
      </c>
      <c r="N263" s="1">
        <f>IFERROR(__xludf.DUMMYFUNCTION("""COMPUTED_VALUE"""),1.3774722E7)</f>
        <v>13774722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IFERROR(__xludf.DUMMYFUNCTION("""COMPUTED_VALUE"""),844.59)</f>
        <v>844.59</v>
      </c>
      <c r="D264" s="2">
        <f>IFERROR(__xludf.DUMMYFUNCTION("""COMPUTED_VALUE"""),45674.66666666667)</f>
        <v>45674.66667</v>
      </c>
      <c r="E264" s="1">
        <f>IFERROR(__xludf.DUMMYFUNCTION("""COMPUTED_VALUE"""),860.19)</f>
        <v>860.19</v>
      </c>
      <c r="G264" s="2">
        <f>IFERROR(__xludf.DUMMYFUNCTION("""COMPUTED_VALUE"""),45674.66666666667)</f>
        <v>45674.66667</v>
      </c>
      <c r="H264" s="1">
        <f>IFERROR(__xludf.DUMMYFUNCTION("""COMPUTED_VALUE"""),841.55)</f>
        <v>841.55</v>
      </c>
      <c r="J264" s="2">
        <f>IFERROR(__xludf.DUMMYFUNCTION("""COMPUTED_VALUE"""),45674.66666666667)</f>
        <v>45674.66667</v>
      </c>
      <c r="K264" s="1">
        <f>IFERROR(__xludf.DUMMYFUNCTION("""COMPUTED_VALUE"""),856.87)</f>
        <v>856.87</v>
      </c>
      <c r="M264" s="2">
        <f>IFERROR(__xludf.DUMMYFUNCTION("""COMPUTED_VALUE"""),45674.66666666667)</f>
        <v>45674.66667</v>
      </c>
      <c r="N264" s="1">
        <f>IFERROR(__xludf.DUMMYFUNCTION("""COMPUTED_VALUE"""),1.1694734E7)</f>
        <v>11694734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IFERROR(__xludf.DUMMYFUNCTION("""COMPUTED_VALUE"""),856.87)</f>
        <v>856.87</v>
      </c>
      <c r="D265" s="2">
        <f>IFERROR(__xludf.DUMMYFUNCTION("""COMPUTED_VALUE"""),45678.66666666667)</f>
        <v>45678.66667</v>
      </c>
      <c r="E265" s="1">
        <f>IFERROR(__xludf.DUMMYFUNCTION("""COMPUTED_VALUE"""),868.93)</f>
        <v>868.93</v>
      </c>
      <c r="G265" s="2">
        <f>IFERROR(__xludf.DUMMYFUNCTION("""COMPUTED_VALUE"""),45678.66666666667)</f>
        <v>45678.66667</v>
      </c>
      <c r="H265" s="1">
        <f>IFERROR(__xludf.DUMMYFUNCTION("""COMPUTED_VALUE"""),856.87)</f>
        <v>856.87</v>
      </c>
      <c r="J265" s="2">
        <f>IFERROR(__xludf.DUMMYFUNCTION("""COMPUTED_VALUE"""),45678.66666666667)</f>
        <v>45678.66667</v>
      </c>
      <c r="K265" s="1">
        <f>IFERROR(__xludf.DUMMYFUNCTION("""COMPUTED_VALUE"""),865.51)</f>
        <v>865.51</v>
      </c>
      <c r="M265" s="2">
        <f>IFERROR(__xludf.DUMMYFUNCTION("""COMPUTED_VALUE"""),45678.66666666667)</f>
        <v>45678.66667</v>
      </c>
      <c r="N265" s="1">
        <f>IFERROR(__xludf.DUMMYFUNCTION("""COMPUTED_VALUE"""),1.4150676E7)</f>
        <v>14150676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IFERROR(__xludf.DUMMYFUNCTION("""COMPUTED_VALUE"""),862.67)</f>
        <v>862.67</v>
      </c>
      <c r="D266" s="2">
        <f>IFERROR(__xludf.DUMMYFUNCTION("""COMPUTED_VALUE"""),45679.66666666667)</f>
        <v>45679.66667</v>
      </c>
      <c r="E266" s="1">
        <f>IFERROR(__xludf.DUMMYFUNCTION("""COMPUTED_VALUE"""),863.91)</f>
        <v>863.91</v>
      </c>
      <c r="G266" s="2">
        <f>IFERROR(__xludf.DUMMYFUNCTION("""COMPUTED_VALUE"""),45679.66666666667)</f>
        <v>45679.66667</v>
      </c>
      <c r="H266" s="1">
        <f>IFERROR(__xludf.DUMMYFUNCTION("""COMPUTED_VALUE"""),854.25)</f>
        <v>854.25</v>
      </c>
      <c r="J266" s="2">
        <f>IFERROR(__xludf.DUMMYFUNCTION("""COMPUTED_VALUE"""),45679.66666666667)</f>
        <v>45679.66667</v>
      </c>
      <c r="K266" s="1">
        <f>IFERROR(__xludf.DUMMYFUNCTION("""COMPUTED_VALUE"""),857.62)</f>
        <v>857.62</v>
      </c>
      <c r="M266" s="2">
        <f>IFERROR(__xludf.DUMMYFUNCTION("""COMPUTED_VALUE"""),45679.66666666667)</f>
        <v>45679.66667</v>
      </c>
      <c r="N266" s="1">
        <f>IFERROR(__xludf.DUMMYFUNCTION("""COMPUTED_VALUE"""),1.1915486E7)</f>
        <v>11915486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IFERROR(__xludf.DUMMYFUNCTION("""COMPUTED_VALUE"""),857.76)</f>
        <v>857.76</v>
      </c>
      <c r="D267" s="2">
        <f>IFERROR(__xludf.DUMMYFUNCTION("""COMPUTED_VALUE"""),45680.66666666667)</f>
        <v>45680.66667</v>
      </c>
      <c r="E267" s="1">
        <f>IFERROR(__xludf.DUMMYFUNCTION("""COMPUTED_VALUE"""),872.1)</f>
        <v>872.1</v>
      </c>
      <c r="G267" s="2">
        <f>IFERROR(__xludf.DUMMYFUNCTION("""COMPUTED_VALUE"""),45680.66666666667)</f>
        <v>45680.66667</v>
      </c>
      <c r="H267" s="1">
        <f>IFERROR(__xludf.DUMMYFUNCTION("""COMPUTED_VALUE"""),857.76)</f>
        <v>857.76</v>
      </c>
      <c r="J267" s="2">
        <f>IFERROR(__xludf.DUMMYFUNCTION("""COMPUTED_VALUE"""),45680.66666666667)</f>
        <v>45680.66667</v>
      </c>
      <c r="K267" s="1">
        <f>IFERROR(__xludf.DUMMYFUNCTION("""COMPUTED_VALUE"""),871.94)</f>
        <v>871.94</v>
      </c>
      <c r="M267" s="2">
        <f>IFERROR(__xludf.DUMMYFUNCTION("""COMPUTED_VALUE"""),45680.66666666667)</f>
        <v>45680.66667</v>
      </c>
      <c r="N267" s="1">
        <f>IFERROR(__xludf.DUMMYFUNCTION("""COMPUTED_VALUE"""),1.1365407E7)</f>
        <v>11365407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IFERROR(__xludf.DUMMYFUNCTION("""COMPUTED_VALUE"""),872.9)</f>
        <v>872.9</v>
      </c>
      <c r="D268" s="2">
        <f>IFERROR(__xludf.DUMMYFUNCTION("""COMPUTED_VALUE"""),45681.66666666667)</f>
        <v>45681.66667</v>
      </c>
      <c r="E268" s="1">
        <f>IFERROR(__xludf.DUMMYFUNCTION("""COMPUTED_VALUE"""),885.86)</f>
        <v>885.86</v>
      </c>
      <c r="G268" s="2">
        <f>IFERROR(__xludf.DUMMYFUNCTION("""COMPUTED_VALUE"""),45681.66666666667)</f>
        <v>45681.66667</v>
      </c>
      <c r="H268" s="1">
        <f>IFERROR(__xludf.DUMMYFUNCTION("""COMPUTED_VALUE"""),872.9)</f>
        <v>872.9</v>
      </c>
      <c r="J268" s="2">
        <f>IFERROR(__xludf.DUMMYFUNCTION("""COMPUTED_VALUE"""),45681.66666666667)</f>
        <v>45681.66667</v>
      </c>
      <c r="K268" s="1">
        <f>IFERROR(__xludf.DUMMYFUNCTION("""COMPUTED_VALUE"""),885.24)</f>
        <v>885.24</v>
      </c>
      <c r="M268" s="2">
        <f>IFERROR(__xludf.DUMMYFUNCTION("""COMPUTED_VALUE"""),45681.66666666667)</f>
        <v>45681.66667</v>
      </c>
      <c r="N268" s="1">
        <f>IFERROR(__xludf.DUMMYFUNCTION("""COMPUTED_VALUE"""),1.1710735E7)</f>
        <v>11710735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IFERROR(__xludf.DUMMYFUNCTION("""COMPUTED_VALUE"""),887.18)</f>
        <v>887.18</v>
      </c>
      <c r="D269" s="2">
        <f>IFERROR(__xludf.DUMMYFUNCTION("""COMPUTED_VALUE"""),45684.66666666667)</f>
        <v>45684.66667</v>
      </c>
      <c r="E269" s="1">
        <f>IFERROR(__xludf.DUMMYFUNCTION("""COMPUTED_VALUE"""),913.52)</f>
        <v>913.52</v>
      </c>
      <c r="G269" s="2">
        <f>IFERROR(__xludf.DUMMYFUNCTION("""COMPUTED_VALUE"""),45684.66666666667)</f>
        <v>45684.66667</v>
      </c>
      <c r="H269" s="1">
        <f>IFERROR(__xludf.DUMMYFUNCTION("""COMPUTED_VALUE"""),887.18)</f>
        <v>887.18</v>
      </c>
      <c r="J269" s="2">
        <f>IFERROR(__xludf.DUMMYFUNCTION("""COMPUTED_VALUE"""),45684.66666666667)</f>
        <v>45684.66667</v>
      </c>
      <c r="K269" s="1">
        <f>IFERROR(__xludf.DUMMYFUNCTION("""COMPUTED_VALUE"""),907.74)</f>
        <v>907.74</v>
      </c>
      <c r="M269" s="2">
        <f>IFERROR(__xludf.DUMMYFUNCTION("""COMPUTED_VALUE"""),45684.66666666667)</f>
        <v>45684.66667</v>
      </c>
      <c r="N269" s="1">
        <f>IFERROR(__xludf.DUMMYFUNCTION("""COMPUTED_VALUE"""),1.7408093E7)</f>
        <v>17408093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IFERROR(__xludf.DUMMYFUNCTION("""COMPUTED_VALUE"""),902.08)</f>
        <v>902.08</v>
      </c>
      <c r="D270" s="2">
        <f>IFERROR(__xludf.DUMMYFUNCTION("""COMPUTED_VALUE"""),45685.66666666667)</f>
        <v>45685.66667</v>
      </c>
      <c r="E270" s="1">
        <f>IFERROR(__xludf.DUMMYFUNCTION("""COMPUTED_VALUE"""),911.17)</f>
        <v>911.17</v>
      </c>
      <c r="G270" s="2">
        <f>IFERROR(__xludf.DUMMYFUNCTION("""COMPUTED_VALUE"""),45685.66666666667)</f>
        <v>45685.66667</v>
      </c>
      <c r="H270" s="1">
        <f>IFERROR(__xludf.DUMMYFUNCTION("""COMPUTED_VALUE"""),891.01)</f>
        <v>891.01</v>
      </c>
      <c r="J270" s="2">
        <f>IFERROR(__xludf.DUMMYFUNCTION("""COMPUTED_VALUE"""),45685.66666666667)</f>
        <v>45685.66667</v>
      </c>
      <c r="K270" s="1">
        <f>IFERROR(__xludf.DUMMYFUNCTION("""COMPUTED_VALUE"""),896.21)</f>
        <v>896.21</v>
      </c>
      <c r="M270" s="2">
        <f>IFERROR(__xludf.DUMMYFUNCTION("""COMPUTED_VALUE"""),45685.66666666667)</f>
        <v>45685.66667</v>
      </c>
      <c r="N270" s="1">
        <f>IFERROR(__xludf.DUMMYFUNCTION("""COMPUTED_VALUE"""),1.5694813E7)</f>
        <v>15694813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IFERROR(__xludf.DUMMYFUNCTION("""COMPUTED_VALUE"""),897.97)</f>
        <v>897.97</v>
      </c>
      <c r="D271" s="2">
        <f>IFERROR(__xludf.DUMMYFUNCTION("""COMPUTED_VALUE"""),45686.66666666667)</f>
        <v>45686.66667</v>
      </c>
      <c r="E271" s="1">
        <f>IFERROR(__xludf.DUMMYFUNCTION("""COMPUTED_VALUE"""),907.29)</f>
        <v>907.29</v>
      </c>
      <c r="G271" s="2">
        <f>IFERROR(__xludf.DUMMYFUNCTION("""COMPUTED_VALUE"""),45686.66666666667)</f>
        <v>45686.66667</v>
      </c>
      <c r="H271" s="1">
        <f>IFERROR(__xludf.DUMMYFUNCTION("""COMPUTED_VALUE"""),897.97)</f>
        <v>897.97</v>
      </c>
      <c r="J271" s="2">
        <f>IFERROR(__xludf.DUMMYFUNCTION("""COMPUTED_VALUE"""),45686.66666666667)</f>
        <v>45686.66667</v>
      </c>
      <c r="K271" s="1">
        <f>IFERROR(__xludf.DUMMYFUNCTION("""COMPUTED_VALUE"""),899.55)</f>
        <v>899.55</v>
      </c>
      <c r="M271" s="2">
        <f>IFERROR(__xludf.DUMMYFUNCTION("""COMPUTED_VALUE"""),45686.66666666667)</f>
        <v>45686.66667</v>
      </c>
      <c r="N271" s="1">
        <f>IFERROR(__xludf.DUMMYFUNCTION("""COMPUTED_VALUE"""),1.2280883E7)</f>
        <v>12280883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IFERROR(__xludf.DUMMYFUNCTION("""COMPUTED_VALUE"""),892.07)</f>
        <v>892.07</v>
      </c>
      <c r="D272" s="2">
        <f>IFERROR(__xludf.DUMMYFUNCTION("""COMPUTED_VALUE"""),45687.66666666667)</f>
        <v>45687.66667</v>
      </c>
      <c r="E272" s="1">
        <f>IFERROR(__xludf.DUMMYFUNCTION("""COMPUTED_VALUE"""),897.8)</f>
        <v>897.8</v>
      </c>
      <c r="G272" s="2">
        <f>IFERROR(__xludf.DUMMYFUNCTION("""COMPUTED_VALUE"""),45687.66666666667)</f>
        <v>45687.66667</v>
      </c>
      <c r="H272" s="1">
        <f>IFERROR(__xludf.DUMMYFUNCTION("""COMPUTED_VALUE"""),883.82)</f>
        <v>883.82</v>
      </c>
      <c r="J272" s="2">
        <f>IFERROR(__xludf.DUMMYFUNCTION("""COMPUTED_VALUE"""),45687.66666666667)</f>
        <v>45687.66667</v>
      </c>
      <c r="K272" s="1">
        <f>IFERROR(__xludf.DUMMYFUNCTION("""COMPUTED_VALUE"""),897.19)</f>
        <v>897.19</v>
      </c>
      <c r="M272" s="2">
        <f>IFERROR(__xludf.DUMMYFUNCTION("""COMPUTED_VALUE"""),45687.66666666667)</f>
        <v>45687.66667</v>
      </c>
      <c r="N272" s="1">
        <f>IFERROR(__xludf.DUMMYFUNCTION("""COMPUTED_VALUE"""),1.9766769E7)</f>
        <v>19766769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IFERROR(__xludf.DUMMYFUNCTION("""COMPUTED_VALUE"""),894.42)</f>
        <v>894.42</v>
      </c>
      <c r="D273" s="2">
        <f>IFERROR(__xludf.DUMMYFUNCTION("""COMPUTED_VALUE"""),45688.66666666667)</f>
        <v>45688.66667</v>
      </c>
      <c r="E273" s="1">
        <f>IFERROR(__xludf.DUMMYFUNCTION("""COMPUTED_VALUE"""),905.81)</f>
        <v>905.81</v>
      </c>
      <c r="G273" s="2">
        <f>IFERROR(__xludf.DUMMYFUNCTION("""COMPUTED_VALUE"""),45688.66666666667)</f>
        <v>45688.66667</v>
      </c>
      <c r="H273" s="1">
        <f>IFERROR(__xludf.DUMMYFUNCTION("""COMPUTED_VALUE"""),892.34)</f>
        <v>892.34</v>
      </c>
      <c r="J273" s="2">
        <f>IFERROR(__xludf.DUMMYFUNCTION("""COMPUTED_VALUE"""),45688.66666666667)</f>
        <v>45688.66667</v>
      </c>
      <c r="K273" s="1">
        <f>IFERROR(__xludf.DUMMYFUNCTION("""COMPUTED_VALUE"""),900.23)</f>
        <v>900.23</v>
      </c>
      <c r="M273" s="2">
        <f>IFERROR(__xludf.DUMMYFUNCTION("""COMPUTED_VALUE"""),45688.66666666667)</f>
        <v>45688.66667</v>
      </c>
      <c r="N273" s="1">
        <f>IFERROR(__xludf.DUMMYFUNCTION("""COMPUTED_VALUE"""),1.4877382E7)</f>
        <v>14877382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IFERROR(__xludf.DUMMYFUNCTION("""COMPUTED_VALUE"""),900.23)</f>
        <v>900.23</v>
      </c>
      <c r="D274" s="2">
        <f>IFERROR(__xludf.DUMMYFUNCTION("""COMPUTED_VALUE"""),45691.66666666667)</f>
        <v>45691.66667</v>
      </c>
      <c r="E274" s="1">
        <f>IFERROR(__xludf.DUMMYFUNCTION("""COMPUTED_VALUE"""),907.35)</f>
        <v>907.35</v>
      </c>
      <c r="G274" s="2">
        <f>IFERROR(__xludf.DUMMYFUNCTION("""COMPUTED_VALUE"""),45691.66666666667)</f>
        <v>45691.66667</v>
      </c>
      <c r="H274" s="1">
        <f>IFERROR(__xludf.DUMMYFUNCTION("""COMPUTED_VALUE"""),889.61)</f>
        <v>889.61</v>
      </c>
      <c r="J274" s="2">
        <f>IFERROR(__xludf.DUMMYFUNCTION("""COMPUTED_VALUE"""),45691.66666666667)</f>
        <v>45691.66667</v>
      </c>
      <c r="K274" s="1">
        <f>IFERROR(__xludf.DUMMYFUNCTION("""COMPUTED_VALUE"""),904.4)</f>
        <v>904.4</v>
      </c>
      <c r="M274" s="2">
        <f>IFERROR(__xludf.DUMMYFUNCTION("""COMPUTED_VALUE"""),45691.66666666667)</f>
        <v>45691.66667</v>
      </c>
      <c r="N274" s="1">
        <f>IFERROR(__xludf.DUMMYFUNCTION("""COMPUTED_VALUE"""),1.4056278E7)</f>
        <v>14056278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IFERROR(__xludf.DUMMYFUNCTION("""COMPUTED_VALUE"""),904.84)</f>
        <v>904.84</v>
      </c>
      <c r="D275" s="2">
        <f>IFERROR(__xludf.DUMMYFUNCTION("""COMPUTED_VALUE"""),45692.66666666667)</f>
        <v>45692.66667</v>
      </c>
      <c r="E275" s="1">
        <f>IFERROR(__xludf.DUMMYFUNCTION("""COMPUTED_VALUE"""),907.08)</f>
        <v>907.08</v>
      </c>
      <c r="G275" s="2">
        <f>IFERROR(__xludf.DUMMYFUNCTION("""COMPUTED_VALUE"""),45692.66666666667)</f>
        <v>45692.66667</v>
      </c>
      <c r="H275" s="1">
        <f>IFERROR(__xludf.DUMMYFUNCTION("""COMPUTED_VALUE"""),899.57)</f>
        <v>899.57</v>
      </c>
      <c r="J275" s="2">
        <f>IFERROR(__xludf.DUMMYFUNCTION("""COMPUTED_VALUE"""),45692.66666666667)</f>
        <v>45692.66667</v>
      </c>
      <c r="K275" s="1">
        <f>IFERROR(__xludf.DUMMYFUNCTION("""COMPUTED_VALUE"""),903.19)</f>
        <v>903.19</v>
      </c>
      <c r="M275" s="2">
        <f>IFERROR(__xludf.DUMMYFUNCTION("""COMPUTED_VALUE"""),45692.66666666667)</f>
        <v>45692.66667</v>
      </c>
      <c r="N275" s="1">
        <f>IFERROR(__xludf.DUMMYFUNCTION("""COMPUTED_VALUE"""),1.2110583E7)</f>
        <v>12110583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IFERROR(__xludf.DUMMYFUNCTION("""COMPUTED_VALUE"""),906.28)</f>
        <v>906.28</v>
      </c>
      <c r="D276" s="2">
        <f>IFERROR(__xludf.DUMMYFUNCTION("""COMPUTED_VALUE"""),45693.66666666667)</f>
        <v>45693.66667</v>
      </c>
      <c r="E276" s="1">
        <f>IFERROR(__xludf.DUMMYFUNCTION("""COMPUTED_VALUE"""),909.65)</f>
        <v>909.65</v>
      </c>
      <c r="G276" s="2">
        <f>IFERROR(__xludf.DUMMYFUNCTION("""COMPUTED_VALUE"""),45693.66666666667)</f>
        <v>45693.66667</v>
      </c>
      <c r="H276" s="1">
        <f>IFERROR(__xludf.DUMMYFUNCTION("""COMPUTED_VALUE"""),901.76)</f>
        <v>901.76</v>
      </c>
      <c r="J276" s="2">
        <f>IFERROR(__xludf.DUMMYFUNCTION("""COMPUTED_VALUE"""),45693.66666666667)</f>
        <v>45693.66667</v>
      </c>
      <c r="K276" s="1">
        <f>IFERROR(__xludf.DUMMYFUNCTION("""COMPUTED_VALUE"""),905.82)</f>
        <v>905.82</v>
      </c>
      <c r="M276" s="2">
        <f>IFERROR(__xludf.DUMMYFUNCTION("""COMPUTED_VALUE"""),45693.66666666667)</f>
        <v>45693.66667</v>
      </c>
      <c r="N276" s="1">
        <f>IFERROR(__xludf.DUMMYFUNCTION("""COMPUTED_VALUE"""),1.3545925E7)</f>
        <v>13545925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IFERROR(__xludf.DUMMYFUNCTION("""COMPUTED_VALUE"""),910.01)</f>
        <v>910.01</v>
      </c>
      <c r="D277" s="2">
        <f>IFERROR(__xludf.DUMMYFUNCTION("""COMPUTED_VALUE"""),45694.66666666667)</f>
        <v>45694.66667</v>
      </c>
      <c r="E277" s="1">
        <f>IFERROR(__xludf.DUMMYFUNCTION("""COMPUTED_VALUE"""),985.25)</f>
        <v>985.25</v>
      </c>
      <c r="G277" s="2">
        <f>IFERROR(__xludf.DUMMYFUNCTION("""COMPUTED_VALUE"""),45694.66666666667)</f>
        <v>45694.66667</v>
      </c>
      <c r="H277" s="1">
        <f>IFERROR(__xludf.DUMMYFUNCTION("""COMPUTED_VALUE"""),910.01)</f>
        <v>910.01</v>
      </c>
      <c r="J277" s="2">
        <f>IFERROR(__xludf.DUMMYFUNCTION("""COMPUTED_VALUE"""),45694.66666666667)</f>
        <v>45694.66667</v>
      </c>
      <c r="K277" s="1">
        <f>IFERROR(__xludf.DUMMYFUNCTION("""COMPUTED_VALUE"""),975.12)</f>
        <v>975.12</v>
      </c>
      <c r="M277" s="2">
        <f>IFERROR(__xludf.DUMMYFUNCTION("""COMPUTED_VALUE"""),45694.66666666667)</f>
        <v>45694.66667</v>
      </c>
      <c r="N277" s="1">
        <f>IFERROR(__xludf.DUMMYFUNCTION("""COMPUTED_VALUE"""),2.0707725E7)</f>
        <v>20707725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IFERROR(__xludf.DUMMYFUNCTION("""COMPUTED_VALUE"""),975.7)</f>
        <v>975.7</v>
      </c>
      <c r="D278" s="2">
        <f>IFERROR(__xludf.DUMMYFUNCTION("""COMPUTED_VALUE"""),45695.66666666667)</f>
        <v>45695.66667</v>
      </c>
      <c r="E278" s="1">
        <f>IFERROR(__xludf.DUMMYFUNCTION("""COMPUTED_VALUE"""),977.35)</f>
        <v>977.35</v>
      </c>
      <c r="G278" s="2">
        <f>IFERROR(__xludf.DUMMYFUNCTION("""COMPUTED_VALUE"""),45695.66666666667)</f>
        <v>45695.66667</v>
      </c>
      <c r="H278" s="1">
        <f>IFERROR(__xludf.DUMMYFUNCTION("""COMPUTED_VALUE"""),967.37)</f>
        <v>967.37</v>
      </c>
      <c r="J278" s="2">
        <f>IFERROR(__xludf.DUMMYFUNCTION("""COMPUTED_VALUE"""),45695.66666666667)</f>
        <v>45695.66667</v>
      </c>
      <c r="K278" s="1">
        <f>IFERROR(__xludf.DUMMYFUNCTION("""COMPUTED_VALUE"""),970.85)</f>
        <v>970.85</v>
      </c>
      <c r="M278" s="2">
        <f>IFERROR(__xludf.DUMMYFUNCTION("""COMPUTED_VALUE"""),45695.66666666667)</f>
        <v>45695.66667</v>
      </c>
      <c r="N278" s="1">
        <f>IFERROR(__xludf.DUMMYFUNCTION("""COMPUTED_VALUE"""),1.2736639E7)</f>
        <v>12736639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IFERROR(__xludf.DUMMYFUNCTION("""COMPUTED_VALUE"""),968.66)</f>
        <v>968.66</v>
      </c>
      <c r="D279" s="2">
        <f>IFERROR(__xludf.DUMMYFUNCTION("""COMPUTED_VALUE"""),45698.66666666667)</f>
        <v>45698.66667</v>
      </c>
      <c r="E279" s="1">
        <f>IFERROR(__xludf.DUMMYFUNCTION("""COMPUTED_VALUE"""),987.89)</f>
        <v>987.89</v>
      </c>
      <c r="G279" s="2">
        <f>IFERROR(__xludf.DUMMYFUNCTION("""COMPUTED_VALUE"""),45698.66666666667)</f>
        <v>45698.66667</v>
      </c>
      <c r="H279" s="1">
        <f>IFERROR(__xludf.DUMMYFUNCTION("""COMPUTED_VALUE"""),967.19)</f>
        <v>967.19</v>
      </c>
      <c r="J279" s="2">
        <f>IFERROR(__xludf.DUMMYFUNCTION("""COMPUTED_VALUE"""),45698.66666666667)</f>
        <v>45698.66667</v>
      </c>
      <c r="K279" s="1">
        <f>IFERROR(__xludf.DUMMYFUNCTION("""COMPUTED_VALUE"""),987.42)</f>
        <v>987.42</v>
      </c>
      <c r="M279" s="2">
        <f>IFERROR(__xludf.DUMMYFUNCTION("""COMPUTED_VALUE"""),45698.66666666667)</f>
        <v>45698.66667</v>
      </c>
      <c r="N279" s="1">
        <f>IFERROR(__xludf.DUMMYFUNCTION("""COMPUTED_VALUE"""),1.1670772E7)</f>
        <v>11670772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IFERROR(__xludf.DUMMYFUNCTION("""COMPUTED_VALUE"""),987.23)</f>
        <v>987.23</v>
      </c>
      <c r="D280" s="2">
        <f>IFERROR(__xludf.DUMMYFUNCTION("""COMPUTED_VALUE"""),45699.66666666667)</f>
        <v>45699.66667</v>
      </c>
      <c r="E280" s="1">
        <f>IFERROR(__xludf.DUMMYFUNCTION("""COMPUTED_VALUE"""),997.15)</f>
        <v>997.15</v>
      </c>
      <c r="G280" s="2">
        <f>IFERROR(__xludf.DUMMYFUNCTION("""COMPUTED_VALUE"""),45699.66666666667)</f>
        <v>45699.66667</v>
      </c>
      <c r="H280" s="1">
        <f>IFERROR(__xludf.DUMMYFUNCTION("""COMPUTED_VALUE"""),980.96)</f>
        <v>980.96</v>
      </c>
      <c r="J280" s="2">
        <f>IFERROR(__xludf.DUMMYFUNCTION("""COMPUTED_VALUE"""),45699.66666666667)</f>
        <v>45699.66667</v>
      </c>
      <c r="K280" s="1">
        <f>IFERROR(__xludf.DUMMYFUNCTION("""COMPUTED_VALUE"""),994.26)</f>
        <v>994.26</v>
      </c>
      <c r="M280" s="2">
        <f>IFERROR(__xludf.DUMMYFUNCTION("""COMPUTED_VALUE"""),45699.66666666667)</f>
        <v>45699.66667</v>
      </c>
      <c r="N280" s="1">
        <f>IFERROR(__xludf.DUMMYFUNCTION("""COMPUTED_VALUE"""),1.0161288E7)</f>
        <v>10161288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IFERROR(__xludf.DUMMYFUNCTION("""COMPUTED_VALUE"""),988.97)</f>
        <v>988.97</v>
      </c>
      <c r="D281" s="2">
        <f>IFERROR(__xludf.DUMMYFUNCTION("""COMPUTED_VALUE"""),45700.66666666667)</f>
        <v>45700.66667</v>
      </c>
      <c r="E281" s="1">
        <f>IFERROR(__xludf.DUMMYFUNCTION("""COMPUTED_VALUE"""),1002.89)</f>
        <v>1002.89</v>
      </c>
      <c r="G281" s="2">
        <f>IFERROR(__xludf.DUMMYFUNCTION("""COMPUTED_VALUE"""),45700.66666666667)</f>
        <v>45700.66667</v>
      </c>
      <c r="H281" s="1">
        <f>IFERROR(__xludf.DUMMYFUNCTION("""COMPUTED_VALUE"""),986.44)</f>
        <v>986.44</v>
      </c>
      <c r="J281" s="2">
        <f>IFERROR(__xludf.DUMMYFUNCTION("""COMPUTED_VALUE"""),45700.66666666667)</f>
        <v>45700.66667</v>
      </c>
      <c r="K281" s="1">
        <f>IFERROR(__xludf.DUMMYFUNCTION("""COMPUTED_VALUE"""),1000.77)</f>
        <v>1000.77</v>
      </c>
      <c r="M281" s="2">
        <f>IFERROR(__xludf.DUMMYFUNCTION("""COMPUTED_VALUE"""),45700.66666666667)</f>
        <v>45700.66667</v>
      </c>
      <c r="N281" s="1">
        <f>IFERROR(__xludf.DUMMYFUNCTION("""COMPUTED_VALUE"""),9870873.0)</f>
        <v>9870873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IFERROR(__xludf.DUMMYFUNCTION("""COMPUTED_VALUE"""),997.24)</f>
        <v>997.24</v>
      </c>
      <c r="D282" s="2">
        <f>IFERROR(__xludf.DUMMYFUNCTION("""COMPUTED_VALUE"""),45701.66666666667)</f>
        <v>45701.66667</v>
      </c>
      <c r="E282" s="1">
        <f>IFERROR(__xludf.DUMMYFUNCTION("""COMPUTED_VALUE"""),999.85)</f>
        <v>999.85</v>
      </c>
      <c r="G282" s="2">
        <f>IFERROR(__xludf.DUMMYFUNCTION("""COMPUTED_VALUE"""),45701.66666666667)</f>
        <v>45701.66667</v>
      </c>
      <c r="H282" s="1">
        <f>IFERROR(__xludf.DUMMYFUNCTION("""COMPUTED_VALUE"""),991.01)</f>
        <v>991.01</v>
      </c>
      <c r="J282" s="2">
        <f>IFERROR(__xludf.DUMMYFUNCTION("""COMPUTED_VALUE"""),45701.66666666667)</f>
        <v>45701.66667</v>
      </c>
      <c r="K282" s="1">
        <f>IFERROR(__xludf.DUMMYFUNCTION("""COMPUTED_VALUE"""),998.83)</f>
        <v>998.83</v>
      </c>
      <c r="M282" s="2">
        <f>IFERROR(__xludf.DUMMYFUNCTION("""COMPUTED_VALUE"""),45701.66666666667)</f>
        <v>45701.66667</v>
      </c>
      <c r="N282" s="1">
        <f>IFERROR(__xludf.DUMMYFUNCTION("""COMPUTED_VALUE"""),1.2131868E7)</f>
        <v>12131868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IFERROR(__xludf.DUMMYFUNCTION("""COMPUTED_VALUE"""),997.36)</f>
        <v>997.36</v>
      </c>
      <c r="D283" s="2">
        <f>IFERROR(__xludf.DUMMYFUNCTION("""COMPUTED_VALUE"""),45702.66666666667)</f>
        <v>45702.66667</v>
      </c>
      <c r="E283" s="1">
        <f>IFERROR(__xludf.DUMMYFUNCTION("""COMPUTED_VALUE"""),1008.25)</f>
        <v>1008.25</v>
      </c>
      <c r="G283" s="2">
        <f>IFERROR(__xludf.DUMMYFUNCTION("""COMPUTED_VALUE"""),45702.66666666667)</f>
        <v>45702.66667</v>
      </c>
      <c r="H283" s="1">
        <f>IFERROR(__xludf.DUMMYFUNCTION("""COMPUTED_VALUE"""),992.81)</f>
        <v>992.81</v>
      </c>
      <c r="J283" s="2">
        <f>IFERROR(__xludf.DUMMYFUNCTION("""COMPUTED_VALUE"""),45702.66666666667)</f>
        <v>45702.66667</v>
      </c>
      <c r="K283" s="1">
        <f>IFERROR(__xludf.DUMMYFUNCTION("""COMPUTED_VALUE"""),1003.25)</f>
        <v>1003.25</v>
      </c>
      <c r="M283" s="2">
        <f>IFERROR(__xludf.DUMMYFUNCTION("""COMPUTED_VALUE"""),45702.66666666667)</f>
        <v>45702.66667</v>
      </c>
      <c r="N283" s="1">
        <f>IFERROR(__xludf.DUMMYFUNCTION("""COMPUTED_VALUE"""),9343156.0)</f>
        <v>9343156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IFERROR(__xludf.DUMMYFUNCTION("""COMPUTED_VALUE"""),1001.04)</f>
        <v>1001.04</v>
      </c>
      <c r="D284" s="2">
        <f>IFERROR(__xludf.DUMMYFUNCTION("""COMPUTED_VALUE"""),45706.66666666667)</f>
        <v>45706.66667</v>
      </c>
      <c r="E284" s="1">
        <f>IFERROR(__xludf.DUMMYFUNCTION("""COMPUTED_VALUE"""),1003.78)</f>
        <v>1003.78</v>
      </c>
      <c r="G284" s="2">
        <f>IFERROR(__xludf.DUMMYFUNCTION("""COMPUTED_VALUE"""),45706.66666666667)</f>
        <v>45706.66667</v>
      </c>
      <c r="H284" s="1">
        <f>IFERROR(__xludf.DUMMYFUNCTION("""COMPUTED_VALUE"""),991.34)</f>
        <v>991.34</v>
      </c>
      <c r="J284" s="2">
        <f>IFERROR(__xludf.DUMMYFUNCTION("""COMPUTED_VALUE"""),45706.66666666667)</f>
        <v>45706.66667</v>
      </c>
      <c r="K284" s="1">
        <f>IFERROR(__xludf.DUMMYFUNCTION("""COMPUTED_VALUE"""),992.44)</f>
        <v>992.44</v>
      </c>
      <c r="M284" s="2">
        <f>IFERROR(__xludf.DUMMYFUNCTION("""COMPUTED_VALUE"""),45706.66666666667)</f>
        <v>45706.66667</v>
      </c>
      <c r="N284" s="1">
        <f>IFERROR(__xludf.DUMMYFUNCTION("""COMPUTED_VALUE"""),1.6249837E7)</f>
        <v>16249837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IFERROR(__xludf.DUMMYFUNCTION("""COMPUTED_VALUE"""),993.4)</f>
        <v>993.4</v>
      </c>
      <c r="D285" s="2">
        <f>IFERROR(__xludf.DUMMYFUNCTION("""COMPUTED_VALUE"""),45707.66666666667)</f>
        <v>45707.66667</v>
      </c>
      <c r="E285" s="1">
        <f>IFERROR(__xludf.DUMMYFUNCTION("""COMPUTED_VALUE"""),1001.38)</f>
        <v>1001.38</v>
      </c>
      <c r="G285" s="2">
        <f>IFERROR(__xludf.DUMMYFUNCTION("""COMPUTED_VALUE"""),45707.66666666667)</f>
        <v>45707.66667</v>
      </c>
      <c r="H285" s="1">
        <f>IFERROR(__xludf.DUMMYFUNCTION("""COMPUTED_VALUE"""),987.46)</f>
        <v>987.46</v>
      </c>
      <c r="J285" s="2">
        <f>IFERROR(__xludf.DUMMYFUNCTION("""COMPUTED_VALUE"""),45707.66666666667)</f>
        <v>45707.66667</v>
      </c>
      <c r="K285" s="1">
        <f>IFERROR(__xludf.DUMMYFUNCTION("""COMPUTED_VALUE"""),1000.34)</f>
        <v>1000.34</v>
      </c>
      <c r="M285" s="2">
        <f>IFERROR(__xludf.DUMMYFUNCTION("""COMPUTED_VALUE"""),45707.66666666667)</f>
        <v>45707.66667</v>
      </c>
      <c r="N285" s="1">
        <f>IFERROR(__xludf.DUMMYFUNCTION("""COMPUTED_VALUE"""),1.3786644E7)</f>
        <v>13786644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IFERROR(__xludf.DUMMYFUNCTION("""COMPUTED_VALUE"""),994.23)</f>
        <v>994.23</v>
      </c>
      <c r="D286" s="2">
        <f>IFERROR(__xludf.DUMMYFUNCTION("""COMPUTED_VALUE"""),45708.66666666667)</f>
        <v>45708.66667</v>
      </c>
      <c r="E286" s="1">
        <f>IFERROR(__xludf.DUMMYFUNCTION("""COMPUTED_VALUE"""),1017.94)</f>
        <v>1017.94</v>
      </c>
      <c r="G286" s="2">
        <f>IFERROR(__xludf.DUMMYFUNCTION("""COMPUTED_VALUE"""),45708.66666666667)</f>
        <v>45708.66667</v>
      </c>
      <c r="H286" s="1">
        <f>IFERROR(__xludf.DUMMYFUNCTION("""COMPUTED_VALUE"""),993.32)</f>
        <v>993.32</v>
      </c>
      <c r="J286" s="2">
        <f>IFERROR(__xludf.DUMMYFUNCTION("""COMPUTED_VALUE"""),45708.66666666667)</f>
        <v>45708.66667</v>
      </c>
      <c r="K286" s="1">
        <f>IFERROR(__xludf.DUMMYFUNCTION("""COMPUTED_VALUE"""),1014.05)</f>
        <v>1014.05</v>
      </c>
      <c r="M286" s="2">
        <f>IFERROR(__xludf.DUMMYFUNCTION("""COMPUTED_VALUE"""),45708.66666666667)</f>
        <v>45708.66667</v>
      </c>
      <c r="N286" s="1">
        <f>IFERROR(__xludf.DUMMYFUNCTION("""COMPUTED_VALUE"""),1.4161313E7)</f>
        <v>14161313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IFERROR(__xludf.DUMMYFUNCTION("""COMPUTED_VALUE"""),1014.05)</f>
        <v>1014.05</v>
      </c>
      <c r="D287" s="2">
        <f>IFERROR(__xludf.DUMMYFUNCTION("""COMPUTED_VALUE"""),45709.66666666667)</f>
        <v>45709.66667</v>
      </c>
      <c r="E287" s="1">
        <f>IFERROR(__xludf.DUMMYFUNCTION("""COMPUTED_VALUE"""),1032.4)</f>
        <v>1032.4</v>
      </c>
      <c r="G287" s="2">
        <f>IFERROR(__xludf.DUMMYFUNCTION("""COMPUTED_VALUE"""),45709.66666666667)</f>
        <v>45709.66667</v>
      </c>
      <c r="H287" s="1">
        <f>IFERROR(__xludf.DUMMYFUNCTION("""COMPUTED_VALUE"""),1011.17)</f>
        <v>1011.17</v>
      </c>
      <c r="J287" s="2">
        <f>IFERROR(__xludf.DUMMYFUNCTION("""COMPUTED_VALUE"""),45709.66666666667)</f>
        <v>45709.66667</v>
      </c>
      <c r="K287" s="1">
        <f>IFERROR(__xludf.DUMMYFUNCTION("""COMPUTED_VALUE"""),1031.44)</f>
        <v>1031.44</v>
      </c>
      <c r="M287" s="2">
        <f>IFERROR(__xludf.DUMMYFUNCTION("""COMPUTED_VALUE"""),45709.66666666667)</f>
        <v>45709.66667</v>
      </c>
      <c r="N287" s="1">
        <f>IFERROR(__xludf.DUMMYFUNCTION("""COMPUTED_VALUE"""),1.5931415E7)</f>
        <v>15931415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IFERROR(__xludf.DUMMYFUNCTION("""COMPUTED_VALUE"""),1031.44)</f>
        <v>1031.44</v>
      </c>
      <c r="D288" s="2">
        <f>IFERROR(__xludf.DUMMYFUNCTION("""COMPUTED_VALUE"""),45712.66666666667)</f>
        <v>45712.66667</v>
      </c>
      <c r="E288" s="1">
        <f>IFERROR(__xludf.DUMMYFUNCTION("""COMPUTED_VALUE"""),1043.54)</f>
        <v>1043.54</v>
      </c>
      <c r="G288" s="2">
        <f>IFERROR(__xludf.DUMMYFUNCTION("""COMPUTED_VALUE"""),45712.66666666667)</f>
        <v>45712.66667</v>
      </c>
      <c r="H288" s="1">
        <f>IFERROR(__xludf.DUMMYFUNCTION("""COMPUTED_VALUE"""),1029.94)</f>
        <v>1029.94</v>
      </c>
      <c r="J288" s="2">
        <f>IFERROR(__xludf.DUMMYFUNCTION("""COMPUTED_VALUE"""),45712.66666666667)</f>
        <v>45712.66667</v>
      </c>
      <c r="K288" s="1">
        <f>IFERROR(__xludf.DUMMYFUNCTION("""COMPUTED_VALUE"""),1041.53)</f>
        <v>1041.53</v>
      </c>
      <c r="M288" s="2">
        <f>IFERROR(__xludf.DUMMYFUNCTION("""COMPUTED_VALUE"""),45712.66666666667)</f>
        <v>45712.66667</v>
      </c>
      <c r="N288" s="1">
        <f>IFERROR(__xludf.DUMMYFUNCTION("""COMPUTED_VALUE"""),2.0058305E7)</f>
        <v>20058305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IFERROR(__xludf.DUMMYFUNCTION("""COMPUTED_VALUE"""),1046.72)</f>
        <v>1046.72</v>
      </c>
      <c r="D289" s="2">
        <f>IFERROR(__xludf.DUMMYFUNCTION("""COMPUTED_VALUE"""),45713.66666666667)</f>
        <v>45713.66667</v>
      </c>
      <c r="E289" s="1">
        <f>IFERROR(__xludf.DUMMYFUNCTION("""COMPUTED_VALUE"""),1057.43)</f>
        <v>1057.43</v>
      </c>
      <c r="G289" s="2">
        <f>IFERROR(__xludf.DUMMYFUNCTION("""COMPUTED_VALUE"""),45713.66666666667)</f>
        <v>45713.66667</v>
      </c>
      <c r="H289" s="1">
        <f>IFERROR(__xludf.DUMMYFUNCTION("""COMPUTED_VALUE"""),1041.48)</f>
        <v>1041.48</v>
      </c>
      <c r="J289" s="2">
        <f>IFERROR(__xludf.DUMMYFUNCTION("""COMPUTED_VALUE"""),45713.66666666667)</f>
        <v>45713.66667</v>
      </c>
      <c r="K289" s="1">
        <f>IFERROR(__xludf.DUMMYFUNCTION("""COMPUTED_VALUE"""),1050.95)</f>
        <v>1050.95</v>
      </c>
      <c r="M289" s="2">
        <f>IFERROR(__xludf.DUMMYFUNCTION("""COMPUTED_VALUE"""),45713.66666666667)</f>
        <v>45713.66667</v>
      </c>
      <c r="N289" s="1">
        <f>IFERROR(__xludf.DUMMYFUNCTION("""COMPUTED_VALUE"""),2.1505082E7)</f>
        <v>21505082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IFERROR(__xludf.DUMMYFUNCTION("""COMPUTED_VALUE"""),1049.89)</f>
        <v>1049.89</v>
      </c>
      <c r="D290" s="2">
        <f>IFERROR(__xludf.DUMMYFUNCTION("""COMPUTED_VALUE"""),45714.66666666667)</f>
        <v>45714.66667</v>
      </c>
      <c r="E290" s="1">
        <f>IFERROR(__xludf.DUMMYFUNCTION("""COMPUTED_VALUE"""),1054.45)</f>
        <v>1054.45</v>
      </c>
      <c r="G290" s="2">
        <f>IFERROR(__xludf.DUMMYFUNCTION("""COMPUTED_VALUE"""),45714.66666666667)</f>
        <v>45714.66667</v>
      </c>
      <c r="H290" s="1">
        <f>IFERROR(__xludf.DUMMYFUNCTION("""COMPUTED_VALUE"""),1029.96)</f>
        <v>1029.96</v>
      </c>
      <c r="J290" s="2">
        <f>IFERROR(__xludf.DUMMYFUNCTION("""COMPUTED_VALUE"""),45714.66666666667)</f>
        <v>45714.66667</v>
      </c>
      <c r="K290" s="1">
        <f>IFERROR(__xludf.DUMMYFUNCTION("""COMPUTED_VALUE"""),1032.02)</f>
        <v>1032.02</v>
      </c>
      <c r="M290" s="2">
        <f>IFERROR(__xludf.DUMMYFUNCTION("""COMPUTED_VALUE"""),45714.66666666667)</f>
        <v>45714.66667</v>
      </c>
      <c r="N290" s="1">
        <f>IFERROR(__xludf.DUMMYFUNCTION("""COMPUTED_VALUE"""),1.4579147E7)</f>
        <v>14579147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IFERROR(__xludf.DUMMYFUNCTION("""COMPUTED_VALUE"""),1032.94)</f>
        <v>1032.94</v>
      </c>
      <c r="D291" s="2">
        <f>IFERROR(__xludf.DUMMYFUNCTION("""COMPUTED_VALUE"""),45715.66666666667)</f>
        <v>45715.66667</v>
      </c>
      <c r="E291" s="1">
        <f>IFERROR(__xludf.DUMMYFUNCTION("""COMPUTED_VALUE"""),1039.2)</f>
        <v>1039.2</v>
      </c>
      <c r="G291" s="2">
        <f>IFERROR(__xludf.DUMMYFUNCTION("""COMPUTED_VALUE"""),45715.66666666667)</f>
        <v>45715.66667</v>
      </c>
      <c r="H291" s="1">
        <f>IFERROR(__xludf.DUMMYFUNCTION("""COMPUTED_VALUE"""),1026.75)</f>
        <v>1026.75</v>
      </c>
      <c r="J291" s="2">
        <f>IFERROR(__xludf.DUMMYFUNCTION("""COMPUTED_VALUE"""),45715.66666666667)</f>
        <v>45715.66667</v>
      </c>
      <c r="K291" s="1">
        <f>IFERROR(__xludf.DUMMYFUNCTION("""COMPUTED_VALUE"""),1029.77)</f>
        <v>1029.77</v>
      </c>
      <c r="M291" s="2">
        <f>IFERROR(__xludf.DUMMYFUNCTION("""COMPUTED_VALUE"""),45715.66666666667)</f>
        <v>45715.66667</v>
      </c>
      <c r="N291" s="1">
        <f>IFERROR(__xludf.DUMMYFUNCTION("""COMPUTED_VALUE"""),1.2419225E7)</f>
        <v>12419225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IFERROR(__xludf.DUMMYFUNCTION("""COMPUTED_VALUE"""),1037.74)</f>
        <v>1037.74</v>
      </c>
      <c r="D292" s="2">
        <f>IFERROR(__xludf.DUMMYFUNCTION("""COMPUTED_VALUE"""),45716.66666666667)</f>
        <v>45716.66667</v>
      </c>
      <c r="E292" s="1">
        <f>IFERROR(__xludf.DUMMYFUNCTION("""COMPUTED_VALUE"""),1043.77)</f>
        <v>1043.77</v>
      </c>
      <c r="G292" s="2">
        <f>IFERROR(__xludf.DUMMYFUNCTION("""COMPUTED_VALUE"""),45716.66666666667)</f>
        <v>45716.66667</v>
      </c>
      <c r="H292" s="1">
        <f>IFERROR(__xludf.DUMMYFUNCTION("""COMPUTED_VALUE"""),1027.81)</f>
        <v>1027.81</v>
      </c>
      <c r="J292" s="2">
        <f>IFERROR(__xludf.DUMMYFUNCTION("""COMPUTED_VALUE"""),45716.66666666667)</f>
        <v>45716.66667</v>
      </c>
      <c r="K292" s="1">
        <f>IFERROR(__xludf.DUMMYFUNCTION("""COMPUTED_VALUE"""),1039.87)</f>
        <v>1039.87</v>
      </c>
      <c r="M292" s="2">
        <f>IFERROR(__xludf.DUMMYFUNCTION("""COMPUTED_VALUE"""),45716.66666666667)</f>
        <v>45716.66667</v>
      </c>
      <c r="N292" s="1">
        <f>IFERROR(__xludf.DUMMYFUNCTION("""COMPUTED_VALUE"""),1.9472658E7)</f>
        <v>19472658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IFERROR(__xludf.DUMMYFUNCTION("""COMPUTED_VALUE"""),1037.65)</f>
        <v>1037.65</v>
      </c>
      <c r="D293" s="2">
        <f>IFERROR(__xludf.DUMMYFUNCTION("""COMPUTED_VALUE"""),45719.66666666667)</f>
        <v>45719.66667</v>
      </c>
      <c r="E293" s="1">
        <f>IFERROR(__xludf.DUMMYFUNCTION("""COMPUTED_VALUE"""),1065.41)</f>
        <v>1065.41</v>
      </c>
      <c r="G293" s="2">
        <f>IFERROR(__xludf.DUMMYFUNCTION("""COMPUTED_VALUE"""),45719.66666666667)</f>
        <v>45719.66667</v>
      </c>
      <c r="H293" s="1">
        <f>IFERROR(__xludf.DUMMYFUNCTION("""COMPUTED_VALUE"""),1036.14)</f>
        <v>1036.14</v>
      </c>
      <c r="J293" s="2">
        <f>IFERROR(__xludf.DUMMYFUNCTION("""COMPUTED_VALUE"""),45719.66666666667)</f>
        <v>45719.66667</v>
      </c>
      <c r="K293" s="1">
        <f>IFERROR(__xludf.DUMMYFUNCTION("""COMPUTED_VALUE"""),1064.41)</f>
        <v>1064.41</v>
      </c>
      <c r="M293" s="2">
        <f>IFERROR(__xludf.DUMMYFUNCTION("""COMPUTED_VALUE"""),45719.66666666667)</f>
        <v>45719.66667</v>
      </c>
      <c r="N293" s="1">
        <f>IFERROR(__xludf.DUMMYFUNCTION("""COMPUTED_VALUE"""),1.587774E7)</f>
        <v>15877740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IFERROR(__xludf.DUMMYFUNCTION("""COMPUTED_VALUE"""),1064.41)</f>
        <v>1064.41</v>
      </c>
      <c r="D294" s="2">
        <f>IFERROR(__xludf.DUMMYFUNCTION("""COMPUTED_VALUE"""),45720.66666666667)</f>
        <v>45720.66667</v>
      </c>
      <c r="E294" s="1">
        <f>IFERROR(__xludf.DUMMYFUNCTION("""COMPUTED_VALUE"""),1071.86)</f>
        <v>1071.86</v>
      </c>
      <c r="G294" s="2">
        <f>IFERROR(__xludf.DUMMYFUNCTION("""COMPUTED_VALUE"""),45720.66666666667)</f>
        <v>45720.66667</v>
      </c>
      <c r="H294" s="1">
        <f>IFERROR(__xludf.DUMMYFUNCTION("""COMPUTED_VALUE"""),1035.54)</f>
        <v>1035.54</v>
      </c>
      <c r="J294" s="2">
        <f>IFERROR(__xludf.DUMMYFUNCTION("""COMPUTED_VALUE"""),45720.66666666667)</f>
        <v>45720.66667</v>
      </c>
      <c r="K294" s="1">
        <f>IFERROR(__xludf.DUMMYFUNCTION("""COMPUTED_VALUE"""),1035.83)</f>
        <v>1035.83</v>
      </c>
      <c r="M294" s="2">
        <f>IFERROR(__xludf.DUMMYFUNCTION("""COMPUTED_VALUE"""),45720.66666666667)</f>
        <v>45720.66667</v>
      </c>
      <c r="N294" s="1">
        <f>IFERROR(__xludf.DUMMYFUNCTION("""COMPUTED_VALUE"""),2.3031119E7)</f>
        <v>23031119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IFERROR(__xludf.DUMMYFUNCTION("""COMPUTED_VALUE"""),1032.89)</f>
        <v>1032.89</v>
      </c>
      <c r="D295" s="2">
        <f>IFERROR(__xludf.DUMMYFUNCTION("""COMPUTED_VALUE"""),45721.66666666667)</f>
        <v>45721.66667</v>
      </c>
      <c r="E295" s="1">
        <f>IFERROR(__xludf.DUMMYFUNCTION("""COMPUTED_VALUE"""),1041.83)</f>
        <v>1041.83</v>
      </c>
      <c r="G295" s="2">
        <f>IFERROR(__xludf.DUMMYFUNCTION("""COMPUTED_VALUE"""),45721.66666666667)</f>
        <v>45721.66667</v>
      </c>
      <c r="H295" s="1">
        <f>IFERROR(__xludf.DUMMYFUNCTION("""COMPUTED_VALUE"""),1027.74)</f>
        <v>1027.74</v>
      </c>
      <c r="J295" s="2">
        <f>IFERROR(__xludf.DUMMYFUNCTION("""COMPUTED_VALUE"""),45721.66666666667)</f>
        <v>45721.66667</v>
      </c>
      <c r="K295" s="1">
        <f>IFERROR(__xludf.DUMMYFUNCTION("""COMPUTED_VALUE"""),1030.09)</f>
        <v>1030.09</v>
      </c>
      <c r="M295" s="2">
        <f>IFERROR(__xludf.DUMMYFUNCTION("""COMPUTED_VALUE"""),45721.66666666667)</f>
        <v>45721.66667</v>
      </c>
      <c r="N295" s="1">
        <f>IFERROR(__xludf.DUMMYFUNCTION("""COMPUTED_VALUE"""),1.1648061E7)</f>
        <v>11648061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IFERROR(__xludf.DUMMYFUNCTION("""COMPUTED_VALUE"""),1028.87)</f>
        <v>1028.87</v>
      </c>
      <c r="D296" s="2">
        <f>IFERROR(__xludf.DUMMYFUNCTION("""COMPUTED_VALUE"""),45722.66666666667)</f>
        <v>45722.66667</v>
      </c>
      <c r="E296" s="1">
        <f>IFERROR(__xludf.DUMMYFUNCTION("""COMPUTED_VALUE"""),1041.32)</f>
        <v>1041.32</v>
      </c>
      <c r="G296" s="2">
        <f>IFERROR(__xludf.DUMMYFUNCTION("""COMPUTED_VALUE"""),45722.66666666667)</f>
        <v>45722.66667</v>
      </c>
      <c r="H296" s="1">
        <f>IFERROR(__xludf.DUMMYFUNCTION("""COMPUTED_VALUE"""),1021.66)</f>
        <v>1021.66</v>
      </c>
      <c r="J296" s="2">
        <f>IFERROR(__xludf.DUMMYFUNCTION("""COMPUTED_VALUE"""),45722.66666666667)</f>
        <v>45722.66667</v>
      </c>
      <c r="K296" s="1">
        <f>IFERROR(__xludf.DUMMYFUNCTION("""COMPUTED_VALUE"""),1037.63)</f>
        <v>1037.63</v>
      </c>
      <c r="M296" s="2">
        <f>IFERROR(__xludf.DUMMYFUNCTION("""COMPUTED_VALUE"""),45722.66666666667)</f>
        <v>45722.66667</v>
      </c>
      <c r="N296" s="1">
        <f>IFERROR(__xludf.DUMMYFUNCTION("""COMPUTED_VALUE"""),1.4835218E7)</f>
        <v>14835218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IFERROR(__xludf.DUMMYFUNCTION("""COMPUTED_VALUE"""),1035.56)</f>
        <v>1035.56</v>
      </c>
      <c r="D297" s="2">
        <f>IFERROR(__xludf.DUMMYFUNCTION("""COMPUTED_VALUE"""),45723.66666666667)</f>
        <v>45723.66667</v>
      </c>
      <c r="E297" s="1">
        <f>IFERROR(__xludf.DUMMYFUNCTION("""COMPUTED_VALUE"""),1044.97)</f>
        <v>1044.97</v>
      </c>
      <c r="G297" s="2">
        <f>IFERROR(__xludf.DUMMYFUNCTION("""COMPUTED_VALUE"""),45723.66666666667)</f>
        <v>45723.66667</v>
      </c>
      <c r="H297" s="1">
        <f>IFERROR(__xludf.DUMMYFUNCTION("""COMPUTED_VALUE"""),1026.02)</f>
        <v>1026.02</v>
      </c>
      <c r="J297" s="2">
        <f>IFERROR(__xludf.DUMMYFUNCTION("""COMPUTED_VALUE"""),45723.66666666667)</f>
        <v>45723.66667</v>
      </c>
      <c r="K297" s="1">
        <f>IFERROR(__xludf.DUMMYFUNCTION("""COMPUTED_VALUE"""),1029.21)</f>
        <v>1029.21</v>
      </c>
      <c r="M297" s="2">
        <f>IFERROR(__xludf.DUMMYFUNCTION("""COMPUTED_VALUE"""),45723.66666666667)</f>
        <v>45723.66667</v>
      </c>
      <c r="N297" s="1">
        <f>IFERROR(__xludf.DUMMYFUNCTION("""COMPUTED_VALUE"""),1.9939076E7)</f>
        <v>19939076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IFERROR(__xludf.DUMMYFUNCTION("""COMPUTED_VALUE"""),1031.83)</f>
        <v>1031.83</v>
      </c>
      <c r="D298" s="2">
        <f>IFERROR(__xludf.DUMMYFUNCTION("""COMPUTED_VALUE"""),45726.66666666667)</f>
        <v>45726.66667</v>
      </c>
      <c r="E298" s="1">
        <f>IFERROR(__xludf.DUMMYFUNCTION("""COMPUTED_VALUE"""),1042.04)</f>
        <v>1042.04</v>
      </c>
      <c r="G298" s="2">
        <f>IFERROR(__xludf.DUMMYFUNCTION("""COMPUTED_VALUE"""),45726.66666666667)</f>
        <v>45726.66667</v>
      </c>
      <c r="H298" s="1">
        <f>IFERROR(__xludf.DUMMYFUNCTION("""COMPUTED_VALUE"""),1026.41)</f>
        <v>1026.41</v>
      </c>
      <c r="J298" s="2">
        <f>IFERROR(__xludf.DUMMYFUNCTION("""COMPUTED_VALUE"""),45726.66666666667)</f>
        <v>45726.66667</v>
      </c>
      <c r="K298" s="1">
        <f>IFERROR(__xludf.DUMMYFUNCTION("""COMPUTED_VALUE"""),1033.77)</f>
        <v>1033.77</v>
      </c>
      <c r="M298" s="2">
        <f>IFERROR(__xludf.DUMMYFUNCTION("""COMPUTED_VALUE"""),45726.66666666667)</f>
        <v>45726.66667</v>
      </c>
      <c r="N298" s="1">
        <f>IFERROR(__xludf.DUMMYFUNCTION("""COMPUTED_VALUE"""),2.7974394E7)</f>
        <v>27974394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IFERROR(__xludf.DUMMYFUNCTION("""COMPUTED_VALUE"""),1035.14)</f>
        <v>1035.14</v>
      </c>
      <c r="D299" s="2">
        <f>IFERROR(__xludf.DUMMYFUNCTION("""COMPUTED_VALUE"""),45727.66666666667)</f>
        <v>45727.66667</v>
      </c>
      <c r="E299" s="1">
        <f>IFERROR(__xludf.DUMMYFUNCTION("""COMPUTED_VALUE"""),1046.61)</f>
        <v>1046.61</v>
      </c>
      <c r="G299" s="2">
        <f>IFERROR(__xludf.DUMMYFUNCTION("""COMPUTED_VALUE"""),45727.66666666667)</f>
        <v>45727.66667</v>
      </c>
      <c r="H299" s="1">
        <f>IFERROR(__xludf.DUMMYFUNCTION("""COMPUTED_VALUE"""),1029.34)</f>
        <v>1029.34</v>
      </c>
      <c r="J299" s="2">
        <f>IFERROR(__xludf.DUMMYFUNCTION("""COMPUTED_VALUE"""),45727.66666666667)</f>
        <v>45727.66667</v>
      </c>
      <c r="K299" s="1">
        <f>IFERROR(__xludf.DUMMYFUNCTION("""COMPUTED_VALUE"""),1036.63)</f>
        <v>1036.63</v>
      </c>
      <c r="M299" s="2">
        <f>IFERROR(__xludf.DUMMYFUNCTION("""COMPUTED_VALUE"""),45727.66666666667)</f>
        <v>45727.66667</v>
      </c>
      <c r="N299" s="1">
        <f>IFERROR(__xludf.DUMMYFUNCTION("""COMPUTED_VALUE"""),1.7717946E7)</f>
        <v>17717946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IFERROR(__xludf.DUMMYFUNCTION("""COMPUTED_VALUE"""),1036.15)</f>
        <v>1036.15</v>
      </c>
      <c r="D300" s="2">
        <f>IFERROR(__xludf.DUMMYFUNCTION("""COMPUTED_VALUE"""),45728.66666666667)</f>
        <v>45728.66667</v>
      </c>
      <c r="E300" s="1">
        <f>IFERROR(__xludf.DUMMYFUNCTION("""COMPUTED_VALUE"""),1036.89)</f>
        <v>1036.89</v>
      </c>
      <c r="G300" s="2">
        <f>IFERROR(__xludf.DUMMYFUNCTION("""COMPUTED_VALUE"""),45728.66666666667)</f>
        <v>45728.66667</v>
      </c>
      <c r="H300" s="1">
        <f>IFERROR(__xludf.DUMMYFUNCTION("""COMPUTED_VALUE"""),1024.79)</f>
        <v>1024.79</v>
      </c>
      <c r="J300" s="2">
        <f>IFERROR(__xludf.DUMMYFUNCTION("""COMPUTED_VALUE"""),45728.66666666667)</f>
        <v>45728.66667</v>
      </c>
      <c r="K300" s="1">
        <f>IFERROR(__xludf.DUMMYFUNCTION("""COMPUTED_VALUE"""),1031.09)</f>
        <v>1031.09</v>
      </c>
      <c r="M300" s="2">
        <f>IFERROR(__xludf.DUMMYFUNCTION("""COMPUTED_VALUE"""),45728.66666666667)</f>
        <v>45728.66667</v>
      </c>
      <c r="N300" s="1">
        <f>IFERROR(__xludf.DUMMYFUNCTION("""COMPUTED_VALUE"""),1.3568055E7)</f>
        <v>13568055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IFERROR(__xludf.DUMMYFUNCTION("""COMPUTED_VALUE"""),1034.66)</f>
        <v>1034.66</v>
      </c>
      <c r="D301" s="2">
        <f>IFERROR(__xludf.DUMMYFUNCTION("""COMPUTED_VALUE"""),45729.66666666667)</f>
        <v>45729.66667</v>
      </c>
      <c r="E301" s="1">
        <f>IFERROR(__xludf.DUMMYFUNCTION("""COMPUTED_VALUE"""),1043.48)</f>
        <v>1043.48</v>
      </c>
      <c r="G301" s="2">
        <f>IFERROR(__xludf.DUMMYFUNCTION("""COMPUTED_VALUE"""),45729.66666666667)</f>
        <v>45729.66667</v>
      </c>
      <c r="H301" s="1">
        <f>IFERROR(__xludf.DUMMYFUNCTION("""COMPUTED_VALUE"""),1027.47)</f>
        <v>1027.47</v>
      </c>
      <c r="J301" s="2">
        <f>IFERROR(__xludf.DUMMYFUNCTION("""COMPUTED_VALUE"""),45729.66666666667)</f>
        <v>45729.66667</v>
      </c>
      <c r="K301" s="1">
        <f>IFERROR(__xludf.DUMMYFUNCTION("""COMPUTED_VALUE"""),1030.98)</f>
        <v>1030.98</v>
      </c>
      <c r="M301" s="2">
        <f>IFERROR(__xludf.DUMMYFUNCTION("""COMPUTED_VALUE"""),45729.66666666667)</f>
        <v>45729.66667</v>
      </c>
      <c r="N301" s="1">
        <f>IFERROR(__xludf.DUMMYFUNCTION("""COMPUTED_VALUE"""),1.4386354E7)</f>
        <v>14386354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IFERROR(__xludf.DUMMYFUNCTION("""COMPUTED_VALUE"""),1030.98)</f>
        <v>1030.98</v>
      </c>
      <c r="D302" s="2">
        <f>IFERROR(__xludf.DUMMYFUNCTION("""COMPUTED_VALUE"""),45730.66666666667)</f>
        <v>45730.66667</v>
      </c>
      <c r="E302" s="1">
        <f>IFERROR(__xludf.DUMMYFUNCTION("""COMPUTED_VALUE"""),1040.62)</f>
        <v>1040.62</v>
      </c>
      <c r="G302" s="2">
        <f>IFERROR(__xludf.DUMMYFUNCTION("""COMPUTED_VALUE"""),45730.66666666667)</f>
        <v>45730.66667</v>
      </c>
      <c r="H302" s="1">
        <f>IFERROR(__xludf.DUMMYFUNCTION("""COMPUTED_VALUE"""),1026.49)</f>
        <v>1026.49</v>
      </c>
      <c r="J302" s="2">
        <f>IFERROR(__xludf.DUMMYFUNCTION("""COMPUTED_VALUE"""),45730.66666666667)</f>
        <v>45730.66667</v>
      </c>
      <c r="K302" s="1">
        <f>IFERROR(__xludf.DUMMYFUNCTION("""COMPUTED_VALUE"""),1039.55)</f>
        <v>1039.55</v>
      </c>
      <c r="M302" s="2">
        <f>IFERROR(__xludf.DUMMYFUNCTION("""COMPUTED_VALUE"""),45730.66666666667)</f>
        <v>45730.66667</v>
      </c>
      <c r="N302" s="1">
        <f>IFERROR(__xludf.DUMMYFUNCTION("""COMPUTED_VALUE"""),1.3909764E7)</f>
        <v>13909764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IFERROR(__xludf.DUMMYFUNCTION("""COMPUTED_VALUE"""),1043.48)</f>
        <v>1043.48</v>
      </c>
      <c r="D303" s="2">
        <f>IFERROR(__xludf.DUMMYFUNCTION("""COMPUTED_VALUE"""),45733.66666666667)</f>
        <v>45733.66667</v>
      </c>
      <c r="E303" s="1">
        <f>IFERROR(__xludf.DUMMYFUNCTION("""COMPUTED_VALUE"""),1058.03)</f>
        <v>1058.03</v>
      </c>
      <c r="G303" s="2">
        <f>IFERROR(__xludf.DUMMYFUNCTION("""COMPUTED_VALUE"""),45733.66666666667)</f>
        <v>45733.66667</v>
      </c>
      <c r="H303" s="1">
        <f>IFERROR(__xludf.DUMMYFUNCTION("""COMPUTED_VALUE"""),1041.15)</f>
        <v>1041.15</v>
      </c>
      <c r="J303" s="2">
        <f>IFERROR(__xludf.DUMMYFUNCTION("""COMPUTED_VALUE"""),45733.66666666667)</f>
        <v>45733.66667</v>
      </c>
      <c r="K303" s="1">
        <f>IFERROR(__xludf.DUMMYFUNCTION("""COMPUTED_VALUE"""),1057.93)</f>
        <v>1057.93</v>
      </c>
      <c r="M303" s="2">
        <f>IFERROR(__xludf.DUMMYFUNCTION("""COMPUTED_VALUE"""),45733.66666666667)</f>
        <v>45733.66667</v>
      </c>
      <c r="N303" s="1">
        <f>IFERROR(__xludf.DUMMYFUNCTION("""COMPUTED_VALUE"""),1.5243327E7)</f>
        <v>15243327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IFERROR(__xludf.DUMMYFUNCTION("""COMPUTED_VALUE"""),1057.93)</f>
        <v>1057.93</v>
      </c>
      <c r="D304" s="2">
        <f>IFERROR(__xludf.DUMMYFUNCTION("""COMPUTED_VALUE"""),45734.66666666667)</f>
        <v>45734.66667</v>
      </c>
      <c r="E304" s="1">
        <f>IFERROR(__xludf.DUMMYFUNCTION("""COMPUTED_VALUE"""),1065.26)</f>
        <v>1065.26</v>
      </c>
      <c r="G304" s="2">
        <f>IFERROR(__xludf.DUMMYFUNCTION("""COMPUTED_VALUE"""),45734.66666666667)</f>
        <v>45734.66667</v>
      </c>
      <c r="H304" s="1">
        <f>IFERROR(__xludf.DUMMYFUNCTION("""COMPUTED_VALUE"""),1045.11)</f>
        <v>1045.11</v>
      </c>
      <c r="J304" s="2">
        <f>IFERROR(__xludf.DUMMYFUNCTION("""COMPUTED_VALUE"""),45734.66666666667)</f>
        <v>45734.66667</v>
      </c>
      <c r="K304" s="1">
        <f>IFERROR(__xludf.DUMMYFUNCTION("""COMPUTED_VALUE"""),1045.99)</f>
        <v>1045.99</v>
      </c>
      <c r="M304" s="2">
        <f>IFERROR(__xludf.DUMMYFUNCTION("""COMPUTED_VALUE"""),45734.66666666667)</f>
        <v>45734.66667</v>
      </c>
      <c r="N304" s="1">
        <f>IFERROR(__xludf.DUMMYFUNCTION("""COMPUTED_VALUE"""),1.6542279E7)</f>
        <v>16542279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IFERROR(__xludf.DUMMYFUNCTION("""COMPUTED_VALUE"""),1045.09)</f>
        <v>1045.09</v>
      </c>
      <c r="D305" s="2">
        <f>IFERROR(__xludf.DUMMYFUNCTION("""COMPUTED_VALUE"""),45735.66666666667)</f>
        <v>45735.66667</v>
      </c>
      <c r="E305" s="1">
        <f>IFERROR(__xludf.DUMMYFUNCTION("""COMPUTED_VALUE"""),1046.68)</f>
        <v>1046.68</v>
      </c>
      <c r="G305" s="2">
        <f>IFERROR(__xludf.DUMMYFUNCTION("""COMPUTED_VALUE"""),45735.66666666667)</f>
        <v>45735.66667</v>
      </c>
      <c r="H305" s="1">
        <f>IFERROR(__xludf.DUMMYFUNCTION("""COMPUTED_VALUE"""),1036.98)</f>
        <v>1036.98</v>
      </c>
      <c r="J305" s="2">
        <f>IFERROR(__xludf.DUMMYFUNCTION("""COMPUTED_VALUE"""),45735.66666666667)</f>
        <v>45735.66667</v>
      </c>
      <c r="K305" s="1">
        <f>IFERROR(__xludf.DUMMYFUNCTION("""COMPUTED_VALUE"""),1046.11)</f>
        <v>1046.11</v>
      </c>
      <c r="M305" s="2">
        <f>IFERROR(__xludf.DUMMYFUNCTION("""COMPUTED_VALUE"""),45735.66666666667)</f>
        <v>45735.66667</v>
      </c>
      <c r="N305" s="1">
        <f>IFERROR(__xludf.DUMMYFUNCTION("""COMPUTED_VALUE"""),1.265295E7)</f>
        <v>12652950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IFERROR(__xludf.DUMMYFUNCTION("""COMPUTED_VALUE"""),1038.25)</f>
        <v>1038.25</v>
      </c>
      <c r="D306" s="2">
        <f>IFERROR(__xludf.DUMMYFUNCTION("""COMPUTED_VALUE"""),45736.66666666667)</f>
        <v>45736.66667</v>
      </c>
      <c r="E306" s="1">
        <f>IFERROR(__xludf.DUMMYFUNCTION("""COMPUTED_VALUE"""),1041.11)</f>
        <v>1041.11</v>
      </c>
      <c r="G306" s="2">
        <f>IFERROR(__xludf.DUMMYFUNCTION("""COMPUTED_VALUE"""),45736.66666666667)</f>
        <v>45736.66667</v>
      </c>
      <c r="H306" s="1">
        <f>IFERROR(__xludf.DUMMYFUNCTION("""COMPUTED_VALUE"""),1031.63)</f>
        <v>1031.63</v>
      </c>
      <c r="J306" s="2">
        <f>IFERROR(__xludf.DUMMYFUNCTION("""COMPUTED_VALUE"""),45736.66666666667)</f>
        <v>45736.66667</v>
      </c>
      <c r="K306" s="1">
        <f>IFERROR(__xludf.DUMMYFUNCTION("""COMPUTED_VALUE"""),1038.09)</f>
        <v>1038.09</v>
      </c>
      <c r="M306" s="2">
        <f>IFERROR(__xludf.DUMMYFUNCTION("""COMPUTED_VALUE"""),45736.66666666667)</f>
        <v>45736.66667</v>
      </c>
      <c r="N306" s="1">
        <f>IFERROR(__xludf.DUMMYFUNCTION("""COMPUTED_VALUE"""),1.2209857E7)</f>
        <v>12209857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IFERROR(__xludf.DUMMYFUNCTION("""COMPUTED_VALUE"""),1038.09)</f>
        <v>1038.09</v>
      </c>
      <c r="D307" s="2">
        <f>IFERROR(__xludf.DUMMYFUNCTION("""COMPUTED_VALUE"""),45737.66666666667)</f>
        <v>45737.66667</v>
      </c>
      <c r="E307" s="1">
        <f>IFERROR(__xludf.DUMMYFUNCTION("""COMPUTED_VALUE"""),1038.17)</f>
        <v>1038.17</v>
      </c>
      <c r="G307" s="2">
        <f>IFERROR(__xludf.DUMMYFUNCTION("""COMPUTED_VALUE"""),45737.66666666667)</f>
        <v>45737.66667</v>
      </c>
      <c r="H307" s="1">
        <f>IFERROR(__xludf.DUMMYFUNCTION("""COMPUTED_VALUE"""),1022.62)</f>
        <v>1022.62</v>
      </c>
      <c r="J307" s="2">
        <f>IFERROR(__xludf.DUMMYFUNCTION("""COMPUTED_VALUE"""),45737.66666666667)</f>
        <v>45737.66667</v>
      </c>
      <c r="K307" s="1">
        <f>IFERROR(__xludf.DUMMYFUNCTION("""COMPUTED_VALUE"""),1030.76)</f>
        <v>1030.76</v>
      </c>
      <c r="M307" s="2">
        <f>IFERROR(__xludf.DUMMYFUNCTION("""COMPUTED_VALUE"""),45737.66666666667)</f>
        <v>45737.66667</v>
      </c>
      <c r="N307" s="1">
        <f>IFERROR(__xludf.DUMMYFUNCTION("""COMPUTED_VALUE"""),4.5023029E7)</f>
        <v>45023029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IFERROR(__xludf.DUMMYFUNCTION("""COMPUTED_VALUE"""),1033.05)</f>
        <v>1033.05</v>
      </c>
      <c r="D308" s="2">
        <f>IFERROR(__xludf.DUMMYFUNCTION("""COMPUTED_VALUE"""),45740.66666666667)</f>
        <v>45740.66667</v>
      </c>
      <c r="E308" s="1">
        <f>IFERROR(__xludf.DUMMYFUNCTION("""COMPUTED_VALUE"""),1038.4)</f>
        <v>1038.4</v>
      </c>
      <c r="G308" s="2">
        <f>IFERROR(__xludf.DUMMYFUNCTION("""COMPUTED_VALUE"""),45740.66666666667)</f>
        <v>45740.66667</v>
      </c>
      <c r="H308" s="1">
        <f>IFERROR(__xludf.DUMMYFUNCTION("""COMPUTED_VALUE"""),1026.75)</f>
        <v>1026.75</v>
      </c>
      <c r="J308" s="2">
        <f>IFERROR(__xludf.DUMMYFUNCTION("""COMPUTED_VALUE"""),45740.66666666667)</f>
        <v>45740.66667</v>
      </c>
      <c r="K308" s="1">
        <f>IFERROR(__xludf.DUMMYFUNCTION("""COMPUTED_VALUE"""),1031.36)</f>
        <v>1031.36</v>
      </c>
      <c r="M308" s="2">
        <f>IFERROR(__xludf.DUMMYFUNCTION("""COMPUTED_VALUE"""),45740.66666666667)</f>
        <v>45740.66667</v>
      </c>
      <c r="N308" s="1">
        <f>IFERROR(__xludf.DUMMYFUNCTION("""COMPUTED_VALUE"""),1.7056708E7)</f>
        <v>17056708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IFERROR(__xludf.DUMMYFUNCTION("""COMPUTED_VALUE"""),1032.03)</f>
        <v>1032.03</v>
      </c>
      <c r="D309" s="2">
        <f>IFERROR(__xludf.DUMMYFUNCTION("""COMPUTED_VALUE"""),45741.66666666667)</f>
        <v>45741.66667</v>
      </c>
      <c r="E309" s="1">
        <f>IFERROR(__xludf.DUMMYFUNCTION("""COMPUTED_VALUE"""),1032.03)</f>
        <v>1032.03</v>
      </c>
      <c r="G309" s="2">
        <f>IFERROR(__xludf.DUMMYFUNCTION("""COMPUTED_VALUE"""),45741.66666666667)</f>
        <v>45741.66667</v>
      </c>
      <c r="H309" s="1">
        <f>IFERROR(__xludf.DUMMYFUNCTION("""COMPUTED_VALUE"""),1017.77)</f>
        <v>1017.77</v>
      </c>
      <c r="J309" s="2">
        <f>IFERROR(__xludf.DUMMYFUNCTION("""COMPUTED_VALUE"""),45741.66666666667)</f>
        <v>45741.66667</v>
      </c>
      <c r="K309" s="1">
        <f>IFERROR(__xludf.DUMMYFUNCTION("""COMPUTED_VALUE"""),1029.61)</f>
        <v>1029.61</v>
      </c>
      <c r="M309" s="2">
        <f>IFERROR(__xludf.DUMMYFUNCTION("""COMPUTED_VALUE"""),45741.66666666667)</f>
        <v>45741.66667</v>
      </c>
      <c r="N309" s="1">
        <f>IFERROR(__xludf.DUMMYFUNCTION("""COMPUTED_VALUE"""),1.4174251E7)</f>
        <v>14174251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IFERROR(__xludf.DUMMYFUNCTION("""COMPUTED_VALUE"""),1028.82)</f>
        <v>1028.82</v>
      </c>
      <c r="D310" s="2">
        <f>IFERROR(__xludf.DUMMYFUNCTION("""COMPUTED_VALUE"""),45742.66666666667)</f>
        <v>45742.66667</v>
      </c>
      <c r="E310" s="1">
        <f>IFERROR(__xludf.DUMMYFUNCTION("""COMPUTED_VALUE"""),1047.83)</f>
        <v>1047.83</v>
      </c>
      <c r="G310" s="2">
        <f>IFERROR(__xludf.DUMMYFUNCTION("""COMPUTED_VALUE"""),45742.66666666667)</f>
        <v>45742.66667</v>
      </c>
      <c r="H310" s="1">
        <f>IFERROR(__xludf.DUMMYFUNCTION("""COMPUTED_VALUE"""),1028.82)</f>
        <v>1028.82</v>
      </c>
      <c r="J310" s="2">
        <f>IFERROR(__xludf.DUMMYFUNCTION("""COMPUTED_VALUE"""),45742.66666666667)</f>
        <v>45742.66667</v>
      </c>
      <c r="K310" s="1">
        <f>IFERROR(__xludf.DUMMYFUNCTION("""COMPUTED_VALUE"""),1045.26)</f>
        <v>1045.26</v>
      </c>
      <c r="M310" s="2">
        <f>IFERROR(__xludf.DUMMYFUNCTION("""COMPUTED_VALUE"""),45742.66666666667)</f>
        <v>45742.66667</v>
      </c>
      <c r="N310" s="1">
        <f>IFERROR(__xludf.DUMMYFUNCTION("""COMPUTED_VALUE"""),1.3674768E7)</f>
        <v>13674768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IFERROR(__xludf.DUMMYFUNCTION("""COMPUTED_VALUE"""),1045.74)</f>
        <v>1045.74</v>
      </c>
      <c r="D311" s="2">
        <f>IFERROR(__xludf.DUMMYFUNCTION("""COMPUTED_VALUE"""),45743.66666666667)</f>
        <v>45743.66667</v>
      </c>
      <c r="E311" s="1">
        <f>IFERROR(__xludf.DUMMYFUNCTION("""COMPUTED_VALUE"""),1055.49)</f>
        <v>1055.49</v>
      </c>
      <c r="G311" s="2">
        <f>IFERROR(__xludf.DUMMYFUNCTION("""COMPUTED_VALUE"""),45743.66666666667)</f>
        <v>45743.66667</v>
      </c>
      <c r="H311" s="1">
        <f>IFERROR(__xludf.DUMMYFUNCTION("""COMPUTED_VALUE"""),1044.93)</f>
        <v>1044.93</v>
      </c>
      <c r="J311" s="2">
        <f>IFERROR(__xludf.DUMMYFUNCTION("""COMPUTED_VALUE"""),45743.66666666667)</f>
        <v>45743.66667</v>
      </c>
      <c r="K311" s="1">
        <f>IFERROR(__xludf.DUMMYFUNCTION("""COMPUTED_VALUE"""),1051.41)</f>
        <v>1051.41</v>
      </c>
      <c r="M311" s="2">
        <f>IFERROR(__xludf.DUMMYFUNCTION("""COMPUTED_VALUE"""),45743.66666666667)</f>
        <v>45743.66667</v>
      </c>
      <c r="N311" s="1">
        <f>IFERROR(__xludf.DUMMYFUNCTION("""COMPUTED_VALUE"""),1.291318E7)</f>
        <v>12913180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IFERROR(__xludf.DUMMYFUNCTION("""COMPUTED_VALUE"""),1054.82)</f>
        <v>1054.82</v>
      </c>
      <c r="D312" s="2">
        <f>IFERROR(__xludf.DUMMYFUNCTION("""COMPUTED_VALUE"""),45744.66666666667)</f>
        <v>45744.66667</v>
      </c>
      <c r="E312" s="1">
        <f>IFERROR(__xludf.DUMMYFUNCTION("""COMPUTED_VALUE"""),1057.46)</f>
        <v>1057.46</v>
      </c>
      <c r="G312" s="2">
        <f>IFERROR(__xludf.DUMMYFUNCTION("""COMPUTED_VALUE"""),45744.66666666667)</f>
        <v>45744.66667</v>
      </c>
      <c r="H312" s="1">
        <f>IFERROR(__xludf.DUMMYFUNCTION("""COMPUTED_VALUE"""),1041.82)</f>
        <v>1041.82</v>
      </c>
      <c r="J312" s="2">
        <f>IFERROR(__xludf.DUMMYFUNCTION("""COMPUTED_VALUE"""),45744.66666666667)</f>
        <v>45744.66667</v>
      </c>
      <c r="K312" s="1">
        <f>IFERROR(__xludf.DUMMYFUNCTION("""COMPUTED_VALUE"""),1051.35)</f>
        <v>1051.35</v>
      </c>
      <c r="M312" s="2">
        <f>IFERROR(__xludf.DUMMYFUNCTION("""COMPUTED_VALUE"""),45744.66666666667)</f>
        <v>45744.66667</v>
      </c>
      <c r="N312" s="1">
        <f>IFERROR(__xludf.DUMMYFUNCTION("""COMPUTED_VALUE"""),1.4726671E7)</f>
        <v>14726671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IFERROR(__xludf.DUMMYFUNCTION("""COMPUTED_VALUE"""),1052.92)</f>
        <v>1052.92</v>
      </c>
      <c r="D313" s="2">
        <f>IFERROR(__xludf.DUMMYFUNCTION("""COMPUTED_VALUE"""),45747.66666666667)</f>
        <v>45747.66667</v>
      </c>
      <c r="E313" s="1">
        <f>IFERROR(__xludf.DUMMYFUNCTION("""COMPUTED_VALUE"""),1081.4)</f>
        <v>1081.4</v>
      </c>
      <c r="G313" s="2">
        <f>IFERROR(__xludf.DUMMYFUNCTION("""COMPUTED_VALUE"""),45747.66666666667)</f>
        <v>45747.66667</v>
      </c>
      <c r="H313" s="1">
        <f>IFERROR(__xludf.DUMMYFUNCTION("""COMPUTED_VALUE"""),1052.92)</f>
        <v>1052.92</v>
      </c>
      <c r="J313" s="2">
        <f>IFERROR(__xludf.DUMMYFUNCTION("""COMPUTED_VALUE"""),45747.66666666667)</f>
        <v>45747.66667</v>
      </c>
      <c r="K313" s="1">
        <f>IFERROR(__xludf.DUMMYFUNCTION("""COMPUTED_VALUE"""),1078.33)</f>
        <v>1078.33</v>
      </c>
      <c r="M313" s="2">
        <f>IFERROR(__xludf.DUMMYFUNCTION("""COMPUTED_VALUE"""),45747.66666666667)</f>
        <v>45747.66667</v>
      </c>
      <c r="N313" s="1">
        <f>IFERROR(__xludf.DUMMYFUNCTION("""COMPUTED_VALUE"""),2.5728234E7)</f>
        <v>25728234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IFERROR(__xludf.DUMMYFUNCTION("""COMPUTED_VALUE"""),1078.06)</f>
        <v>1078.06</v>
      </c>
      <c r="D314" s="2">
        <f>IFERROR(__xludf.DUMMYFUNCTION("""COMPUTED_VALUE"""),45748.66666666667)</f>
        <v>45748.66667</v>
      </c>
      <c r="E314" s="1">
        <f>IFERROR(__xludf.DUMMYFUNCTION("""COMPUTED_VALUE"""),1078.06)</f>
        <v>1078.06</v>
      </c>
      <c r="G314" s="2">
        <f>IFERROR(__xludf.DUMMYFUNCTION("""COMPUTED_VALUE"""),45748.66666666667)</f>
        <v>45748.66667</v>
      </c>
      <c r="H314" s="1">
        <f>IFERROR(__xludf.DUMMYFUNCTION("""COMPUTED_VALUE"""),1060.99)</f>
        <v>1060.99</v>
      </c>
      <c r="J314" s="2">
        <f>IFERROR(__xludf.DUMMYFUNCTION("""COMPUTED_VALUE"""),45748.66666666667)</f>
        <v>45748.66667</v>
      </c>
      <c r="K314" s="1">
        <f>IFERROR(__xludf.DUMMYFUNCTION("""COMPUTED_VALUE"""),1068.8)</f>
        <v>1068.8</v>
      </c>
      <c r="M314" s="2">
        <f>IFERROR(__xludf.DUMMYFUNCTION("""COMPUTED_VALUE"""),45748.66666666667)</f>
        <v>45748.66667</v>
      </c>
      <c r="N314" s="1">
        <f>IFERROR(__xludf.DUMMYFUNCTION("""COMPUTED_VALUE"""),2.3575009E7)</f>
        <v>23575009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IFERROR(__xludf.DUMMYFUNCTION("""COMPUTED_VALUE"""),1069.3)</f>
        <v>1069.3</v>
      </c>
      <c r="D315" s="2">
        <f>IFERROR(__xludf.DUMMYFUNCTION("""COMPUTED_VALUE"""),45749.66666666667)</f>
        <v>45749.66667</v>
      </c>
      <c r="E315" s="1">
        <f>IFERROR(__xludf.DUMMYFUNCTION("""COMPUTED_VALUE"""),1069.3)</f>
        <v>1069.3</v>
      </c>
      <c r="G315" s="2">
        <f>IFERROR(__xludf.DUMMYFUNCTION("""COMPUTED_VALUE"""),45749.66666666667)</f>
        <v>45749.66667</v>
      </c>
      <c r="H315" s="1">
        <f>IFERROR(__xludf.DUMMYFUNCTION("""COMPUTED_VALUE"""),1036.59)</f>
        <v>1036.59</v>
      </c>
      <c r="J315" s="2">
        <f>IFERROR(__xludf.DUMMYFUNCTION("""COMPUTED_VALUE"""),45749.66666666667)</f>
        <v>45749.66667</v>
      </c>
      <c r="K315" s="1">
        <f>IFERROR(__xludf.DUMMYFUNCTION("""COMPUTED_VALUE"""),1050.81)</f>
        <v>1050.81</v>
      </c>
      <c r="M315" s="2">
        <f>IFERROR(__xludf.DUMMYFUNCTION("""COMPUTED_VALUE"""),45749.66666666667)</f>
        <v>45749.66667</v>
      </c>
      <c r="N315" s="1">
        <f>IFERROR(__xludf.DUMMYFUNCTION("""COMPUTED_VALUE"""),2.4020439E7)</f>
        <v>24020439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IFERROR(__xludf.DUMMYFUNCTION("""COMPUTED_VALUE"""),1068.99)</f>
        <v>1068.99</v>
      </c>
      <c r="D316" s="2">
        <f>IFERROR(__xludf.DUMMYFUNCTION("""COMPUTED_VALUE"""),45750.66666666667)</f>
        <v>45750.66667</v>
      </c>
      <c r="E316" s="1">
        <f>IFERROR(__xludf.DUMMYFUNCTION("""COMPUTED_VALUE"""),1094.97)</f>
        <v>1094.97</v>
      </c>
      <c r="G316" s="2">
        <f>IFERROR(__xludf.DUMMYFUNCTION("""COMPUTED_VALUE"""),45750.66666666667)</f>
        <v>45750.66667</v>
      </c>
      <c r="H316" s="1">
        <f>IFERROR(__xludf.DUMMYFUNCTION("""COMPUTED_VALUE"""),1068.99)</f>
        <v>1068.99</v>
      </c>
      <c r="J316" s="2">
        <f>IFERROR(__xludf.DUMMYFUNCTION("""COMPUTED_VALUE"""),45750.66666666667)</f>
        <v>45750.66667</v>
      </c>
      <c r="K316" s="1">
        <f>IFERROR(__xludf.DUMMYFUNCTION("""COMPUTED_VALUE"""),1083.23)</f>
        <v>1083.23</v>
      </c>
      <c r="M316" s="2">
        <f>IFERROR(__xludf.DUMMYFUNCTION("""COMPUTED_VALUE"""),45750.66666666667)</f>
        <v>45750.66667</v>
      </c>
      <c r="N316" s="1">
        <f>IFERROR(__xludf.DUMMYFUNCTION("""COMPUTED_VALUE"""),2.4897233E7)</f>
        <v>24897233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IFERROR(__xludf.DUMMYFUNCTION("""COMPUTED_VALUE"""),1083.23)</f>
        <v>1083.23</v>
      </c>
      <c r="D317" s="2">
        <f>IFERROR(__xludf.DUMMYFUNCTION("""COMPUTED_VALUE"""),45751.66666666667)</f>
        <v>45751.66667</v>
      </c>
      <c r="E317" s="1">
        <f>IFERROR(__xludf.DUMMYFUNCTION("""COMPUTED_VALUE"""),1083.23)</f>
        <v>1083.23</v>
      </c>
      <c r="G317" s="2">
        <f>IFERROR(__xludf.DUMMYFUNCTION("""COMPUTED_VALUE"""),45751.66666666667)</f>
        <v>45751.66667</v>
      </c>
      <c r="H317" s="1">
        <f>IFERROR(__xludf.DUMMYFUNCTION("""COMPUTED_VALUE"""),1016.55)</f>
        <v>1016.55</v>
      </c>
      <c r="J317" s="2">
        <f>IFERROR(__xludf.DUMMYFUNCTION("""COMPUTED_VALUE"""),45751.66666666667)</f>
        <v>45751.66667</v>
      </c>
      <c r="K317" s="1">
        <f>IFERROR(__xludf.DUMMYFUNCTION("""COMPUTED_VALUE"""),1018.6)</f>
        <v>1018.6</v>
      </c>
      <c r="M317" s="2">
        <f>IFERROR(__xludf.DUMMYFUNCTION("""COMPUTED_VALUE"""),45751.66666666667)</f>
        <v>45751.66667</v>
      </c>
      <c r="N317" s="1">
        <f>IFERROR(__xludf.DUMMYFUNCTION("""COMPUTED_VALUE"""),2.7982552E7)</f>
        <v>27982552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IFERROR(__xludf.DUMMYFUNCTION("""COMPUTED_VALUE"""),1001.91)</f>
        <v>1001.91</v>
      </c>
      <c r="D318" s="2">
        <f>IFERROR(__xludf.DUMMYFUNCTION("""COMPUTED_VALUE"""),45754.66666666667)</f>
        <v>45754.66667</v>
      </c>
      <c r="E318" s="1">
        <f>IFERROR(__xludf.DUMMYFUNCTION("""COMPUTED_VALUE"""),1027.73)</f>
        <v>1027.73</v>
      </c>
      <c r="G318" s="2">
        <f>IFERROR(__xludf.DUMMYFUNCTION("""COMPUTED_VALUE"""),45754.66666666667)</f>
        <v>45754.66667</v>
      </c>
      <c r="H318" s="1">
        <f>IFERROR(__xludf.DUMMYFUNCTION("""COMPUTED_VALUE"""),978.74)</f>
        <v>978.74</v>
      </c>
      <c r="J318" s="2">
        <f>IFERROR(__xludf.DUMMYFUNCTION("""COMPUTED_VALUE"""),45754.66666666667)</f>
        <v>45754.66667</v>
      </c>
      <c r="K318" s="1">
        <f>IFERROR(__xludf.DUMMYFUNCTION("""COMPUTED_VALUE"""),1019.39)</f>
        <v>1019.39</v>
      </c>
      <c r="M318" s="2">
        <f>IFERROR(__xludf.DUMMYFUNCTION("""COMPUTED_VALUE"""),45754.66666666667)</f>
        <v>45754.66667</v>
      </c>
      <c r="N318" s="1">
        <f>IFERROR(__xludf.DUMMYFUNCTION("""COMPUTED_VALUE"""),2.6664831E7)</f>
        <v>26664831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IFERROR(__xludf.DUMMYFUNCTION("""COMPUTED_VALUE"""),1029.75)</f>
        <v>1029.75</v>
      </c>
      <c r="D319" s="2">
        <f>IFERROR(__xludf.DUMMYFUNCTION("""COMPUTED_VALUE"""),45755.66666666667)</f>
        <v>45755.66667</v>
      </c>
      <c r="E319" s="1">
        <f>IFERROR(__xludf.DUMMYFUNCTION("""COMPUTED_VALUE"""),1034.42)</f>
        <v>1034.42</v>
      </c>
      <c r="G319" s="2">
        <f>IFERROR(__xludf.DUMMYFUNCTION("""COMPUTED_VALUE"""),45755.66666666667)</f>
        <v>45755.66667</v>
      </c>
      <c r="H319" s="1">
        <f>IFERROR(__xludf.DUMMYFUNCTION("""COMPUTED_VALUE"""),995.38)</f>
        <v>995.38</v>
      </c>
      <c r="J319" s="2">
        <f>IFERROR(__xludf.DUMMYFUNCTION("""COMPUTED_VALUE"""),45755.66666666667)</f>
        <v>45755.66667</v>
      </c>
      <c r="K319" s="1">
        <f>IFERROR(__xludf.DUMMYFUNCTION("""COMPUTED_VALUE"""),1009.24)</f>
        <v>1009.24</v>
      </c>
      <c r="M319" s="2">
        <f>IFERROR(__xludf.DUMMYFUNCTION("""COMPUTED_VALUE"""),45755.66666666667)</f>
        <v>45755.66667</v>
      </c>
      <c r="N319" s="1">
        <f>IFERROR(__xludf.DUMMYFUNCTION("""COMPUTED_VALUE"""),2.0803958E7)</f>
        <v>20803958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IFERROR(__xludf.DUMMYFUNCTION("""COMPUTED_VALUE"""),1003.13)</f>
        <v>1003.13</v>
      </c>
      <c r="D320" s="2">
        <f>IFERROR(__xludf.DUMMYFUNCTION("""COMPUTED_VALUE"""),45756.66666666667)</f>
        <v>45756.66667</v>
      </c>
      <c r="E320" s="1">
        <f>IFERROR(__xludf.DUMMYFUNCTION("""COMPUTED_VALUE"""),1034.9)</f>
        <v>1034.9</v>
      </c>
      <c r="G320" s="2">
        <f>IFERROR(__xludf.DUMMYFUNCTION("""COMPUTED_VALUE"""),45756.66666666667)</f>
        <v>45756.66667</v>
      </c>
      <c r="H320" s="1">
        <f>IFERROR(__xludf.DUMMYFUNCTION("""COMPUTED_VALUE"""),991.17)</f>
        <v>991.17</v>
      </c>
      <c r="J320" s="2">
        <f>IFERROR(__xludf.DUMMYFUNCTION("""COMPUTED_VALUE"""),45756.66666666667)</f>
        <v>45756.66667</v>
      </c>
      <c r="K320" s="1">
        <f>IFERROR(__xludf.DUMMYFUNCTION("""COMPUTED_VALUE"""),1025.8)</f>
        <v>1025.8</v>
      </c>
      <c r="M320" s="2">
        <f>IFERROR(__xludf.DUMMYFUNCTION("""COMPUTED_VALUE"""),45756.66666666667)</f>
        <v>45756.66667</v>
      </c>
      <c r="N320" s="1">
        <f>IFERROR(__xludf.DUMMYFUNCTION("""COMPUTED_VALUE"""),2.620109E7)</f>
        <v>26201090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IFERROR(__xludf.DUMMYFUNCTION("""COMPUTED_VALUE"""),1030.32)</f>
        <v>1030.32</v>
      </c>
      <c r="D321" s="2">
        <f>IFERROR(__xludf.DUMMYFUNCTION("""COMPUTED_VALUE"""),45757.66666666667)</f>
        <v>45757.66667</v>
      </c>
      <c r="E321" s="1">
        <f>IFERROR(__xludf.DUMMYFUNCTION("""COMPUTED_VALUE"""),1035.44)</f>
        <v>1035.44</v>
      </c>
      <c r="G321" s="2">
        <f>IFERROR(__xludf.DUMMYFUNCTION("""COMPUTED_VALUE"""),45757.66666666667)</f>
        <v>45757.66667</v>
      </c>
      <c r="H321" s="1">
        <f>IFERROR(__xludf.DUMMYFUNCTION("""COMPUTED_VALUE"""),1008.65)</f>
        <v>1008.65</v>
      </c>
      <c r="J321" s="2">
        <f>IFERROR(__xludf.DUMMYFUNCTION("""COMPUTED_VALUE"""),45757.66666666667)</f>
        <v>45757.66667</v>
      </c>
      <c r="K321" s="1">
        <f>IFERROR(__xludf.DUMMYFUNCTION("""COMPUTED_VALUE"""),1022.87)</f>
        <v>1022.87</v>
      </c>
      <c r="M321" s="2">
        <f>IFERROR(__xludf.DUMMYFUNCTION("""COMPUTED_VALUE"""),45757.66666666667)</f>
        <v>45757.66667</v>
      </c>
      <c r="N321" s="1">
        <f>IFERROR(__xludf.DUMMYFUNCTION("""COMPUTED_VALUE"""),2.0938619E7)</f>
        <v>20938619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IFERROR(__xludf.DUMMYFUNCTION("""COMPUTED_VALUE"""),1026.29)</f>
        <v>1026.29</v>
      </c>
      <c r="D322" s="2">
        <f>IFERROR(__xludf.DUMMYFUNCTION("""COMPUTED_VALUE"""),45758.66666666667)</f>
        <v>45758.66667</v>
      </c>
      <c r="E322" s="1">
        <f>IFERROR(__xludf.DUMMYFUNCTION("""COMPUTED_VALUE"""),1045.27)</f>
        <v>1045.27</v>
      </c>
      <c r="G322" s="2">
        <f>IFERROR(__xludf.DUMMYFUNCTION("""COMPUTED_VALUE"""),45758.66666666667)</f>
        <v>45758.66667</v>
      </c>
      <c r="H322" s="1">
        <f>IFERROR(__xludf.DUMMYFUNCTION("""COMPUTED_VALUE"""),1021.88)</f>
        <v>1021.88</v>
      </c>
      <c r="J322" s="2">
        <f>IFERROR(__xludf.DUMMYFUNCTION("""COMPUTED_VALUE"""),45758.66666666667)</f>
        <v>45758.66667</v>
      </c>
      <c r="K322" s="1">
        <f>IFERROR(__xludf.DUMMYFUNCTION("""COMPUTED_VALUE"""),1037.37)</f>
        <v>1037.37</v>
      </c>
      <c r="M322" s="2">
        <f>IFERROR(__xludf.DUMMYFUNCTION("""COMPUTED_VALUE"""),45758.66666666667)</f>
        <v>45758.66667</v>
      </c>
      <c r="N322" s="1">
        <f>IFERROR(__xludf.DUMMYFUNCTION("""COMPUTED_VALUE"""),1.6216743E7)</f>
        <v>16216743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IFERROR(__xludf.DUMMYFUNCTION("""COMPUTED_VALUE"""),1037.37)</f>
        <v>1037.37</v>
      </c>
      <c r="D323" s="2">
        <f>IFERROR(__xludf.DUMMYFUNCTION("""COMPUTED_VALUE"""),45761.66666666667)</f>
        <v>45761.66667</v>
      </c>
      <c r="E323" s="1">
        <f>IFERROR(__xludf.DUMMYFUNCTION("""COMPUTED_VALUE"""),1062.29)</f>
        <v>1062.29</v>
      </c>
      <c r="G323" s="2">
        <f>IFERROR(__xludf.DUMMYFUNCTION("""COMPUTED_VALUE"""),45761.66666666667)</f>
        <v>45761.66667</v>
      </c>
      <c r="H323" s="1">
        <f>IFERROR(__xludf.DUMMYFUNCTION("""COMPUTED_VALUE"""),1037.37)</f>
        <v>1037.37</v>
      </c>
      <c r="J323" s="2">
        <f>IFERROR(__xludf.DUMMYFUNCTION("""COMPUTED_VALUE"""),45761.66666666667)</f>
        <v>45761.66667</v>
      </c>
      <c r="K323" s="1">
        <f>IFERROR(__xludf.DUMMYFUNCTION("""COMPUTED_VALUE"""),1057.69)</f>
        <v>1057.69</v>
      </c>
      <c r="M323" s="2">
        <f>IFERROR(__xludf.DUMMYFUNCTION("""COMPUTED_VALUE"""),45761.66666666667)</f>
        <v>45761.66667</v>
      </c>
      <c r="N323" s="1">
        <f>IFERROR(__xludf.DUMMYFUNCTION("""COMPUTED_VALUE"""),1.5684303E7)</f>
        <v>15684303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IFERROR(__xludf.DUMMYFUNCTION("""COMPUTED_VALUE"""),1065.47)</f>
        <v>1065.47</v>
      </c>
      <c r="D324" s="2">
        <f>IFERROR(__xludf.DUMMYFUNCTION("""COMPUTED_VALUE"""),45762.66666666667)</f>
        <v>45762.66667</v>
      </c>
      <c r="E324" s="1">
        <f>IFERROR(__xludf.DUMMYFUNCTION("""COMPUTED_VALUE"""),1077.62)</f>
        <v>1077.62</v>
      </c>
      <c r="G324" s="2">
        <f>IFERROR(__xludf.DUMMYFUNCTION("""COMPUTED_VALUE"""),45762.66666666667)</f>
        <v>45762.66667</v>
      </c>
      <c r="H324" s="1">
        <f>IFERROR(__xludf.DUMMYFUNCTION("""COMPUTED_VALUE"""),1055.02)</f>
        <v>1055.02</v>
      </c>
      <c r="J324" s="2">
        <f>IFERROR(__xludf.DUMMYFUNCTION("""COMPUTED_VALUE"""),45762.66666666667)</f>
        <v>45762.66667</v>
      </c>
      <c r="K324" s="1">
        <f>IFERROR(__xludf.DUMMYFUNCTION("""COMPUTED_VALUE"""),1071.76)</f>
        <v>1071.76</v>
      </c>
      <c r="M324" s="2">
        <f>IFERROR(__xludf.DUMMYFUNCTION("""COMPUTED_VALUE"""),45762.66666666667)</f>
        <v>45762.66667</v>
      </c>
      <c r="N324" s="1">
        <f>IFERROR(__xludf.DUMMYFUNCTION("""COMPUTED_VALUE"""),1.2387525E7)</f>
        <v>12387525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IFERROR(__xludf.DUMMYFUNCTION("""COMPUTED_VALUE"""),1082.16)</f>
        <v>1082.16</v>
      </c>
      <c r="D325" s="2">
        <f>IFERROR(__xludf.DUMMYFUNCTION("""COMPUTED_VALUE"""),45763.66666666667)</f>
        <v>45763.66667</v>
      </c>
      <c r="E325" s="1">
        <f>IFERROR(__xludf.DUMMYFUNCTION("""COMPUTED_VALUE"""),1083.98)</f>
        <v>1083.98</v>
      </c>
      <c r="G325" s="2">
        <f>IFERROR(__xludf.DUMMYFUNCTION("""COMPUTED_VALUE"""),45763.66666666667)</f>
        <v>45763.66667</v>
      </c>
      <c r="H325" s="1">
        <f>IFERROR(__xludf.DUMMYFUNCTION("""COMPUTED_VALUE"""),1066.6)</f>
        <v>1066.6</v>
      </c>
      <c r="J325" s="2">
        <f>IFERROR(__xludf.DUMMYFUNCTION("""COMPUTED_VALUE"""),45763.66666666667)</f>
        <v>45763.66667</v>
      </c>
      <c r="K325" s="1">
        <f>IFERROR(__xludf.DUMMYFUNCTION("""COMPUTED_VALUE"""),1072.33)</f>
        <v>1072.33</v>
      </c>
      <c r="M325" s="2">
        <f>IFERROR(__xludf.DUMMYFUNCTION("""COMPUTED_VALUE"""),45763.66666666667)</f>
        <v>45763.66667</v>
      </c>
      <c r="N325" s="1">
        <f>IFERROR(__xludf.DUMMYFUNCTION("""COMPUTED_VALUE"""),1.6806288E7)</f>
        <v>16806288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IFERROR(__xludf.DUMMYFUNCTION("""COMPUTED_VALUE"""),1081.9)</f>
        <v>1081.9</v>
      </c>
      <c r="D326" s="2">
        <f>IFERROR(__xludf.DUMMYFUNCTION("""COMPUTED_VALUE"""),45764.66666666667)</f>
        <v>45764.66667</v>
      </c>
      <c r="E326" s="1">
        <f>IFERROR(__xludf.DUMMYFUNCTION("""COMPUTED_VALUE"""),1098.41)</f>
        <v>1098.41</v>
      </c>
      <c r="G326" s="2">
        <f>IFERROR(__xludf.DUMMYFUNCTION("""COMPUTED_VALUE"""),45764.66666666667)</f>
        <v>45764.66667</v>
      </c>
      <c r="H326" s="1">
        <f>IFERROR(__xludf.DUMMYFUNCTION("""COMPUTED_VALUE"""),1079.2)</f>
        <v>1079.2</v>
      </c>
      <c r="J326" s="2">
        <f>IFERROR(__xludf.DUMMYFUNCTION("""COMPUTED_VALUE"""),45764.66666666667)</f>
        <v>45764.66667</v>
      </c>
      <c r="K326" s="1">
        <f>IFERROR(__xludf.DUMMYFUNCTION("""COMPUTED_VALUE"""),1090.13)</f>
        <v>1090.13</v>
      </c>
      <c r="M326" s="2">
        <f>IFERROR(__xludf.DUMMYFUNCTION("""COMPUTED_VALUE"""),45764.66666666667)</f>
        <v>45764.66667</v>
      </c>
      <c r="N326" s="1">
        <f>IFERROR(__xludf.DUMMYFUNCTION("""COMPUTED_VALUE"""),1.6308302E7)</f>
        <v>16308302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IFERROR(__xludf.DUMMYFUNCTION("""COMPUTED_VALUE"""),1093.49)</f>
        <v>1093.49</v>
      </c>
      <c r="D327" s="2">
        <f>IFERROR(__xludf.DUMMYFUNCTION("""COMPUTED_VALUE"""),45768.66666666667)</f>
        <v>45768.66667</v>
      </c>
      <c r="E327" s="1">
        <f>IFERROR(__xludf.DUMMYFUNCTION("""COMPUTED_VALUE"""),1095.43)</f>
        <v>1095.43</v>
      </c>
      <c r="G327" s="2">
        <f>IFERROR(__xludf.DUMMYFUNCTION("""COMPUTED_VALUE"""),45768.66666666667)</f>
        <v>45768.66667</v>
      </c>
      <c r="H327" s="1">
        <f>IFERROR(__xludf.DUMMYFUNCTION("""COMPUTED_VALUE"""),1064.83)</f>
        <v>1064.83</v>
      </c>
      <c r="J327" s="2">
        <f>IFERROR(__xludf.DUMMYFUNCTION("""COMPUTED_VALUE"""),45768.66666666667)</f>
        <v>45768.66667</v>
      </c>
      <c r="K327" s="1">
        <f>IFERROR(__xludf.DUMMYFUNCTION("""COMPUTED_VALUE"""),1082.39)</f>
        <v>1082.39</v>
      </c>
      <c r="M327" s="2">
        <f>IFERROR(__xludf.DUMMYFUNCTION("""COMPUTED_VALUE"""),45768.66666666667)</f>
        <v>45768.66667</v>
      </c>
      <c r="N327" s="1">
        <f>IFERROR(__xludf.DUMMYFUNCTION("""COMPUTED_VALUE"""),1.3977313E7)</f>
        <v>13977313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IFERROR(__xludf.DUMMYFUNCTION("""COMPUTED_VALUE"""),1087.97)</f>
        <v>1087.97</v>
      </c>
      <c r="D328" s="2">
        <f>IFERROR(__xludf.DUMMYFUNCTION("""COMPUTED_VALUE"""),45769.66666666667)</f>
        <v>45769.66667</v>
      </c>
      <c r="E328" s="1">
        <f>IFERROR(__xludf.DUMMYFUNCTION("""COMPUTED_VALUE"""),1100.59)</f>
        <v>1100.59</v>
      </c>
      <c r="G328" s="2">
        <f>IFERROR(__xludf.DUMMYFUNCTION("""COMPUTED_VALUE"""),45769.66666666667)</f>
        <v>45769.66667</v>
      </c>
      <c r="H328" s="1">
        <f>IFERROR(__xludf.DUMMYFUNCTION("""COMPUTED_VALUE"""),1082.32)</f>
        <v>1082.32</v>
      </c>
      <c r="J328" s="2">
        <f>IFERROR(__xludf.DUMMYFUNCTION("""COMPUTED_VALUE"""),45769.66666666667)</f>
        <v>45769.66667</v>
      </c>
      <c r="K328" s="1">
        <f>IFERROR(__xludf.DUMMYFUNCTION("""COMPUTED_VALUE"""),1097.92)</f>
        <v>1097.92</v>
      </c>
      <c r="M328" s="2">
        <f>IFERROR(__xludf.DUMMYFUNCTION("""COMPUTED_VALUE"""),45769.66666666667)</f>
        <v>45769.66667</v>
      </c>
      <c r="N328" s="1">
        <f>IFERROR(__xludf.DUMMYFUNCTION("""COMPUTED_VALUE"""),1.8959258E7)</f>
        <v>18959258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IFERROR(__xludf.DUMMYFUNCTION("""COMPUTED_VALUE"""),1118.56)</f>
        <v>1118.56</v>
      </c>
      <c r="D329" s="2">
        <f>IFERROR(__xludf.DUMMYFUNCTION("""COMPUTED_VALUE"""),45770.66666666667)</f>
        <v>45770.66667</v>
      </c>
      <c r="E329" s="1">
        <f>IFERROR(__xludf.DUMMYFUNCTION("""COMPUTED_VALUE"""),1133.76)</f>
        <v>1133.76</v>
      </c>
      <c r="G329" s="2">
        <f>IFERROR(__xludf.DUMMYFUNCTION("""COMPUTED_VALUE"""),45770.66666666667)</f>
        <v>45770.66667</v>
      </c>
      <c r="H329" s="1">
        <f>IFERROR(__xludf.DUMMYFUNCTION("""COMPUTED_VALUE"""),1102.89)</f>
        <v>1102.89</v>
      </c>
      <c r="J329" s="2">
        <f>IFERROR(__xludf.DUMMYFUNCTION("""COMPUTED_VALUE"""),45770.66666666667)</f>
        <v>45770.66667</v>
      </c>
      <c r="K329" s="1">
        <f>IFERROR(__xludf.DUMMYFUNCTION("""COMPUTED_VALUE"""),1115.8)</f>
        <v>1115.8</v>
      </c>
      <c r="M329" s="2">
        <f>IFERROR(__xludf.DUMMYFUNCTION("""COMPUTED_VALUE"""),45770.66666666667)</f>
        <v>45770.66667</v>
      </c>
      <c r="N329" s="1">
        <f>IFERROR(__xludf.DUMMYFUNCTION("""COMPUTED_VALUE"""),1.8024598E7)</f>
        <v>18024598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IFERROR(__xludf.DUMMYFUNCTION("""COMPUTED_VALUE"""),1112.98)</f>
        <v>1112.98</v>
      </c>
      <c r="D330" s="2">
        <f>IFERROR(__xludf.DUMMYFUNCTION("""COMPUTED_VALUE"""),45771.66666666667)</f>
        <v>45771.66667</v>
      </c>
      <c r="E330" s="1">
        <f>IFERROR(__xludf.DUMMYFUNCTION("""COMPUTED_VALUE"""),1128.28)</f>
        <v>1128.28</v>
      </c>
      <c r="G330" s="2">
        <f>IFERROR(__xludf.DUMMYFUNCTION("""COMPUTED_VALUE"""),45771.66666666667)</f>
        <v>45771.66667</v>
      </c>
      <c r="H330" s="1">
        <f>IFERROR(__xludf.DUMMYFUNCTION("""COMPUTED_VALUE"""),1107.63)</f>
        <v>1107.63</v>
      </c>
      <c r="J330" s="2">
        <f>IFERROR(__xludf.DUMMYFUNCTION("""COMPUTED_VALUE"""),45771.66666666667)</f>
        <v>45771.66667</v>
      </c>
      <c r="K330" s="1">
        <f>IFERROR(__xludf.DUMMYFUNCTION("""COMPUTED_VALUE"""),1126.01)</f>
        <v>1126.01</v>
      </c>
      <c r="M330" s="2">
        <f>IFERROR(__xludf.DUMMYFUNCTION("""COMPUTED_VALUE"""),45771.66666666667)</f>
        <v>45771.66667</v>
      </c>
      <c r="N330" s="1">
        <f>IFERROR(__xludf.DUMMYFUNCTION("""COMPUTED_VALUE"""),1.4170753E7)</f>
        <v>14170753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IFERROR(__xludf.DUMMYFUNCTION("""COMPUTED_VALUE"""),1129.55)</f>
        <v>1129.55</v>
      </c>
      <c r="D331" s="2">
        <f>IFERROR(__xludf.DUMMYFUNCTION("""COMPUTED_VALUE"""),45772.66666666667)</f>
        <v>45772.66667</v>
      </c>
      <c r="E331" s="1">
        <f>IFERROR(__xludf.DUMMYFUNCTION("""COMPUTED_VALUE"""),1132.24)</f>
        <v>1132.24</v>
      </c>
      <c r="G331" s="2">
        <f>IFERROR(__xludf.DUMMYFUNCTION("""COMPUTED_VALUE"""),45772.66666666667)</f>
        <v>45772.66667</v>
      </c>
      <c r="H331" s="1">
        <f>IFERROR(__xludf.DUMMYFUNCTION("""COMPUTED_VALUE"""),1116.39)</f>
        <v>1116.39</v>
      </c>
      <c r="J331" s="2">
        <f>IFERROR(__xludf.DUMMYFUNCTION("""COMPUTED_VALUE"""),45772.66666666667)</f>
        <v>45772.66667</v>
      </c>
      <c r="K331" s="1">
        <f>IFERROR(__xludf.DUMMYFUNCTION("""COMPUTED_VALUE"""),1124.47)</f>
        <v>1124.47</v>
      </c>
      <c r="M331" s="2">
        <f>IFERROR(__xludf.DUMMYFUNCTION("""COMPUTED_VALUE"""),45772.66666666667)</f>
        <v>45772.66667</v>
      </c>
      <c r="N331" s="1">
        <f>IFERROR(__xludf.DUMMYFUNCTION("""COMPUTED_VALUE"""),1.3432982E7)</f>
        <v>13432982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IFERROR(__xludf.DUMMYFUNCTION("""COMPUTED_VALUE"""),1123.03)</f>
        <v>1123.03</v>
      </c>
      <c r="D332" s="2">
        <f>IFERROR(__xludf.DUMMYFUNCTION("""COMPUTED_VALUE"""),45775.66666666667)</f>
        <v>45775.66667</v>
      </c>
      <c r="E332" s="1">
        <f>IFERROR(__xludf.DUMMYFUNCTION("""COMPUTED_VALUE"""),1127.95)</f>
        <v>1127.95</v>
      </c>
      <c r="G332" s="2">
        <f>IFERROR(__xludf.DUMMYFUNCTION("""COMPUTED_VALUE"""),45775.66666666667)</f>
        <v>45775.66667</v>
      </c>
      <c r="H332" s="1">
        <f>IFERROR(__xludf.DUMMYFUNCTION("""COMPUTED_VALUE"""),1113.49)</f>
        <v>1113.49</v>
      </c>
      <c r="J332" s="2">
        <f>IFERROR(__xludf.DUMMYFUNCTION("""COMPUTED_VALUE"""),45775.66666666667)</f>
        <v>45775.66667</v>
      </c>
      <c r="K332" s="1">
        <f>IFERROR(__xludf.DUMMYFUNCTION("""COMPUTED_VALUE"""),1118.96)</f>
        <v>1118.96</v>
      </c>
      <c r="M332" s="2">
        <f>IFERROR(__xludf.DUMMYFUNCTION("""COMPUTED_VALUE"""),45775.66666666667)</f>
        <v>45775.66667</v>
      </c>
      <c r="N332" s="1">
        <f>IFERROR(__xludf.DUMMYFUNCTION("""COMPUTED_VALUE"""),1.4997301E7)</f>
        <v>14997301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IFERROR(__xludf.DUMMYFUNCTION("""COMPUTED_VALUE"""),1107.93)</f>
        <v>1107.93</v>
      </c>
      <c r="D333" s="2">
        <f>IFERROR(__xludf.DUMMYFUNCTION("""COMPUTED_VALUE"""),45776.66666666667)</f>
        <v>45776.66667</v>
      </c>
      <c r="E333" s="1">
        <f>IFERROR(__xludf.DUMMYFUNCTION("""COMPUTED_VALUE"""),1134.59)</f>
        <v>1134.59</v>
      </c>
      <c r="G333" s="2">
        <f>IFERROR(__xludf.DUMMYFUNCTION("""COMPUTED_VALUE"""),45776.66666666667)</f>
        <v>45776.66667</v>
      </c>
      <c r="H333" s="1">
        <f>IFERROR(__xludf.DUMMYFUNCTION("""COMPUTED_VALUE"""),1107.37)</f>
        <v>1107.37</v>
      </c>
      <c r="J333" s="2">
        <f>IFERROR(__xludf.DUMMYFUNCTION("""COMPUTED_VALUE"""),45776.66666666667)</f>
        <v>45776.66667</v>
      </c>
      <c r="K333" s="1">
        <f>IFERROR(__xludf.DUMMYFUNCTION("""COMPUTED_VALUE"""),1127.24)</f>
        <v>1127.24</v>
      </c>
      <c r="M333" s="2">
        <f>IFERROR(__xludf.DUMMYFUNCTION("""COMPUTED_VALUE"""),45776.66666666667)</f>
        <v>45776.66667</v>
      </c>
      <c r="N333" s="1">
        <f>IFERROR(__xludf.DUMMYFUNCTION("""COMPUTED_VALUE"""),1.8066322E7)</f>
        <v>18066322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IFERROR(__xludf.DUMMYFUNCTION("""COMPUTED_VALUE"""),1135.43)</f>
        <v>1135.43</v>
      </c>
      <c r="D334" s="2">
        <f>IFERROR(__xludf.DUMMYFUNCTION("""COMPUTED_VALUE"""),45777.66666666667)</f>
        <v>45777.66667</v>
      </c>
      <c r="E334" s="1">
        <f>IFERROR(__xludf.DUMMYFUNCTION("""COMPUTED_VALUE"""),1138.27)</f>
        <v>1138.27</v>
      </c>
      <c r="G334" s="2">
        <f>IFERROR(__xludf.DUMMYFUNCTION("""COMPUTED_VALUE"""),45777.66666666667)</f>
        <v>45777.66667</v>
      </c>
      <c r="H334" s="1">
        <f>IFERROR(__xludf.DUMMYFUNCTION("""COMPUTED_VALUE"""),1120.68)</f>
        <v>1120.68</v>
      </c>
      <c r="J334" s="2">
        <f>IFERROR(__xludf.DUMMYFUNCTION("""COMPUTED_VALUE"""),45777.66666666667)</f>
        <v>45777.66667</v>
      </c>
      <c r="K334" s="1">
        <f>IFERROR(__xludf.DUMMYFUNCTION("""COMPUTED_VALUE"""),1134.53)</f>
        <v>1134.53</v>
      </c>
      <c r="M334" s="2">
        <f>IFERROR(__xludf.DUMMYFUNCTION("""COMPUTED_VALUE"""),45777.66666666667)</f>
        <v>45777.66667</v>
      </c>
      <c r="N334" s="1">
        <f>IFERROR(__xludf.DUMMYFUNCTION("""COMPUTED_VALUE"""),1.98662E7)</f>
        <v>19866200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IFERROR(__xludf.DUMMYFUNCTION("""COMPUTED_VALUE"""),1126.1)</f>
        <v>1126.1</v>
      </c>
      <c r="D335" s="2">
        <f>IFERROR(__xludf.DUMMYFUNCTION("""COMPUTED_VALUE"""),45778.66666666667)</f>
        <v>45778.66667</v>
      </c>
      <c r="E335" s="1">
        <f>IFERROR(__xludf.DUMMYFUNCTION("""COMPUTED_VALUE"""),1134.49)</f>
        <v>1134.49</v>
      </c>
      <c r="G335" s="2">
        <f>IFERROR(__xludf.DUMMYFUNCTION("""COMPUTED_VALUE"""),45778.66666666667)</f>
        <v>45778.66667</v>
      </c>
      <c r="H335" s="1">
        <f>IFERROR(__xludf.DUMMYFUNCTION("""COMPUTED_VALUE"""),1120.2)</f>
        <v>1120.2</v>
      </c>
      <c r="J335" s="2">
        <f>IFERROR(__xludf.DUMMYFUNCTION("""COMPUTED_VALUE"""),45778.66666666667)</f>
        <v>45778.66667</v>
      </c>
      <c r="K335" s="1">
        <f>IFERROR(__xludf.DUMMYFUNCTION("""COMPUTED_VALUE"""),1129.06)</f>
        <v>1129.06</v>
      </c>
      <c r="M335" s="2">
        <f>IFERROR(__xludf.DUMMYFUNCTION("""COMPUTED_VALUE"""),45778.66666666667)</f>
        <v>45778.66667</v>
      </c>
      <c r="N335" s="1">
        <f>IFERROR(__xludf.DUMMYFUNCTION("""COMPUTED_VALUE"""),1.4314429E7)</f>
        <v>14314429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IFERROR(__xludf.DUMMYFUNCTION("""COMPUTED_VALUE"""),1130.23)</f>
        <v>1130.23</v>
      </c>
      <c r="D336" s="2">
        <f>IFERROR(__xludf.DUMMYFUNCTION("""COMPUTED_VALUE"""),45779.66666666667)</f>
        <v>45779.66667</v>
      </c>
      <c r="E336" s="1">
        <f>IFERROR(__xludf.DUMMYFUNCTION("""COMPUTED_VALUE"""),1137.43)</f>
        <v>1137.43</v>
      </c>
      <c r="G336" s="2">
        <f>IFERROR(__xludf.DUMMYFUNCTION("""COMPUTED_VALUE"""),45779.66666666667)</f>
        <v>45779.66667</v>
      </c>
      <c r="H336" s="1">
        <f>IFERROR(__xludf.DUMMYFUNCTION("""COMPUTED_VALUE"""),1126.56)</f>
        <v>1126.56</v>
      </c>
      <c r="J336" s="2">
        <f>IFERROR(__xludf.DUMMYFUNCTION("""COMPUTED_VALUE"""),45779.66666666667)</f>
        <v>45779.66667</v>
      </c>
      <c r="K336" s="1">
        <f>IFERROR(__xludf.DUMMYFUNCTION("""COMPUTED_VALUE"""),1134.53)</f>
        <v>1134.53</v>
      </c>
      <c r="M336" s="2">
        <f>IFERROR(__xludf.DUMMYFUNCTION("""COMPUTED_VALUE"""),45779.66666666667)</f>
        <v>45779.66667</v>
      </c>
      <c r="N336" s="1">
        <f>IFERROR(__xludf.DUMMYFUNCTION("""COMPUTED_VALUE"""),1.1472292E7)</f>
        <v>11472292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IFERROR(__xludf.DUMMYFUNCTION("""COMPUTED_VALUE"""),1136.99)</f>
        <v>1136.99</v>
      </c>
      <c r="D337" s="2">
        <f>IFERROR(__xludf.DUMMYFUNCTION("""COMPUTED_VALUE"""),45782.66666666667)</f>
        <v>45782.66667</v>
      </c>
      <c r="E337" s="1">
        <f>IFERROR(__xludf.DUMMYFUNCTION("""COMPUTED_VALUE"""),1150.06)</f>
        <v>1150.06</v>
      </c>
      <c r="G337" s="2">
        <f>IFERROR(__xludf.DUMMYFUNCTION("""COMPUTED_VALUE"""),45782.66666666667)</f>
        <v>45782.66667</v>
      </c>
      <c r="H337" s="1">
        <f>IFERROR(__xludf.DUMMYFUNCTION("""COMPUTED_VALUE"""),1128.02)</f>
        <v>1128.02</v>
      </c>
      <c r="J337" s="2">
        <f>IFERROR(__xludf.DUMMYFUNCTION("""COMPUTED_VALUE"""),45782.66666666667)</f>
        <v>45782.66667</v>
      </c>
      <c r="K337" s="1">
        <f>IFERROR(__xludf.DUMMYFUNCTION("""COMPUTED_VALUE"""),1147.1)</f>
        <v>1147.1</v>
      </c>
      <c r="M337" s="2">
        <f>IFERROR(__xludf.DUMMYFUNCTION("""COMPUTED_VALUE"""),45782.66666666667)</f>
        <v>45782.66667</v>
      </c>
      <c r="N337" s="1">
        <f>IFERROR(__xludf.DUMMYFUNCTION("""COMPUTED_VALUE"""),1.1197919E7)</f>
        <v>11197919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IFERROR(__xludf.DUMMYFUNCTION("""COMPUTED_VALUE"""),1146.74)</f>
        <v>1146.74</v>
      </c>
      <c r="D338" s="2">
        <f>IFERROR(__xludf.DUMMYFUNCTION("""COMPUTED_VALUE"""),45783.66666666667)</f>
        <v>45783.66667</v>
      </c>
      <c r="E338" s="1">
        <f>IFERROR(__xludf.DUMMYFUNCTION("""COMPUTED_VALUE"""),1155.54)</f>
        <v>1155.54</v>
      </c>
      <c r="G338" s="2">
        <f>IFERROR(__xludf.DUMMYFUNCTION("""COMPUTED_VALUE"""),45783.66666666667)</f>
        <v>45783.66667</v>
      </c>
      <c r="H338" s="1">
        <f>IFERROR(__xludf.DUMMYFUNCTION("""COMPUTED_VALUE"""),1142.7)</f>
        <v>1142.7</v>
      </c>
      <c r="J338" s="2">
        <f>IFERROR(__xludf.DUMMYFUNCTION("""COMPUTED_VALUE"""),45783.66666666667)</f>
        <v>45783.66667</v>
      </c>
      <c r="K338" s="1">
        <f>IFERROR(__xludf.DUMMYFUNCTION("""COMPUTED_VALUE"""),1154.58)</f>
        <v>1154.58</v>
      </c>
      <c r="M338" s="2">
        <f>IFERROR(__xludf.DUMMYFUNCTION("""COMPUTED_VALUE"""),45783.66666666667)</f>
        <v>45783.66667</v>
      </c>
      <c r="N338" s="1">
        <f>IFERROR(__xludf.DUMMYFUNCTION("""COMPUTED_VALUE"""),1.0589363E7)</f>
        <v>10589363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IFERROR(__xludf.DUMMYFUNCTION("""COMPUTED_VALUE"""),1153.41)</f>
        <v>1153.41</v>
      </c>
      <c r="D339" s="2">
        <f>IFERROR(__xludf.DUMMYFUNCTION("""COMPUTED_VALUE"""),45784.66666666667)</f>
        <v>45784.66667</v>
      </c>
      <c r="E339" s="1">
        <f>IFERROR(__xludf.DUMMYFUNCTION("""COMPUTED_VALUE"""),1169.2)</f>
        <v>1169.2</v>
      </c>
      <c r="G339" s="2">
        <f>IFERROR(__xludf.DUMMYFUNCTION("""COMPUTED_VALUE"""),45784.66666666667)</f>
        <v>45784.66667</v>
      </c>
      <c r="H339" s="1">
        <f>IFERROR(__xludf.DUMMYFUNCTION("""COMPUTED_VALUE"""),1151.0)</f>
        <v>1151</v>
      </c>
      <c r="J339" s="2">
        <f>IFERROR(__xludf.DUMMYFUNCTION("""COMPUTED_VALUE"""),45784.66666666667)</f>
        <v>45784.66667</v>
      </c>
      <c r="K339" s="1">
        <f>IFERROR(__xludf.DUMMYFUNCTION("""COMPUTED_VALUE"""),1163.0)</f>
        <v>1163</v>
      </c>
      <c r="M339" s="2">
        <f>IFERROR(__xludf.DUMMYFUNCTION("""COMPUTED_VALUE"""),45784.66666666667)</f>
        <v>45784.66667</v>
      </c>
      <c r="N339" s="1">
        <f>IFERROR(__xludf.DUMMYFUNCTION("""COMPUTED_VALUE"""),1.5872526E7)</f>
        <v>15872526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IFERROR(__xludf.DUMMYFUNCTION("""COMPUTED_VALUE"""),1158.96)</f>
        <v>1158.96</v>
      </c>
      <c r="D340" s="2">
        <f>IFERROR(__xludf.DUMMYFUNCTION("""COMPUTED_VALUE"""),45785.66666666667)</f>
        <v>45785.66667</v>
      </c>
      <c r="E340" s="1">
        <f>IFERROR(__xludf.DUMMYFUNCTION("""COMPUTED_VALUE"""),1160.52)</f>
        <v>1160.52</v>
      </c>
      <c r="G340" s="2">
        <f>IFERROR(__xludf.DUMMYFUNCTION("""COMPUTED_VALUE"""),45785.66666666667)</f>
        <v>45785.66667</v>
      </c>
      <c r="H340" s="1">
        <f>IFERROR(__xludf.DUMMYFUNCTION("""COMPUTED_VALUE"""),1134.56)</f>
        <v>1134.56</v>
      </c>
      <c r="J340" s="2">
        <f>IFERROR(__xludf.DUMMYFUNCTION("""COMPUTED_VALUE"""),45785.66666666667)</f>
        <v>45785.66667</v>
      </c>
      <c r="K340" s="1">
        <f>IFERROR(__xludf.DUMMYFUNCTION("""COMPUTED_VALUE"""),1144.16)</f>
        <v>1144.16</v>
      </c>
      <c r="M340" s="2">
        <f>IFERROR(__xludf.DUMMYFUNCTION("""COMPUTED_VALUE"""),45785.66666666667)</f>
        <v>45785.66667</v>
      </c>
      <c r="N340" s="1">
        <f>IFERROR(__xludf.DUMMYFUNCTION("""COMPUTED_VALUE"""),1.3538878E7)</f>
        <v>13538878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IFERROR(__xludf.DUMMYFUNCTION("""COMPUTED_VALUE"""),1142.76)</f>
        <v>1142.76</v>
      </c>
      <c r="D341" s="2">
        <f>IFERROR(__xludf.DUMMYFUNCTION("""COMPUTED_VALUE"""),45786.66666666667)</f>
        <v>45786.66667</v>
      </c>
      <c r="E341" s="1">
        <f>IFERROR(__xludf.DUMMYFUNCTION("""COMPUTED_VALUE"""),1142.76)</f>
        <v>1142.76</v>
      </c>
      <c r="G341" s="2">
        <f>IFERROR(__xludf.DUMMYFUNCTION("""COMPUTED_VALUE"""),45786.66666666667)</f>
        <v>45786.66667</v>
      </c>
      <c r="H341" s="1">
        <f>IFERROR(__xludf.DUMMYFUNCTION("""COMPUTED_VALUE"""),1126.28)</f>
        <v>1126.28</v>
      </c>
      <c r="J341" s="2">
        <f>IFERROR(__xludf.DUMMYFUNCTION("""COMPUTED_VALUE"""),45786.66666666667)</f>
        <v>45786.66667</v>
      </c>
      <c r="K341" s="1">
        <f>IFERROR(__xludf.DUMMYFUNCTION("""COMPUTED_VALUE"""),1128.01)</f>
        <v>1128.01</v>
      </c>
      <c r="M341" s="2">
        <f>IFERROR(__xludf.DUMMYFUNCTION("""COMPUTED_VALUE"""),45786.66666666667)</f>
        <v>45786.66667</v>
      </c>
      <c r="N341" s="1">
        <f>IFERROR(__xludf.DUMMYFUNCTION("""COMPUTED_VALUE"""),1.0478551E7)</f>
        <v>10478551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IFERROR(__xludf.DUMMYFUNCTION("""COMPUTED_VALUE"""),1105.74)</f>
        <v>1105.74</v>
      </c>
      <c r="D342" s="2">
        <f>IFERROR(__xludf.DUMMYFUNCTION("""COMPUTED_VALUE"""),45789.66666666667)</f>
        <v>45789.66667</v>
      </c>
      <c r="E342" s="1">
        <f>IFERROR(__xludf.DUMMYFUNCTION("""COMPUTED_VALUE"""),1105.74)</f>
        <v>1105.74</v>
      </c>
      <c r="G342" s="2">
        <f>IFERROR(__xludf.DUMMYFUNCTION("""COMPUTED_VALUE"""),45789.66666666667)</f>
        <v>45789.66667</v>
      </c>
      <c r="H342" s="1">
        <f>IFERROR(__xludf.DUMMYFUNCTION("""COMPUTED_VALUE"""),1077.78)</f>
        <v>1077.78</v>
      </c>
      <c r="J342" s="2">
        <f>IFERROR(__xludf.DUMMYFUNCTION("""COMPUTED_VALUE"""),45789.66666666667)</f>
        <v>45789.66667</v>
      </c>
      <c r="K342" s="1">
        <f>IFERROR(__xludf.DUMMYFUNCTION("""COMPUTED_VALUE"""),1091.58)</f>
        <v>1091.58</v>
      </c>
      <c r="M342" s="2">
        <f>IFERROR(__xludf.DUMMYFUNCTION("""COMPUTED_VALUE"""),45789.66666666667)</f>
        <v>45789.66667</v>
      </c>
      <c r="N342" s="1">
        <f>IFERROR(__xludf.DUMMYFUNCTION("""COMPUTED_VALUE"""),2.6273337E7)</f>
        <v>26273337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IFERROR(__xludf.DUMMYFUNCTION("""COMPUTED_VALUE"""),1093.76)</f>
        <v>1093.76</v>
      </c>
      <c r="D343" s="2">
        <f>IFERROR(__xludf.DUMMYFUNCTION("""COMPUTED_VALUE"""),45790.66666666667)</f>
        <v>45790.66667</v>
      </c>
      <c r="E343" s="1">
        <f>IFERROR(__xludf.DUMMYFUNCTION("""COMPUTED_VALUE"""),1093.76)</f>
        <v>1093.76</v>
      </c>
      <c r="G343" s="2">
        <f>IFERROR(__xludf.DUMMYFUNCTION("""COMPUTED_VALUE"""),45790.66666666667)</f>
        <v>45790.66667</v>
      </c>
      <c r="H343" s="1">
        <f>IFERROR(__xludf.DUMMYFUNCTION("""COMPUTED_VALUE"""),1082.64)</f>
        <v>1082.64</v>
      </c>
      <c r="J343" s="2">
        <f>IFERROR(__xludf.DUMMYFUNCTION("""COMPUTED_VALUE"""),45790.66666666667)</f>
        <v>45790.66667</v>
      </c>
      <c r="K343" s="1">
        <f>IFERROR(__xludf.DUMMYFUNCTION("""COMPUTED_VALUE"""),1084.2)</f>
        <v>1084.2</v>
      </c>
      <c r="M343" s="2">
        <f>IFERROR(__xludf.DUMMYFUNCTION("""COMPUTED_VALUE"""),45790.66666666667)</f>
        <v>45790.66667</v>
      </c>
      <c r="N343" s="1">
        <f>IFERROR(__xludf.DUMMYFUNCTION("""COMPUTED_VALUE"""),1.7339864E7)</f>
        <v>17339864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IFERROR(__xludf.DUMMYFUNCTION("""COMPUTED_VALUE"""),1080.54)</f>
        <v>1080.54</v>
      </c>
      <c r="D344" s="2">
        <f>IFERROR(__xludf.DUMMYFUNCTION("""COMPUTED_VALUE"""),45791.66666666667)</f>
        <v>45791.66667</v>
      </c>
      <c r="E344" s="1">
        <f>IFERROR(__xludf.DUMMYFUNCTION("""COMPUTED_VALUE"""),1093.96)</f>
        <v>1093.96</v>
      </c>
      <c r="G344" s="2">
        <f>IFERROR(__xludf.DUMMYFUNCTION("""COMPUTED_VALUE"""),45791.66666666667)</f>
        <v>45791.66667</v>
      </c>
      <c r="H344" s="1">
        <f>IFERROR(__xludf.DUMMYFUNCTION("""COMPUTED_VALUE"""),1079.11)</f>
        <v>1079.11</v>
      </c>
      <c r="J344" s="2">
        <f>IFERROR(__xludf.DUMMYFUNCTION("""COMPUTED_VALUE"""),45791.66666666667)</f>
        <v>45791.66667</v>
      </c>
      <c r="K344" s="1">
        <f>IFERROR(__xludf.DUMMYFUNCTION("""COMPUTED_VALUE"""),1084.48)</f>
        <v>1084.48</v>
      </c>
      <c r="M344" s="2">
        <f>IFERROR(__xludf.DUMMYFUNCTION("""COMPUTED_VALUE"""),45791.66666666667)</f>
        <v>45791.66667</v>
      </c>
      <c r="N344" s="1">
        <f>IFERROR(__xludf.DUMMYFUNCTION("""COMPUTED_VALUE"""),1.3922769E7)</f>
        <v>13922769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IFERROR(__xludf.DUMMYFUNCTION("""COMPUTED_VALUE"""),1091.97)</f>
        <v>1091.97</v>
      </c>
      <c r="D345" s="2">
        <f>IFERROR(__xludf.DUMMYFUNCTION("""COMPUTED_VALUE"""),45792.66666666667)</f>
        <v>45792.66667</v>
      </c>
      <c r="E345" s="1">
        <f>IFERROR(__xludf.DUMMYFUNCTION("""COMPUTED_VALUE"""),1121.37)</f>
        <v>1121.37</v>
      </c>
      <c r="G345" s="2">
        <f>IFERROR(__xludf.DUMMYFUNCTION("""COMPUTED_VALUE"""),45792.66666666667)</f>
        <v>45792.66667</v>
      </c>
      <c r="H345" s="1">
        <f>IFERROR(__xludf.DUMMYFUNCTION("""COMPUTED_VALUE"""),1091.44)</f>
        <v>1091.44</v>
      </c>
      <c r="J345" s="2">
        <f>IFERROR(__xludf.DUMMYFUNCTION("""COMPUTED_VALUE"""),45792.66666666667)</f>
        <v>45792.66667</v>
      </c>
      <c r="K345" s="1">
        <f>IFERROR(__xludf.DUMMYFUNCTION("""COMPUTED_VALUE"""),1118.13)</f>
        <v>1118.13</v>
      </c>
      <c r="M345" s="2">
        <f>IFERROR(__xludf.DUMMYFUNCTION("""COMPUTED_VALUE"""),45792.66666666667)</f>
        <v>45792.66667</v>
      </c>
      <c r="N345" s="1">
        <f>IFERROR(__xludf.DUMMYFUNCTION("""COMPUTED_VALUE"""),1.3799427E7)</f>
        <v>13799427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IFERROR(__xludf.DUMMYFUNCTION("""COMPUTED_VALUE"""),1118.66)</f>
        <v>1118.66</v>
      </c>
      <c r="D346" s="2">
        <f>IFERROR(__xludf.DUMMYFUNCTION("""COMPUTED_VALUE"""),45793.66666666667)</f>
        <v>45793.66667</v>
      </c>
      <c r="E346" s="1">
        <f>IFERROR(__xludf.DUMMYFUNCTION("""COMPUTED_VALUE"""),1129.79)</f>
        <v>1129.79</v>
      </c>
      <c r="G346" s="2">
        <f>IFERROR(__xludf.DUMMYFUNCTION("""COMPUTED_VALUE"""),45793.66666666667)</f>
        <v>45793.66667</v>
      </c>
      <c r="H346" s="1">
        <f>IFERROR(__xludf.DUMMYFUNCTION("""COMPUTED_VALUE"""),1114.99)</f>
        <v>1114.99</v>
      </c>
      <c r="J346" s="2">
        <f>IFERROR(__xludf.DUMMYFUNCTION("""COMPUTED_VALUE"""),45793.66666666667)</f>
        <v>45793.66667</v>
      </c>
      <c r="K346" s="1">
        <f>IFERROR(__xludf.DUMMYFUNCTION("""COMPUTED_VALUE"""),1128.74)</f>
        <v>1128.74</v>
      </c>
      <c r="M346" s="2">
        <f>IFERROR(__xludf.DUMMYFUNCTION("""COMPUTED_VALUE"""),45793.66666666667)</f>
        <v>45793.66667</v>
      </c>
      <c r="N346" s="1">
        <f>IFERROR(__xludf.DUMMYFUNCTION("""COMPUTED_VALUE"""),9723722.0)</f>
        <v>9723722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IFERROR(__xludf.DUMMYFUNCTION("""COMPUTED_VALUE"""),1131.96)</f>
        <v>1131.96</v>
      </c>
      <c r="D347" s="2">
        <f>IFERROR(__xludf.DUMMYFUNCTION("""COMPUTED_VALUE"""),45796.66666666667)</f>
        <v>45796.66667</v>
      </c>
      <c r="E347" s="1">
        <f>IFERROR(__xludf.DUMMYFUNCTION("""COMPUTED_VALUE"""),1145.67)</f>
        <v>1145.67</v>
      </c>
      <c r="G347" s="2">
        <f>IFERROR(__xludf.DUMMYFUNCTION("""COMPUTED_VALUE"""),45796.66666666667)</f>
        <v>45796.66667</v>
      </c>
      <c r="H347" s="1">
        <f>IFERROR(__xludf.DUMMYFUNCTION("""COMPUTED_VALUE"""),1130.07)</f>
        <v>1130.07</v>
      </c>
      <c r="J347" s="2">
        <f>IFERROR(__xludf.DUMMYFUNCTION("""COMPUTED_VALUE"""),45796.66666666667)</f>
        <v>45796.66667</v>
      </c>
      <c r="K347" s="1">
        <f>IFERROR(__xludf.DUMMYFUNCTION("""COMPUTED_VALUE"""),1144.91)</f>
        <v>1144.91</v>
      </c>
      <c r="M347" s="2">
        <f>IFERROR(__xludf.DUMMYFUNCTION("""COMPUTED_VALUE"""),45796.66666666667)</f>
        <v>45796.66667</v>
      </c>
      <c r="N347" s="1">
        <f>IFERROR(__xludf.DUMMYFUNCTION("""COMPUTED_VALUE"""),1.0192957E7)</f>
        <v>10192957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IFERROR(__xludf.DUMMYFUNCTION("""COMPUTED_VALUE"""),1143.39)</f>
        <v>1143.39</v>
      </c>
      <c r="D348" s="2">
        <f>IFERROR(__xludf.DUMMYFUNCTION("""COMPUTED_VALUE"""),45797.66666666667)</f>
        <v>45797.66667</v>
      </c>
      <c r="E348" s="1">
        <f>IFERROR(__xludf.DUMMYFUNCTION("""COMPUTED_VALUE"""),1154.64)</f>
        <v>1154.64</v>
      </c>
      <c r="G348" s="2">
        <f>IFERROR(__xludf.DUMMYFUNCTION("""COMPUTED_VALUE"""),45797.66666666667)</f>
        <v>45797.66667</v>
      </c>
      <c r="H348" s="1">
        <f>IFERROR(__xludf.DUMMYFUNCTION("""COMPUTED_VALUE"""),1143.39)</f>
        <v>1143.39</v>
      </c>
      <c r="J348" s="2">
        <f>IFERROR(__xludf.DUMMYFUNCTION("""COMPUTED_VALUE"""),45797.66666666667)</f>
        <v>45797.66667</v>
      </c>
      <c r="K348" s="1">
        <f>IFERROR(__xludf.DUMMYFUNCTION("""COMPUTED_VALUE"""),1151.74)</f>
        <v>1151.74</v>
      </c>
      <c r="M348" s="2">
        <f>IFERROR(__xludf.DUMMYFUNCTION("""COMPUTED_VALUE"""),45797.66666666667)</f>
        <v>45797.66667</v>
      </c>
      <c r="N348" s="1">
        <f>IFERROR(__xludf.DUMMYFUNCTION("""COMPUTED_VALUE"""),9605825.0)</f>
        <v>9605825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IFERROR(__xludf.DUMMYFUNCTION("""COMPUTED_VALUE"""),1149.35)</f>
        <v>1149.35</v>
      </c>
      <c r="D349" s="2">
        <f>IFERROR(__xludf.DUMMYFUNCTION("""COMPUTED_VALUE"""),45798.66666666667)</f>
        <v>45798.66667</v>
      </c>
      <c r="E349" s="1">
        <f>IFERROR(__xludf.DUMMYFUNCTION("""COMPUTED_VALUE"""),1157.19)</f>
        <v>1157.19</v>
      </c>
      <c r="G349" s="2">
        <f>IFERROR(__xludf.DUMMYFUNCTION("""COMPUTED_VALUE"""),45798.66666666667)</f>
        <v>45798.66667</v>
      </c>
      <c r="H349" s="1">
        <f>IFERROR(__xludf.DUMMYFUNCTION("""COMPUTED_VALUE"""),1148.47)</f>
        <v>1148.47</v>
      </c>
      <c r="J349" s="2">
        <f>IFERROR(__xludf.DUMMYFUNCTION("""COMPUTED_VALUE"""),45798.66666666667)</f>
        <v>45798.66667</v>
      </c>
      <c r="K349" s="1">
        <f>IFERROR(__xludf.DUMMYFUNCTION("""COMPUTED_VALUE"""),1151.88)</f>
        <v>1151.88</v>
      </c>
      <c r="M349" s="2">
        <f>IFERROR(__xludf.DUMMYFUNCTION("""COMPUTED_VALUE"""),45798.66666666667)</f>
        <v>45798.66667</v>
      </c>
      <c r="N349" s="1">
        <f>IFERROR(__xludf.DUMMYFUNCTION("""COMPUTED_VALUE"""),1.385314E7)</f>
        <v>13853140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IFERROR(__xludf.DUMMYFUNCTION("""COMPUTED_VALUE"""),1152.41)</f>
        <v>1152.41</v>
      </c>
      <c r="D350" s="2">
        <f>IFERROR(__xludf.DUMMYFUNCTION("""COMPUTED_VALUE"""),45799.66666666667)</f>
        <v>45799.66667</v>
      </c>
      <c r="E350" s="1">
        <f>IFERROR(__xludf.DUMMYFUNCTION("""COMPUTED_VALUE"""),1160.13)</f>
        <v>1160.13</v>
      </c>
      <c r="G350" s="2">
        <f>IFERROR(__xludf.DUMMYFUNCTION("""COMPUTED_VALUE"""),45799.66666666667)</f>
        <v>45799.66667</v>
      </c>
      <c r="H350" s="1">
        <f>IFERROR(__xludf.DUMMYFUNCTION("""COMPUTED_VALUE"""),1141.78)</f>
        <v>1141.78</v>
      </c>
      <c r="J350" s="2">
        <f>IFERROR(__xludf.DUMMYFUNCTION("""COMPUTED_VALUE"""),45799.66666666667)</f>
        <v>45799.66667</v>
      </c>
      <c r="K350" s="1">
        <f>IFERROR(__xludf.DUMMYFUNCTION("""COMPUTED_VALUE"""),1153.93)</f>
        <v>1153.93</v>
      </c>
      <c r="M350" s="2">
        <f>IFERROR(__xludf.DUMMYFUNCTION("""COMPUTED_VALUE"""),45799.66666666667)</f>
        <v>45799.66667</v>
      </c>
      <c r="N350" s="1">
        <f>IFERROR(__xludf.DUMMYFUNCTION("""COMPUTED_VALUE"""),1.0551454E7)</f>
        <v>10551454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IFERROR(__xludf.DUMMYFUNCTION("""COMPUTED_VALUE"""),1157.8)</f>
        <v>1157.8</v>
      </c>
      <c r="D351" s="2">
        <f>IFERROR(__xludf.DUMMYFUNCTION("""COMPUTED_VALUE"""),45800.66666666667)</f>
        <v>45800.66667</v>
      </c>
      <c r="E351" s="1">
        <f>IFERROR(__xludf.DUMMYFUNCTION("""COMPUTED_VALUE"""),1172.99)</f>
        <v>1172.99</v>
      </c>
      <c r="G351" s="2">
        <f>IFERROR(__xludf.DUMMYFUNCTION("""COMPUTED_VALUE"""),45800.66666666667)</f>
        <v>45800.66667</v>
      </c>
      <c r="H351" s="1">
        <f>IFERROR(__xludf.DUMMYFUNCTION("""COMPUTED_VALUE"""),1156.78)</f>
        <v>1156.78</v>
      </c>
      <c r="J351" s="2">
        <f>IFERROR(__xludf.DUMMYFUNCTION("""COMPUTED_VALUE"""),45800.66666666667)</f>
        <v>45800.66667</v>
      </c>
      <c r="K351" s="1">
        <f>IFERROR(__xludf.DUMMYFUNCTION("""COMPUTED_VALUE"""),1170.48)</f>
        <v>1170.48</v>
      </c>
      <c r="M351" s="2">
        <f>IFERROR(__xludf.DUMMYFUNCTION("""COMPUTED_VALUE"""),45800.66666666667)</f>
        <v>45800.66667</v>
      </c>
      <c r="N351" s="1">
        <f>IFERROR(__xludf.DUMMYFUNCTION("""COMPUTED_VALUE"""),1.1021511E7)</f>
        <v>11021511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IFERROR(__xludf.DUMMYFUNCTION("""COMPUTED_VALUE"""),1169.78)</f>
        <v>1169.78</v>
      </c>
      <c r="D352" s="2">
        <f>IFERROR(__xludf.DUMMYFUNCTION("""COMPUTED_VALUE"""),45804.66666666667)</f>
        <v>45804.66667</v>
      </c>
      <c r="E352" s="1">
        <f>IFERROR(__xludf.DUMMYFUNCTION("""COMPUTED_VALUE"""),1178.14)</f>
        <v>1178.14</v>
      </c>
      <c r="G352" s="2">
        <f>IFERROR(__xludf.DUMMYFUNCTION("""COMPUTED_VALUE"""),45804.66666666667)</f>
        <v>45804.66667</v>
      </c>
      <c r="H352" s="1">
        <f>IFERROR(__xludf.DUMMYFUNCTION("""COMPUTED_VALUE"""),1165.55)</f>
        <v>1165.55</v>
      </c>
      <c r="J352" s="2">
        <f>IFERROR(__xludf.DUMMYFUNCTION("""COMPUTED_VALUE"""),45804.66666666667)</f>
        <v>45804.66667</v>
      </c>
      <c r="K352" s="1">
        <f>IFERROR(__xludf.DUMMYFUNCTION("""COMPUTED_VALUE"""),1174.85)</f>
        <v>1174.85</v>
      </c>
      <c r="M352" s="2">
        <f>IFERROR(__xludf.DUMMYFUNCTION("""COMPUTED_VALUE"""),45804.66666666667)</f>
        <v>45804.66667</v>
      </c>
      <c r="N352" s="1">
        <f>IFERROR(__xludf.DUMMYFUNCTION("""COMPUTED_VALUE"""),1.1061559E7)</f>
        <v>11061559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IFERROR(__xludf.DUMMYFUNCTION("""COMPUTED_VALUE"""),1171.34)</f>
        <v>1171.34</v>
      </c>
      <c r="D353" s="2">
        <f>IFERROR(__xludf.DUMMYFUNCTION("""COMPUTED_VALUE"""),45805.66666666667)</f>
        <v>45805.66667</v>
      </c>
      <c r="E353" s="1">
        <f>IFERROR(__xludf.DUMMYFUNCTION("""COMPUTED_VALUE"""),1176.01)</f>
        <v>1176.01</v>
      </c>
      <c r="G353" s="2">
        <f>IFERROR(__xludf.DUMMYFUNCTION("""COMPUTED_VALUE"""),45805.66666666667)</f>
        <v>45805.66667</v>
      </c>
      <c r="H353" s="1">
        <f>IFERROR(__xludf.DUMMYFUNCTION("""COMPUTED_VALUE"""),1167.87)</f>
        <v>1167.87</v>
      </c>
      <c r="J353" s="2">
        <f>IFERROR(__xludf.DUMMYFUNCTION("""COMPUTED_VALUE"""),45805.66666666667)</f>
        <v>45805.66667</v>
      </c>
      <c r="K353" s="1">
        <f>IFERROR(__xludf.DUMMYFUNCTION("""COMPUTED_VALUE"""),1172.0)</f>
        <v>1172</v>
      </c>
      <c r="M353" s="2">
        <f>IFERROR(__xludf.DUMMYFUNCTION("""COMPUTED_VALUE"""),45805.66666666667)</f>
        <v>45805.66667</v>
      </c>
      <c r="N353" s="1">
        <f>IFERROR(__xludf.DUMMYFUNCTION("""COMPUTED_VALUE"""),8038716.0)</f>
        <v>8038716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IFERROR(__xludf.DUMMYFUNCTION("""COMPUTED_VALUE"""),1161.87)</f>
        <v>1161.87</v>
      </c>
      <c r="D354" s="2">
        <f>IFERROR(__xludf.DUMMYFUNCTION("""COMPUTED_VALUE"""),45806.66666666667)</f>
        <v>45806.66667</v>
      </c>
      <c r="E354" s="1">
        <f>IFERROR(__xludf.DUMMYFUNCTION("""COMPUTED_VALUE"""),1169.42)</f>
        <v>1169.42</v>
      </c>
      <c r="G354" s="2">
        <f>IFERROR(__xludf.DUMMYFUNCTION("""COMPUTED_VALUE"""),45806.66666666667)</f>
        <v>45806.66667</v>
      </c>
      <c r="H354" s="1">
        <f>IFERROR(__xludf.DUMMYFUNCTION("""COMPUTED_VALUE"""),1150.91)</f>
        <v>1150.91</v>
      </c>
      <c r="J354" s="2">
        <f>IFERROR(__xludf.DUMMYFUNCTION("""COMPUTED_VALUE"""),45806.66666666667)</f>
        <v>45806.66667</v>
      </c>
      <c r="K354" s="1">
        <f>IFERROR(__xludf.DUMMYFUNCTION("""COMPUTED_VALUE"""),1167.57)</f>
        <v>1167.57</v>
      </c>
      <c r="M354" s="2">
        <f>IFERROR(__xludf.DUMMYFUNCTION("""COMPUTED_VALUE"""),45806.66666666667)</f>
        <v>45806.66667</v>
      </c>
      <c r="N354" s="1">
        <f>IFERROR(__xludf.DUMMYFUNCTION("""COMPUTED_VALUE"""),1.1043411E7)</f>
        <v>11043411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IFERROR(__xludf.DUMMYFUNCTION("""COMPUTED_VALUE"""),1168.51)</f>
        <v>1168.51</v>
      </c>
      <c r="D355" s="2">
        <f>IFERROR(__xludf.DUMMYFUNCTION("""COMPUTED_VALUE"""),45807.66666666667)</f>
        <v>45807.66667</v>
      </c>
      <c r="E355" s="1">
        <f>IFERROR(__xludf.DUMMYFUNCTION("""COMPUTED_VALUE"""),1190.03)</f>
        <v>1190.03</v>
      </c>
      <c r="G355" s="2">
        <f>IFERROR(__xludf.DUMMYFUNCTION("""COMPUTED_VALUE"""),45807.66666666667)</f>
        <v>45807.66667</v>
      </c>
      <c r="H355" s="1">
        <f>IFERROR(__xludf.DUMMYFUNCTION("""COMPUTED_VALUE"""),1167.98)</f>
        <v>1167.98</v>
      </c>
      <c r="J355" s="2">
        <f>IFERROR(__xludf.DUMMYFUNCTION("""COMPUTED_VALUE"""),45807.66666666667)</f>
        <v>45807.66667</v>
      </c>
      <c r="K355" s="1">
        <f>IFERROR(__xludf.DUMMYFUNCTION("""COMPUTED_VALUE"""),1186.58)</f>
        <v>1186.58</v>
      </c>
      <c r="M355" s="2">
        <f>IFERROR(__xludf.DUMMYFUNCTION("""COMPUTED_VALUE"""),45807.66666666667)</f>
        <v>45807.66667</v>
      </c>
      <c r="N355" s="1">
        <f>IFERROR(__xludf.DUMMYFUNCTION("""COMPUTED_VALUE"""),2.1268346E7)</f>
        <v>21268346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IFERROR(__xludf.DUMMYFUNCTION("""COMPUTED_VALUE"""),1183.84)</f>
        <v>1183.84</v>
      </c>
      <c r="D356" s="2">
        <f>IFERROR(__xludf.DUMMYFUNCTION("""COMPUTED_VALUE"""),45810.66666666667)</f>
        <v>45810.66667</v>
      </c>
      <c r="E356" s="1">
        <f>IFERROR(__xludf.DUMMYFUNCTION("""COMPUTED_VALUE"""),1197.32)</f>
        <v>1197.32</v>
      </c>
      <c r="G356" s="2">
        <f>IFERROR(__xludf.DUMMYFUNCTION("""COMPUTED_VALUE"""),45810.66666666667)</f>
        <v>45810.66667</v>
      </c>
      <c r="H356" s="1">
        <f>IFERROR(__xludf.DUMMYFUNCTION("""COMPUTED_VALUE"""),1179.57)</f>
        <v>1179.57</v>
      </c>
      <c r="J356" s="2">
        <f>IFERROR(__xludf.DUMMYFUNCTION("""COMPUTED_VALUE"""),45810.66666666667)</f>
        <v>45810.66667</v>
      </c>
      <c r="K356" s="1">
        <f>IFERROR(__xludf.DUMMYFUNCTION("""COMPUTED_VALUE"""),1197.08)</f>
        <v>1197.08</v>
      </c>
      <c r="M356" s="2">
        <f>IFERROR(__xludf.DUMMYFUNCTION("""COMPUTED_VALUE"""),45810.66666666667)</f>
        <v>45810.66667</v>
      </c>
      <c r="N356" s="1">
        <f>IFERROR(__xludf.DUMMYFUNCTION("""COMPUTED_VALUE"""),1.1036622E7)</f>
        <v>11036622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IFERROR(__xludf.DUMMYFUNCTION("""COMPUTED_VALUE"""),1193.63)</f>
        <v>1193.63</v>
      </c>
      <c r="D357" s="2">
        <f>IFERROR(__xludf.DUMMYFUNCTION("""COMPUTED_VALUE"""),45811.66666666667)</f>
        <v>45811.66667</v>
      </c>
      <c r="E357" s="1">
        <f>IFERROR(__xludf.DUMMYFUNCTION("""COMPUTED_VALUE"""),1203.85)</f>
        <v>1203.85</v>
      </c>
      <c r="G357" s="2">
        <f>IFERROR(__xludf.DUMMYFUNCTION("""COMPUTED_VALUE"""),45811.66666666667)</f>
        <v>45811.66667</v>
      </c>
      <c r="H357" s="1">
        <f>IFERROR(__xludf.DUMMYFUNCTION("""COMPUTED_VALUE"""),1177.31)</f>
        <v>1177.31</v>
      </c>
      <c r="J357" s="2">
        <f>IFERROR(__xludf.DUMMYFUNCTION("""COMPUTED_VALUE"""),45811.66666666667)</f>
        <v>45811.66667</v>
      </c>
      <c r="K357" s="1">
        <f>IFERROR(__xludf.DUMMYFUNCTION("""COMPUTED_VALUE"""),1193.89)</f>
        <v>1193.89</v>
      </c>
      <c r="M357" s="2">
        <f>IFERROR(__xludf.DUMMYFUNCTION("""COMPUTED_VALUE"""),45811.66666666667)</f>
        <v>45811.66667</v>
      </c>
      <c r="N357" s="1">
        <f>IFERROR(__xludf.DUMMYFUNCTION("""COMPUTED_VALUE"""),1.172416E7)</f>
        <v>11724160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IFERROR(__xludf.DUMMYFUNCTION("""COMPUTED_VALUE"""),1195.15)</f>
        <v>1195.15</v>
      </c>
      <c r="D358" s="2">
        <f>IFERROR(__xludf.DUMMYFUNCTION("""COMPUTED_VALUE"""),45812.66666666667)</f>
        <v>45812.66667</v>
      </c>
      <c r="E358" s="1">
        <f>IFERROR(__xludf.DUMMYFUNCTION("""COMPUTED_VALUE"""),1195.15)</f>
        <v>1195.15</v>
      </c>
      <c r="G358" s="2">
        <f>IFERROR(__xludf.DUMMYFUNCTION("""COMPUTED_VALUE"""),45812.66666666667)</f>
        <v>45812.66667</v>
      </c>
      <c r="H358" s="1">
        <f>IFERROR(__xludf.DUMMYFUNCTION("""COMPUTED_VALUE"""),1169.83)</f>
        <v>1169.83</v>
      </c>
      <c r="J358" s="2">
        <f>IFERROR(__xludf.DUMMYFUNCTION("""COMPUTED_VALUE"""),45812.66666666667)</f>
        <v>45812.66667</v>
      </c>
      <c r="K358" s="1">
        <f>IFERROR(__xludf.DUMMYFUNCTION("""COMPUTED_VALUE"""),1180.1)</f>
        <v>1180.1</v>
      </c>
      <c r="M358" s="2">
        <f>IFERROR(__xludf.DUMMYFUNCTION("""COMPUTED_VALUE"""),45812.66666666667)</f>
        <v>45812.66667</v>
      </c>
      <c r="N358" s="1">
        <f>IFERROR(__xludf.DUMMYFUNCTION("""COMPUTED_VALUE"""),1.3228244E7)</f>
        <v>13228244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IFERROR(__xludf.DUMMYFUNCTION("""COMPUTED_VALUE"""),1183.01)</f>
        <v>1183.01</v>
      </c>
      <c r="D359" s="2">
        <f>IFERROR(__xludf.DUMMYFUNCTION("""COMPUTED_VALUE"""),45813.66666666667)</f>
        <v>45813.66667</v>
      </c>
      <c r="E359" s="1">
        <f>IFERROR(__xludf.DUMMYFUNCTION("""COMPUTED_VALUE"""),1190.37)</f>
        <v>1190.37</v>
      </c>
      <c r="G359" s="2">
        <f>IFERROR(__xludf.DUMMYFUNCTION("""COMPUTED_VALUE"""),45813.66666666667)</f>
        <v>45813.66667</v>
      </c>
      <c r="H359" s="1">
        <f>IFERROR(__xludf.DUMMYFUNCTION("""COMPUTED_VALUE"""),1175.04)</f>
        <v>1175.04</v>
      </c>
      <c r="J359" s="2">
        <f>IFERROR(__xludf.DUMMYFUNCTION("""COMPUTED_VALUE"""),45813.66666666667)</f>
        <v>45813.66667</v>
      </c>
      <c r="K359" s="1">
        <f>IFERROR(__xludf.DUMMYFUNCTION("""COMPUTED_VALUE"""),1186.78)</f>
        <v>1186.78</v>
      </c>
      <c r="M359" s="2">
        <f>IFERROR(__xludf.DUMMYFUNCTION("""COMPUTED_VALUE"""),45813.66666666667)</f>
        <v>45813.66667</v>
      </c>
      <c r="N359" s="1">
        <f>IFERROR(__xludf.DUMMYFUNCTION("""COMPUTED_VALUE"""),1.2620122E7)</f>
        <v>12620122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IFERROR(__xludf.DUMMYFUNCTION("""COMPUTED_VALUE"""),1184.81)</f>
        <v>1184.81</v>
      </c>
      <c r="D360" s="2">
        <f>IFERROR(__xludf.DUMMYFUNCTION("""COMPUTED_VALUE"""),45814.66666666667)</f>
        <v>45814.66667</v>
      </c>
      <c r="E360" s="1">
        <f>IFERROR(__xludf.DUMMYFUNCTION("""COMPUTED_VALUE"""),1189.3)</f>
        <v>1189.3</v>
      </c>
      <c r="G360" s="2">
        <f>IFERROR(__xludf.DUMMYFUNCTION("""COMPUTED_VALUE"""),45814.66666666667)</f>
        <v>45814.66667</v>
      </c>
      <c r="H360" s="1">
        <f>IFERROR(__xludf.DUMMYFUNCTION("""COMPUTED_VALUE"""),1182.36)</f>
        <v>1182.36</v>
      </c>
      <c r="J360" s="2">
        <f>IFERROR(__xludf.DUMMYFUNCTION("""COMPUTED_VALUE"""),45814.66666666667)</f>
        <v>45814.66667</v>
      </c>
      <c r="K360" s="1">
        <f>IFERROR(__xludf.DUMMYFUNCTION("""COMPUTED_VALUE"""),1184.88)</f>
        <v>1184.88</v>
      </c>
      <c r="M360" s="2">
        <f>IFERROR(__xludf.DUMMYFUNCTION("""COMPUTED_VALUE"""),45814.66666666667)</f>
        <v>45814.66667</v>
      </c>
      <c r="N360" s="1">
        <f>IFERROR(__xludf.DUMMYFUNCTION("""COMPUTED_VALUE"""),7502595.0)</f>
        <v>7502595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IFERROR(__xludf.DUMMYFUNCTION("""COMPUTED_VALUE"""),1179.98)</f>
        <v>1179.98</v>
      </c>
      <c r="D361" s="2">
        <f>IFERROR(__xludf.DUMMYFUNCTION("""COMPUTED_VALUE"""),45817.66666666667)</f>
        <v>45817.66667</v>
      </c>
      <c r="E361" s="1">
        <f>IFERROR(__xludf.DUMMYFUNCTION("""COMPUTED_VALUE"""),1181.64)</f>
        <v>1181.64</v>
      </c>
      <c r="G361" s="2">
        <f>IFERROR(__xludf.DUMMYFUNCTION("""COMPUTED_VALUE"""),45817.66666666667)</f>
        <v>45817.66667</v>
      </c>
      <c r="H361" s="1">
        <f>IFERROR(__xludf.DUMMYFUNCTION("""COMPUTED_VALUE"""),1169.15)</f>
        <v>1169.15</v>
      </c>
      <c r="J361" s="2">
        <f>IFERROR(__xludf.DUMMYFUNCTION("""COMPUTED_VALUE"""),45817.66666666667)</f>
        <v>45817.66667</v>
      </c>
      <c r="K361" s="1">
        <f>IFERROR(__xludf.DUMMYFUNCTION("""COMPUTED_VALUE"""),1178.7)</f>
        <v>1178.7</v>
      </c>
      <c r="M361" s="2">
        <f>IFERROR(__xludf.DUMMYFUNCTION("""COMPUTED_VALUE"""),45817.66666666667)</f>
        <v>45817.66667</v>
      </c>
      <c r="N361" s="1">
        <f>IFERROR(__xludf.DUMMYFUNCTION("""COMPUTED_VALUE"""),9450810.0)</f>
        <v>9450810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IFERROR(__xludf.DUMMYFUNCTION("""COMPUTED_VALUE"""),1178.75)</f>
        <v>1178.75</v>
      </c>
      <c r="D362" s="2">
        <f>IFERROR(__xludf.DUMMYFUNCTION("""COMPUTED_VALUE"""),45818.66666666667)</f>
        <v>45818.66667</v>
      </c>
      <c r="E362" s="1">
        <f>IFERROR(__xludf.DUMMYFUNCTION("""COMPUTED_VALUE"""),1181.98)</f>
        <v>1181.98</v>
      </c>
      <c r="G362" s="2">
        <f>IFERROR(__xludf.DUMMYFUNCTION("""COMPUTED_VALUE"""),45818.66666666667)</f>
        <v>45818.66667</v>
      </c>
      <c r="H362" s="1">
        <f>IFERROR(__xludf.DUMMYFUNCTION("""COMPUTED_VALUE"""),1167.01)</f>
        <v>1167.01</v>
      </c>
      <c r="J362" s="2">
        <f>IFERROR(__xludf.DUMMYFUNCTION("""COMPUTED_VALUE"""),45818.66666666667)</f>
        <v>45818.66667</v>
      </c>
      <c r="K362" s="1">
        <f>IFERROR(__xludf.DUMMYFUNCTION("""COMPUTED_VALUE"""),1168.33)</f>
        <v>1168.33</v>
      </c>
      <c r="M362" s="2">
        <f>IFERROR(__xludf.DUMMYFUNCTION("""COMPUTED_VALUE"""),45818.66666666667)</f>
        <v>45818.66667</v>
      </c>
      <c r="N362" s="1">
        <f>IFERROR(__xludf.DUMMYFUNCTION("""COMPUTED_VALUE"""),1.1909289E7)</f>
        <v>11909289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IFERROR(__xludf.DUMMYFUNCTION("""COMPUTED_VALUE"""),1168.33)</f>
        <v>1168.33</v>
      </c>
      <c r="D363" s="2">
        <f>IFERROR(__xludf.DUMMYFUNCTION("""COMPUTED_VALUE"""),45819.66666666667)</f>
        <v>45819.66667</v>
      </c>
      <c r="E363" s="1">
        <f>IFERROR(__xludf.DUMMYFUNCTION("""COMPUTED_VALUE"""),1196.66)</f>
        <v>1196.66</v>
      </c>
      <c r="G363" s="2">
        <f>IFERROR(__xludf.DUMMYFUNCTION("""COMPUTED_VALUE"""),45819.66666666667)</f>
        <v>45819.66667</v>
      </c>
      <c r="H363" s="1">
        <f>IFERROR(__xludf.DUMMYFUNCTION("""COMPUTED_VALUE"""),1167.18)</f>
        <v>1167.18</v>
      </c>
      <c r="J363" s="2">
        <f>IFERROR(__xludf.DUMMYFUNCTION("""COMPUTED_VALUE"""),45819.66666666667)</f>
        <v>45819.66667</v>
      </c>
      <c r="K363" s="1">
        <f>IFERROR(__xludf.DUMMYFUNCTION("""COMPUTED_VALUE"""),1196.29)</f>
        <v>1196.29</v>
      </c>
      <c r="M363" s="2">
        <f>IFERROR(__xludf.DUMMYFUNCTION("""COMPUTED_VALUE"""),45819.66666666667)</f>
        <v>45819.66667</v>
      </c>
      <c r="N363" s="1">
        <f>IFERROR(__xludf.DUMMYFUNCTION("""COMPUTED_VALUE"""),1.2992422E7)</f>
        <v>12992422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IFERROR(__xludf.DUMMYFUNCTION("""COMPUTED_VALUE"""),1198.98)</f>
        <v>1198.98</v>
      </c>
      <c r="D364" s="2">
        <f>IFERROR(__xludf.DUMMYFUNCTION("""COMPUTED_VALUE"""),45820.66666666667)</f>
        <v>45820.66667</v>
      </c>
      <c r="E364" s="1">
        <f>IFERROR(__xludf.DUMMYFUNCTION("""COMPUTED_VALUE"""),1199.85)</f>
        <v>1199.85</v>
      </c>
      <c r="G364" s="2">
        <f>IFERROR(__xludf.DUMMYFUNCTION("""COMPUTED_VALUE"""),45820.66666666667)</f>
        <v>45820.66667</v>
      </c>
      <c r="H364" s="1">
        <f>IFERROR(__xludf.DUMMYFUNCTION("""COMPUTED_VALUE"""),1184.62)</f>
        <v>1184.62</v>
      </c>
      <c r="J364" s="2">
        <f>IFERROR(__xludf.DUMMYFUNCTION("""COMPUTED_VALUE"""),45820.66666666667)</f>
        <v>45820.66667</v>
      </c>
      <c r="K364" s="1">
        <f>IFERROR(__xludf.DUMMYFUNCTION("""COMPUTED_VALUE"""),1199.85)</f>
        <v>1199.85</v>
      </c>
      <c r="M364" s="2">
        <f>IFERROR(__xludf.DUMMYFUNCTION("""COMPUTED_VALUE"""),45820.66666666667)</f>
        <v>45820.66667</v>
      </c>
      <c r="N364" s="1">
        <f>IFERROR(__xludf.DUMMYFUNCTION("""COMPUTED_VALUE"""),1.6097306E7)</f>
        <v>16097306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IFERROR(__xludf.DUMMYFUNCTION("""COMPUTED_VALUE"""),1201.24)</f>
        <v>1201.24</v>
      </c>
      <c r="D365" s="2">
        <f>IFERROR(__xludf.DUMMYFUNCTION("""COMPUTED_VALUE"""),45821.66666666667)</f>
        <v>45821.66667</v>
      </c>
      <c r="E365" s="1">
        <f>IFERROR(__xludf.DUMMYFUNCTION("""COMPUTED_VALUE"""),1207.94)</f>
        <v>1207.94</v>
      </c>
      <c r="G365" s="2">
        <f>IFERROR(__xludf.DUMMYFUNCTION("""COMPUTED_VALUE"""),45821.66666666667)</f>
        <v>45821.66667</v>
      </c>
      <c r="H365" s="1">
        <f>IFERROR(__xludf.DUMMYFUNCTION("""COMPUTED_VALUE"""),1194.6)</f>
        <v>1194.6</v>
      </c>
      <c r="J365" s="2">
        <f>IFERROR(__xludf.DUMMYFUNCTION("""COMPUTED_VALUE"""),45821.66666666667)</f>
        <v>45821.66667</v>
      </c>
      <c r="K365" s="1">
        <f>IFERROR(__xludf.DUMMYFUNCTION("""COMPUTED_VALUE"""),1200.38)</f>
        <v>1200.38</v>
      </c>
      <c r="M365" s="2">
        <f>IFERROR(__xludf.DUMMYFUNCTION("""COMPUTED_VALUE"""),45821.66666666667)</f>
        <v>45821.66667</v>
      </c>
      <c r="N365" s="1">
        <f>IFERROR(__xludf.DUMMYFUNCTION("""COMPUTED_VALUE"""),1.5668608E7)</f>
        <v>15668608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IFERROR(__xludf.DUMMYFUNCTION("""COMPUTED_VALUE"""),1199.42)</f>
        <v>1199.42</v>
      </c>
      <c r="D366" s="2">
        <f>IFERROR(__xludf.DUMMYFUNCTION("""COMPUTED_VALUE"""),45824.66666666667)</f>
        <v>45824.66667</v>
      </c>
      <c r="E366" s="1">
        <f>IFERROR(__xludf.DUMMYFUNCTION("""COMPUTED_VALUE"""),1208.78)</f>
        <v>1208.78</v>
      </c>
      <c r="G366" s="2">
        <f>IFERROR(__xludf.DUMMYFUNCTION("""COMPUTED_VALUE"""),45824.66666666667)</f>
        <v>45824.66667</v>
      </c>
      <c r="H366" s="1">
        <f>IFERROR(__xludf.DUMMYFUNCTION("""COMPUTED_VALUE"""),1180.47)</f>
        <v>1180.47</v>
      </c>
      <c r="J366" s="2">
        <f>IFERROR(__xludf.DUMMYFUNCTION("""COMPUTED_VALUE"""),45824.66666666667)</f>
        <v>45824.66667</v>
      </c>
      <c r="K366" s="1">
        <f>IFERROR(__xludf.DUMMYFUNCTION("""COMPUTED_VALUE"""),1190.08)</f>
        <v>1190.08</v>
      </c>
      <c r="M366" s="2">
        <f>IFERROR(__xludf.DUMMYFUNCTION("""COMPUTED_VALUE"""),45824.66666666667)</f>
        <v>45824.66667</v>
      </c>
      <c r="N366" s="1">
        <f>IFERROR(__xludf.DUMMYFUNCTION("""COMPUTED_VALUE"""),1.5688856E7)</f>
        <v>15688856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IFERROR(__xludf.DUMMYFUNCTION("""COMPUTED_VALUE"""),1189.87)</f>
        <v>1189.87</v>
      </c>
      <c r="D367" s="2">
        <f>IFERROR(__xludf.DUMMYFUNCTION("""COMPUTED_VALUE"""),45825.66666666667)</f>
        <v>45825.66667</v>
      </c>
      <c r="E367" s="1">
        <f>IFERROR(__xludf.DUMMYFUNCTION("""COMPUTED_VALUE"""),1199.14)</f>
        <v>1199.14</v>
      </c>
      <c r="G367" s="2">
        <f>IFERROR(__xludf.DUMMYFUNCTION("""COMPUTED_VALUE"""),45825.66666666667)</f>
        <v>45825.66667</v>
      </c>
      <c r="H367" s="1">
        <f>IFERROR(__xludf.DUMMYFUNCTION("""COMPUTED_VALUE"""),1180.13)</f>
        <v>1180.13</v>
      </c>
      <c r="J367" s="2">
        <f>IFERROR(__xludf.DUMMYFUNCTION("""COMPUTED_VALUE"""),45825.66666666667)</f>
        <v>45825.66667</v>
      </c>
      <c r="K367" s="1">
        <f>IFERROR(__xludf.DUMMYFUNCTION("""COMPUTED_VALUE"""),1191.9)</f>
        <v>1191.9</v>
      </c>
      <c r="M367" s="2">
        <f>IFERROR(__xludf.DUMMYFUNCTION("""COMPUTED_VALUE"""),45825.66666666667)</f>
        <v>45825.66667</v>
      </c>
      <c r="N367" s="1">
        <f>IFERROR(__xludf.DUMMYFUNCTION("""COMPUTED_VALUE"""),1.4647258E7)</f>
        <v>14647258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IFERROR(__xludf.DUMMYFUNCTION("""COMPUTED_VALUE"""),1192.86)</f>
        <v>1192.86</v>
      </c>
      <c r="D368" s="2">
        <f>IFERROR(__xludf.DUMMYFUNCTION("""COMPUTED_VALUE"""),45826.66666666667)</f>
        <v>45826.66667</v>
      </c>
      <c r="E368" s="1">
        <f>IFERROR(__xludf.DUMMYFUNCTION("""COMPUTED_VALUE"""),1200.63)</f>
        <v>1200.63</v>
      </c>
      <c r="G368" s="2">
        <f>IFERROR(__xludf.DUMMYFUNCTION("""COMPUTED_VALUE"""),45826.66666666667)</f>
        <v>45826.66667</v>
      </c>
      <c r="H368" s="1">
        <f>IFERROR(__xludf.DUMMYFUNCTION("""COMPUTED_VALUE"""),1188.8)</f>
        <v>1188.8</v>
      </c>
      <c r="J368" s="2">
        <f>IFERROR(__xludf.DUMMYFUNCTION("""COMPUTED_VALUE"""),45826.66666666667)</f>
        <v>45826.66667</v>
      </c>
      <c r="K368" s="1">
        <f>IFERROR(__xludf.DUMMYFUNCTION("""COMPUTED_VALUE"""),1190.43)</f>
        <v>1190.43</v>
      </c>
      <c r="M368" s="2">
        <f>IFERROR(__xludf.DUMMYFUNCTION("""COMPUTED_VALUE"""),45826.66666666667)</f>
        <v>45826.66667</v>
      </c>
      <c r="N368" s="1">
        <f>IFERROR(__xludf.DUMMYFUNCTION("""COMPUTED_VALUE"""),1.4317245E7)</f>
        <v>14317245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IFERROR(__xludf.DUMMYFUNCTION("""COMPUTED_VALUE"""),1188.55)</f>
        <v>1188.55</v>
      </c>
      <c r="D369" s="2">
        <f>IFERROR(__xludf.DUMMYFUNCTION("""COMPUTED_VALUE"""),45828.66666666667)</f>
        <v>45828.66667</v>
      </c>
      <c r="E369" s="1">
        <f>IFERROR(__xludf.DUMMYFUNCTION("""COMPUTED_VALUE"""),1195.06)</f>
        <v>1195.06</v>
      </c>
      <c r="G369" s="2">
        <f>IFERROR(__xludf.DUMMYFUNCTION("""COMPUTED_VALUE"""),45828.66666666667)</f>
        <v>45828.66667</v>
      </c>
      <c r="H369" s="1">
        <f>IFERROR(__xludf.DUMMYFUNCTION("""COMPUTED_VALUE"""),1185.22)</f>
        <v>1185.22</v>
      </c>
      <c r="J369" s="2">
        <f>IFERROR(__xludf.DUMMYFUNCTION("""COMPUTED_VALUE"""),45828.66666666667)</f>
        <v>45828.66667</v>
      </c>
      <c r="K369" s="1">
        <f>IFERROR(__xludf.DUMMYFUNCTION("""COMPUTED_VALUE"""),1195.06)</f>
        <v>1195.06</v>
      </c>
      <c r="M369" s="2">
        <f>IFERROR(__xludf.DUMMYFUNCTION("""COMPUTED_VALUE"""),45828.66666666667)</f>
        <v>45828.66667</v>
      </c>
      <c r="N369" s="1">
        <f>IFERROR(__xludf.DUMMYFUNCTION("""COMPUTED_VALUE"""),3.3565074E7)</f>
        <v>33565074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IFERROR(__xludf.DUMMYFUNCTION("""COMPUTED_VALUE"""),1195.06)</f>
        <v>1195.06</v>
      </c>
      <c r="D370" s="2">
        <f>IFERROR(__xludf.DUMMYFUNCTION("""COMPUTED_VALUE"""),45831.66666666667)</f>
        <v>45831.66667</v>
      </c>
      <c r="E370" s="1">
        <f>IFERROR(__xludf.DUMMYFUNCTION("""COMPUTED_VALUE"""),1210.02)</f>
        <v>1210.02</v>
      </c>
      <c r="G370" s="2">
        <f>IFERROR(__xludf.DUMMYFUNCTION("""COMPUTED_VALUE"""),45831.66666666667)</f>
        <v>45831.66667</v>
      </c>
      <c r="H370" s="1">
        <f>IFERROR(__xludf.DUMMYFUNCTION("""COMPUTED_VALUE"""),1195.06)</f>
        <v>1195.06</v>
      </c>
      <c r="J370" s="2">
        <f>IFERROR(__xludf.DUMMYFUNCTION("""COMPUTED_VALUE"""),45831.66666666667)</f>
        <v>45831.66667</v>
      </c>
      <c r="K370" s="1">
        <f>IFERROR(__xludf.DUMMYFUNCTION("""COMPUTED_VALUE"""),1206.92)</f>
        <v>1206.92</v>
      </c>
      <c r="M370" s="2">
        <f>IFERROR(__xludf.DUMMYFUNCTION("""COMPUTED_VALUE"""),45831.66666666667)</f>
        <v>45831.66667</v>
      </c>
      <c r="N370" s="1">
        <f>IFERROR(__xludf.DUMMYFUNCTION("""COMPUTED_VALUE"""),1.3223684E7)</f>
        <v>13223684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IFERROR(__xludf.DUMMYFUNCTION("""COMPUTED_VALUE"""),1204.92)</f>
        <v>1204.92</v>
      </c>
      <c r="D371" s="2">
        <f>IFERROR(__xludf.DUMMYFUNCTION("""COMPUTED_VALUE"""),45832.66666666667)</f>
        <v>45832.66667</v>
      </c>
      <c r="E371" s="1">
        <f>IFERROR(__xludf.DUMMYFUNCTION("""COMPUTED_VALUE"""),1206.21)</f>
        <v>1206.21</v>
      </c>
      <c r="G371" s="2">
        <f>IFERROR(__xludf.DUMMYFUNCTION("""COMPUTED_VALUE"""),45832.66666666667)</f>
        <v>45832.66667</v>
      </c>
      <c r="H371" s="1">
        <f>IFERROR(__xludf.DUMMYFUNCTION("""COMPUTED_VALUE"""),1198.17)</f>
        <v>1198.17</v>
      </c>
      <c r="J371" s="2">
        <f>IFERROR(__xludf.DUMMYFUNCTION("""COMPUTED_VALUE"""),45832.66666666667)</f>
        <v>45832.66667</v>
      </c>
      <c r="K371" s="1">
        <f>IFERROR(__xludf.DUMMYFUNCTION("""COMPUTED_VALUE"""),1201.68)</f>
        <v>1201.68</v>
      </c>
      <c r="M371" s="2">
        <f>IFERROR(__xludf.DUMMYFUNCTION("""COMPUTED_VALUE"""),45832.66666666667)</f>
        <v>45832.66667</v>
      </c>
      <c r="N371" s="1">
        <f>IFERROR(__xludf.DUMMYFUNCTION("""COMPUTED_VALUE"""),8911526.0)</f>
        <v>8911526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IFERROR(__xludf.DUMMYFUNCTION("""COMPUTED_VALUE"""),1195.27)</f>
        <v>1195.27</v>
      </c>
      <c r="D372" s="2">
        <f>IFERROR(__xludf.DUMMYFUNCTION("""COMPUTED_VALUE"""),45833.66666666667)</f>
        <v>45833.66667</v>
      </c>
      <c r="E372" s="1">
        <f>IFERROR(__xludf.DUMMYFUNCTION("""COMPUTED_VALUE"""),1195.27)</f>
        <v>1195.27</v>
      </c>
      <c r="G372" s="2">
        <f>IFERROR(__xludf.DUMMYFUNCTION("""COMPUTED_VALUE"""),45833.66666666667)</f>
        <v>45833.66667</v>
      </c>
      <c r="H372" s="1">
        <f>IFERROR(__xludf.DUMMYFUNCTION("""COMPUTED_VALUE"""),1171.41)</f>
        <v>1171.41</v>
      </c>
      <c r="J372" s="2">
        <f>IFERROR(__xludf.DUMMYFUNCTION("""COMPUTED_VALUE"""),45833.66666666667)</f>
        <v>45833.66667</v>
      </c>
      <c r="K372" s="1">
        <f>IFERROR(__xludf.DUMMYFUNCTION("""COMPUTED_VALUE"""),1173.05)</f>
        <v>1173.05</v>
      </c>
      <c r="M372" s="2">
        <f>IFERROR(__xludf.DUMMYFUNCTION("""COMPUTED_VALUE"""),45833.66666666667)</f>
        <v>45833.66667</v>
      </c>
      <c r="N372" s="1">
        <f>IFERROR(__xludf.DUMMYFUNCTION("""COMPUTED_VALUE"""),1.185479E7)</f>
        <v>11854790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IFERROR(__xludf.DUMMYFUNCTION("""COMPUTED_VALUE"""),1178.62)</f>
        <v>1178.62</v>
      </c>
      <c r="D373" s="2">
        <f>IFERROR(__xludf.DUMMYFUNCTION("""COMPUTED_VALUE"""),45834.66666666667)</f>
        <v>45834.66667</v>
      </c>
      <c r="E373" s="1">
        <f>IFERROR(__xludf.DUMMYFUNCTION("""COMPUTED_VALUE"""),1183.26)</f>
        <v>1183.26</v>
      </c>
      <c r="G373" s="2">
        <f>IFERROR(__xludf.DUMMYFUNCTION("""COMPUTED_VALUE"""),45834.66666666667)</f>
        <v>45834.66667</v>
      </c>
      <c r="H373" s="1">
        <f>IFERROR(__xludf.DUMMYFUNCTION("""COMPUTED_VALUE"""),1171.11)</f>
        <v>1171.11</v>
      </c>
      <c r="J373" s="2">
        <f>IFERROR(__xludf.DUMMYFUNCTION("""COMPUTED_VALUE"""),45834.66666666667)</f>
        <v>45834.66667</v>
      </c>
      <c r="K373" s="1">
        <f>IFERROR(__xludf.DUMMYFUNCTION("""COMPUTED_VALUE"""),1177.38)</f>
        <v>1177.38</v>
      </c>
      <c r="M373" s="2">
        <f>IFERROR(__xludf.DUMMYFUNCTION("""COMPUTED_VALUE"""),45834.66666666667)</f>
        <v>45834.66667</v>
      </c>
      <c r="N373" s="1">
        <f>IFERROR(__xludf.DUMMYFUNCTION("""COMPUTED_VALUE"""),1.281503E7)</f>
        <v>12815030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IFERROR(__xludf.DUMMYFUNCTION("""COMPUTED_VALUE"""),1167.61)</f>
        <v>1167.61</v>
      </c>
      <c r="D374" s="2">
        <f>IFERROR(__xludf.DUMMYFUNCTION("""COMPUTED_VALUE"""),45835.66666666667)</f>
        <v>45835.66667</v>
      </c>
      <c r="E374" s="1">
        <f>IFERROR(__xludf.DUMMYFUNCTION("""COMPUTED_VALUE"""),1180.42)</f>
        <v>1180.42</v>
      </c>
      <c r="G374" s="2">
        <f>IFERROR(__xludf.DUMMYFUNCTION("""COMPUTED_VALUE"""),45835.66666666667)</f>
        <v>45835.66667</v>
      </c>
      <c r="H374" s="1">
        <f>IFERROR(__xludf.DUMMYFUNCTION("""COMPUTED_VALUE"""),1163.45)</f>
        <v>1163.45</v>
      </c>
      <c r="J374" s="2">
        <f>IFERROR(__xludf.DUMMYFUNCTION("""COMPUTED_VALUE"""),45835.66666666667)</f>
        <v>45835.66667</v>
      </c>
      <c r="K374" s="1">
        <f>IFERROR(__xludf.DUMMYFUNCTION("""COMPUTED_VALUE"""),1178.95)</f>
        <v>1178.95</v>
      </c>
      <c r="M374" s="2">
        <f>IFERROR(__xludf.DUMMYFUNCTION("""COMPUTED_VALUE"""),45835.66666666667)</f>
        <v>45835.66667</v>
      </c>
      <c r="N374" s="1">
        <f>IFERROR(__xludf.DUMMYFUNCTION("""COMPUTED_VALUE"""),1.8512338E7)</f>
        <v>18512338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IFERROR(__xludf.DUMMYFUNCTION("""COMPUTED_VALUE"""),1177.55)</f>
        <v>1177.55</v>
      </c>
      <c r="D375" s="2">
        <f>IFERROR(__xludf.DUMMYFUNCTION("""COMPUTED_VALUE"""),45838.66666666667)</f>
        <v>45838.66667</v>
      </c>
      <c r="E375" s="1">
        <f>IFERROR(__xludf.DUMMYFUNCTION("""COMPUTED_VALUE"""),1185.33)</f>
        <v>1185.33</v>
      </c>
      <c r="G375" s="2">
        <f>IFERROR(__xludf.DUMMYFUNCTION("""COMPUTED_VALUE"""),45838.66666666667)</f>
        <v>45838.66667</v>
      </c>
      <c r="H375" s="1">
        <f>IFERROR(__xludf.DUMMYFUNCTION("""COMPUTED_VALUE"""),1172.86)</f>
        <v>1172.86</v>
      </c>
      <c r="J375" s="2">
        <f>IFERROR(__xludf.DUMMYFUNCTION("""COMPUTED_VALUE"""),45838.66666666667)</f>
        <v>45838.66667</v>
      </c>
      <c r="K375" s="1">
        <f>IFERROR(__xludf.DUMMYFUNCTION("""COMPUTED_VALUE"""),1183.63)</f>
        <v>1183.63</v>
      </c>
      <c r="M375" s="2">
        <f>IFERROR(__xludf.DUMMYFUNCTION("""COMPUTED_VALUE"""),45838.66666666667)</f>
        <v>45838.66667</v>
      </c>
      <c r="N375" s="1">
        <f>IFERROR(__xludf.DUMMYFUNCTION("""COMPUTED_VALUE"""),1.4714342E7)</f>
        <v>14714342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IFERROR(__xludf.DUMMYFUNCTION("""COMPUTED_VALUE"""),1185.7)</f>
        <v>1185.7</v>
      </c>
      <c r="D376" s="2">
        <f>IFERROR(__xludf.DUMMYFUNCTION("""COMPUTED_VALUE"""),45839.66666666667)</f>
        <v>45839.66667</v>
      </c>
      <c r="E376" s="1">
        <f>IFERROR(__xludf.DUMMYFUNCTION("""COMPUTED_VALUE"""),1194.73)</f>
        <v>1194.73</v>
      </c>
      <c r="G376" s="2">
        <f>IFERROR(__xludf.DUMMYFUNCTION("""COMPUTED_VALUE"""),45839.66666666667)</f>
        <v>45839.66667</v>
      </c>
      <c r="H376" s="1">
        <f>IFERROR(__xludf.DUMMYFUNCTION("""COMPUTED_VALUE"""),1153.19)</f>
        <v>1153.19</v>
      </c>
      <c r="J376" s="2">
        <f>IFERROR(__xludf.DUMMYFUNCTION("""COMPUTED_VALUE"""),45839.66666666667)</f>
        <v>45839.66667</v>
      </c>
      <c r="K376" s="1">
        <f>IFERROR(__xludf.DUMMYFUNCTION("""COMPUTED_VALUE"""),1158.9)</f>
        <v>1158.9</v>
      </c>
      <c r="M376" s="2">
        <f>IFERROR(__xludf.DUMMYFUNCTION("""COMPUTED_VALUE"""),45839.66666666667)</f>
        <v>45839.66667</v>
      </c>
      <c r="N376" s="1">
        <f>IFERROR(__xludf.DUMMYFUNCTION("""COMPUTED_VALUE"""),1.2829294E7)</f>
        <v>12829294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IFERROR(__xludf.DUMMYFUNCTION("""COMPUTED_VALUE"""),1154.89)</f>
        <v>1154.89</v>
      </c>
      <c r="D377" s="2">
        <f>IFERROR(__xludf.DUMMYFUNCTION("""COMPUTED_VALUE"""),45840.66666666667)</f>
        <v>45840.66667</v>
      </c>
      <c r="E377" s="1">
        <f>IFERROR(__xludf.DUMMYFUNCTION("""COMPUTED_VALUE"""),1166.36)</f>
        <v>1166.36</v>
      </c>
      <c r="G377" s="2">
        <f>IFERROR(__xludf.DUMMYFUNCTION("""COMPUTED_VALUE"""),45840.66666666667)</f>
        <v>45840.66667</v>
      </c>
      <c r="H377" s="1">
        <f>IFERROR(__xludf.DUMMYFUNCTION("""COMPUTED_VALUE"""),1149.58)</f>
        <v>1149.58</v>
      </c>
      <c r="J377" s="2">
        <f>IFERROR(__xludf.DUMMYFUNCTION("""COMPUTED_VALUE"""),45840.66666666667)</f>
        <v>45840.66667</v>
      </c>
      <c r="K377" s="1">
        <f>IFERROR(__xludf.DUMMYFUNCTION("""COMPUTED_VALUE"""),1156.47)</f>
        <v>1156.47</v>
      </c>
      <c r="M377" s="2">
        <f>IFERROR(__xludf.DUMMYFUNCTION("""COMPUTED_VALUE"""),45840.66666666667)</f>
        <v>45840.66667</v>
      </c>
      <c r="N377" s="1">
        <f>IFERROR(__xludf.DUMMYFUNCTION("""COMPUTED_VALUE"""),1.4833997E7)</f>
        <v>14833997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IFERROR(__xludf.DUMMYFUNCTION("""COMPUTED_VALUE"""),1155.99)</f>
        <v>1155.99</v>
      </c>
      <c r="D378" s="2">
        <f>IFERROR(__xludf.DUMMYFUNCTION("""COMPUTED_VALUE"""),45841.54166666667)</f>
        <v>45841.54167</v>
      </c>
      <c r="E378" s="1">
        <f>IFERROR(__xludf.DUMMYFUNCTION("""COMPUTED_VALUE"""),1173.29)</f>
        <v>1173.29</v>
      </c>
      <c r="G378" s="2">
        <f>IFERROR(__xludf.DUMMYFUNCTION("""COMPUTED_VALUE"""),45841.54166666667)</f>
        <v>45841.54167</v>
      </c>
      <c r="H378" s="1">
        <f>IFERROR(__xludf.DUMMYFUNCTION("""COMPUTED_VALUE"""),1154.55)</f>
        <v>1154.55</v>
      </c>
      <c r="J378" s="2">
        <f>IFERROR(__xludf.DUMMYFUNCTION("""COMPUTED_VALUE"""),45841.54166666667)</f>
        <v>45841.54167</v>
      </c>
      <c r="K378" s="1">
        <f>IFERROR(__xludf.DUMMYFUNCTION("""COMPUTED_VALUE"""),1173.29)</f>
        <v>1173.29</v>
      </c>
      <c r="M378" s="2">
        <f>IFERROR(__xludf.DUMMYFUNCTION("""COMPUTED_VALUE"""),45841.54166666667)</f>
        <v>45841.54167</v>
      </c>
      <c r="N378" s="1">
        <f>IFERROR(__xludf.DUMMYFUNCTION("""COMPUTED_VALUE"""),7510207.0)</f>
        <v>7510207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IFERROR(__xludf.DUMMYFUNCTION("""COMPUTED_VALUE"""),1174.9)</f>
        <v>1174.9</v>
      </c>
      <c r="D379" s="2">
        <f>IFERROR(__xludf.DUMMYFUNCTION("""COMPUTED_VALUE"""),45845.66666666667)</f>
        <v>45845.66667</v>
      </c>
      <c r="E379" s="1">
        <f>IFERROR(__xludf.DUMMYFUNCTION("""COMPUTED_VALUE"""),1189.18)</f>
        <v>1189.18</v>
      </c>
      <c r="G379" s="2">
        <f>IFERROR(__xludf.DUMMYFUNCTION("""COMPUTED_VALUE"""),45845.66666666667)</f>
        <v>45845.66667</v>
      </c>
      <c r="H379" s="1">
        <f>IFERROR(__xludf.DUMMYFUNCTION("""COMPUTED_VALUE"""),1170.88)</f>
        <v>1170.88</v>
      </c>
      <c r="J379" s="2">
        <f>IFERROR(__xludf.DUMMYFUNCTION("""COMPUTED_VALUE"""),45845.66666666667)</f>
        <v>45845.66667</v>
      </c>
      <c r="K379" s="1">
        <f>IFERROR(__xludf.DUMMYFUNCTION("""COMPUTED_VALUE"""),1187.6)</f>
        <v>1187.6</v>
      </c>
      <c r="M379" s="2">
        <f>IFERROR(__xludf.DUMMYFUNCTION("""COMPUTED_VALUE"""),45845.66666666667)</f>
        <v>45845.66667</v>
      </c>
      <c r="N379" s="1">
        <f>IFERROR(__xludf.DUMMYFUNCTION("""COMPUTED_VALUE"""),1.2027072E7)</f>
        <v>12027072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IFERROR(__xludf.DUMMYFUNCTION("""COMPUTED_VALUE"""),1179.5)</f>
        <v>1179.5</v>
      </c>
      <c r="D380" s="2">
        <f>IFERROR(__xludf.DUMMYFUNCTION("""COMPUTED_VALUE"""),45846.66666666667)</f>
        <v>45846.66667</v>
      </c>
      <c r="E380" s="1">
        <f>IFERROR(__xludf.DUMMYFUNCTION("""COMPUTED_VALUE"""),1185.34)</f>
        <v>1185.34</v>
      </c>
      <c r="G380" s="2">
        <f>IFERROR(__xludf.DUMMYFUNCTION("""COMPUTED_VALUE"""),45846.66666666667)</f>
        <v>45846.66667</v>
      </c>
      <c r="H380" s="1">
        <f>IFERROR(__xludf.DUMMYFUNCTION("""COMPUTED_VALUE"""),1163.9)</f>
        <v>1163.9</v>
      </c>
      <c r="J380" s="2">
        <f>IFERROR(__xludf.DUMMYFUNCTION("""COMPUTED_VALUE"""),45846.66666666667)</f>
        <v>45846.66667</v>
      </c>
      <c r="K380" s="1">
        <f>IFERROR(__xludf.DUMMYFUNCTION("""COMPUTED_VALUE"""),1167.12)</f>
        <v>1167.12</v>
      </c>
      <c r="M380" s="2">
        <f>IFERROR(__xludf.DUMMYFUNCTION("""COMPUTED_VALUE"""),45846.66666666667)</f>
        <v>45846.66667</v>
      </c>
      <c r="N380" s="1">
        <f>IFERROR(__xludf.DUMMYFUNCTION("""COMPUTED_VALUE"""),1.2093021E7)</f>
        <v>12093021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IFERROR(__xludf.DUMMYFUNCTION("""COMPUTED_VALUE"""),1176.18)</f>
        <v>1176.18</v>
      </c>
      <c r="D381" s="2">
        <f>IFERROR(__xludf.DUMMYFUNCTION("""COMPUTED_VALUE"""),45847.66666666667)</f>
        <v>45847.66667</v>
      </c>
      <c r="E381" s="1">
        <f>IFERROR(__xludf.DUMMYFUNCTION("""COMPUTED_VALUE"""),1176.18)</f>
        <v>1176.18</v>
      </c>
      <c r="G381" s="2">
        <f>IFERROR(__xludf.DUMMYFUNCTION("""COMPUTED_VALUE"""),45847.66666666667)</f>
        <v>45847.66667</v>
      </c>
      <c r="H381" s="1">
        <f>IFERROR(__xludf.DUMMYFUNCTION("""COMPUTED_VALUE"""),1147.12)</f>
        <v>1147.12</v>
      </c>
      <c r="J381" s="2">
        <f>IFERROR(__xludf.DUMMYFUNCTION("""COMPUTED_VALUE"""),45847.66666666667)</f>
        <v>45847.66667</v>
      </c>
      <c r="K381" s="1">
        <f>IFERROR(__xludf.DUMMYFUNCTION("""COMPUTED_VALUE"""),1159.04)</f>
        <v>1159.04</v>
      </c>
      <c r="M381" s="2">
        <f>IFERROR(__xludf.DUMMYFUNCTION("""COMPUTED_VALUE"""),45847.66666666667)</f>
        <v>45847.66667</v>
      </c>
      <c r="N381" s="1">
        <f>IFERROR(__xludf.DUMMYFUNCTION("""COMPUTED_VALUE"""),2.6009272E7)</f>
        <v>26009272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IFERROR(__xludf.DUMMYFUNCTION("""COMPUTED_VALUE"""),1160.91)</f>
        <v>1160.91</v>
      </c>
      <c r="D382" s="2">
        <f>IFERROR(__xludf.DUMMYFUNCTION("""COMPUTED_VALUE"""),45848.66666666667)</f>
        <v>45848.66667</v>
      </c>
      <c r="E382" s="1">
        <f>IFERROR(__xludf.DUMMYFUNCTION("""COMPUTED_VALUE"""),1178.38)</f>
        <v>1178.38</v>
      </c>
      <c r="G382" s="2">
        <f>IFERROR(__xludf.DUMMYFUNCTION("""COMPUTED_VALUE"""),45848.66666666667)</f>
        <v>45848.66667</v>
      </c>
      <c r="H382" s="1">
        <f>IFERROR(__xludf.DUMMYFUNCTION("""COMPUTED_VALUE"""),1154.91)</f>
        <v>1154.91</v>
      </c>
      <c r="J382" s="2">
        <f>IFERROR(__xludf.DUMMYFUNCTION("""COMPUTED_VALUE"""),45848.66666666667)</f>
        <v>45848.66667</v>
      </c>
      <c r="K382" s="1">
        <f>IFERROR(__xludf.DUMMYFUNCTION("""COMPUTED_VALUE"""),1177.72)</f>
        <v>1177.72</v>
      </c>
      <c r="M382" s="2">
        <f>IFERROR(__xludf.DUMMYFUNCTION("""COMPUTED_VALUE"""),45848.66666666667)</f>
        <v>45848.66667</v>
      </c>
      <c r="N382" s="1">
        <f>IFERROR(__xludf.DUMMYFUNCTION("""COMPUTED_VALUE"""),1.9549086E7)</f>
        <v>19549086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IFERROR(__xludf.DUMMYFUNCTION("""COMPUTED_VALUE"""),1170.34)</f>
        <v>1170.34</v>
      </c>
      <c r="D383" s="2">
        <f>IFERROR(__xludf.DUMMYFUNCTION("""COMPUTED_VALUE"""),45849.66666666667)</f>
        <v>45849.66667</v>
      </c>
      <c r="E383" s="1">
        <f>IFERROR(__xludf.DUMMYFUNCTION("""COMPUTED_VALUE"""),1172.05)</f>
        <v>1172.05</v>
      </c>
      <c r="G383" s="2">
        <f>IFERROR(__xludf.DUMMYFUNCTION("""COMPUTED_VALUE"""),45849.66666666667)</f>
        <v>45849.66667</v>
      </c>
      <c r="H383" s="1">
        <f>IFERROR(__xludf.DUMMYFUNCTION("""COMPUTED_VALUE"""),1159.09)</f>
        <v>1159.09</v>
      </c>
      <c r="J383" s="2">
        <f>IFERROR(__xludf.DUMMYFUNCTION("""COMPUTED_VALUE"""),45849.66666666667)</f>
        <v>45849.66667</v>
      </c>
      <c r="K383" s="1">
        <f>IFERROR(__xludf.DUMMYFUNCTION("""COMPUTED_VALUE"""),1168.6)</f>
        <v>1168.6</v>
      </c>
      <c r="M383" s="2">
        <f>IFERROR(__xludf.DUMMYFUNCTION("""COMPUTED_VALUE"""),45849.66666666667)</f>
        <v>45849.66667</v>
      </c>
      <c r="N383" s="1">
        <f>IFERROR(__xludf.DUMMYFUNCTION("""COMPUTED_VALUE"""),1.2799716E7)</f>
        <v>12799716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IFERROR(__xludf.DUMMYFUNCTION("""COMPUTED_VALUE"""),1173.86)</f>
        <v>1173.86</v>
      </c>
      <c r="D384" s="2">
        <f>IFERROR(__xludf.DUMMYFUNCTION("""COMPUTED_VALUE"""),45852.66666666667)</f>
        <v>45852.66667</v>
      </c>
      <c r="E384" s="1">
        <f>IFERROR(__xludf.DUMMYFUNCTION("""COMPUTED_VALUE"""),1177.99)</f>
        <v>1177.99</v>
      </c>
      <c r="G384" s="2">
        <f>IFERROR(__xludf.DUMMYFUNCTION("""COMPUTED_VALUE"""),45852.66666666667)</f>
        <v>45852.66667</v>
      </c>
      <c r="H384" s="1">
        <f>IFERROR(__xludf.DUMMYFUNCTION("""COMPUTED_VALUE"""),1165.51)</f>
        <v>1165.51</v>
      </c>
      <c r="J384" s="2">
        <f>IFERROR(__xludf.DUMMYFUNCTION("""COMPUTED_VALUE"""),45852.66666666667)</f>
        <v>45852.66667</v>
      </c>
      <c r="K384" s="1">
        <f>IFERROR(__xludf.DUMMYFUNCTION("""COMPUTED_VALUE"""),1174.37)</f>
        <v>1174.37</v>
      </c>
      <c r="M384" s="2">
        <f>IFERROR(__xludf.DUMMYFUNCTION("""COMPUTED_VALUE"""),45852.66666666667)</f>
        <v>45852.66667</v>
      </c>
      <c r="N384" s="1">
        <f>IFERROR(__xludf.DUMMYFUNCTION("""COMPUTED_VALUE"""),1.3917274E7)</f>
        <v>13917274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IFERROR(__xludf.DUMMYFUNCTION("""COMPUTED_VALUE"""),1172.85)</f>
        <v>1172.85</v>
      </c>
      <c r="D385" s="2">
        <f>IFERROR(__xludf.DUMMYFUNCTION("""COMPUTED_VALUE"""),45853.66666666667)</f>
        <v>45853.66667</v>
      </c>
      <c r="E385" s="1">
        <f>IFERROR(__xludf.DUMMYFUNCTION("""COMPUTED_VALUE"""),1179.57)</f>
        <v>1179.57</v>
      </c>
      <c r="G385" s="2">
        <f>IFERROR(__xludf.DUMMYFUNCTION("""COMPUTED_VALUE"""),45853.66666666667)</f>
        <v>45853.66667</v>
      </c>
      <c r="H385" s="1">
        <f>IFERROR(__xludf.DUMMYFUNCTION("""COMPUTED_VALUE"""),1165.77)</f>
        <v>1165.77</v>
      </c>
      <c r="J385" s="2">
        <f>IFERROR(__xludf.DUMMYFUNCTION("""COMPUTED_VALUE"""),45853.66666666667)</f>
        <v>45853.66667</v>
      </c>
      <c r="K385" s="1">
        <f>IFERROR(__xludf.DUMMYFUNCTION("""COMPUTED_VALUE"""),1177.02)</f>
        <v>1177.02</v>
      </c>
      <c r="M385" s="2">
        <f>IFERROR(__xludf.DUMMYFUNCTION("""COMPUTED_VALUE"""),45853.66666666667)</f>
        <v>45853.66667</v>
      </c>
      <c r="N385" s="1">
        <f>IFERROR(__xludf.DUMMYFUNCTION("""COMPUTED_VALUE"""),1.205407E7)</f>
        <v>12054070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IFERROR(__xludf.DUMMYFUNCTION("""COMPUTED_VALUE"""),1175.76)</f>
        <v>1175.76</v>
      </c>
      <c r="D386" s="2">
        <f>IFERROR(__xludf.DUMMYFUNCTION("""COMPUTED_VALUE"""),45854.66666666667)</f>
        <v>45854.66667</v>
      </c>
      <c r="E386" s="1">
        <f>IFERROR(__xludf.DUMMYFUNCTION("""COMPUTED_VALUE"""),1193.72)</f>
        <v>1193.72</v>
      </c>
      <c r="G386" s="2">
        <f>IFERROR(__xludf.DUMMYFUNCTION("""COMPUTED_VALUE"""),45854.66666666667)</f>
        <v>45854.66667</v>
      </c>
      <c r="H386" s="1">
        <f>IFERROR(__xludf.DUMMYFUNCTION("""COMPUTED_VALUE"""),1168.97)</f>
        <v>1168.97</v>
      </c>
      <c r="J386" s="2">
        <f>IFERROR(__xludf.DUMMYFUNCTION("""COMPUTED_VALUE"""),45854.66666666667)</f>
        <v>45854.66667</v>
      </c>
      <c r="K386" s="1">
        <f>IFERROR(__xludf.DUMMYFUNCTION("""COMPUTED_VALUE"""),1190.32)</f>
        <v>1190.32</v>
      </c>
      <c r="M386" s="2">
        <f>IFERROR(__xludf.DUMMYFUNCTION("""COMPUTED_VALUE"""),45854.66666666667)</f>
        <v>45854.66667</v>
      </c>
      <c r="N386" s="1">
        <f>IFERROR(__xludf.DUMMYFUNCTION("""COMPUTED_VALUE"""),1.2433E7)</f>
        <v>12433000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IFERROR(__xludf.DUMMYFUNCTION("""COMPUTED_VALUE"""),1188.01)</f>
        <v>1188.01</v>
      </c>
      <c r="D387" s="2">
        <f>IFERROR(__xludf.DUMMYFUNCTION("""COMPUTED_VALUE"""),45855.66666666667)</f>
        <v>45855.66667</v>
      </c>
      <c r="E387" s="1">
        <f>IFERROR(__xludf.DUMMYFUNCTION("""COMPUTED_VALUE"""),1192.73)</f>
        <v>1192.73</v>
      </c>
      <c r="G387" s="2">
        <f>IFERROR(__xludf.DUMMYFUNCTION("""COMPUTED_VALUE"""),45855.66666666667)</f>
        <v>45855.66667</v>
      </c>
      <c r="H387" s="1">
        <f>IFERROR(__xludf.DUMMYFUNCTION("""COMPUTED_VALUE"""),1159.17)</f>
        <v>1159.17</v>
      </c>
      <c r="J387" s="2">
        <f>IFERROR(__xludf.DUMMYFUNCTION("""COMPUTED_VALUE"""),45855.66666666667)</f>
        <v>45855.66667</v>
      </c>
      <c r="K387" s="1">
        <f>IFERROR(__xludf.DUMMYFUNCTION("""COMPUTED_VALUE"""),1165.97)</f>
        <v>1165.97</v>
      </c>
      <c r="M387" s="2">
        <f>IFERROR(__xludf.DUMMYFUNCTION("""COMPUTED_VALUE"""),45855.66666666667)</f>
        <v>45855.66667</v>
      </c>
      <c r="N387" s="1">
        <f>IFERROR(__xludf.DUMMYFUNCTION("""COMPUTED_VALUE"""),1.9424488E7)</f>
        <v>19424488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IFERROR(__xludf.DUMMYFUNCTION("""COMPUTED_VALUE"""),1167.42)</f>
        <v>1167.42</v>
      </c>
      <c r="D388" s="2">
        <f>IFERROR(__xludf.DUMMYFUNCTION("""COMPUTED_VALUE"""),45856.66666666667)</f>
        <v>45856.66667</v>
      </c>
      <c r="E388" s="1">
        <f>IFERROR(__xludf.DUMMYFUNCTION("""COMPUTED_VALUE"""),1169.98)</f>
        <v>1169.98</v>
      </c>
      <c r="G388" s="2">
        <f>IFERROR(__xludf.DUMMYFUNCTION("""COMPUTED_VALUE"""),45856.66666666667)</f>
        <v>45856.66667</v>
      </c>
      <c r="H388" s="1">
        <f>IFERROR(__xludf.DUMMYFUNCTION("""COMPUTED_VALUE"""),1160.42)</f>
        <v>1160.42</v>
      </c>
      <c r="J388" s="2">
        <f>IFERROR(__xludf.DUMMYFUNCTION("""COMPUTED_VALUE"""),45856.66666666667)</f>
        <v>45856.66667</v>
      </c>
      <c r="K388" s="1">
        <f>IFERROR(__xludf.DUMMYFUNCTION("""COMPUTED_VALUE"""),1164.06)</f>
        <v>1164.06</v>
      </c>
      <c r="M388" s="2">
        <f>IFERROR(__xludf.DUMMYFUNCTION("""COMPUTED_VALUE"""),45856.66666666667)</f>
        <v>45856.66667</v>
      </c>
      <c r="N388" s="1">
        <f>IFERROR(__xludf.DUMMYFUNCTION("""COMPUTED_VALUE"""),1.0329553E7)</f>
        <v>10329553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IFERROR(__xludf.DUMMYFUNCTION("""COMPUTED_VALUE"""),1160.86)</f>
        <v>1160.86</v>
      </c>
      <c r="D389" s="2">
        <f>IFERROR(__xludf.DUMMYFUNCTION("""COMPUTED_VALUE"""),45859.66666666667)</f>
        <v>45859.66667</v>
      </c>
      <c r="E389" s="1">
        <f>IFERROR(__xludf.DUMMYFUNCTION("""COMPUTED_VALUE"""),1182.08)</f>
        <v>1182.08</v>
      </c>
      <c r="G389" s="2">
        <f>IFERROR(__xludf.DUMMYFUNCTION("""COMPUTED_VALUE"""),45859.66666666667)</f>
        <v>45859.66667</v>
      </c>
      <c r="H389" s="1">
        <f>IFERROR(__xludf.DUMMYFUNCTION("""COMPUTED_VALUE"""),1158.01)</f>
        <v>1158.01</v>
      </c>
      <c r="J389" s="2">
        <f>IFERROR(__xludf.DUMMYFUNCTION("""COMPUTED_VALUE"""),45859.66666666667)</f>
        <v>45859.66667</v>
      </c>
      <c r="K389" s="1">
        <f>IFERROR(__xludf.DUMMYFUNCTION("""COMPUTED_VALUE"""),1177.19)</f>
        <v>1177.19</v>
      </c>
      <c r="M389" s="2">
        <f>IFERROR(__xludf.DUMMYFUNCTION("""COMPUTED_VALUE"""),45859.66666666667)</f>
        <v>45859.66667</v>
      </c>
      <c r="N389" s="1">
        <f>IFERROR(__xludf.DUMMYFUNCTION("""COMPUTED_VALUE"""),1.2055159E7)</f>
        <v>12055159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IFERROR(__xludf.DUMMYFUNCTION("""COMPUTED_VALUE"""),1120.51)</f>
        <v>1120.51</v>
      </c>
      <c r="D390" s="2">
        <f>IFERROR(__xludf.DUMMYFUNCTION("""COMPUTED_VALUE"""),45860.66666666667)</f>
        <v>45860.66667</v>
      </c>
      <c r="E390" s="1">
        <f>IFERROR(__xludf.DUMMYFUNCTION("""COMPUTED_VALUE"""),1129.92)</f>
        <v>1129.92</v>
      </c>
      <c r="G390" s="2">
        <f>IFERROR(__xludf.DUMMYFUNCTION("""COMPUTED_VALUE"""),45860.66666666667)</f>
        <v>45860.66667</v>
      </c>
      <c r="H390" s="1">
        <f>IFERROR(__xludf.DUMMYFUNCTION("""COMPUTED_VALUE"""),1088.7)</f>
        <v>1088.7</v>
      </c>
      <c r="J390" s="2">
        <f>IFERROR(__xludf.DUMMYFUNCTION("""COMPUTED_VALUE"""),45860.66666666667)</f>
        <v>45860.66667</v>
      </c>
      <c r="K390" s="1">
        <f>IFERROR(__xludf.DUMMYFUNCTION("""COMPUTED_VALUE"""),1106.59)</f>
        <v>1106.59</v>
      </c>
      <c r="M390" s="2">
        <f>IFERROR(__xludf.DUMMYFUNCTION("""COMPUTED_VALUE"""),45860.66666666667)</f>
        <v>45860.66667</v>
      </c>
      <c r="N390" s="1">
        <f>IFERROR(__xludf.DUMMYFUNCTION("""COMPUTED_VALUE"""),2.9469688E7)</f>
        <v>29469688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IFERROR(__xludf.DUMMYFUNCTION("""COMPUTED_VALUE"""),1094.19)</f>
        <v>1094.19</v>
      </c>
      <c r="D391" s="2">
        <f>IFERROR(__xludf.DUMMYFUNCTION("""COMPUTED_VALUE"""),45861.66666666667)</f>
        <v>45861.66667</v>
      </c>
      <c r="E391" s="1">
        <f>IFERROR(__xludf.DUMMYFUNCTION("""COMPUTED_VALUE"""),1109.11)</f>
        <v>1109.11</v>
      </c>
      <c r="G391" s="2">
        <f>IFERROR(__xludf.DUMMYFUNCTION("""COMPUTED_VALUE"""),45861.66666666667)</f>
        <v>45861.66667</v>
      </c>
      <c r="H391" s="1">
        <f>IFERROR(__xludf.DUMMYFUNCTION("""COMPUTED_VALUE"""),1086.73)</f>
        <v>1086.73</v>
      </c>
      <c r="J391" s="2">
        <f>IFERROR(__xludf.DUMMYFUNCTION("""COMPUTED_VALUE"""),45861.66666666667)</f>
        <v>45861.66667</v>
      </c>
      <c r="K391" s="1">
        <f>IFERROR(__xludf.DUMMYFUNCTION("""COMPUTED_VALUE"""),1105.42)</f>
        <v>1105.42</v>
      </c>
      <c r="M391" s="2">
        <f>IFERROR(__xludf.DUMMYFUNCTION("""COMPUTED_VALUE"""),45861.66666666667)</f>
        <v>45861.66667</v>
      </c>
      <c r="N391" s="1">
        <f>IFERROR(__xludf.DUMMYFUNCTION("""COMPUTED_VALUE"""),1.7059229E7)</f>
        <v>17059229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IFERROR(__xludf.DUMMYFUNCTION("""COMPUTED_VALUE"""),1106.91)</f>
        <v>1106.91</v>
      </c>
      <c r="D392" s="2">
        <f>IFERROR(__xludf.DUMMYFUNCTION("""COMPUTED_VALUE"""),45862.66666666667)</f>
        <v>45862.66667</v>
      </c>
      <c r="E392" s="1">
        <f>IFERROR(__xludf.DUMMYFUNCTION("""COMPUTED_VALUE"""),1106.91)</f>
        <v>1106.91</v>
      </c>
      <c r="G392" s="2">
        <f>IFERROR(__xludf.DUMMYFUNCTION("""COMPUTED_VALUE"""),45862.66666666667)</f>
        <v>45862.66667</v>
      </c>
      <c r="H392" s="1">
        <f>IFERROR(__xludf.DUMMYFUNCTION("""COMPUTED_VALUE"""),1084.12)</f>
        <v>1084.12</v>
      </c>
      <c r="J392" s="2">
        <f>IFERROR(__xludf.DUMMYFUNCTION("""COMPUTED_VALUE"""),45862.66666666667)</f>
        <v>45862.66667</v>
      </c>
      <c r="K392" s="1">
        <f>IFERROR(__xludf.DUMMYFUNCTION("""COMPUTED_VALUE"""),1087.29)</f>
        <v>1087.29</v>
      </c>
      <c r="M392" s="2">
        <f>IFERROR(__xludf.DUMMYFUNCTION("""COMPUTED_VALUE"""),45862.66666666667)</f>
        <v>45862.66667</v>
      </c>
      <c r="N392" s="1">
        <f>IFERROR(__xludf.DUMMYFUNCTION("""COMPUTED_VALUE"""),1.416123E7)</f>
        <v>14161230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IFERROR(__xludf.DUMMYFUNCTION("""COMPUTED_VALUE"""),1090.03)</f>
        <v>1090.03</v>
      </c>
      <c r="D393" s="2">
        <f>IFERROR(__xludf.DUMMYFUNCTION("""COMPUTED_VALUE"""),45863.66666666667)</f>
        <v>45863.66667</v>
      </c>
      <c r="E393" s="1">
        <f>IFERROR(__xludf.DUMMYFUNCTION("""COMPUTED_VALUE"""),1097.88)</f>
        <v>1097.88</v>
      </c>
      <c r="G393" s="2">
        <f>IFERROR(__xludf.DUMMYFUNCTION("""COMPUTED_VALUE"""),45863.66666666667)</f>
        <v>45863.66667</v>
      </c>
      <c r="H393" s="1">
        <f>IFERROR(__xludf.DUMMYFUNCTION("""COMPUTED_VALUE"""),1084.95)</f>
        <v>1084.95</v>
      </c>
      <c r="J393" s="2">
        <f>IFERROR(__xludf.DUMMYFUNCTION("""COMPUTED_VALUE"""),45863.66666666667)</f>
        <v>45863.66667</v>
      </c>
      <c r="K393" s="1">
        <f>IFERROR(__xludf.DUMMYFUNCTION("""COMPUTED_VALUE"""),1087.71)</f>
        <v>1087.71</v>
      </c>
      <c r="M393" s="2">
        <f>IFERROR(__xludf.DUMMYFUNCTION("""COMPUTED_VALUE"""),45863.66666666667)</f>
        <v>45863.66667</v>
      </c>
      <c r="N393" s="1">
        <f>IFERROR(__xludf.DUMMYFUNCTION("""COMPUTED_VALUE"""),1.0905538E7)</f>
        <v>10905538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IFERROR(__xludf.DUMMYFUNCTION("""COMPUTED_VALUE"""),1081.42)</f>
        <v>1081.42</v>
      </c>
      <c r="D394" s="2">
        <f>IFERROR(__xludf.DUMMYFUNCTION("""COMPUTED_VALUE"""),45866.66666666667)</f>
        <v>45866.66667</v>
      </c>
      <c r="E394" s="1">
        <f>IFERROR(__xludf.DUMMYFUNCTION("""COMPUTED_VALUE"""),1084.51)</f>
        <v>1084.51</v>
      </c>
      <c r="G394" s="2">
        <f>IFERROR(__xludf.DUMMYFUNCTION("""COMPUTED_VALUE"""),45866.66666666667)</f>
        <v>45866.66667</v>
      </c>
      <c r="H394" s="1">
        <f>IFERROR(__xludf.DUMMYFUNCTION("""COMPUTED_VALUE"""),1056.44)</f>
        <v>1056.44</v>
      </c>
      <c r="J394" s="2">
        <f>IFERROR(__xludf.DUMMYFUNCTION("""COMPUTED_VALUE"""),45866.66666666667)</f>
        <v>45866.66667</v>
      </c>
      <c r="K394" s="1">
        <f>IFERROR(__xludf.DUMMYFUNCTION("""COMPUTED_VALUE"""),1066.69)</f>
        <v>1066.69</v>
      </c>
      <c r="M394" s="2">
        <f>IFERROR(__xludf.DUMMYFUNCTION("""COMPUTED_VALUE"""),45866.66666666667)</f>
        <v>45866.66667</v>
      </c>
      <c r="N394" s="1">
        <f>IFERROR(__xludf.DUMMYFUNCTION("""COMPUTED_VALUE"""),1.6091408E7)</f>
        <v>16091408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IFERROR(__xludf.DUMMYFUNCTION("""COMPUTED_VALUE"""),1070.26)</f>
        <v>1070.26</v>
      </c>
      <c r="D395" s="2">
        <f>IFERROR(__xludf.DUMMYFUNCTION("""COMPUTED_VALUE"""),45867.66666666667)</f>
        <v>45867.66667</v>
      </c>
      <c r="E395" s="1">
        <f>IFERROR(__xludf.DUMMYFUNCTION("""COMPUTED_VALUE"""),1095.04)</f>
        <v>1095.04</v>
      </c>
      <c r="G395" s="2">
        <f>IFERROR(__xludf.DUMMYFUNCTION("""COMPUTED_VALUE"""),45867.66666666667)</f>
        <v>45867.66667</v>
      </c>
      <c r="H395" s="1">
        <f>IFERROR(__xludf.DUMMYFUNCTION("""COMPUTED_VALUE"""),1065.76)</f>
        <v>1065.76</v>
      </c>
      <c r="J395" s="2">
        <f>IFERROR(__xludf.DUMMYFUNCTION("""COMPUTED_VALUE"""),45867.66666666667)</f>
        <v>45867.66667</v>
      </c>
      <c r="K395" s="1">
        <f>IFERROR(__xludf.DUMMYFUNCTION("""COMPUTED_VALUE"""),1094.03)</f>
        <v>1094.03</v>
      </c>
      <c r="M395" s="2">
        <f>IFERROR(__xludf.DUMMYFUNCTION("""COMPUTED_VALUE"""),45867.66666666667)</f>
        <v>45867.66667</v>
      </c>
      <c r="N395" s="1">
        <f>IFERROR(__xludf.DUMMYFUNCTION("""COMPUTED_VALUE"""),2.1242681E7)</f>
        <v>21242681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IFERROR(__xludf.DUMMYFUNCTION("""COMPUTED_VALUE"""),1095.97)</f>
        <v>1095.97</v>
      </c>
      <c r="D396" s="2">
        <f>IFERROR(__xludf.DUMMYFUNCTION("""COMPUTED_VALUE"""),45868.66666666667)</f>
        <v>45868.66667</v>
      </c>
      <c r="E396" s="1">
        <f>IFERROR(__xludf.DUMMYFUNCTION("""COMPUTED_VALUE"""),1111.84)</f>
        <v>1111.84</v>
      </c>
      <c r="G396" s="2">
        <f>IFERROR(__xludf.DUMMYFUNCTION("""COMPUTED_VALUE"""),45868.66666666667)</f>
        <v>45868.66667</v>
      </c>
      <c r="H396" s="1">
        <f>IFERROR(__xludf.DUMMYFUNCTION("""COMPUTED_VALUE"""),1095.97)</f>
        <v>1095.97</v>
      </c>
      <c r="J396" s="2">
        <f>IFERROR(__xludf.DUMMYFUNCTION("""COMPUTED_VALUE"""),45868.66666666667)</f>
        <v>45868.66667</v>
      </c>
      <c r="K396" s="1">
        <f>IFERROR(__xludf.DUMMYFUNCTION("""COMPUTED_VALUE"""),1102.4)</f>
        <v>1102.4</v>
      </c>
      <c r="M396" s="2">
        <f>IFERROR(__xludf.DUMMYFUNCTION("""COMPUTED_VALUE"""),45868.66666666667)</f>
        <v>45868.66667</v>
      </c>
      <c r="N396" s="1">
        <f>IFERROR(__xludf.DUMMYFUNCTION("""COMPUTED_VALUE"""),2.825092E7)</f>
        <v>28250920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IFERROR(__xludf.DUMMYFUNCTION("""COMPUTED_VALUE"""),1102.06)</f>
        <v>1102.06</v>
      </c>
      <c r="D397" s="2">
        <f>IFERROR(__xludf.DUMMYFUNCTION("""COMPUTED_VALUE"""),45869.66666666667)</f>
        <v>45869.66667</v>
      </c>
      <c r="E397" s="1">
        <f>IFERROR(__xludf.DUMMYFUNCTION("""COMPUTED_VALUE"""),1119.03)</f>
        <v>1119.03</v>
      </c>
      <c r="G397" s="2">
        <f>IFERROR(__xludf.DUMMYFUNCTION("""COMPUTED_VALUE"""),45869.66666666667)</f>
        <v>45869.66667</v>
      </c>
      <c r="H397" s="1">
        <f>IFERROR(__xludf.DUMMYFUNCTION("""COMPUTED_VALUE"""),1096.86)</f>
        <v>1096.86</v>
      </c>
      <c r="J397" s="2">
        <f>IFERROR(__xludf.DUMMYFUNCTION("""COMPUTED_VALUE"""),45869.66666666667)</f>
        <v>45869.66667</v>
      </c>
      <c r="K397" s="1">
        <f>IFERROR(__xludf.DUMMYFUNCTION("""COMPUTED_VALUE"""),1113.75)</f>
        <v>1113.75</v>
      </c>
      <c r="M397" s="2">
        <f>IFERROR(__xludf.DUMMYFUNCTION("""COMPUTED_VALUE"""),45869.66666666667)</f>
        <v>45869.66667</v>
      </c>
      <c r="N397" s="1">
        <f>IFERROR(__xludf.DUMMYFUNCTION("""COMPUTED_VALUE"""),2.0515179E7)</f>
        <v>20515179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IFERROR(__xludf.DUMMYFUNCTION("""COMPUTED_VALUE"""),1121.17)</f>
        <v>1121.17</v>
      </c>
      <c r="D398" s="2">
        <f>IFERROR(__xludf.DUMMYFUNCTION("""COMPUTED_VALUE"""),45870.66666666667)</f>
        <v>45870.66667</v>
      </c>
      <c r="E398" s="1">
        <f>IFERROR(__xludf.DUMMYFUNCTION("""COMPUTED_VALUE"""),1135.93)</f>
        <v>1135.93</v>
      </c>
      <c r="G398" s="2">
        <f>IFERROR(__xludf.DUMMYFUNCTION("""COMPUTED_VALUE"""),45870.66666666667)</f>
        <v>45870.66667</v>
      </c>
      <c r="H398" s="1">
        <f>IFERROR(__xludf.DUMMYFUNCTION("""COMPUTED_VALUE"""),1107.27)</f>
        <v>1107.27</v>
      </c>
      <c r="J398" s="2">
        <f>IFERROR(__xludf.DUMMYFUNCTION("""COMPUTED_VALUE"""),45870.66666666667)</f>
        <v>45870.66667</v>
      </c>
      <c r="K398" s="1">
        <f>IFERROR(__xludf.DUMMYFUNCTION("""COMPUTED_VALUE"""),1107.67)</f>
        <v>1107.67</v>
      </c>
      <c r="M398" s="2">
        <f>IFERROR(__xludf.DUMMYFUNCTION("""COMPUTED_VALUE"""),45870.66666666667)</f>
        <v>45870.66667</v>
      </c>
      <c r="N398" s="1">
        <f>IFERROR(__xludf.DUMMYFUNCTION("""COMPUTED_VALUE"""),1.7239952E7)</f>
        <v>17239952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IFERROR(__xludf.DUMMYFUNCTION("""COMPUTED_VALUE"""),1110.81)</f>
        <v>1110.81</v>
      </c>
      <c r="D399" s="2">
        <f>IFERROR(__xludf.DUMMYFUNCTION("""COMPUTED_VALUE"""),45873.66666666667)</f>
        <v>45873.66667</v>
      </c>
      <c r="E399" s="1">
        <f>IFERROR(__xludf.DUMMYFUNCTION("""COMPUTED_VALUE"""),1118.85)</f>
        <v>1118.85</v>
      </c>
      <c r="G399" s="2">
        <f>IFERROR(__xludf.DUMMYFUNCTION("""COMPUTED_VALUE"""),45873.66666666667)</f>
        <v>45873.66667</v>
      </c>
      <c r="H399" s="1">
        <f>IFERROR(__xludf.DUMMYFUNCTION("""COMPUTED_VALUE"""),1105.54)</f>
        <v>1105.54</v>
      </c>
      <c r="J399" s="2">
        <f>IFERROR(__xludf.DUMMYFUNCTION("""COMPUTED_VALUE"""),45873.66666666667)</f>
        <v>45873.66667</v>
      </c>
      <c r="K399" s="1">
        <f>IFERROR(__xludf.DUMMYFUNCTION("""COMPUTED_VALUE"""),1108.65)</f>
        <v>1108.65</v>
      </c>
      <c r="M399" s="2">
        <f>IFERROR(__xludf.DUMMYFUNCTION("""COMPUTED_VALUE"""),45873.66666666667)</f>
        <v>45873.66667</v>
      </c>
      <c r="N399" s="1">
        <f>IFERROR(__xludf.DUMMYFUNCTION("""COMPUTED_VALUE"""),1.1569444E7)</f>
        <v>11569444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IFERROR(__xludf.DUMMYFUNCTION("""COMPUTED_VALUE"""),1108.61)</f>
        <v>1108.61</v>
      </c>
      <c r="D400" s="2">
        <f>IFERROR(__xludf.DUMMYFUNCTION("""COMPUTED_VALUE"""),45874.66666666667)</f>
        <v>45874.66667</v>
      </c>
      <c r="E400" s="1">
        <f>IFERROR(__xludf.DUMMYFUNCTION("""COMPUTED_VALUE"""),1122.35)</f>
        <v>1122.35</v>
      </c>
      <c r="G400" s="2">
        <f>IFERROR(__xludf.DUMMYFUNCTION("""COMPUTED_VALUE"""),45874.66666666667)</f>
        <v>45874.66667</v>
      </c>
      <c r="H400" s="1">
        <f>IFERROR(__xludf.DUMMYFUNCTION("""COMPUTED_VALUE"""),1108.19)</f>
        <v>1108.19</v>
      </c>
      <c r="J400" s="2">
        <f>IFERROR(__xludf.DUMMYFUNCTION("""COMPUTED_VALUE"""),45874.66666666667)</f>
        <v>45874.66667</v>
      </c>
      <c r="K400" s="1">
        <f>IFERROR(__xludf.DUMMYFUNCTION("""COMPUTED_VALUE"""),1117.21)</f>
        <v>1117.21</v>
      </c>
      <c r="M400" s="2">
        <f>IFERROR(__xludf.DUMMYFUNCTION("""COMPUTED_VALUE"""),45874.66666666667)</f>
        <v>45874.66667</v>
      </c>
      <c r="N400" s="1">
        <f>IFERROR(__xludf.DUMMYFUNCTION("""COMPUTED_VALUE"""),1.0486533E7)</f>
        <v>10486533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IFERROR(__xludf.DUMMYFUNCTION("""COMPUTED_VALUE"""),1124.81)</f>
        <v>1124.81</v>
      </c>
      <c r="D401" s="2">
        <f>IFERROR(__xludf.DUMMYFUNCTION("""COMPUTED_VALUE"""),45875.66666666667)</f>
        <v>45875.66667</v>
      </c>
      <c r="E401" s="1">
        <f>IFERROR(__xludf.DUMMYFUNCTION("""COMPUTED_VALUE"""),1143.87)</f>
        <v>1143.87</v>
      </c>
      <c r="G401" s="2">
        <f>IFERROR(__xludf.DUMMYFUNCTION("""COMPUTED_VALUE"""),45875.66666666667)</f>
        <v>45875.66667</v>
      </c>
      <c r="H401" s="1">
        <f>IFERROR(__xludf.DUMMYFUNCTION("""COMPUTED_VALUE"""),1118.54)</f>
        <v>1118.54</v>
      </c>
      <c r="J401" s="2">
        <f>IFERROR(__xludf.DUMMYFUNCTION("""COMPUTED_VALUE"""),45875.66666666667)</f>
        <v>45875.66667</v>
      </c>
      <c r="K401" s="1">
        <f>IFERROR(__xludf.DUMMYFUNCTION("""COMPUTED_VALUE"""),1134.24)</f>
        <v>1134.24</v>
      </c>
      <c r="M401" s="2">
        <f>IFERROR(__xludf.DUMMYFUNCTION("""COMPUTED_VALUE"""),45875.66666666667)</f>
        <v>45875.66667</v>
      </c>
      <c r="N401" s="1">
        <f>IFERROR(__xludf.DUMMYFUNCTION("""COMPUTED_VALUE"""),1.2345672E7)</f>
        <v>12345672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IFERROR(__xludf.DUMMYFUNCTION("""COMPUTED_VALUE"""),1130.86)</f>
        <v>1130.86</v>
      </c>
      <c r="D402" s="2">
        <f>IFERROR(__xludf.DUMMYFUNCTION("""COMPUTED_VALUE"""),45876.66666666667)</f>
        <v>45876.66667</v>
      </c>
      <c r="E402" s="1">
        <f>IFERROR(__xludf.DUMMYFUNCTION("""COMPUTED_VALUE"""),1144.2)</f>
        <v>1144.2</v>
      </c>
      <c r="G402" s="2">
        <f>IFERROR(__xludf.DUMMYFUNCTION("""COMPUTED_VALUE"""),45876.66666666667)</f>
        <v>45876.66667</v>
      </c>
      <c r="H402" s="1">
        <f>IFERROR(__xludf.DUMMYFUNCTION("""COMPUTED_VALUE"""),1128.12)</f>
        <v>1128.12</v>
      </c>
      <c r="J402" s="2">
        <f>IFERROR(__xludf.DUMMYFUNCTION("""COMPUTED_VALUE"""),45876.66666666667)</f>
        <v>45876.66667</v>
      </c>
      <c r="K402" s="1">
        <f>IFERROR(__xludf.DUMMYFUNCTION("""COMPUTED_VALUE"""),1142.01)</f>
        <v>1142.01</v>
      </c>
      <c r="M402" s="2">
        <f>IFERROR(__xludf.DUMMYFUNCTION("""COMPUTED_VALUE"""),45876.66666666667)</f>
        <v>45876.66667</v>
      </c>
      <c r="N402" s="1">
        <f>IFERROR(__xludf.DUMMYFUNCTION("""COMPUTED_VALUE"""),8376017.0)</f>
        <v>8376017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IFERROR(__xludf.DUMMYFUNCTION("""COMPUTED_VALUE"""),1141.77)</f>
        <v>1141.77</v>
      </c>
      <c r="D403" s="2">
        <f>IFERROR(__xludf.DUMMYFUNCTION("""COMPUTED_VALUE"""),45877.66666666667)</f>
        <v>45877.66667</v>
      </c>
      <c r="E403" s="1">
        <f>IFERROR(__xludf.DUMMYFUNCTION("""COMPUTED_VALUE"""),1158.0)</f>
        <v>1158</v>
      </c>
      <c r="G403" s="2">
        <f>IFERROR(__xludf.DUMMYFUNCTION("""COMPUTED_VALUE"""),45877.66666666667)</f>
        <v>45877.66667</v>
      </c>
      <c r="H403" s="1">
        <f>IFERROR(__xludf.DUMMYFUNCTION("""COMPUTED_VALUE"""),1141.77)</f>
        <v>1141.77</v>
      </c>
      <c r="J403" s="2">
        <f>IFERROR(__xludf.DUMMYFUNCTION("""COMPUTED_VALUE"""),45877.66666666667)</f>
        <v>45877.66667</v>
      </c>
      <c r="K403" s="1">
        <f>IFERROR(__xludf.DUMMYFUNCTION("""COMPUTED_VALUE"""),1155.04)</f>
        <v>1155.04</v>
      </c>
      <c r="M403" s="2">
        <f>IFERROR(__xludf.DUMMYFUNCTION("""COMPUTED_VALUE"""),45877.66666666667)</f>
        <v>45877.66667</v>
      </c>
      <c r="N403" s="1">
        <f>IFERROR(__xludf.DUMMYFUNCTION("""COMPUTED_VALUE"""),9206186.0)</f>
        <v>9206186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IFERROR(__xludf.DUMMYFUNCTION("""COMPUTED_VALUE"""),1158.46)</f>
        <v>1158.46</v>
      </c>
      <c r="D404" s="2">
        <f>IFERROR(__xludf.DUMMYFUNCTION("""COMPUTED_VALUE"""),45880.66666666667)</f>
        <v>45880.66667</v>
      </c>
      <c r="E404" s="1">
        <f>IFERROR(__xludf.DUMMYFUNCTION("""COMPUTED_VALUE"""),1167.72)</f>
        <v>1167.72</v>
      </c>
      <c r="G404" s="2">
        <f>IFERROR(__xludf.DUMMYFUNCTION("""COMPUTED_VALUE"""),45880.66666666667)</f>
        <v>45880.66667</v>
      </c>
      <c r="H404" s="1">
        <f>IFERROR(__xludf.DUMMYFUNCTION("""COMPUTED_VALUE"""),1138.15)</f>
        <v>1138.15</v>
      </c>
      <c r="J404" s="2">
        <f>IFERROR(__xludf.DUMMYFUNCTION("""COMPUTED_VALUE"""),45880.66666666667)</f>
        <v>45880.66667</v>
      </c>
      <c r="K404" s="1">
        <f>IFERROR(__xludf.DUMMYFUNCTION("""COMPUTED_VALUE"""),1163.43)</f>
        <v>1163.43</v>
      </c>
      <c r="M404" s="2">
        <f>IFERROR(__xludf.DUMMYFUNCTION("""COMPUTED_VALUE"""),45880.66666666667)</f>
        <v>45880.66667</v>
      </c>
      <c r="N404" s="1">
        <f>IFERROR(__xludf.DUMMYFUNCTION("""COMPUTED_VALUE"""),1.5992813E7)</f>
        <v>15992813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IFERROR(__xludf.DUMMYFUNCTION("""COMPUTED_VALUE"""),1163.79)</f>
        <v>1163.79</v>
      </c>
      <c r="D405" s="2">
        <f>IFERROR(__xludf.DUMMYFUNCTION("""COMPUTED_VALUE"""),45881.66666666667)</f>
        <v>45881.66667</v>
      </c>
      <c r="E405" s="1">
        <f>IFERROR(__xludf.DUMMYFUNCTION("""COMPUTED_VALUE"""),1169.78)</f>
        <v>1169.78</v>
      </c>
      <c r="G405" s="2">
        <f>IFERROR(__xludf.DUMMYFUNCTION("""COMPUTED_VALUE"""),45881.66666666667)</f>
        <v>45881.66667</v>
      </c>
      <c r="H405" s="1">
        <f>IFERROR(__xludf.DUMMYFUNCTION("""COMPUTED_VALUE"""),1151.04)</f>
        <v>1151.04</v>
      </c>
      <c r="J405" s="2">
        <f>IFERROR(__xludf.DUMMYFUNCTION("""COMPUTED_VALUE"""),45881.66666666667)</f>
        <v>45881.66667</v>
      </c>
      <c r="K405" s="1">
        <f>IFERROR(__xludf.DUMMYFUNCTION("""COMPUTED_VALUE"""),1156.91)</f>
        <v>1156.91</v>
      </c>
      <c r="M405" s="2">
        <f>IFERROR(__xludf.DUMMYFUNCTION("""COMPUTED_VALUE"""),45881.66666666667)</f>
        <v>45881.66667</v>
      </c>
      <c r="N405" s="1">
        <f>IFERROR(__xludf.DUMMYFUNCTION("""COMPUTED_VALUE"""),1.3351671E7)</f>
        <v>13351671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IFERROR(__xludf.DUMMYFUNCTION("""COMPUTED_VALUE"""),1155.56)</f>
        <v>1155.56</v>
      </c>
      <c r="D406" s="2">
        <f>IFERROR(__xludf.DUMMYFUNCTION("""COMPUTED_VALUE"""),45882.66666666667)</f>
        <v>45882.66667</v>
      </c>
      <c r="E406" s="1">
        <f>IFERROR(__xludf.DUMMYFUNCTION("""COMPUTED_VALUE"""),1155.56)</f>
        <v>1155.56</v>
      </c>
      <c r="G406" s="2">
        <f>IFERROR(__xludf.DUMMYFUNCTION("""COMPUTED_VALUE"""),45882.66666666667)</f>
        <v>45882.66667</v>
      </c>
      <c r="H406" s="1">
        <f>IFERROR(__xludf.DUMMYFUNCTION("""COMPUTED_VALUE"""),1133.08)</f>
        <v>1133.08</v>
      </c>
      <c r="J406" s="2">
        <f>IFERROR(__xludf.DUMMYFUNCTION("""COMPUTED_VALUE"""),45882.66666666667)</f>
        <v>45882.66667</v>
      </c>
      <c r="K406" s="1">
        <f>IFERROR(__xludf.DUMMYFUNCTION("""COMPUTED_VALUE"""),1141.14)</f>
        <v>1141.14</v>
      </c>
      <c r="M406" s="2">
        <f>IFERROR(__xludf.DUMMYFUNCTION("""COMPUTED_VALUE"""),45882.66666666667)</f>
        <v>45882.66667</v>
      </c>
      <c r="N406" s="1">
        <f>IFERROR(__xludf.DUMMYFUNCTION("""COMPUTED_VALUE"""),1.2259141E7)</f>
        <v>12259141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IFERROR(__xludf.DUMMYFUNCTION("""COMPUTED_VALUE"""),1140.61)</f>
        <v>1140.61</v>
      </c>
      <c r="D407" s="2">
        <f>IFERROR(__xludf.DUMMYFUNCTION("""COMPUTED_VALUE"""),45883.66666666667)</f>
        <v>45883.66667</v>
      </c>
      <c r="E407" s="1">
        <f>IFERROR(__xludf.DUMMYFUNCTION("""COMPUTED_VALUE"""),1150.01)</f>
        <v>1150.01</v>
      </c>
      <c r="G407" s="2">
        <f>IFERROR(__xludf.DUMMYFUNCTION("""COMPUTED_VALUE"""),45883.66666666667)</f>
        <v>45883.66667</v>
      </c>
      <c r="H407" s="1">
        <f>IFERROR(__xludf.DUMMYFUNCTION("""COMPUTED_VALUE"""),1134.75)</f>
        <v>1134.75</v>
      </c>
      <c r="J407" s="2">
        <f>IFERROR(__xludf.DUMMYFUNCTION("""COMPUTED_VALUE"""),45883.66666666667)</f>
        <v>45883.66667</v>
      </c>
      <c r="K407" s="1">
        <f>IFERROR(__xludf.DUMMYFUNCTION("""COMPUTED_VALUE"""),1138.46)</f>
        <v>1138.46</v>
      </c>
      <c r="M407" s="2">
        <f>IFERROR(__xludf.DUMMYFUNCTION("""COMPUTED_VALUE"""),45883.66666666667)</f>
        <v>45883.66667</v>
      </c>
      <c r="N407" s="1">
        <f>IFERROR(__xludf.DUMMYFUNCTION("""COMPUTED_VALUE"""),1.4042284E7)</f>
        <v>14042284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IFERROR(__xludf.DUMMYFUNCTION("""COMPUTED_VALUE"""),1138.42)</f>
        <v>1138.42</v>
      </c>
      <c r="D408" s="2">
        <f>IFERROR(__xludf.DUMMYFUNCTION("""COMPUTED_VALUE"""),45884.66666666667)</f>
        <v>45884.66667</v>
      </c>
      <c r="E408" s="1">
        <f>IFERROR(__xludf.DUMMYFUNCTION("""COMPUTED_VALUE"""),1148.99)</f>
        <v>1148.99</v>
      </c>
      <c r="G408" s="2">
        <f>IFERROR(__xludf.DUMMYFUNCTION("""COMPUTED_VALUE"""),45884.66666666667)</f>
        <v>45884.66667</v>
      </c>
      <c r="H408" s="1">
        <f>IFERROR(__xludf.DUMMYFUNCTION("""COMPUTED_VALUE"""),1133.05)</f>
        <v>1133.05</v>
      </c>
      <c r="J408" s="2">
        <f>IFERROR(__xludf.DUMMYFUNCTION("""COMPUTED_VALUE"""),45884.66666666667)</f>
        <v>45884.66667</v>
      </c>
      <c r="K408" s="1">
        <f>IFERROR(__xludf.DUMMYFUNCTION("""COMPUTED_VALUE"""),1144.31)</f>
        <v>1144.31</v>
      </c>
      <c r="M408" s="2">
        <f>IFERROR(__xludf.DUMMYFUNCTION("""COMPUTED_VALUE"""),45884.66666666667)</f>
        <v>45884.66667</v>
      </c>
      <c r="N408" s="1">
        <f>IFERROR(__xludf.DUMMYFUNCTION("""COMPUTED_VALUE"""),1.4037733E7)</f>
        <v>14037733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IFERROR(__xludf.DUMMYFUNCTION("""COMPUTED_VALUE"""),1142.88)</f>
        <v>1142.88</v>
      </c>
      <c r="D409" s="2">
        <f>IFERROR(__xludf.DUMMYFUNCTION("""COMPUTED_VALUE"""),45887.66666666667)</f>
        <v>45887.66667</v>
      </c>
      <c r="E409" s="1">
        <f>IFERROR(__xludf.DUMMYFUNCTION("""COMPUTED_VALUE"""),1152.61)</f>
        <v>1152.61</v>
      </c>
      <c r="G409" s="2">
        <f>IFERROR(__xludf.DUMMYFUNCTION("""COMPUTED_VALUE"""),45887.66666666667)</f>
        <v>45887.66667</v>
      </c>
      <c r="H409" s="1">
        <f>IFERROR(__xludf.DUMMYFUNCTION("""COMPUTED_VALUE"""),1141.35)</f>
        <v>1141.35</v>
      </c>
      <c r="J409" s="2">
        <f>IFERROR(__xludf.DUMMYFUNCTION("""COMPUTED_VALUE"""),45887.66666666667)</f>
        <v>45887.66667</v>
      </c>
      <c r="K409" s="1">
        <f>IFERROR(__xludf.DUMMYFUNCTION("""COMPUTED_VALUE"""),1147.17)</f>
        <v>1147.17</v>
      </c>
      <c r="M409" s="2">
        <f>IFERROR(__xludf.DUMMYFUNCTION("""COMPUTED_VALUE"""),45887.66666666667)</f>
        <v>45887.66667</v>
      </c>
      <c r="N409" s="1">
        <f>IFERROR(__xludf.DUMMYFUNCTION("""COMPUTED_VALUE"""),1.0650726E7)</f>
        <v>10650726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IFERROR(__xludf.DUMMYFUNCTION("""COMPUTED_VALUE"""),1145.96)</f>
        <v>1145.96</v>
      </c>
      <c r="D410" s="2">
        <f>IFERROR(__xludf.DUMMYFUNCTION("""COMPUTED_VALUE"""),45888.66666666667)</f>
        <v>45888.66667</v>
      </c>
      <c r="E410" s="1">
        <f>IFERROR(__xludf.DUMMYFUNCTION("""COMPUTED_VALUE"""),1162.12)</f>
        <v>1162.12</v>
      </c>
      <c r="G410" s="2">
        <f>IFERROR(__xludf.DUMMYFUNCTION("""COMPUTED_VALUE"""),45888.66666666667)</f>
        <v>45888.66667</v>
      </c>
      <c r="H410" s="1">
        <f>IFERROR(__xludf.DUMMYFUNCTION("""COMPUTED_VALUE"""),1145.96)</f>
        <v>1145.96</v>
      </c>
      <c r="J410" s="2">
        <f>IFERROR(__xludf.DUMMYFUNCTION("""COMPUTED_VALUE"""),45888.66666666667)</f>
        <v>45888.66667</v>
      </c>
      <c r="K410" s="1">
        <f>IFERROR(__xludf.DUMMYFUNCTION("""COMPUTED_VALUE"""),1160.6)</f>
        <v>1160.6</v>
      </c>
      <c r="M410" s="2">
        <f>IFERROR(__xludf.DUMMYFUNCTION("""COMPUTED_VALUE"""),45888.66666666667)</f>
        <v>45888.66667</v>
      </c>
      <c r="N410" s="1">
        <f>IFERROR(__xludf.DUMMYFUNCTION("""COMPUTED_VALUE"""),1.0506564E7)</f>
        <v>10506564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IFERROR(__xludf.DUMMYFUNCTION("""COMPUTED_VALUE"""),1161.85)</f>
        <v>1161.85</v>
      </c>
      <c r="D411" s="2">
        <f>IFERROR(__xludf.DUMMYFUNCTION("""COMPUTED_VALUE"""),45889.66666666667)</f>
        <v>45889.66667</v>
      </c>
      <c r="E411" s="1">
        <f>IFERROR(__xludf.DUMMYFUNCTION("""COMPUTED_VALUE"""),1187.62)</f>
        <v>1187.62</v>
      </c>
      <c r="G411" s="2">
        <f>IFERROR(__xludf.DUMMYFUNCTION("""COMPUTED_VALUE"""),45889.66666666667)</f>
        <v>45889.66667</v>
      </c>
      <c r="H411" s="1">
        <f>IFERROR(__xludf.DUMMYFUNCTION("""COMPUTED_VALUE"""),1161.85)</f>
        <v>1161.85</v>
      </c>
      <c r="J411" s="2">
        <f>IFERROR(__xludf.DUMMYFUNCTION("""COMPUTED_VALUE"""),45889.66666666667)</f>
        <v>45889.66667</v>
      </c>
      <c r="K411" s="1">
        <f>IFERROR(__xludf.DUMMYFUNCTION("""COMPUTED_VALUE"""),1185.59)</f>
        <v>1185.59</v>
      </c>
      <c r="M411" s="2">
        <f>IFERROR(__xludf.DUMMYFUNCTION("""COMPUTED_VALUE"""),45889.66666666667)</f>
        <v>45889.66667</v>
      </c>
      <c r="N411" s="1">
        <f>IFERROR(__xludf.DUMMYFUNCTION("""COMPUTED_VALUE"""),1.3939905E7)</f>
        <v>13939905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IFERROR(__xludf.DUMMYFUNCTION("""COMPUTED_VALUE"""),1186.31)</f>
        <v>1186.31</v>
      </c>
      <c r="D412" s="2">
        <f>IFERROR(__xludf.DUMMYFUNCTION("""COMPUTED_VALUE"""),45890.66666666667)</f>
        <v>45890.66667</v>
      </c>
      <c r="E412" s="1">
        <f>IFERROR(__xludf.DUMMYFUNCTION("""COMPUTED_VALUE"""),1195.44)</f>
        <v>1195.44</v>
      </c>
      <c r="G412" s="2">
        <f>IFERROR(__xludf.DUMMYFUNCTION("""COMPUTED_VALUE"""),45890.66666666667)</f>
        <v>45890.66667</v>
      </c>
      <c r="H412" s="1">
        <f>IFERROR(__xludf.DUMMYFUNCTION("""COMPUTED_VALUE"""),1183.92)</f>
        <v>1183.92</v>
      </c>
      <c r="J412" s="2">
        <f>IFERROR(__xludf.DUMMYFUNCTION("""COMPUTED_VALUE"""),45890.66666666667)</f>
        <v>45890.66667</v>
      </c>
      <c r="K412" s="1">
        <f>IFERROR(__xludf.DUMMYFUNCTION("""COMPUTED_VALUE"""),1194.01)</f>
        <v>1194.01</v>
      </c>
      <c r="M412" s="2">
        <f>IFERROR(__xludf.DUMMYFUNCTION("""COMPUTED_VALUE"""),45890.66666666667)</f>
        <v>45890.66667</v>
      </c>
      <c r="N412" s="1">
        <f>IFERROR(__xludf.DUMMYFUNCTION("""COMPUTED_VALUE"""),1.0359437E7)</f>
        <v>10359437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IFERROR(__xludf.DUMMYFUNCTION("""COMPUTED_VALUE"""),1197.55)</f>
        <v>1197.55</v>
      </c>
      <c r="D413" s="2">
        <f>IFERROR(__xludf.DUMMYFUNCTION("""COMPUTED_VALUE"""),45891.66666666667)</f>
        <v>45891.66667</v>
      </c>
      <c r="E413" s="1">
        <f>IFERROR(__xludf.DUMMYFUNCTION("""COMPUTED_VALUE"""),1202.27)</f>
        <v>1202.27</v>
      </c>
      <c r="G413" s="2">
        <f>IFERROR(__xludf.DUMMYFUNCTION("""COMPUTED_VALUE"""),45891.66666666667)</f>
        <v>45891.66667</v>
      </c>
      <c r="H413" s="1">
        <f>IFERROR(__xludf.DUMMYFUNCTION("""COMPUTED_VALUE"""),1171.35)</f>
        <v>1171.35</v>
      </c>
      <c r="J413" s="2">
        <f>IFERROR(__xludf.DUMMYFUNCTION("""COMPUTED_VALUE"""),45891.66666666667)</f>
        <v>45891.66667</v>
      </c>
      <c r="K413" s="1">
        <f>IFERROR(__xludf.DUMMYFUNCTION("""COMPUTED_VALUE"""),1180.75)</f>
        <v>1180.75</v>
      </c>
      <c r="M413" s="2">
        <f>IFERROR(__xludf.DUMMYFUNCTION("""COMPUTED_VALUE"""),45891.66666666667)</f>
        <v>45891.66667</v>
      </c>
      <c r="N413" s="1">
        <f>IFERROR(__xludf.DUMMYFUNCTION("""COMPUTED_VALUE"""),1.4322232E7)</f>
        <v>14322232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IFERROR(__xludf.DUMMYFUNCTION("""COMPUTED_VALUE"""),1180.75)</f>
        <v>1180.75</v>
      </c>
      <c r="D414" s="2">
        <f>IFERROR(__xludf.DUMMYFUNCTION("""COMPUTED_VALUE"""),45894.66666666667)</f>
        <v>45894.66667</v>
      </c>
      <c r="E414" s="1">
        <f>IFERROR(__xludf.DUMMYFUNCTION("""COMPUTED_VALUE"""),1181.44)</f>
        <v>1181.44</v>
      </c>
      <c r="G414" s="2">
        <f>IFERROR(__xludf.DUMMYFUNCTION("""COMPUTED_VALUE"""),45894.66666666667)</f>
        <v>45894.66667</v>
      </c>
      <c r="H414" s="1">
        <f>IFERROR(__xludf.DUMMYFUNCTION("""COMPUTED_VALUE"""),1153.51)</f>
        <v>1153.51</v>
      </c>
      <c r="J414" s="2">
        <f>IFERROR(__xludf.DUMMYFUNCTION("""COMPUTED_VALUE"""),45894.66666666667)</f>
        <v>45894.66667</v>
      </c>
      <c r="K414" s="1">
        <f>IFERROR(__xludf.DUMMYFUNCTION("""COMPUTED_VALUE"""),1156.41)</f>
        <v>1156.41</v>
      </c>
      <c r="M414" s="2">
        <f>IFERROR(__xludf.DUMMYFUNCTION("""COMPUTED_VALUE"""),45894.66666666667)</f>
        <v>45894.66667</v>
      </c>
      <c r="N414" s="1">
        <f>IFERROR(__xludf.DUMMYFUNCTION("""COMPUTED_VALUE"""),1.0458077E7)</f>
        <v>10458077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IFERROR(__xludf.DUMMYFUNCTION("""COMPUTED_VALUE"""),1154.85)</f>
        <v>1154.85</v>
      </c>
      <c r="D415" s="2">
        <f>IFERROR(__xludf.DUMMYFUNCTION("""COMPUTED_VALUE"""),45895.66666666667)</f>
        <v>45895.66667</v>
      </c>
      <c r="E415" s="1">
        <f>IFERROR(__xludf.DUMMYFUNCTION("""COMPUTED_VALUE"""),1155.11)</f>
        <v>1155.11</v>
      </c>
      <c r="G415" s="2">
        <f>IFERROR(__xludf.DUMMYFUNCTION("""COMPUTED_VALUE"""),45895.66666666667)</f>
        <v>45895.66667</v>
      </c>
      <c r="H415" s="1">
        <f>IFERROR(__xludf.DUMMYFUNCTION("""COMPUTED_VALUE"""),1144.92)</f>
        <v>1144.92</v>
      </c>
      <c r="J415" s="2">
        <f>IFERROR(__xludf.DUMMYFUNCTION("""COMPUTED_VALUE"""),45895.66666666667)</f>
        <v>45895.66667</v>
      </c>
      <c r="K415" s="1">
        <f>IFERROR(__xludf.DUMMYFUNCTION("""COMPUTED_VALUE"""),1149.95)</f>
        <v>1149.95</v>
      </c>
      <c r="M415" s="2">
        <f>IFERROR(__xludf.DUMMYFUNCTION("""COMPUTED_VALUE"""),45895.66666666667)</f>
        <v>45895.66667</v>
      </c>
      <c r="N415" s="1">
        <f>IFERROR(__xludf.DUMMYFUNCTION("""COMPUTED_VALUE"""),1.4342984E7)</f>
        <v>14342984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IFERROR(__xludf.DUMMYFUNCTION("""COMPUTED_VALUE"""),1146.19)</f>
        <v>1146.19</v>
      </c>
      <c r="D416" s="2">
        <f>IFERROR(__xludf.DUMMYFUNCTION("""COMPUTED_VALUE"""),45896.66666666667)</f>
        <v>45896.66667</v>
      </c>
      <c r="E416" s="1">
        <f>IFERROR(__xludf.DUMMYFUNCTION("""COMPUTED_VALUE"""),1146.5)</f>
        <v>1146.5</v>
      </c>
      <c r="G416" s="2">
        <f>IFERROR(__xludf.DUMMYFUNCTION("""COMPUTED_VALUE"""),45896.66666666667)</f>
        <v>45896.66667</v>
      </c>
      <c r="H416" s="1">
        <f>IFERROR(__xludf.DUMMYFUNCTION("""COMPUTED_VALUE"""),1136.15)</f>
        <v>1136.15</v>
      </c>
      <c r="J416" s="2">
        <f>IFERROR(__xludf.DUMMYFUNCTION("""COMPUTED_VALUE"""),45896.66666666667)</f>
        <v>45896.66667</v>
      </c>
      <c r="K416" s="1">
        <f>IFERROR(__xludf.DUMMYFUNCTION("""COMPUTED_VALUE"""),1137.74)</f>
        <v>1137.74</v>
      </c>
      <c r="M416" s="2">
        <f>IFERROR(__xludf.DUMMYFUNCTION("""COMPUTED_VALUE"""),45896.66666666667)</f>
        <v>45896.66667</v>
      </c>
      <c r="N416" s="1">
        <f>IFERROR(__xludf.DUMMYFUNCTION("""COMPUTED_VALUE"""),1.0133385E7)</f>
        <v>10133385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IFERROR(__xludf.DUMMYFUNCTION("""COMPUTED_VALUE"""),1136.92)</f>
        <v>1136.92</v>
      </c>
      <c r="D417" s="2">
        <f>IFERROR(__xludf.DUMMYFUNCTION("""COMPUTED_VALUE"""),45897.66666666667)</f>
        <v>45897.66667</v>
      </c>
      <c r="E417" s="1">
        <f>IFERROR(__xludf.DUMMYFUNCTION("""COMPUTED_VALUE"""),1147.95)</f>
        <v>1147.95</v>
      </c>
      <c r="G417" s="2">
        <f>IFERROR(__xludf.DUMMYFUNCTION("""COMPUTED_VALUE"""),45897.66666666667)</f>
        <v>45897.66667</v>
      </c>
      <c r="H417" s="1">
        <f>IFERROR(__xludf.DUMMYFUNCTION("""COMPUTED_VALUE"""),1123.61)</f>
        <v>1123.61</v>
      </c>
      <c r="J417" s="2">
        <f>IFERROR(__xludf.DUMMYFUNCTION("""COMPUTED_VALUE"""),45897.66666666667)</f>
        <v>45897.66667</v>
      </c>
      <c r="K417" s="1">
        <f>IFERROR(__xludf.DUMMYFUNCTION("""COMPUTED_VALUE"""),1145.41)</f>
        <v>1145.41</v>
      </c>
      <c r="M417" s="2">
        <f>IFERROR(__xludf.DUMMYFUNCTION("""COMPUTED_VALUE"""),45897.66666666667)</f>
        <v>45897.66667</v>
      </c>
      <c r="N417" s="1">
        <f>IFERROR(__xludf.DUMMYFUNCTION("""COMPUTED_VALUE"""),1.3087457E7)</f>
        <v>13087457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IFERROR(__xludf.DUMMYFUNCTION("""COMPUTED_VALUE"""),1148.43)</f>
        <v>1148.43</v>
      </c>
      <c r="D418" s="2">
        <f>IFERROR(__xludf.DUMMYFUNCTION("""COMPUTED_VALUE"""),45898.66666666667)</f>
        <v>45898.66667</v>
      </c>
      <c r="E418" s="1">
        <f>IFERROR(__xludf.DUMMYFUNCTION("""COMPUTED_VALUE"""),1156.38)</f>
        <v>1156.38</v>
      </c>
      <c r="G418" s="2">
        <f>IFERROR(__xludf.DUMMYFUNCTION("""COMPUTED_VALUE"""),45898.66666666667)</f>
        <v>45898.66667</v>
      </c>
      <c r="H418" s="1">
        <f>IFERROR(__xludf.DUMMYFUNCTION("""COMPUTED_VALUE"""),1143.04)</f>
        <v>1143.04</v>
      </c>
      <c r="J418" s="2">
        <f>IFERROR(__xludf.DUMMYFUNCTION("""COMPUTED_VALUE"""),45898.66666666667)</f>
        <v>45898.66667</v>
      </c>
      <c r="K418" s="1">
        <f>IFERROR(__xludf.DUMMYFUNCTION("""COMPUTED_VALUE"""),1156.09)</f>
        <v>1156.09</v>
      </c>
      <c r="M418" s="2">
        <f>IFERROR(__xludf.DUMMYFUNCTION("""COMPUTED_VALUE"""),45898.66666666667)</f>
        <v>45898.66667</v>
      </c>
      <c r="N418" s="1">
        <f>IFERROR(__xludf.DUMMYFUNCTION("""COMPUTED_VALUE"""),1.1287746E7)</f>
        <v>11287746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IFERROR(__xludf.DUMMYFUNCTION("""COMPUTED_VALUE"""),1153.39)</f>
        <v>1153.39</v>
      </c>
      <c r="D419" s="2">
        <f>IFERROR(__xludf.DUMMYFUNCTION("""COMPUTED_VALUE"""),45902.66666666667)</f>
        <v>45902.66667</v>
      </c>
      <c r="E419" s="1">
        <f>IFERROR(__xludf.DUMMYFUNCTION("""COMPUTED_VALUE"""),1160.45)</f>
        <v>1160.45</v>
      </c>
      <c r="G419" s="2">
        <f>IFERROR(__xludf.DUMMYFUNCTION("""COMPUTED_VALUE"""),45902.66666666667)</f>
        <v>45902.66667</v>
      </c>
      <c r="H419" s="1">
        <f>IFERROR(__xludf.DUMMYFUNCTION("""COMPUTED_VALUE"""),1136.44)</f>
        <v>1136.44</v>
      </c>
      <c r="J419" s="2">
        <f>IFERROR(__xludf.DUMMYFUNCTION("""COMPUTED_VALUE"""),45902.66666666667)</f>
        <v>45902.66667</v>
      </c>
      <c r="K419" s="1">
        <f>IFERROR(__xludf.DUMMYFUNCTION("""COMPUTED_VALUE"""),1156.97)</f>
        <v>1156.97</v>
      </c>
      <c r="M419" s="2">
        <f>IFERROR(__xludf.DUMMYFUNCTION("""COMPUTED_VALUE"""),45902.66666666667)</f>
        <v>45902.66667</v>
      </c>
      <c r="N419" s="1">
        <f>IFERROR(__xludf.DUMMYFUNCTION("""COMPUTED_VALUE"""),1.2928802E7)</f>
        <v>12928802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IFERROR(__xludf.DUMMYFUNCTION("""COMPUTED_VALUE"""),1148.78)</f>
        <v>1148.78</v>
      </c>
      <c r="D420" s="2">
        <f>IFERROR(__xludf.DUMMYFUNCTION("""COMPUTED_VALUE"""),45903.66666666667)</f>
        <v>45903.66667</v>
      </c>
      <c r="E420" s="1">
        <f>IFERROR(__xludf.DUMMYFUNCTION("""COMPUTED_VALUE"""),1154.37)</f>
        <v>1154.37</v>
      </c>
      <c r="G420" s="2">
        <f>IFERROR(__xludf.DUMMYFUNCTION("""COMPUTED_VALUE"""),45903.66666666667)</f>
        <v>45903.66667</v>
      </c>
      <c r="H420" s="1">
        <f>IFERROR(__xludf.DUMMYFUNCTION("""COMPUTED_VALUE"""),1121.55)</f>
        <v>1121.55</v>
      </c>
      <c r="J420" s="2">
        <f>IFERROR(__xludf.DUMMYFUNCTION("""COMPUTED_VALUE"""),45903.66666666667)</f>
        <v>45903.66667</v>
      </c>
      <c r="K420" s="1">
        <f>IFERROR(__xludf.DUMMYFUNCTION("""COMPUTED_VALUE"""),1134.22)</f>
        <v>1134.22</v>
      </c>
      <c r="M420" s="2">
        <f>IFERROR(__xludf.DUMMYFUNCTION("""COMPUTED_VALUE"""),45903.66666666667)</f>
        <v>45903.66667</v>
      </c>
      <c r="N420" s="1">
        <f>IFERROR(__xludf.DUMMYFUNCTION("""COMPUTED_VALUE"""),1.401827E7)</f>
        <v>14018270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IFERROR(__xludf.DUMMYFUNCTION("""COMPUTED_VALUE"""),1128.75)</f>
        <v>1128.75</v>
      </c>
      <c r="D421" s="2">
        <f>IFERROR(__xludf.DUMMYFUNCTION("""COMPUTED_VALUE"""),45904.66666666667)</f>
        <v>45904.66667</v>
      </c>
      <c r="E421" s="1">
        <f>IFERROR(__xludf.DUMMYFUNCTION("""COMPUTED_VALUE"""),1143.18)</f>
        <v>1143.18</v>
      </c>
      <c r="G421" s="2">
        <f>IFERROR(__xludf.DUMMYFUNCTION("""COMPUTED_VALUE"""),45904.66666666667)</f>
        <v>45904.66667</v>
      </c>
      <c r="H421" s="1">
        <f>IFERROR(__xludf.DUMMYFUNCTION("""COMPUTED_VALUE"""),1116.22)</f>
        <v>1116.22</v>
      </c>
      <c r="J421" s="2">
        <f>IFERROR(__xludf.DUMMYFUNCTION("""COMPUTED_VALUE"""),45904.66666666667)</f>
        <v>45904.66667</v>
      </c>
      <c r="K421" s="1">
        <f>IFERROR(__xludf.DUMMYFUNCTION("""COMPUTED_VALUE"""),1124.03)</f>
        <v>1124.03</v>
      </c>
      <c r="M421" s="2">
        <f>IFERROR(__xludf.DUMMYFUNCTION("""COMPUTED_VALUE"""),45904.66666666667)</f>
        <v>45904.66667</v>
      </c>
      <c r="N421" s="1">
        <f>IFERROR(__xludf.DUMMYFUNCTION("""COMPUTED_VALUE"""),1.4186212E7)</f>
        <v>14186212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IFERROR(__xludf.DUMMYFUNCTION("""COMPUTED_VALUE"""),1125.2)</f>
        <v>1125.2</v>
      </c>
      <c r="D422" s="2">
        <f>IFERROR(__xludf.DUMMYFUNCTION("""COMPUTED_VALUE"""),45905.66666666667)</f>
        <v>45905.66667</v>
      </c>
      <c r="E422" s="1">
        <f>IFERROR(__xludf.DUMMYFUNCTION("""COMPUTED_VALUE"""),1129.59)</f>
        <v>1129.59</v>
      </c>
      <c r="G422" s="2">
        <f>IFERROR(__xludf.DUMMYFUNCTION("""COMPUTED_VALUE"""),45905.66666666667)</f>
        <v>45905.66667</v>
      </c>
      <c r="H422" s="1">
        <f>IFERROR(__xludf.DUMMYFUNCTION("""COMPUTED_VALUE"""),1117.12)</f>
        <v>1117.12</v>
      </c>
      <c r="J422" s="2">
        <f>IFERROR(__xludf.DUMMYFUNCTION("""COMPUTED_VALUE"""),45905.66666666667)</f>
        <v>45905.66667</v>
      </c>
      <c r="K422" s="1">
        <f>IFERROR(__xludf.DUMMYFUNCTION("""COMPUTED_VALUE"""),1125.75)</f>
        <v>1125.75</v>
      </c>
      <c r="M422" s="2">
        <f>IFERROR(__xludf.DUMMYFUNCTION("""COMPUTED_VALUE"""),45905.66666666667)</f>
        <v>45905.66667</v>
      </c>
      <c r="N422" s="1">
        <f>IFERROR(__xludf.DUMMYFUNCTION("""COMPUTED_VALUE"""),9982767.0)</f>
        <v>9982767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IFERROR(__xludf.DUMMYFUNCTION("""COMPUTED_VALUE"""),1125.44)</f>
        <v>1125.44</v>
      </c>
      <c r="D423" s="2">
        <f>IFERROR(__xludf.DUMMYFUNCTION("""COMPUTED_VALUE"""),45908.66666666667)</f>
        <v>45908.66667</v>
      </c>
      <c r="E423" s="1">
        <f>IFERROR(__xludf.DUMMYFUNCTION("""COMPUTED_VALUE"""),1128.94)</f>
        <v>1128.94</v>
      </c>
      <c r="G423" s="2">
        <f>IFERROR(__xludf.DUMMYFUNCTION("""COMPUTED_VALUE"""),45908.66666666667)</f>
        <v>45908.66667</v>
      </c>
      <c r="H423" s="1">
        <f>IFERROR(__xludf.DUMMYFUNCTION("""COMPUTED_VALUE"""),1111.9)</f>
        <v>1111.9</v>
      </c>
      <c r="J423" s="2">
        <f>IFERROR(__xludf.DUMMYFUNCTION("""COMPUTED_VALUE"""),45908.66666666667)</f>
        <v>45908.66667</v>
      </c>
      <c r="K423" s="1">
        <f>IFERROR(__xludf.DUMMYFUNCTION("""COMPUTED_VALUE"""),1127.32)</f>
        <v>1127.32</v>
      </c>
      <c r="M423" s="2">
        <f>IFERROR(__xludf.DUMMYFUNCTION("""COMPUTED_VALUE"""),45908.66666666667)</f>
        <v>45908.66667</v>
      </c>
      <c r="N423" s="1">
        <f>IFERROR(__xludf.DUMMYFUNCTION("""COMPUTED_VALUE"""),1.6362183E7)</f>
        <v>16362183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IFERROR(__xludf.DUMMYFUNCTION("""COMPUTED_VALUE"""),1125.48)</f>
        <v>1125.48</v>
      </c>
      <c r="D424" s="2">
        <f>IFERROR(__xludf.DUMMYFUNCTION("""COMPUTED_VALUE"""),45909.66666666667)</f>
        <v>45909.66667</v>
      </c>
      <c r="E424" s="1">
        <f>IFERROR(__xludf.DUMMYFUNCTION("""COMPUTED_VALUE"""),1141.06)</f>
        <v>1141.06</v>
      </c>
      <c r="G424" s="2">
        <f>IFERROR(__xludf.DUMMYFUNCTION("""COMPUTED_VALUE"""),45909.66666666667)</f>
        <v>45909.66667</v>
      </c>
      <c r="H424" s="1">
        <f>IFERROR(__xludf.DUMMYFUNCTION("""COMPUTED_VALUE"""),1115.94)</f>
        <v>1115.94</v>
      </c>
      <c r="J424" s="2">
        <f>IFERROR(__xludf.DUMMYFUNCTION("""COMPUTED_VALUE"""),45909.66666666667)</f>
        <v>45909.66667</v>
      </c>
      <c r="K424" s="1">
        <f>IFERROR(__xludf.DUMMYFUNCTION("""COMPUTED_VALUE"""),1139.25)</f>
        <v>1139.25</v>
      </c>
      <c r="M424" s="2">
        <f>IFERROR(__xludf.DUMMYFUNCTION("""COMPUTED_VALUE"""),45909.66666666667)</f>
        <v>45909.66667</v>
      </c>
      <c r="N424" s="1">
        <f>IFERROR(__xludf.DUMMYFUNCTION("""COMPUTED_VALUE"""),1.075182E7)</f>
        <v>10751820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IFERROR(__xludf.DUMMYFUNCTION("""COMPUTED_VALUE"""),1139.15)</f>
        <v>1139.15</v>
      </c>
      <c r="D425" s="2">
        <f>IFERROR(__xludf.DUMMYFUNCTION("""COMPUTED_VALUE"""),45910.66666666667)</f>
        <v>45910.66667</v>
      </c>
      <c r="E425" s="1">
        <f>IFERROR(__xludf.DUMMYFUNCTION("""COMPUTED_VALUE"""),1145.39)</f>
        <v>1145.39</v>
      </c>
      <c r="G425" s="2">
        <f>IFERROR(__xludf.DUMMYFUNCTION("""COMPUTED_VALUE"""),45910.66666666667)</f>
        <v>45910.66667</v>
      </c>
      <c r="H425" s="1">
        <f>IFERROR(__xludf.DUMMYFUNCTION("""COMPUTED_VALUE"""),1134.5)</f>
        <v>1134.5</v>
      </c>
      <c r="J425" s="2">
        <f>IFERROR(__xludf.DUMMYFUNCTION("""COMPUTED_VALUE"""),45910.66666666667)</f>
        <v>45910.66667</v>
      </c>
      <c r="K425" s="1">
        <f>IFERROR(__xludf.DUMMYFUNCTION("""COMPUTED_VALUE"""),1142.2)</f>
        <v>1142.2</v>
      </c>
      <c r="M425" s="2">
        <f>IFERROR(__xludf.DUMMYFUNCTION("""COMPUTED_VALUE"""),45910.66666666667)</f>
        <v>45910.66667</v>
      </c>
      <c r="N425" s="1">
        <f>IFERROR(__xludf.DUMMYFUNCTION("""COMPUTED_VALUE"""),1.0652973E7)</f>
        <v>10652973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IFERROR(__xludf.DUMMYFUNCTION("""COMPUTED_VALUE"""),1145.05)</f>
        <v>1145.05</v>
      </c>
      <c r="D426" s="2">
        <f>IFERROR(__xludf.DUMMYFUNCTION("""COMPUTED_VALUE"""),45911.66666666667)</f>
        <v>45911.66667</v>
      </c>
      <c r="E426" s="1">
        <f>IFERROR(__xludf.DUMMYFUNCTION("""COMPUTED_VALUE"""),1165.99)</f>
        <v>1165.99</v>
      </c>
      <c r="G426" s="2">
        <f>IFERROR(__xludf.DUMMYFUNCTION("""COMPUTED_VALUE"""),45911.66666666667)</f>
        <v>45911.66667</v>
      </c>
      <c r="H426" s="1">
        <f>IFERROR(__xludf.DUMMYFUNCTION("""COMPUTED_VALUE"""),1141.47)</f>
        <v>1141.47</v>
      </c>
      <c r="J426" s="2">
        <f>IFERROR(__xludf.DUMMYFUNCTION("""COMPUTED_VALUE"""),45911.66666666667)</f>
        <v>45911.66667</v>
      </c>
      <c r="K426" s="1">
        <f>IFERROR(__xludf.DUMMYFUNCTION("""COMPUTED_VALUE"""),1155.36)</f>
        <v>1155.36</v>
      </c>
      <c r="M426" s="2">
        <f>IFERROR(__xludf.DUMMYFUNCTION("""COMPUTED_VALUE"""),45911.66666666667)</f>
        <v>45911.66667</v>
      </c>
      <c r="N426" s="1">
        <f>IFERROR(__xludf.DUMMYFUNCTION("""COMPUTED_VALUE"""),1.475711E7)</f>
        <v>14757110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IFERROR(__xludf.DUMMYFUNCTION("""COMPUTED_VALUE"""),1152.62)</f>
        <v>1152.62</v>
      </c>
      <c r="D427" s="2">
        <f>IFERROR(__xludf.DUMMYFUNCTION("""COMPUTED_VALUE"""),45912.66666666667)</f>
        <v>45912.66667</v>
      </c>
      <c r="E427" s="1">
        <f>IFERROR(__xludf.DUMMYFUNCTION("""COMPUTED_VALUE"""),1160.39)</f>
        <v>1160.39</v>
      </c>
      <c r="G427" s="2">
        <f>IFERROR(__xludf.DUMMYFUNCTION("""COMPUTED_VALUE"""),45912.66666666667)</f>
        <v>45912.66667</v>
      </c>
      <c r="H427" s="1">
        <f>IFERROR(__xludf.DUMMYFUNCTION("""COMPUTED_VALUE"""),1140.64)</f>
        <v>1140.64</v>
      </c>
      <c r="J427" s="2">
        <f>IFERROR(__xludf.DUMMYFUNCTION("""COMPUTED_VALUE"""),45912.66666666667)</f>
        <v>45912.66667</v>
      </c>
      <c r="K427" s="1">
        <f>IFERROR(__xludf.DUMMYFUNCTION("""COMPUTED_VALUE"""),1148.25)</f>
        <v>1148.25</v>
      </c>
      <c r="M427" s="2">
        <f>IFERROR(__xludf.DUMMYFUNCTION("""COMPUTED_VALUE"""),45912.66666666667)</f>
        <v>45912.66667</v>
      </c>
      <c r="N427" s="1">
        <f>IFERROR(__xludf.DUMMYFUNCTION("""COMPUTED_VALUE"""),1.1655231E7)</f>
        <v>11655231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IFERROR(__xludf.DUMMYFUNCTION("""COMPUTED_VALUE"""),1148.25)</f>
        <v>1148.25</v>
      </c>
      <c r="D428" s="2">
        <f>IFERROR(__xludf.DUMMYFUNCTION("""COMPUTED_VALUE"""),45915.66666666667)</f>
        <v>45915.66667</v>
      </c>
      <c r="E428" s="1">
        <f>IFERROR(__xludf.DUMMYFUNCTION("""COMPUTED_VALUE"""),1148.25)</f>
        <v>1148.25</v>
      </c>
      <c r="G428" s="2">
        <f>IFERROR(__xludf.DUMMYFUNCTION("""COMPUTED_VALUE"""),45915.66666666667)</f>
        <v>45915.66667</v>
      </c>
      <c r="H428" s="1">
        <f>IFERROR(__xludf.DUMMYFUNCTION("""COMPUTED_VALUE"""),1116.44)</f>
        <v>1116.44</v>
      </c>
      <c r="J428" s="2">
        <f>IFERROR(__xludf.DUMMYFUNCTION("""COMPUTED_VALUE"""),45915.66666666667)</f>
        <v>45915.66667</v>
      </c>
      <c r="K428" s="1">
        <f>IFERROR(__xludf.DUMMYFUNCTION("""COMPUTED_VALUE"""),1117.53)</f>
        <v>1117.53</v>
      </c>
      <c r="M428" s="2">
        <f>IFERROR(__xludf.DUMMYFUNCTION("""COMPUTED_VALUE"""),45915.66666666667)</f>
        <v>45915.66667</v>
      </c>
      <c r="N428" s="1">
        <f>IFERROR(__xludf.DUMMYFUNCTION("""COMPUTED_VALUE"""),1.4648842E7)</f>
        <v>14648842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IFERROR(__xludf.DUMMYFUNCTION("""COMPUTED_VALUE"""),1116.95)</f>
        <v>1116.95</v>
      </c>
      <c r="D429" s="2">
        <f>IFERROR(__xludf.DUMMYFUNCTION("""COMPUTED_VALUE"""),45916.66666666667)</f>
        <v>45916.66667</v>
      </c>
      <c r="E429" s="1">
        <f>IFERROR(__xludf.DUMMYFUNCTION("""COMPUTED_VALUE"""),1131.07)</f>
        <v>1131.07</v>
      </c>
      <c r="G429" s="2">
        <f>IFERROR(__xludf.DUMMYFUNCTION("""COMPUTED_VALUE"""),45916.66666666667)</f>
        <v>45916.66667</v>
      </c>
      <c r="H429" s="1">
        <f>IFERROR(__xludf.DUMMYFUNCTION("""COMPUTED_VALUE"""),1113.02)</f>
        <v>1113.02</v>
      </c>
      <c r="J429" s="2">
        <f>IFERROR(__xludf.DUMMYFUNCTION("""COMPUTED_VALUE"""),45916.66666666667)</f>
        <v>45916.66667</v>
      </c>
      <c r="K429" s="1">
        <f>IFERROR(__xludf.DUMMYFUNCTION("""COMPUTED_VALUE"""),1123.47)</f>
        <v>1123.47</v>
      </c>
      <c r="M429" s="2">
        <f>IFERROR(__xludf.DUMMYFUNCTION("""COMPUTED_VALUE"""),45916.66666666667)</f>
        <v>45916.66667</v>
      </c>
      <c r="N429" s="1">
        <f>IFERROR(__xludf.DUMMYFUNCTION("""COMPUTED_VALUE"""),1.5813721E7)</f>
        <v>15813721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IFERROR(__xludf.DUMMYFUNCTION("""COMPUTED_VALUE"""),1129.37)</f>
        <v>1129.37</v>
      </c>
      <c r="D430" s="2">
        <f>IFERROR(__xludf.DUMMYFUNCTION("""COMPUTED_VALUE"""),45917.66666666667)</f>
        <v>45917.66667</v>
      </c>
      <c r="E430" s="1">
        <f>IFERROR(__xludf.DUMMYFUNCTION("""COMPUTED_VALUE"""),1147.18)</f>
        <v>1147.18</v>
      </c>
      <c r="G430" s="2">
        <f>IFERROR(__xludf.DUMMYFUNCTION("""COMPUTED_VALUE"""),45917.66666666667)</f>
        <v>45917.66667</v>
      </c>
      <c r="H430" s="1">
        <f>IFERROR(__xludf.DUMMYFUNCTION("""COMPUTED_VALUE"""),1126.58)</f>
        <v>1126.58</v>
      </c>
      <c r="J430" s="2">
        <f>IFERROR(__xludf.DUMMYFUNCTION("""COMPUTED_VALUE"""),45917.66666666667)</f>
        <v>45917.66667</v>
      </c>
      <c r="K430" s="1">
        <f>IFERROR(__xludf.DUMMYFUNCTION("""COMPUTED_VALUE"""),1143.22)</f>
        <v>1143.22</v>
      </c>
      <c r="M430" s="2">
        <f>IFERROR(__xludf.DUMMYFUNCTION("""COMPUTED_VALUE"""),45917.66666666667)</f>
        <v>45917.66667</v>
      </c>
      <c r="N430" s="1">
        <f>IFERROR(__xludf.DUMMYFUNCTION("""COMPUTED_VALUE"""),1.2789869E7)</f>
        <v>12789869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IFERROR(__xludf.DUMMYFUNCTION("""COMPUTED_VALUE"""),1127.37)</f>
        <v>1127.37</v>
      </c>
      <c r="D431" s="2">
        <f>IFERROR(__xludf.DUMMYFUNCTION("""COMPUTED_VALUE"""),45918.66666666667)</f>
        <v>45918.66667</v>
      </c>
      <c r="E431" s="1">
        <f>IFERROR(__xludf.DUMMYFUNCTION("""COMPUTED_VALUE"""),1131.5)</f>
        <v>1131.5</v>
      </c>
      <c r="G431" s="2">
        <f>IFERROR(__xludf.DUMMYFUNCTION("""COMPUTED_VALUE"""),45918.66666666667)</f>
        <v>45918.66667</v>
      </c>
      <c r="H431" s="1">
        <f>IFERROR(__xludf.DUMMYFUNCTION("""COMPUTED_VALUE"""),1110.59)</f>
        <v>1110.59</v>
      </c>
      <c r="J431" s="2">
        <f>IFERROR(__xludf.DUMMYFUNCTION("""COMPUTED_VALUE"""),45918.66666666667)</f>
        <v>45918.66667</v>
      </c>
      <c r="K431" s="1">
        <f>IFERROR(__xludf.DUMMYFUNCTION("""COMPUTED_VALUE"""),1113.15)</f>
        <v>1113.15</v>
      </c>
      <c r="M431" s="2">
        <f>IFERROR(__xludf.DUMMYFUNCTION("""COMPUTED_VALUE"""),45918.66666666667)</f>
        <v>45918.66667</v>
      </c>
      <c r="N431" s="1">
        <f>IFERROR(__xludf.DUMMYFUNCTION("""COMPUTED_VALUE"""),1.6807779E7)</f>
        <v>16807779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IFERROR(__xludf.DUMMYFUNCTION("""COMPUTED_VALUE"""),1113.15)</f>
        <v>1113.15</v>
      </c>
      <c r="D432" s="2">
        <f>IFERROR(__xludf.DUMMYFUNCTION("""COMPUTED_VALUE"""),45919.66666666667)</f>
        <v>45919.66667</v>
      </c>
      <c r="E432" s="1">
        <f>IFERROR(__xludf.DUMMYFUNCTION("""COMPUTED_VALUE"""),1127.47)</f>
        <v>1127.47</v>
      </c>
      <c r="G432" s="2">
        <f>IFERROR(__xludf.DUMMYFUNCTION("""COMPUTED_VALUE"""),45919.66666666667)</f>
        <v>45919.66667</v>
      </c>
      <c r="H432" s="1">
        <f>IFERROR(__xludf.DUMMYFUNCTION("""COMPUTED_VALUE"""),1112.82)</f>
        <v>1112.82</v>
      </c>
      <c r="J432" s="2">
        <f>IFERROR(__xludf.DUMMYFUNCTION("""COMPUTED_VALUE"""),45919.66666666667)</f>
        <v>45919.66667</v>
      </c>
      <c r="K432" s="1">
        <f>IFERROR(__xludf.DUMMYFUNCTION("""COMPUTED_VALUE"""),1123.84)</f>
        <v>1123.84</v>
      </c>
      <c r="M432" s="2">
        <f>IFERROR(__xludf.DUMMYFUNCTION("""COMPUTED_VALUE"""),45919.66666666667)</f>
        <v>45919.66667</v>
      </c>
      <c r="N432" s="1">
        <f>IFERROR(__xludf.DUMMYFUNCTION("""COMPUTED_VALUE"""),3.3178786E7)</f>
        <v>33178786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IFERROR(__xludf.DUMMYFUNCTION("""COMPUTED_VALUE"""),1120.11)</f>
        <v>1120.11</v>
      </c>
      <c r="D433" s="2">
        <f>IFERROR(__xludf.DUMMYFUNCTION("""COMPUTED_VALUE"""),45922.66666666667)</f>
        <v>45922.66667</v>
      </c>
      <c r="E433" s="1">
        <f>IFERROR(__xludf.DUMMYFUNCTION("""COMPUTED_VALUE"""),1125.55)</f>
        <v>1125.55</v>
      </c>
      <c r="G433" s="2">
        <f>IFERROR(__xludf.DUMMYFUNCTION("""COMPUTED_VALUE"""),45922.66666666667)</f>
        <v>45922.66667</v>
      </c>
      <c r="H433" s="1">
        <f>IFERROR(__xludf.DUMMYFUNCTION("""COMPUTED_VALUE"""),1102.02)</f>
        <v>1102.02</v>
      </c>
      <c r="J433" s="2">
        <f>IFERROR(__xludf.DUMMYFUNCTION("""COMPUTED_VALUE"""),45922.66666666667)</f>
        <v>45922.66667</v>
      </c>
      <c r="K433" s="1">
        <f>IFERROR(__xludf.DUMMYFUNCTION("""COMPUTED_VALUE"""),1113.43)</f>
        <v>1113.43</v>
      </c>
      <c r="M433" s="2">
        <f>IFERROR(__xludf.DUMMYFUNCTION("""COMPUTED_VALUE"""),45922.66666666667)</f>
        <v>45922.66667</v>
      </c>
      <c r="N433" s="1">
        <f>IFERROR(__xludf.DUMMYFUNCTION("""COMPUTED_VALUE"""),1.3192914E7)</f>
        <v>13192914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IFERROR(__xludf.DUMMYFUNCTION("""COMPUTED_VALUE"""),1112.47)</f>
        <v>1112.47</v>
      </c>
      <c r="D434" s="2">
        <f>IFERROR(__xludf.DUMMYFUNCTION("""COMPUTED_VALUE"""),45923.66666666667)</f>
        <v>45923.66667</v>
      </c>
      <c r="E434" s="1">
        <f>IFERROR(__xludf.DUMMYFUNCTION("""COMPUTED_VALUE"""),1129.67)</f>
        <v>1129.67</v>
      </c>
      <c r="G434" s="2">
        <f>IFERROR(__xludf.DUMMYFUNCTION("""COMPUTED_VALUE"""),45923.66666666667)</f>
        <v>45923.66667</v>
      </c>
      <c r="H434" s="1">
        <f>IFERROR(__xludf.DUMMYFUNCTION("""COMPUTED_VALUE"""),1108.49)</f>
        <v>1108.49</v>
      </c>
      <c r="J434" s="2">
        <f>IFERROR(__xludf.DUMMYFUNCTION("""COMPUTED_VALUE"""),45923.66666666667)</f>
        <v>45923.66667</v>
      </c>
      <c r="K434" s="1">
        <f>IFERROR(__xludf.DUMMYFUNCTION("""COMPUTED_VALUE"""),1127.69)</f>
        <v>1127.69</v>
      </c>
      <c r="M434" s="2">
        <f>IFERROR(__xludf.DUMMYFUNCTION("""COMPUTED_VALUE"""),45923.66666666667)</f>
        <v>45923.66667</v>
      </c>
      <c r="N434" s="1">
        <f>IFERROR(__xludf.DUMMYFUNCTION("""COMPUTED_VALUE"""),1.2032394E7)</f>
        <v>12032394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IFERROR(__xludf.DUMMYFUNCTION("""COMPUTED_VALUE"""),1126.58)</f>
        <v>1126.58</v>
      </c>
      <c r="D435" s="2">
        <f>IFERROR(__xludf.DUMMYFUNCTION("""COMPUTED_VALUE"""),45924.66666666667)</f>
        <v>45924.66667</v>
      </c>
      <c r="E435" s="1">
        <f>IFERROR(__xludf.DUMMYFUNCTION("""COMPUTED_VALUE"""),1133.62)</f>
        <v>1133.62</v>
      </c>
      <c r="G435" s="2">
        <f>IFERROR(__xludf.DUMMYFUNCTION("""COMPUTED_VALUE"""),45924.66666666667)</f>
        <v>45924.66667</v>
      </c>
      <c r="H435" s="1">
        <f>IFERROR(__xludf.DUMMYFUNCTION("""COMPUTED_VALUE"""),1123.05)</f>
        <v>1123.05</v>
      </c>
      <c r="J435" s="2">
        <f>IFERROR(__xludf.DUMMYFUNCTION("""COMPUTED_VALUE"""),45924.66666666667)</f>
        <v>45924.66667</v>
      </c>
      <c r="K435" s="1">
        <f>IFERROR(__xludf.DUMMYFUNCTION("""COMPUTED_VALUE"""),1125.33)</f>
        <v>1125.33</v>
      </c>
      <c r="M435" s="2">
        <f>IFERROR(__xludf.DUMMYFUNCTION("""COMPUTED_VALUE"""),45924.66666666667)</f>
        <v>45924.66667</v>
      </c>
      <c r="N435" s="1">
        <f>IFERROR(__xludf.DUMMYFUNCTION("""COMPUTED_VALUE"""),1.3142852E7)</f>
        <v>13142852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IFERROR(__xludf.DUMMYFUNCTION("""COMPUTED_VALUE"""),1132.35)</f>
        <v>1132.35</v>
      </c>
      <c r="D436" s="2">
        <f>IFERROR(__xludf.DUMMYFUNCTION("""COMPUTED_VALUE"""),45925.66666666667)</f>
        <v>45925.66667</v>
      </c>
      <c r="E436" s="1">
        <f>IFERROR(__xludf.DUMMYFUNCTION("""COMPUTED_VALUE"""),1139.99)</f>
        <v>1139.99</v>
      </c>
      <c r="G436" s="2">
        <f>IFERROR(__xludf.DUMMYFUNCTION("""COMPUTED_VALUE"""),45925.66666666667)</f>
        <v>45925.66667</v>
      </c>
      <c r="H436" s="1">
        <f>IFERROR(__xludf.DUMMYFUNCTION("""COMPUTED_VALUE"""),1126.86)</f>
        <v>1126.86</v>
      </c>
      <c r="J436" s="2">
        <f>IFERROR(__xludf.DUMMYFUNCTION("""COMPUTED_VALUE"""),45925.66666666667)</f>
        <v>45925.66667</v>
      </c>
      <c r="K436" s="1">
        <f>IFERROR(__xludf.DUMMYFUNCTION("""COMPUTED_VALUE"""),1130.47)</f>
        <v>1130.47</v>
      </c>
      <c r="M436" s="2">
        <f>IFERROR(__xludf.DUMMYFUNCTION("""COMPUTED_VALUE"""),45925.66666666667)</f>
        <v>45925.66667</v>
      </c>
      <c r="N436" s="1">
        <f>IFERROR(__xludf.DUMMYFUNCTION("""COMPUTED_VALUE"""),1.0034802E7)</f>
        <v>10034802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IFERROR(__xludf.DUMMYFUNCTION("""COMPUTED_VALUE"""),1134.15)</f>
        <v>1134.15</v>
      </c>
      <c r="D437" s="2">
        <f>IFERROR(__xludf.DUMMYFUNCTION("""COMPUTED_VALUE"""),45926.66666666667)</f>
        <v>45926.66667</v>
      </c>
      <c r="E437" s="1">
        <f>IFERROR(__xludf.DUMMYFUNCTION("""COMPUTED_VALUE"""),1137.59)</f>
        <v>1137.59</v>
      </c>
      <c r="G437" s="2">
        <f>IFERROR(__xludf.DUMMYFUNCTION("""COMPUTED_VALUE"""),45926.66666666667)</f>
        <v>45926.66667</v>
      </c>
      <c r="H437" s="1">
        <f>IFERROR(__xludf.DUMMYFUNCTION("""COMPUTED_VALUE"""),1125.71)</f>
        <v>1125.71</v>
      </c>
      <c r="J437" s="2">
        <f>IFERROR(__xludf.DUMMYFUNCTION("""COMPUTED_VALUE"""),45926.66666666667)</f>
        <v>45926.66667</v>
      </c>
      <c r="K437" s="1">
        <f>IFERROR(__xludf.DUMMYFUNCTION("""COMPUTED_VALUE"""),1137.47)</f>
        <v>1137.47</v>
      </c>
      <c r="M437" s="2">
        <f>IFERROR(__xludf.DUMMYFUNCTION("""COMPUTED_VALUE"""),45926.66666666667)</f>
        <v>45926.66667</v>
      </c>
      <c r="N437" s="1">
        <f>IFERROR(__xludf.DUMMYFUNCTION("""COMPUTED_VALUE"""),9248378.0)</f>
        <v>9248378</v>
      </c>
    </row>
  </sheetData>
  <drawing r:id="rId1"/>
</worksheet>
</file>