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IFERROR(__xludf.DUMMYFUNCTION("GOOGLEFINANCE(""DJUSTC"", ""open"", DATE(2024,1,1), TODAY(), ""DAILY"")"),"Date")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IFERROR(__xludf.DUMMYFUNCTION("GOOGLEFINANCE(""DJUSTC"", ""high"", DATE(2024,1,1), TODAY(), ""DAILY"")"),"Date")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IFERROR(__xludf.DUMMYFUNCTION("GOOGLEFINANCE(""DJUSTC"", ""low"", DATE(2024,1,1), TODAY(), ""DAILY"")"),"Date")</f>
        <v>Date</v>
      </c>
      <c r="H1" s="1" t="str">
        <f>IFERROR(__xludf.DUMMYFUNCTION("""COMPUTED_VALUE"""),"Low")</f>
        <v>Low</v>
      </c>
      <c r="J1" s="1" t="str">
        <f>IFERROR(__xludf.DUMMYFUNCTION("GOOGLEFINANCE(""DJUSTC"", ""close"", DATE(2024,1,1), TODAY(), ""DAILY"")"),"Date")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IFERROR(__xludf.DUMMYFUNCTION("GOOGLEFINANCE(""DJUSTC"", ""volume"", DATE(2024,1,1), TODAY(), ""DAILY"")"),"Date")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IFERROR(__xludf.DUMMYFUNCTION("""COMPUTED_VALUE"""),45293.66666666667)</f>
        <v>45293.66667</v>
      </c>
      <c r="B2" s="1">
        <f>IFERROR(__xludf.DUMMYFUNCTION("""COMPUTED_VALUE"""),5011.13)</f>
        <v>5011.13</v>
      </c>
      <c r="D2" s="2">
        <f>IFERROR(__xludf.DUMMYFUNCTION("""COMPUTED_VALUE"""),45293.66666666667)</f>
        <v>45293.66667</v>
      </c>
      <c r="E2" s="1">
        <f>IFERROR(__xludf.DUMMYFUNCTION("""COMPUTED_VALUE"""),5022.18)</f>
        <v>5022.18</v>
      </c>
      <c r="G2" s="2">
        <f>IFERROR(__xludf.DUMMYFUNCTION("""COMPUTED_VALUE"""),45293.66666666667)</f>
        <v>45293.66667</v>
      </c>
      <c r="H2" s="1">
        <f>IFERROR(__xludf.DUMMYFUNCTION("""COMPUTED_VALUE"""),4915.32)</f>
        <v>4915.32</v>
      </c>
      <c r="J2" s="2">
        <f>IFERROR(__xludf.DUMMYFUNCTION("""COMPUTED_VALUE"""),45293.66666666667)</f>
        <v>45293.66667</v>
      </c>
      <c r="K2" s="1">
        <f>IFERROR(__xludf.DUMMYFUNCTION("""COMPUTED_VALUE"""),4950.02)</f>
        <v>4950.02</v>
      </c>
      <c r="M2" s="2">
        <f>IFERROR(__xludf.DUMMYFUNCTION("""COMPUTED_VALUE"""),45293.66666666667)</f>
        <v>45293.66667</v>
      </c>
      <c r="N2" s="1">
        <f>IFERROR(__xludf.DUMMYFUNCTION("""COMPUTED_VALUE"""),7.61598337E8)</f>
        <v>761598337</v>
      </c>
    </row>
    <row r="3">
      <c r="A3" s="2">
        <f>IFERROR(__xludf.DUMMYFUNCTION("""COMPUTED_VALUE"""),45294.66666666667)</f>
        <v>45294.66667</v>
      </c>
      <c r="B3" s="1">
        <f>IFERROR(__xludf.DUMMYFUNCTION("""COMPUTED_VALUE"""),4906.69)</f>
        <v>4906.69</v>
      </c>
      <c r="D3" s="2">
        <f>IFERROR(__xludf.DUMMYFUNCTION("""COMPUTED_VALUE"""),45294.66666666667)</f>
        <v>45294.66667</v>
      </c>
      <c r="E3" s="1">
        <f>IFERROR(__xludf.DUMMYFUNCTION("""COMPUTED_VALUE"""),4937.35)</f>
        <v>4937.35</v>
      </c>
      <c r="G3" s="2">
        <f>IFERROR(__xludf.DUMMYFUNCTION("""COMPUTED_VALUE"""),45294.66666666667)</f>
        <v>45294.66667</v>
      </c>
      <c r="H3" s="1">
        <f>IFERROR(__xludf.DUMMYFUNCTION("""COMPUTED_VALUE"""),4897.81)</f>
        <v>4897.81</v>
      </c>
      <c r="J3" s="2">
        <f>IFERROR(__xludf.DUMMYFUNCTION("""COMPUTED_VALUE"""),45294.66666666667)</f>
        <v>45294.66667</v>
      </c>
      <c r="K3" s="1">
        <f>IFERROR(__xludf.DUMMYFUNCTION("""COMPUTED_VALUE"""),4907.04)</f>
        <v>4907.04</v>
      </c>
      <c r="M3" s="2">
        <f>IFERROR(__xludf.DUMMYFUNCTION("""COMPUTED_VALUE"""),45294.66666666667)</f>
        <v>45294.66667</v>
      </c>
      <c r="N3" s="1">
        <f>IFERROR(__xludf.DUMMYFUNCTION("""COMPUTED_VALUE"""),7.07999269E8)</f>
        <v>707999269</v>
      </c>
    </row>
    <row r="4">
      <c r="A4" s="2">
        <f>IFERROR(__xludf.DUMMYFUNCTION("""COMPUTED_VALUE"""),45295.66666666667)</f>
        <v>45295.66667</v>
      </c>
      <c r="B4" s="1">
        <f>IFERROR(__xludf.DUMMYFUNCTION("""COMPUTED_VALUE"""),4885.11)</f>
        <v>4885.11</v>
      </c>
      <c r="D4" s="2">
        <f>IFERROR(__xludf.DUMMYFUNCTION("""COMPUTED_VALUE"""),45295.66666666667)</f>
        <v>45295.66667</v>
      </c>
      <c r="E4" s="1">
        <f>IFERROR(__xludf.DUMMYFUNCTION("""COMPUTED_VALUE"""),4917.83)</f>
        <v>4917.83</v>
      </c>
      <c r="G4" s="2">
        <f>IFERROR(__xludf.DUMMYFUNCTION("""COMPUTED_VALUE"""),45295.66666666667)</f>
        <v>45295.66667</v>
      </c>
      <c r="H4" s="1">
        <f>IFERROR(__xludf.DUMMYFUNCTION("""COMPUTED_VALUE"""),4872.11)</f>
        <v>4872.11</v>
      </c>
      <c r="J4" s="2">
        <f>IFERROR(__xludf.DUMMYFUNCTION("""COMPUTED_VALUE"""),45295.66666666667)</f>
        <v>45295.66667</v>
      </c>
      <c r="K4" s="1">
        <f>IFERROR(__xludf.DUMMYFUNCTION("""COMPUTED_VALUE"""),4875.27)</f>
        <v>4875.27</v>
      </c>
      <c r="M4" s="2">
        <f>IFERROR(__xludf.DUMMYFUNCTION("""COMPUTED_VALUE"""),45295.66666666667)</f>
        <v>45295.66667</v>
      </c>
      <c r="N4" s="1">
        <f>IFERROR(__xludf.DUMMYFUNCTION("""COMPUTED_VALUE"""),7.44892085E8)</f>
        <v>744892085</v>
      </c>
    </row>
    <row r="5">
      <c r="A5" s="2">
        <f>IFERROR(__xludf.DUMMYFUNCTION("""COMPUTED_VALUE"""),45296.66666666667)</f>
        <v>45296.66667</v>
      </c>
      <c r="B5" s="1">
        <f>IFERROR(__xludf.DUMMYFUNCTION("""COMPUTED_VALUE"""),4884.1)</f>
        <v>4884.1</v>
      </c>
      <c r="D5" s="2">
        <f>IFERROR(__xludf.DUMMYFUNCTION("""COMPUTED_VALUE"""),45296.66666666667)</f>
        <v>45296.66667</v>
      </c>
      <c r="E5" s="1">
        <f>IFERROR(__xludf.DUMMYFUNCTION("""COMPUTED_VALUE"""),4922.69)</f>
        <v>4922.69</v>
      </c>
      <c r="G5" s="2">
        <f>IFERROR(__xludf.DUMMYFUNCTION("""COMPUTED_VALUE"""),45296.66666666667)</f>
        <v>45296.66667</v>
      </c>
      <c r="H5" s="1">
        <f>IFERROR(__xludf.DUMMYFUNCTION("""COMPUTED_VALUE"""),4864.32)</f>
        <v>4864.32</v>
      </c>
      <c r="J5" s="2">
        <f>IFERROR(__xludf.DUMMYFUNCTION("""COMPUTED_VALUE"""),45296.66666666667)</f>
        <v>45296.66667</v>
      </c>
      <c r="K5" s="1">
        <f>IFERROR(__xludf.DUMMYFUNCTION("""COMPUTED_VALUE"""),4884.24)</f>
        <v>4884.24</v>
      </c>
      <c r="M5" s="2">
        <f>IFERROR(__xludf.DUMMYFUNCTION("""COMPUTED_VALUE"""),45296.66666666667)</f>
        <v>45296.66667</v>
      </c>
      <c r="N5" s="1">
        <f>IFERROR(__xludf.DUMMYFUNCTION("""COMPUTED_VALUE"""),6.77388118E8)</f>
        <v>677388118</v>
      </c>
    </row>
    <row r="6">
      <c r="A6" s="2">
        <f>IFERROR(__xludf.DUMMYFUNCTION("""COMPUTED_VALUE"""),45299.66666666667)</f>
        <v>45299.66667</v>
      </c>
      <c r="B6" s="1">
        <f>IFERROR(__xludf.DUMMYFUNCTION("""COMPUTED_VALUE"""),4913.24)</f>
        <v>4913.24</v>
      </c>
      <c r="D6" s="2">
        <f>IFERROR(__xludf.DUMMYFUNCTION("""COMPUTED_VALUE"""),45299.66666666667)</f>
        <v>45299.66667</v>
      </c>
      <c r="E6" s="1">
        <f>IFERROR(__xludf.DUMMYFUNCTION("""COMPUTED_VALUE"""),5019.3)</f>
        <v>5019.3</v>
      </c>
      <c r="G6" s="2">
        <f>IFERROR(__xludf.DUMMYFUNCTION("""COMPUTED_VALUE"""),45299.66666666667)</f>
        <v>45299.66667</v>
      </c>
      <c r="H6" s="1">
        <f>IFERROR(__xludf.DUMMYFUNCTION("""COMPUTED_VALUE"""),4907.73)</f>
        <v>4907.73</v>
      </c>
      <c r="J6" s="2">
        <f>IFERROR(__xludf.DUMMYFUNCTION("""COMPUTED_VALUE"""),45299.66666666667)</f>
        <v>45299.66667</v>
      </c>
      <c r="K6" s="1">
        <f>IFERROR(__xludf.DUMMYFUNCTION("""COMPUTED_VALUE"""),5017.77)</f>
        <v>5017.77</v>
      </c>
      <c r="M6" s="2">
        <f>IFERROR(__xludf.DUMMYFUNCTION("""COMPUTED_VALUE"""),45299.66666666667)</f>
        <v>45299.66667</v>
      </c>
      <c r="N6" s="1">
        <f>IFERROR(__xludf.DUMMYFUNCTION("""COMPUTED_VALUE"""),7.33624668E8)</f>
        <v>733624668</v>
      </c>
    </row>
    <row r="7">
      <c r="A7" s="2">
        <f>IFERROR(__xludf.DUMMYFUNCTION("""COMPUTED_VALUE"""),45300.66666666667)</f>
        <v>45300.66667</v>
      </c>
      <c r="B7" s="1">
        <f>IFERROR(__xludf.DUMMYFUNCTION("""COMPUTED_VALUE"""),4985.53)</f>
        <v>4985.53</v>
      </c>
      <c r="D7" s="2">
        <f>IFERROR(__xludf.DUMMYFUNCTION("""COMPUTED_VALUE"""),45300.66666666667)</f>
        <v>45300.66667</v>
      </c>
      <c r="E7" s="1">
        <f>IFERROR(__xludf.DUMMYFUNCTION("""COMPUTED_VALUE"""),5053.08)</f>
        <v>5053.08</v>
      </c>
      <c r="G7" s="2">
        <f>IFERROR(__xludf.DUMMYFUNCTION("""COMPUTED_VALUE"""),45300.66666666667)</f>
        <v>45300.66667</v>
      </c>
      <c r="H7" s="1">
        <f>IFERROR(__xludf.DUMMYFUNCTION("""COMPUTED_VALUE"""),4977.63)</f>
        <v>4977.63</v>
      </c>
      <c r="J7" s="2">
        <f>IFERROR(__xludf.DUMMYFUNCTION("""COMPUTED_VALUE"""),45300.66666666667)</f>
        <v>45300.66667</v>
      </c>
      <c r="K7" s="1">
        <f>IFERROR(__xludf.DUMMYFUNCTION("""COMPUTED_VALUE"""),5036.65)</f>
        <v>5036.65</v>
      </c>
      <c r="M7" s="2">
        <f>IFERROR(__xludf.DUMMYFUNCTION("""COMPUTED_VALUE"""),45300.66666666667)</f>
        <v>45300.66667</v>
      </c>
      <c r="N7" s="1">
        <f>IFERROR(__xludf.DUMMYFUNCTION("""COMPUTED_VALUE"""),7.78528725E8)</f>
        <v>778528725</v>
      </c>
    </row>
    <row r="8">
      <c r="A8" s="2">
        <f>IFERROR(__xludf.DUMMYFUNCTION("""COMPUTED_VALUE"""),45301.66666666667)</f>
        <v>45301.66667</v>
      </c>
      <c r="B8" s="1">
        <f>IFERROR(__xludf.DUMMYFUNCTION("""COMPUTED_VALUE"""),5045.38)</f>
        <v>5045.38</v>
      </c>
      <c r="D8" s="2">
        <f>IFERROR(__xludf.DUMMYFUNCTION("""COMPUTED_VALUE"""),45301.66666666667)</f>
        <v>45301.66667</v>
      </c>
      <c r="E8" s="1">
        <f>IFERROR(__xludf.DUMMYFUNCTION("""COMPUTED_VALUE"""),5104.85)</f>
        <v>5104.85</v>
      </c>
      <c r="G8" s="2">
        <f>IFERROR(__xludf.DUMMYFUNCTION("""COMPUTED_VALUE"""),45301.66666666667)</f>
        <v>45301.66667</v>
      </c>
      <c r="H8" s="1">
        <f>IFERROR(__xludf.DUMMYFUNCTION("""COMPUTED_VALUE"""),5040.59)</f>
        <v>5040.59</v>
      </c>
      <c r="J8" s="2">
        <f>IFERROR(__xludf.DUMMYFUNCTION("""COMPUTED_VALUE"""),45301.66666666667)</f>
        <v>45301.66667</v>
      </c>
      <c r="K8" s="1">
        <f>IFERROR(__xludf.DUMMYFUNCTION("""COMPUTED_VALUE"""),5094.1)</f>
        <v>5094.1</v>
      </c>
      <c r="M8" s="2">
        <f>IFERROR(__xludf.DUMMYFUNCTION("""COMPUTED_VALUE"""),45301.66666666667)</f>
        <v>45301.66667</v>
      </c>
      <c r="N8" s="1">
        <f>IFERROR(__xludf.DUMMYFUNCTION("""COMPUTED_VALUE"""),7.20561065E8)</f>
        <v>720561065</v>
      </c>
    </row>
    <row r="9">
      <c r="A9" s="2">
        <f>IFERROR(__xludf.DUMMYFUNCTION("""COMPUTED_VALUE"""),45302.66666666667)</f>
        <v>45302.66667</v>
      </c>
      <c r="B9" s="1">
        <f>IFERROR(__xludf.DUMMYFUNCTION("""COMPUTED_VALUE"""),5122.43)</f>
        <v>5122.43</v>
      </c>
      <c r="D9" s="2">
        <f>IFERROR(__xludf.DUMMYFUNCTION("""COMPUTED_VALUE"""),45302.66666666667)</f>
        <v>45302.66667</v>
      </c>
      <c r="E9" s="1">
        <f>IFERROR(__xludf.DUMMYFUNCTION("""COMPUTED_VALUE"""),5149.58)</f>
        <v>5149.58</v>
      </c>
      <c r="G9" s="2">
        <f>IFERROR(__xludf.DUMMYFUNCTION("""COMPUTED_VALUE"""),45302.66666666667)</f>
        <v>45302.66667</v>
      </c>
      <c r="H9" s="1">
        <f>IFERROR(__xludf.DUMMYFUNCTION("""COMPUTED_VALUE"""),5042.98)</f>
        <v>5042.98</v>
      </c>
      <c r="J9" s="2">
        <f>IFERROR(__xludf.DUMMYFUNCTION("""COMPUTED_VALUE"""),45302.66666666667)</f>
        <v>45302.66667</v>
      </c>
      <c r="K9" s="1">
        <f>IFERROR(__xludf.DUMMYFUNCTION("""COMPUTED_VALUE"""),5111.47)</f>
        <v>5111.47</v>
      </c>
      <c r="M9" s="2">
        <f>IFERROR(__xludf.DUMMYFUNCTION("""COMPUTED_VALUE"""),45302.66666666667)</f>
        <v>45302.66667</v>
      </c>
      <c r="N9" s="1">
        <f>IFERROR(__xludf.DUMMYFUNCTION("""COMPUTED_VALUE"""),7.10587915E8)</f>
        <v>710587915</v>
      </c>
    </row>
    <row r="10">
      <c r="A10" s="2">
        <f>IFERROR(__xludf.DUMMYFUNCTION("""COMPUTED_VALUE"""),45303.66666666667)</f>
        <v>45303.66667</v>
      </c>
      <c r="B10" s="1">
        <f>IFERROR(__xludf.DUMMYFUNCTION("""COMPUTED_VALUE"""),5123.59)</f>
        <v>5123.59</v>
      </c>
      <c r="D10" s="2">
        <f>IFERROR(__xludf.DUMMYFUNCTION("""COMPUTED_VALUE"""),45303.66666666667)</f>
        <v>45303.66667</v>
      </c>
      <c r="E10" s="1">
        <f>IFERROR(__xludf.DUMMYFUNCTION("""COMPUTED_VALUE"""),5140.36)</f>
        <v>5140.36</v>
      </c>
      <c r="G10" s="2">
        <f>IFERROR(__xludf.DUMMYFUNCTION("""COMPUTED_VALUE"""),45303.66666666667)</f>
        <v>45303.66667</v>
      </c>
      <c r="H10" s="1">
        <f>IFERROR(__xludf.DUMMYFUNCTION("""COMPUTED_VALUE"""),5105.51)</f>
        <v>5105.51</v>
      </c>
      <c r="J10" s="2">
        <f>IFERROR(__xludf.DUMMYFUNCTION("""COMPUTED_VALUE"""),45303.66666666667)</f>
        <v>45303.66667</v>
      </c>
      <c r="K10" s="1">
        <f>IFERROR(__xludf.DUMMYFUNCTION("""COMPUTED_VALUE"""),5129.21)</f>
        <v>5129.21</v>
      </c>
      <c r="M10" s="2">
        <f>IFERROR(__xludf.DUMMYFUNCTION("""COMPUTED_VALUE"""),45303.66666666667)</f>
        <v>45303.66667</v>
      </c>
      <c r="N10" s="1">
        <f>IFERROR(__xludf.DUMMYFUNCTION("""COMPUTED_VALUE"""),5.95998814E8)</f>
        <v>595998814</v>
      </c>
    </row>
    <row r="11">
      <c r="A11" s="2">
        <f>IFERROR(__xludf.DUMMYFUNCTION("""COMPUTED_VALUE"""),45307.66666666667)</f>
        <v>45307.66667</v>
      </c>
      <c r="B11" s="1">
        <f>IFERROR(__xludf.DUMMYFUNCTION("""COMPUTED_VALUE"""),5121.34)</f>
        <v>5121.34</v>
      </c>
      <c r="D11" s="2">
        <f>IFERROR(__xludf.DUMMYFUNCTION("""COMPUTED_VALUE"""),45307.66666666667)</f>
        <v>45307.66667</v>
      </c>
      <c r="E11" s="1">
        <f>IFERROR(__xludf.DUMMYFUNCTION("""COMPUTED_VALUE"""),5161.91)</f>
        <v>5161.91</v>
      </c>
      <c r="G11" s="2">
        <f>IFERROR(__xludf.DUMMYFUNCTION("""COMPUTED_VALUE"""),45307.66666666667)</f>
        <v>45307.66667</v>
      </c>
      <c r="H11" s="1">
        <f>IFERROR(__xludf.DUMMYFUNCTION("""COMPUTED_VALUE"""),5100.98)</f>
        <v>5100.98</v>
      </c>
      <c r="J11" s="2">
        <f>IFERROR(__xludf.DUMMYFUNCTION("""COMPUTED_VALUE"""),45307.66666666667)</f>
        <v>45307.66667</v>
      </c>
      <c r="K11" s="1">
        <f>IFERROR(__xludf.DUMMYFUNCTION("""COMPUTED_VALUE"""),5139.76)</f>
        <v>5139.76</v>
      </c>
      <c r="M11" s="2">
        <f>IFERROR(__xludf.DUMMYFUNCTION("""COMPUTED_VALUE"""),45307.66666666667)</f>
        <v>45307.66667</v>
      </c>
      <c r="N11" s="1">
        <f>IFERROR(__xludf.DUMMYFUNCTION("""COMPUTED_VALUE"""),7.77104878E8)</f>
        <v>777104878</v>
      </c>
    </row>
    <row r="12">
      <c r="A12" s="2">
        <f>IFERROR(__xludf.DUMMYFUNCTION("""COMPUTED_VALUE"""),45308.66666666667)</f>
        <v>45308.66667</v>
      </c>
      <c r="B12" s="1">
        <f>IFERROR(__xludf.DUMMYFUNCTION("""COMPUTED_VALUE"""),5103.7)</f>
        <v>5103.7</v>
      </c>
      <c r="D12" s="2">
        <f>IFERROR(__xludf.DUMMYFUNCTION("""COMPUTED_VALUE"""),45308.66666666667)</f>
        <v>45308.66667</v>
      </c>
      <c r="E12" s="1">
        <f>IFERROR(__xludf.DUMMYFUNCTION("""COMPUTED_VALUE"""),5118.56)</f>
        <v>5118.56</v>
      </c>
      <c r="G12" s="2">
        <f>IFERROR(__xludf.DUMMYFUNCTION("""COMPUTED_VALUE"""),45308.66666666667)</f>
        <v>45308.66667</v>
      </c>
      <c r="H12" s="1">
        <f>IFERROR(__xludf.DUMMYFUNCTION("""COMPUTED_VALUE"""),5042.72)</f>
        <v>5042.72</v>
      </c>
      <c r="J12" s="2">
        <f>IFERROR(__xludf.DUMMYFUNCTION("""COMPUTED_VALUE"""),45308.66666666667)</f>
        <v>45308.66667</v>
      </c>
      <c r="K12" s="1">
        <f>IFERROR(__xludf.DUMMYFUNCTION("""COMPUTED_VALUE"""),5114.41)</f>
        <v>5114.41</v>
      </c>
      <c r="M12" s="2">
        <f>IFERROR(__xludf.DUMMYFUNCTION("""COMPUTED_VALUE"""),45308.66666666667)</f>
        <v>45308.66667</v>
      </c>
      <c r="N12" s="1">
        <f>IFERROR(__xludf.DUMMYFUNCTION("""COMPUTED_VALUE"""),7.00984166E8)</f>
        <v>700984166</v>
      </c>
    </row>
    <row r="13">
      <c r="A13" s="2">
        <f>IFERROR(__xludf.DUMMYFUNCTION("""COMPUTED_VALUE"""),45309.66666666667)</f>
        <v>45309.66667</v>
      </c>
      <c r="B13" s="1">
        <f>IFERROR(__xludf.DUMMYFUNCTION("""COMPUTED_VALUE"""),5179.65)</f>
        <v>5179.65</v>
      </c>
      <c r="D13" s="2">
        <f>IFERROR(__xludf.DUMMYFUNCTION("""COMPUTED_VALUE"""),45309.66666666667)</f>
        <v>45309.66667</v>
      </c>
      <c r="E13" s="1">
        <f>IFERROR(__xludf.DUMMYFUNCTION("""COMPUTED_VALUE"""),5218.16)</f>
        <v>5218.16</v>
      </c>
      <c r="G13" s="2">
        <f>IFERROR(__xludf.DUMMYFUNCTION("""COMPUTED_VALUE"""),45309.66666666667)</f>
        <v>45309.66667</v>
      </c>
      <c r="H13" s="1">
        <f>IFERROR(__xludf.DUMMYFUNCTION("""COMPUTED_VALUE"""),5158.82)</f>
        <v>5158.82</v>
      </c>
      <c r="J13" s="2">
        <f>IFERROR(__xludf.DUMMYFUNCTION("""COMPUTED_VALUE"""),45309.66666666667)</f>
        <v>45309.66667</v>
      </c>
      <c r="K13" s="1">
        <f>IFERROR(__xludf.DUMMYFUNCTION("""COMPUTED_VALUE"""),5213.02)</f>
        <v>5213.02</v>
      </c>
      <c r="M13" s="2">
        <f>IFERROR(__xludf.DUMMYFUNCTION("""COMPUTED_VALUE"""),45309.66666666667)</f>
        <v>45309.66667</v>
      </c>
      <c r="N13" s="1">
        <f>IFERROR(__xludf.DUMMYFUNCTION("""COMPUTED_VALUE"""),8.20258124E8)</f>
        <v>820258124</v>
      </c>
    </row>
    <row r="14">
      <c r="A14" s="2">
        <f>IFERROR(__xludf.DUMMYFUNCTION("""COMPUTED_VALUE"""),45310.66666666667)</f>
        <v>45310.66667</v>
      </c>
      <c r="B14" s="1">
        <f>IFERROR(__xludf.DUMMYFUNCTION("""COMPUTED_VALUE"""),5252.53)</f>
        <v>5252.53</v>
      </c>
      <c r="D14" s="2">
        <f>IFERROR(__xludf.DUMMYFUNCTION("""COMPUTED_VALUE"""),45310.66666666667)</f>
        <v>45310.66667</v>
      </c>
      <c r="E14" s="1">
        <f>IFERROR(__xludf.DUMMYFUNCTION("""COMPUTED_VALUE"""),5335.78)</f>
        <v>5335.78</v>
      </c>
      <c r="G14" s="2">
        <f>IFERROR(__xludf.DUMMYFUNCTION("""COMPUTED_VALUE"""),45310.66666666667)</f>
        <v>45310.66667</v>
      </c>
      <c r="H14" s="1">
        <f>IFERROR(__xludf.DUMMYFUNCTION("""COMPUTED_VALUE"""),5241.22)</f>
        <v>5241.22</v>
      </c>
      <c r="J14" s="2">
        <f>IFERROR(__xludf.DUMMYFUNCTION("""COMPUTED_VALUE"""),45310.66666666667)</f>
        <v>45310.66667</v>
      </c>
      <c r="K14" s="1">
        <f>IFERROR(__xludf.DUMMYFUNCTION("""COMPUTED_VALUE"""),5335.68)</f>
        <v>5335.68</v>
      </c>
      <c r="M14" s="2">
        <f>IFERROR(__xludf.DUMMYFUNCTION("""COMPUTED_VALUE"""),45310.66666666667)</f>
        <v>45310.66667</v>
      </c>
      <c r="N14" s="1">
        <f>IFERROR(__xludf.DUMMYFUNCTION("""COMPUTED_VALUE"""),9.22712809E8)</f>
        <v>922712809</v>
      </c>
    </row>
    <row r="15">
      <c r="A15" s="2">
        <f>IFERROR(__xludf.DUMMYFUNCTION("""COMPUTED_VALUE"""),45313.66666666667)</f>
        <v>45313.66667</v>
      </c>
      <c r="B15" s="1">
        <f>IFERROR(__xludf.DUMMYFUNCTION("""COMPUTED_VALUE"""),5373.64)</f>
        <v>5373.64</v>
      </c>
      <c r="D15" s="2">
        <f>IFERROR(__xludf.DUMMYFUNCTION("""COMPUTED_VALUE"""),45313.66666666667)</f>
        <v>45313.66667</v>
      </c>
      <c r="E15" s="1">
        <f>IFERROR(__xludf.DUMMYFUNCTION("""COMPUTED_VALUE"""),5397.68)</f>
        <v>5397.68</v>
      </c>
      <c r="G15" s="2">
        <f>IFERROR(__xludf.DUMMYFUNCTION("""COMPUTED_VALUE"""),45313.66666666667)</f>
        <v>45313.66667</v>
      </c>
      <c r="H15" s="1">
        <f>IFERROR(__xludf.DUMMYFUNCTION("""COMPUTED_VALUE"""),5344.06)</f>
        <v>5344.06</v>
      </c>
      <c r="J15" s="2">
        <f>IFERROR(__xludf.DUMMYFUNCTION("""COMPUTED_VALUE"""),45313.66666666667)</f>
        <v>45313.66667</v>
      </c>
      <c r="K15" s="1">
        <f>IFERROR(__xludf.DUMMYFUNCTION("""COMPUTED_VALUE"""),5354.01)</f>
        <v>5354.01</v>
      </c>
      <c r="M15" s="2">
        <f>IFERROR(__xludf.DUMMYFUNCTION("""COMPUTED_VALUE"""),45313.66666666667)</f>
        <v>45313.66667</v>
      </c>
      <c r="N15" s="1">
        <f>IFERROR(__xludf.DUMMYFUNCTION("""COMPUTED_VALUE"""),8.95035353E8)</f>
        <v>895035353</v>
      </c>
    </row>
    <row r="16">
      <c r="A16" s="2">
        <f>IFERROR(__xludf.DUMMYFUNCTION("""COMPUTED_VALUE"""),45314.66666666667)</f>
        <v>45314.66667</v>
      </c>
      <c r="B16" s="1">
        <f>IFERROR(__xludf.DUMMYFUNCTION("""COMPUTED_VALUE"""),5359.28)</f>
        <v>5359.28</v>
      </c>
      <c r="D16" s="2">
        <f>IFERROR(__xludf.DUMMYFUNCTION("""COMPUTED_VALUE"""),45314.66666666667)</f>
        <v>45314.66667</v>
      </c>
      <c r="E16" s="1">
        <f>IFERROR(__xludf.DUMMYFUNCTION("""COMPUTED_VALUE"""),5383.35)</f>
        <v>5383.35</v>
      </c>
      <c r="G16" s="2">
        <f>IFERROR(__xludf.DUMMYFUNCTION("""COMPUTED_VALUE"""),45314.66666666667)</f>
        <v>45314.66667</v>
      </c>
      <c r="H16" s="1">
        <f>IFERROR(__xludf.DUMMYFUNCTION("""COMPUTED_VALUE"""),5331.14)</f>
        <v>5331.14</v>
      </c>
      <c r="J16" s="2">
        <f>IFERROR(__xludf.DUMMYFUNCTION("""COMPUTED_VALUE"""),45314.66666666667)</f>
        <v>45314.66667</v>
      </c>
      <c r="K16" s="1">
        <f>IFERROR(__xludf.DUMMYFUNCTION("""COMPUTED_VALUE"""),5380.31)</f>
        <v>5380.31</v>
      </c>
      <c r="M16" s="2">
        <f>IFERROR(__xludf.DUMMYFUNCTION("""COMPUTED_VALUE"""),45314.66666666667)</f>
        <v>45314.66667</v>
      </c>
      <c r="N16" s="1">
        <f>IFERROR(__xludf.DUMMYFUNCTION("""COMPUTED_VALUE"""),6.4676764E8)</f>
        <v>646767640</v>
      </c>
    </row>
    <row r="17">
      <c r="A17" s="2">
        <f>IFERROR(__xludf.DUMMYFUNCTION("""COMPUTED_VALUE"""),45315.66666666667)</f>
        <v>45315.66667</v>
      </c>
      <c r="B17" s="1">
        <f>IFERROR(__xludf.DUMMYFUNCTION("""COMPUTED_VALUE"""),5420.98)</f>
        <v>5420.98</v>
      </c>
      <c r="D17" s="2">
        <f>IFERROR(__xludf.DUMMYFUNCTION("""COMPUTED_VALUE"""),45315.66666666667)</f>
        <v>45315.66667</v>
      </c>
      <c r="E17" s="1">
        <f>IFERROR(__xludf.DUMMYFUNCTION("""COMPUTED_VALUE"""),5480.48)</f>
        <v>5480.48</v>
      </c>
      <c r="G17" s="2">
        <f>IFERROR(__xludf.DUMMYFUNCTION("""COMPUTED_VALUE"""),45315.66666666667)</f>
        <v>45315.66667</v>
      </c>
      <c r="H17" s="1">
        <f>IFERROR(__xludf.DUMMYFUNCTION("""COMPUTED_VALUE"""),5406.93)</f>
        <v>5406.93</v>
      </c>
      <c r="J17" s="2">
        <f>IFERROR(__xludf.DUMMYFUNCTION("""COMPUTED_VALUE"""),45315.66666666667)</f>
        <v>45315.66667</v>
      </c>
      <c r="K17" s="1">
        <f>IFERROR(__xludf.DUMMYFUNCTION("""COMPUTED_VALUE"""),5421.53)</f>
        <v>5421.53</v>
      </c>
      <c r="M17" s="2">
        <f>IFERROR(__xludf.DUMMYFUNCTION("""COMPUTED_VALUE"""),45315.66666666667)</f>
        <v>45315.66667</v>
      </c>
      <c r="N17" s="1">
        <f>IFERROR(__xludf.DUMMYFUNCTION("""COMPUTED_VALUE"""),8.23320394E8)</f>
        <v>823320394</v>
      </c>
    </row>
    <row r="18">
      <c r="A18" s="2">
        <f>IFERROR(__xludf.DUMMYFUNCTION("""COMPUTED_VALUE"""),45316.66666666667)</f>
        <v>45316.66667</v>
      </c>
      <c r="B18" s="1">
        <f>IFERROR(__xludf.DUMMYFUNCTION("""COMPUTED_VALUE"""),5471.77)</f>
        <v>5471.77</v>
      </c>
      <c r="D18" s="2">
        <f>IFERROR(__xludf.DUMMYFUNCTION("""COMPUTED_VALUE"""),45316.66666666667)</f>
        <v>45316.66667</v>
      </c>
      <c r="E18" s="1">
        <f>IFERROR(__xludf.DUMMYFUNCTION("""COMPUTED_VALUE"""),5502.26)</f>
        <v>5502.26</v>
      </c>
      <c r="G18" s="2">
        <f>IFERROR(__xludf.DUMMYFUNCTION("""COMPUTED_VALUE"""),45316.66666666667)</f>
        <v>45316.66667</v>
      </c>
      <c r="H18" s="1">
        <f>IFERROR(__xludf.DUMMYFUNCTION("""COMPUTED_VALUE"""),5420.62)</f>
        <v>5420.62</v>
      </c>
      <c r="J18" s="2">
        <f>IFERROR(__xludf.DUMMYFUNCTION("""COMPUTED_VALUE"""),45316.66666666667)</f>
        <v>45316.66667</v>
      </c>
      <c r="K18" s="1">
        <f>IFERROR(__xludf.DUMMYFUNCTION("""COMPUTED_VALUE"""),5448.7)</f>
        <v>5448.7</v>
      </c>
      <c r="M18" s="2">
        <f>IFERROR(__xludf.DUMMYFUNCTION("""COMPUTED_VALUE"""),45316.66666666667)</f>
        <v>45316.66667</v>
      </c>
      <c r="N18" s="1">
        <f>IFERROR(__xludf.DUMMYFUNCTION("""COMPUTED_VALUE"""),8.66187736E8)</f>
        <v>866187736</v>
      </c>
    </row>
    <row r="19">
      <c r="A19" s="2">
        <f>IFERROR(__xludf.DUMMYFUNCTION("""COMPUTED_VALUE"""),45317.66666666667)</f>
        <v>45317.66667</v>
      </c>
      <c r="B19" s="1">
        <f>IFERROR(__xludf.DUMMYFUNCTION("""COMPUTED_VALUE"""),5417.63)</f>
        <v>5417.63</v>
      </c>
      <c r="D19" s="2">
        <f>IFERROR(__xludf.DUMMYFUNCTION("""COMPUTED_VALUE"""),45317.66666666667)</f>
        <v>45317.66667</v>
      </c>
      <c r="E19" s="1">
        <f>IFERROR(__xludf.DUMMYFUNCTION("""COMPUTED_VALUE"""),5445.04)</f>
        <v>5445.04</v>
      </c>
      <c r="G19" s="2">
        <f>IFERROR(__xludf.DUMMYFUNCTION("""COMPUTED_VALUE"""),45317.66666666667)</f>
        <v>45317.66667</v>
      </c>
      <c r="H19" s="1">
        <f>IFERROR(__xludf.DUMMYFUNCTION("""COMPUTED_VALUE"""),5393.43)</f>
        <v>5393.43</v>
      </c>
      <c r="J19" s="2">
        <f>IFERROR(__xludf.DUMMYFUNCTION("""COMPUTED_VALUE"""),45317.66666666667)</f>
        <v>45317.66667</v>
      </c>
      <c r="K19" s="1">
        <f>IFERROR(__xludf.DUMMYFUNCTION("""COMPUTED_VALUE"""),5403.12)</f>
        <v>5403.12</v>
      </c>
      <c r="M19" s="2">
        <f>IFERROR(__xludf.DUMMYFUNCTION("""COMPUTED_VALUE"""),45317.66666666667)</f>
        <v>45317.66667</v>
      </c>
      <c r="N19" s="1">
        <f>IFERROR(__xludf.DUMMYFUNCTION("""COMPUTED_VALUE"""),7.82431449E8)</f>
        <v>782431449</v>
      </c>
    </row>
    <row r="20">
      <c r="A20" s="2">
        <f>IFERROR(__xludf.DUMMYFUNCTION("""COMPUTED_VALUE"""),45320.66666666667)</f>
        <v>45320.66667</v>
      </c>
      <c r="B20" s="1">
        <f>IFERROR(__xludf.DUMMYFUNCTION("""COMPUTED_VALUE"""),5412.34)</f>
        <v>5412.34</v>
      </c>
      <c r="D20" s="2">
        <f>IFERROR(__xludf.DUMMYFUNCTION("""COMPUTED_VALUE"""),45320.66666666667)</f>
        <v>45320.66667</v>
      </c>
      <c r="E20" s="1">
        <f>IFERROR(__xludf.DUMMYFUNCTION("""COMPUTED_VALUE"""),5467.08)</f>
        <v>5467.08</v>
      </c>
      <c r="G20" s="2">
        <f>IFERROR(__xludf.DUMMYFUNCTION("""COMPUTED_VALUE"""),45320.66666666667)</f>
        <v>45320.66667</v>
      </c>
      <c r="H20" s="1">
        <f>IFERROR(__xludf.DUMMYFUNCTION("""COMPUTED_VALUE"""),5402.4)</f>
        <v>5402.4</v>
      </c>
      <c r="J20" s="2">
        <f>IFERROR(__xludf.DUMMYFUNCTION("""COMPUTED_VALUE"""),45320.66666666667)</f>
        <v>45320.66667</v>
      </c>
      <c r="K20" s="1">
        <f>IFERROR(__xludf.DUMMYFUNCTION("""COMPUTED_VALUE"""),5464.07)</f>
        <v>5464.07</v>
      </c>
      <c r="M20" s="2">
        <f>IFERROR(__xludf.DUMMYFUNCTION("""COMPUTED_VALUE"""),45320.66666666667)</f>
        <v>45320.66667</v>
      </c>
      <c r="N20" s="1">
        <f>IFERROR(__xludf.DUMMYFUNCTION("""COMPUTED_VALUE"""),6.97726544E8)</f>
        <v>697726544</v>
      </c>
    </row>
    <row r="21">
      <c r="A21" s="2">
        <f>IFERROR(__xludf.DUMMYFUNCTION("""COMPUTED_VALUE"""),45321.66666666667)</f>
        <v>45321.66667</v>
      </c>
      <c r="B21" s="1">
        <f>IFERROR(__xludf.DUMMYFUNCTION("""COMPUTED_VALUE"""),5465.83)</f>
        <v>5465.83</v>
      </c>
      <c r="D21" s="2">
        <f>IFERROR(__xludf.DUMMYFUNCTION("""COMPUTED_VALUE"""),45321.66666666667)</f>
        <v>45321.66667</v>
      </c>
      <c r="E21" s="1">
        <f>IFERROR(__xludf.DUMMYFUNCTION("""COMPUTED_VALUE"""),5474.81)</f>
        <v>5474.81</v>
      </c>
      <c r="G21" s="2">
        <f>IFERROR(__xludf.DUMMYFUNCTION("""COMPUTED_VALUE"""),45321.66666666667)</f>
        <v>45321.66667</v>
      </c>
      <c r="H21" s="1">
        <f>IFERROR(__xludf.DUMMYFUNCTION("""COMPUTED_VALUE"""),5405.04)</f>
        <v>5405.04</v>
      </c>
      <c r="J21" s="2">
        <f>IFERROR(__xludf.DUMMYFUNCTION("""COMPUTED_VALUE"""),45321.66666666667)</f>
        <v>45321.66667</v>
      </c>
      <c r="K21" s="1">
        <f>IFERROR(__xludf.DUMMYFUNCTION("""COMPUTED_VALUE"""),5419.53)</f>
        <v>5419.53</v>
      </c>
      <c r="M21" s="2">
        <f>IFERROR(__xludf.DUMMYFUNCTION("""COMPUTED_VALUE"""),45321.66666666667)</f>
        <v>45321.66667</v>
      </c>
      <c r="N21" s="1">
        <f>IFERROR(__xludf.DUMMYFUNCTION("""COMPUTED_VALUE"""),7.86248186E8)</f>
        <v>786248186</v>
      </c>
    </row>
    <row r="22">
      <c r="A22" s="2">
        <f>IFERROR(__xludf.DUMMYFUNCTION("""COMPUTED_VALUE"""),45322.66666666667)</f>
        <v>45322.66667</v>
      </c>
      <c r="B22" s="1">
        <f>IFERROR(__xludf.DUMMYFUNCTION("""COMPUTED_VALUE"""),5335.03)</f>
        <v>5335.03</v>
      </c>
      <c r="D22" s="2">
        <f>IFERROR(__xludf.DUMMYFUNCTION("""COMPUTED_VALUE"""),45322.66666666667)</f>
        <v>45322.66667</v>
      </c>
      <c r="E22" s="1">
        <f>IFERROR(__xludf.DUMMYFUNCTION("""COMPUTED_VALUE"""),5358.42)</f>
        <v>5358.42</v>
      </c>
      <c r="G22" s="2">
        <f>IFERROR(__xludf.DUMMYFUNCTION("""COMPUTED_VALUE"""),45322.66666666667)</f>
        <v>45322.66667</v>
      </c>
      <c r="H22" s="1">
        <f>IFERROR(__xludf.DUMMYFUNCTION("""COMPUTED_VALUE"""),5270.26)</f>
        <v>5270.26</v>
      </c>
      <c r="J22" s="2">
        <f>IFERROR(__xludf.DUMMYFUNCTION("""COMPUTED_VALUE"""),45322.66666666667)</f>
        <v>45322.66667</v>
      </c>
      <c r="K22" s="1">
        <f>IFERROR(__xludf.DUMMYFUNCTION("""COMPUTED_VALUE"""),5271.79)</f>
        <v>5271.79</v>
      </c>
      <c r="M22" s="2">
        <f>IFERROR(__xludf.DUMMYFUNCTION("""COMPUTED_VALUE"""),45322.66666666667)</f>
        <v>45322.66667</v>
      </c>
      <c r="N22" s="1">
        <f>IFERROR(__xludf.DUMMYFUNCTION("""COMPUTED_VALUE"""),9.4840401E8)</f>
        <v>948404010</v>
      </c>
    </row>
    <row r="23">
      <c r="A23" s="2">
        <f>IFERROR(__xludf.DUMMYFUNCTION("""COMPUTED_VALUE"""),45323.66666666667)</f>
        <v>45323.66667</v>
      </c>
      <c r="B23" s="1">
        <f>IFERROR(__xludf.DUMMYFUNCTION("""COMPUTED_VALUE"""),5303.76)</f>
        <v>5303.76</v>
      </c>
      <c r="D23" s="2">
        <f>IFERROR(__xludf.DUMMYFUNCTION("""COMPUTED_VALUE"""),45323.66666666667)</f>
        <v>45323.66667</v>
      </c>
      <c r="E23" s="1">
        <f>IFERROR(__xludf.DUMMYFUNCTION("""COMPUTED_VALUE"""),5349.29)</f>
        <v>5349.29</v>
      </c>
      <c r="G23" s="2">
        <f>IFERROR(__xludf.DUMMYFUNCTION("""COMPUTED_VALUE"""),45323.66666666667)</f>
        <v>45323.66667</v>
      </c>
      <c r="H23" s="1">
        <f>IFERROR(__xludf.DUMMYFUNCTION("""COMPUTED_VALUE"""),5302.56)</f>
        <v>5302.56</v>
      </c>
      <c r="J23" s="2">
        <f>IFERROR(__xludf.DUMMYFUNCTION("""COMPUTED_VALUE"""),45323.66666666667)</f>
        <v>45323.66667</v>
      </c>
      <c r="K23" s="1">
        <f>IFERROR(__xludf.DUMMYFUNCTION("""COMPUTED_VALUE"""),5340.0)</f>
        <v>5340</v>
      </c>
      <c r="M23" s="2">
        <f>IFERROR(__xludf.DUMMYFUNCTION("""COMPUTED_VALUE"""),45323.66666666667)</f>
        <v>45323.66667</v>
      </c>
      <c r="N23" s="1">
        <f>IFERROR(__xludf.DUMMYFUNCTION("""COMPUTED_VALUE"""),7.86079856E8)</f>
        <v>786079856</v>
      </c>
    </row>
    <row r="24">
      <c r="A24" s="2">
        <f>IFERROR(__xludf.DUMMYFUNCTION("""COMPUTED_VALUE"""),45324.66666666667)</f>
        <v>45324.66667</v>
      </c>
      <c r="B24" s="1">
        <f>IFERROR(__xludf.DUMMYFUNCTION("""COMPUTED_VALUE"""),5361.81)</f>
        <v>5361.81</v>
      </c>
      <c r="D24" s="2">
        <f>IFERROR(__xludf.DUMMYFUNCTION("""COMPUTED_VALUE"""),45324.66666666667)</f>
        <v>45324.66667</v>
      </c>
      <c r="E24" s="1">
        <f>IFERROR(__xludf.DUMMYFUNCTION("""COMPUTED_VALUE"""),5483.86)</f>
        <v>5483.86</v>
      </c>
      <c r="G24" s="2">
        <f>IFERROR(__xludf.DUMMYFUNCTION("""COMPUTED_VALUE"""),45324.66666666667)</f>
        <v>45324.66667</v>
      </c>
      <c r="H24" s="1">
        <f>IFERROR(__xludf.DUMMYFUNCTION("""COMPUTED_VALUE"""),5346.12)</f>
        <v>5346.12</v>
      </c>
      <c r="J24" s="2">
        <f>IFERROR(__xludf.DUMMYFUNCTION("""COMPUTED_VALUE"""),45324.66666666667)</f>
        <v>45324.66667</v>
      </c>
      <c r="K24" s="1">
        <f>IFERROR(__xludf.DUMMYFUNCTION("""COMPUTED_VALUE"""),5466.79)</f>
        <v>5466.79</v>
      </c>
      <c r="M24" s="2">
        <f>IFERROR(__xludf.DUMMYFUNCTION("""COMPUTED_VALUE"""),45324.66666666667)</f>
        <v>45324.66667</v>
      </c>
      <c r="N24" s="1">
        <f>IFERROR(__xludf.DUMMYFUNCTION("""COMPUTED_VALUE"""),1.006267959E9)</f>
        <v>1006267959</v>
      </c>
    </row>
    <row r="25">
      <c r="A25" s="2">
        <f>IFERROR(__xludf.DUMMYFUNCTION("""COMPUTED_VALUE"""),45327.66666666667)</f>
        <v>45327.66667</v>
      </c>
      <c r="B25" s="1">
        <f>IFERROR(__xludf.DUMMYFUNCTION("""COMPUTED_VALUE"""),5491.48)</f>
        <v>5491.48</v>
      </c>
      <c r="D25" s="2">
        <f>IFERROR(__xludf.DUMMYFUNCTION("""COMPUTED_VALUE"""),45327.66666666667)</f>
        <v>45327.66667</v>
      </c>
      <c r="E25" s="1">
        <f>IFERROR(__xludf.DUMMYFUNCTION("""COMPUTED_VALUE"""),5506.58)</f>
        <v>5506.58</v>
      </c>
      <c r="G25" s="2">
        <f>IFERROR(__xludf.DUMMYFUNCTION("""COMPUTED_VALUE"""),45327.66666666667)</f>
        <v>45327.66667</v>
      </c>
      <c r="H25" s="1">
        <f>IFERROR(__xludf.DUMMYFUNCTION("""COMPUTED_VALUE"""),5432.64)</f>
        <v>5432.64</v>
      </c>
      <c r="J25" s="2">
        <f>IFERROR(__xludf.DUMMYFUNCTION("""COMPUTED_VALUE"""),45327.66666666667)</f>
        <v>45327.66667</v>
      </c>
      <c r="K25" s="1">
        <f>IFERROR(__xludf.DUMMYFUNCTION("""COMPUTED_VALUE"""),5483.22)</f>
        <v>5483.22</v>
      </c>
      <c r="M25" s="2">
        <f>IFERROR(__xludf.DUMMYFUNCTION("""COMPUTED_VALUE"""),45327.66666666667)</f>
        <v>45327.66667</v>
      </c>
      <c r="N25" s="1">
        <f>IFERROR(__xludf.DUMMYFUNCTION("""COMPUTED_VALUE"""),9.47138716E8)</f>
        <v>947138716</v>
      </c>
    </row>
    <row r="26">
      <c r="A26" s="2">
        <f>IFERROR(__xludf.DUMMYFUNCTION("""COMPUTED_VALUE"""),45328.66666666667)</f>
        <v>45328.66667</v>
      </c>
      <c r="B26" s="1">
        <f>IFERROR(__xludf.DUMMYFUNCTION("""COMPUTED_VALUE"""),5500.1)</f>
        <v>5500.1</v>
      </c>
      <c r="D26" s="2">
        <f>IFERROR(__xludf.DUMMYFUNCTION("""COMPUTED_VALUE"""),45328.66666666667)</f>
        <v>45328.66667</v>
      </c>
      <c r="E26" s="1">
        <f>IFERROR(__xludf.DUMMYFUNCTION("""COMPUTED_VALUE"""),5508.59)</f>
        <v>5508.59</v>
      </c>
      <c r="G26" s="2">
        <f>IFERROR(__xludf.DUMMYFUNCTION("""COMPUTED_VALUE"""),45328.66666666667)</f>
        <v>45328.66667</v>
      </c>
      <c r="H26" s="1">
        <f>IFERROR(__xludf.DUMMYFUNCTION("""COMPUTED_VALUE"""),5424.45)</f>
        <v>5424.45</v>
      </c>
      <c r="J26" s="2">
        <f>IFERROR(__xludf.DUMMYFUNCTION("""COMPUTED_VALUE"""),45328.66666666667)</f>
        <v>45328.66667</v>
      </c>
      <c r="K26" s="1">
        <f>IFERROR(__xludf.DUMMYFUNCTION("""COMPUTED_VALUE"""),5464.63)</f>
        <v>5464.63</v>
      </c>
      <c r="M26" s="2">
        <f>IFERROR(__xludf.DUMMYFUNCTION("""COMPUTED_VALUE"""),45328.66666666667)</f>
        <v>45328.66667</v>
      </c>
      <c r="N26" s="1">
        <f>IFERROR(__xludf.DUMMYFUNCTION("""COMPUTED_VALUE"""),1.188753305E9)</f>
        <v>1188753305</v>
      </c>
    </row>
    <row r="27">
      <c r="A27" s="2">
        <f>IFERROR(__xludf.DUMMYFUNCTION("""COMPUTED_VALUE"""),45329.66666666667)</f>
        <v>45329.66667</v>
      </c>
      <c r="B27" s="1">
        <f>IFERROR(__xludf.DUMMYFUNCTION("""COMPUTED_VALUE"""),5497.39)</f>
        <v>5497.39</v>
      </c>
      <c r="D27" s="2">
        <f>IFERROR(__xludf.DUMMYFUNCTION("""COMPUTED_VALUE"""),45329.66666666667)</f>
        <v>45329.66667</v>
      </c>
      <c r="E27" s="1">
        <f>IFERROR(__xludf.DUMMYFUNCTION("""COMPUTED_VALUE"""),5547.86)</f>
        <v>5547.86</v>
      </c>
      <c r="G27" s="2">
        <f>IFERROR(__xludf.DUMMYFUNCTION("""COMPUTED_VALUE"""),45329.66666666667)</f>
        <v>45329.66667</v>
      </c>
      <c r="H27" s="1">
        <f>IFERROR(__xludf.DUMMYFUNCTION("""COMPUTED_VALUE"""),5485.96)</f>
        <v>5485.96</v>
      </c>
      <c r="J27" s="2">
        <f>IFERROR(__xludf.DUMMYFUNCTION("""COMPUTED_VALUE"""),45329.66666666667)</f>
        <v>45329.66667</v>
      </c>
      <c r="K27" s="1">
        <f>IFERROR(__xludf.DUMMYFUNCTION("""COMPUTED_VALUE"""),5547.33)</f>
        <v>5547.33</v>
      </c>
      <c r="M27" s="2">
        <f>IFERROR(__xludf.DUMMYFUNCTION("""COMPUTED_VALUE"""),45329.66666666667)</f>
        <v>45329.66667</v>
      </c>
      <c r="N27" s="1">
        <f>IFERROR(__xludf.DUMMYFUNCTION("""COMPUTED_VALUE"""),1.115464418E9)</f>
        <v>1115464418</v>
      </c>
    </row>
    <row r="28">
      <c r="A28" s="2">
        <f>IFERROR(__xludf.DUMMYFUNCTION("""COMPUTED_VALUE"""),45330.66666666667)</f>
        <v>45330.66667</v>
      </c>
      <c r="B28" s="1">
        <f>IFERROR(__xludf.DUMMYFUNCTION("""COMPUTED_VALUE"""),5552.88)</f>
        <v>5552.88</v>
      </c>
      <c r="D28" s="2">
        <f>IFERROR(__xludf.DUMMYFUNCTION("""COMPUTED_VALUE"""),45330.66666666667)</f>
        <v>45330.66667</v>
      </c>
      <c r="E28" s="1">
        <f>IFERROR(__xludf.DUMMYFUNCTION("""COMPUTED_VALUE"""),5576.41)</f>
        <v>5576.41</v>
      </c>
      <c r="G28" s="2">
        <f>IFERROR(__xludf.DUMMYFUNCTION("""COMPUTED_VALUE"""),45330.66666666667)</f>
        <v>45330.66667</v>
      </c>
      <c r="H28" s="1">
        <f>IFERROR(__xludf.DUMMYFUNCTION("""COMPUTED_VALUE"""),5544.96)</f>
        <v>5544.96</v>
      </c>
      <c r="J28" s="2">
        <f>IFERROR(__xludf.DUMMYFUNCTION("""COMPUTED_VALUE"""),45330.66666666667)</f>
        <v>45330.66667</v>
      </c>
      <c r="K28" s="1">
        <f>IFERROR(__xludf.DUMMYFUNCTION("""COMPUTED_VALUE"""),5562.16)</f>
        <v>5562.16</v>
      </c>
      <c r="M28" s="2">
        <f>IFERROR(__xludf.DUMMYFUNCTION("""COMPUTED_VALUE"""),45330.66666666667)</f>
        <v>45330.66667</v>
      </c>
      <c r="N28" s="1">
        <f>IFERROR(__xludf.DUMMYFUNCTION("""COMPUTED_VALUE"""),9.64543057E8)</f>
        <v>964543057</v>
      </c>
    </row>
    <row r="29">
      <c r="A29" s="2">
        <f>IFERROR(__xludf.DUMMYFUNCTION("""COMPUTED_VALUE"""),45331.66666666667)</f>
        <v>45331.66667</v>
      </c>
      <c r="B29" s="1">
        <f>IFERROR(__xludf.DUMMYFUNCTION("""COMPUTED_VALUE"""),5592.68)</f>
        <v>5592.68</v>
      </c>
      <c r="D29" s="2">
        <f>IFERROR(__xludf.DUMMYFUNCTION("""COMPUTED_VALUE"""),45331.66666666667)</f>
        <v>45331.66667</v>
      </c>
      <c r="E29" s="1">
        <f>IFERROR(__xludf.DUMMYFUNCTION("""COMPUTED_VALUE"""),5652.38)</f>
        <v>5652.38</v>
      </c>
      <c r="G29" s="2">
        <f>IFERROR(__xludf.DUMMYFUNCTION("""COMPUTED_VALUE"""),45331.66666666667)</f>
        <v>45331.66667</v>
      </c>
      <c r="H29" s="1">
        <f>IFERROR(__xludf.DUMMYFUNCTION("""COMPUTED_VALUE"""),5583.18)</f>
        <v>5583.18</v>
      </c>
      <c r="J29" s="2">
        <f>IFERROR(__xludf.DUMMYFUNCTION("""COMPUTED_VALUE"""),45331.66666666667)</f>
        <v>45331.66667</v>
      </c>
      <c r="K29" s="1">
        <f>IFERROR(__xludf.DUMMYFUNCTION("""COMPUTED_VALUE"""),5645.59)</f>
        <v>5645.59</v>
      </c>
      <c r="M29" s="2">
        <f>IFERROR(__xludf.DUMMYFUNCTION("""COMPUTED_VALUE"""),45331.66666666667)</f>
        <v>45331.66667</v>
      </c>
      <c r="N29" s="1">
        <f>IFERROR(__xludf.DUMMYFUNCTION("""COMPUTED_VALUE"""),9.30643572E8)</f>
        <v>930643572</v>
      </c>
    </row>
    <row r="30">
      <c r="A30" s="2">
        <f>IFERROR(__xludf.DUMMYFUNCTION("""COMPUTED_VALUE"""),45334.66666666667)</f>
        <v>45334.66667</v>
      </c>
      <c r="B30" s="1">
        <f>IFERROR(__xludf.DUMMYFUNCTION("""COMPUTED_VALUE"""),5645.16)</f>
        <v>5645.16</v>
      </c>
      <c r="D30" s="2">
        <f>IFERROR(__xludf.DUMMYFUNCTION("""COMPUTED_VALUE"""),45334.66666666667)</f>
        <v>45334.66667</v>
      </c>
      <c r="E30" s="1">
        <f>IFERROR(__xludf.DUMMYFUNCTION("""COMPUTED_VALUE"""),5678.68)</f>
        <v>5678.68</v>
      </c>
      <c r="G30" s="2">
        <f>IFERROR(__xludf.DUMMYFUNCTION("""COMPUTED_VALUE"""),45334.66666666667)</f>
        <v>45334.66667</v>
      </c>
      <c r="H30" s="1">
        <f>IFERROR(__xludf.DUMMYFUNCTION("""COMPUTED_VALUE"""),5596.33)</f>
        <v>5596.33</v>
      </c>
      <c r="J30" s="2">
        <f>IFERROR(__xludf.DUMMYFUNCTION("""COMPUTED_VALUE"""),45334.66666666667)</f>
        <v>45334.66667</v>
      </c>
      <c r="K30" s="1">
        <f>IFERROR(__xludf.DUMMYFUNCTION("""COMPUTED_VALUE"""),5605.16)</f>
        <v>5605.16</v>
      </c>
      <c r="M30" s="2">
        <f>IFERROR(__xludf.DUMMYFUNCTION("""COMPUTED_VALUE"""),45334.66666666667)</f>
        <v>45334.66667</v>
      </c>
      <c r="N30" s="1">
        <f>IFERROR(__xludf.DUMMYFUNCTION("""COMPUTED_VALUE"""),8.80954567E8)</f>
        <v>880954567</v>
      </c>
    </row>
    <row r="31">
      <c r="A31" s="2">
        <f>IFERROR(__xludf.DUMMYFUNCTION("""COMPUTED_VALUE"""),45335.66666666667)</f>
        <v>45335.66667</v>
      </c>
      <c r="B31" s="1">
        <f>IFERROR(__xludf.DUMMYFUNCTION("""COMPUTED_VALUE"""),5479.01)</f>
        <v>5479.01</v>
      </c>
      <c r="D31" s="2">
        <f>IFERROR(__xludf.DUMMYFUNCTION("""COMPUTED_VALUE"""),45335.66666666667)</f>
        <v>45335.66667</v>
      </c>
      <c r="E31" s="1">
        <f>IFERROR(__xludf.DUMMYFUNCTION("""COMPUTED_VALUE"""),5562.42)</f>
        <v>5562.42</v>
      </c>
      <c r="G31" s="2">
        <f>IFERROR(__xludf.DUMMYFUNCTION("""COMPUTED_VALUE"""),45335.66666666667)</f>
        <v>45335.66667</v>
      </c>
      <c r="H31" s="1">
        <f>IFERROR(__xludf.DUMMYFUNCTION("""COMPUTED_VALUE"""),5465.26)</f>
        <v>5465.26</v>
      </c>
      <c r="J31" s="2">
        <f>IFERROR(__xludf.DUMMYFUNCTION("""COMPUTED_VALUE"""),45335.66666666667)</f>
        <v>45335.66667</v>
      </c>
      <c r="K31" s="1">
        <f>IFERROR(__xludf.DUMMYFUNCTION("""COMPUTED_VALUE"""),5513.3)</f>
        <v>5513.3</v>
      </c>
      <c r="M31" s="2">
        <f>IFERROR(__xludf.DUMMYFUNCTION("""COMPUTED_VALUE"""),45335.66666666667)</f>
        <v>45335.66667</v>
      </c>
      <c r="N31" s="1">
        <f>IFERROR(__xludf.DUMMYFUNCTION("""COMPUTED_VALUE"""),9.17286024E8)</f>
        <v>917286024</v>
      </c>
    </row>
    <row r="32">
      <c r="A32" s="2">
        <f>IFERROR(__xludf.DUMMYFUNCTION("""COMPUTED_VALUE"""),45336.66666666667)</f>
        <v>45336.66667</v>
      </c>
      <c r="B32" s="1">
        <f>IFERROR(__xludf.DUMMYFUNCTION("""COMPUTED_VALUE"""),5556.52)</f>
        <v>5556.52</v>
      </c>
      <c r="D32" s="2">
        <f>IFERROR(__xludf.DUMMYFUNCTION("""COMPUTED_VALUE"""),45336.66666666667)</f>
        <v>45336.66667</v>
      </c>
      <c r="E32" s="1">
        <f>IFERROR(__xludf.DUMMYFUNCTION("""COMPUTED_VALUE"""),5586.47)</f>
        <v>5586.47</v>
      </c>
      <c r="G32" s="2">
        <f>IFERROR(__xludf.DUMMYFUNCTION("""COMPUTED_VALUE"""),45336.66666666667)</f>
        <v>45336.66667</v>
      </c>
      <c r="H32" s="1">
        <f>IFERROR(__xludf.DUMMYFUNCTION("""COMPUTED_VALUE"""),5516.43)</f>
        <v>5516.43</v>
      </c>
      <c r="J32" s="2">
        <f>IFERROR(__xludf.DUMMYFUNCTION("""COMPUTED_VALUE"""),45336.66666666667)</f>
        <v>45336.66667</v>
      </c>
      <c r="K32" s="1">
        <f>IFERROR(__xludf.DUMMYFUNCTION("""COMPUTED_VALUE"""),5583.68)</f>
        <v>5583.68</v>
      </c>
      <c r="M32" s="2">
        <f>IFERROR(__xludf.DUMMYFUNCTION("""COMPUTED_VALUE"""),45336.66666666667)</f>
        <v>45336.66667</v>
      </c>
      <c r="N32" s="1">
        <f>IFERROR(__xludf.DUMMYFUNCTION("""COMPUTED_VALUE"""),7.95213462E8)</f>
        <v>795213462</v>
      </c>
    </row>
    <row r="33">
      <c r="A33" s="2">
        <f>IFERROR(__xludf.DUMMYFUNCTION("""COMPUTED_VALUE"""),45337.66666666667)</f>
        <v>45337.66667</v>
      </c>
      <c r="B33" s="1">
        <f>IFERROR(__xludf.DUMMYFUNCTION("""COMPUTED_VALUE"""),5582.0)</f>
        <v>5582</v>
      </c>
      <c r="D33" s="2">
        <f>IFERROR(__xludf.DUMMYFUNCTION("""COMPUTED_VALUE"""),45337.66666666667)</f>
        <v>45337.66667</v>
      </c>
      <c r="E33" s="1">
        <f>IFERROR(__xludf.DUMMYFUNCTION("""COMPUTED_VALUE"""),5582.52)</f>
        <v>5582.52</v>
      </c>
      <c r="G33" s="2">
        <f>IFERROR(__xludf.DUMMYFUNCTION("""COMPUTED_VALUE"""),45337.66666666667)</f>
        <v>45337.66667</v>
      </c>
      <c r="H33" s="1">
        <f>IFERROR(__xludf.DUMMYFUNCTION("""COMPUTED_VALUE"""),5526.85)</f>
        <v>5526.85</v>
      </c>
      <c r="J33" s="2">
        <f>IFERROR(__xludf.DUMMYFUNCTION("""COMPUTED_VALUE"""),45337.66666666667)</f>
        <v>45337.66667</v>
      </c>
      <c r="K33" s="1">
        <f>IFERROR(__xludf.DUMMYFUNCTION("""COMPUTED_VALUE"""),5559.85)</f>
        <v>5559.85</v>
      </c>
      <c r="M33" s="2">
        <f>IFERROR(__xludf.DUMMYFUNCTION("""COMPUTED_VALUE"""),45337.66666666667)</f>
        <v>45337.66667</v>
      </c>
      <c r="N33" s="1">
        <f>IFERROR(__xludf.DUMMYFUNCTION("""COMPUTED_VALUE"""),8.46246561E8)</f>
        <v>846246561</v>
      </c>
    </row>
    <row r="34">
      <c r="A34" s="2">
        <f>IFERROR(__xludf.DUMMYFUNCTION("""COMPUTED_VALUE"""),45338.66666666667)</f>
        <v>45338.66667</v>
      </c>
      <c r="B34" s="1">
        <f>IFERROR(__xludf.DUMMYFUNCTION("""COMPUTED_VALUE"""),5571.09)</f>
        <v>5571.09</v>
      </c>
      <c r="D34" s="2">
        <f>IFERROR(__xludf.DUMMYFUNCTION("""COMPUTED_VALUE"""),45338.66666666667)</f>
        <v>45338.66667</v>
      </c>
      <c r="E34" s="1">
        <f>IFERROR(__xludf.DUMMYFUNCTION("""COMPUTED_VALUE"""),5581.21)</f>
        <v>5581.21</v>
      </c>
      <c r="G34" s="2">
        <f>IFERROR(__xludf.DUMMYFUNCTION("""COMPUTED_VALUE"""),45338.66666666667)</f>
        <v>45338.66667</v>
      </c>
      <c r="H34" s="1">
        <f>IFERROR(__xludf.DUMMYFUNCTION("""COMPUTED_VALUE"""),5493.1)</f>
        <v>5493.1</v>
      </c>
      <c r="J34" s="2">
        <f>IFERROR(__xludf.DUMMYFUNCTION("""COMPUTED_VALUE"""),45338.66666666667)</f>
        <v>45338.66667</v>
      </c>
      <c r="K34" s="1">
        <f>IFERROR(__xludf.DUMMYFUNCTION("""COMPUTED_VALUE"""),5499.97)</f>
        <v>5499.97</v>
      </c>
      <c r="M34" s="2">
        <f>IFERROR(__xludf.DUMMYFUNCTION("""COMPUTED_VALUE"""),45338.66666666667)</f>
        <v>45338.66667</v>
      </c>
      <c r="N34" s="1">
        <f>IFERROR(__xludf.DUMMYFUNCTION("""COMPUTED_VALUE"""),8.19763914E8)</f>
        <v>819763914</v>
      </c>
    </row>
    <row r="35">
      <c r="A35" s="2">
        <f>IFERROR(__xludf.DUMMYFUNCTION("""COMPUTED_VALUE"""),45342.66666666667)</f>
        <v>45342.66667</v>
      </c>
      <c r="B35" s="1">
        <f>IFERROR(__xludf.DUMMYFUNCTION("""COMPUTED_VALUE"""),5464.91)</f>
        <v>5464.91</v>
      </c>
      <c r="D35" s="2">
        <f>IFERROR(__xludf.DUMMYFUNCTION("""COMPUTED_VALUE"""),45342.66666666667)</f>
        <v>45342.66667</v>
      </c>
      <c r="E35" s="1">
        <f>IFERROR(__xludf.DUMMYFUNCTION("""COMPUTED_VALUE"""),5485.92)</f>
        <v>5485.92</v>
      </c>
      <c r="G35" s="2">
        <f>IFERROR(__xludf.DUMMYFUNCTION("""COMPUTED_VALUE"""),45342.66666666667)</f>
        <v>45342.66667</v>
      </c>
      <c r="H35" s="1">
        <f>IFERROR(__xludf.DUMMYFUNCTION("""COMPUTED_VALUE"""),5381.62)</f>
        <v>5381.62</v>
      </c>
      <c r="J35" s="2">
        <f>IFERROR(__xludf.DUMMYFUNCTION("""COMPUTED_VALUE"""),45342.66666666667)</f>
        <v>45342.66667</v>
      </c>
      <c r="K35" s="1">
        <f>IFERROR(__xludf.DUMMYFUNCTION("""COMPUTED_VALUE"""),5439.6)</f>
        <v>5439.6</v>
      </c>
      <c r="M35" s="2">
        <f>IFERROR(__xludf.DUMMYFUNCTION("""COMPUTED_VALUE"""),45342.66666666667)</f>
        <v>45342.66667</v>
      </c>
      <c r="N35" s="1">
        <f>IFERROR(__xludf.DUMMYFUNCTION("""COMPUTED_VALUE"""),8.9200306E8)</f>
        <v>892003060</v>
      </c>
    </row>
    <row r="36">
      <c r="A36" s="2">
        <f>IFERROR(__xludf.DUMMYFUNCTION("""COMPUTED_VALUE"""),45343.66666666667)</f>
        <v>45343.66667</v>
      </c>
      <c r="B36" s="1">
        <f>IFERROR(__xludf.DUMMYFUNCTION("""COMPUTED_VALUE"""),5382.88)</f>
        <v>5382.88</v>
      </c>
      <c r="D36" s="2">
        <f>IFERROR(__xludf.DUMMYFUNCTION("""COMPUTED_VALUE"""),45343.66666666667)</f>
        <v>45343.66667</v>
      </c>
      <c r="E36" s="1">
        <f>IFERROR(__xludf.DUMMYFUNCTION("""COMPUTED_VALUE"""),5402.24)</f>
        <v>5402.24</v>
      </c>
      <c r="G36" s="2">
        <f>IFERROR(__xludf.DUMMYFUNCTION("""COMPUTED_VALUE"""),45343.66666666667)</f>
        <v>45343.66667</v>
      </c>
      <c r="H36" s="1">
        <f>IFERROR(__xludf.DUMMYFUNCTION("""COMPUTED_VALUE"""),5346.9)</f>
        <v>5346.9</v>
      </c>
      <c r="J36" s="2">
        <f>IFERROR(__xludf.DUMMYFUNCTION("""COMPUTED_VALUE"""),45343.66666666667)</f>
        <v>45343.66667</v>
      </c>
      <c r="K36" s="1">
        <f>IFERROR(__xludf.DUMMYFUNCTION("""COMPUTED_VALUE"""),5401.62)</f>
        <v>5401.62</v>
      </c>
      <c r="M36" s="2">
        <f>IFERROR(__xludf.DUMMYFUNCTION("""COMPUTED_VALUE"""),45343.66666666667)</f>
        <v>45343.66667</v>
      </c>
      <c r="N36" s="1">
        <f>IFERROR(__xludf.DUMMYFUNCTION("""COMPUTED_VALUE"""),7.95797943E8)</f>
        <v>795797943</v>
      </c>
    </row>
    <row r="37">
      <c r="A37" s="2">
        <f>IFERROR(__xludf.DUMMYFUNCTION("""COMPUTED_VALUE"""),45344.66666666667)</f>
        <v>45344.66667</v>
      </c>
      <c r="B37" s="1">
        <f>IFERROR(__xludf.DUMMYFUNCTION("""COMPUTED_VALUE"""),5571.33)</f>
        <v>5571.33</v>
      </c>
      <c r="D37" s="2">
        <f>IFERROR(__xludf.DUMMYFUNCTION("""COMPUTED_VALUE"""),45344.66666666667)</f>
        <v>45344.66667</v>
      </c>
      <c r="E37" s="1">
        <f>IFERROR(__xludf.DUMMYFUNCTION("""COMPUTED_VALUE"""),5627.99)</f>
        <v>5627.99</v>
      </c>
      <c r="G37" s="2">
        <f>IFERROR(__xludf.DUMMYFUNCTION("""COMPUTED_VALUE"""),45344.66666666667)</f>
        <v>45344.66667</v>
      </c>
      <c r="H37" s="1">
        <f>IFERROR(__xludf.DUMMYFUNCTION("""COMPUTED_VALUE"""),5551.26)</f>
        <v>5551.26</v>
      </c>
      <c r="J37" s="2">
        <f>IFERROR(__xludf.DUMMYFUNCTION("""COMPUTED_VALUE"""),45344.66666666667)</f>
        <v>45344.66667</v>
      </c>
      <c r="K37" s="1">
        <f>IFERROR(__xludf.DUMMYFUNCTION("""COMPUTED_VALUE"""),5619.05)</f>
        <v>5619.05</v>
      </c>
      <c r="M37" s="2">
        <f>IFERROR(__xludf.DUMMYFUNCTION("""COMPUTED_VALUE"""),45344.66666666667)</f>
        <v>45344.66667</v>
      </c>
      <c r="N37" s="1">
        <f>IFERROR(__xludf.DUMMYFUNCTION("""COMPUTED_VALUE"""),9.59789247E8)</f>
        <v>959789247</v>
      </c>
    </row>
    <row r="38">
      <c r="A38" s="2">
        <f>IFERROR(__xludf.DUMMYFUNCTION("""COMPUTED_VALUE"""),45345.66666666667)</f>
        <v>45345.66667</v>
      </c>
      <c r="B38" s="1">
        <f>IFERROR(__xludf.DUMMYFUNCTION("""COMPUTED_VALUE"""),5662.39)</f>
        <v>5662.39</v>
      </c>
      <c r="D38" s="2">
        <f>IFERROR(__xludf.DUMMYFUNCTION("""COMPUTED_VALUE"""),45345.66666666667)</f>
        <v>45345.66667</v>
      </c>
      <c r="E38" s="1">
        <f>IFERROR(__xludf.DUMMYFUNCTION("""COMPUTED_VALUE"""),5679.68)</f>
        <v>5679.68</v>
      </c>
      <c r="G38" s="2">
        <f>IFERROR(__xludf.DUMMYFUNCTION("""COMPUTED_VALUE"""),45345.66666666667)</f>
        <v>45345.66667</v>
      </c>
      <c r="H38" s="1">
        <f>IFERROR(__xludf.DUMMYFUNCTION("""COMPUTED_VALUE"""),5581.12)</f>
        <v>5581.12</v>
      </c>
      <c r="J38" s="2">
        <f>IFERROR(__xludf.DUMMYFUNCTION("""COMPUTED_VALUE"""),45345.66666666667)</f>
        <v>45345.66667</v>
      </c>
      <c r="K38" s="1">
        <f>IFERROR(__xludf.DUMMYFUNCTION("""COMPUTED_VALUE"""),5601.63)</f>
        <v>5601.63</v>
      </c>
      <c r="M38" s="2">
        <f>IFERROR(__xludf.DUMMYFUNCTION("""COMPUTED_VALUE"""),45345.66666666667)</f>
        <v>45345.66667</v>
      </c>
      <c r="N38" s="1">
        <f>IFERROR(__xludf.DUMMYFUNCTION("""COMPUTED_VALUE"""),6.98221063E8)</f>
        <v>698221063</v>
      </c>
    </row>
    <row r="39">
      <c r="A39" s="2">
        <f>IFERROR(__xludf.DUMMYFUNCTION("""COMPUTED_VALUE"""),45348.66666666667)</f>
        <v>45348.66667</v>
      </c>
      <c r="B39" s="1">
        <f>IFERROR(__xludf.DUMMYFUNCTION("""COMPUTED_VALUE"""),5617.42)</f>
        <v>5617.42</v>
      </c>
      <c r="D39" s="2">
        <f>IFERROR(__xludf.DUMMYFUNCTION("""COMPUTED_VALUE"""),45348.66666666667)</f>
        <v>45348.66667</v>
      </c>
      <c r="E39" s="1">
        <f>IFERROR(__xludf.DUMMYFUNCTION("""COMPUTED_VALUE"""),5632.83)</f>
        <v>5632.83</v>
      </c>
      <c r="G39" s="2">
        <f>IFERROR(__xludf.DUMMYFUNCTION("""COMPUTED_VALUE"""),45348.66666666667)</f>
        <v>45348.66667</v>
      </c>
      <c r="H39" s="1">
        <f>IFERROR(__xludf.DUMMYFUNCTION("""COMPUTED_VALUE"""),5580.17)</f>
        <v>5580.17</v>
      </c>
      <c r="J39" s="2">
        <f>IFERROR(__xludf.DUMMYFUNCTION("""COMPUTED_VALUE"""),45348.66666666667)</f>
        <v>45348.66667</v>
      </c>
      <c r="K39" s="1">
        <f>IFERROR(__xludf.DUMMYFUNCTION("""COMPUTED_VALUE"""),5580.48)</f>
        <v>5580.48</v>
      </c>
      <c r="M39" s="2">
        <f>IFERROR(__xludf.DUMMYFUNCTION("""COMPUTED_VALUE"""),45348.66666666667)</f>
        <v>45348.66667</v>
      </c>
      <c r="N39" s="1">
        <f>IFERROR(__xludf.DUMMYFUNCTION("""COMPUTED_VALUE"""),7.52969926E8)</f>
        <v>752969926</v>
      </c>
    </row>
    <row r="40">
      <c r="A40" s="2">
        <f>IFERROR(__xludf.DUMMYFUNCTION("""COMPUTED_VALUE"""),45349.66666666667)</f>
        <v>45349.66667</v>
      </c>
      <c r="B40" s="1">
        <f>IFERROR(__xludf.DUMMYFUNCTION("""COMPUTED_VALUE"""),5591.45)</f>
        <v>5591.45</v>
      </c>
      <c r="D40" s="2">
        <f>IFERROR(__xludf.DUMMYFUNCTION("""COMPUTED_VALUE"""),45349.66666666667)</f>
        <v>45349.66667</v>
      </c>
      <c r="E40" s="1">
        <f>IFERROR(__xludf.DUMMYFUNCTION("""COMPUTED_VALUE"""),5600.87)</f>
        <v>5600.87</v>
      </c>
      <c r="G40" s="2">
        <f>IFERROR(__xludf.DUMMYFUNCTION("""COMPUTED_VALUE"""),45349.66666666667)</f>
        <v>45349.66667</v>
      </c>
      <c r="H40" s="1">
        <f>IFERROR(__xludf.DUMMYFUNCTION("""COMPUTED_VALUE"""),5551.41)</f>
        <v>5551.41</v>
      </c>
      <c r="J40" s="2">
        <f>IFERROR(__xludf.DUMMYFUNCTION("""COMPUTED_VALUE"""),45349.66666666667)</f>
        <v>45349.66667</v>
      </c>
      <c r="K40" s="1">
        <f>IFERROR(__xludf.DUMMYFUNCTION("""COMPUTED_VALUE"""),5593.08)</f>
        <v>5593.08</v>
      </c>
      <c r="M40" s="2">
        <f>IFERROR(__xludf.DUMMYFUNCTION("""COMPUTED_VALUE"""),45349.66666666667)</f>
        <v>45349.66667</v>
      </c>
      <c r="N40" s="1">
        <f>IFERROR(__xludf.DUMMYFUNCTION("""COMPUTED_VALUE"""),7.36934414E8)</f>
        <v>736934414</v>
      </c>
    </row>
    <row r="41">
      <c r="A41" s="2">
        <f>IFERROR(__xludf.DUMMYFUNCTION("""COMPUTED_VALUE"""),45350.66666666667)</f>
        <v>45350.66667</v>
      </c>
      <c r="B41" s="1">
        <f>IFERROR(__xludf.DUMMYFUNCTION("""COMPUTED_VALUE"""),5565.12)</f>
        <v>5565.12</v>
      </c>
      <c r="D41" s="2">
        <f>IFERROR(__xludf.DUMMYFUNCTION("""COMPUTED_VALUE"""),45350.66666666667)</f>
        <v>45350.66667</v>
      </c>
      <c r="E41" s="1">
        <f>IFERROR(__xludf.DUMMYFUNCTION("""COMPUTED_VALUE"""),5574.53)</f>
        <v>5574.53</v>
      </c>
      <c r="G41" s="2">
        <f>IFERROR(__xludf.DUMMYFUNCTION("""COMPUTED_VALUE"""),45350.66666666667)</f>
        <v>45350.66667</v>
      </c>
      <c r="H41" s="1">
        <f>IFERROR(__xludf.DUMMYFUNCTION("""COMPUTED_VALUE"""),5539.5)</f>
        <v>5539.5</v>
      </c>
      <c r="J41" s="2">
        <f>IFERROR(__xludf.DUMMYFUNCTION("""COMPUTED_VALUE"""),45350.66666666667)</f>
        <v>45350.66667</v>
      </c>
      <c r="K41" s="1">
        <f>IFERROR(__xludf.DUMMYFUNCTION("""COMPUTED_VALUE"""),5554.32)</f>
        <v>5554.32</v>
      </c>
      <c r="M41" s="2">
        <f>IFERROR(__xludf.DUMMYFUNCTION("""COMPUTED_VALUE"""),45350.66666666667)</f>
        <v>45350.66667</v>
      </c>
      <c r="N41" s="1">
        <f>IFERROR(__xludf.DUMMYFUNCTION("""COMPUTED_VALUE"""),6.77823096E8)</f>
        <v>677823096</v>
      </c>
    </row>
    <row r="42">
      <c r="A42" s="2">
        <f>IFERROR(__xludf.DUMMYFUNCTION("""COMPUTED_VALUE"""),45351.66666666667)</f>
        <v>45351.66667</v>
      </c>
      <c r="B42" s="1">
        <f>IFERROR(__xludf.DUMMYFUNCTION("""COMPUTED_VALUE"""),5584.75)</f>
        <v>5584.75</v>
      </c>
      <c r="D42" s="2">
        <f>IFERROR(__xludf.DUMMYFUNCTION("""COMPUTED_VALUE"""),45351.66666666667)</f>
        <v>45351.66667</v>
      </c>
      <c r="E42" s="1">
        <f>IFERROR(__xludf.DUMMYFUNCTION("""COMPUTED_VALUE"""),5632.93)</f>
        <v>5632.93</v>
      </c>
      <c r="G42" s="2">
        <f>IFERROR(__xludf.DUMMYFUNCTION("""COMPUTED_VALUE"""),45351.66666666667)</f>
        <v>45351.66667</v>
      </c>
      <c r="H42" s="1">
        <f>IFERROR(__xludf.DUMMYFUNCTION("""COMPUTED_VALUE"""),5551.03)</f>
        <v>5551.03</v>
      </c>
      <c r="J42" s="2">
        <f>IFERROR(__xludf.DUMMYFUNCTION("""COMPUTED_VALUE"""),45351.66666666667)</f>
        <v>45351.66667</v>
      </c>
      <c r="K42" s="1">
        <f>IFERROR(__xludf.DUMMYFUNCTION("""COMPUTED_VALUE"""),5622.38)</f>
        <v>5622.38</v>
      </c>
      <c r="M42" s="2">
        <f>IFERROR(__xludf.DUMMYFUNCTION("""COMPUTED_VALUE"""),45351.66666666667)</f>
        <v>45351.66667</v>
      </c>
      <c r="N42" s="1">
        <f>IFERROR(__xludf.DUMMYFUNCTION("""COMPUTED_VALUE"""),1.180276576E9)</f>
        <v>1180276576</v>
      </c>
    </row>
    <row r="43">
      <c r="A43" s="2">
        <f>IFERROR(__xludf.DUMMYFUNCTION("""COMPUTED_VALUE"""),45352.66666666667)</f>
        <v>45352.66667</v>
      </c>
      <c r="B43" s="1">
        <f>IFERROR(__xludf.DUMMYFUNCTION("""COMPUTED_VALUE"""),5634.57)</f>
        <v>5634.57</v>
      </c>
      <c r="D43" s="2">
        <f>IFERROR(__xludf.DUMMYFUNCTION("""COMPUTED_VALUE"""),45352.66666666667)</f>
        <v>45352.66667</v>
      </c>
      <c r="E43" s="1">
        <f>IFERROR(__xludf.DUMMYFUNCTION("""COMPUTED_VALUE"""),5718.85)</f>
        <v>5718.85</v>
      </c>
      <c r="G43" s="2">
        <f>IFERROR(__xludf.DUMMYFUNCTION("""COMPUTED_VALUE"""),45352.66666666667)</f>
        <v>45352.66667</v>
      </c>
      <c r="H43" s="1">
        <f>IFERROR(__xludf.DUMMYFUNCTION("""COMPUTED_VALUE"""),5634.57)</f>
        <v>5634.57</v>
      </c>
      <c r="J43" s="2">
        <f>IFERROR(__xludf.DUMMYFUNCTION("""COMPUTED_VALUE"""),45352.66666666667)</f>
        <v>45352.66667</v>
      </c>
      <c r="K43" s="1">
        <f>IFERROR(__xludf.DUMMYFUNCTION("""COMPUTED_VALUE"""),5708.92)</f>
        <v>5708.92</v>
      </c>
      <c r="M43" s="2">
        <f>IFERROR(__xludf.DUMMYFUNCTION("""COMPUTED_VALUE"""),45352.66666666667)</f>
        <v>45352.66667</v>
      </c>
      <c r="N43" s="1">
        <f>IFERROR(__xludf.DUMMYFUNCTION("""COMPUTED_VALUE"""),1.044022983E9)</f>
        <v>1044022983</v>
      </c>
    </row>
    <row r="44">
      <c r="A44" s="2">
        <f>IFERROR(__xludf.DUMMYFUNCTION("""COMPUTED_VALUE"""),45355.66666666667)</f>
        <v>45355.66667</v>
      </c>
      <c r="B44" s="1">
        <f>IFERROR(__xludf.DUMMYFUNCTION("""COMPUTED_VALUE"""),5704.72)</f>
        <v>5704.72</v>
      </c>
      <c r="D44" s="2">
        <f>IFERROR(__xludf.DUMMYFUNCTION("""COMPUTED_VALUE"""),45355.66666666667)</f>
        <v>45355.66667</v>
      </c>
      <c r="E44" s="1">
        <f>IFERROR(__xludf.DUMMYFUNCTION("""COMPUTED_VALUE"""),5738.96)</f>
        <v>5738.96</v>
      </c>
      <c r="G44" s="2">
        <f>IFERROR(__xludf.DUMMYFUNCTION("""COMPUTED_VALUE"""),45355.66666666667)</f>
        <v>45355.66667</v>
      </c>
      <c r="H44" s="1">
        <f>IFERROR(__xludf.DUMMYFUNCTION("""COMPUTED_VALUE"""),5681.21)</f>
        <v>5681.21</v>
      </c>
      <c r="J44" s="2">
        <f>IFERROR(__xludf.DUMMYFUNCTION("""COMPUTED_VALUE"""),45355.66666666667)</f>
        <v>45355.66667</v>
      </c>
      <c r="K44" s="1">
        <f>IFERROR(__xludf.DUMMYFUNCTION("""COMPUTED_VALUE"""),5699.46)</f>
        <v>5699.46</v>
      </c>
      <c r="M44" s="2">
        <f>IFERROR(__xludf.DUMMYFUNCTION("""COMPUTED_VALUE"""),45355.66666666667)</f>
        <v>45355.66667</v>
      </c>
      <c r="N44" s="1">
        <f>IFERROR(__xludf.DUMMYFUNCTION("""COMPUTED_VALUE"""),1.030233416E9)</f>
        <v>1030233416</v>
      </c>
    </row>
    <row r="45">
      <c r="A45" s="2">
        <f>IFERROR(__xludf.DUMMYFUNCTION("""COMPUTED_VALUE"""),45356.66666666667)</f>
        <v>45356.66667</v>
      </c>
      <c r="B45" s="1">
        <f>IFERROR(__xludf.DUMMYFUNCTION("""COMPUTED_VALUE"""),5640.63)</f>
        <v>5640.63</v>
      </c>
      <c r="D45" s="2">
        <f>IFERROR(__xludf.DUMMYFUNCTION("""COMPUTED_VALUE"""),45356.66666666667)</f>
        <v>45356.66667</v>
      </c>
      <c r="E45" s="1">
        <f>IFERROR(__xludf.DUMMYFUNCTION("""COMPUTED_VALUE"""),5647.03)</f>
        <v>5647.03</v>
      </c>
      <c r="G45" s="2">
        <f>IFERROR(__xludf.DUMMYFUNCTION("""COMPUTED_VALUE"""),45356.66666666667)</f>
        <v>45356.66667</v>
      </c>
      <c r="H45" s="1">
        <f>IFERROR(__xludf.DUMMYFUNCTION("""COMPUTED_VALUE"""),5544.35)</f>
        <v>5544.35</v>
      </c>
      <c r="J45" s="2">
        <f>IFERROR(__xludf.DUMMYFUNCTION("""COMPUTED_VALUE"""),45356.66666666667)</f>
        <v>45356.66667</v>
      </c>
      <c r="K45" s="1">
        <f>IFERROR(__xludf.DUMMYFUNCTION("""COMPUTED_VALUE"""),5580.52)</f>
        <v>5580.52</v>
      </c>
      <c r="M45" s="2">
        <f>IFERROR(__xludf.DUMMYFUNCTION("""COMPUTED_VALUE"""),45356.66666666667)</f>
        <v>45356.66667</v>
      </c>
      <c r="N45" s="1">
        <f>IFERROR(__xludf.DUMMYFUNCTION("""COMPUTED_VALUE"""),9.93827366E8)</f>
        <v>993827366</v>
      </c>
    </row>
    <row r="46">
      <c r="A46" s="2">
        <f>IFERROR(__xludf.DUMMYFUNCTION("""COMPUTED_VALUE"""),45357.66666666667)</f>
        <v>45357.66667</v>
      </c>
      <c r="B46" s="1">
        <f>IFERROR(__xludf.DUMMYFUNCTION("""COMPUTED_VALUE"""),5653.52)</f>
        <v>5653.52</v>
      </c>
      <c r="D46" s="2">
        <f>IFERROR(__xludf.DUMMYFUNCTION("""COMPUTED_VALUE"""),45357.66666666667)</f>
        <v>45357.66667</v>
      </c>
      <c r="E46" s="1">
        <f>IFERROR(__xludf.DUMMYFUNCTION("""COMPUTED_VALUE"""),5668.1)</f>
        <v>5668.1</v>
      </c>
      <c r="G46" s="2">
        <f>IFERROR(__xludf.DUMMYFUNCTION("""COMPUTED_VALUE"""),45357.66666666667)</f>
        <v>45357.66667</v>
      </c>
      <c r="H46" s="1">
        <f>IFERROR(__xludf.DUMMYFUNCTION("""COMPUTED_VALUE"""),5591.93)</f>
        <v>5591.93</v>
      </c>
      <c r="J46" s="2">
        <f>IFERROR(__xludf.DUMMYFUNCTION("""COMPUTED_VALUE"""),45357.66666666667)</f>
        <v>45357.66667</v>
      </c>
      <c r="K46" s="1">
        <f>IFERROR(__xludf.DUMMYFUNCTION("""COMPUTED_VALUE"""),5628.98)</f>
        <v>5628.98</v>
      </c>
      <c r="M46" s="2">
        <f>IFERROR(__xludf.DUMMYFUNCTION("""COMPUTED_VALUE"""),45357.66666666667)</f>
        <v>45357.66667</v>
      </c>
      <c r="N46" s="1">
        <f>IFERROR(__xludf.DUMMYFUNCTION("""COMPUTED_VALUE"""),1.114043735E9)</f>
        <v>1114043735</v>
      </c>
    </row>
    <row r="47">
      <c r="A47" s="2">
        <f>IFERROR(__xludf.DUMMYFUNCTION("""COMPUTED_VALUE"""),45358.66666666667)</f>
        <v>45358.66667</v>
      </c>
      <c r="B47" s="1">
        <f>IFERROR(__xludf.DUMMYFUNCTION("""COMPUTED_VALUE"""),5686.52)</f>
        <v>5686.52</v>
      </c>
      <c r="D47" s="2">
        <f>IFERROR(__xludf.DUMMYFUNCTION("""COMPUTED_VALUE"""),45358.66666666667)</f>
        <v>45358.66667</v>
      </c>
      <c r="E47" s="1">
        <f>IFERROR(__xludf.DUMMYFUNCTION("""COMPUTED_VALUE"""),5753.88)</f>
        <v>5753.88</v>
      </c>
      <c r="G47" s="2">
        <f>IFERROR(__xludf.DUMMYFUNCTION("""COMPUTED_VALUE"""),45358.66666666667)</f>
        <v>45358.66667</v>
      </c>
      <c r="H47" s="1">
        <f>IFERROR(__xludf.DUMMYFUNCTION("""COMPUTED_VALUE"""),5652.4)</f>
        <v>5652.4</v>
      </c>
      <c r="J47" s="2">
        <f>IFERROR(__xludf.DUMMYFUNCTION("""COMPUTED_VALUE"""),45358.66666666667)</f>
        <v>45358.66667</v>
      </c>
      <c r="K47" s="1">
        <f>IFERROR(__xludf.DUMMYFUNCTION("""COMPUTED_VALUE"""),5742.02)</f>
        <v>5742.02</v>
      </c>
      <c r="M47" s="2">
        <f>IFERROR(__xludf.DUMMYFUNCTION("""COMPUTED_VALUE"""),45358.66666666667)</f>
        <v>45358.66667</v>
      </c>
      <c r="N47" s="1">
        <f>IFERROR(__xludf.DUMMYFUNCTION("""COMPUTED_VALUE"""),1.020592855E9)</f>
        <v>1020592855</v>
      </c>
    </row>
    <row r="48">
      <c r="A48" s="2">
        <f>IFERROR(__xludf.DUMMYFUNCTION("""COMPUTED_VALUE"""),45359.66666666667)</f>
        <v>45359.66667</v>
      </c>
      <c r="B48" s="1">
        <f>IFERROR(__xludf.DUMMYFUNCTION("""COMPUTED_VALUE"""),5761.3)</f>
        <v>5761.3</v>
      </c>
      <c r="D48" s="2">
        <f>IFERROR(__xludf.DUMMYFUNCTION("""COMPUTED_VALUE"""),45359.66666666667)</f>
        <v>45359.66667</v>
      </c>
      <c r="E48" s="1">
        <f>IFERROR(__xludf.DUMMYFUNCTION("""COMPUTED_VALUE"""),5826.92)</f>
        <v>5826.92</v>
      </c>
      <c r="G48" s="2">
        <f>IFERROR(__xludf.DUMMYFUNCTION("""COMPUTED_VALUE"""),45359.66666666667)</f>
        <v>45359.66667</v>
      </c>
      <c r="H48" s="1">
        <f>IFERROR(__xludf.DUMMYFUNCTION("""COMPUTED_VALUE"""),5641.16)</f>
        <v>5641.16</v>
      </c>
      <c r="J48" s="2">
        <f>IFERROR(__xludf.DUMMYFUNCTION("""COMPUTED_VALUE"""),45359.66666666667)</f>
        <v>45359.66667</v>
      </c>
      <c r="K48" s="1">
        <f>IFERROR(__xludf.DUMMYFUNCTION("""COMPUTED_VALUE"""),5652.67)</f>
        <v>5652.67</v>
      </c>
      <c r="M48" s="2">
        <f>IFERROR(__xludf.DUMMYFUNCTION("""COMPUTED_VALUE"""),45359.66666666667)</f>
        <v>45359.66667</v>
      </c>
      <c r="N48" s="1">
        <f>IFERROR(__xludf.DUMMYFUNCTION("""COMPUTED_VALUE"""),1.086775437E9)</f>
        <v>1086775437</v>
      </c>
    </row>
    <row r="49">
      <c r="A49" s="2">
        <f>IFERROR(__xludf.DUMMYFUNCTION("""COMPUTED_VALUE"""),45362.66666666667)</f>
        <v>45362.66667</v>
      </c>
      <c r="B49" s="1">
        <f>IFERROR(__xludf.DUMMYFUNCTION("""COMPUTED_VALUE"""),5623.78)</f>
        <v>5623.78</v>
      </c>
      <c r="D49" s="2">
        <f>IFERROR(__xludf.DUMMYFUNCTION("""COMPUTED_VALUE"""),45362.66666666667)</f>
        <v>45362.66667</v>
      </c>
      <c r="E49" s="1">
        <f>IFERROR(__xludf.DUMMYFUNCTION("""COMPUTED_VALUE"""),5657.78)</f>
        <v>5657.78</v>
      </c>
      <c r="G49" s="2">
        <f>IFERROR(__xludf.DUMMYFUNCTION("""COMPUTED_VALUE"""),45362.66666666667)</f>
        <v>45362.66667</v>
      </c>
      <c r="H49" s="1">
        <f>IFERROR(__xludf.DUMMYFUNCTION("""COMPUTED_VALUE"""),5591.65)</f>
        <v>5591.65</v>
      </c>
      <c r="J49" s="2">
        <f>IFERROR(__xludf.DUMMYFUNCTION("""COMPUTED_VALUE"""),45362.66666666667)</f>
        <v>45362.66667</v>
      </c>
      <c r="K49" s="1">
        <f>IFERROR(__xludf.DUMMYFUNCTION("""COMPUTED_VALUE"""),5625.89)</f>
        <v>5625.89</v>
      </c>
      <c r="M49" s="2">
        <f>IFERROR(__xludf.DUMMYFUNCTION("""COMPUTED_VALUE"""),45362.66666666667)</f>
        <v>45362.66667</v>
      </c>
      <c r="N49" s="1">
        <f>IFERROR(__xludf.DUMMYFUNCTION("""COMPUTED_VALUE"""),8.09471511E8)</f>
        <v>809471511</v>
      </c>
    </row>
    <row r="50">
      <c r="A50" s="2">
        <f>IFERROR(__xludf.DUMMYFUNCTION("""COMPUTED_VALUE"""),45363.66666666667)</f>
        <v>45363.66667</v>
      </c>
      <c r="B50" s="1">
        <f>IFERROR(__xludf.DUMMYFUNCTION("""COMPUTED_VALUE"""),5684.28)</f>
        <v>5684.28</v>
      </c>
      <c r="D50" s="2">
        <f>IFERROR(__xludf.DUMMYFUNCTION("""COMPUTED_VALUE"""),45363.66666666667)</f>
        <v>45363.66667</v>
      </c>
      <c r="E50" s="1">
        <f>IFERROR(__xludf.DUMMYFUNCTION("""COMPUTED_VALUE"""),5759.27)</f>
        <v>5759.27</v>
      </c>
      <c r="G50" s="2">
        <f>IFERROR(__xludf.DUMMYFUNCTION("""COMPUTED_VALUE"""),45363.66666666667)</f>
        <v>45363.66667</v>
      </c>
      <c r="H50" s="1">
        <f>IFERROR(__xludf.DUMMYFUNCTION("""COMPUTED_VALUE"""),5630.53)</f>
        <v>5630.53</v>
      </c>
      <c r="J50" s="2">
        <f>IFERROR(__xludf.DUMMYFUNCTION("""COMPUTED_VALUE"""),45363.66666666667)</f>
        <v>45363.66667</v>
      </c>
      <c r="K50" s="1">
        <f>IFERROR(__xludf.DUMMYFUNCTION("""COMPUTED_VALUE"""),5757.22)</f>
        <v>5757.22</v>
      </c>
      <c r="M50" s="2">
        <f>IFERROR(__xludf.DUMMYFUNCTION("""COMPUTED_VALUE"""),45363.66666666667)</f>
        <v>45363.66667</v>
      </c>
      <c r="N50" s="1">
        <f>IFERROR(__xludf.DUMMYFUNCTION("""COMPUTED_VALUE"""),8.66575355E8)</f>
        <v>866575355</v>
      </c>
    </row>
    <row r="51">
      <c r="A51" s="2">
        <f>IFERROR(__xludf.DUMMYFUNCTION("""COMPUTED_VALUE"""),45364.66666666667)</f>
        <v>45364.66667</v>
      </c>
      <c r="B51" s="1">
        <f>IFERROR(__xludf.DUMMYFUNCTION("""COMPUTED_VALUE"""),5741.45)</f>
        <v>5741.45</v>
      </c>
      <c r="D51" s="2">
        <f>IFERROR(__xludf.DUMMYFUNCTION("""COMPUTED_VALUE"""),45364.66666666667)</f>
        <v>45364.66667</v>
      </c>
      <c r="E51" s="1">
        <f>IFERROR(__xludf.DUMMYFUNCTION("""COMPUTED_VALUE"""),5741.45)</f>
        <v>5741.45</v>
      </c>
      <c r="G51" s="2">
        <f>IFERROR(__xludf.DUMMYFUNCTION("""COMPUTED_VALUE"""),45364.66666666667)</f>
        <v>45364.66667</v>
      </c>
      <c r="H51" s="1">
        <f>IFERROR(__xludf.DUMMYFUNCTION("""COMPUTED_VALUE"""),5680.76)</f>
        <v>5680.76</v>
      </c>
      <c r="J51" s="2">
        <f>IFERROR(__xludf.DUMMYFUNCTION("""COMPUTED_VALUE"""),45364.66666666667)</f>
        <v>45364.66667</v>
      </c>
      <c r="K51" s="1">
        <f>IFERROR(__xludf.DUMMYFUNCTION("""COMPUTED_VALUE"""),5707.84)</f>
        <v>5707.84</v>
      </c>
      <c r="M51" s="2">
        <f>IFERROR(__xludf.DUMMYFUNCTION("""COMPUTED_VALUE"""),45364.66666666667)</f>
        <v>45364.66667</v>
      </c>
      <c r="N51" s="1">
        <f>IFERROR(__xludf.DUMMYFUNCTION("""COMPUTED_VALUE"""),8.13064284E8)</f>
        <v>813064284</v>
      </c>
    </row>
    <row r="52">
      <c r="A52" s="2">
        <f>IFERROR(__xludf.DUMMYFUNCTION("""COMPUTED_VALUE"""),45365.66666666667)</f>
        <v>45365.66667</v>
      </c>
      <c r="B52" s="1">
        <f>IFERROR(__xludf.DUMMYFUNCTION("""COMPUTED_VALUE"""),5731.95)</f>
        <v>5731.95</v>
      </c>
      <c r="D52" s="2">
        <f>IFERROR(__xludf.DUMMYFUNCTION("""COMPUTED_VALUE"""),45365.66666666667)</f>
        <v>45365.66667</v>
      </c>
      <c r="E52" s="1">
        <f>IFERROR(__xludf.DUMMYFUNCTION("""COMPUTED_VALUE"""),5752.21)</f>
        <v>5752.21</v>
      </c>
      <c r="G52" s="2">
        <f>IFERROR(__xludf.DUMMYFUNCTION("""COMPUTED_VALUE"""),45365.66666666667)</f>
        <v>45365.66667</v>
      </c>
      <c r="H52" s="1">
        <f>IFERROR(__xludf.DUMMYFUNCTION("""COMPUTED_VALUE"""),5673.78)</f>
        <v>5673.78</v>
      </c>
      <c r="J52" s="2">
        <f>IFERROR(__xludf.DUMMYFUNCTION("""COMPUTED_VALUE"""),45365.66666666667)</f>
        <v>45365.66667</v>
      </c>
      <c r="K52" s="1">
        <f>IFERROR(__xludf.DUMMYFUNCTION("""COMPUTED_VALUE"""),5707.28)</f>
        <v>5707.28</v>
      </c>
      <c r="M52" s="2">
        <f>IFERROR(__xludf.DUMMYFUNCTION("""COMPUTED_VALUE"""),45365.66666666667)</f>
        <v>45365.66667</v>
      </c>
      <c r="N52" s="1">
        <f>IFERROR(__xludf.DUMMYFUNCTION("""COMPUTED_VALUE"""),9.06112586E8)</f>
        <v>906112586</v>
      </c>
    </row>
    <row r="53">
      <c r="A53" s="2">
        <f>IFERROR(__xludf.DUMMYFUNCTION("""COMPUTED_VALUE"""),45366.66666666667)</f>
        <v>45366.66667</v>
      </c>
      <c r="B53" s="1">
        <f>IFERROR(__xludf.DUMMYFUNCTION("""COMPUTED_VALUE"""),5647.52)</f>
        <v>5647.52</v>
      </c>
      <c r="D53" s="2">
        <f>IFERROR(__xludf.DUMMYFUNCTION("""COMPUTED_VALUE"""),45366.66666666667)</f>
        <v>45366.66667</v>
      </c>
      <c r="E53" s="1">
        <f>IFERROR(__xludf.DUMMYFUNCTION("""COMPUTED_VALUE"""),5666.58)</f>
        <v>5666.58</v>
      </c>
      <c r="G53" s="2">
        <f>IFERROR(__xludf.DUMMYFUNCTION("""COMPUTED_VALUE"""),45366.66666666667)</f>
        <v>45366.66667</v>
      </c>
      <c r="H53" s="1">
        <f>IFERROR(__xludf.DUMMYFUNCTION("""COMPUTED_VALUE"""),5612.78)</f>
        <v>5612.78</v>
      </c>
      <c r="J53" s="2">
        <f>IFERROR(__xludf.DUMMYFUNCTION("""COMPUTED_VALUE"""),45366.66666666667)</f>
        <v>45366.66667</v>
      </c>
      <c r="K53" s="1">
        <f>IFERROR(__xludf.DUMMYFUNCTION("""COMPUTED_VALUE"""),5630.33)</f>
        <v>5630.33</v>
      </c>
      <c r="M53" s="2">
        <f>IFERROR(__xludf.DUMMYFUNCTION("""COMPUTED_VALUE"""),45366.66666666667)</f>
        <v>45366.66667</v>
      </c>
      <c r="N53" s="1">
        <f>IFERROR(__xludf.DUMMYFUNCTION("""COMPUTED_VALUE"""),1.407574744E9)</f>
        <v>1407574744</v>
      </c>
    </row>
    <row r="54">
      <c r="A54" s="2">
        <f>IFERROR(__xludf.DUMMYFUNCTION("""COMPUTED_VALUE"""),45369.66666666667)</f>
        <v>45369.66667</v>
      </c>
      <c r="B54" s="1">
        <f>IFERROR(__xludf.DUMMYFUNCTION("""COMPUTED_VALUE"""),5718.3)</f>
        <v>5718.3</v>
      </c>
      <c r="D54" s="2">
        <f>IFERROR(__xludf.DUMMYFUNCTION("""COMPUTED_VALUE"""),45369.66666666667)</f>
        <v>45369.66667</v>
      </c>
      <c r="E54" s="1">
        <f>IFERROR(__xludf.DUMMYFUNCTION("""COMPUTED_VALUE"""),5769.01)</f>
        <v>5769.01</v>
      </c>
      <c r="G54" s="2">
        <f>IFERROR(__xludf.DUMMYFUNCTION("""COMPUTED_VALUE"""),45369.66666666667)</f>
        <v>45369.66667</v>
      </c>
      <c r="H54" s="1">
        <f>IFERROR(__xludf.DUMMYFUNCTION("""COMPUTED_VALUE"""),5680.23)</f>
        <v>5680.23</v>
      </c>
      <c r="J54" s="2">
        <f>IFERROR(__xludf.DUMMYFUNCTION("""COMPUTED_VALUE"""),45369.66666666667)</f>
        <v>45369.66667</v>
      </c>
      <c r="K54" s="1">
        <f>IFERROR(__xludf.DUMMYFUNCTION("""COMPUTED_VALUE"""),5689.57)</f>
        <v>5689.57</v>
      </c>
      <c r="M54" s="2">
        <f>IFERROR(__xludf.DUMMYFUNCTION("""COMPUTED_VALUE"""),45369.66666666667)</f>
        <v>45369.66667</v>
      </c>
      <c r="N54" s="1">
        <f>IFERROR(__xludf.DUMMYFUNCTION("""COMPUTED_VALUE"""),8.47930731E8)</f>
        <v>847930731</v>
      </c>
    </row>
    <row r="55">
      <c r="A55" s="2">
        <f>IFERROR(__xludf.DUMMYFUNCTION("""COMPUTED_VALUE"""),45370.66666666667)</f>
        <v>45370.66667</v>
      </c>
      <c r="B55" s="1">
        <f>IFERROR(__xludf.DUMMYFUNCTION("""COMPUTED_VALUE"""),5652.01)</f>
        <v>5652.01</v>
      </c>
      <c r="D55" s="2">
        <f>IFERROR(__xludf.DUMMYFUNCTION("""COMPUTED_VALUE"""),45370.66666666667)</f>
        <v>45370.66667</v>
      </c>
      <c r="E55" s="1">
        <f>IFERROR(__xludf.DUMMYFUNCTION("""COMPUTED_VALUE"""),5718.99)</f>
        <v>5718.99</v>
      </c>
      <c r="G55" s="2">
        <f>IFERROR(__xludf.DUMMYFUNCTION("""COMPUTED_VALUE"""),45370.66666666667)</f>
        <v>45370.66667</v>
      </c>
      <c r="H55" s="1">
        <f>IFERROR(__xludf.DUMMYFUNCTION("""COMPUTED_VALUE"""),5608.9)</f>
        <v>5608.9</v>
      </c>
      <c r="J55" s="2">
        <f>IFERROR(__xludf.DUMMYFUNCTION("""COMPUTED_VALUE"""),45370.66666666667)</f>
        <v>45370.66667</v>
      </c>
      <c r="K55" s="1">
        <f>IFERROR(__xludf.DUMMYFUNCTION("""COMPUTED_VALUE"""),5713.18)</f>
        <v>5713.18</v>
      </c>
      <c r="M55" s="2">
        <f>IFERROR(__xludf.DUMMYFUNCTION("""COMPUTED_VALUE"""),45370.66666666667)</f>
        <v>45370.66667</v>
      </c>
      <c r="N55" s="1">
        <f>IFERROR(__xludf.DUMMYFUNCTION("""COMPUTED_VALUE"""),7.51182545E8)</f>
        <v>751182545</v>
      </c>
    </row>
    <row r="56">
      <c r="A56" s="2">
        <f>IFERROR(__xludf.DUMMYFUNCTION("""COMPUTED_VALUE"""),45371.66666666667)</f>
        <v>45371.66667</v>
      </c>
      <c r="B56" s="1">
        <f>IFERROR(__xludf.DUMMYFUNCTION("""COMPUTED_VALUE"""),5730.52)</f>
        <v>5730.52</v>
      </c>
      <c r="D56" s="2">
        <f>IFERROR(__xludf.DUMMYFUNCTION("""COMPUTED_VALUE"""),45371.66666666667)</f>
        <v>45371.66667</v>
      </c>
      <c r="E56" s="1">
        <f>IFERROR(__xludf.DUMMYFUNCTION("""COMPUTED_VALUE"""),5787.54)</f>
        <v>5787.54</v>
      </c>
      <c r="G56" s="2">
        <f>IFERROR(__xludf.DUMMYFUNCTION("""COMPUTED_VALUE"""),45371.66666666667)</f>
        <v>45371.66667</v>
      </c>
      <c r="H56" s="1">
        <f>IFERROR(__xludf.DUMMYFUNCTION("""COMPUTED_VALUE"""),5694.32)</f>
        <v>5694.32</v>
      </c>
      <c r="J56" s="2">
        <f>IFERROR(__xludf.DUMMYFUNCTION("""COMPUTED_VALUE"""),45371.66666666667)</f>
        <v>45371.66667</v>
      </c>
      <c r="K56" s="1">
        <f>IFERROR(__xludf.DUMMYFUNCTION("""COMPUTED_VALUE"""),5784.84)</f>
        <v>5784.84</v>
      </c>
      <c r="M56" s="2">
        <f>IFERROR(__xludf.DUMMYFUNCTION("""COMPUTED_VALUE"""),45371.66666666667)</f>
        <v>45371.66667</v>
      </c>
      <c r="N56" s="1">
        <f>IFERROR(__xludf.DUMMYFUNCTION("""COMPUTED_VALUE"""),7.67278551E8)</f>
        <v>767278551</v>
      </c>
    </row>
    <row r="57">
      <c r="A57" s="2">
        <f>IFERROR(__xludf.DUMMYFUNCTION("""COMPUTED_VALUE"""),45372.66666666667)</f>
        <v>45372.66667</v>
      </c>
      <c r="B57" s="1">
        <f>IFERROR(__xludf.DUMMYFUNCTION("""COMPUTED_VALUE"""),5854.98)</f>
        <v>5854.98</v>
      </c>
      <c r="D57" s="2">
        <f>IFERROR(__xludf.DUMMYFUNCTION("""COMPUTED_VALUE"""),45372.66666666667)</f>
        <v>45372.66667</v>
      </c>
      <c r="E57" s="1">
        <f>IFERROR(__xludf.DUMMYFUNCTION("""COMPUTED_VALUE"""),5854.98)</f>
        <v>5854.98</v>
      </c>
      <c r="G57" s="2">
        <f>IFERROR(__xludf.DUMMYFUNCTION("""COMPUTED_VALUE"""),45372.66666666667)</f>
        <v>45372.66667</v>
      </c>
      <c r="H57" s="1">
        <f>IFERROR(__xludf.DUMMYFUNCTION("""COMPUTED_VALUE"""),5785.85)</f>
        <v>5785.85</v>
      </c>
      <c r="J57" s="2">
        <f>IFERROR(__xludf.DUMMYFUNCTION("""COMPUTED_VALUE"""),45372.66666666667)</f>
        <v>45372.66667</v>
      </c>
      <c r="K57" s="1">
        <f>IFERROR(__xludf.DUMMYFUNCTION("""COMPUTED_VALUE"""),5796.71)</f>
        <v>5796.71</v>
      </c>
      <c r="M57" s="2">
        <f>IFERROR(__xludf.DUMMYFUNCTION("""COMPUTED_VALUE"""),45372.66666666667)</f>
        <v>45372.66667</v>
      </c>
      <c r="N57" s="1">
        <f>IFERROR(__xludf.DUMMYFUNCTION("""COMPUTED_VALUE"""),9.03158829E8)</f>
        <v>903158829</v>
      </c>
    </row>
    <row r="58">
      <c r="A58" s="2">
        <f>IFERROR(__xludf.DUMMYFUNCTION("""COMPUTED_VALUE"""),45373.66666666667)</f>
        <v>45373.66667</v>
      </c>
      <c r="B58" s="1">
        <f>IFERROR(__xludf.DUMMYFUNCTION("""COMPUTED_VALUE"""),5797.3)</f>
        <v>5797.3</v>
      </c>
      <c r="D58" s="2">
        <f>IFERROR(__xludf.DUMMYFUNCTION("""COMPUTED_VALUE"""),45373.66666666667)</f>
        <v>45373.66667</v>
      </c>
      <c r="E58" s="1">
        <f>IFERROR(__xludf.DUMMYFUNCTION("""COMPUTED_VALUE"""),5848.62)</f>
        <v>5848.62</v>
      </c>
      <c r="G58" s="2">
        <f>IFERROR(__xludf.DUMMYFUNCTION("""COMPUTED_VALUE"""),45373.66666666667)</f>
        <v>45373.66667</v>
      </c>
      <c r="H58" s="1">
        <f>IFERROR(__xludf.DUMMYFUNCTION("""COMPUTED_VALUE"""),5790.61)</f>
        <v>5790.61</v>
      </c>
      <c r="J58" s="2">
        <f>IFERROR(__xludf.DUMMYFUNCTION("""COMPUTED_VALUE"""),45373.66666666667)</f>
        <v>45373.66667</v>
      </c>
      <c r="K58" s="1">
        <f>IFERROR(__xludf.DUMMYFUNCTION("""COMPUTED_VALUE"""),5831.15)</f>
        <v>5831.15</v>
      </c>
      <c r="M58" s="2">
        <f>IFERROR(__xludf.DUMMYFUNCTION("""COMPUTED_VALUE"""),45373.66666666667)</f>
        <v>45373.66667</v>
      </c>
      <c r="N58" s="1">
        <f>IFERROR(__xludf.DUMMYFUNCTION("""COMPUTED_VALUE"""),6.5638715E8)</f>
        <v>656387150</v>
      </c>
    </row>
    <row r="59">
      <c r="A59" s="2">
        <f>IFERROR(__xludf.DUMMYFUNCTION("""COMPUTED_VALUE"""),45376.66666666667)</f>
        <v>45376.66667</v>
      </c>
      <c r="B59" s="1">
        <f>IFERROR(__xludf.DUMMYFUNCTION("""COMPUTED_VALUE"""),5781.75)</f>
        <v>5781.75</v>
      </c>
      <c r="D59" s="2">
        <f>IFERROR(__xludf.DUMMYFUNCTION("""COMPUTED_VALUE"""),45376.66666666667)</f>
        <v>45376.66667</v>
      </c>
      <c r="E59" s="1">
        <f>IFERROR(__xludf.DUMMYFUNCTION("""COMPUTED_VALUE"""),5828.86)</f>
        <v>5828.86</v>
      </c>
      <c r="G59" s="2">
        <f>IFERROR(__xludf.DUMMYFUNCTION("""COMPUTED_VALUE"""),45376.66666666667)</f>
        <v>45376.66667</v>
      </c>
      <c r="H59" s="1">
        <f>IFERROR(__xludf.DUMMYFUNCTION("""COMPUTED_VALUE"""),5757.53)</f>
        <v>5757.53</v>
      </c>
      <c r="J59" s="2">
        <f>IFERROR(__xludf.DUMMYFUNCTION("""COMPUTED_VALUE"""),45376.66666666667)</f>
        <v>45376.66667</v>
      </c>
      <c r="K59" s="1">
        <f>IFERROR(__xludf.DUMMYFUNCTION("""COMPUTED_VALUE"""),5801.53)</f>
        <v>5801.53</v>
      </c>
      <c r="M59" s="2">
        <f>IFERROR(__xludf.DUMMYFUNCTION("""COMPUTED_VALUE"""),45376.66666666667)</f>
        <v>45376.66667</v>
      </c>
      <c r="N59" s="1">
        <f>IFERROR(__xludf.DUMMYFUNCTION("""COMPUTED_VALUE"""),6.65958665E8)</f>
        <v>665958665</v>
      </c>
    </row>
    <row r="60">
      <c r="A60" s="2">
        <f>IFERROR(__xludf.DUMMYFUNCTION("""COMPUTED_VALUE"""),45377.66666666667)</f>
        <v>45377.66667</v>
      </c>
      <c r="B60" s="1">
        <f>IFERROR(__xludf.DUMMYFUNCTION("""COMPUTED_VALUE"""),5823.29)</f>
        <v>5823.29</v>
      </c>
      <c r="D60" s="2">
        <f>IFERROR(__xludf.DUMMYFUNCTION("""COMPUTED_VALUE"""),45377.66666666667)</f>
        <v>45377.66667</v>
      </c>
      <c r="E60" s="1">
        <f>IFERROR(__xludf.DUMMYFUNCTION("""COMPUTED_VALUE"""),5835.83)</f>
        <v>5835.83</v>
      </c>
      <c r="G60" s="2">
        <f>IFERROR(__xludf.DUMMYFUNCTION("""COMPUTED_VALUE"""),45377.66666666667)</f>
        <v>45377.66667</v>
      </c>
      <c r="H60" s="1">
        <f>IFERROR(__xludf.DUMMYFUNCTION("""COMPUTED_VALUE"""),5763.58)</f>
        <v>5763.58</v>
      </c>
      <c r="J60" s="2">
        <f>IFERROR(__xludf.DUMMYFUNCTION("""COMPUTED_VALUE"""),45377.66666666667)</f>
        <v>45377.66667</v>
      </c>
      <c r="K60" s="1">
        <f>IFERROR(__xludf.DUMMYFUNCTION("""COMPUTED_VALUE"""),5764.21)</f>
        <v>5764.21</v>
      </c>
      <c r="M60" s="2">
        <f>IFERROR(__xludf.DUMMYFUNCTION("""COMPUTED_VALUE"""),45377.66666666667)</f>
        <v>45377.66667</v>
      </c>
      <c r="N60" s="1">
        <f>IFERROR(__xludf.DUMMYFUNCTION("""COMPUTED_VALUE"""),6.96662575E8)</f>
        <v>696662575</v>
      </c>
    </row>
    <row r="61">
      <c r="A61" s="2">
        <f>IFERROR(__xludf.DUMMYFUNCTION("""COMPUTED_VALUE"""),45378.66666666667)</f>
        <v>45378.66667</v>
      </c>
      <c r="B61" s="1">
        <f>IFERROR(__xludf.DUMMYFUNCTION("""COMPUTED_VALUE"""),5802.31)</f>
        <v>5802.31</v>
      </c>
      <c r="D61" s="2">
        <f>IFERROR(__xludf.DUMMYFUNCTION("""COMPUTED_VALUE"""),45378.66666666667)</f>
        <v>45378.66667</v>
      </c>
      <c r="E61" s="1">
        <f>IFERROR(__xludf.DUMMYFUNCTION("""COMPUTED_VALUE"""),5804.62)</f>
        <v>5804.62</v>
      </c>
      <c r="G61" s="2">
        <f>IFERROR(__xludf.DUMMYFUNCTION("""COMPUTED_VALUE"""),45378.66666666667)</f>
        <v>45378.66667</v>
      </c>
      <c r="H61" s="1">
        <f>IFERROR(__xludf.DUMMYFUNCTION("""COMPUTED_VALUE"""),5723.26)</f>
        <v>5723.26</v>
      </c>
      <c r="J61" s="2">
        <f>IFERROR(__xludf.DUMMYFUNCTION("""COMPUTED_VALUE"""),45378.66666666667)</f>
        <v>45378.66667</v>
      </c>
      <c r="K61" s="1">
        <f>IFERROR(__xludf.DUMMYFUNCTION("""COMPUTED_VALUE"""),5767.55)</f>
        <v>5767.55</v>
      </c>
      <c r="M61" s="2">
        <f>IFERROR(__xludf.DUMMYFUNCTION("""COMPUTED_VALUE"""),45378.66666666667)</f>
        <v>45378.66667</v>
      </c>
      <c r="N61" s="1">
        <f>IFERROR(__xludf.DUMMYFUNCTION("""COMPUTED_VALUE"""),6.82547213E8)</f>
        <v>682547213</v>
      </c>
    </row>
    <row r="62">
      <c r="A62" s="2">
        <f>IFERROR(__xludf.DUMMYFUNCTION("""COMPUTED_VALUE"""),45379.66666666667)</f>
        <v>45379.66667</v>
      </c>
      <c r="B62" s="1">
        <f>IFERROR(__xludf.DUMMYFUNCTION("""COMPUTED_VALUE"""),5754.91)</f>
        <v>5754.91</v>
      </c>
      <c r="D62" s="2">
        <f>IFERROR(__xludf.DUMMYFUNCTION("""COMPUTED_VALUE"""),45379.66666666667)</f>
        <v>45379.66667</v>
      </c>
      <c r="E62" s="1">
        <f>IFERROR(__xludf.DUMMYFUNCTION("""COMPUTED_VALUE"""),5774.17)</f>
        <v>5774.17</v>
      </c>
      <c r="G62" s="2">
        <f>IFERROR(__xludf.DUMMYFUNCTION("""COMPUTED_VALUE"""),45379.66666666667)</f>
        <v>45379.66667</v>
      </c>
      <c r="H62" s="1">
        <f>IFERROR(__xludf.DUMMYFUNCTION("""COMPUTED_VALUE"""),5736.51)</f>
        <v>5736.51</v>
      </c>
      <c r="J62" s="2">
        <f>IFERROR(__xludf.DUMMYFUNCTION("""COMPUTED_VALUE"""),45379.66666666667)</f>
        <v>45379.66667</v>
      </c>
      <c r="K62" s="1">
        <f>IFERROR(__xludf.DUMMYFUNCTION("""COMPUTED_VALUE"""),5753.04)</f>
        <v>5753.04</v>
      </c>
      <c r="M62" s="2">
        <f>IFERROR(__xludf.DUMMYFUNCTION("""COMPUTED_VALUE"""),45379.66666666667)</f>
        <v>45379.66667</v>
      </c>
      <c r="N62" s="1">
        <f>IFERROR(__xludf.DUMMYFUNCTION("""COMPUTED_VALUE"""),7.2759497E8)</f>
        <v>727594970</v>
      </c>
    </row>
    <row r="63">
      <c r="A63" s="2">
        <f>IFERROR(__xludf.DUMMYFUNCTION("""COMPUTED_VALUE"""),45383.66666666667)</f>
        <v>45383.66667</v>
      </c>
      <c r="B63" s="1">
        <f>IFERROR(__xludf.DUMMYFUNCTION("""COMPUTED_VALUE"""),5760.49)</f>
        <v>5760.49</v>
      </c>
      <c r="D63" s="2">
        <f>IFERROR(__xludf.DUMMYFUNCTION("""COMPUTED_VALUE"""),45383.66666666667)</f>
        <v>45383.66667</v>
      </c>
      <c r="E63" s="1">
        <f>IFERROR(__xludf.DUMMYFUNCTION("""COMPUTED_VALUE"""),5822.23)</f>
        <v>5822.23</v>
      </c>
      <c r="G63" s="2">
        <f>IFERROR(__xludf.DUMMYFUNCTION("""COMPUTED_VALUE"""),45383.66666666667)</f>
        <v>45383.66667</v>
      </c>
      <c r="H63" s="1">
        <f>IFERROR(__xludf.DUMMYFUNCTION("""COMPUTED_VALUE"""),5755.12)</f>
        <v>5755.12</v>
      </c>
      <c r="J63" s="2">
        <f>IFERROR(__xludf.DUMMYFUNCTION("""COMPUTED_VALUE"""),45383.66666666667)</f>
        <v>45383.66667</v>
      </c>
      <c r="K63" s="1">
        <f>IFERROR(__xludf.DUMMYFUNCTION("""COMPUTED_VALUE"""),5785.86)</f>
        <v>5785.86</v>
      </c>
      <c r="M63" s="2">
        <f>IFERROR(__xludf.DUMMYFUNCTION("""COMPUTED_VALUE"""),45383.66666666667)</f>
        <v>45383.66667</v>
      </c>
      <c r="N63" s="1">
        <f>IFERROR(__xludf.DUMMYFUNCTION("""COMPUTED_VALUE"""),6.46199602E8)</f>
        <v>646199602</v>
      </c>
    </row>
    <row r="64">
      <c r="A64" s="2">
        <f>IFERROR(__xludf.DUMMYFUNCTION("""COMPUTED_VALUE"""),45384.66666666667)</f>
        <v>45384.66667</v>
      </c>
      <c r="B64" s="1">
        <f>IFERROR(__xludf.DUMMYFUNCTION("""COMPUTED_VALUE"""),5708.52)</f>
        <v>5708.52</v>
      </c>
      <c r="D64" s="2">
        <f>IFERROR(__xludf.DUMMYFUNCTION("""COMPUTED_VALUE"""),45384.66666666667)</f>
        <v>45384.66667</v>
      </c>
      <c r="E64" s="1">
        <f>IFERROR(__xludf.DUMMYFUNCTION("""COMPUTED_VALUE"""),5747.03)</f>
        <v>5747.03</v>
      </c>
      <c r="G64" s="2">
        <f>IFERROR(__xludf.DUMMYFUNCTION("""COMPUTED_VALUE"""),45384.66666666667)</f>
        <v>45384.66667</v>
      </c>
      <c r="H64" s="1">
        <f>IFERROR(__xludf.DUMMYFUNCTION("""COMPUTED_VALUE"""),5683.33)</f>
        <v>5683.33</v>
      </c>
      <c r="J64" s="2">
        <f>IFERROR(__xludf.DUMMYFUNCTION("""COMPUTED_VALUE"""),45384.66666666667)</f>
        <v>45384.66667</v>
      </c>
      <c r="K64" s="1">
        <f>IFERROR(__xludf.DUMMYFUNCTION("""COMPUTED_VALUE"""),5740.28)</f>
        <v>5740.28</v>
      </c>
      <c r="M64" s="2">
        <f>IFERROR(__xludf.DUMMYFUNCTION("""COMPUTED_VALUE"""),45384.66666666667)</f>
        <v>45384.66667</v>
      </c>
      <c r="N64" s="1">
        <f>IFERROR(__xludf.DUMMYFUNCTION("""COMPUTED_VALUE"""),6.39767053E8)</f>
        <v>639767053</v>
      </c>
    </row>
    <row r="65">
      <c r="A65" s="2">
        <f>IFERROR(__xludf.DUMMYFUNCTION("""COMPUTED_VALUE"""),45385.66666666667)</f>
        <v>45385.66667</v>
      </c>
      <c r="B65" s="1">
        <f>IFERROR(__xludf.DUMMYFUNCTION("""COMPUTED_VALUE"""),5711.88)</f>
        <v>5711.88</v>
      </c>
      <c r="D65" s="2">
        <f>IFERROR(__xludf.DUMMYFUNCTION("""COMPUTED_VALUE"""),45385.66666666667)</f>
        <v>45385.66667</v>
      </c>
      <c r="E65" s="1">
        <f>IFERROR(__xludf.DUMMYFUNCTION("""COMPUTED_VALUE"""),5783.86)</f>
        <v>5783.86</v>
      </c>
      <c r="G65" s="2">
        <f>IFERROR(__xludf.DUMMYFUNCTION("""COMPUTED_VALUE"""),45385.66666666667)</f>
        <v>45385.66667</v>
      </c>
      <c r="H65" s="1">
        <f>IFERROR(__xludf.DUMMYFUNCTION("""COMPUTED_VALUE"""),5711.16)</f>
        <v>5711.16</v>
      </c>
      <c r="J65" s="2">
        <f>IFERROR(__xludf.DUMMYFUNCTION("""COMPUTED_VALUE"""),45385.66666666667)</f>
        <v>45385.66667</v>
      </c>
      <c r="K65" s="1">
        <f>IFERROR(__xludf.DUMMYFUNCTION("""COMPUTED_VALUE"""),5754.85)</f>
        <v>5754.85</v>
      </c>
      <c r="M65" s="2">
        <f>IFERROR(__xludf.DUMMYFUNCTION("""COMPUTED_VALUE"""),45385.66666666667)</f>
        <v>45385.66667</v>
      </c>
      <c r="N65" s="1">
        <f>IFERROR(__xludf.DUMMYFUNCTION("""COMPUTED_VALUE"""),7.00106324E8)</f>
        <v>700106324</v>
      </c>
    </row>
    <row r="66">
      <c r="A66" s="2">
        <f>IFERROR(__xludf.DUMMYFUNCTION("""COMPUTED_VALUE"""),45386.66666666667)</f>
        <v>45386.66667</v>
      </c>
      <c r="B66" s="1">
        <f>IFERROR(__xludf.DUMMYFUNCTION("""COMPUTED_VALUE"""),5811.8)</f>
        <v>5811.8</v>
      </c>
      <c r="D66" s="2">
        <f>IFERROR(__xludf.DUMMYFUNCTION("""COMPUTED_VALUE"""),45386.66666666667)</f>
        <v>45386.66667</v>
      </c>
      <c r="E66" s="1">
        <f>IFERROR(__xludf.DUMMYFUNCTION("""COMPUTED_VALUE"""),5828.7)</f>
        <v>5828.7</v>
      </c>
      <c r="G66" s="2">
        <f>IFERROR(__xludf.DUMMYFUNCTION("""COMPUTED_VALUE"""),45386.66666666667)</f>
        <v>45386.66667</v>
      </c>
      <c r="H66" s="1">
        <f>IFERROR(__xludf.DUMMYFUNCTION("""COMPUTED_VALUE"""),5659.38)</f>
        <v>5659.38</v>
      </c>
      <c r="J66" s="2">
        <f>IFERROR(__xludf.DUMMYFUNCTION("""COMPUTED_VALUE"""),45386.66666666667)</f>
        <v>45386.66667</v>
      </c>
      <c r="K66" s="1">
        <f>IFERROR(__xludf.DUMMYFUNCTION("""COMPUTED_VALUE"""),5659.39)</f>
        <v>5659.39</v>
      </c>
      <c r="M66" s="2">
        <f>IFERROR(__xludf.DUMMYFUNCTION("""COMPUTED_VALUE"""),45386.66666666667)</f>
        <v>45386.66667</v>
      </c>
      <c r="N66" s="1">
        <f>IFERROR(__xludf.DUMMYFUNCTION("""COMPUTED_VALUE"""),8.1726383E8)</f>
        <v>817263830</v>
      </c>
    </row>
    <row r="67">
      <c r="A67" s="2">
        <f>IFERROR(__xludf.DUMMYFUNCTION("""COMPUTED_VALUE"""),45387.66666666667)</f>
        <v>45387.66667</v>
      </c>
      <c r="B67" s="1">
        <f>IFERROR(__xludf.DUMMYFUNCTION("""COMPUTED_VALUE"""),5685.66)</f>
        <v>5685.66</v>
      </c>
      <c r="D67" s="2">
        <f>IFERROR(__xludf.DUMMYFUNCTION("""COMPUTED_VALUE"""),45387.66666666667)</f>
        <v>45387.66667</v>
      </c>
      <c r="E67" s="1">
        <f>IFERROR(__xludf.DUMMYFUNCTION("""COMPUTED_VALUE"""),5771.54)</f>
        <v>5771.54</v>
      </c>
      <c r="G67" s="2">
        <f>IFERROR(__xludf.DUMMYFUNCTION("""COMPUTED_VALUE"""),45387.66666666667)</f>
        <v>45387.66667</v>
      </c>
      <c r="H67" s="1">
        <f>IFERROR(__xludf.DUMMYFUNCTION("""COMPUTED_VALUE"""),5674.42)</f>
        <v>5674.42</v>
      </c>
      <c r="J67" s="2">
        <f>IFERROR(__xludf.DUMMYFUNCTION("""COMPUTED_VALUE"""),45387.66666666667)</f>
        <v>45387.66667</v>
      </c>
      <c r="K67" s="1">
        <f>IFERROR(__xludf.DUMMYFUNCTION("""COMPUTED_VALUE"""),5744.74)</f>
        <v>5744.74</v>
      </c>
      <c r="M67" s="2">
        <f>IFERROR(__xludf.DUMMYFUNCTION("""COMPUTED_VALUE"""),45387.66666666667)</f>
        <v>45387.66667</v>
      </c>
      <c r="N67" s="1">
        <f>IFERROR(__xludf.DUMMYFUNCTION("""COMPUTED_VALUE"""),6.77256752E8)</f>
        <v>677256752</v>
      </c>
    </row>
    <row r="68">
      <c r="A68" s="2">
        <f>IFERROR(__xludf.DUMMYFUNCTION("""COMPUTED_VALUE"""),45390.66666666667)</f>
        <v>45390.66667</v>
      </c>
      <c r="B68" s="1">
        <f>IFERROR(__xludf.DUMMYFUNCTION("""COMPUTED_VALUE"""),5755.81)</f>
        <v>5755.81</v>
      </c>
      <c r="D68" s="2">
        <f>IFERROR(__xludf.DUMMYFUNCTION("""COMPUTED_VALUE"""),45390.66666666667)</f>
        <v>45390.66667</v>
      </c>
      <c r="E68" s="1">
        <f>IFERROR(__xludf.DUMMYFUNCTION("""COMPUTED_VALUE"""),5767.63)</f>
        <v>5767.63</v>
      </c>
      <c r="G68" s="2">
        <f>IFERROR(__xludf.DUMMYFUNCTION("""COMPUTED_VALUE"""),45390.66666666667)</f>
        <v>45390.66667</v>
      </c>
      <c r="H68" s="1">
        <f>IFERROR(__xludf.DUMMYFUNCTION("""COMPUTED_VALUE"""),5715.14)</f>
        <v>5715.14</v>
      </c>
      <c r="J68" s="2">
        <f>IFERROR(__xludf.DUMMYFUNCTION("""COMPUTED_VALUE"""),45390.66666666667)</f>
        <v>45390.66667</v>
      </c>
      <c r="K68" s="1">
        <f>IFERROR(__xludf.DUMMYFUNCTION("""COMPUTED_VALUE"""),5733.91)</f>
        <v>5733.91</v>
      </c>
      <c r="M68" s="2">
        <f>IFERROR(__xludf.DUMMYFUNCTION("""COMPUTED_VALUE"""),45390.66666666667)</f>
        <v>45390.66667</v>
      </c>
      <c r="N68" s="1">
        <f>IFERROR(__xludf.DUMMYFUNCTION("""COMPUTED_VALUE"""),5.60924109E8)</f>
        <v>560924109</v>
      </c>
    </row>
    <row r="69">
      <c r="A69" s="2">
        <f>IFERROR(__xludf.DUMMYFUNCTION("""COMPUTED_VALUE"""),45391.66666666667)</f>
        <v>45391.66667</v>
      </c>
      <c r="B69" s="1">
        <f>IFERROR(__xludf.DUMMYFUNCTION("""COMPUTED_VALUE"""),5759.4)</f>
        <v>5759.4</v>
      </c>
      <c r="D69" s="2">
        <f>IFERROR(__xludf.DUMMYFUNCTION("""COMPUTED_VALUE"""),45391.66666666667)</f>
        <v>45391.66667</v>
      </c>
      <c r="E69" s="1">
        <f>IFERROR(__xludf.DUMMYFUNCTION("""COMPUTED_VALUE"""),5776.4)</f>
        <v>5776.4</v>
      </c>
      <c r="G69" s="2">
        <f>IFERROR(__xludf.DUMMYFUNCTION("""COMPUTED_VALUE"""),45391.66666666667)</f>
        <v>45391.66667</v>
      </c>
      <c r="H69" s="1">
        <f>IFERROR(__xludf.DUMMYFUNCTION("""COMPUTED_VALUE"""),5672.06)</f>
        <v>5672.06</v>
      </c>
      <c r="J69" s="2">
        <f>IFERROR(__xludf.DUMMYFUNCTION("""COMPUTED_VALUE"""),45391.66666666667)</f>
        <v>45391.66667</v>
      </c>
      <c r="K69" s="1">
        <f>IFERROR(__xludf.DUMMYFUNCTION("""COMPUTED_VALUE"""),5746.79)</f>
        <v>5746.79</v>
      </c>
      <c r="M69" s="2">
        <f>IFERROR(__xludf.DUMMYFUNCTION("""COMPUTED_VALUE"""),45391.66666666667)</f>
        <v>45391.66667</v>
      </c>
      <c r="N69" s="1">
        <f>IFERROR(__xludf.DUMMYFUNCTION("""COMPUTED_VALUE"""),6.41731229E8)</f>
        <v>641731229</v>
      </c>
    </row>
    <row r="70">
      <c r="A70" s="2">
        <f>IFERROR(__xludf.DUMMYFUNCTION("""COMPUTED_VALUE"""),45392.66666666667)</f>
        <v>45392.66667</v>
      </c>
      <c r="B70" s="1">
        <f>IFERROR(__xludf.DUMMYFUNCTION("""COMPUTED_VALUE"""),5682.31)</f>
        <v>5682.31</v>
      </c>
      <c r="D70" s="2">
        <f>IFERROR(__xludf.DUMMYFUNCTION("""COMPUTED_VALUE"""),45392.66666666667)</f>
        <v>45392.66667</v>
      </c>
      <c r="E70" s="1">
        <f>IFERROR(__xludf.DUMMYFUNCTION("""COMPUTED_VALUE"""),5723.94)</f>
        <v>5723.94</v>
      </c>
      <c r="G70" s="2">
        <f>IFERROR(__xludf.DUMMYFUNCTION("""COMPUTED_VALUE"""),45392.66666666667)</f>
        <v>45392.66667</v>
      </c>
      <c r="H70" s="1">
        <f>IFERROR(__xludf.DUMMYFUNCTION("""COMPUTED_VALUE"""),5676.52)</f>
        <v>5676.52</v>
      </c>
      <c r="J70" s="2">
        <f>IFERROR(__xludf.DUMMYFUNCTION("""COMPUTED_VALUE"""),45392.66666666667)</f>
        <v>45392.66667</v>
      </c>
      <c r="K70" s="1">
        <f>IFERROR(__xludf.DUMMYFUNCTION("""COMPUTED_VALUE"""),5712.06)</f>
        <v>5712.06</v>
      </c>
      <c r="M70" s="2">
        <f>IFERROR(__xludf.DUMMYFUNCTION("""COMPUTED_VALUE"""),45392.66666666667)</f>
        <v>45392.66667</v>
      </c>
      <c r="N70" s="1">
        <f>IFERROR(__xludf.DUMMYFUNCTION("""COMPUTED_VALUE"""),6.39188847E8)</f>
        <v>639188847</v>
      </c>
    </row>
    <row r="71">
      <c r="A71" s="2">
        <f>IFERROR(__xludf.DUMMYFUNCTION("""COMPUTED_VALUE"""),45393.66666666667)</f>
        <v>45393.66667</v>
      </c>
      <c r="B71" s="1">
        <f>IFERROR(__xludf.DUMMYFUNCTION("""COMPUTED_VALUE"""),5737.62)</f>
        <v>5737.62</v>
      </c>
      <c r="D71" s="2">
        <f>IFERROR(__xludf.DUMMYFUNCTION("""COMPUTED_VALUE"""),45393.66666666667)</f>
        <v>45393.66667</v>
      </c>
      <c r="E71" s="1">
        <f>IFERROR(__xludf.DUMMYFUNCTION("""COMPUTED_VALUE"""),5844.33)</f>
        <v>5844.33</v>
      </c>
      <c r="G71" s="2">
        <f>IFERROR(__xludf.DUMMYFUNCTION("""COMPUTED_VALUE"""),45393.66666666667)</f>
        <v>45393.66667</v>
      </c>
      <c r="H71" s="1">
        <f>IFERROR(__xludf.DUMMYFUNCTION("""COMPUTED_VALUE"""),5712.68)</f>
        <v>5712.68</v>
      </c>
      <c r="J71" s="2">
        <f>IFERROR(__xludf.DUMMYFUNCTION("""COMPUTED_VALUE"""),45393.66666666667)</f>
        <v>45393.66667</v>
      </c>
      <c r="K71" s="1">
        <f>IFERROR(__xludf.DUMMYFUNCTION("""COMPUTED_VALUE"""),5837.72)</f>
        <v>5837.72</v>
      </c>
      <c r="M71" s="2">
        <f>IFERROR(__xludf.DUMMYFUNCTION("""COMPUTED_VALUE"""),45393.66666666667)</f>
        <v>45393.66667</v>
      </c>
      <c r="N71" s="1">
        <f>IFERROR(__xludf.DUMMYFUNCTION("""COMPUTED_VALUE"""),6.61996018E8)</f>
        <v>661996018</v>
      </c>
    </row>
    <row r="72">
      <c r="A72" s="2">
        <f>IFERROR(__xludf.DUMMYFUNCTION("""COMPUTED_VALUE"""),45394.66666666667)</f>
        <v>45394.66667</v>
      </c>
      <c r="B72" s="1">
        <f>IFERROR(__xludf.DUMMYFUNCTION("""COMPUTED_VALUE"""),5774.47)</f>
        <v>5774.47</v>
      </c>
      <c r="D72" s="2">
        <f>IFERROR(__xludf.DUMMYFUNCTION("""COMPUTED_VALUE"""),45394.66666666667)</f>
        <v>45394.66667</v>
      </c>
      <c r="E72" s="1">
        <f>IFERROR(__xludf.DUMMYFUNCTION("""COMPUTED_VALUE"""),5803.03)</f>
        <v>5803.03</v>
      </c>
      <c r="G72" s="2">
        <f>IFERROR(__xludf.DUMMYFUNCTION("""COMPUTED_VALUE"""),45394.66666666667)</f>
        <v>45394.66667</v>
      </c>
      <c r="H72" s="1">
        <f>IFERROR(__xludf.DUMMYFUNCTION("""COMPUTED_VALUE"""),5722.85)</f>
        <v>5722.85</v>
      </c>
      <c r="J72" s="2">
        <f>IFERROR(__xludf.DUMMYFUNCTION("""COMPUTED_VALUE"""),45394.66666666667)</f>
        <v>45394.66667</v>
      </c>
      <c r="K72" s="1">
        <f>IFERROR(__xludf.DUMMYFUNCTION("""COMPUTED_VALUE"""),5742.29)</f>
        <v>5742.29</v>
      </c>
      <c r="M72" s="2">
        <f>IFERROR(__xludf.DUMMYFUNCTION("""COMPUTED_VALUE"""),45394.66666666667)</f>
        <v>45394.66667</v>
      </c>
      <c r="N72" s="1">
        <f>IFERROR(__xludf.DUMMYFUNCTION("""COMPUTED_VALUE"""),7.52457559E8)</f>
        <v>752457559</v>
      </c>
    </row>
    <row r="73">
      <c r="A73" s="2">
        <f>IFERROR(__xludf.DUMMYFUNCTION("""COMPUTED_VALUE"""),45397.66666666667)</f>
        <v>45397.66667</v>
      </c>
      <c r="B73" s="1">
        <f>IFERROR(__xludf.DUMMYFUNCTION("""COMPUTED_VALUE"""),5779.42)</f>
        <v>5779.42</v>
      </c>
      <c r="D73" s="2">
        <f>IFERROR(__xludf.DUMMYFUNCTION("""COMPUTED_VALUE"""),45397.66666666667)</f>
        <v>45397.66667</v>
      </c>
      <c r="E73" s="1">
        <f>IFERROR(__xludf.DUMMYFUNCTION("""COMPUTED_VALUE"""),5792.55)</f>
        <v>5792.55</v>
      </c>
      <c r="G73" s="2">
        <f>IFERROR(__xludf.DUMMYFUNCTION("""COMPUTED_VALUE"""),45397.66666666667)</f>
        <v>45397.66667</v>
      </c>
      <c r="H73" s="1">
        <f>IFERROR(__xludf.DUMMYFUNCTION("""COMPUTED_VALUE"""),5616.44)</f>
        <v>5616.44</v>
      </c>
      <c r="J73" s="2">
        <f>IFERROR(__xludf.DUMMYFUNCTION("""COMPUTED_VALUE"""),45397.66666666667)</f>
        <v>45397.66667</v>
      </c>
      <c r="K73" s="1">
        <f>IFERROR(__xludf.DUMMYFUNCTION("""COMPUTED_VALUE"""),5623.12)</f>
        <v>5623.12</v>
      </c>
      <c r="M73" s="2">
        <f>IFERROR(__xludf.DUMMYFUNCTION("""COMPUTED_VALUE"""),45397.66666666667)</f>
        <v>45397.66667</v>
      </c>
      <c r="N73" s="1">
        <f>IFERROR(__xludf.DUMMYFUNCTION("""COMPUTED_VALUE"""),7.39401784E8)</f>
        <v>739401784</v>
      </c>
    </row>
    <row r="74">
      <c r="A74" s="2">
        <f>IFERROR(__xludf.DUMMYFUNCTION("""COMPUTED_VALUE"""),45398.66666666667)</f>
        <v>45398.66667</v>
      </c>
      <c r="B74" s="1">
        <f>IFERROR(__xludf.DUMMYFUNCTION("""COMPUTED_VALUE"""),5622.95)</f>
        <v>5622.95</v>
      </c>
      <c r="D74" s="2">
        <f>IFERROR(__xludf.DUMMYFUNCTION("""COMPUTED_VALUE"""),45398.66666666667)</f>
        <v>45398.66667</v>
      </c>
      <c r="E74" s="1">
        <f>IFERROR(__xludf.DUMMYFUNCTION("""COMPUTED_VALUE"""),5669.46)</f>
        <v>5669.46</v>
      </c>
      <c r="G74" s="2">
        <f>IFERROR(__xludf.DUMMYFUNCTION("""COMPUTED_VALUE"""),45398.66666666667)</f>
        <v>45398.66667</v>
      </c>
      <c r="H74" s="1">
        <f>IFERROR(__xludf.DUMMYFUNCTION("""COMPUTED_VALUE"""),5611.94)</f>
        <v>5611.94</v>
      </c>
      <c r="J74" s="2">
        <f>IFERROR(__xludf.DUMMYFUNCTION("""COMPUTED_VALUE"""),45398.66666666667)</f>
        <v>45398.66667</v>
      </c>
      <c r="K74" s="1">
        <f>IFERROR(__xludf.DUMMYFUNCTION("""COMPUTED_VALUE"""),5631.7)</f>
        <v>5631.7</v>
      </c>
      <c r="M74" s="2">
        <f>IFERROR(__xludf.DUMMYFUNCTION("""COMPUTED_VALUE"""),45398.66666666667)</f>
        <v>45398.66667</v>
      </c>
      <c r="N74" s="1">
        <f>IFERROR(__xludf.DUMMYFUNCTION("""COMPUTED_VALUE"""),6.24057084E8)</f>
        <v>624057084</v>
      </c>
    </row>
    <row r="75">
      <c r="A75" s="2">
        <f>IFERROR(__xludf.DUMMYFUNCTION("""COMPUTED_VALUE"""),45399.66666666667)</f>
        <v>45399.66667</v>
      </c>
      <c r="B75" s="1">
        <f>IFERROR(__xludf.DUMMYFUNCTION("""COMPUTED_VALUE"""),5659.0)</f>
        <v>5659</v>
      </c>
      <c r="D75" s="2">
        <f>IFERROR(__xludf.DUMMYFUNCTION("""COMPUTED_VALUE"""),45399.66666666667)</f>
        <v>45399.66667</v>
      </c>
      <c r="E75" s="1">
        <f>IFERROR(__xludf.DUMMYFUNCTION("""COMPUTED_VALUE"""),5671.73)</f>
        <v>5671.73</v>
      </c>
      <c r="G75" s="2">
        <f>IFERROR(__xludf.DUMMYFUNCTION("""COMPUTED_VALUE"""),45399.66666666667)</f>
        <v>45399.66667</v>
      </c>
      <c r="H75" s="1">
        <f>IFERROR(__xludf.DUMMYFUNCTION("""COMPUTED_VALUE"""),5542.83)</f>
        <v>5542.83</v>
      </c>
      <c r="J75" s="2">
        <f>IFERROR(__xludf.DUMMYFUNCTION("""COMPUTED_VALUE"""),45399.66666666667)</f>
        <v>45399.66667</v>
      </c>
      <c r="K75" s="1">
        <f>IFERROR(__xludf.DUMMYFUNCTION("""COMPUTED_VALUE"""),5550.73)</f>
        <v>5550.73</v>
      </c>
      <c r="M75" s="2">
        <f>IFERROR(__xludf.DUMMYFUNCTION("""COMPUTED_VALUE"""),45399.66666666667)</f>
        <v>45399.66667</v>
      </c>
      <c r="N75" s="1">
        <f>IFERROR(__xludf.DUMMYFUNCTION("""COMPUTED_VALUE"""),6.7894306E8)</f>
        <v>678943060</v>
      </c>
    </row>
    <row r="76">
      <c r="A76" s="2">
        <f>IFERROR(__xludf.DUMMYFUNCTION("""COMPUTED_VALUE"""),45400.66666666667)</f>
        <v>45400.66667</v>
      </c>
      <c r="B76" s="1">
        <f>IFERROR(__xludf.DUMMYFUNCTION("""COMPUTED_VALUE"""),5561.42)</f>
        <v>5561.42</v>
      </c>
      <c r="D76" s="2">
        <f>IFERROR(__xludf.DUMMYFUNCTION("""COMPUTED_VALUE"""),45400.66666666667)</f>
        <v>45400.66667</v>
      </c>
      <c r="E76" s="1">
        <f>IFERROR(__xludf.DUMMYFUNCTION("""COMPUTED_VALUE"""),5590.08)</f>
        <v>5590.08</v>
      </c>
      <c r="G76" s="2">
        <f>IFERROR(__xludf.DUMMYFUNCTION("""COMPUTED_VALUE"""),45400.66666666667)</f>
        <v>45400.66667</v>
      </c>
      <c r="H76" s="1">
        <f>IFERROR(__xludf.DUMMYFUNCTION("""COMPUTED_VALUE"""),5506.29)</f>
        <v>5506.29</v>
      </c>
      <c r="J76" s="2">
        <f>IFERROR(__xludf.DUMMYFUNCTION("""COMPUTED_VALUE"""),45400.66666666667)</f>
        <v>45400.66667</v>
      </c>
      <c r="K76" s="1">
        <f>IFERROR(__xludf.DUMMYFUNCTION("""COMPUTED_VALUE"""),5518.79)</f>
        <v>5518.79</v>
      </c>
      <c r="M76" s="2">
        <f>IFERROR(__xludf.DUMMYFUNCTION("""COMPUTED_VALUE"""),45400.66666666667)</f>
        <v>45400.66667</v>
      </c>
      <c r="N76" s="1">
        <f>IFERROR(__xludf.DUMMYFUNCTION("""COMPUTED_VALUE"""),6.79301813E8)</f>
        <v>679301813</v>
      </c>
    </row>
    <row r="77">
      <c r="A77" s="2">
        <f>IFERROR(__xludf.DUMMYFUNCTION("""COMPUTED_VALUE"""),45401.66666666667)</f>
        <v>45401.66667</v>
      </c>
      <c r="B77" s="1">
        <f>IFERROR(__xludf.DUMMYFUNCTION("""COMPUTED_VALUE"""),5495.68)</f>
        <v>5495.68</v>
      </c>
      <c r="D77" s="2">
        <f>IFERROR(__xludf.DUMMYFUNCTION("""COMPUTED_VALUE"""),45401.66666666667)</f>
        <v>45401.66667</v>
      </c>
      <c r="E77" s="1">
        <f>IFERROR(__xludf.DUMMYFUNCTION("""COMPUTED_VALUE"""),5505.01)</f>
        <v>5505.01</v>
      </c>
      <c r="G77" s="2">
        <f>IFERROR(__xludf.DUMMYFUNCTION("""COMPUTED_VALUE"""),45401.66666666667)</f>
        <v>45401.66667</v>
      </c>
      <c r="H77" s="1">
        <f>IFERROR(__xludf.DUMMYFUNCTION("""COMPUTED_VALUE"""),5334.1)</f>
        <v>5334.1</v>
      </c>
      <c r="J77" s="2">
        <f>IFERROR(__xludf.DUMMYFUNCTION("""COMPUTED_VALUE"""),45401.66666666667)</f>
        <v>45401.66667</v>
      </c>
      <c r="K77" s="1">
        <f>IFERROR(__xludf.DUMMYFUNCTION("""COMPUTED_VALUE"""),5354.83)</f>
        <v>5354.83</v>
      </c>
      <c r="M77" s="2">
        <f>IFERROR(__xludf.DUMMYFUNCTION("""COMPUTED_VALUE"""),45401.66666666667)</f>
        <v>45401.66667</v>
      </c>
      <c r="N77" s="1">
        <f>IFERROR(__xludf.DUMMYFUNCTION("""COMPUTED_VALUE"""),8.70529485E8)</f>
        <v>870529485</v>
      </c>
    </row>
    <row r="78">
      <c r="A78" s="2">
        <f>IFERROR(__xludf.DUMMYFUNCTION("""COMPUTED_VALUE"""),45404.66666666667)</f>
        <v>45404.66667</v>
      </c>
      <c r="B78" s="1">
        <f>IFERROR(__xludf.DUMMYFUNCTION("""COMPUTED_VALUE"""),5405.58)</f>
        <v>5405.58</v>
      </c>
      <c r="D78" s="2">
        <f>IFERROR(__xludf.DUMMYFUNCTION("""COMPUTED_VALUE"""),45404.66666666667)</f>
        <v>45404.66667</v>
      </c>
      <c r="E78" s="1">
        <f>IFERROR(__xludf.DUMMYFUNCTION("""COMPUTED_VALUE"""),5456.81)</f>
        <v>5456.81</v>
      </c>
      <c r="G78" s="2">
        <f>IFERROR(__xludf.DUMMYFUNCTION("""COMPUTED_VALUE"""),45404.66666666667)</f>
        <v>45404.66667</v>
      </c>
      <c r="H78" s="1">
        <f>IFERROR(__xludf.DUMMYFUNCTION("""COMPUTED_VALUE"""),5345.08)</f>
        <v>5345.08</v>
      </c>
      <c r="J78" s="2">
        <f>IFERROR(__xludf.DUMMYFUNCTION("""COMPUTED_VALUE"""),45404.66666666667)</f>
        <v>45404.66667</v>
      </c>
      <c r="K78" s="1">
        <f>IFERROR(__xludf.DUMMYFUNCTION("""COMPUTED_VALUE"""),5421.35)</f>
        <v>5421.35</v>
      </c>
      <c r="M78" s="2">
        <f>IFERROR(__xludf.DUMMYFUNCTION("""COMPUTED_VALUE"""),45404.66666666667)</f>
        <v>45404.66667</v>
      </c>
      <c r="N78" s="1">
        <f>IFERROR(__xludf.DUMMYFUNCTION("""COMPUTED_VALUE"""),6.82397331E8)</f>
        <v>682397331</v>
      </c>
    </row>
    <row r="79">
      <c r="A79" s="2">
        <f>IFERROR(__xludf.DUMMYFUNCTION("""COMPUTED_VALUE"""),45405.66666666667)</f>
        <v>45405.66667</v>
      </c>
      <c r="B79" s="1">
        <f>IFERROR(__xludf.DUMMYFUNCTION("""COMPUTED_VALUE"""),5458.1)</f>
        <v>5458.1</v>
      </c>
      <c r="D79" s="2">
        <f>IFERROR(__xludf.DUMMYFUNCTION("""COMPUTED_VALUE"""),45405.66666666667)</f>
        <v>45405.66667</v>
      </c>
      <c r="E79" s="1">
        <f>IFERROR(__xludf.DUMMYFUNCTION("""COMPUTED_VALUE"""),5529.98)</f>
        <v>5529.98</v>
      </c>
      <c r="G79" s="2">
        <f>IFERROR(__xludf.DUMMYFUNCTION("""COMPUTED_VALUE"""),45405.66666666667)</f>
        <v>45405.66667</v>
      </c>
      <c r="H79" s="1">
        <f>IFERROR(__xludf.DUMMYFUNCTION("""COMPUTED_VALUE"""),5447.87)</f>
        <v>5447.87</v>
      </c>
      <c r="J79" s="2">
        <f>IFERROR(__xludf.DUMMYFUNCTION("""COMPUTED_VALUE"""),45405.66666666667)</f>
        <v>45405.66667</v>
      </c>
      <c r="K79" s="1">
        <f>IFERROR(__xludf.DUMMYFUNCTION("""COMPUTED_VALUE"""),5521.0)</f>
        <v>5521</v>
      </c>
      <c r="M79" s="2">
        <f>IFERROR(__xludf.DUMMYFUNCTION("""COMPUTED_VALUE"""),45405.66666666667)</f>
        <v>45405.66667</v>
      </c>
      <c r="N79" s="1">
        <f>IFERROR(__xludf.DUMMYFUNCTION("""COMPUTED_VALUE"""),6.68593107E8)</f>
        <v>668593107</v>
      </c>
    </row>
    <row r="80">
      <c r="A80" s="2">
        <f>IFERROR(__xludf.DUMMYFUNCTION("""COMPUTED_VALUE"""),45406.66666666667)</f>
        <v>45406.66667</v>
      </c>
      <c r="B80" s="1">
        <f>IFERROR(__xludf.DUMMYFUNCTION("""COMPUTED_VALUE"""),5567.58)</f>
        <v>5567.58</v>
      </c>
      <c r="D80" s="2">
        <f>IFERROR(__xludf.DUMMYFUNCTION("""COMPUTED_VALUE"""),45406.66666666667)</f>
        <v>45406.66667</v>
      </c>
      <c r="E80" s="1">
        <f>IFERROR(__xludf.DUMMYFUNCTION("""COMPUTED_VALUE"""),5584.35)</f>
        <v>5584.35</v>
      </c>
      <c r="G80" s="2">
        <f>IFERROR(__xludf.DUMMYFUNCTION("""COMPUTED_VALUE"""),45406.66666666667)</f>
        <v>45406.66667</v>
      </c>
      <c r="H80" s="1">
        <f>IFERROR(__xludf.DUMMYFUNCTION("""COMPUTED_VALUE"""),5496.12)</f>
        <v>5496.12</v>
      </c>
      <c r="J80" s="2">
        <f>IFERROR(__xludf.DUMMYFUNCTION("""COMPUTED_VALUE"""),45406.66666666667)</f>
        <v>45406.66667</v>
      </c>
      <c r="K80" s="1">
        <f>IFERROR(__xludf.DUMMYFUNCTION("""COMPUTED_VALUE"""),5526.04)</f>
        <v>5526.04</v>
      </c>
      <c r="M80" s="2">
        <f>IFERROR(__xludf.DUMMYFUNCTION("""COMPUTED_VALUE"""),45406.66666666667)</f>
        <v>45406.66667</v>
      </c>
      <c r="N80" s="1">
        <f>IFERROR(__xludf.DUMMYFUNCTION("""COMPUTED_VALUE"""),7.35915348E8)</f>
        <v>735915348</v>
      </c>
    </row>
    <row r="81">
      <c r="A81" s="2">
        <f>IFERROR(__xludf.DUMMYFUNCTION("""COMPUTED_VALUE"""),45407.66666666667)</f>
        <v>45407.66667</v>
      </c>
      <c r="B81" s="1">
        <f>IFERROR(__xludf.DUMMYFUNCTION("""COMPUTED_VALUE"""),5374.55)</f>
        <v>5374.55</v>
      </c>
      <c r="D81" s="2">
        <f>IFERROR(__xludf.DUMMYFUNCTION("""COMPUTED_VALUE"""),45407.66666666667)</f>
        <v>45407.66667</v>
      </c>
      <c r="E81" s="1">
        <f>IFERROR(__xludf.DUMMYFUNCTION("""COMPUTED_VALUE"""),5493.66)</f>
        <v>5493.66</v>
      </c>
      <c r="G81" s="2">
        <f>IFERROR(__xludf.DUMMYFUNCTION("""COMPUTED_VALUE"""),45407.66666666667)</f>
        <v>45407.66667</v>
      </c>
      <c r="H81" s="1">
        <f>IFERROR(__xludf.DUMMYFUNCTION("""COMPUTED_VALUE"""),5355.63)</f>
        <v>5355.63</v>
      </c>
      <c r="J81" s="2">
        <f>IFERROR(__xludf.DUMMYFUNCTION("""COMPUTED_VALUE"""),45407.66666666667)</f>
        <v>45407.66667</v>
      </c>
      <c r="K81" s="1">
        <f>IFERROR(__xludf.DUMMYFUNCTION("""COMPUTED_VALUE"""),5480.32)</f>
        <v>5480.32</v>
      </c>
      <c r="M81" s="2">
        <f>IFERROR(__xludf.DUMMYFUNCTION("""COMPUTED_VALUE"""),45407.66666666667)</f>
        <v>45407.66667</v>
      </c>
      <c r="N81" s="1">
        <f>IFERROR(__xludf.DUMMYFUNCTION("""COMPUTED_VALUE"""),8.89001136E8)</f>
        <v>889001136</v>
      </c>
    </row>
    <row r="82">
      <c r="A82" s="2">
        <f>IFERROR(__xludf.DUMMYFUNCTION("""COMPUTED_VALUE"""),45408.66666666667)</f>
        <v>45408.66667</v>
      </c>
      <c r="B82" s="1">
        <f>IFERROR(__xludf.DUMMYFUNCTION("""COMPUTED_VALUE"""),5599.88)</f>
        <v>5599.88</v>
      </c>
      <c r="D82" s="2">
        <f>IFERROR(__xludf.DUMMYFUNCTION("""COMPUTED_VALUE"""),45408.66666666667)</f>
        <v>45408.66667</v>
      </c>
      <c r="E82" s="1">
        <f>IFERROR(__xludf.DUMMYFUNCTION("""COMPUTED_VALUE"""),5655.54)</f>
        <v>5655.54</v>
      </c>
      <c r="G82" s="2">
        <f>IFERROR(__xludf.DUMMYFUNCTION("""COMPUTED_VALUE"""),45408.66666666667)</f>
        <v>45408.66667</v>
      </c>
      <c r="H82" s="1">
        <f>IFERROR(__xludf.DUMMYFUNCTION("""COMPUTED_VALUE"""),5570.43)</f>
        <v>5570.43</v>
      </c>
      <c r="J82" s="2">
        <f>IFERROR(__xludf.DUMMYFUNCTION("""COMPUTED_VALUE"""),45408.66666666667)</f>
        <v>45408.66667</v>
      </c>
      <c r="K82" s="1">
        <f>IFERROR(__xludf.DUMMYFUNCTION("""COMPUTED_VALUE"""),5628.81)</f>
        <v>5628.81</v>
      </c>
      <c r="M82" s="2">
        <f>IFERROR(__xludf.DUMMYFUNCTION("""COMPUTED_VALUE"""),45408.66666666667)</f>
        <v>45408.66667</v>
      </c>
      <c r="N82" s="1">
        <f>IFERROR(__xludf.DUMMYFUNCTION("""COMPUTED_VALUE"""),9.94057583E8)</f>
        <v>994057583</v>
      </c>
    </row>
    <row r="83">
      <c r="A83" s="2">
        <f>IFERROR(__xludf.DUMMYFUNCTION("""COMPUTED_VALUE"""),45411.66666666667)</f>
        <v>45411.66667</v>
      </c>
      <c r="B83" s="1">
        <f>IFERROR(__xludf.DUMMYFUNCTION("""COMPUTED_VALUE"""),5634.81)</f>
        <v>5634.81</v>
      </c>
      <c r="D83" s="2">
        <f>IFERROR(__xludf.DUMMYFUNCTION("""COMPUTED_VALUE"""),45411.66666666667)</f>
        <v>45411.66667</v>
      </c>
      <c r="E83" s="1">
        <f>IFERROR(__xludf.DUMMYFUNCTION("""COMPUTED_VALUE"""),5639.5)</f>
        <v>5639.5</v>
      </c>
      <c r="G83" s="2">
        <f>IFERROR(__xludf.DUMMYFUNCTION("""COMPUTED_VALUE"""),45411.66666666667)</f>
        <v>45411.66667</v>
      </c>
      <c r="H83" s="1">
        <f>IFERROR(__xludf.DUMMYFUNCTION("""COMPUTED_VALUE"""),5577.6)</f>
        <v>5577.6</v>
      </c>
      <c r="J83" s="2">
        <f>IFERROR(__xludf.DUMMYFUNCTION("""COMPUTED_VALUE"""),45411.66666666667)</f>
        <v>45411.66667</v>
      </c>
      <c r="K83" s="1">
        <f>IFERROR(__xludf.DUMMYFUNCTION("""COMPUTED_VALUE"""),5614.61)</f>
        <v>5614.61</v>
      </c>
      <c r="M83" s="2">
        <f>IFERROR(__xludf.DUMMYFUNCTION("""COMPUTED_VALUE"""),45411.66666666667)</f>
        <v>45411.66667</v>
      </c>
      <c r="N83" s="1">
        <f>IFERROR(__xludf.DUMMYFUNCTION("""COMPUTED_VALUE"""),7.22591025E8)</f>
        <v>722591025</v>
      </c>
    </row>
    <row r="84">
      <c r="A84" s="2">
        <f>IFERROR(__xludf.DUMMYFUNCTION("""COMPUTED_VALUE"""),45412.66666666667)</f>
        <v>45412.66667</v>
      </c>
      <c r="B84" s="1">
        <f>IFERROR(__xludf.DUMMYFUNCTION("""COMPUTED_VALUE"""),5597.04)</f>
        <v>5597.04</v>
      </c>
      <c r="D84" s="2">
        <f>IFERROR(__xludf.DUMMYFUNCTION("""COMPUTED_VALUE"""),45412.66666666667)</f>
        <v>45412.66667</v>
      </c>
      <c r="E84" s="1">
        <f>IFERROR(__xludf.DUMMYFUNCTION("""COMPUTED_VALUE"""),5628.77)</f>
        <v>5628.77</v>
      </c>
      <c r="G84" s="2">
        <f>IFERROR(__xludf.DUMMYFUNCTION("""COMPUTED_VALUE"""),45412.66666666667)</f>
        <v>45412.66667</v>
      </c>
      <c r="H84" s="1">
        <f>IFERROR(__xludf.DUMMYFUNCTION("""COMPUTED_VALUE"""),5494.22)</f>
        <v>5494.22</v>
      </c>
      <c r="J84" s="2">
        <f>IFERROR(__xludf.DUMMYFUNCTION("""COMPUTED_VALUE"""),45412.66666666667)</f>
        <v>45412.66667</v>
      </c>
      <c r="K84" s="1">
        <f>IFERROR(__xludf.DUMMYFUNCTION("""COMPUTED_VALUE"""),5494.26)</f>
        <v>5494.26</v>
      </c>
      <c r="M84" s="2">
        <f>IFERROR(__xludf.DUMMYFUNCTION("""COMPUTED_VALUE"""),45412.66666666667)</f>
        <v>45412.66667</v>
      </c>
      <c r="N84" s="1">
        <f>IFERROR(__xludf.DUMMYFUNCTION("""COMPUTED_VALUE"""),7.88392275E8)</f>
        <v>788392275</v>
      </c>
    </row>
    <row r="85">
      <c r="A85" s="2">
        <f>IFERROR(__xludf.DUMMYFUNCTION("""COMPUTED_VALUE"""),45413.66666666667)</f>
        <v>45413.66667</v>
      </c>
      <c r="B85" s="1">
        <f>IFERROR(__xludf.DUMMYFUNCTION("""COMPUTED_VALUE"""),5470.84)</f>
        <v>5470.84</v>
      </c>
      <c r="D85" s="2">
        <f>IFERROR(__xludf.DUMMYFUNCTION("""COMPUTED_VALUE"""),45413.66666666667)</f>
        <v>45413.66667</v>
      </c>
      <c r="E85" s="1">
        <f>IFERROR(__xludf.DUMMYFUNCTION("""COMPUTED_VALUE"""),5573.35)</f>
        <v>5573.35</v>
      </c>
      <c r="G85" s="2">
        <f>IFERROR(__xludf.DUMMYFUNCTION("""COMPUTED_VALUE"""),45413.66666666667)</f>
        <v>45413.66667</v>
      </c>
      <c r="H85" s="1">
        <f>IFERROR(__xludf.DUMMYFUNCTION("""COMPUTED_VALUE"""),5439.4)</f>
        <v>5439.4</v>
      </c>
      <c r="J85" s="2">
        <f>IFERROR(__xludf.DUMMYFUNCTION("""COMPUTED_VALUE"""),45413.66666666667)</f>
        <v>45413.66667</v>
      </c>
      <c r="K85" s="1">
        <f>IFERROR(__xludf.DUMMYFUNCTION("""COMPUTED_VALUE"""),5451.92)</f>
        <v>5451.92</v>
      </c>
      <c r="M85" s="2">
        <f>IFERROR(__xludf.DUMMYFUNCTION("""COMPUTED_VALUE"""),45413.66666666667)</f>
        <v>45413.66667</v>
      </c>
      <c r="N85" s="1">
        <f>IFERROR(__xludf.DUMMYFUNCTION("""COMPUTED_VALUE"""),8.15616534E8)</f>
        <v>815616534</v>
      </c>
    </row>
    <row r="86">
      <c r="A86" s="2">
        <f>IFERROR(__xludf.DUMMYFUNCTION("""COMPUTED_VALUE"""),45414.66666666667)</f>
        <v>45414.66667</v>
      </c>
      <c r="B86" s="1">
        <f>IFERROR(__xludf.DUMMYFUNCTION("""COMPUTED_VALUE"""),5515.16)</f>
        <v>5515.16</v>
      </c>
      <c r="D86" s="2">
        <f>IFERROR(__xludf.DUMMYFUNCTION("""COMPUTED_VALUE"""),45414.66666666667)</f>
        <v>45414.66667</v>
      </c>
      <c r="E86" s="1">
        <f>IFERROR(__xludf.DUMMYFUNCTION("""COMPUTED_VALUE"""),5547.85)</f>
        <v>5547.85</v>
      </c>
      <c r="G86" s="2">
        <f>IFERROR(__xludf.DUMMYFUNCTION("""COMPUTED_VALUE"""),45414.66666666667)</f>
        <v>45414.66667</v>
      </c>
      <c r="H86" s="1">
        <f>IFERROR(__xludf.DUMMYFUNCTION("""COMPUTED_VALUE"""),5453.68)</f>
        <v>5453.68</v>
      </c>
      <c r="J86" s="2">
        <f>IFERROR(__xludf.DUMMYFUNCTION("""COMPUTED_VALUE"""),45414.66666666667)</f>
        <v>45414.66667</v>
      </c>
      <c r="K86" s="1">
        <f>IFERROR(__xludf.DUMMYFUNCTION("""COMPUTED_VALUE"""),5540.13)</f>
        <v>5540.13</v>
      </c>
      <c r="M86" s="2">
        <f>IFERROR(__xludf.DUMMYFUNCTION("""COMPUTED_VALUE"""),45414.66666666667)</f>
        <v>45414.66667</v>
      </c>
      <c r="N86" s="1">
        <f>IFERROR(__xludf.DUMMYFUNCTION("""COMPUTED_VALUE"""),7.57852949E8)</f>
        <v>757852949</v>
      </c>
    </row>
    <row r="87">
      <c r="A87" s="2">
        <f>IFERROR(__xludf.DUMMYFUNCTION("""COMPUTED_VALUE"""),45415.66666666667)</f>
        <v>45415.66667</v>
      </c>
      <c r="B87" s="1">
        <f>IFERROR(__xludf.DUMMYFUNCTION("""COMPUTED_VALUE"""),5672.53)</f>
        <v>5672.53</v>
      </c>
      <c r="D87" s="2">
        <f>IFERROR(__xludf.DUMMYFUNCTION("""COMPUTED_VALUE"""),45415.66666666667)</f>
        <v>45415.66667</v>
      </c>
      <c r="E87" s="1">
        <f>IFERROR(__xludf.DUMMYFUNCTION("""COMPUTED_VALUE"""),5698.29)</f>
        <v>5698.29</v>
      </c>
      <c r="G87" s="2">
        <f>IFERROR(__xludf.DUMMYFUNCTION("""COMPUTED_VALUE"""),45415.66666666667)</f>
        <v>45415.66667</v>
      </c>
      <c r="H87" s="1">
        <f>IFERROR(__xludf.DUMMYFUNCTION("""COMPUTED_VALUE"""),5639.6)</f>
        <v>5639.6</v>
      </c>
      <c r="J87" s="2">
        <f>IFERROR(__xludf.DUMMYFUNCTION("""COMPUTED_VALUE"""),45415.66666666667)</f>
        <v>45415.66667</v>
      </c>
      <c r="K87" s="1">
        <f>IFERROR(__xludf.DUMMYFUNCTION("""COMPUTED_VALUE"""),5683.3)</f>
        <v>5683.3</v>
      </c>
      <c r="M87" s="2">
        <f>IFERROR(__xludf.DUMMYFUNCTION("""COMPUTED_VALUE"""),45415.66666666667)</f>
        <v>45415.66667</v>
      </c>
      <c r="N87" s="1">
        <f>IFERROR(__xludf.DUMMYFUNCTION("""COMPUTED_VALUE"""),8.47499724E8)</f>
        <v>847499724</v>
      </c>
    </row>
    <row r="88">
      <c r="A88" s="2">
        <f>IFERROR(__xludf.DUMMYFUNCTION("""COMPUTED_VALUE"""),45418.66666666667)</f>
        <v>45418.66667</v>
      </c>
      <c r="B88" s="1">
        <f>IFERROR(__xludf.DUMMYFUNCTION("""COMPUTED_VALUE"""),5705.58)</f>
        <v>5705.58</v>
      </c>
      <c r="D88" s="2">
        <f>IFERROR(__xludf.DUMMYFUNCTION("""COMPUTED_VALUE"""),45418.66666666667)</f>
        <v>45418.66667</v>
      </c>
      <c r="E88" s="1">
        <f>IFERROR(__xludf.DUMMYFUNCTION("""COMPUTED_VALUE"""),5769.13)</f>
        <v>5769.13</v>
      </c>
      <c r="G88" s="2">
        <f>IFERROR(__xludf.DUMMYFUNCTION("""COMPUTED_VALUE"""),45418.66666666667)</f>
        <v>45418.66667</v>
      </c>
      <c r="H88" s="1">
        <f>IFERROR(__xludf.DUMMYFUNCTION("""COMPUTED_VALUE"""),5695.16)</f>
        <v>5695.16</v>
      </c>
      <c r="J88" s="2">
        <f>IFERROR(__xludf.DUMMYFUNCTION("""COMPUTED_VALUE"""),45418.66666666667)</f>
        <v>45418.66667</v>
      </c>
      <c r="K88" s="1">
        <f>IFERROR(__xludf.DUMMYFUNCTION("""COMPUTED_VALUE"""),5769.12)</f>
        <v>5769.12</v>
      </c>
      <c r="M88" s="2">
        <f>IFERROR(__xludf.DUMMYFUNCTION("""COMPUTED_VALUE"""),45418.66666666667)</f>
        <v>45418.66667</v>
      </c>
      <c r="N88" s="1">
        <f>IFERROR(__xludf.DUMMYFUNCTION("""COMPUTED_VALUE"""),7.92915903E8)</f>
        <v>792915903</v>
      </c>
    </row>
    <row r="89">
      <c r="A89" s="2">
        <f>IFERROR(__xludf.DUMMYFUNCTION("""COMPUTED_VALUE"""),45419.66666666667)</f>
        <v>45419.66667</v>
      </c>
      <c r="B89" s="1">
        <f>IFERROR(__xludf.DUMMYFUNCTION("""COMPUTED_VALUE"""),5769.72)</f>
        <v>5769.72</v>
      </c>
      <c r="D89" s="2">
        <f>IFERROR(__xludf.DUMMYFUNCTION("""COMPUTED_VALUE"""),45419.66666666667)</f>
        <v>45419.66667</v>
      </c>
      <c r="E89" s="1">
        <f>IFERROR(__xludf.DUMMYFUNCTION("""COMPUTED_VALUE"""),5783.47)</f>
        <v>5783.47</v>
      </c>
      <c r="G89" s="2">
        <f>IFERROR(__xludf.DUMMYFUNCTION("""COMPUTED_VALUE"""),45419.66666666667)</f>
        <v>45419.66667</v>
      </c>
      <c r="H89" s="1">
        <f>IFERROR(__xludf.DUMMYFUNCTION("""COMPUTED_VALUE"""),5744.27)</f>
        <v>5744.27</v>
      </c>
      <c r="J89" s="2">
        <f>IFERROR(__xludf.DUMMYFUNCTION("""COMPUTED_VALUE"""),45419.66666666667)</f>
        <v>45419.66667</v>
      </c>
      <c r="K89" s="1">
        <f>IFERROR(__xludf.DUMMYFUNCTION("""COMPUTED_VALUE"""),5751.93)</f>
        <v>5751.93</v>
      </c>
      <c r="M89" s="2">
        <f>IFERROR(__xludf.DUMMYFUNCTION("""COMPUTED_VALUE"""),45419.66666666667)</f>
        <v>45419.66667</v>
      </c>
      <c r="N89" s="1">
        <f>IFERROR(__xludf.DUMMYFUNCTION("""COMPUTED_VALUE"""),8.17598246E8)</f>
        <v>817598246</v>
      </c>
    </row>
    <row r="90">
      <c r="A90" s="2">
        <f>IFERROR(__xludf.DUMMYFUNCTION("""COMPUTED_VALUE"""),45420.66666666667)</f>
        <v>45420.66667</v>
      </c>
      <c r="B90" s="1">
        <f>IFERROR(__xludf.DUMMYFUNCTION("""COMPUTED_VALUE"""),5717.89)</f>
        <v>5717.89</v>
      </c>
      <c r="D90" s="2">
        <f>IFERROR(__xludf.DUMMYFUNCTION("""COMPUTED_VALUE"""),45420.66666666667)</f>
        <v>45420.66667</v>
      </c>
      <c r="E90" s="1">
        <f>IFERROR(__xludf.DUMMYFUNCTION("""COMPUTED_VALUE"""),5769.92)</f>
        <v>5769.92</v>
      </c>
      <c r="G90" s="2">
        <f>IFERROR(__xludf.DUMMYFUNCTION("""COMPUTED_VALUE"""),45420.66666666667)</f>
        <v>45420.66667</v>
      </c>
      <c r="H90" s="1">
        <f>IFERROR(__xludf.DUMMYFUNCTION("""COMPUTED_VALUE"""),5717.44)</f>
        <v>5717.44</v>
      </c>
      <c r="J90" s="2">
        <f>IFERROR(__xludf.DUMMYFUNCTION("""COMPUTED_VALUE"""),45420.66666666667)</f>
        <v>45420.66667</v>
      </c>
      <c r="K90" s="1">
        <f>IFERROR(__xludf.DUMMYFUNCTION("""COMPUTED_VALUE"""),5755.78)</f>
        <v>5755.78</v>
      </c>
      <c r="M90" s="2">
        <f>IFERROR(__xludf.DUMMYFUNCTION("""COMPUTED_VALUE"""),45420.66666666667)</f>
        <v>45420.66667</v>
      </c>
      <c r="N90" s="1">
        <f>IFERROR(__xludf.DUMMYFUNCTION("""COMPUTED_VALUE"""),6.89074349E8)</f>
        <v>689074349</v>
      </c>
    </row>
    <row r="91">
      <c r="A91" s="2">
        <f>IFERROR(__xludf.DUMMYFUNCTION("""COMPUTED_VALUE"""),45421.66666666667)</f>
        <v>45421.66667</v>
      </c>
      <c r="B91" s="1">
        <f>IFERROR(__xludf.DUMMYFUNCTION("""COMPUTED_VALUE"""),5751.77)</f>
        <v>5751.77</v>
      </c>
      <c r="D91" s="2">
        <f>IFERROR(__xludf.DUMMYFUNCTION("""COMPUTED_VALUE"""),45421.66666666667)</f>
        <v>45421.66667</v>
      </c>
      <c r="E91" s="1">
        <f>IFERROR(__xludf.DUMMYFUNCTION("""COMPUTED_VALUE"""),5759.99)</f>
        <v>5759.99</v>
      </c>
      <c r="G91" s="2">
        <f>IFERROR(__xludf.DUMMYFUNCTION("""COMPUTED_VALUE"""),45421.66666666667)</f>
        <v>45421.66667</v>
      </c>
      <c r="H91" s="1">
        <f>IFERROR(__xludf.DUMMYFUNCTION("""COMPUTED_VALUE"""),5716.46)</f>
        <v>5716.46</v>
      </c>
      <c r="J91" s="2">
        <f>IFERROR(__xludf.DUMMYFUNCTION("""COMPUTED_VALUE"""),45421.66666666667)</f>
        <v>45421.66667</v>
      </c>
      <c r="K91" s="1">
        <f>IFERROR(__xludf.DUMMYFUNCTION("""COMPUTED_VALUE"""),5749.85)</f>
        <v>5749.85</v>
      </c>
      <c r="M91" s="2">
        <f>IFERROR(__xludf.DUMMYFUNCTION("""COMPUTED_VALUE"""),45421.66666666667)</f>
        <v>45421.66667</v>
      </c>
      <c r="N91" s="1">
        <f>IFERROR(__xludf.DUMMYFUNCTION("""COMPUTED_VALUE"""),6.60359518E8)</f>
        <v>660359518</v>
      </c>
    </row>
    <row r="92">
      <c r="A92" s="2">
        <f>IFERROR(__xludf.DUMMYFUNCTION("""COMPUTED_VALUE"""),45422.66666666667)</f>
        <v>45422.66667</v>
      </c>
      <c r="B92" s="1">
        <f>IFERROR(__xludf.DUMMYFUNCTION("""COMPUTED_VALUE"""),5772.81)</f>
        <v>5772.81</v>
      </c>
      <c r="D92" s="2">
        <f>IFERROR(__xludf.DUMMYFUNCTION("""COMPUTED_VALUE"""),45422.66666666667)</f>
        <v>45422.66667</v>
      </c>
      <c r="E92" s="1">
        <f>IFERROR(__xludf.DUMMYFUNCTION("""COMPUTED_VALUE"""),5798.58)</f>
        <v>5798.58</v>
      </c>
      <c r="G92" s="2">
        <f>IFERROR(__xludf.DUMMYFUNCTION("""COMPUTED_VALUE"""),45422.66666666667)</f>
        <v>45422.66667</v>
      </c>
      <c r="H92" s="1">
        <f>IFERROR(__xludf.DUMMYFUNCTION("""COMPUTED_VALUE"""),5741.17)</f>
        <v>5741.17</v>
      </c>
      <c r="J92" s="2">
        <f>IFERROR(__xludf.DUMMYFUNCTION("""COMPUTED_VALUE"""),45422.66666666667)</f>
        <v>45422.66667</v>
      </c>
      <c r="K92" s="1">
        <f>IFERROR(__xludf.DUMMYFUNCTION("""COMPUTED_VALUE"""),5767.61)</f>
        <v>5767.61</v>
      </c>
      <c r="M92" s="2">
        <f>IFERROR(__xludf.DUMMYFUNCTION("""COMPUTED_VALUE"""),45422.66666666667)</f>
        <v>45422.66667</v>
      </c>
      <c r="N92" s="1">
        <f>IFERROR(__xludf.DUMMYFUNCTION("""COMPUTED_VALUE"""),6.4176559E8)</f>
        <v>641765590</v>
      </c>
    </row>
    <row r="93">
      <c r="A93" s="2">
        <f>IFERROR(__xludf.DUMMYFUNCTION("""COMPUTED_VALUE"""),45425.66666666667)</f>
        <v>45425.66667</v>
      </c>
      <c r="B93" s="1">
        <f>IFERROR(__xludf.DUMMYFUNCTION("""COMPUTED_VALUE"""),5783.05)</f>
        <v>5783.05</v>
      </c>
      <c r="D93" s="2">
        <f>IFERROR(__xludf.DUMMYFUNCTION("""COMPUTED_VALUE"""),45425.66666666667)</f>
        <v>45425.66667</v>
      </c>
      <c r="E93" s="1">
        <f>IFERROR(__xludf.DUMMYFUNCTION("""COMPUTED_VALUE"""),5794.03)</f>
        <v>5794.03</v>
      </c>
      <c r="G93" s="2">
        <f>IFERROR(__xludf.DUMMYFUNCTION("""COMPUTED_VALUE"""),45425.66666666667)</f>
        <v>45425.66667</v>
      </c>
      <c r="H93" s="1">
        <f>IFERROR(__xludf.DUMMYFUNCTION("""COMPUTED_VALUE"""),5742.9)</f>
        <v>5742.9</v>
      </c>
      <c r="J93" s="2">
        <f>IFERROR(__xludf.DUMMYFUNCTION("""COMPUTED_VALUE"""),45425.66666666667)</f>
        <v>45425.66667</v>
      </c>
      <c r="K93" s="1">
        <f>IFERROR(__xludf.DUMMYFUNCTION("""COMPUTED_VALUE"""),5786.77)</f>
        <v>5786.77</v>
      </c>
      <c r="M93" s="2">
        <f>IFERROR(__xludf.DUMMYFUNCTION("""COMPUTED_VALUE"""),45425.66666666667)</f>
        <v>45425.66667</v>
      </c>
      <c r="N93" s="1">
        <f>IFERROR(__xludf.DUMMYFUNCTION("""COMPUTED_VALUE"""),6.45116748E8)</f>
        <v>645116748</v>
      </c>
    </row>
    <row r="94">
      <c r="A94" s="2">
        <f>IFERROR(__xludf.DUMMYFUNCTION("""COMPUTED_VALUE"""),45426.66666666667)</f>
        <v>45426.66667</v>
      </c>
      <c r="B94" s="1">
        <f>IFERROR(__xludf.DUMMYFUNCTION("""COMPUTED_VALUE"""),5778.97)</f>
        <v>5778.97</v>
      </c>
      <c r="D94" s="2">
        <f>IFERROR(__xludf.DUMMYFUNCTION("""COMPUTED_VALUE"""),45426.66666666667)</f>
        <v>45426.66667</v>
      </c>
      <c r="E94" s="1">
        <f>IFERROR(__xludf.DUMMYFUNCTION("""COMPUTED_VALUE"""),5847.85)</f>
        <v>5847.85</v>
      </c>
      <c r="G94" s="2">
        <f>IFERROR(__xludf.DUMMYFUNCTION("""COMPUTED_VALUE"""),45426.66666666667)</f>
        <v>45426.66667</v>
      </c>
      <c r="H94" s="1">
        <f>IFERROR(__xludf.DUMMYFUNCTION("""COMPUTED_VALUE"""),5772.83)</f>
        <v>5772.83</v>
      </c>
      <c r="J94" s="2">
        <f>IFERROR(__xludf.DUMMYFUNCTION("""COMPUTED_VALUE"""),45426.66666666667)</f>
        <v>45426.66667</v>
      </c>
      <c r="K94" s="1">
        <f>IFERROR(__xludf.DUMMYFUNCTION("""COMPUTED_VALUE"""),5839.1)</f>
        <v>5839.1</v>
      </c>
      <c r="M94" s="2">
        <f>IFERROR(__xludf.DUMMYFUNCTION("""COMPUTED_VALUE"""),45426.66666666667)</f>
        <v>45426.66667</v>
      </c>
      <c r="N94" s="1">
        <f>IFERROR(__xludf.DUMMYFUNCTION("""COMPUTED_VALUE"""),6.68336631E8)</f>
        <v>668336631</v>
      </c>
    </row>
    <row r="95">
      <c r="A95" s="2">
        <f>IFERROR(__xludf.DUMMYFUNCTION("""COMPUTED_VALUE"""),45427.66666666667)</f>
        <v>45427.66667</v>
      </c>
      <c r="B95" s="1">
        <f>IFERROR(__xludf.DUMMYFUNCTION("""COMPUTED_VALUE"""),5877.65)</f>
        <v>5877.65</v>
      </c>
      <c r="D95" s="2">
        <f>IFERROR(__xludf.DUMMYFUNCTION("""COMPUTED_VALUE"""),45427.66666666667)</f>
        <v>45427.66667</v>
      </c>
      <c r="E95" s="1">
        <f>IFERROR(__xludf.DUMMYFUNCTION("""COMPUTED_VALUE"""),5970.57)</f>
        <v>5970.57</v>
      </c>
      <c r="G95" s="2">
        <f>IFERROR(__xludf.DUMMYFUNCTION("""COMPUTED_VALUE"""),45427.66666666667)</f>
        <v>45427.66667</v>
      </c>
      <c r="H95" s="1">
        <f>IFERROR(__xludf.DUMMYFUNCTION("""COMPUTED_VALUE"""),5867.83)</f>
        <v>5867.83</v>
      </c>
      <c r="J95" s="2">
        <f>IFERROR(__xludf.DUMMYFUNCTION("""COMPUTED_VALUE"""),45427.66666666667)</f>
        <v>45427.66667</v>
      </c>
      <c r="K95" s="1">
        <f>IFERROR(__xludf.DUMMYFUNCTION("""COMPUTED_VALUE"""),5968.25)</f>
        <v>5968.25</v>
      </c>
      <c r="M95" s="2">
        <f>IFERROR(__xludf.DUMMYFUNCTION("""COMPUTED_VALUE"""),45427.66666666667)</f>
        <v>45427.66667</v>
      </c>
      <c r="N95" s="1">
        <f>IFERROR(__xludf.DUMMYFUNCTION("""COMPUTED_VALUE"""),7.47947892E8)</f>
        <v>747947892</v>
      </c>
    </row>
    <row r="96">
      <c r="A96" s="2">
        <f>IFERROR(__xludf.DUMMYFUNCTION("""COMPUTED_VALUE"""),45428.66666666667)</f>
        <v>45428.66667</v>
      </c>
      <c r="B96" s="1">
        <f>IFERROR(__xludf.DUMMYFUNCTION("""COMPUTED_VALUE"""),5970.27)</f>
        <v>5970.27</v>
      </c>
      <c r="D96" s="2">
        <f>IFERROR(__xludf.DUMMYFUNCTION("""COMPUTED_VALUE"""),45428.66666666667)</f>
        <v>45428.66667</v>
      </c>
      <c r="E96" s="1">
        <f>IFERROR(__xludf.DUMMYFUNCTION("""COMPUTED_VALUE"""),5994.65)</f>
        <v>5994.65</v>
      </c>
      <c r="G96" s="2">
        <f>IFERROR(__xludf.DUMMYFUNCTION("""COMPUTED_VALUE"""),45428.66666666667)</f>
        <v>45428.66667</v>
      </c>
      <c r="H96" s="1">
        <f>IFERROR(__xludf.DUMMYFUNCTION("""COMPUTED_VALUE"""),5949.4)</f>
        <v>5949.4</v>
      </c>
      <c r="J96" s="2">
        <f>IFERROR(__xludf.DUMMYFUNCTION("""COMPUTED_VALUE"""),45428.66666666667)</f>
        <v>45428.66667</v>
      </c>
      <c r="K96" s="1">
        <f>IFERROR(__xludf.DUMMYFUNCTION("""COMPUTED_VALUE"""),5951.32)</f>
        <v>5951.32</v>
      </c>
      <c r="M96" s="2">
        <f>IFERROR(__xludf.DUMMYFUNCTION("""COMPUTED_VALUE"""),45428.66666666667)</f>
        <v>45428.66667</v>
      </c>
      <c r="N96" s="1">
        <f>IFERROR(__xludf.DUMMYFUNCTION("""COMPUTED_VALUE"""),7.10574116E8)</f>
        <v>710574116</v>
      </c>
    </row>
    <row r="97">
      <c r="A97" s="2">
        <f>IFERROR(__xludf.DUMMYFUNCTION("""COMPUTED_VALUE"""),45429.66666666667)</f>
        <v>45429.66667</v>
      </c>
      <c r="B97" s="1">
        <f>IFERROR(__xludf.DUMMYFUNCTION("""COMPUTED_VALUE"""),5960.19)</f>
        <v>5960.19</v>
      </c>
      <c r="D97" s="2">
        <f>IFERROR(__xludf.DUMMYFUNCTION("""COMPUTED_VALUE"""),45429.66666666667)</f>
        <v>45429.66667</v>
      </c>
      <c r="E97" s="1">
        <f>IFERROR(__xludf.DUMMYFUNCTION("""COMPUTED_VALUE"""),5964.72)</f>
        <v>5964.72</v>
      </c>
      <c r="G97" s="2">
        <f>IFERROR(__xludf.DUMMYFUNCTION("""COMPUTED_VALUE"""),45429.66666666667)</f>
        <v>45429.66667</v>
      </c>
      <c r="H97" s="1">
        <f>IFERROR(__xludf.DUMMYFUNCTION("""COMPUTED_VALUE"""),5904.92)</f>
        <v>5904.92</v>
      </c>
      <c r="J97" s="2">
        <f>IFERROR(__xludf.DUMMYFUNCTION("""COMPUTED_VALUE"""),45429.66666666667)</f>
        <v>45429.66667</v>
      </c>
      <c r="K97" s="1">
        <f>IFERROR(__xludf.DUMMYFUNCTION("""COMPUTED_VALUE"""),5936.97)</f>
        <v>5936.97</v>
      </c>
      <c r="M97" s="2">
        <f>IFERROR(__xludf.DUMMYFUNCTION("""COMPUTED_VALUE"""),45429.66666666667)</f>
        <v>45429.66667</v>
      </c>
      <c r="N97" s="1">
        <f>IFERROR(__xludf.DUMMYFUNCTION("""COMPUTED_VALUE"""),6.05064612E8)</f>
        <v>605064612</v>
      </c>
    </row>
    <row r="98">
      <c r="A98" s="2">
        <f>IFERROR(__xludf.DUMMYFUNCTION("""COMPUTED_VALUE"""),45432.66666666667)</f>
        <v>45432.66667</v>
      </c>
      <c r="B98" s="1">
        <f>IFERROR(__xludf.DUMMYFUNCTION("""COMPUTED_VALUE"""),5946.1)</f>
        <v>5946.1</v>
      </c>
      <c r="D98" s="2">
        <f>IFERROR(__xludf.DUMMYFUNCTION("""COMPUTED_VALUE"""),45432.66666666667)</f>
        <v>45432.66667</v>
      </c>
      <c r="E98" s="1">
        <f>IFERROR(__xludf.DUMMYFUNCTION("""COMPUTED_VALUE"""),6013.81)</f>
        <v>6013.81</v>
      </c>
      <c r="G98" s="2">
        <f>IFERROR(__xludf.DUMMYFUNCTION("""COMPUTED_VALUE"""),45432.66666666667)</f>
        <v>45432.66667</v>
      </c>
      <c r="H98" s="1">
        <f>IFERROR(__xludf.DUMMYFUNCTION("""COMPUTED_VALUE"""),5944.23)</f>
        <v>5944.23</v>
      </c>
      <c r="J98" s="2">
        <f>IFERROR(__xludf.DUMMYFUNCTION("""COMPUTED_VALUE"""),45432.66666666667)</f>
        <v>45432.66667</v>
      </c>
      <c r="K98" s="1">
        <f>IFERROR(__xludf.DUMMYFUNCTION("""COMPUTED_VALUE"""),6002.68)</f>
        <v>6002.68</v>
      </c>
      <c r="M98" s="2">
        <f>IFERROR(__xludf.DUMMYFUNCTION("""COMPUTED_VALUE"""),45432.66666666667)</f>
        <v>45432.66667</v>
      </c>
      <c r="N98" s="1">
        <f>IFERROR(__xludf.DUMMYFUNCTION("""COMPUTED_VALUE"""),5.96487697E8)</f>
        <v>596487697</v>
      </c>
    </row>
    <row r="99">
      <c r="A99" s="2">
        <f>IFERROR(__xludf.DUMMYFUNCTION("""COMPUTED_VALUE"""),45433.66666666667)</f>
        <v>45433.66667</v>
      </c>
      <c r="B99" s="1">
        <f>IFERROR(__xludf.DUMMYFUNCTION("""COMPUTED_VALUE"""),5976.81)</f>
        <v>5976.81</v>
      </c>
      <c r="D99" s="2">
        <f>IFERROR(__xludf.DUMMYFUNCTION("""COMPUTED_VALUE"""),45433.66666666667)</f>
        <v>45433.66667</v>
      </c>
      <c r="E99" s="1">
        <f>IFERROR(__xludf.DUMMYFUNCTION("""COMPUTED_VALUE"""),6019.69)</f>
        <v>6019.69</v>
      </c>
      <c r="G99" s="2">
        <f>IFERROR(__xludf.DUMMYFUNCTION("""COMPUTED_VALUE"""),45433.66666666667)</f>
        <v>45433.66667</v>
      </c>
      <c r="H99" s="1">
        <f>IFERROR(__xludf.DUMMYFUNCTION("""COMPUTED_VALUE"""),5967.84)</f>
        <v>5967.84</v>
      </c>
      <c r="J99" s="2">
        <f>IFERROR(__xludf.DUMMYFUNCTION("""COMPUTED_VALUE"""),45433.66666666667)</f>
        <v>45433.66667</v>
      </c>
      <c r="K99" s="1">
        <f>IFERROR(__xludf.DUMMYFUNCTION("""COMPUTED_VALUE"""),6014.73)</f>
        <v>6014.73</v>
      </c>
      <c r="M99" s="2">
        <f>IFERROR(__xludf.DUMMYFUNCTION("""COMPUTED_VALUE"""),45433.66666666667)</f>
        <v>45433.66667</v>
      </c>
      <c r="N99" s="1">
        <f>IFERROR(__xludf.DUMMYFUNCTION("""COMPUTED_VALUE"""),5.77684572E8)</f>
        <v>577684572</v>
      </c>
    </row>
    <row r="100">
      <c r="A100" s="2">
        <f>IFERROR(__xludf.DUMMYFUNCTION("""COMPUTED_VALUE"""),45434.66666666667)</f>
        <v>45434.66667</v>
      </c>
      <c r="B100" s="1">
        <f>IFERROR(__xludf.DUMMYFUNCTION("""COMPUTED_VALUE"""),6026.04)</f>
        <v>6026.04</v>
      </c>
      <c r="D100" s="2">
        <f>IFERROR(__xludf.DUMMYFUNCTION("""COMPUTED_VALUE"""),45434.66666666667)</f>
        <v>45434.66667</v>
      </c>
      <c r="E100" s="1">
        <f>IFERROR(__xludf.DUMMYFUNCTION("""COMPUTED_VALUE"""),6036.26)</f>
        <v>6036.26</v>
      </c>
      <c r="G100" s="2">
        <f>IFERROR(__xludf.DUMMYFUNCTION("""COMPUTED_VALUE"""),45434.66666666667)</f>
        <v>45434.66667</v>
      </c>
      <c r="H100" s="1">
        <f>IFERROR(__xludf.DUMMYFUNCTION("""COMPUTED_VALUE"""),5972.13)</f>
        <v>5972.13</v>
      </c>
      <c r="J100" s="2">
        <f>IFERROR(__xludf.DUMMYFUNCTION("""COMPUTED_VALUE"""),45434.66666666667)</f>
        <v>45434.66667</v>
      </c>
      <c r="K100" s="1">
        <f>IFERROR(__xludf.DUMMYFUNCTION("""COMPUTED_VALUE"""),6010.93)</f>
        <v>6010.93</v>
      </c>
      <c r="M100" s="2">
        <f>IFERROR(__xludf.DUMMYFUNCTION("""COMPUTED_VALUE"""),45434.66666666667)</f>
        <v>45434.66667</v>
      </c>
      <c r="N100" s="1">
        <f>IFERROR(__xludf.DUMMYFUNCTION("""COMPUTED_VALUE"""),6.13463043E8)</f>
        <v>613463043</v>
      </c>
    </row>
    <row r="101">
      <c r="A101" s="2">
        <f>IFERROR(__xludf.DUMMYFUNCTION("""COMPUTED_VALUE"""),45435.66666666667)</f>
        <v>45435.66667</v>
      </c>
      <c r="B101" s="1">
        <f>IFERROR(__xludf.DUMMYFUNCTION("""COMPUTED_VALUE"""),6117.06)</f>
        <v>6117.06</v>
      </c>
      <c r="D101" s="2">
        <f>IFERROR(__xludf.DUMMYFUNCTION("""COMPUTED_VALUE"""),45435.66666666667)</f>
        <v>45435.66667</v>
      </c>
      <c r="E101" s="1">
        <f>IFERROR(__xludf.DUMMYFUNCTION("""COMPUTED_VALUE"""),6120.12)</f>
        <v>6120.12</v>
      </c>
      <c r="G101" s="2">
        <f>IFERROR(__xludf.DUMMYFUNCTION("""COMPUTED_VALUE"""),45435.66666666667)</f>
        <v>45435.66667</v>
      </c>
      <c r="H101" s="1">
        <f>IFERROR(__xludf.DUMMYFUNCTION("""COMPUTED_VALUE"""),5992.71)</f>
        <v>5992.71</v>
      </c>
      <c r="J101" s="2">
        <f>IFERROR(__xludf.DUMMYFUNCTION("""COMPUTED_VALUE"""),45435.66666666667)</f>
        <v>45435.66667</v>
      </c>
      <c r="K101" s="1">
        <f>IFERROR(__xludf.DUMMYFUNCTION("""COMPUTED_VALUE"""),6020.94)</f>
        <v>6020.94</v>
      </c>
      <c r="M101" s="2">
        <f>IFERROR(__xludf.DUMMYFUNCTION("""COMPUTED_VALUE"""),45435.66666666667)</f>
        <v>45435.66667</v>
      </c>
      <c r="N101" s="1">
        <f>IFERROR(__xludf.DUMMYFUNCTION("""COMPUTED_VALUE"""),8.26676603E8)</f>
        <v>826676603</v>
      </c>
    </row>
    <row r="102">
      <c r="A102" s="2">
        <f>IFERROR(__xludf.DUMMYFUNCTION("""COMPUTED_VALUE"""),45436.66666666667)</f>
        <v>45436.66667</v>
      </c>
      <c r="B102" s="1">
        <f>IFERROR(__xludf.DUMMYFUNCTION("""COMPUTED_VALUE"""),6042.06)</f>
        <v>6042.06</v>
      </c>
      <c r="D102" s="2">
        <f>IFERROR(__xludf.DUMMYFUNCTION("""COMPUTED_VALUE"""),45436.66666666667)</f>
        <v>45436.66667</v>
      </c>
      <c r="E102" s="1">
        <f>IFERROR(__xludf.DUMMYFUNCTION("""COMPUTED_VALUE"""),6097.81)</f>
        <v>6097.81</v>
      </c>
      <c r="G102" s="2">
        <f>IFERROR(__xludf.DUMMYFUNCTION("""COMPUTED_VALUE"""),45436.66666666667)</f>
        <v>45436.66667</v>
      </c>
      <c r="H102" s="1">
        <f>IFERROR(__xludf.DUMMYFUNCTION("""COMPUTED_VALUE"""),6015.14)</f>
        <v>6015.14</v>
      </c>
      <c r="J102" s="2">
        <f>IFERROR(__xludf.DUMMYFUNCTION("""COMPUTED_VALUE"""),45436.66666666667)</f>
        <v>45436.66667</v>
      </c>
      <c r="K102" s="1">
        <f>IFERROR(__xludf.DUMMYFUNCTION("""COMPUTED_VALUE"""),6090.65)</f>
        <v>6090.65</v>
      </c>
      <c r="M102" s="2">
        <f>IFERROR(__xludf.DUMMYFUNCTION("""COMPUTED_VALUE"""),45436.66666666667)</f>
        <v>45436.66667</v>
      </c>
      <c r="N102" s="1">
        <f>IFERROR(__xludf.DUMMYFUNCTION("""COMPUTED_VALUE"""),5.97553757E8)</f>
        <v>597553757</v>
      </c>
    </row>
    <row r="103">
      <c r="A103" s="2">
        <f>IFERROR(__xludf.DUMMYFUNCTION("""COMPUTED_VALUE"""),45440.66666666667)</f>
        <v>45440.66667</v>
      </c>
      <c r="B103" s="1">
        <f>IFERROR(__xludf.DUMMYFUNCTION("""COMPUTED_VALUE"""),6136.41)</f>
        <v>6136.41</v>
      </c>
      <c r="D103" s="2">
        <f>IFERROR(__xludf.DUMMYFUNCTION("""COMPUTED_VALUE"""),45440.66666666667)</f>
        <v>45440.66667</v>
      </c>
      <c r="E103" s="1">
        <f>IFERROR(__xludf.DUMMYFUNCTION("""COMPUTED_VALUE"""),6175.54)</f>
        <v>6175.54</v>
      </c>
      <c r="G103" s="2">
        <f>IFERROR(__xludf.DUMMYFUNCTION("""COMPUTED_VALUE"""),45440.66666666667)</f>
        <v>45440.66667</v>
      </c>
      <c r="H103" s="1">
        <f>IFERROR(__xludf.DUMMYFUNCTION("""COMPUTED_VALUE"""),6111.44)</f>
        <v>6111.44</v>
      </c>
      <c r="J103" s="2">
        <f>IFERROR(__xludf.DUMMYFUNCTION("""COMPUTED_VALUE"""),45440.66666666667)</f>
        <v>45440.66667</v>
      </c>
      <c r="K103" s="1">
        <f>IFERROR(__xludf.DUMMYFUNCTION("""COMPUTED_VALUE"""),6165.01)</f>
        <v>6165.01</v>
      </c>
      <c r="M103" s="2">
        <f>IFERROR(__xludf.DUMMYFUNCTION("""COMPUTED_VALUE"""),45440.66666666667)</f>
        <v>45440.66667</v>
      </c>
      <c r="N103" s="1">
        <f>IFERROR(__xludf.DUMMYFUNCTION("""COMPUTED_VALUE"""),7.09292608E8)</f>
        <v>709292608</v>
      </c>
    </row>
    <row r="104">
      <c r="A104" s="2">
        <f>IFERROR(__xludf.DUMMYFUNCTION("""COMPUTED_VALUE"""),45441.66666666667)</f>
        <v>45441.66667</v>
      </c>
      <c r="B104" s="1">
        <f>IFERROR(__xludf.DUMMYFUNCTION("""COMPUTED_VALUE"""),6110.93)</f>
        <v>6110.93</v>
      </c>
      <c r="D104" s="2">
        <f>IFERROR(__xludf.DUMMYFUNCTION("""COMPUTED_VALUE"""),45441.66666666667)</f>
        <v>45441.66667</v>
      </c>
      <c r="E104" s="1">
        <f>IFERROR(__xludf.DUMMYFUNCTION("""COMPUTED_VALUE"""),6169.04)</f>
        <v>6169.04</v>
      </c>
      <c r="G104" s="2">
        <f>IFERROR(__xludf.DUMMYFUNCTION("""COMPUTED_VALUE"""),45441.66666666667)</f>
        <v>45441.66667</v>
      </c>
      <c r="H104" s="1">
        <f>IFERROR(__xludf.DUMMYFUNCTION("""COMPUTED_VALUE"""),6105.62)</f>
        <v>6105.62</v>
      </c>
      <c r="J104" s="2">
        <f>IFERROR(__xludf.DUMMYFUNCTION("""COMPUTED_VALUE"""),45441.66666666667)</f>
        <v>45441.66667</v>
      </c>
      <c r="K104" s="1">
        <f>IFERROR(__xludf.DUMMYFUNCTION("""COMPUTED_VALUE"""),6141.75)</f>
        <v>6141.75</v>
      </c>
      <c r="M104" s="2">
        <f>IFERROR(__xludf.DUMMYFUNCTION("""COMPUTED_VALUE"""),45441.66666666667)</f>
        <v>45441.66667</v>
      </c>
      <c r="N104" s="1">
        <f>IFERROR(__xludf.DUMMYFUNCTION("""COMPUTED_VALUE"""),7.13360459E8)</f>
        <v>713360459</v>
      </c>
    </row>
    <row r="105">
      <c r="A105" s="2">
        <f>IFERROR(__xludf.DUMMYFUNCTION("""COMPUTED_VALUE"""),45442.66666666667)</f>
        <v>45442.66667</v>
      </c>
      <c r="B105" s="1">
        <f>IFERROR(__xludf.DUMMYFUNCTION("""COMPUTED_VALUE"""),6093.93)</f>
        <v>6093.93</v>
      </c>
      <c r="D105" s="2">
        <f>IFERROR(__xludf.DUMMYFUNCTION("""COMPUTED_VALUE"""),45442.66666666667)</f>
        <v>45442.66667</v>
      </c>
      <c r="E105" s="1">
        <f>IFERROR(__xludf.DUMMYFUNCTION("""COMPUTED_VALUE"""),6098.91)</f>
        <v>6098.91</v>
      </c>
      <c r="G105" s="2">
        <f>IFERROR(__xludf.DUMMYFUNCTION("""COMPUTED_VALUE"""),45442.66666666667)</f>
        <v>45442.66667</v>
      </c>
      <c r="H105" s="1">
        <f>IFERROR(__xludf.DUMMYFUNCTION("""COMPUTED_VALUE"""),5972.28)</f>
        <v>5972.28</v>
      </c>
      <c r="J105" s="2">
        <f>IFERROR(__xludf.DUMMYFUNCTION("""COMPUTED_VALUE"""),45442.66666666667)</f>
        <v>45442.66667</v>
      </c>
      <c r="K105" s="1">
        <f>IFERROR(__xludf.DUMMYFUNCTION("""COMPUTED_VALUE"""),5990.4)</f>
        <v>5990.4</v>
      </c>
      <c r="M105" s="2">
        <f>IFERROR(__xludf.DUMMYFUNCTION("""COMPUTED_VALUE"""),45442.66666666667)</f>
        <v>45442.66667</v>
      </c>
      <c r="N105" s="1">
        <f>IFERROR(__xludf.DUMMYFUNCTION("""COMPUTED_VALUE"""),9.95007866E8)</f>
        <v>995007866</v>
      </c>
    </row>
    <row r="106">
      <c r="A106" s="2">
        <f>IFERROR(__xludf.DUMMYFUNCTION("""COMPUTED_VALUE"""),45443.66666666667)</f>
        <v>45443.66667</v>
      </c>
      <c r="B106" s="1">
        <f>IFERROR(__xludf.DUMMYFUNCTION("""COMPUTED_VALUE"""),6008.78)</f>
        <v>6008.78</v>
      </c>
      <c r="D106" s="2">
        <f>IFERROR(__xludf.DUMMYFUNCTION("""COMPUTED_VALUE"""),45443.66666666667)</f>
        <v>45443.66667</v>
      </c>
      <c r="E106" s="1">
        <f>IFERROR(__xludf.DUMMYFUNCTION("""COMPUTED_VALUE"""),6013.92)</f>
        <v>6013.92</v>
      </c>
      <c r="G106" s="2">
        <f>IFERROR(__xludf.DUMMYFUNCTION("""COMPUTED_VALUE"""),45443.66666666667)</f>
        <v>45443.66667</v>
      </c>
      <c r="H106" s="1">
        <f>IFERROR(__xludf.DUMMYFUNCTION("""COMPUTED_VALUE"""),5856.78)</f>
        <v>5856.78</v>
      </c>
      <c r="J106" s="2">
        <f>IFERROR(__xludf.DUMMYFUNCTION("""COMPUTED_VALUE"""),45443.66666666667)</f>
        <v>45443.66667</v>
      </c>
      <c r="K106" s="1">
        <f>IFERROR(__xludf.DUMMYFUNCTION("""COMPUTED_VALUE"""),5983.83)</f>
        <v>5983.83</v>
      </c>
      <c r="M106" s="2">
        <f>IFERROR(__xludf.DUMMYFUNCTION("""COMPUTED_VALUE"""),45443.66666666667)</f>
        <v>45443.66667</v>
      </c>
      <c r="N106" s="1">
        <f>IFERROR(__xludf.DUMMYFUNCTION("""COMPUTED_VALUE"""),1.379274141E9)</f>
        <v>1379274141</v>
      </c>
    </row>
    <row r="107">
      <c r="A107" s="2">
        <f>IFERROR(__xludf.DUMMYFUNCTION("""COMPUTED_VALUE"""),45446.66666666667)</f>
        <v>45446.66667</v>
      </c>
      <c r="B107" s="1">
        <f>IFERROR(__xludf.DUMMYFUNCTION("""COMPUTED_VALUE"""),6047.06)</f>
        <v>6047.06</v>
      </c>
      <c r="D107" s="2">
        <f>IFERROR(__xludf.DUMMYFUNCTION("""COMPUTED_VALUE"""),45446.66666666667)</f>
        <v>45446.66667</v>
      </c>
      <c r="E107" s="1">
        <f>IFERROR(__xludf.DUMMYFUNCTION("""COMPUTED_VALUE"""),6058.79)</f>
        <v>6058.79</v>
      </c>
      <c r="G107" s="2">
        <f>IFERROR(__xludf.DUMMYFUNCTION("""COMPUTED_VALUE"""),45446.66666666667)</f>
        <v>45446.66667</v>
      </c>
      <c r="H107" s="1">
        <f>IFERROR(__xludf.DUMMYFUNCTION("""COMPUTED_VALUE"""),5962.23)</f>
        <v>5962.23</v>
      </c>
      <c r="J107" s="2">
        <f>IFERROR(__xludf.DUMMYFUNCTION("""COMPUTED_VALUE"""),45446.66666666667)</f>
        <v>45446.66667</v>
      </c>
      <c r="K107" s="1">
        <f>IFERROR(__xludf.DUMMYFUNCTION("""COMPUTED_VALUE"""),6039.32)</f>
        <v>6039.32</v>
      </c>
      <c r="M107" s="2">
        <f>IFERROR(__xludf.DUMMYFUNCTION("""COMPUTED_VALUE"""),45446.66666666667)</f>
        <v>45446.66667</v>
      </c>
      <c r="N107" s="1">
        <f>IFERROR(__xludf.DUMMYFUNCTION("""COMPUTED_VALUE"""),8.01484958E8)</f>
        <v>801484958</v>
      </c>
    </row>
    <row r="108">
      <c r="A108" s="2">
        <f>IFERROR(__xludf.DUMMYFUNCTION("""COMPUTED_VALUE"""),45447.66666666667)</f>
        <v>45447.66667</v>
      </c>
      <c r="B108" s="1">
        <f>IFERROR(__xludf.DUMMYFUNCTION("""COMPUTED_VALUE"""),6042.57)</f>
        <v>6042.57</v>
      </c>
      <c r="D108" s="2">
        <f>IFERROR(__xludf.DUMMYFUNCTION("""COMPUTED_VALUE"""),45447.66666666667)</f>
        <v>45447.66667</v>
      </c>
      <c r="E108" s="1">
        <f>IFERROR(__xludf.DUMMYFUNCTION("""COMPUTED_VALUE"""),6066.66)</f>
        <v>6066.66</v>
      </c>
      <c r="G108" s="2">
        <f>IFERROR(__xludf.DUMMYFUNCTION("""COMPUTED_VALUE"""),45447.66666666667)</f>
        <v>45447.66667</v>
      </c>
      <c r="H108" s="1">
        <f>IFERROR(__xludf.DUMMYFUNCTION("""COMPUTED_VALUE"""),6008.07)</f>
        <v>6008.07</v>
      </c>
      <c r="J108" s="2">
        <f>IFERROR(__xludf.DUMMYFUNCTION("""COMPUTED_VALUE"""),45447.66666666667)</f>
        <v>45447.66667</v>
      </c>
      <c r="K108" s="1">
        <f>IFERROR(__xludf.DUMMYFUNCTION("""COMPUTED_VALUE"""),6060.19)</f>
        <v>6060.19</v>
      </c>
      <c r="M108" s="2">
        <f>IFERROR(__xludf.DUMMYFUNCTION("""COMPUTED_VALUE"""),45447.66666666667)</f>
        <v>45447.66667</v>
      </c>
      <c r="N108" s="1">
        <f>IFERROR(__xludf.DUMMYFUNCTION("""COMPUTED_VALUE"""),7.20468331E8)</f>
        <v>720468331</v>
      </c>
    </row>
    <row r="109">
      <c r="A109" s="2">
        <f>IFERROR(__xludf.DUMMYFUNCTION("""COMPUTED_VALUE"""),45448.66666666667)</f>
        <v>45448.66667</v>
      </c>
      <c r="B109" s="1">
        <f>IFERROR(__xludf.DUMMYFUNCTION("""COMPUTED_VALUE"""),6122.03)</f>
        <v>6122.03</v>
      </c>
      <c r="D109" s="2">
        <f>IFERROR(__xludf.DUMMYFUNCTION("""COMPUTED_VALUE"""),45448.66666666667)</f>
        <v>45448.66667</v>
      </c>
      <c r="E109" s="1">
        <f>IFERROR(__xludf.DUMMYFUNCTION("""COMPUTED_VALUE"""),6217.86)</f>
        <v>6217.86</v>
      </c>
      <c r="G109" s="2">
        <f>IFERROR(__xludf.DUMMYFUNCTION("""COMPUTED_VALUE"""),45448.66666666667)</f>
        <v>45448.66667</v>
      </c>
      <c r="H109" s="1">
        <f>IFERROR(__xludf.DUMMYFUNCTION("""COMPUTED_VALUE"""),6114.71)</f>
        <v>6114.71</v>
      </c>
      <c r="J109" s="2">
        <f>IFERROR(__xludf.DUMMYFUNCTION("""COMPUTED_VALUE"""),45448.66666666667)</f>
        <v>45448.66667</v>
      </c>
      <c r="K109" s="1">
        <f>IFERROR(__xludf.DUMMYFUNCTION("""COMPUTED_VALUE"""),6217.86)</f>
        <v>6217.86</v>
      </c>
      <c r="M109" s="2">
        <f>IFERROR(__xludf.DUMMYFUNCTION("""COMPUTED_VALUE"""),45448.66666666667)</f>
        <v>45448.66667</v>
      </c>
      <c r="N109" s="1">
        <f>IFERROR(__xludf.DUMMYFUNCTION("""COMPUTED_VALUE"""),8.72657489E8)</f>
        <v>872657489</v>
      </c>
    </row>
    <row r="110">
      <c r="A110" s="2">
        <f>IFERROR(__xludf.DUMMYFUNCTION("""COMPUTED_VALUE"""),45449.66666666667)</f>
        <v>45449.66667</v>
      </c>
      <c r="B110" s="1">
        <f>IFERROR(__xludf.DUMMYFUNCTION("""COMPUTED_VALUE"""),6233.74)</f>
        <v>6233.74</v>
      </c>
      <c r="D110" s="2">
        <f>IFERROR(__xludf.DUMMYFUNCTION("""COMPUTED_VALUE"""),45449.66666666667)</f>
        <v>45449.66667</v>
      </c>
      <c r="E110" s="1">
        <f>IFERROR(__xludf.DUMMYFUNCTION("""COMPUTED_VALUE"""),6249.93)</f>
        <v>6249.93</v>
      </c>
      <c r="G110" s="2">
        <f>IFERROR(__xludf.DUMMYFUNCTION("""COMPUTED_VALUE"""),45449.66666666667)</f>
        <v>45449.66667</v>
      </c>
      <c r="H110" s="1">
        <f>IFERROR(__xludf.DUMMYFUNCTION("""COMPUTED_VALUE"""),6177.28)</f>
        <v>6177.28</v>
      </c>
      <c r="J110" s="2">
        <f>IFERROR(__xludf.DUMMYFUNCTION("""COMPUTED_VALUE"""),45449.66666666667)</f>
        <v>45449.66667</v>
      </c>
      <c r="K110" s="1">
        <f>IFERROR(__xludf.DUMMYFUNCTION("""COMPUTED_VALUE"""),6199.05)</f>
        <v>6199.05</v>
      </c>
      <c r="M110" s="2">
        <f>IFERROR(__xludf.DUMMYFUNCTION("""COMPUTED_VALUE"""),45449.66666666667)</f>
        <v>45449.66667</v>
      </c>
      <c r="N110" s="1">
        <f>IFERROR(__xludf.DUMMYFUNCTION("""COMPUTED_VALUE"""),7.1331624E8)</f>
        <v>713316240</v>
      </c>
    </row>
    <row r="111">
      <c r="A111" s="2">
        <f>IFERROR(__xludf.DUMMYFUNCTION("""COMPUTED_VALUE"""),45450.66666666667)</f>
        <v>45450.66667</v>
      </c>
      <c r="B111" s="1">
        <f>IFERROR(__xludf.DUMMYFUNCTION("""COMPUTED_VALUE"""),6188.41)</f>
        <v>6188.41</v>
      </c>
      <c r="D111" s="2">
        <f>IFERROR(__xludf.DUMMYFUNCTION("""COMPUTED_VALUE"""),45450.66666666667)</f>
        <v>45450.66667</v>
      </c>
      <c r="E111" s="1">
        <f>IFERROR(__xludf.DUMMYFUNCTION("""COMPUTED_VALUE"""),6233.68)</f>
        <v>6233.68</v>
      </c>
      <c r="G111" s="2">
        <f>IFERROR(__xludf.DUMMYFUNCTION("""COMPUTED_VALUE"""),45450.66666666667)</f>
        <v>45450.66667</v>
      </c>
      <c r="H111" s="1">
        <f>IFERROR(__xludf.DUMMYFUNCTION("""COMPUTED_VALUE"""),6167.05)</f>
        <v>6167.05</v>
      </c>
      <c r="J111" s="2">
        <f>IFERROR(__xludf.DUMMYFUNCTION("""COMPUTED_VALUE"""),45450.66666666667)</f>
        <v>45450.66667</v>
      </c>
      <c r="K111" s="1">
        <f>IFERROR(__xludf.DUMMYFUNCTION("""COMPUTED_VALUE"""),6198.85)</f>
        <v>6198.85</v>
      </c>
      <c r="M111" s="2">
        <f>IFERROR(__xludf.DUMMYFUNCTION("""COMPUTED_VALUE"""),45450.66666666667)</f>
        <v>45450.66667</v>
      </c>
      <c r="N111" s="1">
        <f>IFERROR(__xludf.DUMMYFUNCTION("""COMPUTED_VALUE"""),6.60552381E8)</f>
        <v>660552381</v>
      </c>
    </row>
    <row r="112">
      <c r="A112" s="2">
        <f>IFERROR(__xludf.DUMMYFUNCTION("""COMPUTED_VALUE"""),45453.66666666667)</f>
        <v>45453.66667</v>
      </c>
      <c r="B112" s="1">
        <f>IFERROR(__xludf.DUMMYFUNCTION("""COMPUTED_VALUE"""),6189.2)</f>
        <v>6189.2</v>
      </c>
      <c r="D112" s="2">
        <f>IFERROR(__xludf.DUMMYFUNCTION("""COMPUTED_VALUE"""),45453.66666666667)</f>
        <v>45453.66667</v>
      </c>
      <c r="E112" s="1">
        <f>IFERROR(__xludf.DUMMYFUNCTION("""COMPUTED_VALUE"""),6239.01)</f>
        <v>6239.01</v>
      </c>
      <c r="G112" s="2">
        <f>IFERROR(__xludf.DUMMYFUNCTION("""COMPUTED_VALUE"""),45453.66666666667)</f>
        <v>45453.66667</v>
      </c>
      <c r="H112" s="1">
        <f>IFERROR(__xludf.DUMMYFUNCTION("""COMPUTED_VALUE"""),6165.03)</f>
        <v>6165.03</v>
      </c>
      <c r="J112" s="2">
        <f>IFERROR(__xludf.DUMMYFUNCTION("""COMPUTED_VALUE"""),45453.66666666667)</f>
        <v>45453.66667</v>
      </c>
      <c r="K112" s="1">
        <f>IFERROR(__xludf.DUMMYFUNCTION("""COMPUTED_VALUE"""),6224.31)</f>
        <v>6224.31</v>
      </c>
      <c r="M112" s="2">
        <f>IFERROR(__xludf.DUMMYFUNCTION("""COMPUTED_VALUE"""),45453.66666666667)</f>
        <v>45453.66667</v>
      </c>
      <c r="N112" s="1">
        <f>IFERROR(__xludf.DUMMYFUNCTION("""COMPUTED_VALUE"""),1.013755355E9)</f>
        <v>1013755355</v>
      </c>
    </row>
    <row r="113">
      <c r="A113" s="2">
        <f>IFERROR(__xludf.DUMMYFUNCTION("""COMPUTED_VALUE"""),45454.66666666667)</f>
        <v>45454.66667</v>
      </c>
      <c r="B113" s="1">
        <f>IFERROR(__xludf.DUMMYFUNCTION("""COMPUTED_VALUE"""),6216.92)</f>
        <v>6216.92</v>
      </c>
      <c r="D113" s="2">
        <f>IFERROR(__xludf.DUMMYFUNCTION("""COMPUTED_VALUE"""),45454.66666666667)</f>
        <v>45454.66667</v>
      </c>
      <c r="E113" s="1">
        <f>IFERROR(__xludf.DUMMYFUNCTION("""COMPUTED_VALUE"""),6317.35)</f>
        <v>6317.35</v>
      </c>
      <c r="G113" s="2">
        <f>IFERROR(__xludf.DUMMYFUNCTION("""COMPUTED_VALUE"""),45454.66666666667)</f>
        <v>45454.66667</v>
      </c>
      <c r="H113" s="1">
        <f>IFERROR(__xludf.DUMMYFUNCTION("""COMPUTED_VALUE"""),6206.74)</f>
        <v>6206.74</v>
      </c>
      <c r="J113" s="2">
        <f>IFERROR(__xludf.DUMMYFUNCTION("""COMPUTED_VALUE"""),45454.66666666667)</f>
        <v>45454.66667</v>
      </c>
      <c r="K113" s="1">
        <f>IFERROR(__xludf.DUMMYFUNCTION("""COMPUTED_VALUE"""),6316.74)</f>
        <v>6316.74</v>
      </c>
      <c r="M113" s="2">
        <f>IFERROR(__xludf.DUMMYFUNCTION("""COMPUTED_VALUE"""),45454.66666666667)</f>
        <v>45454.66667</v>
      </c>
      <c r="N113" s="1">
        <f>IFERROR(__xludf.DUMMYFUNCTION("""COMPUTED_VALUE"""),9.36518047E8)</f>
        <v>936518047</v>
      </c>
    </row>
    <row r="114">
      <c r="A114" s="2">
        <f>IFERROR(__xludf.DUMMYFUNCTION("""COMPUTED_VALUE"""),45455.66666666667)</f>
        <v>45455.66667</v>
      </c>
      <c r="B114" s="1">
        <f>IFERROR(__xludf.DUMMYFUNCTION("""COMPUTED_VALUE"""),6386.53)</f>
        <v>6386.53</v>
      </c>
      <c r="D114" s="2">
        <f>IFERROR(__xludf.DUMMYFUNCTION("""COMPUTED_VALUE"""),45455.66666666667)</f>
        <v>45455.66667</v>
      </c>
      <c r="E114" s="1">
        <f>IFERROR(__xludf.DUMMYFUNCTION("""COMPUTED_VALUE"""),6506.62)</f>
        <v>6506.62</v>
      </c>
      <c r="G114" s="2">
        <f>IFERROR(__xludf.DUMMYFUNCTION("""COMPUTED_VALUE"""),45455.66666666667)</f>
        <v>45455.66667</v>
      </c>
      <c r="H114" s="1">
        <f>IFERROR(__xludf.DUMMYFUNCTION("""COMPUTED_VALUE"""),6377.48)</f>
        <v>6377.48</v>
      </c>
      <c r="J114" s="2">
        <f>IFERROR(__xludf.DUMMYFUNCTION("""COMPUTED_VALUE"""),45455.66666666667)</f>
        <v>45455.66667</v>
      </c>
      <c r="K114" s="1">
        <f>IFERROR(__xludf.DUMMYFUNCTION("""COMPUTED_VALUE"""),6451.94)</f>
        <v>6451.94</v>
      </c>
      <c r="M114" s="2">
        <f>IFERROR(__xludf.DUMMYFUNCTION("""COMPUTED_VALUE"""),45455.66666666667)</f>
        <v>45455.66667</v>
      </c>
      <c r="N114" s="1">
        <f>IFERROR(__xludf.DUMMYFUNCTION("""COMPUTED_VALUE"""),1.185926516E9)</f>
        <v>1185926516</v>
      </c>
    </row>
    <row r="115">
      <c r="A115" s="2">
        <f>IFERROR(__xludf.DUMMYFUNCTION("""COMPUTED_VALUE"""),45456.66666666667)</f>
        <v>45456.66667</v>
      </c>
      <c r="B115" s="1">
        <f>IFERROR(__xludf.DUMMYFUNCTION("""COMPUTED_VALUE"""),6515.74)</f>
        <v>6515.74</v>
      </c>
      <c r="D115" s="2">
        <f>IFERROR(__xludf.DUMMYFUNCTION("""COMPUTED_VALUE"""),45456.66666666667)</f>
        <v>45456.66667</v>
      </c>
      <c r="E115" s="1">
        <f>IFERROR(__xludf.DUMMYFUNCTION("""COMPUTED_VALUE"""),6530.6)</f>
        <v>6530.6</v>
      </c>
      <c r="G115" s="2">
        <f>IFERROR(__xludf.DUMMYFUNCTION("""COMPUTED_VALUE"""),45456.66666666667)</f>
        <v>45456.66667</v>
      </c>
      <c r="H115" s="1">
        <f>IFERROR(__xludf.DUMMYFUNCTION("""COMPUTED_VALUE"""),6459.82)</f>
        <v>6459.82</v>
      </c>
      <c r="J115" s="2">
        <f>IFERROR(__xludf.DUMMYFUNCTION("""COMPUTED_VALUE"""),45456.66666666667)</f>
        <v>45456.66667</v>
      </c>
      <c r="K115" s="1">
        <f>IFERROR(__xludf.DUMMYFUNCTION("""COMPUTED_VALUE"""),6503.92)</f>
        <v>6503.92</v>
      </c>
      <c r="M115" s="2">
        <f>IFERROR(__xludf.DUMMYFUNCTION("""COMPUTED_VALUE"""),45456.66666666667)</f>
        <v>45456.66667</v>
      </c>
      <c r="N115" s="1">
        <f>IFERROR(__xludf.DUMMYFUNCTION("""COMPUTED_VALUE"""),9.5639696E8)</f>
        <v>956396960</v>
      </c>
    </row>
    <row r="116">
      <c r="A116" s="2">
        <f>IFERROR(__xludf.DUMMYFUNCTION("""COMPUTED_VALUE"""),45457.66666666667)</f>
        <v>45457.66667</v>
      </c>
      <c r="B116" s="1">
        <f>IFERROR(__xludf.DUMMYFUNCTION("""COMPUTED_VALUE"""),6496.42)</f>
        <v>6496.42</v>
      </c>
      <c r="D116" s="2">
        <f>IFERROR(__xludf.DUMMYFUNCTION("""COMPUTED_VALUE"""),45457.66666666667)</f>
        <v>45457.66667</v>
      </c>
      <c r="E116" s="1">
        <f>IFERROR(__xludf.DUMMYFUNCTION("""COMPUTED_VALUE"""),6543.96)</f>
        <v>6543.96</v>
      </c>
      <c r="G116" s="2">
        <f>IFERROR(__xludf.DUMMYFUNCTION("""COMPUTED_VALUE"""),45457.66666666667)</f>
        <v>45457.66667</v>
      </c>
      <c r="H116" s="1">
        <f>IFERROR(__xludf.DUMMYFUNCTION("""COMPUTED_VALUE"""),6480.22)</f>
        <v>6480.22</v>
      </c>
      <c r="J116" s="2">
        <f>IFERROR(__xludf.DUMMYFUNCTION("""COMPUTED_VALUE"""),45457.66666666667)</f>
        <v>45457.66667</v>
      </c>
      <c r="K116" s="1">
        <f>IFERROR(__xludf.DUMMYFUNCTION("""COMPUTED_VALUE"""),6538.83)</f>
        <v>6538.83</v>
      </c>
      <c r="M116" s="2">
        <f>IFERROR(__xludf.DUMMYFUNCTION("""COMPUTED_VALUE"""),45457.66666666667)</f>
        <v>45457.66667</v>
      </c>
      <c r="N116" s="1">
        <f>IFERROR(__xludf.DUMMYFUNCTION("""COMPUTED_VALUE"""),8.83684095E8)</f>
        <v>883684095</v>
      </c>
    </row>
    <row r="117">
      <c r="A117" s="2">
        <f>IFERROR(__xludf.DUMMYFUNCTION("""COMPUTED_VALUE"""),45460.66666666667)</f>
        <v>45460.66667</v>
      </c>
      <c r="B117" s="1">
        <f>IFERROR(__xludf.DUMMYFUNCTION("""COMPUTED_VALUE"""),6552.44)</f>
        <v>6552.44</v>
      </c>
      <c r="D117" s="2">
        <f>IFERROR(__xludf.DUMMYFUNCTION("""COMPUTED_VALUE"""),45460.66666666667)</f>
        <v>45460.66667</v>
      </c>
      <c r="E117" s="1">
        <f>IFERROR(__xludf.DUMMYFUNCTION("""COMPUTED_VALUE"""),6642.13)</f>
        <v>6642.13</v>
      </c>
      <c r="G117" s="2">
        <f>IFERROR(__xludf.DUMMYFUNCTION("""COMPUTED_VALUE"""),45460.66666666667)</f>
        <v>45460.66667</v>
      </c>
      <c r="H117" s="1">
        <f>IFERROR(__xludf.DUMMYFUNCTION("""COMPUTED_VALUE"""),6519.13)</f>
        <v>6519.13</v>
      </c>
      <c r="J117" s="2">
        <f>IFERROR(__xludf.DUMMYFUNCTION("""COMPUTED_VALUE"""),45460.66666666667)</f>
        <v>45460.66667</v>
      </c>
      <c r="K117" s="1">
        <f>IFERROR(__xludf.DUMMYFUNCTION("""COMPUTED_VALUE"""),6606.8)</f>
        <v>6606.8</v>
      </c>
      <c r="M117" s="2">
        <f>IFERROR(__xludf.DUMMYFUNCTION("""COMPUTED_VALUE"""),45460.66666666667)</f>
        <v>45460.66667</v>
      </c>
      <c r="N117" s="1">
        <f>IFERROR(__xludf.DUMMYFUNCTION("""COMPUTED_VALUE"""),1.001995569E9)</f>
        <v>1001995569</v>
      </c>
    </row>
    <row r="118">
      <c r="A118" s="2">
        <f>IFERROR(__xludf.DUMMYFUNCTION("""COMPUTED_VALUE"""),45461.66666666667)</f>
        <v>45461.66667</v>
      </c>
      <c r="B118" s="1">
        <f>IFERROR(__xludf.DUMMYFUNCTION("""COMPUTED_VALUE"""),6618.49)</f>
        <v>6618.49</v>
      </c>
      <c r="D118" s="2">
        <f>IFERROR(__xludf.DUMMYFUNCTION("""COMPUTED_VALUE"""),45461.66666666667)</f>
        <v>45461.66667</v>
      </c>
      <c r="E118" s="1">
        <f>IFERROR(__xludf.DUMMYFUNCTION("""COMPUTED_VALUE"""),6636.29)</f>
        <v>6636.29</v>
      </c>
      <c r="G118" s="2">
        <f>IFERROR(__xludf.DUMMYFUNCTION("""COMPUTED_VALUE"""),45461.66666666667)</f>
        <v>45461.66667</v>
      </c>
      <c r="H118" s="1">
        <f>IFERROR(__xludf.DUMMYFUNCTION("""COMPUTED_VALUE"""),6589.67)</f>
        <v>6589.67</v>
      </c>
      <c r="J118" s="2">
        <f>IFERROR(__xludf.DUMMYFUNCTION("""COMPUTED_VALUE"""),45461.66666666667)</f>
        <v>45461.66667</v>
      </c>
      <c r="K118" s="1">
        <f>IFERROR(__xludf.DUMMYFUNCTION("""COMPUTED_VALUE"""),6624.39)</f>
        <v>6624.39</v>
      </c>
      <c r="M118" s="2">
        <f>IFERROR(__xludf.DUMMYFUNCTION("""COMPUTED_VALUE"""),45461.66666666667)</f>
        <v>45461.66667</v>
      </c>
      <c r="N118" s="1">
        <f>IFERROR(__xludf.DUMMYFUNCTION("""COMPUTED_VALUE"""),1.065180358E9)</f>
        <v>1065180358</v>
      </c>
    </row>
    <row r="119">
      <c r="A119" s="2">
        <f>IFERROR(__xludf.DUMMYFUNCTION("""COMPUTED_VALUE"""),45463.66666666667)</f>
        <v>45463.66667</v>
      </c>
      <c r="B119" s="1">
        <f>IFERROR(__xludf.DUMMYFUNCTION("""COMPUTED_VALUE"""),6666.5)</f>
        <v>6666.5</v>
      </c>
      <c r="D119" s="2">
        <f>IFERROR(__xludf.DUMMYFUNCTION("""COMPUTED_VALUE"""),45463.66666666667)</f>
        <v>45463.66667</v>
      </c>
      <c r="E119" s="1">
        <f>IFERROR(__xludf.DUMMYFUNCTION("""COMPUTED_VALUE"""),6666.5)</f>
        <v>6666.5</v>
      </c>
      <c r="G119" s="2">
        <f>IFERROR(__xludf.DUMMYFUNCTION("""COMPUTED_VALUE"""),45463.66666666667)</f>
        <v>45463.66667</v>
      </c>
      <c r="H119" s="1">
        <f>IFERROR(__xludf.DUMMYFUNCTION("""COMPUTED_VALUE"""),6511.14)</f>
        <v>6511.14</v>
      </c>
      <c r="J119" s="2">
        <f>IFERROR(__xludf.DUMMYFUNCTION("""COMPUTED_VALUE"""),45463.66666666667)</f>
        <v>45463.66667</v>
      </c>
      <c r="K119" s="1">
        <f>IFERROR(__xludf.DUMMYFUNCTION("""COMPUTED_VALUE"""),6539.89)</f>
        <v>6539.89</v>
      </c>
      <c r="M119" s="2">
        <f>IFERROR(__xludf.DUMMYFUNCTION("""COMPUTED_VALUE"""),45463.66666666667)</f>
        <v>45463.66667</v>
      </c>
      <c r="N119" s="1">
        <f>IFERROR(__xludf.DUMMYFUNCTION("""COMPUTED_VALUE"""),1.417391188E9)</f>
        <v>1417391188</v>
      </c>
    </row>
    <row r="120">
      <c r="A120" s="2">
        <f>IFERROR(__xludf.DUMMYFUNCTION("""COMPUTED_VALUE"""),45464.66666666667)</f>
        <v>45464.66667</v>
      </c>
      <c r="B120" s="1">
        <f>IFERROR(__xludf.DUMMYFUNCTION("""COMPUTED_VALUE"""),6505.48)</f>
        <v>6505.48</v>
      </c>
      <c r="D120" s="2">
        <f>IFERROR(__xludf.DUMMYFUNCTION("""COMPUTED_VALUE"""),45464.66666666667)</f>
        <v>45464.66667</v>
      </c>
      <c r="E120" s="1">
        <f>IFERROR(__xludf.DUMMYFUNCTION("""COMPUTED_VALUE"""),6565.38)</f>
        <v>6565.38</v>
      </c>
      <c r="G120" s="2">
        <f>IFERROR(__xludf.DUMMYFUNCTION("""COMPUTED_VALUE"""),45464.66666666667)</f>
        <v>45464.66667</v>
      </c>
      <c r="H120" s="1">
        <f>IFERROR(__xludf.DUMMYFUNCTION("""COMPUTED_VALUE"""),6474.9)</f>
        <v>6474.9</v>
      </c>
      <c r="J120" s="2">
        <f>IFERROR(__xludf.DUMMYFUNCTION("""COMPUTED_VALUE"""),45464.66666666667)</f>
        <v>45464.66667</v>
      </c>
      <c r="K120" s="1">
        <f>IFERROR(__xludf.DUMMYFUNCTION("""COMPUTED_VALUE"""),6501.36)</f>
        <v>6501.36</v>
      </c>
      <c r="M120" s="2">
        <f>IFERROR(__xludf.DUMMYFUNCTION("""COMPUTED_VALUE"""),45464.66666666667)</f>
        <v>45464.66667</v>
      </c>
      <c r="N120" s="1">
        <f>IFERROR(__xludf.DUMMYFUNCTION("""COMPUTED_VALUE"""),2.261684297E9)</f>
        <v>2261684297</v>
      </c>
    </row>
    <row r="121">
      <c r="A121" s="2">
        <f>IFERROR(__xludf.DUMMYFUNCTION("""COMPUTED_VALUE"""),45467.66666666667)</f>
        <v>45467.66667</v>
      </c>
      <c r="B121" s="1">
        <f>IFERROR(__xludf.DUMMYFUNCTION("""COMPUTED_VALUE"""),6465.98)</f>
        <v>6465.98</v>
      </c>
      <c r="D121" s="2">
        <f>IFERROR(__xludf.DUMMYFUNCTION("""COMPUTED_VALUE"""),45467.66666666667)</f>
        <v>45467.66667</v>
      </c>
      <c r="E121" s="1">
        <f>IFERROR(__xludf.DUMMYFUNCTION("""COMPUTED_VALUE"""),6499.25)</f>
        <v>6499.25</v>
      </c>
      <c r="G121" s="2">
        <f>IFERROR(__xludf.DUMMYFUNCTION("""COMPUTED_VALUE"""),45467.66666666667)</f>
        <v>45467.66667</v>
      </c>
      <c r="H121" s="1">
        <f>IFERROR(__xludf.DUMMYFUNCTION("""COMPUTED_VALUE"""),6391.83)</f>
        <v>6391.83</v>
      </c>
      <c r="J121" s="2">
        <f>IFERROR(__xludf.DUMMYFUNCTION("""COMPUTED_VALUE"""),45467.66666666667)</f>
        <v>45467.66667</v>
      </c>
      <c r="K121" s="1">
        <f>IFERROR(__xludf.DUMMYFUNCTION("""COMPUTED_VALUE"""),6392.57)</f>
        <v>6392.57</v>
      </c>
      <c r="M121" s="2">
        <f>IFERROR(__xludf.DUMMYFUNCTION("""COMPUTED_VALUE"""),45467.66666666667)</f>
        <v>45467.66667</v>
      </c>
      <c r="N121" s="1">
        <f>IFERROR(__xludf.DUMMYFUNCTION("""COMPUTED_VALUE"""),1.156612892E9)</f>
        <v>1156612892</v>
      </c>
    </row>
    <row r="122">
      <c r="A122" s="2">
        <f>IFERROR(__xludf.DUMMYFUNCTION("""COMPUTED_VALUE"""),45468.66666666667)</f>
        <v>45468.66667</v>
      </c>
      <c r="B122" s="1">
        <f>IFERROR(__xludf.DUMMYFUNCTION("""COMPUTED_VALUE"""),6433.67)</f>
        <v>6433.67</v>
      </c>
      <c r="D122" s="2">
        <f>IFERROR(__xludf.DUMMYFUNCTION("""COMPUTED_VALUE"""),45468.66666666667)</f>
        <v>45468.66667</v>
      </c>
      <c r="E122" s="1">
        <f>IFERROR(__xludf.DUMMYFUNCTION("""COMPUTED_VALUE"""),6519.28)</f>
        <v>6519.28</v>
      </c>
      <c r="G122" s="2">
        <f>IFERROR(__xludf.DUMMYFUNCTION("""COMPUTED_VALUE"""),45468.66666666667)</f>
        <v>45468.66667</v>
      </c>
      <c r="H122" s="1">
        <f>IFERROR(__xludf.DUMMYFUNCTION("""COMPUTED_VALUE"""),6419.27)</f>
        <v>6419.27</v>
      </c>
      <c r="J122" s="2">
        <f>IFERROR(__xludf.DUMMYFUNCTION("""COMPUTED_VALUE"""),45468.66666666667)</f>
        <v>45468.66667</v>
      </c>
      <c r="K122" s="1">
        <f>IFERROR(__xludf.DUMMYFUNCTION("""COMPUTED_VALUE"""),6514.95)</f>
        <v>6514.95</v>
      </c>
      <c r="M122" s="2">
        <f>IFERROR(__xludf.DUMMYFUNCTION("""COMPUTED_VALUE"""),45468.66666666667)</f>
        <v>45468.66667</v>
      </c>
      <c r="N122" s="1">
        <f>IFERROR(__xludf.DUMMYFUNCTION("""COMPUTED_VALUE"""),1.070301289E9)</f>
        <v>1070301289</v>
      </c>
    </row>
    <row r="123">
      <c r="A123" s="2">
        <f>IFERROR(__xludf.DUMMYFUNCTION("""COMPUTED_VALUE"""),45469.66666666667)</f>
        <v>45469.66667</v>
      </c>
      <c r="B123" s="1">
        <f>IFERROR(__xludf.DUMMYFUNCTION("""COMPUTED_VALUE"""),6511.06)</f>
        <v>6511.06</v>
      </c>
      <c r="D123" s="2">
        <f>IFERROR(__xludf.DUMMYFUNCTION("""COMPUTED_VALUE"""),45469.66666666667)</f>
        <v>45469.66667</v>
      </c>
      <c r="E123" s="1">
        <f>IFERROR(__xludf.DUMMYFUNCTION("""COMPUTED_VALUE"""),6550.41)</f>
        <v>6550.41</v>
      </c>
      <c r="G123" s="2">
        <f>IFERROR(__xludf.DUMMYFUNCTION("""COMPUTED_VALUE"""),45469.66666666667)</f>
        <v>45469.66667</v>
      </c>
      <c r="H123" s="1">
        <f>IFERROR(__xludf.DUMMYFUNCTION("""COMPUTED_VALUE"""),6495.89)</f>
        <v>6495.89</v>
      </c>
      <c r="J123" s="2">
        <f>IFERROR(__xludf.DUMMYFUNCTION("""COMPUTED_VALUE"""),45469.66666666667)</f>
        <v>45469.66667</v>
      </c>
      <c r="K123" s="1">
        <f>IFERROR(__xludf.DUMMYFUNCTION("""COMPUTED_VALUE"""),6538.79)</f>
        <v>6538.79</v>
      </c>
      <c r="M123" s="2">
        <f>IFERROR(__xludf.DUMMYFUNCTION("""COMPUTED_VALUE"""),45469.66666666667)</f>
        <v>45469.66667</v>
      </c>
      <c r="N123" s="1">
        <f>IFERROR(__xludf.DUMMYFUNCTION("""COMPUTED_VALUE"""),9.77649033E8)</f>
        <v>977649033</v>
      </c>
    </row>
    <row r="124">
      <c r="A124" s="2">
        <f>IFERROR(__xludf.DUMMYFUNCTION("""COMPUTED_VALUE"""),45470.66666666667)</f>
        <v>45470.66667</v>
      </c>
      <c r="B124" s="1">
        <f>IFERROR(__xludf.DUMMYFUNCTION("""COMPUTED_VALUE"""),6530.27)</f>
        <v>6530.27</v>
      </c>
      <c r="D124" s="2">
        <f>IFERROR(__xludf.DUMMYFUNCTION("""COMPUTED_VALUE"""),45470.66666666667)</f>
        <v>45470.66667</v>
      </c>
      <c r="E124" s="1">
        <f>IFERROR(__xludf.DUMMYFUNCTION("""COMPUTED_VALUE"""),6581.6)</f>
        <v>6581.6</v>
      </c>
      <c r="G124" s="2">
        <f>IFERROR(__xludf.DUMMYFUNCTION("""COMPUTED_VALUE"""),45470.66666666667)</f>
        <v>45470.66667</v>
      </c>
      <c r="H124" s="1">
        <f>IFERROR(__xludf.DUMMYFUNCTION("""COMPUTED_VALUE"""),6524.93)</f>
        <v>6524.93</v>
      </c>
      <c r="J124" s="2">
        <f>IFERROR(__xludf.DUMMYFUNCTION("""COMPUTED_VALUE"""),45470.66666666667)</f>
        <v>45470.66667</v>
      </c>
      <c r="K124" s="1">
        <f>IFERROR(__xludf.DUMMYFUNCTION("""COMPUTED_VALUE"""),6553.19)</f>
        <v>6553.19</v>
      </c>
      <c r="M124" s="2">
        <f>IFERROR(__xludf.DUMMYFUNCTION("""COMPUTED_VALUE"""),45470.66666666667)</f>
        <v>45470.66667</v>
      </c>
      <c r="N124" s="1">
        <f>IFERROR(__xludf.DUMMYFUNCTION("""COMPUTED_VALUE"""),8.97332774E8)</f>
        <v>897332774</v>
      </c>
    </row>
    <row r="125">
      <c r="A125" s="2">
        <f>IFERROR(__xludf.DUMMYFUNCTION("""COMPUTED_VALUE"""),45471.66666666667)</f>
        <v>45471.66667</v>
      </c>
      <c r="B125" s="1">
        <f>IFERROR(__xludf.DUMMYFUNCTION("""COMPUTED_VALUE"""),6570.05)</f>
        <v>6570.05</v>
      </c>
      <c r="D125" s="2">
        <f>IFERROR(__xludf.DUMMYFUNCTION("""COMPUTED_VALUE"""),45471.66666666667)</f>
        <v>45471.66667</v>
      </c>
      <c r="E125" s="1">
        <f>IFERROR(__xludf.DUMMYFUNCTION("""COMPUTED_VALUE"""),6639.11)</f>
        <v>6639.11</v>
      </c>
      <c r="G125" s="2">
        <f>IFERROR(__xludf.DUMMYFUNCTION("""COMPUTED_VALUE"""),45471.66666666667)</f>
        <v>45471.66667</v>
      </c>
      <c r="H125" s="1">
        <f>IFERROR(__xludf.DUMMYFUNCTION("""COMPUTED_VALUE"""),6504.07)</f>
        <v>6504.07</v>
      </c>
      <c r="J125" s="2">
        <f>IFERROR(__xludf.DUMMYFUNCTION("""COMPUTED_VALUE"""),45471.66666666667)</f>
        <v>45471.66667</v>
      </c>
      <c r="K125" s="1">
        <f>IFERROR(__xludf.DUMMYFUNCTION("""COMPUTED_VALUE"""),6507.64)</f>
        <v>6507.64</v>
      </c>
      <c r="M125" s="2">
        <f>IFERROR(__xludf.DUMMYFUNCTION("""COMPUTED_VALUE"""),45471.66666666667)</f>
        <v>45471.66667</v>
      </c>
      <c r="N125" s="1">
        <f>IFERROR(__xludf.DUMMYFUNCTION("""COMPUTED_VALUE"""),1.338218621E9)</f>
        <v>1338218621</v>
      </c>
    </row>
    <row r="126">
      <c r="A126" s="2">
        <f>IFERROR(__xludf.DUMMYFUNCTION("""COMPUTED_VALUE"""),45474.66666666667)</f>
        <v>45474.66667</v>
      </c>
      <c r="B126" s="1">
        <f>IFERROR(__xludf.DUMMYFUNCTION("""COMPUTED_VALUE"""),6521.37)</f>
        <v>6521.37</v>
      </c>
      <c r="D126" s="2">
        <f>IFERROR(__xludf.DUMMYFUNCTION("""COMPUTED_VALUE"""),45474.66666666667)</f>
        <v>45474.66667</v>
      </c>
      <c r="E126" s="1">
        <f>IFERROR(__xludf.DUMMYFUNCTION("""COMPUTED_VALUE"""),6590.39)</f>
        <v>6590.39</v>
      </c>
      <c r="G126" s="2">
        <f>IFERROR(__xludf.DUMMYFUNCTION("""COMPUTED_VALUE"""),45474.66666666667)</f>
        <v>45474.66667</v>
      </c>
      <c r="H126" s="1">
        <f>IFERROR(__xludf.DUMMYFUNCTION("""COMPUTED_VALUE"""),6446.02)</f>
        <v>6446.02</v>
      </c>
      <c r="J126" s="2">
        <f>IFERROR(__xludf.DUMMYFUNCTION("""COMPUTED_VALUE"""),45474.66666666667)</f>
        <v>45474.66667</v>
      </c>
      <c r="K126" s="1">
        <f>IFERROR(__xludf.DUMMYFUNCTION("""COMPUTED_VALUE"""),6583.63)</f>
        <v>6583.63</v>
      </c>
      <c r="M126" s="2">
        <f>IFERROR(__xludf.DUMMYFUNCTION("""COMPUTED_VALUE"""),45474.66666666667)</f>
        <v>45474.66667</v>
      </c>
      <c r="N126" s="1">
        <f>IFERROR(__xludf.DUMMYFUNCTION("""COMPUTED_VALUE"""),8.72102483E8)</f>
        <v>872102483</v>
      </c>
    </row>
    <row r="127">
      <c r="A127" s="2">
        <f>IFERROR(__xludf.DUMMYFUNCTION("""COMPUTED_VALUE"""),45475.66666666667)</f>
        <v>45475.66667</v>
      </c>
      <c r="B127" s="1">
        <f>IFERROR(__xludf.DUMMYFUNCTION("""COMPUTED_VALUE"""),6534.95)</f>
        <v>6534.95</v>
      </c>
      <c r="D127" s="2">
        <f>IFERROR(__xludf.DUMMYFUNCTION("""COMPUTED_VALUE"""),45475.66666666667)</f>
        <v>45475.66667</v>
      </c>
      <c r="E127" s="1">
        <f>IFERROR(__xludf.DUMMYFUNCTION("""COMPUTED_VALUE"""),6625.17)</f>
        <v>6625.17</v>
      </c>
      <c r="G127" s="2">
        <f>IFERROR(__xludf.DUMMYFUNCTION("""COMPUTED_VALUE"""),45475.66666666667)</f>
        <v>45475.66667</v>
      </c>
      <c r="H127" s="1">
        <f>IFERROR(__xludf.DUMMYFUNCTION("""COMPUTED_VALUE"""),6532.23)</f>
        <v>6532.23</v>
      </c>
      <c r="J127" s="2">
        <f>IFERROR(__xludf.DUMMYFUNCTION("""COMPUTED_VALUE"""),45475.66666666667)</f>
        <v>45475.66667</v>
      </c>
      <c r="K127" s="1">
        <f>IFERROR(__xludf.DUMMYFUNCTION("""COMPUTED_VALUE"""),6624.7)</f>
        <v>6624.7</v>
      </c>
      <c r="M127" s="2">
        <f>IFERROR(__xludf.DUMMYFUNCTION("""COMPUTED_VALUE"""),45475.66666666667)</f>
        <v>45475.66667</v>
      </c>
      <c r="N127" s="1">
        <f>IFERROR(__xludf.DUMMYFUNCTION("""COMPUTED_VALUE"""),7.6150741E8)</f>
        <v>761507410</v>
      </c>
    </row>
    <row r="128">
      <c r="A128" s="2">
        <f>IFERROR(__xludf.DUMMYFUNCTION("""COMPUTED_VALUE"""),45476.54166666667)</f>
        <v>45476.54167</v>
      </c>
      <c r="B128" s="1">
        <f>IFERROR(__xludf.DUMMYFUNCTION("""COMPUTED_VALUE"""),6610.97)</f>
        <v>6610.97</v>
      </c>
      <c r="D128" s="2">
        <f>IFERROR(__xludf.DUMMYFUNCTION("""COMPUTED_VALUE"""),45476.54166666667)</f>
        <v>45476.54167</v>
      </c>
      <c r="E128" s="1">
        <f>IFERROR(__xludf.DUMMYFUNCTION("""COMPUTED_VALUE"""),6706.56)</f>
        <v>6706.56</v>
      </c>
      <c r="G128" s="2">
        <f>IFERROR(__xludf.DUMMYFUNCTION("""COMPUTED_VALUE"""),45476.54166666667)</f>
        <v>45476.54167</v>
      </c>
      <c r="H128" s="1">
        <f>IFERROR(__xludf.DUMMYFUNCTION("""COMPUTED_VALUE"""),6608.66)</f>
        <v>6608.66</v>
      </c>
      <c r="J128" s="2">
        <f>IFERROR(__xludf.DUMMYFUNCTION("""COMPUTED_VALUE"""),45476.54166666667)</f>
        <v>45476.54167</v>
      </c>
      <c r="K128" s="1">
        <f>IFERROR(__xludf.DUMMYFUNCTION("""COMPUTED_VALUE"""),6706.56)</f>
        <v>6706.56</v>
      </c>
      <c r="M128" s="2">
        <f>IFERROR(__xludf.DUMMYFUNCTION("""COMPUTED_VALUE"""),45476.54166666667)</f>
        <v>45476.54167</v>
      </c>
      <c r="N128" s="1">
        <f>IFERROR(__xludf.DUMMYFUNCTION("""COMPUTED_VALUE"""),5.77549462E8)</f>
        <v>577549462</v>
      </c>
    </row>
    <row r="129">
      <c r="A129" s="2">
        <f>IFERROR(__xludf.DUMMYFUNCTION("""COMPUTED_VALUE"""),45478.66666666667)</f>
        <v>45478.66667</v>
      </c>
      <c r="B129" s="1">
        <f>IFERROR(__xludf.DUMMYFUNCTION("""COMPUTED_VALUE"""),6706.91)</f>
        <v>6706.91</v>
      </c>
      <c r="D129" s="2">
        <f>IFERROR(__xludf.DUMMYFUNCTION("""COMPUTED_VALUE"""),45478.66666666667)</f>
        <v>45478.66667</v>
      </c>
      <c r="E129" s="1">
        <f>IFERROR(__xludf.DUMMYFUNCTION("""COMPUTED_VALUE"""),6788.32)</f>
        <v>6788.32</v>
      </c>
      <c r="G129" s="2">
        <f>IFERROR(__xludf.DUMMYFUNCTION("""COMPUTED_VALUE"""),45478.66666666667)</f>
        <v>45478.66667</v>
      </c>
      <c r="H129" s="1">
        <f>IFERROR(__xludf.DUMMYFUNCTION("""COMPUTED_VALUE"""),6706.91)</f>
        <v>6706.91</v>
      </c>
      <c r="J129" s="2">
        <f>IFERROR(__xludf.DUMMYFUNCTION("""COMPUTED_VALUE"""),45478.66666666667)</f>
        <v>45478.66667</v>
      </c>
      <c r="K129" s="1">
        <f>IFERROR(__xludf.DUMMYFUNCTION("""COMPUTED_VALUE"""),6778.23)</f>
        <v>6778.23</v>
      </c>
      <c r="M129" s="2">
        <f>IFERROR(__xludf.DUMMYFUNCTION("""COMPUTED_VALUE"""),45478.66666666667)</f>
        <v>45478.66667</v>
      </c>
      <c r="N129" s="1">
        <f>IFERROR(__xludf.DUMMYFUNCTION("""COMPUTED_VALUE"""),8.08849606E8)</f>
        <v>808849606</v>
      </c>
    </row>
    <row r="130">
      <c r="A130" s="2">
        <f>IFERROR(__xludf.DUMMYFUNCTION("""COMPUTED_VALUE"""),45481.66666666667)</f>
        <v>45481.66667</v>
      </c>
      <c r="B130" s="1">
        <f>IFERROR(__xludf.DUMMYFUNCTION("""COMPUTED_VALUE"""),6795.01)</f>
        <v>6795.01</v>
      </c>
      <c r="D130" s="2">
        <f>IFERROR(__xludf.DUMMYFUNCTION("""COMPUTED_VALUE"""),45481.66666666667)</f>
        <v>45481.66667</v>
      </c>
      <c r="E130" s="1">
        <f>IFERROR(__xludf.DUMMYFUNCTION("""COMPUTED_VALUE"""),6808.5)</f>
        <v>6808.5</v>
      </c>
      <c r="G130" s="2">
        <f>IFERROR(__xludf.DUMMYFUNCTION("""COMPUTED_VALUE"""),45481.66666666667)</f>
        <v>45481.66667</v>
      </c>
      <c r="H130" s="1">
        <f>IFERROR(__xludf.DUMMYFUNCTION("""COMPUTED_VALUE"""),6762.69)</f>
        <v>6762.69</v>
      </c>
      <c r="J130" s="2">
        <f>IFERROR(__xludf.DUMMYFUNCTION("""COMPUTED_VALUE"""),45481.66666666667)</f>
        <v>45481.66667</v>
      </c>
      <c r="K130" s="1">
        <f>IFERROR(__xludf.DUMMYFUNCTION("""COMPUTED_VALUE"""),6803.01)</f>
        <v>6803.01</v>
      </c>
      <c r="M130" s="2">
        <f>IFERROR(__xludf.DUMMYFUNCTION("""COMPUTED_VALUE"""),45481.66666666667)</f>
        <v>45481.66667</v>
      </c>
      <c r="N130" s="1">
        <f>IFERROR(__xludf.DUMMYFUNCTION("""COMPUTED_VALUE"""),8.94449808E8)</f>
        <v>894449808</v>
      </c>
    </row>
    <row r="131">
      <c r="A131" s="2">
        <f>IFERROR(__xludf.DUMMYFUNCTION("""COMPUTED_VALUE"""),45482.66666666667)</f>
        <v>45482.66667</v>
      </c>
      <c r="B131" s="1">
        <f>IFERROR(__xludf.DUMMYFUNCTION("""COMPUTED_VALUE"""),6838.3)</f>
        <v>6838.3</v>
      </c>
      <c r="D131" s="2">
        <f>IFERROR(__xludf.DUMMYFUNCTION("""COMPUTED_VALUE"""),45482.66666666667)</f>
        <v>45482.66667</v>
      </c>
      <c r="E131" s="1">
        <f>IFERROR(__xludf.DUMMYFUNCTION("""COMPUTED_VALUE"""),6854.53)</f>
        <v>6854.53</v>
      </c>
      <c r="G131" s="2">
        <f>IFERROR(__xludf.DUMMYFUNCTION("""COMPUTED_VALUE"""),45482.66666666667)</f>
        <v>45482.66667</v>
      </c>
      <c r="H131" s="1">
        <f>IFERROR(__xludf.DUMMYFUNCTION("""COMPUTED_VALUE"""),6769.6)</f>
        <v>6769.6</v>
      </c>
      <c r="J131" s="2">
        <f>IFERROR(__xludf.DUMMYFUNCTION("""COMPUTED_VALUE"""),45482.66666666667)</f>
        <v>45482.66667</v>
      </c>
      <c r="K131" s="1">
        <f>IFERROR(__xludf.DUMMYFUNCTION("""COMPUTED_VALUE"""),6800.22)</f>
        <v>6800.22</v>
      </c>
      <c r="M131" s="2">
        <f>IFERROR(__xludf.DUMMYFUNCTION("""COMPUTED_VALUE"""),45482.66666666667)</f>
        <v>45482.66667</v>
      </c>
      <c r="N131" s="1">
        <f>IFERROR(__xludf.DUMMYFUNCTION("""COMPUTED_VALUE"""),9.44453923E8)</f>
        <v>944453923</v>
      </c>
    </row>
    <row r="132">
      <c r="A132" s="2">
        <f>IFERROR(__xludf.DUMMYFUNCTION("""COMPUTED_VALUE"""),45483.66666666667)</f>
        <v>45483.66667</v>
      </c>
      <c r="B132" s="1">
        <f>IFERROR(__xludf.DUMMYFUNCTION("""COMPUTED_VALUE"""),6838.87)</f>
        <v>6838.87</v>
      </c>
      <c r="D132" s="2">
        <f>IFERROR(__xludf.DUMMYFUNCTION("""COMPUTED_VALUE"""),45483.66666666667)</f>
        <v>45483.66667</v>
      </c>
      <c r="E132" s="1">
        <f>IFERROR(__xludf.DUMMYFUNCTION("""COMPUTED_VALUE"""),6903.28)</f>
        <v>6903.28</v>
      </c>
      <c r="G132" s="2">
        <f>IFERROR(__xludf.DUMMYFUNCTION("""COMPUTED_VALUE"""),45483.66666666667)</f>
        <v>45483.66667</v>
      </c>
      <c r="H132" s="1">
        <f>IFERROR(__xludf.DUMMYFUNCTION("""COMPUTED_VALUE"""),6822.8)</f>
        <v>6822.8</v>
      </c>
      <c r="J132" s="2">
        <f>IFERROR(__xludf.DUMMYFUNCTION("""COMPUTED_VALUE"""),45483.66666666667)</f>
        <v>45483.66667</v>
      </c>
      <c r="K132" s="1">
        <f>IFERROR(__xludf.DUMMYFUNCTION("""COMPUTED_VALUE"""),6901.02)</f>
        <v>6901.02</v>
      </c>
      <c r="M132" s="2">
        <f>IFERROR(__xludf.DUMMYFUNCTION("""COMPUTED_VALUE"""),45483.66666666667)</f>
        <v>45483.66667</v>
      </c>
      <c r="N132" s="1">
        <f>IFERROR(__xludf.DUMMYFUNCTION("""COMPUTED_VALUE"""),9.21151974E8)</f>
        <v>921151974</v>
      </c>
    </row>
    <row r="133">
      <c r="A133" s="2">
        <f>IFERROR(__xludf.DUMMYFUNCTION("""COMPUTED_VALUE"""),45484.66666666667)</f>
        <v>45484.66667</v>
      </c>
      <c r="B133" s="1">
        <f>IFERROR(__xludf.DUMMYFUNCTION("""COMPUTED_VALUE"""),6896.24)</f>
        <v>6896.24</v>
      </c>
      <c r="D133" s="2">
        <f>IFERROR(__xludf.DUMMYFUNCTION("""COMPUTED_VALUE"""),45484.66666666667)</f>
        <v>45484.66667</v>
      </c>
      <c r="E133" s="1">
        <f>IFERROR(__xludf.DUMMYFUNCTION("""COMPUTED_VALUE"""),6896.24)</f>
        <v>6896.24</v>
      </c>
      <c r="G133" s="2">
        <f>IFERROR(__xludf.DUMMYFUNCTION("""COMPUTED_VALUE"""),45484.66666666667)</f>
        <v>45484.66667</v>
      </c>
      <c r="H133" s="1">
        <f>IFERROR(__xludf.DUMMYFUNCTION("""COMPUTED_VALUE"""),6687.77)</f>
        <v>6687.77</v>
      </c>
      <c r="J133" s="2">
        <f>IFERROR(__xludf.DUMMYFUNCTION("""COMPUTED_VALUE"""),45484.66666666667)</f>
        <v>45484.66667</v>
      </c>
      <c r="K133" s="1">
        <f>IFERROR(__xludf.DUMMYFUNCTION("""COMPUTED_VALUE"""),6707.99)</f>
        <v>6707.99</v>
      </c>
      <c r="M133" s="2">
        <f>IFERROR(__xludf.DUMMYFUNCTION("""COMPUTED_VALUE"""),45484.66666666667)</f>
        <v>45484.66667</v>
      </c>
      <c r="N133" s="1">
        <f>IFERROR(__xludf.DUMMYFUNCTION("""COMPUTED_VALUE"""),1.091906854E9)</f>
        <v>1091906854</v>
      </c>
    </row>
    <row r="134">
      <c r="A134" s="2">
        <f>IFERROR(__xludf.DUMMYFUNCTION("""COMPUTED_VALUE"""),45485.66666666667)</f>
        <v>45485.66667</v>
      </c>
      <c r="B134" s="1">
        <f>IFERROR(__xludf.DUMMYFUNCTION("""COMPUTED_VALUE"""),6710.71)</f>
        <v>6710.71</v>
      </c>
      <c r="D134" s="2">
        <f>IFERROR(__xludf.DUMMYFUNCTION("""COMPUTED_VALUE"""),45485.66666666667)</f>
        <v>45485.66667</v>
      </c>
      <c r="E134" s="1">
        <f>IFERROR(__xludf.DUMMYFUNCTION("""COMPUTED_VALUE"""),6814.71)</f>
        <v>6814.71</v>
      </c>
      <c r="G134" s="2">
        <f>IFERROR(__xludf.DUMMYFUNCTION("""COMPUTED_VALUE"""),45485.66666666667)</f>
        <v>45485.66667</v>
      </c>
      <c r="H134" s="1">
        <f>IFERROR(__xludf.DUMMYFUNCTION("""COMPUTED_VALUE"""),6700.08)</f>
        <v>6700.08</v>
      </c>
      <c r="J134" s="2">
        <f>IFERROR(__xludf.DUMMYFUNCTION("""COMPUTED_VALUE"""),45485.66666666667)</f>
        <v>45485.66667</v>
      </c>
      <c r="K134" s="1">
        <f>IFERROR(__xludf.DUMMYFUNCTION("""COMPUTED_VALUE"""),6745.7)</f>
        <v>6745.7</v>
      </c>
      <c r="M134" s="2">
        <f>IFERROR(__xludf.DUMMYFUNCTION("""COMPUTED_VALUE"""),45485.66666666667)</f>
        <v>45485.66667</v>
      </c>
      <c r="N134" s="1">
        <f>IFERROR(__xludf.DUMMYFUNCTION("""COMPUTED_VALUE"""),8.84384433E8)</f>
        <v>884384433</v>
      </c>
    </row>
    <row r="135">
      <c r="A135" s="2">
        <f>IFERROR(__xludf.DUMMYFUNCTION("""COMPUTED_VALUE"""),45488.66666666667)</f>
        <v>45488.66667</v>
      </c>
      <c r="B135" s="1">
        <f>IFERROR(__xludf.DUMMYFUNCTION("""COMPUTED_VALUE"""),6796.01)</f>
        <v>6796.01</v>
      </c>
      <c r="D135" s="2">
        <f>IFERROR(__xludf.DUMMYFUNCTION("""COMPUTED_VALUE"""),45488.66666666667)</f>
        <v>45488.66667</v>
      </c>
      <c r="E135" s="1">
        <f>IFERROR(__xludf.DUMMYFUNCTION("""COMPUTED_VALUE"""),6842.1)</f>
        <v>6842.1</v>
      </c>
      <c r="G135" s="2">
        <f>IFERROR(__xludf.DUMMYFUNCTION("""COMPUTED_VALUE"""),45488.66666666667)</f>
        <v>45488.66667</v>
      </c>
      <c r="H135" s="1">
        <f>IFERROR(__xludf.DUMMYFUNCTION("""COMPUTED_VALUE"""),6736.36)</f>
        <v>6736.36</v>
      </c>
      <c r="J135" s="2">
        <f>IFERROR(__xludf.DUMMYFUNCTION("""COMPUTED_VALUE"""),45488.66666666667)</f>
        <v>45488.66667</v>
      </c>
      <c r="K135" s="1">
        <f>IFERROR(__xludf.DUMMYFUNCTION("""COMPUTED_VALUE"""),6772.71)</f>
        <v>6772.71</v>
      </c>
      <c r="M135" s="2">
        <f>IFERROR(__xludf.DUMMYFUNCTION("""COMPUTED_VALUE"""),45488.66666666667)</f>
        <v>45488.66667</v>
      </c>
      <c r="N135" s="1">
        <f>IFERROR(__xludf.DUMMYFUNCTION("""COMPUTED_VALUE"""),8.33576845E8)</f>
        <v>833576845</v>
      </c>
    </row>
    <row r="136">
      <c r="A136" s="2">
        <f>IFERROR(__xludf.DUMMYFUNCTION("""COMPUTED_VALUE"""),45489.66666666667)</f>
        <v>45489.66667</v>
      </c>
      <c r="B136" s="1">
        <f>IFERROR(__xludf.DUMMYFUNCTION("""COMPUTED_VALUE"""),6789.53)</f>
        <v>6789.53</v>
      </c>
      <c r="D136" s="2">
        <f>IFERROR(__xludf.DUMMYFUNCTION("""COMPUTED_VALUE"""),45489.66666666667)</f>
        <v>45489.66667</v>
      </c>
      <c r="E136" s="1">
        <f>IFERROR(__xludf.DUMMYFUNCTION("""COMPUTED_VALUE"""),6804.62)</f>
        <v>6804.62</v>
      </c>
      <c r="G136" s="2">
        <f>IFERROR(__xludf.DUMMYFUNCTION("""COMPUTED_VALUE"""),45489.66666666667)</f>
        <v>45489.66667</v>
      </c>
      <c r="H136" s="1">
        <f>IFERROR(__xludf.DUMMYFUNCTION("""COMPUTED_VALUE"""),6694.87)</f>
        <v>6694.87</v>
      </c>
      <c r="J136" s="2">
        <f>IFERROR(__xludf.DUMMYFUNCTION("""COMPUTED_VALUE"""),45489.66666666667)</f>
        <v>45489.66667</v>
      </c>
      <c r="K136" s="1">
        <f>IFERROR(__xludf.DUMMYFUNCTION("""COMPUTED_VALUE"""),6737.45)</f>
        <v>6737.45</v>
      </c>
      <c r="M136" s="2">
        <f>IFERROR(__xludf.DUMMYFUNCTION("""COMPUTED_VALUE"""),45489.66666666667)</f>
        <v>45489.66667</v>
      </c>
      <c r="N136" s="1">
        <f>IFERROR(__xludf.DUMMYFUNCTION("""COMPUTED_VALUE"""),8.32974906E8)</f>
        <v>832974906</v>
      </c>
    </row>
    <row r="137">
      <c r="A137" s="2">
        <f>IFERROR(__xludf.DUMMYFUNCTION("""COMPUTED_VALUE"""),45490.66666666667)</f>
        <v>45490.66667</v>
      </c>
      <c r="B137" s="1">
        <f>IFERROR(__xludf.DUMMYFUNCTION("""COMPUTED_VALUE"""),6585.58)</f>
        <v>6585.58</v>
      </c>
      <c r="D137" s="2">
        <f>IFERROR(__xludf.DUMMYFUNCTION("""COMPUTED_VALUE"""),45490.66666666667)</f>
        <v>45490.66667</v>
      </c>
      <c r="E137" s="1">
        <f>IFERROR(__xludf.DUMMYFUNCTION("""COMPUTED_VALUE"""),6596.09)</f>
        <v>6596.09</v>
      </c>
      <c r="G137" s="2">
        <f>IFERROR(__xludf.DUMMYFUNCTION("""COMPUTED_VALUE"""),45490.66666666667)</f>
        <v>45490.66667</v>
      </c>
      <c r="H137" s="1">
        <f>IFERROR(__xludf.DUMMYFUNCTION("""COMPUTED_VALUE"""),6483.95)</f>
        <v>6483.95</v>
      </c>
      <c r="J137" s="2">
        <f>IFERROR(__xludf.DUMMYFUNCTION("""COMPUTED_VALUE"""),45490.66666666667)</f>
        <v>45490.66667</v>
      </c>
      <c r="K137" s="1">
        <f>IFERROR(__xludf.DUMMYFUNCTION("""COMPUTED_VALUE"""),6493.63)</f>
        <v>6493.63</v>
      </c>
      <c r="M137" s="2">
        <f>IFERROR(__xludf.DUMMYFUNCTION("""COMPUTED_VALUE"""),45490.66666666667)</f>
        <v>45490.66667</v>
      </c>
      <c r="N137" s="1">
        <f>IFERROR(__xludf.DUMMYFUNCTION("""COMPUTED_VALUE"""),1.320637003E9)</f>
        <v>1320637003</v>
      </c>
    </row>
    <row r="138">
      <c r="A138" s="2">
        <f>IFERROR(__xludf.DUMMYFUNCTION("""COMPUTED_VALUE"""),45491.66666666667)</f>
        <v>45491.66667</v>
      </c>
      <c r="B138" s="1">
        <f>IFERROR(__xludf.DUMMYFUNCTION("""COMPUTED_VALUE"""),6565.47)</f>
        <v>6565.47</v>
      </c>
      <c r="D138" s="2">
        <f>IFERROR(__xludf.DUMMYFUNCTION("""COMPUTED_VALUE"""),45491.66666666667)</f>
        <v>45491.66667</v>
      </c>
      <c r="E138" s="1">
        <f>IFERROR(__xludf.DUMMYFUNCTION("""COMPUTED_VALUE"""),6565.47)</f>
        <v>6565.47</v>
      </c>
      <c r="G138" s="2">
        <f>IFERROR(__xludf.DUMMYFUNCTION("""COMPUTED_VALUE"""),45491.66666666667)</f>
        <v>45491.66667</v>
      </c>
      <c r="H138" s="1">
        <f>IFERROR(__xludf.DUMMYFUNCTION("""COMPUTED_VALUE"""),6396.97)</f>
        <v>6396.97</v>
      </c>
      <c r="J138" s="2">
        <f>IFERROR(__xludf.DUMMYFUNCTION("""COMPUTED_VALUE"""),45491.66666666667)</f>
        <v>45491.66667</v>
      </c>
      <c r="K138" s="1">
        <f>IFERROR(__xludf.DUMMYFUNCTION("""COMPUTED_VALUE"""),6474.58)</f>
        <v>6474.58</v>
      </c>
      <c r="M138" s="2">
        <f>IFERROR(__xludf.DUMMYFUNCTION("""COMPUTED_VALUE"""),45491.66666666667)</f>
        <v>45491.66667</v>
      </c>
      <c r="N138" s="1">
        <f>IFERROR(__xludf.DUMMYFUNCTION("""COMPUTED_VALUE"""),1.150363969E9)</f>
        <v>1150363969</v>
      </c>
    </row>
    <row r="139">
      <c r="A139" s="2">
        <f>IFERROR(__xludf.DUMMYFUNCTION("""COMPUTED_VALUE"""),45492.66666666667)</f>
        <v>45492.66667</v>
      </c>
      <c r="B139" s="1">
        <f>IFERROR(__xludf.DUMMYFUNCTION("""COMPUTED_VALUE"""),6454.18)</f>
        <v>6454.18</v>
      </c>
      <c r="D139" s="2">
        <f>IFERROR(__xludf.DUMMYFUNCTION("""COMPUTED_VALUE"""),45492.66666666667)</f>
        <v>45492.66667</v>
      </c>
      <c r="E139" s="1">
        <f>IFERROR(__xludf.DUMMYFUNCTION("""COMPUTED_VALUE"""),6503.66)</f>
        <v>6503.66</v>
      </c>
      <c r="G139" s="2">
        <f>IFERROR(__xludf.DUMMYFUNCTION("""COMPUTED_VALUE"""),45492.66666666667)</f>
        <v>45492.66667</v>
      </c>
      <c r="H139" s="1">
        <f>IFERROR(__xludf.DUMMYFUNCTION("""COMPUTED_VALUE"""),6398.12)</f>
        <v>6398.12</v>
      </c>
      <c r="J139" s="2">
        <f>IFERROR(__xludf.DUMMYFUNCTION("""COMPUTED_VALUE"""),45492.66666666667)</f>
        <v>45492.66667</v>
      </c>
      <c r="K139" s="1">
        <f>IFERROR(__xludf.DUMMYFUNCTION("""COMPUTED_VALUE"""),6409.7)</f>
        <v>6409.7</v>
      </c>
      <c r="M139" s="2">
        <f>IFERROR(__xludf.DUMMYFUNCTION("""COMPUTED_VALUE"""),45492.66666666667)</f>
        <v>45492.66667</v>
      </c>
      <c r="N139" s="1">
        <f>IFERROR(__xludf.DUMMYFUNCTION("""COMPUTED_VALUE"""),9.08642888E8)</f>
        <v>908642888</v>
      </c>
    </row>
    <row r="140">
      <c r="A140" s="2">
        <f>IFERROR(__xludf.DUMMYFUNCTION("""COMPUTED_VALUE"""),45495.66666666667)</f>
        <v>45495.66667</v>
      </c>
      <c r="B140" s="1">
        <f>IFERROR(__xludf.DUMMYFUNCTION("""COMPUTED_VALUE"""),6504.17)</f>
        <v>6504.17</v>
      </c>
      <c r="D140" s="2">
        <f>IFERROR(__xludf.DUMMYFUNCTION("""COMPUTED_VALUE"""),45495.66666666667)</f>
        <v>45495.66667</v>
      </c>
      <c r="E140" s="1">
        <f>IFERROR(__xludf.DUMMYFUNCTION("""COMPUTED_VALUE"""),6556.21)</f>
        <v>6556.21</v>
      </c>
      <c r="G140" s="2">
        <f>IFERROR(__xludf.DUMMYFUNCTION("""COMPUTED_VALUE"""),45495.66666666667)</f>
        <v>45495.66667</v>
      </c>
      <c r="H140" s="1">
        <f>IFERROR(__xludf.DUMMYFUNCTION("""COMPUTED_VALUE"""),6465.27)</f>
        <v>6465.27</v>
      </c>
      <c r="J140" s="2">
        <f>IFERROR(__xludf.DUMMYFUNCTION("""COMPUTED_VALUE"""),45495.66666666667)</f>
        <v>45495.66667</v>
      </c>
      <c r="K140" s="1">
        <f>IFERROR(__xludf.DUMMYFUNCTION("""COMPUTED_VALUE"""),6538.09)</f>
        <v>6538.09</v>
      </c>
      <c r="M140" s="2">
        <f>IFERROR(__xludf.DUMMYFUNCTION("""COMPUTED_VALUE"""),45495.66666666667)</f>
        <v>45495.66667</v>
      </c>
      <c r="N140" s="1">
        <f>IFERROR(__xludf.DUMMYFUNCTION("""COMPUTED_VALUE"""),9.32580396E8)</f>
        <v>932580396</v>
      </c>
    </row>
    <row r="141">
      <c r="A141" s="2">
        <f>IFERROR(__xludf.DUMMYFUNCTION("""COMPUTED_VALUE"""),45496.66666666667)</f>
        <v>45496.66667</v>
      </c>
      <c r="B141" s="1">
        <f>IFERROR(__xludf.DUMMYFUNCTION("""COMPUTED_VALUE"""),6531.47)</f>
        <v>6531.47</v>
      </c>
      <c r="D141" s="2">
        <f>IFERROR(__xludf.DUMMYFUNCTION("""COMPUTED_VALUE"""),45496.66666666667)</f>
        <v>45496.66667</v>
      </c>
      <c r="E141" s="1">
        <f>IFERROR(__xludf.DUMMYFUNCTION("""COMPUTED_VALUE"""),6589.49)</f>
        <v>6589.49</v>
      </c>
      <c r="G141" s="2">
        <f>IFERROR(__xludf.DUMMYFUNCTION("""COMPUTED_VALUE"""),45496.66666666667)</f>
        <v>45496.66667</v>
      </c>
      <c r="H141" s="1">
        <f>IFERROR(__xludf.DUMMYFUNCTION("""COMPUTED_VALUE"""),6524.73)</f>
        <v>6524.73</v>
      </c>
      <c r="J141" s="2">
        <f>IFERROR(__xludf.DUMMYFUNCTION("""COMPUTED_VALUE"""),45496.66666666667)</f>
        <v>45496.66667</v>
      </c>
      <c r="K141" s="1">
        <f>IFERROR(__xludf.DUMMYFUNCTION("""COMPUTED_VALUE"""),6533.97)</f>
        <v>6533.97</v>
      </c>
      <c r="M141" s="2">
        <f>IFERROR(__xludf.DUMMYFUNCTION("""COMPUTED_VALUE"""),45496.66666666667)</f>
        <v>45496.66667</v>
      </c>
      <c r="N141" s="1">
        <f>IFERROR(__xludf.DUMMYFUNCTION("""COMPUTED_VALUE"""),7.61060722E8)</f>
        <v>761060722</v>
      </c>
    </row>
    <row r="142">
      <c r="A142" s="2">
        <f>IFERROR(__xludf.DUMMYFUNCTION("""COMPUTED_VALUE"""),45497.66666666667)</f>
        <v>45497.66667</v>
      </c>
      <c r="B142" s="1">
        <f>IFERROR(__xludf.DUMMYFUNCTION("""COMPUTED_VALUE"""),6420.81)</f>
        <v>6420.81</v>
      </c>
      <c r="D142" s="2">
        <f>IFERROR(__xludf.DUMMYFUNCTION("""COMPUTED_VALUE"""),45497.66666666667)</f>
        <v>45497.66667</v>
      </c>
      <c r="E142" s="1">
        <f>IFERROR(__xludf.DUMMYFUNCTION("""COMPUTED_VALUE"""),6437.9)</f>
        <v>6437.9</v>
      </c>
      <c r="G142" s="2">
        <f>IFERROR(__xludf.DUMMYFUNCTION("""COMPUTED_VALUE"""),45497.66666666667)</f>
        <v>45497.66667</v>
      </c>
      <c r="H142" s="1">
        <f>IFERROR(__xludf.DUMMYFUNCTION("""COMPUTED_VALUE"""),6237.7)</f>
        <v>6237.7</v>
      </c>
      <c r="J142" s="2">
        <f>IFERROR(__xludf.DUMMYFUNCTION("""COMPUTED_VALUE"""),45497.66666666667)</f>
        <v>45497.66667</v>
      </c>
      <c r="K142" s="1">
        <f>IFERROR(__xludf.DUMMYFUNCTION("""COMPUTED_VALUE"""),6247.18)</f>
        <v>6247.18</v>
      </c>
      <c r="M142" s="2">
        <f>IFERROR(__xludf.DUMMYFUNCTION("""COMPUTED_VALUE"""),45497.66666666667)</f>
        <v>45497.66667</v>
      </c>
      <c r="N142" s="1">
        <f>IFERROR(__xludf.DUMMYFUNCTION("""COMPUTED_VALUE"""),1.158516955E9)</f>
        <v>1158516955</v>
      </c>
    </row>
    <row r="143">
      <c r="A143" s="2">
        <f>IFERROR(__xludf.DUMMYFUNCTION("""COMPUTED_VALUE"""),45498.66666666667)</f>
        <v>45498.66667</v>
      </c>
      <c r="B143" s="1">
        <f>IFERROR(__xludf.DUMMYFUNCTION("""COMPUTED_VALUE"""),6247.47)</f>
        <v>6247.47</v>
      </c>
      <c r="D143" s="2">
        <f>IFERROR(__xludf.DUMMYFUNCTION("""COMPUTED_VALUE"""),45498.66666666667)</f>
        <v>45498.66667</v>
      </c>
      <c r="E143" s="1">
        <f>IFERROR(__xludf.DUMMYFUNCTION("""COMPUTED_VALUE"""),6318.64)</f>
        <v>6318.64</v>
      </c>
      <c r="G143" s="2">
        <f>IFERROR(__xludf.DUMMYFUNCTION("""COMPUTED_VALUE"""),45498.66666666667)</f>
        <v>45498.66667</v>
      </c>
      <c r="H143" s="1">
        <f>IFERROR(__xludf.DUMMYFUNCTION("""COMPUTED_VALUE"""),6077.94)</f>
        <v>6077.94</v>
      </c>
      <c r="J143" s="2">
        <f>IFERROR(__xludf.DUMMYFUNCTION("""COMPUTED_VALUE"""),45498.66666666667)</f>
        <v>45498.66667</v>
      </c>
      <c r="K143" s="1">
        <f>IFERROR(__xludf.DUMMYFUNCTION("""COMPUTED_VALUE"""),6165.96)</f>
        <v>6165.96</v>
      </c>
      <c r="M143" s="2">
        <f>IFERROR(__xludf.DUMMYFUNCTION("""COMPUTED_VALUE"""),45498.66666666667)</f>
        <v>45498.66667</v>
      </c>
      <c r="N143" s="1">
        <f>IFERROR(__xludf.DUMMYFUNCTION("""COMPUTED_VALUE"""),1.308082339E9)</f>
        <v>1308082339</v>
      </c>
    </row>
    <row r="144">
      <c r="A144" s="2">
        <f>IFERROR(__xludf.DUMMYFUNCTION("""COMPUTED_VALUE"""),45499.66666666667)</f>
        <v>45499.66667</v>
      </c>
      <c r="B144" s="1">
        <f>IFERROR(__xludf.DUMMYFUNCTION("""COMPUTED_VALUE"""),6241.2)</f>
        <v>6241.2</v>
      </c>
      <c r="D144" s="2">
        <f>IFERROR(__xludf.DUMMYFUNCTION("""COMPUTED_VALUE"""),45499.66666666667)</f>
        <v>45499.66667</v>
      </c>
      <c r="E144" s="1">
        <f>IFERROR(__xludf.DUMMYFUNCTION("""COMPUTED_VALUE"""),6278.84)</f>
        <v>6278.84</v>
      </c>
      <c r="G144" s="2">
        <f>IFERROR(__xludf.DUMMYFUNCTION("""COMPUTED_VALUE"""),45499.66666666667)</f>
        <v>45499.66667</v>
      </c>
      <c r="H144" s="1">
        <f>IFERROR(__xludf.DUMMYFUNCTION("""COMPUTED_VALUE"""),6182.08)</f>
        <v>6182.08</v>
      </c>
      <c r="J144" s="2">
        <f>IFERROR(__xludf.DUMMYFUNCTION("""COMPUTED_VALUE"""),45499.66666666667)</f>
        <v>45499.66667</v>
      </c>
      <c r="K144" s="1">
        <f>IFERROR(__xludf.DUMMYFUNCTION("""COMPUTED_VALUE"""),6231.55)</f>
        <v>6231.55</v>
      </c>
      <c r="M144" s="2">
        <f>IFERROR(__xludf.DUMMYFUNCTION("""COMPUTED_VALUE"""),45499.66666666667)</f>
        <v>45499.66667</v>
      </c>
      <c r="N144" s="1">
        <f>IFERROR(__xludf.DUMMYFUNCTION("""COMPUTED_VALUE"""),9.21252994E8)</f>
        <v>921252994</v>
      </c>
    </row>
    <row r="145">
      <c r="A145" s="2">
        <f>IFERROR(__xludf.DUMMYFUNCTION("""COMPUTED_VALUE"""),45502.66666666667)</f>
        <v>45502.66667</v>
      </c>
      <c r="B145" s="1">
        <f>IFERROR(__xludf.DUMMYFUNCTION("""COMPUTED_VALUE"""),6276.58)</f>
        <v>6276.58</v>
      </c>
      <c r="D145" s="2">
        <f>IFERROR(__xludf.DUMMYFUNCTION("""COMPUTED_VALUE"""),45502.66666666667)</f>
        <v>45502.66667</v>
      </c>
      <c r="E145" s="1">
        <f>IFERROR(__xludf.DUMMYFUNCTION("""COMPUTED_VALUE"""),6305.7)</f>
        <v>6305.7</v>
      </c>
      <c r="G145" s="2">
        <f>IFERROR(__xludf.DUMMYFUNCTION("""COMPUTED_VALUE"""),45502.66666666667)</f>
        <v>45502.66667</v>
      </c>
      <c r="H145" s="1">
        <f>IFERROR(__xludf.DUMMYFUNCTION("""COMPUTED_VALUE"""),6200.2)</f>
        <v>6200.2</v>
      </c>
      <c r="J145" s="2">
        <f>IFERROR(__xludf.DUMMYFUNCTION("""COMPUTED_VALUE"""),45502.66666666667)</f>
        <v>45502.66667</v>
      </c>
      <c r="K145" s="1">
        <f>IFERROR(__xludf.DUMMYFUNCTION("""COMPUTED_VALUE"""),6223.33)</f>
        <v>6223.33</v>
      </c>
      <c r="M145" s="2">
        <f>IFERROR(__xludf.DUMMYFUNCTION("""COMPUTED_VALUE"""),45502.66666666667)</f>
        <v>45502.66667</v>
      </c>
      <c r="N145" s="1">
        <f>IFERROR(__xludf.DUMMYFUNCTION("""COMPUTED_VALUE"""),7.84115594E8)</f>
        <v>784115594</v>
      </c>
    </row>
    <row r="146">
      <c r="A146" s="2">
        <f>IFERROR(__xludf.DUMMYFUNCTION("""COMPUTED_VALUE"""),45503.66666666667)</f>
        <v>45503.66667</v>
      </c>
      <c r="B146" s="1">
        <f>IFERROR(__xludf.DUMMYFUNCTION("""COMPUTED_VALUE"""),6244.25)</f>
        <v>6244.25</v>
      </c>
      <c r="D146" s="2">
        <f>IFERROR(__xludf.DUMMYFUNCTION("""COMPUTED_VALUE"""),45503.66666666667)</f>
        <v>45503.66667</v>
      </c>
      <c r="E146" s="1">
        <f>IFERROR(__xludf.DUMMYFUNCTION("""COMPUTED_VALUE"""),6260.73)</f>
        <v>6260.73</v>
      </c>
      <c r="G146" s="2">
        <f>IFERROR(__xludf.DUMMYFUNCTION("""COMPUTED_VALUE"""),45503.66666666667)</f>
        <v>45503.66667</v>
      </c>
      <c r="H146" s="1">
        <f>IFERROR(__xludf.DUMMYFUNCTION("""COMPUTED_VALUE"""),6053.76)</f>
        <v>6053.76</v>
      </c>
      <c r="J146" s="2">
        <f>IFERROR(__xludf.DUMMYFUNCTION("""COMPUTED_VALUE"""),45503.66666666667)</f>
        <v>45503.66667</v>
      </c>
      <c r="K146" s="1">
        <f>IFERROR(__xludf.DUMMYFUNCTION("""COMPUTED_VALUE"""),6109.13)</f>
        <v>6109.13</v>
      </c>
      <c r="M146" s="2">
        <f>IFERROR(__xludf.DUMMYFUNCTION("""COMPUTED_VALUE"""),45503.66666666667)</f>
        <v>45503.66667</v>
      </c>
      <c r="N146" s="1">
        <f>IFERROR(__xludf.DUMMYFUNCTION("""COMPUTED_VALUE"""),1.221418733E9)</f>
        <v>1221418733</v>
      </c>
    </row>
    <row r="147">
      <c r="A147" s="2">
        <f>IFERROR(__xludf.DUMMYFUNCTION("""COMPUTED_VALUE"""),45504.66666666667)</f>
        <v>45504.66667</v>
      </c>
      <c r="B147" s="1">
        <f>IFERROR(__xludf.DUMMYFUNCTION("""COMPUTED_VALUE"""),6274.14)</f>
        <v>6274.14</v>
      </c>
      <c r="D147" s="2">
        <f>IFERROR(__xludf.DUMMYFUNCTION("""COMPUTED_VALUE"""),45504.66666666667)</f>
        <v>45504.66667</v>
      </c>
      <c r="E147" s="1">
        <f>IFERROR(__xludf.DUMMYFUNCTION("""COMPUTED_VALUE"""),6343.66)</f>
        <v>6343.66</v>
      </c>
      <c r="G147" s="2">
        <f>IFERROR(__xludf.DUMMYFUNCTION("""COMPUTED_VALUE"""),45504.66666666667)</f>
        <v>45504.66667</v>
      </c>
      <c r="H147" s="1">
        <f>IFERROR(__xludf.DUMMYFUNCTION("""COMPUTED_VALUE"""),6235.64)</f>
        <v>6235.64</v>
      </c>
      <c r="J147" s="2">
        <f>IFERROR(__xludf.DUMMYFUNCTION("""COMPUTED_VALUE"""),45504.66666666667)</f>
        <v>45504.66667</v>
      </c>
      <c r="K147" s="1">
        <f>IFERROR(__xludf.DUMMYFUNCTION("""COMPUTED_VALUE"""),6322.02)</f>
        <v>6322.02</v>
      </c>
      <c r="M147" s="2">
        <f>IFERROR(__xludf.DUMMYFUNCTION("""COMPUTED_VALUE"""),45504.66666666667)</f>
        <v>45504.66667</v>
      </c>
      <c r="N147" s="1">
        <f>IFERROR(__xludf.DUMMYFUNCTION("""COMPUTED_VALUE"""),1.377168916E9)</f>
        <v>1377168916</v>
      </c>
    </row>
    <row r="148">
      <c r="A148" s="2">
        <f>IFERROR(__xludf.DUMMYFUNCTION("""COMPUTED_VALUE"""),45505.66666666667)</f>
        <v>45505.66667</v>
      </c>
      <c r="B148" s="1">
        <f>IFERROR(__xludf.DUMMYFUNCTION("""COMPUTED_VALUE"""),6358.96)</f>
        <v>6358.96</v>
      </c>
      <c r="D148" s="2">
        <f>IFERROR(__xludf.DUMMYFUNCTION("""COMPUTED_VALUE"""),45505.66666666667)</f>
        <v>45505.66667</v>
      </c>
      <c r="E148" s="1">
        <f>IFERROR(__xludf.DUMMYFUNCTION("""COMPUTED_VALUE"""),6423.24)</f>
        <v>6423.24</v>
      </c>
      <c r="G148" s="2">
        <f>IFERROR(__xludf.DUMMYFUNCTION("""COMPUTED_VALUE"""),45505.66666666667)</f>
        <v>45505.66667</v>
      </c>
      <c r="H148" s="1">
        <f>IFERROR(__xludf.DUMMYFUNCTION("""COMPUTED_VALUE"""),6093.77)</f>
        <v>6093.77</v>
      </c>
      <c r="J148" s="2">
        <f>IFERROR(__xludf.DUMMYFUNCTION("""COMPUTED_VALUE"""),45505.66666666667)</f>
        <v>45505.66667</v>
      </c>
      <c r="K148" s="1">
        <f>IFERROR(__xludf.DUMMYFUNCTION("""COMPUTED_VALUE"""),6154.5)</f>
        <v>6154.5</v>
      </c>
      <c r="M148" s="2">
        <f>IFERROR(__xludf.DUMMYFUNCTION("""COMPUTED_VALUE"""),45505.66666666667)</f>
        <v>45505.66667</v>
      </c>
      <c r="N148" s="1">
        <f>IFERROR(__xludf.DUMMYFUNCTION("""COMPUTED_VALUE"""),1.528927508E9)</f>
        <v>1528927508</v>
      </c>
    </row>
    <row r="149">
      <c r="A149" s="2">
        <f>IFERROR(__xludf.DUMMYFUNCTION("""COMPUTED_VALUE"""),45506.66666666667)</f>
        <v>45506.66667</v>
      </c>
      <c r="B149" s="1">
        <f>IFERROR(__xludf.DUMMYFUNCTION("""COMPUTED_VALUE"""),6022.69)</f>
        <v>6022.69</v>
      </c>
      <c r="D149" s="2">
        <f>IFERROR(__xludf.DUMMYFUNCTION("""COMPUTED_VALUE"""),45506.66666666667)</f>
        <v>45506.66667</v>
      </c>
      <c r="E149" s="1">
        <f>IFERROR(__xludf.DUMMYFUNCTION("""COMPUTED_VALUE"""),6087.64)</f>
        <v>6087.64</v>
      </c>
      <c r="G149" s="2">
        <f>IFERROR(__xludf.DUMMYFUNCTION("""COMPUTED_VALUE"""),45506.66666666667)</f>
        <v>45506.66667</v>
      </c>
      <c r="H149" s="1">
        <f>IFERROR(__xludf.DUMMYFUNCTION("""COMPUTED_VALUE"""),5932.26)</f>
        <v>5932.26</v>
      </c>
      <c r="J149" s="2">
        <f>IFERROR(__xludf.DUMMYFUNCTION("""COMPUTED_VALUE"""),45506.66666666667)</f>
        <v>45506.66667</v>
      </c>
      <c r="K149" s="1">
        <f>IFERROR(__xludf.DUMMYFUNCTION("""COMPUTED_VALUE"""),6023.6)</f>
        <v>6023.6</v>
      </c>
      <c r="M149" s="2">
        <f>IFERROR(__xludf.DUMMYFUNCTION("""COMPUTED_VALUE"""),45506.66666666667)</f>
        <v>45506.66667</v>
      </c>
      <c r="N149" s="1">
        <f>IFERROR(__xludf.DUMMYFUNCTION("""COMPUTED_VALUE"""),1.818531184E9)</f>
        <v>1818531184</v>
      </c>
    </row>
    <row r="150">
      <c r="A150" s="2">
        <f>IFERROR(__xludf.DUMMYFUNCTION("""COMPUTED_VALUE"""),45509.66666666667)</f>
        <v>45509.66667</v>
      </c>
      <c r="B150" s="1">
        <f>IFERROR(__xludf.DUMMYFUNCTION("""COMPUTED_VALUE"""),5570.55)</f>
        <v>5570.55</v>
      </c>
      <c r="D150" s="2">
        <f>IFERROR(__xludf.DUMMYFUNCTION("""COMPUTED_VALUE"""),45509.66666666667)</f>
        <v>45509.66667</v>
      </c>
      <c r="E150" s="1">
        <f>IFERROR(__xludf.DUMMYFUNCTION("""COMPUTED_VALUE"""),5907.85)</f>
        <v>5907.85</v>
      </c>
      <c r="G150" s="2">
        <f>IFERROR(__xludf.DUMMYFUNCTION("""COMPUTED_VALUE"""),45509.66666666667)</f>
        <v>45509.66667</v>
      </c>
      <c r="H150" s="1">
        <f>IFERROR(__xludf.DUMMYFUNCTION("""COMPUTED_VALUE"""),5559.61)</f>
        <v>5559.61</v>
      </c>
      <c r="J150" s="2">
        <f>IFERROR(__xludf.DUMMYFUNCTION("""COMPUTED_VALUE"""),45509.66666666667)</f>
        <v>45509.66667</v>
      </c>
      <c r="K150" s="1">
        <f>IFERROR(__xludf.DUMMYFUNCTION("""COMPUTED_VALUE"""),5794.82)</f>
        <v>5794.82</v>
      </c>
      <c r="M150" s="2">
        <f>IFERROR(__xludf.DUMMYFUNCTION("""COMPUTED_VALUE"""),45509.66666666667)</f>
        <v>45509.66667</v>
      </c>
      <c r="N150" s="1">
        <f>IFERROR(__xludf.DUMMYFUNCTION("""COMPUTED_VALUE"""),1.742977912E9)</f>
        <v>1742977912</v>
      </c>
    </row>
    <row r="151">
      <c r="A151" s="2">
        <f>IFERROR(__xludf.DUMMYFUNCTION("""COMPUTED_VALUE"""),45510.66666666667)</f>
        <v>45510.66667</v>
      </c>
      <c r="B151" s="1">
        <f>IFERROR(__xludf.DUMMYFUNCTION("""COMPUTED_VALUE"""),5840.45)</f>
        <v>5840.45</v>
      </c>
      <c r="D151" s="2">
        <f>IFERROR(__xludf.DUMMYFUNCTION("""COMPUTED_VALUE"""),45510.66666666667)</f>
        <v>45510.66667</v>
      </c>
      <c r="E151" s="1">
        <f>IFERROR(__xludf.DUMMYFUNCTION("""COMPUTED_VALUE"""),5962.37)</f>
        <v>5962.37</v>
      </c>
      <c r="G151" s="2">
        <f>IFERROR(__xludf.DUMMYFUNCTION("""COMPUTED_VALUE"""),45510.66666666667)</f>
        <v>45510.66667</v>
      </c>
      <c r="H151" s="1">
        <f>IFERROR(__xludf.DUMMYFUNCTION("""COMPUTED_VALUE"""),5763.73)</f>
        <v>5763.73</v>
      </c>
      <c r="J151" s="2">
        <f>IFERROR(__xludf.DUMMYFUNCTION("""COMPUTED_VALUE"""),45510.66666666667)</f>
        <v>45510.66667</v>
      </c>
      <c r="K151" s="1">
        <f>IFERROR(__xludf.DUMMYFUNCTION("""COMPUTED_VALUE"""),5859.99)</f>
        <v>5859.99</v>
      </c>
      <c r="M151" s="2">
        <f>IFERROR(__xludf.DUMMYFUNCTION("""COMPUTED_VALUE"""),45510.66666666667)</f>
        <v>45510.66667</v>
      </c>
      <c r="N151" s="1">
        <f>IFERROR(__xludf.DUMMYFUNCTION("""COMPUTED_VALUE"""),1.384602795E9)</f>
        <v>1384602795</v>
      </c>
    </row>
    <row r="152">
      <c r="A152" s="2">
        <f>IFERROR(__xludf.DUMMYFUNCTION("""COMPUTED_VALUE"""),45511.66666666667)</f>
        <v>45511.66667</v>
      </c>
      <c r="B152" s="1">
        <f>IFERROR(__xludf.DUMMYFUNCTION("""COMPUTED_VALUE"""),5972.12)</f>
        <v>5972.12</v>
      </c>
      <c r="D152" s="2">
        <f>IFERROR(__xludf.DUMMYFUNCTION("""COMPUTED_VALUE"""),45511.66666666667)</f>
        <v>45511.66667</v>
      </c>
      <c r="E152" s="1">
        <f>IFERROR(__xludf.DUMMYFUNCTION("""COMPUTED_VALUE"""),6018.85)</f>
        <v>6018.85</v>
      </c>
      <c r="G152" s="2">
        <f>IFERROR(__xludf.DUMMYFUNCTION("""COMPUTED_VALUE"""),45511.66666666667)</f>
        <v>45511.66667</v>
      </c>
      <c r="H152" s="1">
        <f>IFERROR(__xludf.DUMMYFUNCTION("""COMPUTED_VALUE"""),5784.44)</f>
        <v>5784.44</v>
      </c>
      <c r="J152" s="2">
        <f>IFERROR(__xludf.DUMMYFUNCTION("""COMPUTED_VALUE"""),45511.66666666667)</f>
        <v>45511.66667</v>
      </c>
      <c r="K152" s="1">
        <f>IFERROR(__xludf.DUMMYFUNCTION("""COMPUTED_VALUE"""),5791.46)</f>
        <v>5791.46</v>
      </c>
      <c r="M152" s="2">
        <f>IFERROR(__xludf.DUMMYFUNCTION("""COMPUTED_VALUE"""),45511.66666666667)</f>
        <v>45511.66667</v>
      </c>
      <c r="N152" s="1">
        <f>IFERROR(__xludf.DUMMYFUNCTION("""COMPUTED_VALUE"""),1.326157973E9)</f>
        <v>1326157973</v>
      </c>
    </row>
    <row r="153">
      <c r="A153" s="2">
        <f>IFERROR(__xludf.DUMMYFUNCTION("""COMPUTED_VALUE"""),45512.66666666667)</f>
        <v>45512.66667</v>
      </c>
      <c r="B153" s="1">
        <f>IFERROR(__xludf.DUMMYFUNCTION("""COMPUTED_VALUE"""),5892.31)</f>
        <v>5892.31</v>
      </c>
      <c r="D153" s="2">
        <f>IFERROR(__xludf.DUMMYFUNCTION("""COMPUTED_VALUE"""),45512.66666666667)</f>
        <v>45512.66667</v>
      </c>
      <c r="E153" s="1">
        <f>IFERROR(__xludf.DUMMYFUNCTION("""COMPUTED_VALUE"""),6002.19)</f>
        <v>6002.19</v>
      </c>
      <c r="G153" s="2">
        <f>IFERROR(__xludf.DUMMYFUNCTION("""COMPUTED_VALUE"""),45512.66666666667)</f>
        <v>45512.66667</v>
      </c>
      <c r="H153" s="1">
        <f>IFERROR(__xludf.DUMMYFUNCTION("""COMPUTED_VALUE"""),5811.68)</f>
        <v>5811.68</v>
      </c>
      <c r="J153" s="2">
        <f>IFERROR(__xludf.DUMMYFUNCTION("""COMPUTED_VALUE"""),45512.66666666667)</f>
        <v>45512.66667</v>
      </c>
      <c r="K153" s="1">
        <f>IFERROR(__xludf.DUMMYFUNCTION("""COMPUTED_VALUE"""),5985.22)</f>
        <v>5985.22</v>
      </c>
      <c r="M153" s="2">
        <f>IFERROR(__xludf.DUMMYFUNCTION("""COMPUTED_VALUE"""),45512.66666666667)</f>
        <v>45512.66667</v>
      </c>
      <c r="N153" s="1">
        <f>IFERROR(__xludf.DUMMYFUNCTION("""COMPUTED_VALUE"""),1.274207698E9)</f>
        <v>1274207698</v>
      </c>
    </row>
    <row r="154">
      <c r="A154" s="2">
        <f>IFERROR(__xludf.DUMMYFUNCTION("""COMPUTED_VALUE"""),45513.66666666667)</f>
        <v>45513.66667</v>
      </c>
      <c r="B154" s="1">
        <f>IFERROR(__xludf.DUMMYFUNCTION("""COMPUTED_VALUE"""),5973.48)</f>
        <v>5973.48</v>
      </c>
      <c r="D154" s="2">
        <f>IFERROR(__xludf.DUMMYFUNCTION("""COMPUTED_VALUE"""),45513.66666666667)</f>
        <v>45513.66667</v>
      </c>
      <c r="E154" s="1">
        <f>IFERROR(__xludf.DUMMYFUNCTION("""COMPUTED_VALUE"""),6046.06)</f>
        <v>6046.06</v>
      </c>
      <c r="G154" s="2">
        <f>IFERROR(__xludf.DUMMYFUNCTION("""COMPUTED_VALUE"""),45513.66666666667)</f>
        <v>45513.66667</v>
      </c>
      <c r="H154" s="1">
        <f>IFERROR(__xludf.DUMMYFUNCTION("""COMPUTED_VALUE"""),5949.12)</f>
        <v>5949.12</v>
      </c>
      <c r="J154" s="2">
        <f>IFERROR(__xludf.DUMMYFUNCTION("""COMPUTED_VALUE"""),45513.66666666667)</f>
        <v>45513.66667</v>
      </c>
      <c r="K154" s="1">
        <f>IFERROR(__xludf.DUMMYFUNCTION("""COMPUTED_VALUE"""),6029.68)</f>
        <v>6029.68</v>
      </c>
      <c r="M154" s="2">
        <f>IFERROR(__xludf.DUMMYFUNCTION("""COMPUTED_VALUE"""),45513.66666666667)</f>
        <v>45513.66667</v>
      </c>
      <c r="N154" s="1">
        <f>IFERROR(__xludf.DUMMYFUNCTION("""COMPUTED_VALUE"""),1.034147171E9)</f>
        <v>1034147171</v>
      </c>
    </row>
    <row r="155">
      <c r="A155" s="2">
        <f>IFERROR(__xludf.DUMMYFUNCTION("""COMPUTED_VALUE"""),45516.66666666667)</f>
        <v>45516.66667</v>
      </c>
      <c r="B155" s="1">
        <f>IFERROR(__xludf.DUMMYFUNCTION("""COMPUTED_VALUE"""),6049.08)</f>
        <v>6049.08</v>
      </c>
      <c r="D155" s="2">
        <f>IFERROR(__xludf.DUMMYFUNCTION("""COMPUTED_VALUE"""),45516.66666666667)</f>
        <v>45516.66667</v>
      </c>
      <c r="E155" s="1">
        <f>IFERROR(__xludf.DUMMYFUNCTION("""COMPUTED_VALUE"""),6112.53)</f>
        <v>6112.53</v>
      </c>
      <c r="G155" s="2">
        <f>IFERROR(__xludf.DUMMYFUNCTION("""COMPUTED_VALUE"""),45516.66666666667)</f>
        <v>45516.66667</v>
      </c>
      <c r="H155" s="1">
        <f>IFERROR(__xludf.DUMMYFUNCTION("""COMPUTED_VALUE"""),6025.42)</f>
        <v>6025.42</v>
      </c>
      <c r="J155" s="2">
        <f>IFERROR(__xludf.DUMMYFUNCTION("""COMPUTED_VALUE"""),45516.66666666667)</f>
        <v>45516.66667</v>
      </c>
      <c r="K155" s="1">
        <f>IFERROR(__xludf.DUMMYFUNCTION("""COMPUTED_VALUE"""),6065.56)</f>
        <v>6065.56</v>
      </c>
      <c r="M155" s="2">
        <f>IFERROR(__xludf.DUMMYFUNCTION("""COMPUTED_VALUE"""),45516.66666666667)</f>
        <v>45516.66667</v>
      </c>
      <c r="N155" s="1">
        <f>IFERROR(__xludf.DUMMYFUNCTION("""COMPUTED_VALUE"""),9.41530617E8)</f>
        <v>941530617</v>
      </c>
    </row>
    <row r="156">
      <c r="A156" s="2">
        <f>IFERROR(__xludf.DUMMYFUNCTION("""COMPUTED_VALUE"""),45517.66666666667)</f>
        <v>45517.66667</v>
      </c>
      <c r="B156" s="1">
        <f>IFERROR(__xludf.DUMMYFUNCTION("""COMPUTED_VALUE"""),6138.36)</f>
        <v>6138.36</v>
      </c>
      <c r="D156" s="2">
        <f>IFERROR(__xludf.DUMMYFUNCTION("""COMPUTED_VALUE"""),45517.66666666667)</f>
        <v>45517.66667</v>
      </c>
      <c r="E156" s="1">
        <f>IFERROR(__xludf.DUMMYFUNCTION("""COMPUTED_VALUE"""),6236.76)</f>
        <v>6236.76</v>
      </c>
      <c r="G156" s="2">
        <f>IFERROR(__xludf.DUMMYFUNCTION("""COMPUTED_VALUE"""),45517.66666666667)</f>
        <v>45517.66667</v>
      </c>
      <c r="H156" s="1">
        <f>IFERROR(__xludf.DUMMYFUNCTION("""COMPUTED_VALUE"""),6133.26)</f>
        <v>6133.26</v>
      </c>
      <c r="J156" s="2">
        <f>IFERROR(__xludf.DUMMYFUNCTION("""COMPUTED_VALUE"""),45517.66666666667)</f>
        <v>45517.66667</v>
      </c>
      <c r="K156" s="1">
        <f>IFERROR(__xludf.DUMMYFUNCTION("""COMPUTED_VALUE"""),6235.8)</f>
        <v>6235.8</v>
      </c>
      <c r="M156" s="2">
        <f>IFERROR(__xludf.DUMMYFUNCTION("""COMPUTED_VALUE"""),45517.66666666667)</f>
        <v>45517.66667</v>
      </c>
      <c r="N156" s="1">
        <f>IFERROR(__xludf.DUMMYFUNCTION("""COMPUTED_VALUE"""),1.022613162E9)</f>
        <v>1022613162</v>
      </c>
    </row>
    <row r="157">
      <c r="A157" s="2">
        <f>IFERROR(__xludf.DUMMYFUNCTION("""COMPUTED_VALUE"""),45518.66666666667)</f>
        <v>45518.66667</v>
      </c>
      <c r="B157" s="1">
        <f>IFERROR(__xludf.DUMMYFUNCTION("""COMPUTED_VALUE"""),6258.12)</f>
        <v>6258.12</v>
      </c>
      <c r="D157" s="2">
        <f>IFERROR(__xludf.DUMMYFUNCTION("""COMPUTED_VALUE"""),45518.66666666667)</f>
        <v>45518.66667</v>
      </c>
      <c r="E157" s="1">
        <f>IFERROR(__xludf.DUMMYFUNCTION("""COMPUTED_VALUE"""),6280.1)</f>
        <v>6280.1</v>
      </c>
      <c r="G157" s="2">
        <f>IFERROR(__xludf.DUMMYFUNCTION("""COMPUTED_VALUE"""),45518.66666666667)</f>
        <v>45518.66667</v>
      </c>
      <c r="H157" s="1">
        <f>IFERROR(__xludf.DUMMYFUNCTION("""COMPUTED_VALUE"""),6175.0)</f>
        <v>6175</v>
      </c>
      <c r="J157" s="2">
        <f>IFERROR(__xludf.DUMMYFUNCTION("""COMPUTED_VALUE"""),45518.66666666667)</f>
        <v>45518.66667</v>
      </c>
      <c r="K157" s="1">
        <f>IFERROR(__xludf.DUMMYFUNCTION("""COMPUTED_VALUE"""),6251.88)</f>
        <v>6251.88</v>
      </c>
      <c r="M157" s="2">
        <f>IFERROR(__xludf.DUMMYFUNCTION("""COMPUTED_VALUE"""),45518.66666666667)</f>
        <v>45518.66667</v>
      </c>
      <c r="N157" s="1">
        <f>IFERROR(__xludf.DUMMYFUNCTION("""COMPUTED_VALUE"""),9.96085735E8)</f>
        <v>996085735</v>
      </c>
    </row>
    <row r="158">
      <c r="A158" s="2">
        <f>IFERROR(__xludf.DUMMYFUNCTION("""COMPUTED_VALUE"""),45519.66666666667)</f>
        <v>45519.66667</v>
      </c>
      <c r="B158" s="1">
        <f>IFERROR(__xludf.DUMMYFUNCTION("""COMPUTED_VALUE"""),6321.9)</f>
        <v>6321.9</v>
      </c>
      <c r="D158" s="2">
        <f>IFERROR(__xludf.DUMMYFUNCTION("""COMPUTED_VALUE"""),45519.66666666667)</f>
        <v>45519.66667</v>
      </c>
      <c r="E158" s="1">
        <f>IFERROR(__xludf.DUMMYFUNCTION("""COMPUTED_VALUE"""),6402.16)</f>
        <v>6402.16</v>
      </c>
      <c r="G158" s="2">
        <f>IFERROR(__xludf.DUMMYFUNCTION("""COMPUTED_VALUE"""),45519.66666666667)</f>
        <v>45519.66667</v>
      </c>
      <c r="H158" s="1">
        <f>IFERROR(__xludf.DUMMYFUNCTION("""COMPUTED_VALUE"""),6299.74)</f>
        <v>6299.74</v>
      </c>
      <c r="J158" s="2">
        <f>IFERROR(__xludf.DUMMYFUNCTION("""COMPUTED_VALUE"""),45519.66666666667)</f>
        <v>45519.66667</v>
      </c>
      <c r="K158" s="1">
        <f>IFERROR(__xludf.DUMMYFUNCTION("""COMPUTED_VALUE"""),6398.34)</f>
        <v>6398.34</v>
      </c>
      <c r="M158" s="2">
        <f>IFERROR(__xludf.DUMMYFUNCTION("""COMPUTED_VALUE"""),45519.66666666667)</f>
        <v>45519.66667</v>
      </c>
      <c r="N158" s="1">
        <f>IFERROR(__xludf.DUMMYFUNCTION("""COMPUTED_VALUE"""),1.099385152E9)</f>
        <v>1099385152</v>
      </c>
    </row>
    <row r="159">
      <c r="A159" s="2">
        <f>IFERROR(__xludf.DUMMYFUNCTION("""COMPUTED_VALUE"""),45520.66666666667)</f>
        <v>45520.66667</v>
      </c>
      <c r="B159" s="1">
        <f>IFERROR(__xludf.DUMMYFUNCTION("""COMPUTED_VALUE"""),6367.62)</f>
        <v>6367.62</v>
      </c>
      <c r="D159" s="2">
        <f>IFERROR(__xludf.DUMMYFUNCTION("""COMPUTED_VALUE"""),45520.66666666667)</f>
        <v>45520.66667</v>
      </c>
      <c r="E159" s="1">
        <f>IFERROR(__xludf.DUMMYFUNCTION("""COMPUTED_VALUE"""),6427.52)</f>
        <v>6427.52</v>
      </c>
      <c r="G159" s="2">
        <f>IFERROR(__xludf.DUMMYFUNCTION("""COMPUTED_VALUE"""),45520.66666666667)</f>
        <v>45520.66667</v>
      </c>
      <c r="H159" s="1">
        <f>IFERROR(__xludf.DUMMYFUNCTION("""COMPUTED_VALUE"""),6353.64)</f>
        <v>6353.64</v>
      </c>
      <c r="J159" s="2">
        <f>IFERROR(__xludf.DUMMYFUNCTION("""COMPUTED_VALUE"""),45520.66666666667)</f>
        <v>45520.66667</v>
      </c>
      <c r="K159" s="1">
        <f>IFERROR(__xludf.DUMMYFUNCTION("""COMPUTED_VALUE"""),6411.48)</f>
        <v>6411.48</v>
      </c>
      <c r="M159" s="2">
        <f>IFERROR(__xludf.DUMMYFUNCTION("""COMPUTED_VALUE"""),45520.66666666667)</f>
        <v>45520.66667</v>
      </c>
      <c r="N159" s="1">
        <f>IFERROR(__xludf.DUMMYFUNCTION("""COMPUTED_VALUE"""),9.42969467E8)</f>
        <v>942969467</v>
      </c>
    </row>
    <row r="160">
      <c r="A160" s="2">
        <f>IFERROR(__xludf.DUMMYFUNCTION("""COMPUTED_VALUE"""),45523.66666666667)</f>
        <v>45523.66667</v>
      </c>
      <c r="B160" s="1">
        <f>IFERROR(__xludf.DUMMYFUNCTION("""COMPUTED_VALUE"""),6412.96)</f>
        <v>6412.96</v>
      </c>
      <c r="D160" s="2">
        <f>IFERROR(__xludf.DUMMYFUNCTION("""COMPUTED_VALUE"""),45523.66666666667)</f>
        <v>45523.66667</v>
      </c>
      <c r="E160" s="1">
        <f>IFERROR(__xludf.DUMMYFUNCTION("""COMPUTED_VALUE"""),6505.55)</f>
        <v>6505.55</v>
      </c>
      <c r="G160" s="2">
        <f>IFERROR(__xludf.DUMMYFUNCTION("""COMPUTED_VALUE"""),45523.66666666667)</f>
        <v>45523.66667</v>
      </c>
      <c r="H160" s="1">
        <f>IFERROR(__xludf.DUMMYFUNCTION("""COMPUTED_VALUE"""),6372.84)</f>
        <v>6372.84</v>
      </c>
      <c r="J160" s="2">
        <f>IFERROR(__xludf.DUMMYFUNCTION("""COMPUTED_VALUE"""),45523.66666666667)</f>
        <v>45523.66667</v>
      </c>
      <c r="K160" s="1">
        <f>IFERROR(__xludf.DUMMYFUNCTION("""COMPUTED_VALUE"""),6505.55)</f>
        <v>6505.55</v>
      </c>
      <c r="M160" s="2">
        <f>IFERROR(__xludf.DUMMYFUNCTION("""COMPUTED_VALUE"""),45523.66666666667)</f>
        <v>45523.66667</v>
      </c>
      <c r="N160" s="1">
        <f>IFERROR(__xludf.DUMMYFUNCTION("""COMPUTED_VALUE"""),9.39238101E8)</f>
        <v>939238101</v>
      </c>
    </row>
    <row r="161">
      <c r="A161" s="2">
        <f>IFERROR(__xludf.DUMMYFUNCTION("""COMPUTED_VALUE"""),45524.66666666667)</f>
        <v>45524.66667</v>
      </c>
      <c r="B161" s="1">
        <f>IFERROR(__xludf.DUMMYFUNCTION("""COMPUTED_VALUE"""),6490.77)</f>
        <v>6490.77</v>
      </c>
      <c r="D161" s="2">
        <f>IFERROR(__xludf.DUMMYFUNCTION("""COMPUTED_VALUE"""),45524.66666666667)</f>
        <v>45524.66667</v>
      </c>
      <c r="E161" s="1">
        <f>IFERROR(__xludf.DUMMYFUNCTION("""COMPUTED_VALUE"""),6532.71)</f>
        <v>6532.71</v>
      </c>
      <c r="G161" s="2">
        <f>IFERROR(__xludf.DUMMYFUNCTION("""COMPUTED_VALUE"""),45524.66666666667)</f>
        <v>45524.66667</v>
      </c>
      <c r="H161" s="1">
        <f>IFERROR(__xludf.DUMMYFUNCTION("""COMPUTED_VALUE"""),6456.99)</f>
        <v>6456.99</v>
      </c>
      <c r="J161" s="2">
        <f>IFERROR(__xludf.DUMMYFUNCTION("""COMPUTED_VALUE"""),45524.66666666667)</f>
        <v>45524.66667</v>
      </c>
      <c r="K161" s="1">
        <f>IFERROR(__xludf.DUMMYFUNCTION("""COMPUTED_VALUE"""),6486.31)</f>
        <v>6486.31</v>
      </c>
      <c r="M161" s="2">
        <f>IFERROR(__xludf.DUMMYFUNCTION("""COMPUTED_VALUE"""),45524.66666666667)</f>
        <v>45524.66667</v>
      </c>
      <c r="N161" s="1">
        <f>IFERROR(__xludf.DUMMYFUNCTION("""COMPUTED_VALUE"""),9.23500475E8)</f>
        <v>923500475</v>
      </c>
    </row>
    <row r="162">
      <c r="A162" s="2">
        <f>IFERROR(__xludf.DUMMYFUNCTION("""COMPUTED_VALUE"""),45525.66666666667)</f>
        <v>45525.66667</v>
      </c>
      <c r="B162" s="1">
        <f>IFERROR(__xludf.DUMMYFUNCTION("""COMPUTED_VALUE"""),6481.84)</f>
        <v>6481.84</v>
      </c>
      <c r="D162" s="2">
        <f>IFERROR(__xludf.DUMMYFUNCTION("""COMPUTED_VALUE"""),45525.66666666667)</f>
        <v>45525.66667</v>
      </c>
      <c r="E162" s="1">
        <f>IFERROR(__xludf.DUMMYFUNCTION("""COMPUTED_VALUE"""),6540.29)</f>
        <v>6540.29</v>
      </c>
      <c r="G162" s="2">
        <f>IFERROR(__xludf.DUMMYFUNCTION("""COMPUTED_VALUE"""),45525.66666666667)</f>
        <v>45525.66667</v>
      </c>
      <c r="H162" s="1">
        <f>IFERROR(__xludf.DUMMYFUNCTION("""COMPUTED_VALUE"""),6463.59)</f>
        <v>6463.59</v>
      </c>
      <c r="J162" s="2">
        <f>IFERROR(__xludf.DUMMYFUNCTION("""COMPUTED_VALUE"""),45525.66666666667)</f>
        <v>45525.66667</v>
      </c>
      <c r="K162" s="1">
        <f>IFERROR(__xludf.DUMMYFUNCTION("""COMPUTED_VALUE"""),6514.16)</f>
        <v>6514.16</v>
      </c>
      <c r="M162" s="2">
        <f>IFERROR(__xludf.DUMMYFUNCTION("""COMPUTED_VALUE"""),45525.66666666667)</f>
        <v>45525.66667</v>
      </c>
      <c r="N162" s="1">
        <f>IFERROR(__xludf.DUMMYFUNCTION("""COMPUTED_VALUE"""),8.46844429E8)</f>
        <v>846844429</v>
      </c>
    </row>
    <row r="163">
      <c r="A163" s="2">
        <f>IFERROR(__xludf.DUMMYFUNCTION("""COMPUTED_VALUE"""),45526.66666666667)</f>
        <v>45526.66667</v>
      </c>
      <c r="B163" s="1">
        <f>IFERROR(__xludf.DUMMYFUNCTION("""COMPUTED_VALUE"""),6549.89)</f>
        <v>6549.89</v>
      </c>
      <c r="D163" s="2">
        <f>IFERROR(__xludf.DUMMYFUNCTION("""COMPUTED_VALUE"""),45526.66666666667)</f>
        <v>45526.66667</v>
      </c>
      <c r="E163" s="1">
        <f>IFERROR(__xludf.DUMMYFUNCTION("""COMPUTED_VALUE"""),6562.27)</f>
        <v>6562.27</v>
      </c>
      <c r="G163" s="2">
        <f>IFERROR(__xludf.DUMMYFUNCTION("""COMPUTED_VALUE"""),45526.66666666667)</f>
        <v>45526.66667</v>
      </c>
      <c r="H163" s="1">
        <f>IFERROR(__xludf.DUMMYFUNCTION("""COMPUTED_VALUE"""),6371.59)</f>
        <v>6371.59</v>
      </c>
      <c r="J163" s="2">
        <f>IFERROR(__xludf.DUMMYFUNCTION("""COMPUTED_VALUE"""),45526.66666666667)</f>
        <v>45526.66667</v>
      </c>
      <c r="K163" s="1">
        <f>IFERROR(__xludf.DUMMYFUNCTION("""COMPUTED_VALUE"""),6384.73)</f>
        <v>6384.73</v>
      </c>
      <c r="M163" s="2">
        <f>IFERROR(__xludf.DUMMYFUNCTION("""COMPUTED_VALUE"""),45526.66666666667)</f>
        <v>45526.66667</v>
      </c>
      <c r="N163" s="1">
        <f>IFERROR(__xludf.DUMMYFUNCTION("""COMPUTED_VALUE"""),1.09332591E9)</f>
        <v>1093325910</v>
      </c>
    </row>
    <row r="164">
      <c r="A164" s="2">
        <f>IFERROR(__xludf.DUMMYFUNCTION("""COMPUTED_VALUE"""),45527.66666666667)</f>
        <v>45527.66667</v>
      </c>
      <c r="B164" s="1">
        <f>IFERROR(__xludf.DUMMYFUNCTION("""COMPUTED_VALUE"""),6448.47)</f>
        <v>6448.47</v>
      </c>
      <c r="D164" s="2">
        <f>IFERROR(__xludf.DUMMYFUNCTION("""COMPUTED_VALUE"""),45527.66666666667)</f>
        <v>45527.66667</v>
      </c>
      <c r="E164" s="1">
        <f>IFERROR(__xludf.DUMMYFUNCTION("""COMPUTED_VALUE"""),6513.46)</f>
        <v>6513.46</v>
      </c>
      <c r="G164" s="2">
        <f>IFERROR(__xludf.DUMMYFUNCTION("""COMPUTED_VALUE"""),45527.66666666667)</f>
        <v>45527.66667</v>
      </c>
      <c r="H164" s="1">
        <f>IFERROR(__xludf.DUMMYFUNCTION("""COMPUTED_VALUE"""),6402.92)</f>
        <v>6402.92</v>
      </c>
      <c r="J164" s="2">
        <f>IFERROR(__xludf.DUMMYFUNCTION("""COMPUTED_VALUE"""),45527.66666666667)</f>
        <v>45527.66667</v>
      </c>
      <c r="K164" s="1">
        <f>IFERROR(__xludf.DUMMYFUNCTION("""COMPUTED_VALUE"""),6481.35)</f>
        <v>6481.35</v>
      </c>
      <c r="M164" s="2">
        <f>IFERROR(__xludf.DUMMYFUNCTION("""COMPUTED_VALUE"""),45527.66666666667)</f>
        <v>45527.66667</v>
      </c>
      <c r="N164" s="1">
        <f>IFERROR(__xludf.DUMMYFUNCTION("""COMPUTED_VALUE"""),9.54827291E8)</f>
        <v>954827291</v>
      </c>
    </row>
    <row r="165">
      <c r="A165" s="2">
        <f>IFERROR(__xludf.DUMMYFUNCTION("""COMPUTED_VALUE"""),45530.66666666667)</f>
        <v>45530.66667</v>
      </c>
      <c r="B165" s="1">
        <f>IFERROR(__xludf.DUMMYFUNCTION("""COMPUTED_VALUE"""),6480.94)</f>
        <v>6480.94</v>
      </c>
      <c r="D165" s="2">
        <f>IFERROR(__xludf.DUMMYFUNCTION("""COMPUTED_VALUE"""),45530.66666666667)</f>
        <v>45530.66667</v>
      </c>
      <c r="E165" s="1">
        <f>IFERROR(__xludf.DUMMYFUNCTION("""COMPUTED_VALUE"""),6498.69)</f>
        <v>6498.69</v>
      </c>
      <c r="G165" s="2">
        <f>IFERROR(__xludf.DUMMYFUNCTION("""COMPUTED_VALUE"""),45530.66666666667)</f>
        <v>45530.66667</v>
      </c>
      <c r="H165" s="1">
        <f>IFERROR(__xludf.DUMMYFUNCTION("""COMPUTED_VALUE"""),6369.44)</f>
        <v>6369.44</v>
      </c>
      <c r="J165" s="2">
        <f>IFERROR(__xludf.DUMMYFUNCTION("""COMPUTED_VALUE"""),45530.66666666667)</f>
        <v>45530.66667</v>
      </c>
      <c r="K165" s="1">
        <f>IFERROR(__xludf.DUMMYFUNCTION("""COMPUTED_VALUE"""),6416.4)</f>
        <v>6416.4</v>
      </c>
      <c r="M165" s="2">
        <f>IFERROR(__xludf.DUMMYFUNCTION("""COMPUTED_VALUE"""),45530.66666666667)</f>
        <v>45530.66667</v>
      </c>
      <c r="N165" s="1">
        <f>IFERROR(__xludf.DUMMYFUNCTION("""COMPUTED_VALUE"""),9.13139115E8)</f>
        <v>913139115</v>
      </c>
    </row>
    <row r="166">
      <c r="A166" s="2">
        <f>IFERROR(__xludf.DUMMYFUNCTION("""COMPUTED_VALUE"""),45531.66666666667)</f>
        <v>45531.66667</v>
      </c>
      <c r="B166" s="1">
        <f>IFERROR(__xludf.DUMMYFUNCTION("""COMPUTED_VALUE"""),6381.06)</f>
        <v>6381.06</v>
      </c>
      <c r="D166" s="2">
        <f>IFERROR(__xludf.DUMMYFUNCTION("""COMPUTED_VALUE"""),45531.66666666667)</f>
        <v>45531.66667</v>
      </c>
      <c r="E166" s="1">
        <f>IFERROR(__xludf.DUMMYFUNCTION("""COMPUTED_VALUE"""),6459.87)</f>
        <v>6459.87</v>
      </c>
      <c r="G166" s="2">
        <f>IFERROR(__xludf.DUMMYFUNCTION("""COMPUTED_VALUE"""),45531.66666666667)</f>
        <v>45531.66667</v>
      </c>
      <c r="H166" s="1">
        <f>IFERROR(__xludf.DUMMYFUNCTION("""COMPUTED_VALUE"""),6349.22)</f>
        <v>6349.22</v>
      </c>
      <c r="J166" s="2">
        <f>IFERROR(__xludf.DUMMYFUNCTION("""COMPUTED_VALUE"""),45531.66666666667)</f>
        <v>45531.66667</v>
      </c>
      <c r="K166" s="1">
        <f>IFERROR(__xludf.DUMMYFUNCTION("""COMPUTED_VALUE"""),6441.51)</f>
        <v>6441.51</v>
      </c>
      <c r="M166" s="2">
        <f>IFERROR(__xludf.DUMMYFUNCTION("""COMPUTED_VALUE"""),45531.66666666667)</f>
        <v>45531.66667</v>
      </c>
      <c r="N166" s="1">
        <f>IFERROR(__xludf.DUMMYFUNCTION("""COMPUTED_VALUE"""),8.11558881E8)</f>
        <v>811558881</v>
      </c>
    </row>
    <row r="167">
      <c r="A167" s="2">
        <f>IFERROR(__xludf.DUMMYFUNCTION("""COMPUTED_VALUE"""),45532.66666666667)</f>
        <v>45532.66667</v>
      </c>
      <c r="B167" s="1">
        <f>IFERROR(__xludf.DUMMYFUNCTION("""COMPUTED_VALUE"""),6434.53)</f>
        <v>6434.53</v>
      </c>
      <c r="D167" s="2">
        <f>IFERROR(__xludf.DUMMYFUNCTION("""COMPUTED_VALUE"""),45532.66666666667)</f>
        <v>45532.66667</v>
      </c>
      <c r="E167" s="1">
        <f>IFERROR(__xludf.DUMMYFUNCTION("""COMPUTED_VALUE"""),6446.21)</f>
        <v>6446.21</v>
      </c>
      <c r="G167" s="2">
        <f>IFERROR(__xludf.DUMMYFUNCTION("""COMPUTED_VALUE"""),45532.66666666667)</f>
        <v>45532.66667</v>
      </c>
      <c r="H167" s="1">
        <f>IFERROR(__xludf.DUMMYFUNCTION("""COMPUTED_VALUE"""),6312.07)</f>
        <v>6312.07</v>
      </c>
      <c r="J167" s="2">
        <f>IFERROR(__xludf.DUMMYFUNCTION("""COMPUTED_VALUE"""),45532.66666666667)</f>
        <v>45532.66667</v>
      </c>
      <c r="K167" s="1">
        <f>IFERROR(__xludf.DUMMYFUNCTION("""COMPUTED_VALUE"""),6360.26)</f>
        <v>6360.26</v>
      </c>
      <c r="M167" s="2">
        <f>IFERROR(__xludf.DUMMYFUNCTION("""COMPUTED_VALUE"""),45532.66666666667)</f>
        <v>45532.66667</v>
      </c>
      <c r="N167" s="1">
        <f>IFERROR(__xludf.DUMMYFUNCTION("""COMPUTED_VALUE"""),1.047127389E9)</f>
        <v>1047127389</v>
      </c>
    </row>
    <row r="168">
      <c r="A168" s="2">
        <f>IFERROR(__xludf.DUMMYFUNCTION("""COMPUTED_VALUE"""),45533.66666666667)</f>
        <v>45533.66667</v>
      </c>
      <c r="B168" s="1">
        <f>IFERROR(__xludf.DUMMYFUNCTION("""COMPUTED_VALUE"""),6374.94)</f>
        <v>6374.94</v>
      </c>
      <c r="D168" s="2">
        <f>IFERROR(__xludf.DUMMYFUNCTION("""COMPUTED_VALUE"""),45533.66666666667)</f>
        <v>45533.66667</v>
      </c>
      <c r="E168" s="1">
        <f>IFERROR(__xludf.DUMMYFUNCTION("""COMPUTED_VALUE"""),6463.84)</f>
        <v>6463.84</v>
      </c>
      <c r="G168" s="2">
        <f>IFERROR(__xludf.DUMMYFUNCTION("""COMPUTED_VALUE"""),45533.66666666667)</f>
        <v>45533.66667</v>
      </c>
      <c r="H168" s="1">
        <f>IFERROR(__xludf.DUMMYFUNCTION("""COMPUTED_VALUE"""),6304.94)</f>
        <v>6304.94</v>
      </c>
      <c r="J168" s="2">
        <f>IFERROR(__xludf.DUMMYFUNCTION("""COMPUTED_VALUE"""),45533.66666666667)</f>
        <v>45533.66667</v>
      </c>
      <c r="K168" s="1">
        <f>IFERROR(__xludf.DUMMYFUNCTION("""COMPUTED_VALUE"""),6321.03)</f>
        <v>6321.03</v>
      </c>
      <c r="M168" s="2">
        <f>IFERROR(__xludf.DUMMYFUNCTION("""COMPUTED_VALUE"""),45533.66666666667)</f>
        <v>45533.66667</v>
      </c>
      <c r="N168" s="1">
        <f>IFERROR(__xludf.DUMMYFUNCTION("""COMPUTED_VALUE"""),1.159239189E9)</f>
        <v>1159239189</v>
      </c>
    </row>
    <row r="169">
      <c r="A169" s="2">
        <f>IFERROR(__xludf.DUMMYFUNCTION("""COMPUTED_VALUE"""),45534.66666666667)</f>
        <v>45534.66667</v>
      </c>
      <c r="B169" s="1">
        <f>IFERROR(__xludf.DUMMYFUNCTION("""COMPUTED_VALUE"""),6382.53)</f>
        <v>6382.53</v>
      </c>
      <c r="D169" s="2">
        <f>IFERROR(__xludf.DUMMYFUNCTION("""COMPUTED_VALUE"""),45534.66666666667)</f>
        <v>45534.66667</v>
      </c>
      <c r="E169" s="1">
        <f>IFERROR(__xludf.DUMMYFUNCTION("""COMPUTED_VALUE"""),6405.59)</f>
        <v>6405.59</v>
      </c>
      <c r="G169" s="2">
        <f>IFERROR(__xludf.DUMMYFUNCTION("""COMPUTED_VALUE"""),45534.66666666667)</f>
        <v>45534.66667</v>
      </c>
      <c r="H169" s="1">
        <f>IFERROR(__xludf.DUMMYFUNCTION("""COMPUTED_VALUE"""),6313.81)</f>
        <v>6313.81</v>
      </c>
      <c r="J169" s="2">
        <f>IFERROR(__xludf.DUMMYFUNCTION("""COMPUTED_VALUE"""),45534.66666666667)</f>
        <v>45534.66667</v>
      </c>
      <c r="K169" s="1">
        <f>IFERROR(__xludf.DUMMYFUNCTION("""COMPUTED_VALUE"""),6387.39)</f>
        <v>6387.39</v>
      </c>
      <c r="M169" s="2">
        <f>IFERROR(__xludf.DUMMYFUNCTION("""COMPUTED_VALUE"""),45534.66666666667)</f>
        <v>45534.66667</v>
      </c>
      <c r="N169" s="1">
        <f>IFERROR(__xludf.DUMMYFUNCTION("""COMPUTED_VALUE"""),1.299748841E9)</f>
        <v>1299748841</v>
      </c>
    </row>
    <row r="170">
      <c r="A170" s="2">
        <f>IFERROR(__xludf.DUMMYFUNCTION("""COMPUTED_VALUE"""),45538.66666666667)</f>
        <v>45538.66667</v>
      </c>
      <c r="B170" s="1">
        <f>IFERROR(__xludf.DUMMYFUNCTION("""COMPUTED_VALUE"""),6331.25)</f>
        <v>6331.25</v>
      </c>
      <c r="D170" s="2">
        <f>IFERROR(__xludf.DUMMYFUNCTION("""COMPUTED_VALUE"""),45538.66666666667)</f>
        <v>45538.66667</v>
      </c>
      <c r="E170" s="1">
        <f>IFERROR(__xludf.DUMMYFUNCTION("""COMPUTED_VALUE"""),6331.25)</f>
        <v>6331.25</v>
      </c>
      <c r="G170" s="2">
        <f>IFERROR(__xludf.DUMMYFUNCTION("""COMPUTED_VALUE"""),45538.66666666667)</f>
        <v>45538.66667</v>
      </c>
      <c r="H170" s="1">
        <f>IFERROR(__xludf.DUMMYFUNCTION("""COMPUTED_VALUE"""),6083.1)</f>
        <v>6083.1</v>
      </c>
      <c r="J170" s="2">
        <f>IFERROR(__xludf.DUMMYFUNCTION("""COMPUTED_VALUE"""),45538.66666666667)</f>
        <v>45538.66667</v>
      </c>
      <c r="K170" s="1">
        <f>IFERROR(__xludf.DUMMYFUNCTION("""COMPUTED_VALUE"""),6118.57)</f>
        <v>6118.57</v>
      </c>
      <c r="M170" s="2">
        <f>IFERROR(__xludf.DUMMYFUNCTION("""COMPUTED_VALUE"""),45538.66666666667)</f>
        <v>45538.66667</v>
      </c>
      <c r="N170" s="1">
        <f>IFERROR(__xludf.DUMMYFUNCTION("""COMPUTED_VALUE"""),1.33208177E9)</f>
        <v>1332081770</v>
      </c>
    </row>
    <row r="171">
      <c r="A171" s="2">
        <f>IFERROR(__xludf.DUMMYFUNCTION("""COMPUTED_VALUE"""),45539.66666666667)</f>
        <v>45539.66667</v>
      </c>
      <c r="B171" s="1">
        <f>IFERROR(__xludf.DUMMYFUNCTION("""COMPUTED_VALUE"""),6054.65)</f>
        <v>6054.65</v>
      </c>
      <c r="D171" s="2">
        <f>IFERROR(__xludf.DUMMYFUNCTION("""COMPUTED_VALUE"""),45539.66666666667)</f>
        <v>45539.66667</v>
      </c>
      <c r="E171" s="1">
        <f>IFERROR(__xludf.DUMMYFUNCTION("""COMPUTED_VALUE"""),6152.67)</f>
        <v>6152.67</v>
      </c>
      <c r="G171" s="2">
        <f>IFERROR(__xludf.DUMMYFUNCTION("""COMPUTED_VALUE"""),45539.66666666667)</f>
        <v>45539.66667</v>
      </c>
      <c r="H171" s="1">
        <f>IFERROR(__xludf.DUMMYFUNCTION("""COMPUTED_VALUE"""),6036.96)</f>
        <v>6036.96</v>
      </c>
      <c r="J171" s="2">
        <f>IFERROR(__xludf.DUMMYFUNCTION("""COMPUTED_VALUE"""),45539.66666666667)</f>
        <v>45539.66667</v>
      </c>
      <c r="K171" s="1">
        <f>IFERROR(__xludf.DUMMYFUNCTION("""COMPUTED_VALUE"""),6094.04)</f>
        <v>6094.04</v>
      </c>
      <c r="M171" s="2">
        <f>IFERROR(__xludf.DUMMYFUNCTION("""COMPUTED_VALUE"""),45539.66666666667)</f>
        <v>45539.66667</v>
      </c>
      <c r="N171" s="1">
        <f>IFERROR(__xludf.DUMMYFUNCTION("""COMPUTED_VALUE"""),1.046213371E9)</f>
        <v>1046213371</v>
      </c>
    </row>
    <row r="172">
      <c r="A172" s="2">
        <f>IFERROR(__xludf.DUMMYFUNCTION("""COMPUTED_VALUE"""),45540.66666666667)</f>
        <v>45540.66667</v>
      </c>
      <c r="B172" s="1">
        <f>IFERROR(__xludf.DUMMYFUNCTION("""COMPUTED_VALUE"""),6065.8)</f>
        <v>6065.8</v>
      </c>
      <c r="D172" s="2">
        <f>IFERROR(__xludf.DUMMYFUNCTION("""COMPUTED_VALUE"""),45540.66666666667)</f>
        <v>45540.66667</v>
      </c>
      <c r="E172" s="1">
        <f>IFERROR(__xludf.DUMMYFUNCTION("""COMPUTED_VALUE"""),6179.17)</f>
        <v>6179.17</v>
      </c>
      <c r="G172" s="2">
        <f>IFERROR(__xludf.DUMMYFUNCTION("""COMPUTED_VALUE"""),45540.66666666667)</f>
        <v>45540.66667</v>
      </c>
      <c r="H172" s="1">
        <f>IFERROR(__xludf.DUMMYFUNCTION("""COMPUTED_VALUE"""),6065.8)</f>
        <v>6065.8</v>
      </c>
      <c r="J172" s="2">
        <f>IFERROR(__xludf.DUMMYFUNCTION("""COMPUTED_VALUE"""),45540.66666666667)</f>
        <v>45540.66667</v>
      </c>
      <c r="K172" s="1">
        <f>IFERROR(__xludf.DUMMYFUNCTION("""COMPUTED_VALUE"""),6101.98)</f>
        <v>6101.98</v>
      </c>
      <c r="M172" s="2">
        <f>IFERROR(__xludf.DUMMYFUNCTION("""COMPUTED_VALUE"""),45540.66666666667)</f>
        <v>45540.66667</v>
      </c>
      <c r="N172" s="1">
        <f>IFERROR(__xludf.DUMMYFUNCTION("""COMPUTED_VALUE"""),9.17091701E8)</f>
        <v>917091701</v>
      </c>
    </row>
    <row r="173">
      <c r="A173" s="2">
        <f>IFERROR(__xludf.DUMMYFUNCTION("""COMPUTED_VALUE"""),45541.66666666667)</f>
        <v>45541.66667</v>
      </c>
      <c r="B173" s="1">
        <f>IFERROR(__xludf.DUMMYFUNCTION("""COMPUTED_VALUE"""),6110.95)</f>
        <v>6110.95</v>
      </c>
      <c r="D173" s="2">
        <f>IFERROR(__xludf.DUMMYFUNCTION("""COMPUTED_VALUE"""),45541.66666666667)</f>
        <v>45541.66667</v>
      </c>
      <c r="E173" s="1">
        <f>IFERROR(__xludf.DUMMYFUNCTION("""COMPUTED_VALUE"""),6120.61)</f>
        <v>6120.61</v>
      </c>
      <c r="G173" s="2">
        <f>IFERROR(__xludf.DUMMYFUNCTION("""COMPUTED_VALUE"""),45541.66666666667)</f>
        <v>45541.66667</v>
      </c>
      <c r="H173" s="1">
        <f>IFERROR(__xludf.DUMMYFUNCTION("""COMPUTED_VALUE"""),5921.32)</f>
        <v>5921.32</v>
      </c>
      <c r="J173" s="2">
        <f>IFERROR(__xludf.DUMMYFUNCTION("""COMPUTED_VALUE"""),45541.66666666667)</f>
        <v>45541.66667</v>
      </c>
      <c r="K173" s="1">
        <f>IFERROR(__xludf.DUMMYFUNCTION("""COMPUTED_VALUE"""),5942.4)</f>
        <v>5942.4</v>
      </c>
      <c r="M173" s="2">
        <f>IFERROR(__xludf.DUMMYFUNCTION("""COMPUTED_VALUE"""),45541.66666666667)</f>
        <v>45541.66667</v>
      </c>
      <c r="N173" s="1">
        <f>IFERROR(__xludf.DUMMYFUNCTION("""COMPUTED_VALUE"""),1.308439982E9)</f>
        <v>1308439982</v>
      </c>
    </row>
    <row r="174">
      <c r="A174" s="2">
        <f>IFERROR(__xludf.DUMMYFUNCTION("""COMPUTED_VALUE"""),45544.66666666667)</f>
        <v>45544.66667</v>
      </c>
      <c r="B174" s="1">
        <f>IFERROR(__xludf.DUMMYFUNCTION("""COMPUTED_VALUE"""),6005.18)</f>
        <v>6005.18</v>
      </c>
      <c r="D174" s="2">
        <f>IFERROR(__xludf.DUMMYFUNCTION("""COMPUTED_VALUE"""),45544.66666666667)</f>
        <v>45544.66667</v>
      </c>
      <c r="E174" s="1">
        <f>IFERROR(__xludf.DUMMYFUNCTION("""COMPUTED_VALUE"""),6031.74)</f>
        <v>6031.74</v>
      </c>
      <c r="G174" s="2">
        <f>IFERROR(__xludf.DUMMYFUNCTION("""COMPUTED_VALUE"""),45544.66666666667)</f>
        <v>45544.66667</v>
      </c>
      <c r="H174" s="1">
        <f>IFERROR(__xludf.DUMMYFUNCTION("""COMPUTED_VALUE"""),5937.53)</f>
        <v>5937.53</v>
      </c>
      <c r="J174" s="2">
        <f>IFERROR(__xludf.DUMMYFUNCTION("""COMPUTED_VALUE"""),45544.66666666667)</f>
        <v>45544.66667</v>
      </c>
      <c r="K174" s="1">
        <f>IFERROR(__xludf.DUMMYFUNCTION("""COMPUTED_VALUE"""),6010.22)</f>
        <v>6010.22</v>
      </c>
      <c r="M174" s="2">
        <f>IFERROR(__xludf.DUMMYFUNCTION("""COMPUTED_VALUE"""),45544.66666666667)</f>
        <v>45544.66667</v>
      </c>
      <c r="N174" s="1">
        <f>IFERROR(__xludf.DUMMYFUNCTION("""COMPUTED_VALUE"""),1.15441397E9)</f>
        <v>1154413970</v>
      </c>
    </row>
    <row r="175">
      <c r="A175" s="2">
        <f>IFERROR(__xludf.DUMMYFUNCTION("""COMPUTED_VALUE"""),45545.66666666667)</f>
        <v>45545.66667</v>
      </c>
      <c r="B175" s="1">
        <f>IFERROR(__xludf.DUMMYFUNCTION("""COMPUTED_VALUE"""),6045.85)</f>
        <v>6045.85</v>
      </c>
      <c r="D175" s="2">
        <f>IFERROR(__xludf.DUMMYFUNCTION("""COMPUTED_VALUE"""),45545.66666666667)</f>
        <v>45545.66667</v>
      </c>
      <c r="E175" s="1">
        <f>IFERROR(__xludf.DUMMYFUNCTION("""COMPUTED_VALUE"""),6076.16)</f>
        <v>6076.16</v>
      </c>
      <c r="G175" s="2">
        <f>IFERROR(__xludf.DUMMYFUNCTION("""COMPUTED_VALUE"""),45545.66666666667)</f>
        <v>45545.66667</v>
      </c>
      <c r="H175" s="1">
        <f>IFERROR(__xludf.DUMMYFUNCTION("""COMPUTED_VALUE"""),5983.35)</f>
        <v>5983.35</v>
      </c>
      <c r="J175" s="2">
        <f>IFERROR(__xludf.DUMMYFUNCTION("""COMPUTED_VALUE"""),45545.66666666667)</f>
        <v>45545.66667</v>
      </c>
      <c r="K175" s="1">
        <f>IFERROR(__xludf.DUMMYFUNCTION("""COMPUTED_VALUE"""),6071.44)</f>
        <v>6071.44</v>
      </c>
      <c r="M175" s="2">
        <f>IFERROR(__xludf.DUMMYFUNCTION("""COMPUTED_VALUE"""),45545.66666666667)</f>
        <v>45545.66667</v>
      </c>
      <c r="N175" s="1">
        <f>IFERROR(__xludf.DUMMYFUNCTION("""COMPUTED_VALUE"""),1.066445805E9)</f>
        <v>1066445805</v>
      </c>
    </row>
    <row r="176">
      <c r="A176" s="2">
        <f>IFERROR(__xludf.DUMMYFUNCTION("""COMPUTED_VALUE"""),45546.66666666667)</f>
        <v>45546.66667</v>
      </c>
      <c r="B176" s="1">
        <f>IFERROR(__xludf.DUMMYFUNCTION("""COMPUTED_VALUE"""),6100.69)</f>
        <v>6100.69</v>
      </c>
      <c r="D176" s="2">
        <f>IFERROR(__xludf.DUMMYFUNCTION("""COMPUTED_VALUE"""),45546.66666666667)</f>
        <v>45546.66667</v>
      </c>
      <c r="E176" s="1">
        <f>IFERROR(__xludf.DUMMYFUNCTION("""COMPUTED_VALUE"""),6260.11)</f>
        <v>6260.11</v>
      </c>
      <c r="G176" s="2">
        <f>IFERROR(__xludf.DUMMYFUNCTION("""COMPUTED_VALUE"""),45546.66666666667)</f>
        <v>45546.66667</v>
      </c>
      <c r="H176" s="1">
        <f>IFERROR(__xludf.DUMMYFUNCTION("""COMPUTED_VALUE"""),6003.67)</f>
        <v>6003.67</v>
      </c>
      <c r="J176" s="2">
        <f>IFERROR(__xludf.DUMMYFUNCTION("""COMPUTED_VALUE"""),45546.66666666667)</f>
        <v>45546.66667</v>
      </c>
      <c r="K176" s="1">
        <f>IFERROR(__xludf.DUMMYFUNCTION("""COMPUTED_VALUE"""),6250.02)</f>
        <v>6250.02</v>
      </c>
      <c r="M176" s="2">
        <f>IFERROR(__xludf.DUMMYFUNCTION("""COMPUTED_VALUE"""),45546.66666666667)</f>
        <v>45546.66667</v>
      </c>
      <c r="N176" s="1">
        <f>IFERROR(__xludf.DUMMYFUNCTION("""COMPUTED_VALUE"""),1.281527159E9)</f>
        <v>1281527159</v>
      </c>
    </row>
    <row r="177">
      <c r="A177" s="2">
        <f>IFERROR(__xludf.DUMMYFUNCTION("""COMPUTED_VALUE"""),45547.66666666667)</f>
        <v>45547.66667</v>
      </c>
      <c r="B177" s="1">
        <f>IFERROR(__xludf.DUMMYFUNCTION("""COMPUTED_VALUE"""),6262.43)</f>
        <v>6262.43</v>
      </c>
      <c r="D177" s="2">
        <f>IFERROR(__xludf.DUMMYFUNCTION("""COMPUTED_VALUE"""),45547.66666666667)</f>
        <v>45547.66667</v>
      </c>
      <c r="E177" s="1">
        <f>IFERROR(__xludf.DUMMYFUNCTION("""COMPUTED_VALUE"""),6338.9)</f>
        <v>6338.9</v>
      </c>
      <c r="G177" s="2">
        <f>IFERROR(__xludf.DUMMYFUNCTION("""COMPUTED_VALUE"""),45547.66666666667)</f>
        <v>45547.66667</v>
      </c>
      <c r="H177" s="1">
        <f>IFERROR(__xludf.DUMMYFUNCTION("""COMPUTED_VALUE"""),6221.98)</f>
        <v>6221.98</v>
      </c>
      <c r="J177" s="2">
        <f>IFERROR(__xludf.DUMMYFUNCTION("""COMPUTED_VALUE"""),45547.66666666667)</f>
        <v>45547.66667</v>
      </c>
      <c r="K177" s="1">
        <f>IFERROR(__xludf.DUMMYFUNCTION("""COMPUTED_VALUE"""),6316.33)</f>
        <v>6316.33</v>
      </c>
      <c r="M177" s="2">
        <f>IFERROR(__xludf.DUMMYFUNCTION("""COMPUTED_VALUE"""),45547.66666666667)</f>
        <v>45547.66667</v>
      </c>
      <c r="N177" s="1">
        <f>IFERROR(__xludf.DUMMYFUNCTION("""COMPUTED_VALUE"""),1.100549455E9)</f>
        <v>1100549455</v>
      </c>
    </row>
    <row r="178">
      <c r="A178" s="2">
        <f>IFERROR(__xludf.DUMMYFUNCTION("""COMPUTED_VALUE"""),45548.66666666667)</f>
        <v>45548.66667</v>
      </c>
      <c r="B178" s="1">
        <f>IFERROR(__xludf.DUMMYFUNCTION("""COMPUTED_VALUE"""),6323.21)</f>
        <v>6323.21</v>
      </c>
      <c r="D178" s="2">
        <f>IFERROR(__xludf.DUMMYFUNCTION("""COMPUTED_VALUE"""),45548.66666666667)</f>
        <v>45548.66667</v>
      </c>
      <c r="E178" s="1">
        <f>IFERROR(__xludf.DUMMYFUNCTION("""COMPUTED_VALUE"""),6365.89)</f>
        <v>6365.89</v>
      </c>
      <c r="G178" s="2">
        <f>IFERROR(__xludf.DUMMYFUNCTION("""COMPUTED_VALUE"""),45548.66666666667)</f>
        <v>45548.66667</v>
      </c>
      <c r="H178" s="1">
        <f>IFERROR(__xludf.DUMMYFUNCTION("""COMPUTED_VALUE"""),6308.04)</f>
        <v>6308.04</v>
      </c>
      <c r="J178" s="2">
        <f>IFERROR(__xludf.DUMMYFUNCTION("""COMPUTED_VALUE"""),45548.66666666667)</f>
        <v>45548.66667</v>
      </c>
      <c r="K178" s="1">
        <f>IFERROR(__xludf.DUMMYFUNCTION("""COMPUTED_VALUE"""),6350.91)</f>
        <v>6350.91</v>
      </c>
      <c r="M178" s="2">
        <f>IFERROR(__xludf.DUMMYFUNCTION("""COMPUTED_VALUE"""),45548.66666666667)</f>
        <v>45548.66667</v>
      </c>
      <c r="N178" s="1">
        <f>IFERROR(__xludf.DUMMYFUNCTION("""COMPUTED_VALUE"""),9.0702603E8)</f>
        <v>907026030</v>
      </c>
    </row>
    <row r="179">
      <c r="A179" s="2">
        <f>IFERROR(__xludf.DUMMYFUNCTION("""COMPUTED_VALUE"""),45551.66666666667)</f>
        <v>45551.66667</v>
      </c>
      <c r="B179" s="1">
        <f>IFERROR(__xludf.DUMMYFUNCTION("""COMPUTED_VALUE"""),6289.07)</f>
        <v>6289.07</v>
      </c>
      <c r="D179" s="2">
        <f>IFERROR(__xludf.DUMMYFUNCTION("""COMPUTED_VALUE"""),45551.66666666667)</f>
        <v>45551.66667</v>
      </c>
      <c r="E179" s="1">
        <f>IFERROR(__xludf.DUMMYFUNCTION("""COMPUTED_VALUE"""),6319.31)</f>
        <v>6319.31</v>
      </c>
      <c r="G179" s="2">
        <f>IFERROR(__xludf.DUMMYFUNCTION("""COMPUTED_VALUE"""),45551.66666666667)</f>
        <v>45551.66667</v>
      </c>
      <c r="H179" s="1">
        <f>IFERROR(__xludf.DUMMYFUNCTION("""COMPUTED_VALUE"""),6242.16)</f>
        <v>6242.16</v>
      </c>
      <c r="J179" s="2">
        <f>IFERROR(__xludf.DUMMYFUNCTION("""COMPUTED_VALUE"""),45551.66666666667)</f>
        <v>45551.66667</v>
      </c>
      <c r="K179" s="1">
        <f>IFERROR(__xludf.DUMMYFUNCTION("""COMPUTED_VALUE"""),6310.11)</f>
        <v>6310.11</v>
      </c>
      <c r="M179" s="2">
        <f>IFERROR(__xludf.DUMMYFUNCTION("""COMPUTED_VALUE"""),45551.66666666667)</f>
        <v>45551.66667</v>
      </c>
      <c r="N179" s="1">
        <f>IFERROR(__xludf.DUMMYFUNCTION("""COMPUTED_VALUE"""),1.073041007E9)</f>
        <v>1073041007</v>
      </c>
    </row>
    <row r="180">
      <c r="A180" s="2">
        <f>IFERROR(__xludf.DUMMYFUNCTION("""COMPUTED_VALUE"""),45552.66666666667)</f>
        <v>45552.66667</v>
      </c>
      <c r="B180" s="1">
        <f>IFERROR(__xludf.DUMMYFUNCTION("""COMPUTED_VALUE"""),6363.92)</f>
        <v>6363.92</v>
      </c>
      <c r="D180" s="2">
        <f>IFERROR(__xludf.DUMMYFUNCTION("""COMPUTED_VALUE"""),45552.66666666667)</f>
        <v>45552.66667</v>
      </c>
      <c r="E180" s="1">
        <f>IFERROR(__xludf.DUMMYFUNCTION("""COMPUTED_VALUE"""),6373.26)</f>
        <v>6373.26</v>
      </c>
      <c r="G180" s="2">
        <f>IFERROR(__xludf.DUMMYFUNCTION("""COMPUTED_VALUE"""),45552.66666666667)</f>
        <v>45552.66667</v>
      </c>
      <c r="H180" s="1">
        <f>IFERROR(__xludf.DUMMYFUNCTION("""COMPUTED_VALUE"""),6277.63)</f>
        <v>6277.63</v>
      </c>
      <c r="J180" s="2">
        <f>IFERROR(__xludf.DUMMYFUNCTION("""COMPUTED_VALUE"""),45552.66666666667)</f>
        <v>45552.66667</v>
      </c>
      <c r="K180" s="1">
        <f>IFERROR(__xludf.DUMMYFUNCTION("""COMPUTED_VALUE"""),6315.0)</f>
        <v>6315</v>
      </c>
      <c r="M180" s="2">
        <f>IFERROR(__xludf.DUMMYFUNCTION("""COMPUTED_VALUE"""),45552.66666666667)</f>
        <v>45552.66667</v>
      </c>
      <c r="N180" s="1">
        <f>IFERROR(__xludf.DUMMYFUNCTION("""COMPUTED_VALUE"""),1.064565058E9)</f>
        <v>1064565058</v>
      </c>
    </row>
    <row r="181">
      <c r="A181" s="2">
        <f>IFERROR(__xludf.DUMMYFUNCTION("""COMPUTED_VALUE"""),45553.66666666667)</f>
        <v>45553.66667</v>
      </c>
      <c r="B181" s="1">
        <f>IFERROR(__xludf.DUMMYFUNCTION("""COMPUTED_VALUE"""),6332.86)</f>
        <v>6332.86</v>
      </c>
      <c r="D181" s="2">
        <f>IFERROR(__xludf.DUMMYFUNCTION("""COMPUTED_VALUE"""),45553.66666666667)</f>
        <v>45553.66667</v>
      </c>
      <c r="E181" s="1">
        <f>IFERROR(__xludf.DUMMYFUNCTION("""COMPUTED_VALUE"""),6387.31)</f>
        <v>6387.31</v>
      </c>
      <c r="G181" s="2">
        <f>IFERROR(__xludf.DUMMYFUNCTION("""COMPUTED_VALUE"""),45553.66666666667)</f>
        <v>45553.66667</v>
      </c>
      <c r="H181" s="1">
        <f>IFERROR(__xludf.DUMMYFUNCTION("""COMPUTED_VALUE"""),6281.59)</f>
        <v>6281.59</v>
      </c>
      <c r="J181" s="2">
        <f>IFERROR(__xludf.DUMMYFUNCTION("""COMPUTED_VALUE"""),45553.66666666667)</f>
        <v>45553.66667</v>
      </c>
      <c r="K181" s="1">
        <f>IFERROR(__xludf.DUMMYFUNCTION("""COMPUTED_VALUE"""),6291.72)</f>
        <v>6291.72</v>
      </c>
      <c r="M181" s="2">
        <f>IFERROR(__xludf.DUMMYFUNCTION("""COMPUTED_VALUE"""),45553.66666666667)</f>
        <v>45553.66667</v>
      </c>
      <c r="N181" s="1">
        <f>IFERROR(__xludf.DUMMYFUNCTION("""COMPUTED_VALUE"""),1.076176483E9)</f>
        <v>1076176483</v>
      </c>
    </row>
    <row r="182">
      <c r="A182" s="2">
        <f>IFERROR(__xludf.DUMMYFUNCTION("""COMPUTED_VALUE"""),45554.66666666667)</f>
        <v>45554.66667</v>
      </c>
      <c r="B182" s="1">
        <f>IFERROR(__xludf.DUMMYFUNCTION("""COMPUTED_VALUE"""),6457.01)</f>
        <v>6457.01</v>
      </c>
      <c r="D182" s="2">
        <f>IFERROR(__xludf.DUMMYFUNCTION("""COMPUTED_VALUE"""),45554.66666666667)</f>
        <v>45554.66667</v>
      </c>
      <c r="E182" s="1">
        <f>IFERROR(__xludf.DUMMYFUNCTION("""COMPUTED_VALUE"""),6517.51)</f>
        <v>6517.51</v>
      </c>
      <c r="G182" s="2">
        <f>IFERROR(__xludf.DUMMYFUNCTION("""COMPUTED_VALUE"""),45554.66666666667)</f>
        <v>45554.66667</v>
      </c>
      <c r="H182" s="1">
        <f>IFERROR(__xludf.DUMMYFUNCTION("""COMPUTED_VALUE"""),6433.04)</f>
        <v>6433.04</v>
      </c>
      <c r="J182" s="2">
        <f>IFERROR(__xludf.DUMMYFUNCTION("""COMPUTED_VALUE"""),45554.66666666667)</f>
        <v>45554.66667</v>
      </c>
      <c r="K182" s="1">
        <f>IFERROR(__xludf.DUMMYFUNCTION("""COMPUTED_VALUE"""),6480.21)</f>
        <v>6480.21</v>
      </c>
      <c r="M182" s="2">
        <f>IFERROR(__xludf.DUMMYFUNCTION("""COMPUTED_VALUE"""),45554.66666666667)</f>
        <v>45554.66667</v>
      </c>
      <c r="N182" s="1">
        <f>IFERROR(__xludf.DUMMYFUNCTION("""COMPUTED_VALUE"""),1.161055292E9)</f>
        <v>1161055292</v>
      </c>
    </row>
    <row r="183">
      <c r="A183" s="2">
        <f>IFERROR(__xludf.DUMMYFUNCTION("""COMPUTED_VALUE"""),45555.66666666667)</f>
        <v>45555.66667</v>
      </c>
      <c r="B183" s="1">
        <f>IFERROR(__xludf.DUMMYFUNCTION("""COMPUTED_VALUE"""),6471.15)</f>
        <v>6471.15</v>
      </c>
      <c r="D183" s="2">
        <f>IFERROR(__xludf.DUMMYFUNCTION("""COMPUTED_VALUE"""),45555.66666666667)</f>
        <v>45555.66667</v>
      </c>
      <c r="E183" s="1">
        <f>IFERROR(__xludf.DUMMYFUNCTION("""COMPUTED_VALUE"""),6498.26)</f>
        <v>6498.26</v>
      </c>
      <c r="G183" s="2">
        <f>IFERROR(__xludf.DUMMYFUNCTION("""COMPUTED_VALUE"""),45555.66666666667)</f>
        <v>45555.66667</v>
      </c>
      <c r="H183" s="1">
        <f>IFERROR(__xludf.DUMMYFUNCTION("""COMPUTED_VALUE"""),6419.83)</f>
        <v>6419.83</v>
      </c>
      <c r="J183" s="2">
        <f>IFERROR(__xludf.DUMMYFUNCTION("""COMPUTED_VALUE"""),45555.66666666667)</f>
        <v>45555.66667</v>
      </c>
      <c r="K183" s="1">
        <f>IFERROR(__xludf.DUMMYFUNCTION("""COMPUTED_VALUE"""),6459.56)</f>
        <v>6459.56</v>
      </c>
      <c r="M183" s="2">
        <f>IFERROR(__xludf.DUMMYFUNCTION("""COMPUTED_VALUE"""),45555.66666666667)</f>
        <v>45555.66667</v>
      </c>
      <c r="N183" s="1">
        <f>IFERROR(__xludf.DUMMYFUNCTION("""COMPUTED_VALUE"""),2.682747863E9)</f>
        <v>2682747863</v>
      </c>
    </row>
    <row r="184">
      <c r="A184" s="2">
        <f>IFERROR(__xludf.DUMMYFUNCTION("""COMPUTED_VALUE"""),45558.66666666667)</f>
        <v>45558.66667</v>
      </c>
      <c r="B184" s="1">
        <f>IFERROR(__xludf.DUMMYFUNCTION("""COMPUTED_VALUE"""),6477.15)</f>
        <v>6477.15</v>
      </c>
      <c r="D184" s="2">
        <f>IFERROR(__xludf.DUMMYFUNCTION("""COMPUTED_VALUE"""),45558.66666666667)</f>
        <v>45558.66667</v>
      </c>
      <c r="E184" s="1">
        <f>IFERROR(__xludf.DUMMYFUNCTION("""COMPUTED_VALUE"""),6479.4)</f>
        <v>6479.4</v>
      </c>
      <c r="G184" s="2">
        <f>IFERROR(__xludf.DUMMYFUNCTION("""COMPUTED_VALUE"""),45558.66666666667)</f>
        <v>45558.66667</v>
      </c>
      <c r="H184" s="1">
        <f>IFERROR(__xludf.DUMMYFUNCTION("""COMPUTED_VALUE"""),6435.52)</f>
        <v>6435.52</v>
      </c>
      <c r="J184" s="2">
        <f>IFERROR(__xludf.DUMMYFUNCTION("""COMPUTED_VALUE"""),45558.66666666667)</f>
        <v>45558.66667</v>
      </c>
      <c r="K184" s="1">
        <f>IFERROR(__xludf.DUMMYFUNCTION("""COMPUTED_VALUE"""),6452.09)</f>
        <v>6452.09</v>
      </c>
      <c r="M184" s="2">
        <f>IFERROR(__xludf.DUMMYFUNCTION("""COMPUTED_VALUE"""),45558.66666666667)</f>
        <v>45558.66667</v>
      </c>
      <c r="N184" s="1">
        <f>IFERROR(__xludf.DUMMYFUNCTION("""COMPUTED_VALUE"""),1.002478689E9)</f>
        <v>1002478689</v>
      </c>
    </row>
    <row r="185">
      <c r="A185" s="2">
        <f>IFERROR(__xludf.DUMMYFUNCTION("""COMPUTED_VALUE"""),45559.66666666667)</f>
        <v>45559.66667</v>
      </c>
      <c r="B185" s="1">
        <f>IFERROR(__xludf.DUMMYFUNCTION("""COMPUTED_VALUE"""),6479.31)</f>
        <v>6479.31</v>
      </c>
      <c r="D185" s="2">
        <f>IFERROR(__xludf.DUMMYFUNCTION("""COMPUTED_VALUE"""),45559.66666666667)</f>
        <v>45559.66667</v>
      </c>
      <c r="E185" s="1">
        <f>IFERROR(__xludf.DUMMYFUNCTION("""COMPUTED_VALUE"""),6513.16)</f>
        <v>6513.16</v>
      </c>
      <c r="G185" s="2">
        <f>IFERROR(__xludf.DUMMYFUNCTION("""COMPUTED_VALUE"""),45559.66666666667)</f>
        <v>45559.66667</v>
      </c>
      <c r="H185" s="1">
        <f>IFERROR(__xludf.DUMMYFUNCTION("""COMPUTED_VALUE"""),6403.53)</f>
        <v>6403.53</v>
      </c>
      <c r="J185" s="2">
        <f>IFERROR(__xludf.DUMMYFUNCTION("""COMPUTED_VALUE"""),45559.66666666667)</f>
        <v>45559.66667</v>
      </c>
      <c r="K185" s="1">
        <f>IFERROR(__xludf.DUMMYFUNCTION("""COMPUTED_VALUE"""),6496.22)</f>
        <v>6496.22</v>
      </c>
      <c r="M185" s="2">
        <f>IFERROR(__xludf.DUMMYFUNCTION("""COMPUTED_VALUE"""),45559.66666666667)</f>
        <v>45559.66667</v>
      </c>
      <c r="N185" s="1">
        <f>IFERROR(__xludf.DUMMYFUNCTION("""COMPUTED_VALUE"""),1.122148062E9)</f>
        <v>1122148062</v>
      </c>
    </row>
    <row r="186">
      <c r="A186" s="2">
        <f>IFERROR(__xludf.DUMMYFUNCTION("""COMPUTED_VALUE"""),45560.66666666667)</f>
        <v>45560.66667</v>
      </c>
      <c r="B186" s="1">
        <f>IFERROR(__xludf.DUMMYFUNCTION("""COMPUTED_VALUE"""),6487.68)</f>
        <v>6487.68</v>
      </c>
      <c r="D186" s="2">
        <f>IFERROR(__xludf.DUMMYFUNCTION("""COMPUTED_VALUE"""),45560.66666666667)</f>
        <v>45560.66667</v>
      </c>
      <c r="E186" s="1">
        <f>IFERROR(__xludf.DUMMYFUNCTION("""COMPUTED_VALUE"""),6553.12)</f>
        <v>6553.12</v>
      </c>
      <c r="G186" s="2">
        <f>IFERROR(__xludf.DUMMYFUNCTION("""COMPUTED_VALUE"""),45560.66666666667)</f>
        <v>45560.66667</v>
      </c>
      <c r="H186" s="1">
        <f>IFERROR(__xludf.DUMMYFUNCTION("""COMPUTED_VALUE"""),6482.82)</f>
        <v>6482.82</v>
      </c>
      <c r="J186" s="2">
        <f>IFERROR(__xludf.DUMMYFUNCTION("""COMPUTED_VALUE"""),45560.66666666667)</f>
        <v>45560.66667</v>
      </c>
      <c r="K186" s="1">
        <f>IFERROR(__xludf.DUMMYFUNCTION("""COMPUTED_VALUE"""),6523.43)</f>
        <v>6523.43</v>
      </c>
      <c r="M186" s="2">
        <f>IFERROR(__xludf.DUMMYFUNCTION("""COMPUTED_VALUE"""),45560.66666666667)</f>
        <v>45560.66667</v>
      </c>
      <c r="N186" s="1">
        <f>IFERROR(__xludf.DUMMYFUNCTION("""COMPUTED_VALUE"""),1.030605544E9)</f>
        <v>1030605544</v>
      </c>
    </row>
    <row r="187">
      <c r="A187" s="2">
        <f>IFERROR(__xludf.DUMMYFUNCTION("""COMPUTED_VALUE"""),45561.66666666667)</f>
        <v>45561.66667</v>
      </c>
      <c r="B187" s="1">
        <f>IFERROR(__xludf.DUMMYFUNCTION("""COMPUTED_VALUE"""),6626.22)</f>
        <v>6626.22</v>
      </c>
      <c r="D187" s="2">
        <f>IFERROR(__xludf.DUMMYFUNCTION("""COMPUTED_VALUE"""),45561.66666666667)</f>
        <v>45561.66667</v>
      </c>
      <c r="E187" s="1">
        <f>IFERROR(__xludf.DUMMYFUNCTION("""COMPUTED_VALUE"""),6626.22)</f>
        <v>6626.22</v>
      </c>
      <c r="G187" s="2">
        <f>IFERROR(__xludf.DUMMYFUNCTION("""COMPUTED_VALUE"""),45561.66666666667)</f>
        <v>45561.66667</v>
      </c>
      <c r="H187" s="1">
        <f>IFERROR(__xludf.DUMMYFUNCTION("""COMPUTED_VALUE"""),6515.5)</f>
        <v>6515.5</v>
      </c>
      <c r="J187" s="2">
        <f>IFERROR(__xludf.DUMMYFUNCTION("""COMPUTED_VALUE"""),45561.66666666667)</f>
        <v>45561.66667</v>
      </c>
      <c r="K187" s="1">
        <f>IFERROR(__xludf.DUMMYFUNCTION("""COMPUTED_VALUE"""),6571.62)</f>
        <v>6571.62</v>
      </c>
      <c r="M187" s="2">
        <f>IFERROR(__xludf.DUMMYFUNCTION("""COMPUTED_VALUE"""),45561.66666666667)</f>
        <v>45561.66667</v>
      </c>
      <c r="N187" s="1">
        <f>IFERROR(__xludf.DUMMYFUNCTION("""COMPUTED_VALUE"""),1.129510426E9)</f>
        <v>1129510426</v>
      </c>
    </row>
    <row r="188">
      <c r="A188" s="2">
        <f>IFERROR(__xludf.DUMMYFUNCTION("""COMPUTED_VALUE"""),45562.66666666667)</f>
        <v>45562.66667</v>
      </c>
      <c r="B188" s="1">
        <f>IFERROR(__xludf.DUMMYFUNCTION("""COMPUTED_VALUE"""),6584.56)</f>
        <v>6584.56</v>
      </c>
      <c r="D188" s="2">
        <f>IFERROR(__xludf.DUMMYFUNCTION("""COMPUTED_VALUE"""),45562.66666666667)</f>
        <v>45562.66667</v>
      </c>
      <c r="E188" s="1">
        <f>IFERROR(__xludf.DUMMYFUNCTION("""COMPUTED_VALUE"""),6584.56)</f>
        <v>6584.56</v>
      </c>
      <c r="G188" s="2">
        <f>IFERROR(__xludf.DUMMYFUNCTION("""COMPUTED_VALUE"""),45562.66666666667)</f>
        <v>45562.66667</v>
      </c>
      <c r="H188" s="1">
        <f>IFERROR(__xludf.DUMMYFUNCTION("""COMPUTED_VALUE"""),6502.78)</f>
        <v>6502.78</v>
      </c>
      <c r="J188" s="2">
        <f>IFERROR(__xludf.DUMMYFUNCTION("""COMPUTED_VALUE"""),45562.66666666667)</f>
        <v>45562.66667</v>
      </c>
      <c r="K188" s="1">
        <f>IFERROR(__xludf.DUMMYFUNCTION("""COMPUTED_VALUE"""),6525.34)</f>
        <v>6525.34</v>
      </c>
      <c r="M188" s="2">
        <f>IFERROR(__xludf.DUMMYFUNCTION("""COMPUTED_VALUE"""),45562.66666666667)</f>
        <v>45562.66667</v>
      </c>
      <c r="N188" s="1">
        <f>IFERROR(__xludf.DUMMYFUNCTION("""COMPUTED_VALUE"""),9.13914213E8)</f>
        <v>913914213</v>
      </c>
    </row>
    <row r="189">
      <c r="A189" s="2">
        <f>IFERROR(__xludf.DUMMYFUNCTION("""COMPUTED_VALUE"""),45565.66666666667)</f>
        <v>45565.66667</v>
      </c>
      <c r="B189" s="1">
        <f>IFERROR(__xludf.DUMMYFUNCTION("""COMPUTED_VALUE"""),6496.81)</f>
        <v>6496.81</v>
      </c>
      <c r="D189" s="2">
        <f>IFERROR(__xludf.DUMMYFUNCTION("""COMPUTED_VALUE"""),45565.66666666667)</f>
        <v>45565.66667</v>
      </c>
      <c r="E189" s="1">
        <f>IFERROR(__xludf.DUMMYFUNCTION("""COMPUTED_VALUE"""),6569.31)</f>
        <v>6569.31</v>
      </c>
      <c r="G189" s="2">
        <f>IFERROR(__xludf.DUMMYFUNCTION("""COMPUTED_VALUE"""),45565.66666666667)</f>
        <v>45565.66667</v>
      </c>
      <c r="H189" s="1">
        <f>IFERROR(__xludf.DUMMYFUNCTION("""COMPUTED_VALUE"""),6487.06)</f>
        <v>6487.06</v>
      </c>
      <c r="J189" s="2">
        <f>IFERROR(__xludf.DUMMYFUNCTION("""COMPUTED_VALUE"""),45565.66666666667)</f>
        <v>45565.66667</v>
      </c>
      <c r="K189" s="1">
        <f>IFERROR(__xludf.DUMMYFUNCTION("""COMPUTED_VALUE"""),6566.63)</f>
        <v>6566.63</v>
      </c>
      <c r="M189" s="2">
        <f>IFERROR(__xludf.DUMMYFUNCTION("""COMPUTED_VALUE"""),45565.66666666667)</f>
        <v>45565.66667</v>
      </c>
      <c r="N189" s="1">
        <f>IFERROR(__xludf.DUMMYFUNCTION("""COMPUTED_VALUE"""),8.66911223E8)</f>
        <v>866911223</v>
      </c>
    </row>
    <row r="190">
      <c r="A190" s="2">
        <f>IFERROR(__xludf.DUMMYFUNCTION("""COMPUTED_VALUE"""),45566.66666666667)</f>
        <v>45566.66667</v>
      </c>
      <c r="B190" s="1">
        <f>IFERROR(__xludf.DUMMYFUNCTION("""COMPUTED_VALUE"""),6553.71)</f>
        <v>6553.71</v>
      </c>
      <c r="D190" s="2">
        <f>IFERROR(__xludf.DUMMYFUNCTION("""COMPUTED_VALUE"""),45566.66666666667)</f>
        <v>45566.66667</v>
      </c>
      <c r="E190" s="1">
        <f>IFERROR(__xludf.DUMMYFUNCTION("""COMPUTED_VALUE"""),6557.77)</f>
        <v>6557.77</v>
      </c>
      <c r="G190" s="2">
        <f>IFERROR(__xludf.DUMMYFUNCTION("""COMPUTED_VALUE"""),45566.66666666667)</f>
        <v>45566.66667</v>
      </c>
      <c r="H190" s="1">
        <f>IFERROR(__xludf.DUMMYFUNCTION("""COMPUTED_VALUE"""),6385.91)</f>
        <v>6385.91</v>
      </c>
      <c r="J190" s="2">
        <f>IFERROR(__xludf.DUMMYFUNCTION("""COMPUTED_VALUE"""),45566.66666666667)</f>
        <v>45566.66667</v>
      </c>
      <c r="K190" s="1">
        <f>IFERROR(__xludf.DUMMYFUNCTION("""COMPUTED_VALUE"""),6426.7)</f>
        <v>6426.7</v>
      </c>
      <c r="M190" s="2">
        <f>IFERROR(__xludf.DUMMYFUNCTION("""COMPUTED_VALUE"""),45566.66666666667)</f>
        <v>45566.66667</v>
      </c>
      <c r="N190" s="1">
        <f>IFERROR(__xludf.DUMMYFUNCTION("""COMPUTED_VALUE"""),1.049574506E9)</f>
        <v>1049574506</v>
      </c>
    </row>
    <row r="191">
      <c r="A191" s="2">
        <f>IFERROR(__xludf.DUMMYFUNCTION("""COMPUTED_VALUE"""),45567.66666666667)</f>
        <v>45567.66667</v>
      </c>
      <c r="B191" s="1">
        <f>IFERROR(__xludf.DUMMYFUNCTION("""COMPUTED_VALUE"""),6421.02)</f>
        <v>6421.02</v>
      </c>
      <c r="D191" s="2">
        <f>IFERROR(__xludf.DUMMYFUNCTION("""COMPUTED_VALUE"""),45567.66666666667)</f>
        <v>45567.66667</v>
      </c>
      <c r="E191" s="1">
        <f>IFERROR(__xludf.DUMMYFUNCTION("""COMPUTED_VALUE"""),6474.79)</f>
        <v>6474.79</v>
      </c>
      <c r="G191" s="2">
        <f>IFERROR(__xludf.DUMMYFUNCTION("""COMPUTED_VALUE"""),45567.66666666667)</f>
        <v>45567.66667</v>
      </c>
      <c r="H191" s="1">
        <f>IFERROR(__xludf.DUMMYFUNCTION("""COMPUTED_VALUE"""),6375.8)</f>
        <v>6375.8</v>
      </c>
      <c r="J191" s="2">
        <f>IFERROR(__xludf.DUMMYFUNCTION("""COMPUTED_VALUE"""),45567.66666666667)</f>
        <v>45567.66667</v>
      </c>
      <c r="K191" s="1">
        <f>IFERROR(__xludf.DUMMYFUNCTION("""COMPUTED_VALUE"""),6452.21)</f>
        <v>6452.21</v>
      </c>
      <c r="M191" s="2">
        <f>IFERROR(__xludf.DUMMYFUNCTION("""COMPUTED_VALUE"""),45567.66666666667)</f>
        <v>45567.66667</v>
      </c>
      <c r="N191" s="1">
        <f>IFERROR(__xludf.DUMMYFUNCTION("""COMPUTED_VALUE"""),7.87451843E8)</f>
        <v>787451843</v>
      </c>
    </row>
    <row r="192">
      <c r="A192" s="2">
        <f>IFERROR(__xludf.DUMMYFUNCTION("""COMPUTED_VALUE"""),45568.66666666667)</f>
        <v>45568.66667</v>
      </c>
      <c r="B192" s="1">
        <f>IFERROR(__xludf.DUMMYFUNCTION("""COMPUTED_VALUE"""),6440.92)</f>
        <v>6440.92</v>
      </c>
      <c r="D192" s="2">
        <f>IFERROR(__xludf.DUMMYFUNCTION("""COMPUTED_VALUE"""),45568.66666666667)</f>
        <v>45568.66667</v>
      </c>
      <c r="E192" s="1">
        <f>IFERROR(__xludf.DUMMYFUNCTION("""COMPUTED_VALUE"""),6524.19)</f>
        <v>6524.19</v>
      </c>
      <c r="G192" s="2">
        <f>IFERROR(__xludf.DUMMYFUNCTION("""COMPUTED_VALUE"""),45568.66666666667)</f>
        <v>45568.66667</v>
      </c>
      <c r="H192" s="1">
        <f>IFERROR(__xludf.DUMMYFUNCTION("""COMPUTED_VALUE"""),6437.01)</f>
        <v>6437.01</v>
      </c>
      <c r="J192" s="2">
        <f>IFERROR(__xludf.DUMMYFUNCTION("""COMPUTED_VALUE"""),45568.66666666667)</f>
        <v>45568.66667</v>
      </c>
      <c r="K192" s="1">
        <f>IFERROR(__xludf.DUMMYFUNCTION("""COMPUTED_VALUE"""),6490.89)</f>
        <v>6490.89</v>
      </c>
      <c r="M192" s="2">
        <f>IFERROR(__xludf.DUMMYFUNCTION("""COMPUTED_VALUE"""),45568.66666666667)</f>
        <v>45568.66667</v>
      </c>
      <c r="N192" s="1">
        <f>IFERROR(__xludf.DUMMYFUNCTION("""COMPUTED_VALUE"""),8.3274223E8)</f>
        <v>832742230</v>
      </c>
    </row>
    <row r="193">
      <c r="A193" s="2">
        <f>IFERROR(__xludf.DUMMYFUNCTION("""COMPUTED_VALUE"""),45569.66666666667)</f>
        <v>45569.66667</v>
      </c>
      <c r="B193" s="1">
        <f>IFERROR(__xludf.DUMMYFUNCTION("""COMPUTED_VALUE"""),6567.19)</f>
        <v>6567.19</v>
      </c>
      <c r="D193" s="2">
        <f>IFERROR(__xludf.DUMMYFUNCTION("""COMPUTED_VALUE"""),45569.66666666667)</f>
        <v>45569.66667</v>
      </c>
      <c r="E193" s="1">
        <f>IFERROR(__xludf.DUMMYFUNCTION("""COMPUTED_VALUE"""),6569.42)</f>
        <v>6569.42</v>
      </c>
      <c r="G193" s="2">
        <f>IFERROR(__xludf.DUMMYFUNCTION("""COMPUTED_VALUE"""),45569.66666666667)</f>
        <v>45569.66667</v>
      </c>
      <c r="H193" s="1">
        <f>IFERROR(__xludf.DUMMYFUNCTION("""COMPUTED_VALUE"""),6485.23)</f>
        <v>6485.23</v>
      </c>
      <c r="J193" s="2">
        <f>IFERROR(__xludf.DUMMYFUNCTION("""COMPUTED_VALUE"""),45569.66666666667)</f>
        <v>45569.66667</v>
      </c>
      <c r="K193" s="1">
        <f>IFERROR(__xludf.DUMMYFUNCTION("""COMPUTED_VALUE"""),6564.96)</f>
        <v>6564.96</v>
      </c>
      <c r="M193" s="2">
        <f>IFERROR(__xludf.DUMMYFUNCTION("""COMPUTED_VALUE"""),45569.66666666667)</f>
        <v>45569.66667</v>
      </c>
      <c r="N193" s="1">
        <f>IFERROR(__xludf.DUMMYFUNCTION("""COMPUTED_VALUE"""),8.63795482E8)</f>
        <v>863795482</v>
      </c>
    </row>
    <row r="194">
      <c r="A194" s="2">
        <f>IFERROR(__xludf.DUMMYFUNCTION("""COMPUTED_VALUE"""),45572.66666666667)</f>
        <v>45572.66667</v>
      </c>
      <c r="B194" s="1">
        <f>IFERROR(__xludf.DUMMYFUNCTION("""COMPUTED_VALUE"""),6546.64)</f>
        <v>6546.64</v>
      </c>
      <c r="D194" s="2">
        <f>IFERROR(__xludf.DUMMYFUNCTION("""COMPUTED_VALUE"""),45572.66666666667)</f>
        <v>45572.66667</v>
      </c>
      <c r="E194" s="1">
        <f>IFERROR(__xludf.DUMMYFUNCTION("""COMPUTED_VALUE"""),6582.25)</f>
        <v>6582.25</v>
      </c>
      <c r="G194" s="2">
        <f>IFERROR(__xludf.DUMMYFUNCTION("""COMPUTED_VALUE"""),45572.66666666667)</f>
        <v>45572.66667</v>
      </c>
      <c r="H194" s="1">
        <f>IFERROR(__xludf.DUMMYFUNCTION("""COMPUTED_VALUE"""),6495.38)</f>
        <v>6495.38</v>
      </c>
      <c r="J194" s="2">
        <f>IFERROR(__xludf.DUMMYFUNCTION("""COMPUTED_VALUE"""),45572.66666666667)</f>
        <v>45572.66667</v>
      </c>
      <c r="K194" s="1">
        <f>IFERROR(__xludf.DUMMYFUNCTION("""COMPUTED_VALUE"""),6502.82)</f>
        <v>6502.82</v>
      </c>
      <c r="M194" s="2">
        <f>IFERROR(__xludf.DUMMYFUNCTION("""COMPUTED_VALUE"""),45572.66666666667)</f>
        <v>45572.66667</v>
      </c>
      <c r="N194" s="1">
        <f>IFERROR(__xludf.DUMMYFUNCTION("""COMPUTED_VALUE"""),1.01714032E9)</f>
        <v>1017140320</v>
      </c>
    </row>
    <row r="195">
      <c r="A195" s="2">
        <f>IFERROR(__xludf.DUMMYFUNCTION("""COMPUTED_VALUE"""),45573.66666666667)</f>
        <v>45573.66667</v>
      </c>
      <c r="B195" s="1">
        <f>IFERROR(__xludf.DUMMYFUNCTION("""COMPUTED_VALUE"""),6556.18)</f>
        <v>6556.18</v>
      </c>
      <c r="D195" s="2">
        <f>IFERROR(__xludf.DUMMYFUNCTION("""COMPUTED_VALUE"""),45573.66666666667)</f>
        <v>45573.66667</v>
      </c>
      <c r="E195" s="1">
        <f>IFERROR(__xludf.DUMMYFUNCTION("""COMPUTED_VALUE"""),6635.18)</f>
        <v>6635.18</v>
      </c>
      <c r="G195" s="2">
        <f>IFERROR(__xludf.DUMMYFUNCTION("""COMPUTED_VALUE"""),45573.66666666667)</f>
        <v>45573.66667</v>
      </c>
      <c r="H195" s="1">
        <f>IFERROR(__xludf.DUMMYFUNCTION("""COMPUTED_VALUE"""),6537.19)</f>
        <v>6537.19</v>
      </c>
      <c r="J195" s="2">
        <f>IFERROR(__xludf.DUMMYFUNCTION("""COMPUTED_VALUE"""),45573.66666666667)</f>
        <v>45573.66667</v>
      </c>
      <c r="K195" s="1">
        <f>IFERROR(__xludf.DUMMYFUNCTION("""COMPUTED_VALUE"""),6628.04)</f>
        <v>6628.04</v>
      </c>
      <c r="M195" s="2">
        <f>IFERROR(__xludf.DUMMYFUNCTION("""COMPUTED_VALUE"""),45573.66666666667)</f>
        <v>45573.66667</v>
      </c>
      <c r="N195" s="1">
        <f>IFERROR(__xludf.DUMMYFUNCTION("""COMPUTED_VALUE"""),9.67547398E8)</f>
        <v>967547398</v>
      </c>
    </row>
    <row r="196">
      <c r="A196" s="2">
        <f>IFERROR(__xludf.DUMMYFUNCTION("""COMPUTED_VALUE"""),45574.66666666667)</f>
        <v>45574.66667</v>
      </c>
      <c r="B196" s="1">
        <f>IFERROR(__xludf.DUMMYFUNCTION("""COMPUTED_VALUE"""),6632.1)</f>
        <v>6632.1</v>
      </c>
      <c r="D196" s="2">
        <f>IFERROR(__xludf.DUMMYFUNCTION("""COMPUTED_VALUE"""),45574.66666666667)</f>
        <v>45574.66667</v>
      </c>
      <c r="E196" s="1">
        <f>IFERROR(__xludf.DUMMYFUNCTION("""COMPUTED_VALUE"""),6678.45)</f>
        <v>6678.45</v>
      </c>
      <c r="G196" s="2">
        <f>IFERROR(__xludf.DUMMYFUNCTION("""COMPUTED_VALUE"""),45574.66666666667)</f>
        <v>45574.66667</v>
      </c>
      <c r="H196" s="1">
        <f>IFERROR(__xludf.DUMMYFUNCTION("""COMPUTED_VALUE"""),6602.77)</f>
        <v>6602.77</v>
      </c>
      <c r="J196" s="2">
        <f>IFERROR(__xludf.DUMMYFUNCTION("""COMPUTED_VALUE"""),45574.66666666667)</f>
        <v>45574.66667</v>
      </c>
      <c r="K196" s="1">
        <f>IFERROR(__xludf.DUMMYFUNCTION("""COMPUTED_VALUE"""),6674.09)</f>
        <v>6674.09</v>
      </c>
      <c r="M196" s="2">
        <f>IFERROR(__xludf.DUMMYFUNCTION("""COMPUTED_VALUE"""),45574.66666666667)</f>
        <v>45574.66667</v>
      </c>
      <c r="N196" s="1">
        <f>IFERROR(__xludf.DUMMYFUNCTION("""COMPUTED_VALUE"""),9.15972773E8)</f>
        <v>915972773</v>
      </c>
    </row>
    <row r="197">
      <c r="A197" s="2">
        <f>IFERROR(__xludf.DUMMYFUNCTION("""COMPUTED_VALUE"""),45575.66666666667)</f>
        <v>45575.66667</v>
      </c>
      <c r="B197" s="1">
        <f>IFERROR(__xludf.DUMMYFUNCTION("""COMPUTED_VALUE"""),6626.87)</f>
        <v>6626.87</v>
      </c>
      <c r="D197" s="2">
        <f>IFERROR(__xludf.DUMMYFUNCTION("""COMPUTED_VALUE"""),45575.66666666667)</f>
        <v>45575.66667</v>
      </c>
      <c r="E197" s="1">
        <f>IFERROR(__xludf.DUMMYFUNCTION("""COMPUTED_VALUE"""),6698.39)</f>
        <v>6698.39</v>
      </c>
      <c r="G197" s="2">
        <f>IFERROR(__xludf.DUMMYFUNCTION("""COMPUTED_VALUE"""),45575.66666666667)</f>
        <v>45575.66667</v>
      </c>
      <c r="H197" s="1">
        <f>IFERROR(__xludf.DUMMYFUNCTION("""COMPUTED_VALUE"""),6618.65)</f>
        <v>6618.65</v>
      </c>
      <c r="J197" s="2">
        <f>IFERROR(__xludf.DUMMYFUNCTION("""COMPUTED_VALUE"""),45575.66666666667)</f>
        <v>45575.66667</v>
      </c>
      <c r="K197" s="1">
        <f>IFERROR(__xludf.DUMMYFUNCTION("""COMPUTED_VALUE"""),6680.23)</f>
        <v>6680.23</v>
      </c>
      <c r="M197" s="2">
        <f>IFERROR(__xludf.DUMMYFUNCTION("""COMPUTED_VALUE"""),45575.66666666667)</f>
        <v>45575.66667</v>
      </c>
      <c r="N197" s="1">
        <f>IFERROR(__xludf.DUMMYFUNCTION("""COMPUTED_VALUE"""),9.28029201E8)</f>
        <v>928029201</v>
      </c>
    </row>
    <row r="198">
      <c r="A198" s="2">
        <f>IFERROR(__xludf.DUMMYFUNCTION("""COMPUTED_VALUE"""),45576.66666666667)</f>
        <v>45576.66667</v>
      </c>
      <c r="B198" s="1">
        <f>IFERROR(__xludf.DUMMYFUNCTION("""COMPUTED_VALUE"""),6665.01)</f>
        <v>6665.01</v>
      </c>
      <c r="D198" s="2">
        <f>IFERROR(__xludf.DUMMYFUNCTION("""COMPUTED_VALUE"""),45576.66666666667)</f>
        <v>45576.66667</v>
      </c>
      <c r="E198" s="1">
        <f>IFERROR(__xludf.DUMMYFUNCTION("""COMPUTED_VALUE"""),6704.54)</f>
        <v>6704.54</v>
      </c>
      <c r="G198" s="2">
        <f>IFERROR(__xludf.DUMMYFUNCTION("""COMPUTED_VALUE"""),45576.66666666667)</f>
        <v>45576.66667</v>
      </c>
      <c r="H198" s="1">
        <f>IFERROR(__xludf.DUMMYFUNCTION("""COMPUTED_VALUE"""),6650.15)</f>
        <v>6650.15</v>
      </c>
      <c r="J198" s="2">
        <f>IFERROR(__xludf.DUMMYFUNCTION("""COMPUTED_VALUE"""),45576.66666666667)</f>
        <v>45576.66667</v>
      </c>
      <c r="K198" s="1">
        <f>IFERROR(__xludf.DUMMYFUNCTION("""COMPUTED_VALUE"""),6690.54)</f>
        <v>6690.54</v>
      </c>
      <c r="M198" s="2">
        <f>IFERROR(__xludf.DUMMYFUNCTION("""COMPUTED_VALUE"""),45576.66666666667)</f>
        <v>45576.66667</v>
      </c>
      <c r="N198" s="1">
        <f>IFERROR(__xludf.DUMMYFUNCTION("""COMPUTED_VALUE"""),7.90229593E8)</f>
        <v>790229593</v>
      </c>
    </row>
    <row r="199">
      <c r="A199" s="2">
        <f>IFERROR(__xludf.DUMMYFUNCTION("""COMPUTED_VALUE"""),45579.66666666667)</f>
        <v>45579.66667</v>
      </c>
      <c r="B199" s="1">
        <f>IFERROR(__xludf.DUMMYFUNCTION("""COMPUTED_VALUE"""),6736.44)</f>
        <v>6736.44</v>
      </c>
      <c r="D199" s="2">
        <f>IFERROR(__xludf.DUMMYFUNCTION("""COMPUTED_VALUE"""),45579.66666666667)</f>
        <v>45579.66667</v>
      </c>
      <c r="E199" s="1">
        <f>IFERROR(__xludf.DUMMYFUNCTION("""COMPUTED_VALUE"""),6804.23)</f>
        <v>6804.23</v>
      </c>
      <c r="G199" s="2">
        <f>IFERROR(__xludf.DUMMYFUNCTION("""COMPUTED_VALUE"""),45579.66666666667)</f>
        <v>45579.66667</v>
      </c>
      <c r="H199" s="1">
        <f>IFERROR(__xludf.DUMMYFUNCTION("""COMPUTED_VALUE"""),6734.03)</f>
        <v>6734.03</v>
      </c>
      <c r="J199" s="2">
        <f>IFERROR(__xludf.DUMMYFUNCTION("""COMPUTED_VALUE"""),45579.66666666667)</f>
        <v>45579.66667</v>
      </c>
      <c r="K199" s="1">
        <f>IFERROR(__xludf.DUMMYFUNCTION("""COMPUTED_VALUE"""),6772.37)</f>
        <v>6772.37</v>
      </c>
      <c r="M199" s="2">
        <f>IFERROR(__xludf.DUMMYFUNCTION("""COMPUTED_VALUE"""),45579.66666666667)</f>
        <v>45579.66667</v>
      </c>
      <c r="N199" s="1">
        <f>IFERROR(__xludf.DUMMYFUNCTION("""COMPUTED_VALUE"""),8.10103541E8)</f>
        <v>810103541</v>
      </c>
    </row>
    <row r="200">
      <c r="A200" s="2">
        <f>IFERROR(__xludf.DUMMYFUNCTION("""COMPUTED_VALUE"""),45580.66666666667)</f>
        <v>45580.66667</v>
      </c>
      <c r="B200" s="1">
        <f>IFERROR(__xludf.DUMMYFUNCTION("""COMPUTED_VALUE"""),6794.23)</f>
        <v>6794.23</v>
      </c>
      <c r="D200" s="2">
        <f>IFERROR(__xludf.DUMMYFUNCTION("""COMPUTED_VALUE"""),45580.66666666667)</f>
        <v>45580.66667</v>
      </c>
      <c r="E200" s="1">
        <f>IFERROR(__xludf.DUMMYFUNCTION("""COMPUTED_VALUE"""),6803.8)</f>
        <v>6803.8</v>
      </c>
      <c r="G200" s="2">
        <f>IFERROR(__xludf.DUMMYFUNCTION("""COMPUTED_VALUE"""),45580.66666666667)</f>
        <v>45580.66667</v>
      </c>
      <c r="H200" s="1">
        <f>IFERROR(__xludf.DUMMYFUNCTION("""COMPUTED_VALUE"""),6639.1)</f>
        <v>6639.1</v>
      </c>
      <c r="J200" s="2">
        <f>IFERROR(__xludf.DUMMYFUNCTION("""COMPUTED_VALUE"""),45580.66666666667)</f>
        <v>45580.66667</v>
      </c>
      <c r="K200" s="1">
        <f>IFERROR(__xludf.DUMMYFUNCTION("""COMPUTED_VALUE"""),6669.32)</f>
        <v>6669.32</v>
      </c>
      <c r="M200" s="2">
        <f>IFERROR(__xludf.DUMMYFUNCTION("""COMPUTED_VALUE"""),45580.66666666667)</f>
        <v>45580.66667</v>
      </c>
      <c r="N200" s="1">
        <f>IFERROR(__xludf.DUMMYFUNCTION("""COMPUTED_VALUE"""),1.17236629E9)</f>
        <v>1172366290</v>
      </c>
    </row>
    <row r="201">
      <c r="A201" s="2">
        <f>IFERROR(__xludf.DUMMYFUNCTION("""COMPUTED_VALUE"""),45581.66666666667)</f>
        <v>45581.66667</v>
      </c>
      <c r="B201" s="1">
        <f>IFERROR(__xludf.DUMMYFUNCTION("""COMPUTED_VALUE"""),6673.87)</f>
        <v>6673.87</v>
      </c>
      <c r="D201" s="2">
        <f>IFERROR(__xludf.DUMMYFUNCTION("""COMPUTED_VALUE"""),45581.66666666667)</f>
        <v>45581.66667</v>
      </c>
      <c r="E201" s="1">
        <f>IFERROR(__xludf.DUMMYFUNCTION("""COMPUTED_VALUE"""),6686.9)</f>
        <v>6686.9</v>
      </c>
      <c r="G201" s="2">
        <f>IFERROR(__xludf.DUMMYFUNCTION("""COMPUTED_VALUE"""),45581.66666666667)</f>
        <v>45581.66667</v>
      </c>
      <c r="H201" s="1">
        <f>IFERROR(__xludf.DUMMYFUNCTION("""COMPUTED_VALUE"""),6601.28)</f>
        <v>6601.28</v>
      </c>
      <c r="J201" s="2">
        <f>IFERROR(__xludf.DUMMYFUNCTION("""COMPUTED_VALUE"""),45581.66666666667)</f>
        <v>45581.66667</v>
      </c>
      <c r="K201" s="1">
        <f>IFERROR(__xludf.DUMMYFUNCTION("""COMPUTED_VALUE"""),6679.08)</f>
        <v>6679.08</v>
      </c>
      <c r="M201" s="2">
        <f>IFERROR(__xludf.DUMMYFUNCTION("""COMPUTED_VALUE"""),45581.66666666667)</f>
        <v>45581.66667</v>
      </c>
      <c r="N201" s="1">
        <f>IFERROR(__xludf.DUMMYFUNCTION("""COMPUTED_VALUE"""),9.30667194E8)</f>
        <v>930667194</v>
      </c>
    </row>
    <row r="202">
      <c r="A202" s="2">
        <f>IFERROR(__xludf.DUMMYFUNCTION("""COMPUTED_VALUE"""),45582.66666666667)</f>
        <v>45582.66667</v>
      </c>
      <c r="B202" s="1">
        <f>IFERROR(__xludf.DUMMYFUNCTION("""COMPUTED_VALUE"""),6772.12)</f>
        <v>6772.12</v>
      </c>
      <c r="D202" s="2">
        <f>IFERROR(__xludf.DUMMYFUNCTION("""COMPUTED_VALUE"""),45582.66666666667)</f>
        <v>45582.66667</v>
      </c>
      <c r="E202" s="1">
        <f>IFERROR(__xludf.DUMMYFUNCTION("""COMPUTED_VALUE"""),6772.12)</f>
        <v>6772.12</v>
      </c>
      <c r="G202" s="2">
        <f>IFERROR(__xludf.DUMMYFUNCTION("""COMPUTED_VALUE"""),45582.66666666667)</f>
        <v>45582.66667</v>
      </c>
      <c r="H202" s="1">
        <f>IFERROR(__xludf.DUMMYFUNCTION("""COMPUTED_VALUE"""),6691.54)</f>
        <v>6691.54</v>
      </c>
      <c r="J202" s="2">
        <f>IFERROR(__xludf.DUMMYFUNCTION("""COMPUTED_VALUE"""),45582.66666666667)</f>
        <v>45582.66667</v>
      </c>
      <c r="K202" s="1">
        <f>IFERROR(__xludf.DUMMYFUNCTION("""COMPUTED_VALUE"""),6692.54)</f>
        <v>6692.54</v>
      </c>
      <c r="M202" s="2">
        <f>IFERROR(__xludf.DUMMYFUNCTION("""COMPUTED_VALUE"""),45582.66666666667)</f>
        <v>45582.66667</v>
      </c>
      <c r="N202" s="1">
        <f>IFERROR(__xludf.DUMMYFUNCTION("""COMPUTED_VALUE"""),9.35139844E8)</f>
        <v>935139844</v>
      </c>
    </row>
    <row r="203">
      <c r="A203" s="2">
        <f>IFERROR(__xludf.DUMMYFUNCTION("""COMPUTED_VALUE"""),45583.66666666667)</f>
        <v>45583.66667</v>
      </c>
      <c r="B203" s="1">
        <f>IFERROR(__xludf.DUMMYFUNCTION("""COMPUTED_VALUE"""),6741.82)</f>
        <v>6741.82</v>
      </c>
      <c r="D203" s="2">
        <f>IFERROR(__xludf.DUMMYFUNCTION("""COMPUTED_VALUE"""),45583.66666666667)</f>
        <v>45583.66667</v>
      </c>
      <c r="E203" s="1">
        <f>IFERROR(__xludf.DUMMYFUNCTION("""COMPUTED_VALUE"""),6747.4)</f>
        <v>6747.4</v>
      </c>
      <c r="G203" s="2">
        <f>IFERROR(__xludf.DUMMYFUNCTION("""COMPUTED_VALUE"""),45583.66666666667)</f>
        <v>45583.66667</v>
      </c>
      <c r="H203" s="1">
        <f>IFERROR(__xludf.DUMMYFUNCTION("""COMPUTED_VALUE"""),6709.84)</f>
        <v>6709.84</v>
      </c>
      <c r="J203" s="2">
        <f>IFERROR(__xludf.DUMMYFUNCTION("""COMPUTED_VALUE"""),45583.66666666667)</f>
        <v>45583.66667</v>
      </c>
      <c r="K203" s="1">
        <f>IFERROR(__xludf.DUMMYFUNCTION("""COMPUTED_VALUE"""),6722.56)</f>
        <v>6722.56</v>
      </c>
      <c r="M203" s="2">
        <f>IFERROR(__xludf.DUMMYFUNCTION("""COMPUTED_VALUE"""),45583.66666666667)</f>
        <v>45583.66667</v>
      </c>
      <c r="N203" s="1">
        <f>IFERROR(__xludf.DUMMYFUNCTION("""COMPUTED_VALUE"""),7.40242788E8)</f>
        <v>740242788</v>
      </c>
    </row>
    <row r="204">
      <c r="A204" s="2">
        <f>IFERROR(__xludf.DUMMYFUNCTION("""COMPUTED_VALUE"""),45586.66666666667)</f>
        <v>45586.66667</v>
      </c>
      <c r="B204" s="1">
        <f>IFERROR(__xludf.DUMMYFUNCTION("""COMPUTED_VALUE"""),6708.02)</f>
        <v>6708.02</v>
      </c>
      <c r="D204" s="2">
        <f>IFERROR(__xludf.DUMMYFUNCTION("""COMPUTED_VALUE"""),45586.66666666667)</f>
        <v>45586.66667</v>
      </c>
      <c r="E204" s="1">
        <f>IFERROR(__xludf.DUMMYFUNCTION("""COMPUTED_VALUE"""),6777.29)</f>
        <v>6777.29</v>
      </c>
      <c r="G204" s="2">
        <f>IFERROR(__xludf.DUMMYFUNCTION("""COMPUTED_VALUE"""),45586.66666666667)</f>
        <v>45586.66667</v>
      </c>
      <c r="H204" s="1">
        <f>IFERROR(__xludf.DUMMYFUNCTION("""COMPUTED_VALUE"""),6701.82)</f>
        <v>6701.82</v>
      </c>
      <c r="J204" s="2">
        <f>IFERROR(__xludf.DUMMYFUNCTION("""COMPUTED_VALUE"""),45586.66666666667)</f>
        <v>45586.66667</v>
      </c>
      <c r="K204" s="1">
        <f>IFERROR(__xludf.DUMMYFUNCTION("""COMPUTED_VALUE"""),6777.28)</f>
        <v>6777.28</v>
      </c>
      <c r="M204" s="2">
        <f>IFERROR(__xludf.DUMMYFUNCTION("""COMPUTED_VALUE"""),45586.66666666667)</f>
        <v>45586.66667</v>
      </c>
      <c r="N204" s="1">
        <f>IFERROR(__xludf.DUMMYFUNCTION("""COMPUTED_VALUE"""),8.04372089E8)</f>
        <v>804372089</v>
      </c>
    </row>
    <row r="205">
      <c r="A205" s="2">
        <f>IFERROR(__xludf.DUMMYFUNCTION("""COMPUTED_VALUE"""),45587.66666666667)</f>
        <v>45587.66667</v>
      </c>
      <c r="B205" s="1">
        <f>IFERROR(__xludf.DUMMYFUNCTION("""COMPUTED_VALUE"""),6737.39)</f>
        <v>6737.39</v>
      </c>
      <c r="D205" s="2">
        <f>IFERROR(__xludf.DUMMYFUNCTION("""COMPUTED_VALUE"""),45587.66666666667)</f>
        <v>45587.66667</v>
      </c>
      <c r="E205" s="1">
        <f>IFERROR(__xludf.DUMMYFUNCTION("""COMPUTED_VALUE"""),6812.21)</f>
        <v>6812.21</v>
      </c>
      <c r="G205" s="2">
        <f>IFERROR(__xludf.DUMMYFUNCTION("""COMPUTED_VALUE"""),45587.66666666667)</f>
        <v>45587.66667</v>
      </c>
      <c r="H205" s="1">
        <f>IFERROR(__xludf.DUMMYFUNCTION("""COMPUTED_VALUE"""),6724.63)</f>
        <v>6724.63</v>
      </c>
      <c r="J205" s="2">
        <f>IFERROR(__xludf.DUMMYFUNCTION("""COMPUTED_VALUE"""),45587.66666666667)</f>
        <v>45587.66667</v>
      </c>
      <c r="K205" s="1">
        <f>IFERROR(__xludf.DUMMYFUNCTION("""COMPUTED_VALUE"""),6793.44)</f>
        <v>6793.44</v>
      </c>
      <c r="M205" s="2">
        <f>IFERROR(__xludf.DUMMYFUNCTION("""COMPUTED_VALUE"""),45587.66666666667)</f>
        <v>45587.66667</v>
      </c>
      <c r="N205" s="1">
        <f>IFERROR(__xludf.DUMMYFUNCTION("""COMPUTED_VALUE"""),8.11201347E8)</f>
        <v>811201347</v>
      </c>
    </row>
    <row r="206">
      <c r="A206" s="2">
        <f>IFERROR(__xludf.DUMMYFUNCTION("""COMPUTED_VALUE"""),45588.66666666667)</f>
        <v>45588.66667</v>
      </c>
      <c r="B206" s="1">
        <f>IFERROR(__xludf.DUMMYFUNCTION("""COMPUTED_VALUE"""),6768.78)</f>
        <v>6768.78</v>
      </c>
      <c r="D206" s="2">
        <f>IFERROR(__xludf.DUMMYFUNCTION("""COMPUTED_VALUE"""),45588.66666666667)</f>
        <v>45588.66667</v>
      </c>
      <c r="E206" s="1">
        <f>IFERROR(__xludf.DUMMYFUNCTION("""COMPUTED_VALUE"""),6772.18)</f>
        <v>6772.18</v>
      </c>
      <c r="G206" s="2">
        <f>IFERROR(__xludf.DUMMYFUNCTION("""COMPUTED_VALUE"""),45588.66666666667)</f>
        <v>45588.66667</v>
      </c>
      <c r="H206" s="1">
        <f>IFERROR(__xludf.DUMMYFUNCTION("""COMPUTED_VALUE"""),6617.43)</f>
        <v>6617.43</v>
      </c>
      <c r="J206" s="2">
        <f>IFERROR(__xludf.DUMMYFUNCTION("""COMPUTED_VALUE"""),45588.66666666667)</f>
        <v>45588.66667</v>
      </c>
      <c r="K206" s="1">
        <f>IFERROR(__xludf.DUMMYFUNCTION("""COMPUTED_VALUE"""),6672.07)</f>
        <v>6672.07</v>
      </c>
      <c r="M206" s="2">
        <f>IFERROR(__xludf.DUMMYFUNCTION("""COMPUTED_VALUE"""),45588.66666666667)</f>
        <v>45588.66667</v>
      </c>
      <c r="N206" s="1">
        <f>IFERROR(__xludf.DUMMYFUNCTION("""COMPUTED_VALUE"""),9.31507564E8)</f>
        <v>931507564</v>
      </c>
    </row>
    <row r="207">
      <c r="A207" s="2">
        <f>IFERROR(__xludf.DUMMYFUNCTION("""COMPUTED_VALUE"""),45589.66666666667)</f>
        <v>45589.66667</v>
      </c>
      <c r="B207" s="1">
        <f>IFERROR(__xludf.DUMMYFUNCTION("""COMPUTED_VALUE"""),6697.5)</f>
        <v>6697.5</v>
      </c>
      <c r="D207" s="2">
        <f>IFERROR(__xludf.DUMMYFUNCTION("""COMPUTED_VALUE"""),45589.66666666667)</f>
        <v>45589.66667</v>
      </c>
      <c r="E207" s="1">
        <f>IFERROR(__xludf.DUMMYFUNCTION("""COMPUTED_VALUE"""),6700.12)</f>
        <v>6700.12</v>
      </c>
      <c r="G207" s="2">
        <f>IFERROR(__xludf.DUMMYFUNCTION("""COMPUTED_VALUE"""),45589.66666666667)</f>
        <v>45589.66667</v>
      </c>
      <c r="H207" s="1">
        <f>IFERROR(__xludf.DUMMYFUNCTION("""COMPUTED_VALUE"""),6647.21)</f>
        <v>6647.21</v>
      </c>
      <c r="J207" s="2">
        <f>IFERROR(__xludf.DUMMYFUNCTION("""COMPUTED_VALUE"""),45589.66666666667)</f>
        <v>45589.66667</v>
      </c>
      <c r="K207" s="1">
        <f>IFERROR(__xludf.DUMMYFUNCTION("""COMPUTED_VALUE"""),6691.01)</f>
        <v>6691.01</v>
      </c>
      <c r="M207" s="2">
        <f>IFERROR(__xludf.DUMMYFUNCTION("""COMPUTED_VALUE"""),45589.66666666667)</f>
        <v>45589.66667</v>
      </c>
      <c r="N207" s="1">
        <f>IFERROR(__xludf.DUMMYFUNCTION("""COMPUTED_VALUE"""),7.39070012E8)</f>
        <v>739070012</v>
      </c>
    </row>
    <row r="208">
      <c r="A208" s="2">
        <f>IFERROR(__xludf.DUMMYFUNCTION("""COMPUTED_VALUE"""),45590.66666666667)</f>
        <v>45590.66667</v>
      </c>
      <c r="B208" s="1">
        <f>IFERROR(__xludf.DUMMYFUNCTION("""COMPUTED_VALUE"""),6722.24)</f>
        <v>6722.24</v>
      </c>
      <c r="D208" s="2">
        <f>IFERROR(__xludf.DUMMYFUNCTION("""COMPUTED_VALUE"""),45590.66666666667)</f>
        <v>45590.66667</v>
      </c>
      <c r="E208" s="1">
        <f>IFERROR(__xludf.DUMMYFUNCTION("""COMPUTED_VALUE"""),6805.86)</f>
        <v>6805.86</v>
      </c>
      <c r="G208" s="2">
        <f>IFERROR(__xludf.DUMMYFUNCTION("""COMPUTED_VALUE"""),45590.66666666667)</f>
        <v>45590.66667</v>
      </c>
      <c r="H208" s="1">
        <f>IFERROR(__xludf.DUMMYFUNCTION("""COMPUTED_VALUE"""),6722.24)</f>
        <v>6722.24</v>
      </c>
      <c r="J208" s="2">
        <f>IFERROR(__xludf.DUMMYFUNCTION("""COMPUTED_VALUE"""),45590.66666666667)</f>
        <v>45590.66667</v>
      </c>
      <c r="K208" s="1">
        <f>IFERROR(__xludf.DUMMYFUNCTION("""COMPUTED_VALUE"""),6738.69)</f>
        <v>6738.69</v>
      </c>
      <c r="M208" s="2">
        <f>IFERROR(__xludf.DUMMYFUNCTION("""COMPUTED_VALUE"""),45590.66666666667)</f>
        <v>45590.66667</v>
      </c>
      <c r="N208" s="1">
        <f>IFERROR(__xludf.DUMMYFUNCTION("""COMPUTED_VALUE"""),8.47224317E8)</f>
        <v>847224317</v>
      </c>
    </row>
    <row r="209">
      <c r="A209" s="2">
        <f>IFERROR(__xludf.DUMMYFUNCTION("""COMPUTED_VALUE"""),45593.66666666667)</f>
        <v>45593.66667</v>
      </c>
      <c r="B209" s="1">
        <f>IFERROR(__xludf.DUMMYFUNCTION("""COMPUTED_VALUE"""),6798.91)</f>
        <v>6798.91</v>
      </c>
      <c r="D209" s="2">
        <f>IFERROR(__xludf.DUMMYFUNCTION("""COMPUTED_VALUE"""),45593.66666666667)</f>
        <v>45593.66667</v>
      </c>
      <c r="E209" s="1">
        <f>IFERROR(__xludf.DUMMYFUNCTION("""COMPUTED_VALUE"""),6798.91)</f>
        <v>6798.91</v>
      </c>
      <c r="G209" s="2">
        <f>IFERROR(__xludf.DUMMYFUNCTION("""COMPUTED_VALUE"""),45593.66666666667)</f>
        <v>45593.66667</v>
      </c>
      <c r="H209" s="1">
        <f>IFERROR(__xludf.DUMMYFUNCTION("""COMPUTED_VALUE"""),6743.83)</f>
        <v>6743.83</v>
      </c>
      <c r="J209" s="2">
        <f>IFERROR(__xludf.DUMMYFUNCTION("""COMPUTED_VALUE"""),45593.66666666667)</f>
        <v>45593.66667</v>
      </c>
      <c r="K209" s="1">
        <f>IFERROR(__xludf.DUMMYFUNCTION("""COMPUTED_VALUE"""),6746.37)</f>
        <v>6746.37</v>
      </c>
      <c r="M209" s="2">
        <f>IFERROR(__xludf.DUMMYFUNCTION("""COMPUTED_VALUE"""),45593.66666666667)</f>
        <v>45593.66667</v>
      </c>
      <c r="N209" s="1">
        <f>IFERROR(__xludf.DUMMYFUNCTION("""COMPUTED_VALUE"""),7.67997128E8)</f>
        <v>767997128</v>
      </c>
    </row>
    <row r="210">
      <c r="A210" s="2">
        <f>IFERROR(__xludf.DUMMYFUNCTION("""COMPUTED_VALUE"""),45594.66666666667)</f>
        <v>45594.66667</v>
      </c>
      <c r="B210" s="1">
        <f>IFERROR(__xludf.DUMMYFUNCTION("""COMPUTED_VALUE"""),6760.19)</f>
        <v>6760.19</v>
      </c>
      <c r="D210" s="2">
        <f>IFERROR(__xludf.DUMMYFUNCTION("""COMPUTED_VALUE"""),45594.66666666667)</f>
        <v>45594.66667</v>
      </c>
      <c r="E210" s="1">
        <f>IFERROR(__xludf.DUMMYFUNCTION("""COMPUTED_VALUE"""),6854.44)</f>
        <v>6854.44</v>
      </c>
      <c r="G210" s="2">
        <f>IFERROR(__xludf.DUMMYFUNCTION("""COMPUTED_VALUE"""),45594.66666666667)</f>
        <v>45594.66667</v>
      </c>
      <c r="H210" s="1">
        <f>IFERROR(__xludf.DUMMYFUNCTION("""COMPUTED_VALUE"""),6730.14)</f>
        <v>6730.14</v>
      </c>
      <c r="J210" s="2">
        <f>IFERROR(__xludf.DUMMYFUNCTION("""COMPUTED_VALUE"""),45594.66666666667)</f>
        <v>45594.66667</v>
      </c>
      <c r="K210" s="1">
        <f>IFERROR(__xludf.DUMMYFUNCTION("""COMPUTED_VALUE"""),6833.96)</f>
        <v>6833.96</v>
      </c>
      <c r="M210" s="2">
        <f>IFERROR(__xludf.DUMMYFUNCTION("""COMPUTED_VALUE"""),45594.66666666667)</f>
        <v>45594.66667</v>
      </c>
      <c r="N210" s="1">
        <f>IFERROR(__xludf.DUMMYFUNCTION("""COMPUTED_VALUE"""),9.217955E8)</f>
        <v>921795500</v>
      </c>
    </row>
    <row r="211">
      <c r="A211" s="2">
        <f>IFERROR(__xludf.DUMMYFUNCTION("""COMPUTED_VALUE"""),45595.66666666667)</f>
        <v>45595.66667</v>
      </c>
      <c r="B211" s="1">
        <f>IFERROR(__xludf.DUMMYFUNCTION("""COMPUTED_VALUE"""),6844.86)</f>
        <v>6844.86</v>
      </c>
      <c r="D211" s="2">
        <f>IFERROR(__xludf.DUMMYFUNCTION("""COMPUTED_VALUE"""),45595.66666666667)</f>
        <v>45595.66667</v>
      </c>
      <c r="E211" s="1">
        <f>IFERROR(__xludf.DUMMYFUNCTION("""COMPUTED_VALUE"""),6859.43)</f>
        <v>6859.43</v>
      </c>
      <c r="G211" s="2">
        <f>IFERROR(__xludf.DUMMYFUNCTION("""COMPUTED_VALUE"""),45595.66666666667)</f>
        <v>45595.66667</v>
      </c>
      <c r="H211" s="1">
        <f>IFERROR(__xludf.DUMMYFUNCTION("""COMPUTED_VALUE"""),6776.32)</f>
        <v>6776.32</v>
      </c>
      <c r="J211" s="2">
        <f>IFERROR(__xludf.DUMMYFUNCTION("""COMPUTED_VALUE"""),45595.66666666667)</f>
        <v>45595.66667</v>
      </c>
      <c r="K211" s="1">
        <f>IFERROR(__xludf.DUMMYFUNCTION("""COMPUTED_VALUE"""),6780.29)</f>
        <v>6780.29</v>
      </c>
      <c r="M211" s="2">
        <f>IFERROR(__xludf.DUMMYFUNCTION("""COMPUTED_VALUE"""),45595.66666666667)</f>
        <v>45595.66667</v>
      </c>
      <c r="N211" s="1">
        <f>IFERROR(__xludf.DUMMYFUNCTION("""COMPUTED_VALUE"""),1.301302998E9)</f>
        <v>1301302998</v>
      </c>
    </row>
    <row r="212">
      <c r="A212" s="2">
        <f>IFERROR(__xludf.DUMMYFUNCTION("""COMPUTED_VALUE"""),45596.66666666667)</f>
        <v>45596.66667</v>
      </c>
      <c r="B212" s="1">
        <f>IFERROR(__xludf.DUMMYFUNCTION("""COMPUTED_VALUE"""),6690.48)</f>
        <v>6690.48</v>
      </c>
      <c r="D212" s="2">
        <f>IFERROR(__xludf.DUMMYFUNCTION("""COMPUTED_VALUE"""),45596.66666666667)</f>
        <v>45596.66667</v>
      </c>
      <c r="E212" s="1">
        <f>IFERROR(__xludf.DUMMYFUNCTION("""COMPUTED_VALUE"""),6690.48)</f>
        <v>6690.48</v>
      </c>
      <c r="G212" s="2">
        <f>IFERROR(__xludf.DUMMYFUNCTION("""COMPUTED_VALUE"""),45596.66666666667)</f>
        <v>45596.66667</v>
      </c>
      <c r="H212" s="1">
        <f>IFERROR(__xludf.DUMMYFUNCTION("""COMPUTED_VALUE"""),6546.08)</f>
        <v>6546.08</v>
      </c>
      <c r="J212" s="2">
        <f>IFERROR(__xludf.DUMMYFUNCTION("""COMPUTED_VALUE"""),45596.66666666667)</f>
        <v>45596.66667</v>
      </c>
      <c r="K212" s="1">
        <f>IFERROR(__xludf.DUMMYFUNCTION("""COMPUTED_VALUE"""),6547.3)</f>
        <v>6547.3</v>
      </c>
      <c r="M212" s="2">
        <f>IFERROR(__xludf.DUMMYFUNCTION("""COMPUTED_VALUE"""),45596.66666666667)</f>
        <v>45596.66667</v>
      </c>
      <c r="N212" s="1">
        <f>IFERROR(__xludf.DUMMYFUNCTION("""COMPUTED_VALUE"""),1.342884022E9)</f>
        <v>1342884022</v>
      </c>
    </row>
    <row r="213">
      <c r="A213" s="2">
        <f>IFERROR(__xludf.DUMMYFUNCTION("""COMPUTED_VALUE"""),45597.66666666667)</f>
        <v>45597.66667</v>
      </c>
      <c r="B213" s="1">
        <f>IFERROR(__xludf.DUMMYFUNCTION("""COMPUTED_VALUE"""),6543.77)</f>
        <v>6543.77</v>
      </c>
      <c r="D213" s="2">
        <f>IFERROR(__xludf.DUMMYFUNCTION("""COMPUTED_VALUE"""),45597.66666666667)</f>
        <v>45597.66667</v>
      </c>
      <c r="E213" s="1">
        <f>IFERROR(__xludf.DUMMYFUNCTION("""COMPUTED_VALUE"""),6630.6)</f>
        <v>6630.6</v>
      </c>
      <c r="G213" s="2">
        <f>IFERROR(__xludf.DUMMYFUNCTION("""COMPUTED_VALUE"""),45597.66666666667)</f>
        <v>45597.66667</v>
      </c>
      <c r="H213" s="1">
        <f>IFERROR(__xludf.DUMMYFUNCTION("""COMPUTED_VALUE"""),6543.36)</f>
        <v>6543.36</v>
      </c>
      <c r="J213" s="2">
        <f>IFERROR(__xludf.DUMMYFUNCTION("""COMPUTED_VALUE"""),45597.66666666667)</f>
        <v>45597.66667</v>
      </c>
      <c r="K213" s="1">
        <f>IFERROR(__xludf.DUMMYFUNCTION("""COMPUTED_VALUE"""),6581.77)</f>
        <v>6581.77</v>
      </c>
      <c r="M213" s="2">
        <f>IFERROR(__xludf.DUMMYFUNCTION("""COMPUTED_VALUE"""),45597.66666666667)</f>
        <v>45597.66667</v>
      </c>
      <c r="N213" s="1">
        <f>IFERROR(__xludf.DUMMYFUNCTION("""COMPUTED_VALUE"""),1.141887889E9)</f>
        <v>1141887889</v>
      </c>
    </row>
    <row r="214">
      <c r="A214" s="2">
        <f>IFERROR(__xludf.DUMMYFUNCTION("""COMPUTED_VALUE"""),45600.66666666667)</f>
        <v>45600.66667</v>
      </c>
      <c r="B214" s="1">
        <f>IFERROR(__xludf.DUMMYFUNCTION("""COMPUTED_VALUE"""),6579.45)</f>
        <v>6579.45</v>
      </c>
      <c r="D214" s="2">
        <f>IFERROR(__xludf.DUMMYFUNCTION("""COMPUTED_VALUE"""),45600.66666666667)</f>
        <v>45600.66667</v>
      </c>
      <c r="E214" s="1">
        <f>IFERROR(__xludf.DUMMYFUNCTION("""COMPUTED_VALUE"""),6612.61)</f>
        <v>6612.61</v>
      </c>
      <c r="G214" s="2">
        <f>IFERROR(__xludf.DUMMYFUNCTION("""COMPUTED_VALUE"""),45600.66666666667)</f>
        <v>45600.66667</v>
      </c>
      <c r="H214" s="1">
        <f>IFERROR(__xludf.DUMMYFUNCTION("""COMPUTED_VALUE"""),6534.4)</f>
        <v>6534.4</v>
      </c>
      <c r="J214" s="2">
        <f>IFERROR(__xludf.DUMMYFUNCTION("""COMPUTED_VALUE"""),45600.66666666667)</f>
        <v>45600.66667</v>
      </c>
      <c r="K214" s="1">
        <f>IFERROR(__xludf.DUMMYFUNCTION("""COMPUTED_VALUE"""),6561.59)</f>
        <v>6561.59</v>
      </c>
      <c r="M214" s="2">
        <f>IFERROR(__xludf.DUMMYFUNCTION("""COMPUTED_VALUE"""),45600.66666666667)</f>
        <v>45600.66667</v>
      </c>
      <c r="N214" s="1">
        <f>IFERROR(__xludf.DUMMYFUNCTION("""COMPUTED_VALUE"""),9.22588204E8)</f>
        <v>922588204</v>
      </c>
    </row>
    <row r="215">
      <c r="A215" s="2">
        <f>IFERROR(__xludf.DUMMYFUNCTION("""COMPUTED_VALUE"""),45601.66666666667)</f>
        <v>45601.66667</v>
      </c>
      <c r="B215" s="1">
        <f>IFERROR(__xludf.DUMMYFUNCTION("""COMPUTED_VALUE"""),6590.31)</f>
        <v>6590.31</v>
      </c>
      <c r="D215" s="2">
        <f>IFERROR(__xludf.DUMMYFUNCTION("""COMPUTED_VALUE"""),45601.66666666667)</f>
        <v>45601.66667</v>
      </c>
      <c r="E215" s="1">
        <f>IFERROR(__xludf.DUMMYFUNCTION("""COMPUTED_VALUE"""),6663.4)</f>
        <v>6663.4</v>
      </c>
      <c r="G215" s="2">
        <f>IFERROR(__xludf.DUMMYFUNCTION("""COMPUTED_VALUE"""),45601.66666666667)</f>
        <v>45601.66667</v>
      </c>
      <c r="H215" s="1">
        <f>IFERROR(__xludf.DUMMYFUNCTION("""COMPUTED_VALUE"""),6590.31)</f>
        <v>6590.31</v>
      </c>
      <c r="J215" s="2">
        <f>IFERROR(__xludf.DUMMYFUNCTION("""COMPUTED_VALUE"""),45601.66666666667)</f>
        <v>45601.66667</v>
      </c>
      <c r="K215" s="1">
        <f>IFERROR(__xludf.DUMMYFUNCTION("""COMPUTED_VALUE"""),6655.5)</f>
        <v>6655.5</v>
      </c>
      <c r="M215" s="2">
        <f>IFERROR(__xludf.DUMMYFUNCTION("""COMPUTED_VALUE"""),45601.66666666667)</f>
        <v>45601.66667</v>
      </c>
      <c r="N215" s="1">
        <f>IFERROR(__xludf.DUMMYFUNCTION("""COMPUTED_VALUE"""),9.89484556E8)</f>
        <v>989484556</v>
      </c>
    </row>
    <row r="216">
      <c r="A216" s="2">
        <f>IFERROR(__xludf.DUMMYFUNCTION("""COMPUTED_VALUE"""),45602.66666666667)</f>
        <v>45602.66667</v>
      </c>
      <c r="B216" s="1">
        <f>IFERROR(__xludf.DUMMYFUNCTION("""COMPUTED_VALUE"""),6744.17)</f>
        <v>6744.17</v>
      </c>
      <c r="D216" s="2">
        <f>IFERROR(__xludf.DUMMYFUNCTION("""COMPUTED_VALUE"""),45602.66666666667)</f>
        <v>45602.66667</v>
      </c>
      <c r="E216" s="1">
        <f>IFERROR(__xludf.DUMMYFUNCTION("""COMPUTED_VALUE"""),6837.04)</f>
        <v>6837.04</v>
      </c>
      <c r="G216" s="2">
        <f>IFERROR(__xludf.DUMMYFUNCTION("""COMPUTED_VALUE"""),45602.66666666667)</f>
        <v>45602.66667</v>
      </c>
      <c r="H216" s="1">
        <f>IFERROR(__xludf.DUMMYFUNCTION("""COMPUTED_VALUE"""),6735.66)</f>
        <v>6735.66</v>
      </c>
      <c r="J216" s="2">
        <f>IFERROR(__xludf.DUMMYFUNCTION("""COMPUTED_VALUE"""),45602.66666666667)</f>
        <v>45602.66667</v>
      </c>
      <c r="K216" s="1">
        <f>IFERROR(__xludf.DUMMYFUNCTION("""COMPUTED_VALUE"""),6824.7)</f>
        <v>6824.7</v>
      </c>
      <c r="M216" s="2">
        <f>IFERROR(__xludf.DUMMYFUNCTION("""COMPUTED_VALUE"""),45602.66666666667)</f>
        <v>45602.66667</v>
      </c>
      <c r="N216" s="1">
        <f>IFERROR(__xludf.DUMMYFUNCTION("""COMPUTED_VALUE"""),1.33873646E9)</f>
        <v>1338736460</v>
      </c>
    </row>
    <row r="217">
      <c r="A217" s="2">
        <f>IFERROR(__xludf.DUMMYFUNCTION("""COMPUTED_VALUE"""),45603.66666666667)</f>
        <v>45603.66667</v>
      </c>
      <c r="B217" s="1">
        <f>IFERROR(__xludf.DUMMYFUNCTION("""COMPUTED_VALUE"""),6871.38)</f>
        <v>6871.38</v>
      </c>
      <c r="D217" s="2">
        <f>IFERROR(__xludf.DUMMYFUNCTION("""COMPUTED_VALUE"""),45603.66666666667)</f>
        <v>45603.66667</v>
      </c>
      <c r="E217" s="1">
        <f>IFERROR(__xludf.DUMMYFUNCTION("""COMPUTED_VALUE"""),6973.03)</f>
        <v>6973.03</v>
      </c>
      <c r="G217" s="2">
        <f>IFERROR(__xludf.DUMMYFUNCTION("""COMPUTED_VALUE"""),45603.66666666667)</f>
        <v>45603.66667</v>
      </c>
      <c r="H217" s="1">
        <f>IFERROR(__xludf.DUMMYFUNCTION("""COMPUTED_VALUE"""),6871.38)</f>
        <v>6871.38</v>
      </c>
      <c r="J217" s="2">
        <f>IFERROR(__xludf.DUMMYFUNCTION("""COMPUTED_VALUE"""),45603.66666666667)</f>
        <v>45603.66667</v>
      </c>
      <c r="K217" s="1">
        <f>IFERROR(__xludf.DUMMYFUNCTION("""COMPUTED_VALUE"""),6967.66)</f>
        <v>6967.66</v>
      </c>
      <c r="M217" s="2">
        <f>IFERROR(__xludf.DUMMYFUNCTION("""COMPUTED_VALUE"""),45603.66666666667)</f>
        <v>45603.66667</v>
      </c>
      <c r="N217" s="1">
        <f>IFERROR(__xludf.DUMMYFUNCTION("""COMPUTED_VALUE"""),1.16424272E9)</f>
        <v>1164242720</v>
      </c>
    </row>
    <row r="218">
      <c r="A218" s="2">
        <f>IFERROR(__xludf.DUMMYFUNCTION("""COMPUTED_VALUE"""),45604.66666666667)</f>
        <v>45604.66667</v>
      </c>
      <c r="B218" s="1">
        <f>IFERROR(__xludf.DUMMYFUNCTION("""COMPUTED_VALUE"""),6961.62)</f>
        <v>6961.62</v>
      </c>
      <c r="D218" s="2">
        <f>IFERROR(__xludf.DUMMYFUNCTION("""COMPUTED_VALUE"""),45604.66666666667)</f>
        <v>45604.66667</v>
      </c>
      <c r="E218" s="1">
        <f>IFERROR(__xludf.DUMMYFUNCTION("""COMPUTED_VALUE"""),6979.09)</f>
        <v>6979.09</v>
      </c>
      <c r="G218" s="2">
        <f>IFERROR(__xludf.DUMMYFUNCTION("""COMPUTED_VALUE"""),45604.66666666667)</f>
        <v>45604.66667</v>
      </c>
      <c r="H218" s="1">
        <f>IFERROR(__xludf.DUMMYFUNCTION("""COMPUTED_VALUE"""),6921.24)</f>
        <v>6921.24</v>
      </c>
      <c r="J218" s="2">
        <f>IFERROR(__xludf.DUMMYFUNCTION("""COMPUTED_VALUE"""),45604.66666666667)</f>
        <v>45604.66667</v>
      </c>
      <c r="K218" s="1">
        <f>IFERROR(__xludf.DUMMYFUNCTION("""COMPUTED_VALUE"""),6940.17)</f>
        <v>6940.17</v>
      </c>
      <c r="M218" s="2">
        <f>IFERROR(__xludf.DUMMYFUNCTION("""COMPUTED_VALUE"""),45604.66666666667)</f>
        <v>45604.66667</v>
      </c>
      <c r="N218" s="1">
        <f>IFERROR(__xludf.DUMMYFUNCTION("""COMPUTED_VALUE"""),1.009280749E9)</f>
        <v>1009280749</v>
      </c>
    </row>
    <row r="219">
      <c r="A219" s="2">
        <f>IFERROR(__xludf.DUMMYFUNCTION("""COMPUTED_VALUE"""),45607.66666666667)</f>
        <v>45607.66667</v>
      </c>
      <c r="B219" s="1">
        <f>IFERROR(__xludf.DUMMYFUNCTION("""COMPUTED_VALUE"""),6942.44)</f>
        <v>6942.44</v>
      </c>
      <c r="D219" s="2">
        <f>IFERROR(__xludf.DUMMYFUNCTION("""COMPUTED_VALUE"""),45607.66666666667)</f>
        <v>45607.66667</v>
      </c>
      <c r="E219" s="1">
        <f>IFERROR(__xludf.DUMMYFUNCTION("""COMPUTED_VALUE"""),6943.61)</f>
        <v>6943.61</v>
      </c>
      <c r="G219" s="2">
        <f>IFERROR(__xludf.DUMMYFUNCTION("""COMPUTED_VALUE"""),45607.66666666667)</f>
        <v>45607.66667</v>
      </c>
      <c r="H219" s="1">
        <f>IFERROR(__xludf.DUMMYFUNCTION("""COMPUTED_VALUE"""),6858.52)</f>
        <v>6858.52</v>
      </c>
      <c r="J219" s="2">
        <f>IFERROR(__xludf.DUMMYFUNCTION("""COMPUTED_VALUE"""),45607.66666666667)</f>
        <v>45607.66667</v>
      </c>
      <c r="K219" s="1">
        <f>IFERROR(__xludf.DUMMYFUNCTION("""COMPUTED_VALUE"""),6899.34)</f>
        <v>6899.34</v>
      </c>
      <c r="M219" s="2">
        <f>IFERROR(__xludf.DUMMYFUNCTION("""COMPUTED_VALUE"""),45607.66666666667)</f>
        <v>45607.66667</v>
      </c>
      <c r="N219" s="1">
        <f>IFERROR(__xludf.DUMMYFUNCTION("""COMPUTED_VALUE"""),1.062646169E9)</f>
        <v>1062646169</v>
      </c>
    </row>
    <row r="220">
      <c r="A220" s="2">
        <f>IFERROR(__xludf.DUMMYFUNCTION("""COMPUTED_VALUE"""),45608.66666666667)</f>
        <v>45608.66667</v>
      </c>
      <c r="B220" s="1">
        <f>IFERROR(__xludf.DUMMYFUNCTION("""COMPUTED_VALUE"""),6902.83)</f>
        <v>6902.83</v>
      </c>
      <c r="D220" s="2">
        <f>IFERROR(__xludf.DUMMYFUNCTION("""COMPUTED_VALUE"""),45608.66666666667)</f>
        <v>45608.66667</v>
      </c>
      <c r="E220" s="1">
        <f>IFERROR(__xludf.DUMMYFUNCTION("""COMPUTED_VALUE"""),6941.86)</f>
        <v>6941.86</v>
      </c>
      <c r="G220" s="2">
        <f>IFERROR(__xludf.DUMMYFUNCTION("""COMPUTED_VALUE"""),45608.66666666667)</f>
        <v>45608.66667</v>
      </c>
      <c r="H220" s="1">
        <f>IFERROR(__xludf.DUMMYFUNCTION("""COMPUTED_VALUE"""),6880.89)</f>
        <v>6880.89</v>
      </c>
      <c r="J220" s="2">
        <f>IFERROR(__xludf.DUMMYFUNCTION("""COMPUTED_VALUE"""),45608.66666666667)</f>
        <v>45608.66667</v>
      </c>
      <c r="K220" s="1">
        <f>IFERROR(__xludf.DUMMYFUNCTION("""COMPUTED_VALUE"""),6933.52)</f>
        <v>6933.52</v>
      </c>
      <c r="M220" s="2">
        <f>IFERROR(__xludf.DUMMYFUNCTION("""COMPUTED_VALUE"""),45608.66666666667)</f>
        <v>45608.66667</v>
      </c>
      <c r="N220" s="1">
        <f>IFERROR(__xludf.DUMMYFUNCTION("""COMPUTED_VALUE"""),9.73981593E8)</f>
        <v>973981593</v>
      </c>
    </row>
    <row r="221">
      <c r="A221" s="2">
        <f>IFERROR(__xludf.DUMMYFUNCTION("""COMPUTED_VALUE"""),45609.66666666667)</f>
        <v>45609.66667</v>
      </c>
      <c r="B221" s="1">
        <f>IFERROR(__xludf.DUMMYFUNCTION("""COMPUTED_VALUE"""),6921.81)</f>
        <v>6921.81</v>
      </c>
      <c r="D221" s="2">
        <f>IFERROR(__xludf.DUMMYFUNCTION("""COMPUTED_VALUE"""),45609.66666666667)</f>
        <v>45609.66667</v>
      </c>
      <c r="E221" s="1">
        <f>IFERROR(__xludf.DUMMYFUNCTION("""COMPUTED_VALUE"""),6956.46)</f>
        <v>6956.46</v>
      </c>
      <c r="G221" s="2">
        <f>IFERROR(__xludf.DUMMYFUNCTION("""COMPUTED_VALUE"""),45609.66666666667)</f>
        <v>45609.66667</v>
      </c>
      <c r="H221" s="1">
        <f>IFERROR(__xludf.DUMMYFUNCTION("""COMPUTED_VALUE"""),6880.03)</f>
        <v>6880.03</v>
      </c>
      <c r="J221" s="2">
        <f>IFERROR(__xludf.DUMMYFUNCTION("""COMPUTED_VALUE"""),45609.66666666667)</f>
        <v>45609.66667</v>
      </c>
      <c r="K221" s="1">
        <f>IFERROR(__xludf.DUMMYFUNCTION("""COMPUTED_VALUE"""),6899.47)</f>
        <v>6899.47</v>
      </c>
      <c r="M221" s="2">
        <f>IFERROR(__xludf.DUMMYFUNCTION("""COMPUTED_VALUE"""),45609.66666666667)</f>
        <v>45609.66667</v>
      </c>
      <c r="N221" s="1">
        <f>IFERROR(__xludf.DUMMYFUNCTION("""COMPUTED_VALUE"""),1.063440831E9)</f>
        <v>1063440831</v>
      </c>
    </row>
    <row r="222">
      <c r="A222" s="2">
        <f>IFERROR(__xludf.DUMMYFUNCTION("""COMPUTED_VALUE"""),45610.66666666667)</f>
        <v>45610.66667</v>
      </c>
      <c r="B222" s="1">
        <f>IFERROR(__xludf.DUMMYFUNCTION("""COMPUTED_VALUE"""),6909.44)</f>
        <v>6909.44</v>
      </c>
      <c r="D222" s="2">
        <f>IFERROR(__xludf.DUMMYFUNCTION("""COMPUTED_VALUE"""),45610.66666666667)</f>
        <v>45610.66667</v>
      </c>
      <c r="E222" s="1">
        <f>IFERROR(__xludf.DUMMYFUNCTION("""COMPUTED_VALUE"""),6922.28)</f>
        <v>6922.28</v>
      </c>
      <c r="G222" s="2">
        <f>IFERROR(__xludf.DUMMYFUNCTION("""COMPUTED_VALUE"""),45610.66666666667)</f>
        <v>45610.66667</v>
      </c>
      <c r="H222" s="1">
        <f>IFERROR(__xludf.DUMMYFUNCTION("""COMPUTED_VALUE"""),6869.77)</f>
        <v>6869.77</v>
      </c>
      <c r="J222" s="2">
        <f>IFERROR(__xludf.DUMMYFUNCTION("""COMPUTED_VALUE"""),45610.66666666667)</f>
        <v>45610.66667</v>
      </c>
      <c r="K222" s="1">
        <f>IFERROR(__xludf.DUMMYFUNCTION("""COMPUTED_VALUE"""),6886.94)</f>
        <v>6886.94</v>
      </c>
      <c r="M222" s="2">
        <f>IFERROR(__xludf.DUMMYFUNCTION("""COMPUTED_VALUE"""),45610.66666666667)</f>
        <v>45610.66667</v>
      </c>
      <c r="N222" s="1">
        <f>IFERROR(__xludf.DUMMYFUNCTION("""COMPUTED_VALUE"""),1.013338402E9)</f>
        <v>1013338402</v>
      </c>
    </row>
    <row r="223">
      <c r="A223" s="2">
        <f>IFERROR(__xludf.DUMMYFUNCTION("""COMPUTED_VALUE"""),45611.66666666667)</f>
        <v>45611.66667</v>
      </c>
      <c r="B223" s="1">
        <f>IFERROR(__xludf.DUMMYFUNCTION("""COMPUTED_VALUE"""),6808.56)</f>
        <v>6808.56</v>
      </c>
      <c r="D223" s="2">
        <f>IFERROR(__xludf.DUMMYFUNCTION("""COMPUTED_VALUE"""),45611.66666666667)</f>
        <v>45611.66667</v>
      </c>
      <c r="E223" s="1">
        <f>IFERROR(__xludf.DUMMYFUNCTION("""COMPUTED_VALUE"""),6811.53)</f>
        <v>6811.53</v>
      </c>
      <c r="G223" s="2">
        <f>IFERROR(__xludf.DUMMYFUNCTION("""COMPUTED_VALUE"""),45611.66666666667)</f>
        <v>45611.66667</v>
      </c>
      <c r="H223" s="1">
        <f>IFERROR(__xludf.DUMMYFUNCTION("""COMPUTED_VALUE"""),6683.62)</f>
        <v>6683.62</v>
      </c>
      <c r="J223" s="2">
        <f>IFERROR(__xludf.DUMMYFUNCTION("""COMPUTED_VALUE"""),45611.66666666667)</f>
        <v>45611.66667</v>
      </c>
      <c r="K223" s="1">
        <f>IFERROR(__xludf.DUMMYFUNCTION("""COMPUTED_VALUE"""),6713.72)</f>
        <v>6713.72</v>
      </c>
      <c r="M223" s="2">
        <f>IFERROR(__xludf.DUMMYFUNCTION("""COMPUTED_VALUE"""),45611.66666666667)</f>
        <v>45611.66667</v>
      </c>
      <c r="N223" s="1">
        <f>IFERROR(__xludf.DUMMYFUNCTION("""COMPUTED_VALUE"""),1.218649581E9)</f>
        <v>1218649581</v>
      </c>
    </row>
    <row r="224">
      <c r="A224" s="2">
        <f>IFERROR(__xludf.DUMMYFUNCTION("""COMPUTED_VALUE"""),45614.66666666667)</f>
        <v>45614.66667</v>
      </c>
      <c r="B224" s="1">
        <f>IFERROR(__xludf.DUMMYFUNCTION("""COMPUTED_VALUE"""),6702.64)</f>
        <v>6702.64</v>
      </c>
      <c r="D224" s="2">
        <f>IFERROR(__xludf.DUMMYFUNCTION("""COMPUTED_VALUE"""),45614.66666666667)</f>
        <v>45614.66667</v>
      </c>
      <c r="E224" s="1">
        <f>IFERROR(__xludf.DUMMYFUNCTION("""COMPUTED_VALUE"""),6765.55)</f>
        <v>6765.55</v>
      </c>
      <c r="G224" s="2">
        <f>IFERROR(__xludf.DUMMYFUNCTION("""COMPUTED_VALUE"""),45614.66666666667)</f>
        <v>45614.66667</v>
      </c>
      <c r="H224" s="1">
        <f>IFERROR(__xludf.DUMMYFUNCTION("""COMPUTED_VALUE"""),6683.08)</f>
        <v>6683.08</v>
      </c>
      <c r="J224" s="2">
        <f>IFERROR(__xludf.DUMMYFUNCTION("""COMPUTED_VALUE"""),45614.66666666667)</f>
        <v>45614.66667</v>
      </c>
      <c r="K224" s="1">
        <f>IFERROR(__xludf.DUMMYFUNCTION("""COMPUTED_VALUE"""),6740.38)</f>
        <v>6740.38</v>
      </c>
      <c r="M224" s="2">
        <f>IFERROR(__xludf.DUMMYFUNCTION("""COMPUTED_VALUE"""),45614.66666666667)</f>
        <v>45614.66667</v>
      </c>
      <c r="N224" s="1">
        <f>IFERROR(__xludf.DUMMYFUNCTION("""COMPUTED_VALUE"""),1.186628084E9)</f>
        <v>1186628084</v>
      </c>
    </row>
    <row r="225">
      <c r="A225" s="2">
        <f>IFERROR(__xludf.DUMMYFUNCTION("""COMPUTED_VALUE"""),45615.66666666667)</f>
        <v>45615.66667</v>
      </c>
      <c r="B225" s="1">
        <f>IFERROR(__xludf.DUMMYFUNCTION("""COMPUTED_VALUE"""),6710.98)</f>
        <v>6710.98</v>
      </c>
      <c r="D225" s="2">
        <f>IFERROR(__xludf.DUMMYFUNCTION("""COMPUTED_VALUE"""),45615.66666666667)</f>
        <v>45615.66667</v>
      </c>
      <c r="E225" s="1">
        <f>IFERROR(__xludf.DUMMYFUNCTION("""COMPUTED_VALUE"""),6834.72)</f>
        <v>6834.72</v>
      </c>
      <c r="G225" s="2">
        <f>IFERROR(__xludf.DUMMYFUNCTION("""COMPUTED_VALUE"""),45615.66666666667)</f>
        <v>45615.66667</v>
      </c>
      <c r="H225" s="1">
        <f>IFERROR(__xludf.DUMMYFUNCTION("""COMPUTED_VALUE"""),6710.98)</f>
        <v>6710.98</v>
      </c>
      <c r="J225" s="2">
        <f>IFERROR(__xludf.DUMMYFUNCTION("""COMPUTED_VALUE"""),45615.66666666667)</f>
        <v>45615.66667</v>
      </c>
      <c r="K225" s="1">
        <f>IFERROR(__xludf.DUMMYFUNCTION("""COMPUTED_VALUE"""),6830.98)</f>
        <v>6830.98</v>
      </c>
      <c r="M225" s="2">
        <f>IFERROR(__xludf.DUMMYFUNCTION("""COMPUTED_VALUE"""),45615.66666666667)</f>
        <v>45615.66667</v>
      </c>
      <c r="N225" s="1">
        <f>IFERROR(__xludf.DUMMYFUNCTION("""COMPUTED_VALUE"""),1.124304091E9)</f>
        <v>1124304091</v>
      </c>
    </row>
    <row r="226">
      <c r="A226" s="2">
        <f>IFERROR(__xludf.DUMMYFUNCTION("""COMPUTED_VALUE"""),45616.66666666667)</f>
        <v>45616.66667</v>
      </c>
      <c r="B226" s="1">
        <f>IFERROR(__xludf.DUMMYFUNCTION("""COMPUTED_VALUE"""),6829.41)</f>
        <v>6829.41</v>
      </c>
      <c r="D226" s="2">
        <f>IFERROR(__xludf.DUMMYFUNCTION("""COMPUTED_VALUE"""),45616.66666666667)</f>
        <v>45616.66667</v>
      </c>
      <c r="E226" s="1">
        <f>IFERROR(__xludf.DUMMYFUNCTION("""COMPUTED_VALUE"""),6835.53)</f>
        <v>6835.53</v>
      </c>
      <c r="G226" s="2">
        <f>IFERROR(__xludf.DUMMYFUNCTION("""COMPUTED_VALUE"""),45616.66666666667)</f>
        <v>45616.66667</v>
      </c>
      <c r="H226" s="1">
        <f>IFERROR(__xludf.DUMMYFUNCTION("""COMPUTED_VALUE"""),6721.44)</f>
        <v>6721.44</v>
      </c>
      <c r="J226" s="2">
        <f>IFERROR(__xludf.DUMMYFUNCTION("""COMPUTED_VALUE"""),45616.66666666667)</f>
        <v>45616.66667</v>
      </c>
      <c r="K226" s="1">
        <f>IFERROR(__xludf.DUMMYFUNCTION("""COMPUTED_VALUE"""),6816.09)</f>
        <v>6816.09</v>
      </c>
      <c r="M226" s="2">
        <f>IFERROR(__xludf.DUMMYFUNCTION("""COMPUTED_VALUE"""),45616.66666666667)</f>
        <v>45616.66667</v>
      </c>
      <c r="N226" s="1">
        <f>IFERROR(__xludf.DUMMYFUNCTION("""COMPUTED_VALUE"""),1.077133062E9)</f>
        <v>1077133062</v>
      </c>
    </row>
    <row r="227">
      <c r="A227" s="2">
        <f>IFERROR(__xludf.DUMMYFUNCTION("""COMPUTED_VALUE"""),45617.66666666667)</f>
        <v>45617.66667</v>
      </c>
      <c r="B227" s="1">
        <f>IFERROR(__xludf.DUMMYFUNCTION("""COMPUTED_VALUE"""),6879.34)</f>
        <v>6879.34</v>
      </c>
      <c r="D227" s="2">
        <f>IFERROR(__xludf.DUMMYFUNCTION("""COMPUTED_VALUE"""),45617.66666666667)</f>
        <v>45617.66667</v>
      </c>
      <c r="E227" s="1">
        <f>IFERROR(__xludf.DUMMYFUNCTION("""COMPUTED_VALUE"""),6904.35)</f>
        <v>6904.35</v>
      </c>
      <c r="G227" s="2">
        <f>IFERROR(__xludf.DUMMYFUNCTION("""COMPUTED_VALUE"""),45617.66666666667)</f>
        <v>45617.66667</v>
      </c>
      <c r="H227" s="1">
        <f>IFERROR(__xludf.DUMMYFUNCTION("""COMPUTED_VALUE"""),6710.32)</f>
        <v>6710.32</v>
      </c>
      <c r="J227" s="2">
        <f>IFERROR(__xludf.DUMMYFUNCTION("""COMPUTED_VALUE"""),45617.66666666667)</f>
        <v>45617.66667</v>
      </c>
      <c r="K227" s="1">
        <f>IFERROR(__xludf.DUMMYFUNCTION("""COMPUTED_VALUE"""),6821.62)</f>
        <v>6821.62</v>
      </c>
      <c r="M227" s="2">
        <f>IFERROR(__xludf.DUMMYFUNCTION("""COMPUTED_VALUE"""),45617.66666666667)</f>
        <v>45617.66667</v>
      </c>
      <c r="N227" s="1">
        <f>IFERROR(__xludf.DUMMYFUNCTION("""COMPUTED_VALUE"""),1.448196035E9)</f>
        <v>1448196035</v>
      </c>
    </row>
    <row r="228">
      <c r="A228" s="2">
        <f>IFERROR(__xludf.DUMMYFUNCTION("""COMPUTED_VALUE"""),45618.66666666667)</f>
        <v>45618.66667</v>
      </c>
      <c r="B228" s="1">
        <f>IFERROR(__xludf.DUMMYFUNCTION("""COMPUTED_VALUE"""),6800.62)</f>
        <v>6800.62</v>
      </c>
      <c r="D228" s="2">
        <f>IFERROR(__xludf.DUMMYFUNCTION("""COMPUTED_VALUE"""),45618.66666666667)</f>
        <v>45618.66667</v>
      </c>
      <c r="E228" s="1">
        <f>IFERROR(__xludf.DUMMYFUNCTION("""COMPUTED_VALUE"""),6827.56)</f>
        <v>6827.56</v>
      </c>
      <c r="G228" s="2">
        <f>IFERROR(__xludf.DUMMYFUNCTION("""COMPUTED_VALUE"""),45618.66666666667)</f>
        <v>45618.66667</v>
      </c>
      <c r="H228" s="1">
        <f>IFERROR(__xludf.DUMMYFUNCTION("""COMPUTED_VALUE"""),6766.59)</f>
        <v>6766.59</v>
      </c>
      <c r="J228" s="2">
        <f>IFERROR(__xludf.DUMMYFUNCTION("""COMPUTED_VALUE"""),45618.66666666667)</f>
        <v>45618.66667</v>
      </c>
      <c r="K228" s="1">
        <f>IFERROR(__xludf.DUMMYFUNCTION("""COMPUTED_VALUE"""),6803.88)</f>
        <v>6803.88</v>
      </c>
      <c r="M228" s="2">
        <f>IFERROR(__xludf.DUMMYFUNCTION("""COMPUTED_VALUE"""),45618.66666666667)</f>
        <v>45618.66667</v>
      </c>
      <c r="N228" s="1">
        <f>IFERROR(__xludf.DUMMYFUNCTION("""COMPUTED_VALUE"""),1.150497022E9)</f>
        <v>1150497022</v>
      </c>
    </row>
    <row r="229">
      <c r="A229" s="2">
        <f>IFERROR(__xludf.DUMMYFUNCTION("""COMPUTED_VALUE"""),45621.66666666667)</f>
        <v>45621.66667</v>
      </c>
      <c r="B229" s="1">
        <f>IFERROR(__xludf.DUMMYFUNCTION("""COMPUTED_VALUE"""),6850.21)</f>
        <v>6850.21</v>
      </c>
      <c r="D229" s="2">
        <f>IFERROR(__xludf.DUMMYFUNCTION("""COMPUTED_VALUE"""),45621.66666666667)</f>
        <v>45621.66667</v>
      </c>
      <c r="E229" s="1">
        <f>IFERROR(__xludf.DUMMYFUNCTION("""COMPUTED_VALUE"""),6866.4)</f>
        <v>6866.4</v>
      </c>
      <c r="G229" s="2">
        <f>IFERROR(__xludf.DUMMYFUNCTION("""COMPUTED_VALUE"""),45621.66666666667)</f>
        <v>45621.66667</v>
      </c>
      <c r="H229" s="1">
        <f>IFERROR(__xludf.DUMMYFUNCTION("""COMPUTED_VALUE"""),6760.65)</f>
        <v>6760.65</v>
      </c>
      <c r="J229" s="2">
        <f>IFERROR(__xludf.DUMMYFUNCTION("""COMPUTED_VALUE"""),45621.66666666667)</f>
        <v>45621.66667</v>
      </c>
      <c r="K229" s="1">
        <f>IFERROR(__xludf.DUMMYFUNCTION("""COMPUTED_VALUE"""),6800.22)</f>
        <v>6800.22</v>
      </c>
      <c r="M229" s="2">
        <f>IFERROR(__xludf.DUMMYFUNCTION("""COMPUTED_VALUE"""),45621.66666666667)</f>
        <v>45621.66667</v>
      </c>
      <c r="N229" s="1">
        <f>IFERROR(__xludf.DUMMYFUNCTION("""COMPUTED_VALUE"""),1.567583625E9)</f>
        <v>1567583625</v>
      </c>
    </row>
    <row r="230">
      <c r="A230" s="2">
        <f>IFERROR(__xludf.DUMMYFUNCTION("""COMPUTED_VALUE"""),45622.66666666667)</f>
        <v>45622.66667</v>
      </c>
      <c r="B230" s="1">
        <f>IFERROR(__xludf.DUMMYFUNCTION("""COMPUTED_VALUE"""),6828.23)</f>
        <v>6828.23</v>
      </c>
      <c r="D230" s="2">
        <f>IFERROR(__xludf.DUMMYFUNCTION("""COMPUTED_VALUE"""),45622.66666666667)</f>
        <v>45622.66667</v>
      </c>
      <c r="E230" s="1">
        <f>IFERROR(__xludf.DUMMYFUNCTION("""COMPUTED_VALUE"""),6865.77)</f>
        <v>6865.77</v>
      </c>
      <c r="G230" s="2">
        <f>IFERROR(__xludf.DUMMYFUNCTION("""COMPUTED_VALUE"""),45622.66666666667)</f>
        <v>45622.66667</v>
      </c>
      <c r="H230" s="1">
        <f>IFERROR(__xludf.DUMMYFUNCTION("""COMPUTED_VALUE"""),6821.3)</f>
        <v>6821.3</v>
      </c>
      <c r="J230" s="2">
        <f>IFERROR(__xludf.DUMMYFUNCTION("""COMPUTED_VALUE"""),45622.66666666667)</f>
        <v>45622.66667</v>
      </c>
      <c r="K230" s="1">
        <f>IFERROR(__xludf.DUMMYFUNCTION("""COMPUTED_VALUE"""),6852.08)</f>
        <v>6852.08</v>
      </c>
      <c r="M230" s="2">
        <f>IFERROR(__xludf.DUMMYFUNCTION("""COMPUTED_VALUE"""),45622.66666666667)</f>
        <v>45622.66667</v>
      </c>
      <c r="N230" s="1">
        <f>IFERROR(__xludf.DUMMYFUNCTION("""COMPUTED_VALUE"""),1.001917073E9)</f>
        <v>1001917073</v>
      </c>
    </row>
    <row r="231">
      <c r="A231" s="2">
        <f>IFERROR(__xludf.DUMMYFUNCTION("""COMPUTED_VALUE"""),45623.66666666667)</f>
        <v>45623.66667</v>
      </c>
      <c r="B231" s="1">
        <f>IFERROR(__xludf.DUMMYFUNCTION("""COMPUTED_VALUE"""),6814.04)</f>
        <v>6814.04</v>
      </c>
      <c r="D231" s="2">
        <f>IFERROR(__xludf.DUMMYFUNCTION("""COMPUTED_VALUE"""),45623.66666666667)</f>
        <v>45623.66667</v>
      </c>
      <c r="E231" s="1">
        <f>IFERROR(__xludf.DUMMYFUNCTION("""COMPUTED_VALUE"""),6814.04)</f>
        <v>6814.04</v>
      </c>
      <c r="G231" s="2">
        <f>IFERROR(__xludf.DUMMYFUNCTION("""COMPUTED_VALUE"""),45623.66666666667)</f>
        <v>45623.66667</v>
      </c>
      <c r="H231" s="1">
        <f>IFERROR(__xludf.DUMMYFUNCTION("""COMPUTED_VALUE"""),6719.06)</f>
        <v>6719.06</v>
      </c>
      <c r="J231" s="2">
        <f>IFERROR(__xludf.DUMMYFUNCTION("""COMPUTED_VALUE"""),45623.66666666667)</f>
        <v>45623.66667</v>
      </c>
      <c r="K231" s="1">
        <f>IFERROR(__xludf.DUMMYFUNCTION("""COMPUTED_VALUE"""),6780.24)</f>
        <v>6780.24</v>
      </c>
      <c r="M231" s="2">
        <f>IFERROR(__xludf.DUMMYFUNCTION("""COMPUTED_VALUE"""),45623.66666666667)</f>
        <v>45623.66667</v>
      </c>
      <c r="N231" s="1">
        <f>IFERROR(__xludf.DUMMYFUNCTION("""COMPUTED_VALUE"""),9.65354203E8)</f>
        <v>965354203</v>
      </c>
    </row>
    <row r="232">
      <c r="A232" s="2">
        <f>IFERROR(__xludf.DUMMYFUNCTION("""COMPUTED_VALUE"""),45625.54166666667)</f>
        <v>45625.54167</v>
      </c>
      <c r="B232" s="1">
        <f>IFERROR(__xludf.DUMMYFUNCTION("""COMPUTED_VALUE"""),6788.37)</f>
        <v>6788.37</v>
      </c>
      <c r="D232" s="2">
        <f>IFERROR(__xludf.DUMMYFUNCTION("""COMPUTED_VALUE"""),45625.54166666667)</f>
        <v>45625.54167</v>
      </c>
      <c r="E232" s="1">
        <f>IFERROR(__xludf.DUMMYFUNCTION("""COMPUTED_VALUE"""),6853.05)</f>
        <v>6853.05</v>
      </c>
      <c r="G232" s="2">
        <f>IFERROR(__xludf.DUMMYFUNCTION("""COMPUTED_VALUE"""),45625.54166666667)</f>
        <v>45625.54167</v>
      </c>
      <c r="H232" s="1">
        <f>IFERROR(__xludf.DUMMYFUNCTION("""COMPUTED_VALUE"""),6777.18)</f>
        <v>6777.18</v>
      </c>
      <c r="J232" s="2">
        <f>IFERROR(__xludf.DUMMYFUNCTION("""COMPUTED_VALUE"""),45625.54166666667)</f>
        <v>45625.54167</v>
      </c>
      <c r="K232" s="1">
        <f>IFERROR(__xludf.DUMMYFUNCTION("""COMPUTED_VALUE"""),6839.51)</f>
        <v>6839.51</v>
      </c>
      <c r="M232" s="2">
        <f>IFERROR(__xludf.DUMMYFUNCTION("""COMPUTED_VALUE"""),45625.54166666667)</f>
        <v>45625.54167</v>
      </c>
      <c r="N232" s="1">
        <f>IFERROR(__xludf.DUMMYFUNCTION("""COMPUTED_VALUE"""),6.20212956E8)</f>
        <v>620212956</v>
      </c>
    </row>
    <row r="233">
      <c r="A233" s="2">
        <f>IFERROR(__xludf.DUMMYFUNCTION("""COMPUTED_VALUE"""),45628.66666666667)</f>
        <v>45628.66667</v>
      </c>
      <c r="B233" s="1">
        <f>IFERROR(__xludf.DUMMYFUNCTION("""COMPUTED_VALUE"""),6846.29)</f>
        <v>6846.29</v>
      </c>
      <c r="D233" s="2">
        <f>IFERROR(__xludf.DUMMYFUNCTION("""COMPUTED_VALUE"""),45628.66666666667)</f>
        <v>45628.66667</v>
      </c>
      <c r="E233" s="1">
        <f>IFERROR(__xludf.DUMMYFUNCTION("""COMPUTED_VALUE"""),6946.56)</f>
        <v>6946.56</v>
      </c>
      <c r="G233" s="2">
        <f>IFERROR(__xludf.DUMMYFUNCTION("""COMPUTED_VALUE"""),45628.66666666667)</f>
        <v>45628.66667</v>
      </c>
      <c r="H233" s="1">
        <f>IFERROR(__xludf.DUMMYFUNCTION("""COMPUTED_VALUE"""),6846.13)</f>
        <v>6846.13</v>
      </c>
      <c r="J233" s="2">
        <f>IFERROR(__xludf.DUMMYFUNCTION("""COMPUTED_VALUE"""),45628.66666666667)</f>
        <v>45628.66667</v>
      </c>
      <c r="K233" s="1">
        <f>IFERROR(__xludf.DUMMYFUNCTION("""COMPUTED_VALUE"""),6923.22)</f>
        <v>6923.22</v>
      </c>
      <c r="M233" s="2">
        <f>IFERROR(__xludf.DUMMYFUNCTION("""COMPUTED_VALUE"""),45628.66666666667)</f>
        <v>45628.66667</v>
      </c>
      <c r="N233" s="1">
        <f>IFERROR(__xludf.DUMMYFUNCTION("""COMPUTED_VALUE"""),1.21829852E9)</f>
        <v>1218298520</v>
      </c>
    </row>
    <row r="234">
      <c r="A234" s="2">
        <f>IFERROR(__xludf.DUMMYFUNCTION("""COMPUTED_VALUE"""),45629.66666666667)</f>
        <v>45629.66667</v>
      </c>
      <c r="B234" s="1">
        <f>IFERROR(__xludf.DUMMYFUNCTION("""COMPUTED_VALUE"""),6906.23)</f>
        <v>6906.23</v>
      </c>
      <c r="D234" s="2">
        <f>IFERROR(__xludf.DUMMYFUNCTION("""COMPUTED_VALUE"""),45629.66666666667)</f>
        <v>45629.66667</v>
      </c>
      <c r="E234" s="1">
        <f>IFERROR(__xludf.DUMMYFUNCTION("""COMPUTED_VALUE"""),6977.79)</f>
        <v>6977.79</v>
      </c>
      <c r="G234" s="2">
        <f>IFERROR(__xludf.DUMMYFUNCTION("""COMPUTED_VALUE"""),45629.66666666667)</f>
        <v>45629.66667</v>
      </c>
      <c r="H234" s="1">
        <f>IFERROR(__xludf.DUMMYFUNCTION("""COMPUTED_VALUE"""),6896.78)</f>
        <v>6896.78</v>
      </c>
      <c r="J234" s="2">
        <f>IFERROR(__xludf.DUMMYFUNCTION("""COMPUTED_VALUE"""),45629.66666666667)</f>
        <v>45629.66667</v>
      </c>
      <c r="K234" s="1">
        <f>IFERROR(__xludf.DUMMYFUNCTION("""COMPUTED_VALUE"""),6975.95)</f>
        <v>6975.95</v>
      </c>
      <c r="M234" s="2">
        <f>IFERROR(__xludf.DUMMYFUNCTION("""COMPUTED_VALUE"""),45629.66666666667)</f>
        <v>45629.66667</v>
      </c>
      <c r="N234" s="1">
        <f>IFERROR(__xludf.DUMMYFUNCTION("""COMPUTED_VALUE"""),1.176303251E9)</f>
        <v>1176303251</v>
      </c>
    </row>
    <row r="235">
      <c r="A235" s="2">
        <f>IFERROR(__xludf.DUMMYFUNCTION("""COMPUTED_VALUE"""),45630.66666666667)</f>
        <v>45630.66667</v>
      </c>
      <c r="B235" s="1">
        <f>IFERROR(__xludf.DUMMYFUNCTION("""COMPUTED_VALUE"""),7040.8)</f>
        <v>7040.8</v>
      </c>
      <c r="D235" s="2">
        <f>IFERROR(__xludf.DUMMYFUNCTION("""COMPUTED_VALUE"""),45630.66666666667)</f>
        <v>45630.66667</v>
      </c>
      <c r="E235" s="1">
        <f>IFERROR(__xludf.DUMMYFUNCTION("""COMPUTED_VALUE"""),7107.93)</f>
        <v>7107.93</v>
      </c>
      <c r="G235" s="2">
        <f>IFERROR(__xludf.DUMMYFUNCTION("""COMPUTED_VALUE"""),45630.66666666667)</f>
        <v>45630.66667</v>
      </c>
      <c r="H235" s="1">
        <f>IFERROR(__xludf.DUMMYFUNCTION("""COMPUTED_VALUE"""),7037.49)</f>
        <v>7037.49</v>
      </c>
      <c r="J235" s="2">
        <f>IFERROR(__xludf.DUMMYFUNCTION("""COMPUTED_VALUE"""),45630.66666666667)</f>
        <v>45630.66667</v>
      </c>
      <c r="K235" s="1">
        <f>IFERROR(__xludf.DUMMYFUNCTION("""COMPUTED_VALUE"""),7105.73)</f>
        <v>7105.73</v>
      </c>
      <c r="M235" s="2">
        <f>IFERROR(__xludf.DUMMYFUNCTION("""COMPUTED_VALUE"""),45630.66666666667)</f>
        <v>45630.66667</v>
      </c>
      <c r="N235" s="1">
        <f>IFERROR(__xludf.DUMMYFUNCTION("""COMPUTED_VALUE"""),1.266956212E9)</f>
        <v>1266956212</v>
      </c>
    </row>
    <row r="236">
      <c r="A236" s="2">
        <f>IFERROR(__xludf.DUMMYFUNCTION("""COMPUTED_VALUE"""),45631.66666666667)</f>
        <v>45631.66667</v>
      </c>
      <c r="B236" s="1">
        <f>IFERROR(__xludf.DUMMYFUNCTION("""COMPUTED_VALUE"""),7114.34)</f>
        <v>7114.34</v>
      </c>
      <c r="D236" s="2">
        <f>IFERROR(__xludf.DUMMYFUNCTION("""COMPUTED_VALUE"""),45631.66666666667)</f>
        <v>45631.66667</v>
      </c>
      <c r="E236" s="1">
        <f>IFERROR(__xludf.DUMMYFUNCTION("""COMPUTED_VALUE"""),7116.66)</f>
        <v>7116.66</v>
      </c>
      <c r="G236" s="2">
        <f>IFERROR(__xludf.DUMMYFUNCTION("""COMPUTED_VALUE"""),45631.66666666667)</f>
        <v>45631.66667</v>
      </c>
      <c r="H236" s="1">
        <f>IFERROR(__xludf.DUMMYFUNCTION("""COMPUTED_VALUE"""),7072.32)</f>
        <v>7072.32</v>
      </c>
      <c r="J236" s="2">
        <f>IFERROR(__xludf.DUMMYFUNCTION("""COMPUTED_VALUE"""),45631.66666666667)</f>
        <v>45631.66667</v>
      </c>
      <c r="K236" s="1">
        <f>IFERROR(__xludf.DUMMYFUNCTION("""COMPUTED_VALUE"""),7078.61)</f>
        <v>7078.61</v>
      </c>
      <c r="M236" s="2">
        <f>IFERROR(__xludf.DUMMYFUNCTION("""COMPUTED_VALUE"""),45631.66666666667)</f>
        <v>45631.66667</v>
      </c>
      <c r="N236" s="1">
        <f>IFERROR(__xludf.DUMMYFUNCTION("""COMPUTED_VALUE"""),1.183124313E9)</f>
        <v>1183124313</v>
      </c>
    </row>
    <row r="237">
      <c r="A237" s="2">
        <f>IFERROR(__xludf.DUMMYFUNCTION("""COMPUTED_VALUE"""),45632.66666666667)</f>
        <v>45632.66667</v>
      </c>
      <c r="B237" s="1">
        <f>IFERROR(__xludf.DUMMYFUNCTION("""COMPUTED_VALUE"""),7082.17)</f>
        <v>7082.17</v>
      </c>
      <c r="D237" s="2">
        <f>IFERROR(__xludf.DUMMYFUNCTION("""COMPUTED_VALUE"""),45632.66666666667)</f>
        <v>45632.66667</v>
      </c>
      <c r="E237" s="1">
        <f>IFERROR(__xludf.DUMMYFUNCTION("""COMPUTED_VALUE"""),7136.69)</f>
        <v>7136.69</v>
      </c>
      <c r="G237" s="2">
        <f>IFERROR(__xludf.DUMMYFUNCTION("""COMPUTED_VALUE"""),45632.66666666667)</f>
        <v>45632.66667</v>
      </c>
      <c r="H237" s="1">
        <f>IFERROR(__xludf.DUMMYFUNCTION("""COMPUTED_VALUE"""),7078.41)</f>
        <v>7078.41</v>
      </c>
      <c r="J237" s="2">
        <f>IFERROR(__xludf.DUMMYFUNCTION("""COMPUTED_VALUE"""),45632.66666666667)</f>
        <v>45632.66667</v>
      </c>
      <c r="K237" s="1">
        <f>IFERROR(__xludf.DUMMYFUNCTION("""COMPUTED_VALUE"""),7111.71)</f>
        <v>7111.71</v>
      </c>
      <c r="M237" s="2">
        <f>IFERROR(__xludf.DUMMYFUNCTION("""COMPUTED_VALUE"""),45632.66666666667)</f>
        <v>45632.66667</v>
      </c>
      <c r="N237" s="1">
        <f>IFERROR(__xludf.DUMMYFUNCTION("""COMPUTED_VALUE"""),1.162212296E9)</f>
        <v>1162212296</v>
      </c>
    </row>
    <row r="238">
      <c r="A238" s="2">
        <f>IFERROR(__xludf.DUMMYFUNCTION("""COMPUTED_VALUE"""),45635.66666666667)</f>
        <v>45635.66667</v>
      </c>
      <c r="B238" s="1">
        <f>IFERROR(__xludf.DUMMYFUNCTION("""COMPUTED_VALUE"""),7073.66)</f>
        <v>7073.66</v>
      </c>
      <c r="D238" s="2">
        <f>IFERROR(__xludf.DUMMYFUNCTION("""COMPUTED_VALUE"""),45635.66666666667)</f>
        <v>45635.66667</v>
      </c>
      <c r="E238" s="1">
        <f>IFERROR(__xludf.DUMMYFUNCTION("""COMPUTED_VALUE"""),7096.68)</f>
        <v>7096.68</v>
      </c>
      <c r="G238" s="2">
        <f>IFERROR(__xludf.DUMMYFUNCTION("""COMPUTED_VALUE"""),45635.66666666667)</f>
        <v>45635.66667</v>
      </c>
      <c r="H238" s="1">
        <f>IFERROR(__xludf.DUMMYFUNCTION("""COMPUTED_VALUE"""),7043.84)</f>
        <v>7043.84</v>
      </c>
      <c r="J238" s="2">
        <f>IFERROR(__xludf.DUMMYFUNCTION("""COMPUTED_VALUE"""),45635.66666666667)</f>
        <v>45635.66667</v>
      </c>
      <c r="K238" s="1">
        <f>IFERROR(__xludf.DUMMYFUNCTION("""COMPUTED_VALUE"""),7071.13)</f>
        <v>7071.13</v>
      </c>
      <c r="M238" s="2">
        <f>IFERROR(__xludf.DUMMYFUNCTION("""COMPUTED_VALUE"""),45635.66666666667)</f>
        <v>45635.66667</v>
      </c>
      <c r="N238" s="1">
        <f>IFERROR(__xludf.DUMMYFUNCTION("""COMPUTED_VALUE"""),1.224122114E9)</f>
        <v>1224122114</v>
      </c>
    </row>
    <row r="239">
      <c r="A239" s="2">
        <f>IFERROR(__xludf.DUMMYFUNCTION("""COMPUTED_VALUE"""),45636.66666666667)</f>
        <v>45636.66667</v>
      </c>
      <c r="B239" s="1">
        <f>IFERROR(__xludf.DUMMYFUNCTION("""COMPUTED_VALUE"""),7085.46)</f>
        <v>7085.46</v>
      </c>
      <c r="D239" s="2">
        <f>IFERROR(__xludf.DUMMYFUNCTION("""COMPUTED_VALUE"""),45636.66666666667)</f>
        <v>45636.66667</v>
      </c>
      <c r="E239" s="1">
        <f>IFERROR(__xludf.DUMMYFUNCTION("""COMPUTED_VALUE"""),7132.21)</f>
        <v>7132.21</v>
      </c>
      <c r="G239" s="2">
        <f>IFERROR(__xludf.DUMMYFUNCTION("""COMPUTED_VALUE"""),45636.66666666667)</f>
        <v>45636.66667</v>
      </c>
      <c r="H239" s="1">
        <f>IFERROR(__xludf.DUMMYFUNCTION("""COMPUTED_VALUE"""),7004.72)</f>
        <v>7004.72</v>
      </c>
      <c r="J239" s="2">
        <f>IFERROR(__xludf.DUMMYFUNCTION("""COMPUTED_VALUE"""),45636.66666666667)</f>
        <v>45636.66667</v>
      </c>
      <c r="K239" s="1">
        <f>IFERROR(__xludf.DUMMYFUNCTION("""COMPUTED_VALUE"""),7029.42)</f>
        <v>7029.42</v>
      </c>
      <c r="M239" s="2">
        <f>IFERROR(__xludf.DUMMYFUNCTION("""COMPUTED_VALUE"""),45636.66666666667)</f>
        <v>45636.66667</v>
      </c>
      <c r="N239" s="1">
        <f>IFERROR(__xludf.DUMMYFUNCTION("""COMPUTED_VALUE"""),1.19058386E9)</f>
        <v>1190583860</v>
      </c>
    </row>
    <row r="240">
      <c r="A240" s="2">
        <f>IFERROR(__xludf.DUMMYFUNCTION("""COMPUTED_VALUE"""),45637.66666666667)</f>
        <v>45637.66667</v>
      </c>
      <c r="B240" s="1">
        <f>IFERROR(__xludf.DUMMYFUNCTION("""COMPUTED_VALUE"""),7084.89)</f>
        <v>7084.89</v>
      </c>
      <c r="D240" s="2">
        <f>IFERROR(__xludf.DUMMYFUNCTION("""COMPUTED_VALUE"""),45637.66666666667)</f>
        <v>45637.66667</v>
      </c>
      <c r="E240" s="1">
        <f>IFERROR(__xludf.DUMMYFUNCTION("""COMPUTED_VALUE"""),7186.22)</f>
        <v>7186.22</v>
      </c>
      <c r="G240" s="2">
        <f>IFERROR(__xludf.DUMMYFUNCTION("""COMPUTED_VALUE"""),45637.66666666667)</f>
        <v>45637.66667</v>
      </c>
      <c r="H240" s="1">
        <f>IFERROR(__xludf.DUMMYFUNCTION("""COMPUTED_VALUE"""),7081.6)</f>
        <v>7081.6</v>
      </c>
      <c r="J240" s="2">
        <f>IFERROR(__xludf.DUMMYFUNCTION("""COMPUTED_VALUE"""),45637.66666666667)</f>
        <v>45637.66667</v>
      </c>
      <c r="K240" s="1">
        <f>IFERROR(__xludf.DUMMYFUNCTION("""COMPUTED_VALUE"""),7170.78)</f>
        <v>7170.78</v>
      </c>
      <c r="M240" s="2">
        <f>IFERROR(__xludf.DUMMYFUNCTION("""COMPUTED_VALUE"""),45637.66666666667)</f>
        <v>45637.66667</v>
      </c>
      <c r="N240" s="1">
        <f>IFERROR(__xludf.DUMMYFUNCTION("""COMPUTED_VALUE"""),1.13685339E9)</f>
        <v>1136853390</v>
      </c>
    </row>
    <row r="241">
      <c r="A241" s="2">
        <f>IFERROR(__xludf.DUMMYFUNCTION("""COMPUTED_VALUE"""),45638.66666666667)</f>
        <v>45638.66667</v>
      </c>
      <c r="B241" s="1">
        <f>IFERROR(__xludf.DUMMYFUNCTION("""COMPUTED_VALUE"""),7129.59)</f>
        <v>7129.59</v>
      </c>
      <c r="D241" s="2">
        <f>IFERROR(__xludf.DUMMYFUNCTION("""COMPUTED_VALUE"""),45638.66666666667)</f>
        <v>45638.66667</v>
      </c>
      <c r="E241" s="1">
        <f>IFERROR(__xludf.DUMMYFUNCTION("""COMPUTED_VALUE"""),7167.85)</f>
        <v>7167.85</v>
      </c>
      <c r="G241" s="2">
        <f>IFERROR(__xludf.DUMMYFUNCTION("""COMPUTED_VALUE"""),45638.66666666667)</f>
        <v>45638.66667</v>
      </c>
      <c r="H241" s="1">
        <f>IFERROR(__xludf.DUMMYFUNCTION("""COMPUTED_VALUE"""),7112.17)</f>
        <v>7112.17</v>
      </c>
      <c r="J241" s="2">
        <f>IFERROR(__xludf.DUMMYFUNCTION("""COMPUTED_VALUE"""),45638.66666666667)</f>
        <v>45638.66667</v>
      </c>
      <c r="K241" s="1">
        <f>IFERROR(__xludf.DUMMYFUNCTION("""COMPUTED_VALUE"""),7128.65)</f>
        <v>7128.65</v>
      </c>
      <c r="M241" s="2">
        <f>IFERROR(__xludf.DUMMYFUNCTION("""COMPUTED_VALUE"""),45638.66666666667)</f>
        <v>45638.66667</v>
      </c>
      <c r="N241" s="1">
        <f>IFERROR(__xludf.DUMMYFUNCTION("""COMPUTED_VALUE"""),9.30281867E8)</f>
        <v>930281867</v>
      </c>
    </row>
    <row r="242">
      <c r="A242" s="2">
        <f>IFERROR(__xludf.DUMMYFUNCTION("""COMPUTED_VALUE"""),45639.66666666667)</f>
        <v>45639.66667</v>
      </c>
      <c r="B242" s="1">
        <f>IFERROR(__xludf.DUMMYFUNCTION("""COMPUTED_VALUE"""),7189.07)</f>
        <v>7189.07</v>
      </c>
      <c r="D242" s="2">
        <f>IFERROR(__xludf.DUMMYFUNCTION("""COMPUTED_VALUE"""),45639.66666666667)</f>
        <v>45639.66667</v>
      </c>
      <c r="E242" s="1">
        <f>IFERROR(__xludf.DUMMYFUNCTION("""COMPUTED_VALUE"""),7220.24)</f>
        <v>7220.24</v>
      </c>
      <c r="G242" s="2">
        <f>IFERROR(__xludf.DUMMYFUNCTION("""COMPUTED_VALUE"""),45639.66666666667)</f>
        <v>45639.66667</v>
      </c>
      <c r="H242" s="1">
        <f>IFERROR(__xludf.DUMMYFUNCTION("""COMPUTED_VALUE"""),7100.24)</f>
        <v>7100.24</v>
      </c>
      <c r="J242" s="2">
        <f>IFERROR(__xludf.DUMMYFUNCTION("""COMPUTED_VALUE"""),45639.66666666667)</f>
        <v>45639.66667</v>
      </c>
      <c r="K242" s="1">
        <f>IFERROR(__xludf.DUMMYFUNCTION("""COMPUTED_VALUE"""),7144.96)</f>
        <v>7144.96</v>
      </c>
      <c r="M242" s="2">
        <f>IFERROR(__xludf.DUMMYFUNCTION("""COMPUTED_VALUE"""),45639.66666666667)</f>
        <v>45639.66667</v>
      </c>
      <c r="N242" s="1">
        <f>IFERROR(__xludf.DUMMYFUNCTION("""COMPUTED_VALUE"""),1.147556173E9)</f>
        <v>1147556173</v>
      </c>
    </row>
    <row r="243">
      <c r="A243" s="2">
        <f>IFERROR(__xludf.DUMMYFUNCTION("""COMPUTED_VALUE"""),45642.66666666667)</f>
        <v>45642.66667</v>
      </c>
      <c r="B243" s="1">
        <f>IFERROR(__xludf.DUMMYFUNCTION("""COMPUTED_VALUE"""),7169.09)</f>
        <v>7169.09</v>
      </c>
      <c r="D243" s="2">
        <f>IFERROR(__xludf.DUMMYFUNCTION("""COMPUTED_VALUE"""),45642.66666666667)</f>
        <v>45642.66667</v>
      </c>
      <c r="E243" s="1">
        <f>IFERROR(__xludf.DUMMYFUNCTION("""COMPUTED_VALUE"""),7251.36)</f>
        <v>7251.36</v>
      </c>
      <c r="G243" s="2">
        <f>IFERROR(__xludf.DUMMYFUNCTION("""COMPUTED_VALUE"""),45642.66666666667)</f>
        <v>45642.66667</v>
      </c>
      <c r="H243" s="1">
        <f>IFERROR(__xludf.DUMMYFUNCTION("""COMPUTED_VALUE"""),7159.48)</f>
        <v>7159.48</v>
      </c>
      <c r="J243" s="2">
        <f>IFERROR(__xludf.DUMMYFUNCTION("""COMPUTED_VALUE"""),45642.66666666667)</f>
        <v>45642.66667</v>
      </c>
      <c r="K243" s="1">
        <f>IFERROR(__xludf.DUMMYFUNCTION("""COMPUTED_VALUE"""),7237.27)</f>
        <v>7237.27</v>
      </c>
      <c r="M243" s="2">
        <f>IFERROR(__xludf.DUMMYFUNCTION("""COMPUTED_VALUE"""),45642.66666666667)</f>
        <v>45642.66667</v>
      </c>
      <c r="N243" s="1">
        <f>IFERROR(__xludf.DUMMYFUNCTION("""COMPUTED_VALUE"""),1.339336884E9)</f>
        <v>1339336884</v>
      </c>
    </row>
    <row r="244">
      <c r="A244" s="2">
        <f>IFERROR(__xludf.DUMMYFUNCTION("""COMPUTED_VALUE"""),45643.66666666667)</f>
        <v>45643.66667</v>
      </c>
      <c r="B244" s="1">
        <f>IFERROR(__xludf.DUMMYFUNCTION("""COMPUTED_VALUE"""),7182.84)</f>
        <v>7182.84</v>
      </c>
      <c r="D244" s="2">
        <f>IFERROR(__xludf.DUMMYFUNCTION("""COMPUTED_VALUE"""),45643.66666666667)</f>
        <v>45643.66667</v>
      </c>
      <c r="E244" s="1">
        <f>IFERROR(__xludf.DUMMYFUNCTION("""COMPUTED_VALUE"""),7228.34)</f>
        <v>7228.34</v>
      </c>
      <c r="G244" s="2">
        <f>IFERROR(__xludf.DUMMYFUNCTION("""COMPUTED_VALUE"""),45643.66666666667)</f>
        <v>45643.66667</v>
      </c>
      <c r="H244" s="1">
        <f>IFERROR(__xludf.DUMMYFUNCTION("""COMPUTED_VALUE"""),7156.28)</f>
        <v>7156.28</v>
      </c>
      <c r="J244" s="2">
        <f>IFERROR(__xludf.DUMMYFUNCTION("""COMPUTED_VALUE"""),45643.66666666667)</f>
        <v>45643.66667</v>
      </c>
      <c r="K244" s="1">
        <f>IFERROR(__xludf.DUMMYFUNCTION("""COMPUTED_VALUE"""),7199.93)</f>
        <v>7199.93</v>
      </c>
      <c r="M244" s="2">
        <f>IFERROR(__xludf.DUMMYFUNCTION("""COMPUTED_VALUE"""),45643.66666666667)</f>
        <v>45643.66667</v>
      </c>
      <c r="N244" s="1">
        <f>IFERROR(__xludf.DUMMYFUNCTION("""COMPUTED_VALUE"""),1.148168846E9)</f>
        <v>1148168846</v>
      </c>
    </row>
    <row r="245">
      <c r="A245" s="2">
        <f>IFERROR(__xludf.DUMMYFUNCTION("""COMPUTED_VALUE"""),45644.66666666667)</f>
        <v>45644.66667</v>
      </c>
      <c r="B245" s="1">
        <f>IFERROR(__xludf.DUMMYFUNCTION("""COMPUTED_VALUE"""),7217.81)</f>
        <v>7217.81</v>
      </c>
      <c r="D245" s="2">
        <f>IFERROR(__xludf.DUMMYFUNCTION("""COMPUTED_VALUE"""),45644.66666666667)</f>
        <v>45644.66667</v>
      </c>
      <c r="E245" s="1">
        <f>IFERROR(__xludf.DUMMYFUNCTION("""COMPUTED_VALUE"""),7246.29)</f>
        <v>7246.29</v>
      </c>
      <c r="G245" s="2">
        <f>IFERROR(__xludf.DUMMYFUNCTION("""COMPUTED_VALUE"""),45644.66666666667)</f>
        <v>45644.66667</v>
      </c>
      <c r="H245" s="1">
        <f>IFERROR(__xludf.DUMMYFUNCTION("""COMPUTED_VALUE"""),6952.17)</f>
        <v>6952.17</v>
      </c>
      <c r="J245" s="2">
        <f>IFERROR(__xludf.DUMMYFUNCTION("""COMPUTED_VALUE"""),45644.66666666667)</f>
        <v>45644.66667</v>
      </c>
      <c r="K245" s="1">
        <f>IFERROR(__xludf.DUMMYFUNCTION("""COMPUTED_VALUE"""),6969.83)</f>
        <v>6969.83</v>
      </c>
      <c r="M245" s="2">
        <f>IFERROR(__xludf.DUMMYFUNCTION("""COMPUTED_VALUE"""),45644.66666666667)</f>
        <v>45644.66667</v>
      </c>
      <c r="N245" s="1">
        <f>IFERROR(__xludf.DUMMYFUNCTION("""COMPUTED_VALUE"""),1.363525124E9)</f>
        <v>1363525124</v>
      </c>
    </row>
    <row r="246">
      <c r="A246" s="2">
        <f>IFERROR(__xludf.DUMMYFUNCTION("""COMPUTED_VALUE"""),45645.66666666667)</f>
        <v>45645.66667</v>
      </c>
      <c r="B246" s="1">
        <f>IFERROR(__xludf.DUMMYFUNCTION("""COMPUTED_VALUE"""),7044.2)</f>
        <v>7044.2</v>
      </c>
      <c r="D246" s="2">
        <f>IFERROR(__xludf.DUMMYFUNCTION("""COMPUTED_VALUE"""),45645.66666666667)</f>
        <v>45645.66667</v>
      </c>
      <c r="E246" s="1">
        <f>IFERROR(__xludf.DUMMYFUNCTION("""COMPUTED_VALUE"""),7072.97)</f>
        <v>7072.97</v>
      </c>
      <c r="G246" s="2">
        <f>IFERROR(__xludf.DUMMYFUNCTION("""COMPUTED_VALUE"""),45645.66666666667)</f>
        <v>45645.66667</v>
      </c>
      <c r="H246" s="1">
        <f>IFERROR(__xludf.DUMMYFUNCTION("""COMPUTED_VALUE"""),6967.23)</f>
        <v>6967.23</v>
      </c>
      <c r="J246" s="2">
        <f>IFERROR(__xludf.DUMMYFUNCTION("""COMPUTED_VALUE"""),45645.66666666667)</f>
        <v>45645.66667</v>
      </c>
      <c r="K246" s="1">
        <f>IFERROR(__xludf.DUMMYFUNCTION("""COMPUTED_VALUE"""),6973.49)</f>
        <v>6973.49</v>
      </c>
      <c r="M246" s="2">
        <f>IFERROR(__xludf.DUMMYFUNCTION("""COMPUTED_VALUE"""),45645.66666666667)</f>
        <v>45645.66667</v>
      </c>
      <c r="N246" s="1">
        <f>IFERROR(__xludf.DUMMYFUNCTION("""COMPUTED_VALUE"""),1.215454892E9)</f>
        <v>1215454892</v>
      </c>
    </row>
    <row r="247">
      <c r="A247" s="2">
        <f>IFERROR(__xludf.DUMMYFUNCTION("""COMPUTED_VALUE"""),45646.66666666667)</f>
        <v>45646.66667</v>
      </c>
      <c r="B247" s="1">
        <f>IFERROR(__xludf.DUMMYFUNCTION("""COMPUTED_VALUE"""),6914.94)</f>
        <v>6914.94</v>
      </c>
      <c r="D247" s="2">
        <f>IFERROR(__xludf.DUMMYFUNCTION("""COMPUTED_VALUE"""),45646.66666666667)</f>
        <v>45646.66667</v>
      </c>
      <c r="E247" s="1">
        <f>IFERROR(__xludf.DUMMYFUNCTION("""COMPUTED_VALUE"""),7133.01)</f>
        <v>7133.01</v>
      </c>
      <c r="G247" s="2">
        <f>IFERROR(__xludf.DUMMYFUNCTION("""COMPUTED_VALUE"""),45646.66666666667)</f>
        <v>45646.66667</v>
      </c>
      <c r="H247" s="1">
        <f>IFERROR(__xludf.DUMMYFUNCTION("""COMPUTED_VALUE"""),6895.45)</f>
        <v>6895.45</v>
      </c>
      <c r="J247" s="2">
        <f>IFERROR(__xludf.DUMMYFUNCTION("""COMPUTED_VALUE"""),45646.66666666667)</f>
        <v>45646.66667</v>
      </c>
      <c r="K247" s="1">
        <f>IFERROR(__xludf.DUMMYFUNCTION("""COMPUTED_VALUE"""),7073.07)</f>
        <v>7073.07</v>
      </c>
      <c r="M247" s="2">
        <f>IFERROR(__xludf.DUMMYFUNCTION("""COMPUTED_VALUE"""),45646.66666666667)</f>
        <v>45646.66667</v>
      </c>
      <c r="N247" s="1">
        <f>IFERROR(__xludf.DUMMYFUNCTION("""COMPUTED_VALUE"""),2.300957785E9)</f>
        <v>2300957785</v>
      </c>
    </row>
    <row r="248">
      <c r="A248" s="2">
        <f>IFERROR(__xludf.DUMMYFUNCTION("""COMPUTED_VALUE"""),45649.66666666667)</f>
        <v>45649.66667</v>
      </c>
      <c r="B248" s="1">
        <f>IFERROR(__xludf.DUMMYFUNCTION("""COMPUTED_VALUE"""),7104.64)</f>
        <v>7104.64</v>
      </c>
      <c r="D248" s="2">
        <f>IFERROR(__xludf.DUMMYFUNCTION("""COMPUTED_VALUE"""),45649.66666666667)</f>
        <v>45649.66667</v>
      </c>
      <c r="E248" s="1">
        <f>IFERROR(__xludf.DUMMYFUNCTION("""COMPUTED_VALUE"""),7171.28)</f>
        <v>7171.28</v>
      </c>
      <c r="G248" s="2">
        <f>IFERROR(__xludf.DUMMYFUNCTION("""COMPUTED_VALUE"""),45649.66666666667)</f>
        <v>45649.66667</v>
      </c>
      <c r="H248" s="1">
        <f>IFERROR(__xludf.DUMMYFUNCTION("""COMPUTED_VALUE"""),7061.97)</f>
        <v>7061.97</v>
      </c>
      <c r="J248" s="2">
        <f>IFERROR(__xludf.DUMMYFUNCTION("""COMPUTED_VALUE"""),45649.66666666667)</f>
        <v>45649.66667</v>
      </c>
      <c r="K248" s="1">
        <f>IFERROR(__xludf.DUMMYFUNCTION("""COMPUTED_VALUE"""),7167.11)</f>
        <v>7167.11</v>
      </c>
      <c r="M248" s="2">
        <f>IFERROR(__xludf.DUMMYFUNCTION("""COMPUTED_VALUE"""),45649.66666666667)</f>
        <v>45649.66667</v>
      </c>
      <c r="N248" s="1">
        <f>IFERROR(__xludf.DUMMYFUNCTION("""COMPUTED_VALUE"""),9.23141112E8)</f>
        <v>923141112</v>
      </c>
    </row>
    <row r="249">
      <c r="A249" s="2">
        <f>IFERROR(__xludf.DUMMYFUNCTION("""COMPUTED_VALUE"""),45650.54166666667)</f>
        <v>45650.54167</v>
      </c>
      <c r="B249" s="1">
        <f>IFERROR(__xludf.DUMMYFUNCTION("""COMPUTED_VALUE"""),7190.48)</f>
        <v>7190.48</v>
      </c>
      <c r="D249" s="2">
        <f>IFERROR(__xludf.DUMMYFUNCTION("""COMPUTED_VALUE"""),45650.54166666667)</f>
        <v>45650.54167</v>
      </c>
      <c r="E249" s="1">
        <f>IFERROR(__xludf.DUMMYFUNCTION("""COMPUTED_VALUE"""),7241.49)</f>
        <v>7241.49</v>
      </c>
      <c r="G249" s="2">
        <f>IFERROR(__xludf.DUMMYFUNCTION("""COMPUTED_VALUE"""),45650.54166666667)</f>
        <v>45650.54167</v>
      </c>
      <c r="H249" s="1">
        <f>IFERROR(__xludf.DUMMYFUNCTION("""COMPUTED_VALUE"""),7183.17)</f>
        <v>7183.17</v>
      </c>
      <c r="J249" s="2">
        <f>IFERROR(__xludf.DUMMYFUNCTION("""COMPUTED_VALUE"""),45650.54166666667)</f>
        <v>45650.54167</v>
      </c>
      <c r="K249" s="1">
        <f>IFERROR(__xludf.DUMMYFUNCTION("""COMPUTED_VALUE"""),7241.49)</f>
        <v>7241.49</v>
      </c>
      <c r="M249" s="2">
        <f>IFERROR(__xludf.DUMMYFUNCTION("""COMPUTED_VALUE"""),45650.54166666667)</f>
        <v>45650.54167</v>
      </c>
      <c r="N249" s="1">
        <f>IFERROR(__xludf.DUMMYFUNCTION("""COMPUTED_VALUE"""),5.05504292E8)</f>
        <v>505504292</v>
      </c>
    </row>
    <row r="250">
      <c r="A250" s="2">
        <f>IFERROR(__xludf.DUMMYFUNCTION("""COMPUTED_VALUE"""),45652.66666666667)</f>
        <v>45652.66667</v>
      </c>
      <c r="B250" s="1">
        <f>IFERROR(__xludf.DUMMYFUNCTION("""COMPUTED_VALUE"""),7221.12)</f>
        <v>7221.12</v>
      </c>
      <c r="D250" s="2">
        <f>IFERROR(__xludf.DUMMYFUNCTION("""COMPUTED_VALUE"""),45652.66666666667)</f>
        <v>45652.66667</v>
      </c>
      <c r="E250" s="1">
        <f>IFERROR(__xludf.DUMMYFUNCTION("""COMPUTED_VALUE"""),7263.62)</f>
        <v>7263.62</v>
      </c>
      <c r="G250" s="2">
        <f>IFERROR(__xludf.DUMMYFUNCTION("""COMPUTED_VALUE"""),45652.66666666667)</f>
        <v>45652.66667</v>
      </c>
      <c r="H250" s="1">
        <f>IFERROR(__xludf.DUMMYFUNCTION("""COMPUTED_VALUE"""),7189.49)</f>
        <v>7189.49</v>
      </c>
      <c r="J250" s="2">
        <f>IFERROR(__xludf.DUMMYFUNCTION("""COMPUTED_VALUE"""),45652.66666666667)</f>
        <v>45652.66667</v>
      </c>
      <c r="K250" s="1">
        <f>IFERROR(__xludf.DUMMYFUNCTION("""COMPUTED_VALUE"""),7240.26)</f>
        <v>7240.26</v>
      </c>
      <c r="M250" s="2">
        <f>IFERROR(__xludf.DUMMYFUNCTION("""COMPUTED_VALUE"""),45652.66666666667)</f>
        <v>45652.66667</v>
      </c>
      <c r="N250" s="1">
        <f>IFERROR(__xludf.DUMMYFUNCTION("""COMPUTED_VALUE"""),5.7597666E8)</f>
        <v>575976660</v>
      </c>
    </row>
    <row r="251">
      <c r="A251" s="2">
        <f>IFERROR(__xludf.DUMMYFUNCTION("""COMPUTED_VALUE"""),45653.66666666667)</f>
        <v>45653.66667</v>
      </c>
      <c r="B251" s="1">
        <f>IFERROR(__xludf.DUMMYFUNCTION("""COMPUTED_VALUE"""),7195.53)</f>
        <v>7195.53</v>
      </c>
      <c r="D251" s="2">
        <f>IFERROR(__xludf.DUMMYFUNCTION("""COMPUTED_VALUE"""),45653.66666666667)</f>
        <v>45653.66667</v>
      </c>
      <c r="E251" s="1">
        <f>IFERROR(__xludf.DUMMYFUNCTION("""COMPUTED_VALUE"""),7203.1)</f>
        <v>7203.1</v>
      </c>
      <c r="G251" s="2">
        <f>IFERROR(__xludf.DUMMYFUNCTION("""COMPUTED_VALUE"""),45653.66666666667)</f>
        <v>45653.66667</v>
      </c>
      <c r="H251" s="1">
        <f>IFERROR(__xludf.DUMMYFUNCTION("""COMPUTED_VALUE"""),7060.78)</f>
        <v>7060.78</v>
      </c>
      <c r="J251" s="2">
        <f>IFERROR(__xludf.DUMMYFUNCTION("""COMPUTED_VALUE"""),45653.66666666667)</f>
        <v>45653.66667</v>
      </c>
      <c r="K251" s="1">
        <f>IFERROR(__xludf.DUMMYFUNCTION("""COMPUTED_VALUE"""),7134.08)</f>
        <v>7134.08</v>
      </c>
      <c r="M251" s="2">
        <f>IFERROR(__xludf.DUMMYFUNCTION("""COMPUTED_VALUE"""),45653.66666666667)</f>
        <v>45653.66667</v>
      </c>
      <c r="N251" s="1">
        <f>IFERROR(__xludf.DUMMYFUNCTION("""COMPUTED_VALUE"""),7.55784852E8)</f>
        <v>755784852</v>
      </c>
    </row>
    <row r="252">
      <c r="A252" s="2">
        <f>IFERROR(__xludf.DUMMYFUNCTION("""COMPUTED_VALUE"""),45656.66666666667)</f>
        <v>45656.66667</v>
      </c>
      <c r="B252" s="1">
        <f>IFERROR(__xludf.DUMMYFUNCTION("""COMPUTED_VALUE"""),7028.01)</f>
        <v>7028.01</v>
      </c>
      <c r="D252" s="2">
        <f>IFERROR(__xludf.DUMMYFUNCTION("""COMPUTED_VALUE"""),45656.66666666667)</f>
        <v>45656.66667</v>
      </c>
      <c r="E252" s="1">
        <f>IFERROR(__xludf.DUMMYFUNCTION("""COMPUTED_VALUE"""),7113.38)</f>
        <v>7113.38</v>
      </c>
      <c r="G252" s="2">
        <f>IFERROR(__xludf.DUMMYFUNCTION("""COMPUTED_VALUE"""),45656.66666666667)</f>
        <v>45656.66667</v>
      </c>
      <c r="H252" s="1">
        <f>IFERROR(__xludf.DUMMYFUNCTION("""COMPUTED_VALUE"""),6998.96)</f>
        <v>6998.96</v>
      </c>
      <c r="J252" s="2">
        <f>IFERROR(__xludf.DUMMYFUNCTION("""COMPUTED_VALUE"""),45656.66666666667)</f>
        <v>45656.66667</v>
      </c>
      <c r="K252" s="1">
        <f>IFERROR(__xludf.DUMMYFUNCTION("""COMPUTED_VALUE"""),7054.9)</f>
        <v>7054.9</v>
      </c>
      <c r="M252" s="2">
        <f>IFERROR(__xludf.DUMMYFUNCTION("""COMPUTED_VALUE"""),45656.66666666667)</f>
        <v>45656.66667</v>
      </c>
      <c r="N252" s="1">
        <f>IFERROR(__xludf.DUMMYFUNCTION("""COMPUTED_VALUE"""),7.80807889E8)</f>
        <v>780807889</v>
      </c>
    </row>
    <row r="253">
      <c r="A253" s="2">
        <f>IFERROR(__xludf.DUMMYFUNCTION("""COMPUTED_VALUE"""),45657.66666666667)</f>
        <v>45657.66667</v>
      </c>
      <c r="B253" s="1">
        <f>IFERROR(__xludf.DUMMYFUNCTION("""COMPUTED_VALUE"""),7069.65)</f>
        <v>7069.65</v>
      </c>
      <c r="D253" s="2">
        <f>IFERROR(__xludf.DUMMYFUNCTION("""COMPUTED_VALUE"""),45657.66666666667)</f>
        <v>45657.66667</v>
      </c>
      <c r="E253" s="1">
        <f>IFERROR(__xludf.DUMMYFUNCTION("""COMPUTED_VALUE"""),7074.65)</f>
        <v>7074.65</v>
      </c>
      <c r="G253" s="2">
        <f>IFERROR(__xludf.DUMMYFUNCTION("""COMPUTED_VALUE"""),45657.66666666667)</f>
        <v>45657.66667</v>
      </c>
      <c r="H253" s="1">
        <f>IFERROR(__xludf.DUMMYFUNCTION("""COMPUTED_VALUE"""),6967.44)</f>
        <v>6967.44</v>
      </c>
      <c r="J253" s="2">
        <f>IFERROR(__xludf.DUMMYFUNCTION("""COMPUTED_VALUE"""),45657.66666666667)</f>
        <v>45657.66667</v>
      </c>
      <c r="K253" s="1">
        <f>IFERROR(__xludf.DUMMYFUNCTION("""COMPUTED_VALUE"""),6979.64)</f>
        <v>6979.64</v>
      </c>
      <c r="M253" s="2">
        <f>IFERROR(__xludf.DUMMYFUNCTION("""COMPUTED_VALUE"""),45657.66666666667)</f>
        <v>45657.66667</v>
      </c>
      <c r="N253" s="1">
        <f>IFERROR(__xludf.DUMMYFUNCTION("""COMPUTED_VALUE"""),7.01049814E8)</f>
        <v>701049814</v>
      </c>
    </row>
    <row r="254">
      <c r="A254" s="2">
        <f>IFERROR(__xludf.DUMMYFUNCTION("""COMPUTED_VALUE"""),45659.66666666667)</f>
        <v>45659.66667</v>
      </c>
      <c r="B254" s="1">
        <f>IFERROR(__xludf.DUMMYFUNCTION("""COMPUTED_VALUE"""),7025.47)</f>
        <v>7025.47</v>
      </c>
      <c r="D254" s="2">
        <f>IFERROR(__xludf.DUMMYFUNCTION("""COMPUTED_VALUE"""),45659.66666666667)</f>
        <v>45659.66667</v>
      </c>
      <c r="E254" s="1">
        <f>IFERROR(__xludf.DUMMYFUNCTION("""COMPUTED_VALUE"""),7069.88)</f>
        <v>7069.88</v>
      </c>
      <c r="G254" s="2">
        <f>IFERROR(__xludf.DUMMYFUNCTION("""COMPUTED_VALUE"""),45659.66666666667)</f>
        <v>45659.66667</v>
      </c>
      <c r="H254" s="1">
        <f>IFERROR(__xludf.DUMMYFUNCTION("""COMPUTED_VALUE"""),6909.33)</f>
        <v>6909.33</v>
      </c>
      <c r="J254" s="2">
        <f>IFERROR(__xludf.DUMMYFUNCTION("""COMPUTED_VALUE"""),45659.66666666667)</f>
        <v>45659.66667</v>
      </c>
      <c r="K254" s="1">
        <f>IFERROR(__xludf.DUMMYFUNCTION("""COMPUTED_VALUE"""),6985.15)</f>
        <v>6985.15</v>
      </c>
      <c r="M254" s="2">
        <f>IFERROR(__xludf.DUMMYFUNCTION("""COMPUTED_VALUE"""),45659.66666666667)</f>
        <v>45659.66667</v>
      </c>
      <c r="N254" s="1">
        <f>IFERROR(__xludf.DUMMYFUNCTION("""COMPUTED_VALUE"""),8.73261532E8)</f>
        <v>873261532</v>
      </c>
    </row>
    <row r="255">
      <c r="A255" s="2">
        <f>IFERROR(__xludf.DUMMYFUNCTION("""COMPUTED_VALUE"""),45660.66666666667)</f>
        <v>45660.66667</v>
      </c>
      <c r="B255" s="1">
        <f>IFERROR(__xludf.DUMMYFUNCTION("""COMPUTED_VALUE"""),7025.6)</f>
        <v>7025.6</v>
      </c>
      <c r="D255" s="2">
        <f>IFERROR(__xludf.DUMMYFUNCTION("""COMPUTED_VALUE"""),45660.66666666667)</f>
        <v>45660.66667</v>
      </c>
      <c r="E255" s="1">
        <f>IFERROR(__xludf.DUMMYFUNCTION("""COMPUTED_VALUE"""),7105.85)</f>
        <v>7105.85</v>
      </c>
      <c r="G255" s="2">
        <f>IFERROR(__xludf.DUMMYFUNCTION("""COMPUTED_VALUE"""),45660.66666666667)</f>
        <v>45660.66667</v>
      </c>
      <c r="H255" s="1">
        <f>IFERROR(__xludf.DUMMYFUNCTION("""COMPUTED_VALUE"""),7019.78)</f>
        <v>7019.78</v>
      </c>
      <c r="J255" s="2">
        <f>IFERROR(__xludf.DUMMYFUNCTION("""COMPUTED_VALUE"""),45660.66666666667)</f>
        <v>45660.66667</v>
      </c>
      <c r="K255" s="1">
        <f>IFERROR(__xludf.DUMMYFUNCTION("""COMPUTED_VALUE"""),7097.58)</f>
        <v>7097.58</v>
      </c>
      <c r="M255" s="2">
        <f>IFERROR(__xludf.DUMMYFUNCTION("""COMPUTED_VALUE"""),45660.66666666667)</f>
        <v>45660.66667</v>
      </c>
      <c r="N255" s="1">
        <f>IFERROR(__xludf.DUMMYFUNCTION("""COMPUTED_VALUE"""),8.90348707E8)</f>
        <v>890348707</v>
      </c>
    </row>
    <row r="256">
      <c r="A256" s="2">
        <f>IFERROR(__xludf.DUMMYFUNCTION("""COMPUTED_VALUE"""),45663.66666666667)</f>
        <v>45663.66667</v>
      </c>
      <c r="B256" s="1">
        <f>IFERROR(__xludf.DUMMYFUNCTION("""COMPUTED_VALUE"""),7189.75)</f>
        <v>7189.75</v>
      </c>
      <c r="D256" s="2">
        <f>IFERROR(__xludf.DUMMYFUNCTION("""COMPUTED_VALUE"""),45663.66666666667)</f>
        <v>45663.66667</v>
      </c>
      <c r="E256" s="1">
        <f>IFERROR(__xludf.DUMMYFUNCTION("""COMPUTED_VALUE"""),7284.11)</f>
        <v>7284.11</v>
      </c>
      <c r="G256" s="2">
        <f>IFERROR(__xludf.DUMMYFUNCTION("""COMPUTED_VALUE"""),45663.66666666667)</f>
        <v>45663.66667</v>
      </c>
      <c r="H256" s="1">
        <f>IFERROR(__xludf.DUMMYFUNCTION("""COMPUTED_VALUE"""),7189.75)</f>
        <v>7189.75</v>
      </c>
      <c r="J256" s="2">
        <f>IFERROR(__xludf.DUMMYFUNCTION("""COMPUTED_VALUE"""),45663.66666666667)</f>
        <v>45663.66667</v>
      </c>
      <c r="K256" s="1">
        <f>IFERROR(__xludf.DUMMYFUNCTION("""COMPUTED_VALUE"""),7223.38)</f>
        <v>7223.38</v>
      </c>
      <c r="M256" s="2">
        <f>IFERROR(__xludf.DUMMYFUNCTION("""COMPUTED_VALUE"""),45663.66666666667)</f>
        <v>45663.66667</v>
      </c>
      <c r="N256" s="1">
        <f>IFERROR(__xludf.DUMMYFUNCTION("""COMPUTED_VALUE"""),1.181704449E9)</f>
        <v>1181704449</v>
      </c>
    </row>
    <row r="257">
      <c r="A257" s="2">
        <f>IFERROR(__xludf.DUMMYFUNCTION("""COMPUTED_VALUE"""),45664.66666666667)</f>
        <v>45664.66667</v>
      </c>
      <c r="B257" s="1">
        <f>IFERROR(__xludf.DUMMYFUNCTION("""COMPUTED_VALUE"""),7262.32)</f>
        <v>7262.32</v>
      </c>
      <c r="D257" s="2">
        <f>IFERROR(__xludf.DUMMYFUNCTION("""COMPUTED_VALUE"""),45664.66666666667)</f>
        <v>45664.66667</v>
      </c>
      <c r="E257" s="1">
        <f>IFERROR(__xludf.DUMMYFUNCTION("""COMPUTED_VALUE"""),7262.39)</f>
        <v>7262.39</v>
      </c>
      <c r="G257" s="2">
        <f>IFERROR(__xludf.DUMMYFUNCTION("""COMPUTED_VALUE"""),45664.66666666667)</f>
        <v>45664.66667</v>
      </c>
      <c r="H257" s="1">
        <f>IFERROR(__xludf.DUMMYFUNCTION("""COMPUTED_VALUE"""),7033.85)</f>
        <v>7033.85</v>
      </c>
      <c r="J257" s="2">
        <f>IFERROR(__xludf.DUMMYFUNCTION("""COMPUTED_VALUE"""),45664.66666666667)</f>
        <v>45664.66667</v>
      </c>
      <c r="K257" s="1">
        <f>IFERROR(__xludf.DUMMYFUNCTION("""COMPUTED_VALUE"""),7058.04)</f>
        <v>7058.04</v>
      </c>
      <c r="M257" s="2">
        <f>IFERROR(__xludf.DUMMYFUNCTION("""COMPUTED_VALUE"""),45664.66666666667)</f>
        <v>45664.66667</v>
      </c>
      <c r="N257" s="1">
        <f>IFERROR(__xludf.DUMMYFUNCTION("""COMPUTED_VALUE"""),1.151435498E9)</f>
        <v>1151435498</v>
      </c>
    </row>
    <row r="258">
      <c r="A258" s="2">
        <f>IFERROR(__xludf.DUMMYFUNCTION("""COMPUTED_VALUE"""),45665.66666666667)</f>
        <v>45665.66667</v>
      </c>
      <c r="B258" s="1">
        <f>IFERROR(__xludf.DUMMYFUNCTION("""COMPUTED_VALUE"""),7064.01)</f>
        <v>7064.01</v>
      </c>
      <c r="D258" s="2">
        <f>IFERROR(__xludf.DUMMYFUNCTION("""COMPUTED_VALUE"""),45665.66666666667)</f>
        <v>45665.66667</v>
      </c>
      <c r="E258" s="1">
        <f>IFERROR(__xludf.DUMMYFUNCTION("""COMPUTED_VALUE"""),7090.21)</f>
        <v>7090.21</v>
      </c>
      <c r="G258" s="2">
        <f>IFERROR(__xludf.DUMMYFUNCTION("""COMPUTED_VALUE"""),45665.66666666667)</f>
        <v>45665.66667</v>
      </c>
      <c r="H258" s="1">
        <f>IFERROR(__xludf.DUMMYFUNCTION("""COMPUTED_VALUE"""),6987.89)</f>
        <v>6987.89</v>
      </c>
      <c r="J258" s="2">
        <f>IFERROR(__xludf.DUMMYFUNCTION("""COMPUTED_VALUE"""),45665.66666666667)</f>
        <v>45665.66667</v>
      </c>
      <c r="K258" s="1">
        <f>IFERROR(__xludf.DUMMYFUNCTION("""COMPUTED_VALUE"""),7053.09)</f>
        <v>7053.09</v>
      </c>
      <c r="M258" s="2">
        <f>IFERROR(__xludf.DUMMYFUNCTION("""COMPUTED_VALUE"""),45665.66666666667)</f>
        <v>45665.66667</v>
      </c>
      <c r="N258" s="1">
        <f>IFERROR(__xludf.DUMMYFUNCTION("""COMPUTED_VALUE"""),9.43406558E8)</f>
        <v>943406558</v>
      </c>
    </row>
    <row r="259">
      <c r="A259" s="2">
        <f>IFERROR(__xludf.DUMMYFUNCTION("""COMPUTED_VALUE"""),45667.66666666667)</f>
        <v>45667.66667</v>
      </c>
      <c r="B259" s="1">
        <f>IFERROR(__xludf.DUMMYFUNCTION("""COMPUTED_VALUE"""),6991.0)</f>
        <v>6991</v>
      </c>
      <c r="D259" s="2">
        <f>IFERROR(__xludf.DUMMYFUNCTION("""COMPUTED_VALUE"""),45667.66666666667)</f>
        <v>45667.66667</v>
      </c>
      <c r="E259" s="1">
        <f>IFERROR(__xludf.DUMMYFUNCTION("""COMPUTED_VALUE"""),6991.0)</f>
        <v>6991</v>
      </c>
      <c r="G259" s="2">
        <f>IFERROR(__xludf.DUMMYFUNCTION("""COMPUTED_VALUE"""),45667.66666666667)</f>
        <v>45667.66667</v>
      </c>
      <c r="H259" s="1">
        <f>IFERROR(__xludf.DUMMYFUNCTION("""COMPUTED_VALUE"""),6862.85)</f>
        <v>6862.85</v>
      </c>
      <c r="J259" s="2">
        <f>IFERROR(__xludf.DUMMYFUNCTION("""COMPUTED_VALUE"""),45667.66666666667)</f>
        <v>45667.66667</v>
      </c>
      <c r="K259" s="1">
        <f>IFERROR(__xludf.DUMMYFUNCTION("""COMPUTED_VALUE"""),6921.24)</f>
        <v>6921.24</v>
      </c>
      <c r="M259" s="2">
        <f>IFERROR(__xludf.DUMMYFUNCTION("""COMPUTED_VALUE"""),45667.66666666667)</f>
        <v>45667.66667</v>
      </c>
      <c r="N259" s="1">
        <f>IFERROR(__xludf.DUMMYFUNCTION("""COMPUTED_VALUE"""),1.072128379E9)</f>
        <v>1072128379</v>
      </c>
    </row>
    <row r="260">
      <c r="A260" s="2">
        <f>IFERROR(__xludf.DUMMYFUNCTION("""COMPUTED_VALUE"""),45670.66666666667)</f>
        <v>45670.66667</v>
      </c>
      <c r="B260" s="1">
        <f>IFERROR(__xludf.DUMMYFUNCTION("""COMPUTED_VALUE"""),6797.63)</f>
        <v>6797.63</v>
      </c>
      <c r="D260" s="2">
        <f>IFERROR(__xludf.DUMMYFUNCTION("""COMPUTED_VALUE"""),45670.66666666667)</f>
        <v>45670.66667</v>
      </c>
      <c r="E260" s="1">
        <f>IFERROR(__xludf.DUMMYFUNCTION("""COMPUTED_VALUE"""),6868.99)</f>
        <v>6868.99</v>
      </c>
      <c r="G260" s="2">
        <f>IFERROR(__xludf.DUMMYFUNCTION("""COMPUTED_VALUE"""),45670.66666666667)</f>
        <v>45670.66667</v>
      </c>
      <c r="H260" s="1">
        <f>IFERROR(__xludf.DUMMYFUNCTION("""COMPUTED_VALUE"""),6771.88)</f>
        <v>6771.88</v>
      </c>
      <c r="J260" s="2">
        <f>IFERROR(__xludf.DUMMYFUNCTION("""COMPUTED_VALUE"""),45670.66666666667)</f>
        <v>45670.66667</v>
      </c>
      <c r="K260" s="1">
        <f>IFERROR(__xludf.DUMMYFUNCTION("""COMPUTED_VALUE"""),6862.86)</f>
        <v>6862.86</v>
      </c>
      <c r="M260" s="2">
        <f>IFERROR(__xludf.DUMMYFUNCTION("""COMPUTED_VALUE"""),45670.66666666667)</f>
        <v>45670.66667</v>
      </c>
      <c r="N260" s="1">
        <f>IFERROR(__xludf.DUMMYFUNCTION("""COMPUTED_VALUE"""),9.1332488E8)</f>
        <v>913324880</v>
      </c>
    </row>
    <row r="261">
      <c r="A261" s="2">
        <f>IFERROR(__xludf.DUMMYFUNCTION("""COMPUTED_VALUE"""),45671.66666666667)</f>
        <v>45671.66667</v>
      </c>
      <c r="B261" s="1">
        <f>IFERROR(__xludf.DUMMYFUNCTION("""COMPUTED_VALUE"""),6908.28)</f>
        <v>6908.28</v>
      </c>
      <c r="D261" s="2">
        <f>IFERROR(__xludf.DUMMYFUNCTION("""COMPUTED_VALUE"""),45671.66666666667)</f>
        <v>45671.66667</v>
      </c>
      <c r="E261" s="1">
        <f>IFERROR(__xludf.DUMMYFUNCTION("""COMPUTED_VALUE"""),6923.24)</f>
        <v>6923.24</v>
      </c>
      <c r="G261" s="2">
        <f>IFERROR(__xludf.DUMMYFUNCTION("""COMPUTED_VALUE"""),45671.66666666667)</f>
        <v>45671.66667</v>
      </c>
      <c r="H261" s="1">
        <f>IFERROR(__xludf.DUMMYFUNCTION("""COMPUTED_VALUE"""),6792.52)</f>
        <v>6792.52</v>
      </c>
      <c r="J261" s="2">
        <f>IFERROR(__xludf.DUMMYFUNCTION("""COMPUTED_VALUE"""),45671.66666666667)</f>
        <v>45671.66667</v>
      </c>
      <c r="K261" s="1">
        <f>IFERROR(__xludf.DUMMYFUNCTION("""COMPUTED_VALUE"""),6843.97)</f>
        <v>6843.97</v>
      </c>
      <c r="M261" s="2">
        <f>IFERROR(__xludf.DUMMYFUNCTION("""COMPUTED_VALUE"""),45671.66666666667)</f>
        <v>45671.66667</v>
      </c>
      <c r="N261" s="1">
        <f>IFERROR(__xludf.DUMMYFUNCTION("""COMPUTED_VALUE"""),8.50476447E8)</f>
        <v>850476447</v>
      </c>
    </row>
    <row r="262">
      <c r="A262" s="2">
        <f>IFERROR(__xludf.DUMMYFUNCTION("""COMPUTED_VALUE"""),45672.66666666667)</f>
        <v>45672.66667</v>
      </c>
      <c r="B262" s="1">
        <f>IFERROR(__xludf.DUMMYFUNCTION("""COMPUTED_VALUE"""),6942.79)</f>
        <v>6942.79</v>
      </c>
      <c r="D262" s="2">
        <f>IFERROR(__xludf.DUMMYFUNCTION("""COMPUTED_VALUE"""),45672.66666666667)</f>
        <v>45672.66667</v>
      </c>
      <c r="E262" s="1">
        <f>IFERROR(__xludf.DUMMYFUNCTION("""COMPUTED_VALUE"""),7029.13)</f>
        <v>7029.13</v>
      </c>
      <c r="G262" s="2">
        <f>IFERROR(__xludf.DUMMYFUNCTION("""COMPUTED_VALUE"""),45672.66666666667)</f>
        <v>45672.66667</v>
      </c>
      <c r="H262" s="1">
        <f>IFERROR(__xludf.DUMMYFUNCTION("""COMPUTED_VALUE"""),6917.68)</f>
        <v>6917.68</v>
      </c>
      <c r="J262" s="2">
        <f>IFERROR(__xludf.DUMMYFUNCTION("""COMPUTED_VALUE"""),45672.66666666667)</f>
        <v>45672.66667</v>
      </c>
      <c r="K262" s="1">
        <f>IFERROR(__xludf.DUMMYFUNCTION("""COMPUTED_VALUE"""),7011.74)</f>
        <v>7011.74</v>
      </c>
      <c r="M262" s="2">
        <f>IFERROR(__xludf.DUMMYFUNCTION("""COMPUTED_VALUE"""),45672.66666666667)</f>
        <v>45672.66667</v>
      </c>
      <c r="N262" s="1">
        <f>IFERROR(__xludf.DUMMYFUNCTION("""COMPUTED_VALUE"""),9.17130916E8)</f>
        <v>917130916</v>
      </c>
    </row>
    <row r="263">
      <c r="A263" s="2">
        <f>IFERROR(__xludf.DUMMYFUNCTION("""COMPUTED_VALUE"""),45673.66666666667)</f>
        <v>45673.66667</v>
      </c>
      <c r="B263" s="1">
        <f>IFERROR(__xludf.DUMMYFUNCTION("""COMPUTED_VALUE"""),7052.51)</f>
        <v>7052.51</v>
      </c>
      <c r="D263" s="2">
        <f>IFERROR(__xludf.DUMMYFUNCTION("""COMPUTED_VALUE"""),45673.66666666667)</f>
        <v>45673.66667</v>
      </c>
      <c r="E263" s="1">
        <f>IFERROR(__xludf.DUMMYFUNCTION("""COMPUTED_VALUE"""),7054.73)</f>
        <v>7054.73</v>
      </c>
      <c r="G263" s="2">
        <f>IFERROR(__xludf.DUMMYFUNCTION("""COMPUTED_VALUE"""),45673.66666666667)</f>
        <v>45673.66667</v>
      </c>
      <c r="H263" s="1">
        <f>IFERROR(__xludf.DUMMYFUNCTION("""COMPUTED_VALUE"""),6924.83)</f>
        <v>6924.83</v>
      </c>
      <c r="J263" s="2">
        <f>IFERROR(__xludf.DUMMYFUNCTION("""COMPUTED_VALUE"""),45673.66666666667)</f>
        <v>45673.66667</v>
      </c>
      <c r="K263" s="1">
        <f>IFERROR(__xludf.DUMMYFUNCTION("""COMPUTED_VALUE"""),6925.97)</f>
        <v>6925.97</v>
      </c>
      <c r="M263" s="2">
        <f>IFERROR(__xludf.DUMMYFUNCTION("""COMPUTED_VALUE"""),45673.66666666667)</f>
        <v>45673.66667</v>
      </c>
      <c r="N263" s="1">
        <f>IFERROR(__xludf.DUMMYFUNCTION("""COMPUTED_VALUE"""),9.23758896E8)</f>
        <v>923758896</v>
      </c>
    </row>
    <row r="264">
      <c r="A264" s="2">
        <f>IFERROR(__xludf.DUMMYFUNCTION("""COMPUTED_VALUE"""),45674.66666666667)</f>
        <v>45674.66667</v>
      </c>
      <c r="B264" s="1">
        <f>IFERROR(__xludf.DUMMYFUNCTION("""COMPUTED_VALUE"""),7061.96)</f>
        <v>7061.96</v>
      </c>
      <c r="D264" s="2">
        <f>IFERROR(__xludf.DUMMYFUNCTION("""COMPUTED_VALUE"""),45674.66666666667)</f>
        <v>45674.66667</v>
      </c>
      <c r="E264" s="1">
        <f>IFERROR(__xludf.DUMMYFUNCTION("""COMPUTED_VALUE"""),7062.76)</f>
        <v>7062.76</v>
      </c>
      <c r="G264" s="2">
        <f>IFERROR(__xludf.DUMMYFUNCTION("""COMPUTED_VALUE"""),45674.66666666667)</f>
        <v>45674.66667</v>
      </c>
      <c r="H264" s="1">
        <f>IFERROR(__xludf.DUMMYFUNCTION("""COMPUTED_VALUE"""),6993.58)</f>
        <v>6993.58</v>
      </c>
      <c r="J264" s="2">
        <f>IFERROR(__xludf.DUMMYFUNCTION("""COMPUTED_VALUE"""),45674.66666666667)</f>
        <v>45674.66667</v>
      </c>
      <c r="K264" s="1">
        <f>IFERROR(__xludf.DUMMYFUNCTION("""COMPUTED_VALUE"""),7035.86)</f>
        <v>7035.86</v>
      </c>
      <c r="M264" s="2">
        <f>IFERROR(__xludf.DUMMYFUNCTION("""COMPUTED_VALUE"""),45674.66666666667)</f>
        <v>45674.66667</v>
      </c>
      <c r="N264" s="1">
        <f>IFERROR(__xludf.DUMMYFUNCTION("""COMPUTED_VALUE"""),1.125708615E9)</f>
        <v>1125708615</v>
      </c>
    </row>
    <row r="265">
      <c r="A265" s="2">
        <f>IFERROR(__xludf.DUMMYFUNCTION("""COMPUTED_VALUE"""),45678.66666666667)</f>
        <v>45678.66667</v>
      </c>
      <c r="B265" s="1">
        <f>IFERROR(__xludf.DUMMYFUNCTION("""COMPUTED_VALUE"""),7055.6)</f>
        <v>7055.6</v>
      </c>
      <c r="D265" s="2">
        <f>IFERROR(__xludf.DUMMYFUNCTION("""COMPUTED_VALUE"""),45678.66666666667)</f>
        <v>45678.66667</v>
      </c>
      <c r="E265" s="1">
        <f>IFERROR(__xludf.DUMMYFUNCTION("""COMPUTED_VALUE"""),7087.85)</f>
        <v>7087.85</v>
      </c>
      <c r="G265" s="2">
        <f>IFERROR(__xludf.DUMMYFUNCTION("""COMPUTED_VALUE"""),45678.66666666667)</f>
        <v>45678.66667</v>
      </c>
      <c r="H265" s="1">
        <f>IFERROR(__xludf.DUMMYFUNCTION("""COMPUTED_VALUE"""),6993.17)</f>
        <v>6993.17</v>
      </c>
      <c r="J265" s="2">
        <f>IFERROR(__xludf.DUMMYFUNCTION("""COMPUTED_VALUE"""),45678.66666666667)</f>
        <v>45678.66667</v>
      </c>
      <c r="K265" s="1">
        <f>IFERROR(__xludf.DUMMYFUNCTION("""COMPUTED_VALUE"""),7068.02)</f>
        <v>7068.02</v>
      </c>
      <c r="M265" s="2">
        <f>IFERROR(__xludf.DUMMYFUNCTION("""COMPUTED_VALUE"""),45678.66666666667)</f>
        <v>45678.66667</v>
      </c>
      <c r="N265" s="1">
        <f>IFERROR(__xludf.DUMMYFUNCTION("""COMPUTED_VALUE"""),1.108422706E9)</f>
        <v>1108422706</v>
      </c>
    </row>
    <row r="266">
      <c r="A266" s="2">
        <f>IFERROR(__xludf.DUMMYFUNCTION("""COMPUTED_VALUE"""),45679.66666666667)</f>
        <v>45679.66667</v>
      </c>
      <c r="B266" s="1">
        <f>IFERROR(__xludf.DUMMYFUNCTION("""COMPUTED_VALUE"""),7156.54)</f>
        <v>7156.54</v>
      </c>
      <c r="D266" s="2">
        <f>IFERROR(__xludf.DUMMYFUNCTION("""COMPUTED_VALUE"""),45679.66666666667)</f>
        <v>45679.66667</v>
      </c>
      <c r="E266" s="1">
        <f>IFERROR(__xludf.DUMMYFUNCTION("""COMPUTED_VALUE"""),7231.87)</f>
        <v>7231.87</v>
      </c>
      <c r="G266" s="2">
        <f>IFERROR(__xludf.DUMMYFUNCTION("""COMPUTED_VALUE"""),45679.66666666667)</f>
        <v>45679.66667</v>
      </c>
      <c r="H266" s="1">
        <f>IFERROR(__xludf.DUMMYFUNCTION("""COMPUTED_VALUE"""),7146.28)</f>
        <v>7146.28</v>
      </c>
      <c r="J266" s="2">
        <f>IFERROR(__xludf.DUMMYFUNCTION("""COMPUTED_VALUE"""),45679.66666666667)</f>
        <v>45679.66667</v>
      </c>
      <c r="K266" s="1">
        <f>IFERROR(__xludf.DUMMYFUNCTION("""COMPUTED_VALUE"""),7215.25)</f>
        <v>7215.25</v>
      </c>
      <c r="M266" s="2">
        <f>IFERROR(__xludf.DUMMYFUNCTION("""COMPUTED_VALUE"""),45679.66666666667)</f>
        <v>45679.66667</v>
      </c>
      <c r="N266" s="1">
        <f>IFERROR(__xludf.DUMMYFUNCTION("""COMPUTED_VALUE"""),1.065090816E9)</f>
        <v>1065090816</v>
      </c>
    </row>
    <row r="267">
      <c r="A267" s="2">
        <f>IFERROR(__xludf.DUMMYFUNCTION("""COMPUTED_VALUE"""),45680.66666666667)</f>
        <v>45680.66667</v>
      </c>
      <c r="B267" s="1">
        <f>IFERROR(__xludf.DUMMYFUNCTION("""COMPUTED_VALUE"""),7171.44)</f>
        <v>7171.44</v>
      </c>
      <c r="D267" s="2">
        <f>IFERROR(__xludf.DUMMYFUNCTION("""COMPUTED_VALUE"""),45680.66666666667)</f>
        <v>45680.66667</v>
      </c>
      <c r="E267" s="1">
        <f>IFERROR(__xludf.DUMMYFUNCTION("""COMPUTED_VALUE"""),7229.81)</f>
        <v>7229.81</v>
      </c>
      <c r="G267" s="2">
        <f>IFERROR(__xludf.DUMMYFUNCTION("""COMPUTED_VALUE"""),45680.66666666667)</f>
        <v>45680.66667</v>
      </c>
      <c r="H267" s="1">
        <f>IFERROR(__xludf.DUMMYFUNCTION("""COMPUTED_VALUE"""),7159.28)</f>
        <v>7159.28</v>
      </c>
      <c r="J267" s="2">
        <f>IFERROR(__xludf.DUMMYFUNCTION("""COMPUTED_VALUE"""),45680.66666666667)</f>
        <v>45680.66667</v>
      </c>
      <c r="K267" s="1">
        <f>IFERROR(__xludf.DUMMYFUNCTION("""COMPUTED_VALUE"""),7229.8)</f>
        <v>7229.8</v>
      </c>
      <c r="M267" s="2">
        <f>IFERROR(__xludf.DUMMYFUNCTION("""COMPUTED_VALUE"""),45680.66666666667)</f>
        <v>45680.66667</v>
      </c>
      <c r="N267" s="1">
        <f>IFERROR(__xludf.DUMMYFUNCTION("""COMPUTED_VALUE"""),8.47635527E8)</f>
        <v>847635527</v>
      </c>
    </row>
    <row r="268">
      <c r="A268" s="2">
        <f>IFERROR(__xludf.DUMMYFUNCTION("""COMPUTED_VALUE"""),45681.66666666667)</f>
        <v>45681.66667</v>
      </c>
      <c r="B268" s="1">
        <f>IFERROR(__xludf.DUMMYFUNCTION("""COMPUTED_VALUE"""),7257.48)</f>
        <v>7257.48</v>
      </c>
      <c r="D268" s="2">
        <f>IFERROR(__xludf.DUMMYFUNCTION("""COMPUTED_VALUE"""),45681.66666666667)</f>
        <v>45681.66667</v>
      </c>
      <c r="E268" s="1">
        <f>IFERROR(__xludf.DUMMYFUNCTION("""COMPUTED_VALUE"""),7268.89)</f>
        <v>7268.89</v>
      </c>
      <c r="G268" s="2">
        <f>IFERROR(__xludf.DUMMYFUNCTION("""COMPUTED_VALUE"""),45681.66666666667)</f>
        <v>45681.66667</v>
      </c>
      <c r="H268" s="1">
        <f>IFERROR(__xludf.DUMMYFUNCTION("""COMPUTED_VALUE"""),7156.51)</f>
        <v>7156.51</v>
      </c>
      <c r="J268" s="2">
        <f>IFERROR(__xludf.DUMMYFUNCTION("""COMPUTED_VALUE"""),45681.66666666667)</f>
        <v>45681.66667</v>
      </c>
      <c r="K268" s="1">
        <f>IFERROR(__xludf.DUMMYFUNCTION("""COMPUTED_VALUE"""),7183.56)</f>
        <v>7183.56</v>
      </c>
      <c r="M268" s="2">
        <f>IFERROR(__xludf.DUMMYFUNCTION("""COMPUTED_VALUE"""),45681.66666666667)</f>
        <v>45681.66667</v>
      </c>
      <c r="N268" s="1">
        <f>IFERROR(__xludf.DUMMYFUNCTION("""COMPUTED_VALUE"""),9.8929797E8)</f>
        <v>989297970</v>
      </c>
    </row>
    <row r="269">
      <c r="A269" s="2">
        <f>IFERROR(__xludf.DUMMYFUNCTION("""COMPUTED_VALUE"""),45684.66666666667)</f>
        <v>45684.66667</v>
      </c>
      <c r="B269" s="1">
        <f>IFERROR(__xludf.DUMMYFUNCTION("""COMPUTED_VALUE"""),6832.62)</f>
        <v>6832.62</v>
      </c>
      <c r="D269" s="2">
        <f>IFERROR(__xludf.DUMMYFUNCTION("""COMPUTED_VALUE"""),45684.66666666667)</f>
        <v>45684.66667</v>
      </c>
      <c r="E269" s="1">
        <f>IFERROR(__xludf.DUMMYFUNCTION("""COMPUTED_VALUE"""),6937.52)</f>
        <v>6937.52</v>
      </c>
      <c r="G269" s="2">
        <f>IFERROR(__xludf.DUMMYFUNCTION("""COMPUTED_VALUE"""),45684.66666666667)</f>
        <v>45684.66667</v>
      </c>
      <c r="H269" s="1">
        <f>IFERROR(__xludf.DUMMYFUNCTION("""COMPUTED_VALUE"""),6778.34)</f>
        <v>6778.34</v>
      </c>
      <c r="J269" s="2">
        <f>IFERROR(__xludf.DUMMYFUNCTION("""COMPUTED_VALUE"""),45684.66666666667)</f>
        <v>45684.66667</v>
      </c>
      <c r="K269" s="1">
        <f>IFERROR(__xludf.DUMMYFUNCTION("""COMPUTED_VALUE"""),6834.22)</f>
        <v>6834.22</v>
      </c>
      <c r="M269" s="2">
        <f>IFERROR(__xludf.DUMMYFUNCTION("""COMPUTED_VALUE"""),45684.66666666667)</f>
        <v>45684.66667</v>
      </c>
      <c r="N269" s="1">
        <f>IFERROR(__xludf.DUMMYFUNCTION("""COMPUTED_VALUE"""),2.07377272E9)</f>
        <v>2073772720</v>
      </c>
    </row>
    <row r="270">
      <c r="A270" s="2">
        <f>IFERROR(__xludf.DUMMYFUNCTION("""COMPUTED_VALUE"""),45685.66666666667)</f>
        <v>45685.66667</v>
      </c>
      <c r="B270" s="1">
        <f>IFERROR(__xludf.DUMMYFUNCTION("""COMPUTED_VALUE"""),6892.23)</f>
        <v>6892.23</v>
      </c>
      <c r="D270" s="2">
        <f>IFERROR(__xludf.DUMMYFUNCTION("""COMPUTED_VALUE"""),45685.66666666667)</f>
        <v>45685.66667</v>
      </c>
      <c r="E270" s="1">
        <f>IFERROR(__xludf.DUMMYFUNCTION("""COMPUTED_VALUE"""),7074.4)</f>
        <v>7074.4</v>
      </c>
      <c r="G270" s="2">
        <f>IFERROR(__xludf.DUMMYFUNCTION("""COMPUTED_VALUE"""),45685.66666666667)</f>
        <v>45685.66667</v>
      </c>
      <c r="H270" s="1">
        <f>IFERROR(__xludf.DUMMYFUNCTION("""COMPUTED_VALUE"""),6831.47)</f>
        <v>6831.47</v>
      </c>
      <c r="J270" s="2">
        <f>IFERROR(__xludf.DUMMYFUNCTION("""COMPUTED_VALUE"""),45685.66666666667)</f>
        <v>45685.66667</v>
      </c>
      <c r="K270" s="1">
        <f>IFERROR(__xludf.DUMMYFUNCTION("""COMPUTED_VALUE"""),7065.23)</f>
        <v>7065.23</v>
      </c>
      <c r="M270" s="2">
        <f>IFERROR(__xludf.DUMMYFUNCTION("""COMPUTED_VALUE"""),45685.66666666667)</f>
        <v>45685.66667</v>
      </c>
      <c r="N270" s="1">
        <f>IFERROR(__xludf.DUMMYFUNCTION("""COMPUTED_VALUE"""),1.574928635E9)</f>
        <v>1574928635</v>
      </c>
    </row>
    <row r="271">
      <c r="A271" s="2">
        <f>IFERROR(__xludf.DUMMYFUNCTION("""COMPUTED_VALUE"""),45686.66666666667)</f>
        <v>45686.66667</v>
      </c>
      <c r="B271" s="1">
        <f>IFERROR(__xludf.DUMMYFUNCTION("""COMPUTED_VALUE"""),7028.86)</f>
        <v>7028.86</v>
      </c>
      <c r="D271" s="2">
        <f>IFERROR(__xludf.DUMMYFUNCTION("""COMPUTED_VALUE"""),45686.66666666667)</f>
        <v>45686.66667</v>
      </c>
      <c r="E271" s="1">
        <f>IFERROR(__xludf.DUMMYFUNCTION("""COMPUTED_VALUE"""),7030.12)</f>
        <v>7030.12</v>
      </c>
      <c r="G271" s="2">
        <f>IFERROR(__xludf.DUMMYFUNCTION("""COMPUTED_VALUE"""),45686.66666666667)</f>
        <v>45686.66667</v>
      </c>
      <c r="H271" s="1">
        <f>IFERROR(__xludf.DUMMYFUNCTION("""COMPUTED_VALUE"""),6923.96)</f>
        <v>6923.96</v>
      </c>
      <c r="J271" s="2">
        <f>IFERROR(__xludf.DUMMYFUNCTION("""COMPUTED_VALUE"""),45686.66666666667)</f>
        <v>45686.66667</v>
      </c>
      <c r="K271" s="1">
        <f>IFERROR(__xludf.DUMMYFUNCTION("""COMPUTED_VALUE"""),7003.05)</f>
        <v>7003.05</v>
      </c>
      <c r="M271" s="2">
        <f>IFERROR(__xludf.DUMMYFUNCTION("""COMPUTED_VALUE"""),45686.66666666667)</f>
        <v>45686.66667</v>
      </c>
      <c r="N271" s="1">
        <f>IFERROR(__xludf.DUMMYFUNCTION("""COMPUTED_VALUE"""),1.210564301E9)</f>
        <v>1210564301</v>
      </c>
    </row>
    <row r="272">
      <c r="A272" s="2">
        <f>IFERROR(__xludf.DUMMYFUNCTION("""COMPUTED_VALUE"""),45687.66666666667)</f>
        <v>45687.66667</v>
      </c>
      <c r="B272" s="1">
        <f>IFERROR(__xludf.DUMMYFUNCTION("""COMPUTED_VALUE"""),6994.93)</f>
        <v>6994.93</v>
      </c>
      <c r="D272" s="2">
        <f>IFERROR(__xludf.DUMMYFUNCTION("""COMPUTED_VALUE"""),45687.66666666667)</f>
        <v>45687.66667</v>
      </c>
      <c r="E272" s="1">
        <f>IFERROR(__xludf.DUMMYFUNCTION("""COMPUTED_VALUE"""),7047.83)</f>
        <v>7047.83</v>
      </c>
      <c r="G272" s="2">
        <f>IFERROR(__xludf.DUMMYFUNCTION("""COMPUTED_VALUE"""),45687.66666666667)</f>
        <v>45687.66667</v>
      </c>
      <c r="H272" s="1">
        <f>IFERROR(__xludf.DUMMYFUNCTION("""COMPUTED_VALUE"""),6907.46)</f>
        <v>6907.46</v>
      </c>
      <c r="J272" s="2">
        <f>IFERROR(__xludf.DUMMYFUNCTION("""COMPUTED_VALUE"""),45687.66666666667)</f>
        <v>45687.66667</v>
      </c>
      <c r="K272" s="1">
        <f>IFERROR(__xludf.DUMMYFUNCTION("""COMPUTED_VALUE"""),6998.42)</f>
        <v>6998.42</v>
      </c>
      <c r="M272" s="2">
        <f>IFERROR(__xludf.DUMMYFUNCTION("""COMPUTED_VALUE"""),45687.66666666667)</f>
        <v>45687.66667</v>
      </c>
      <c r="N272" s="1">
        <f>IFERROR(__xludf.DUMMYFUNCTION("""COMPUTED_VALUE"""),1.30601502E9)</f>
        <v>1306015020</v>
      </c>
    </row>
    <row r="273">
      <c r="A273" s="2">
        <f>IFERROR(__xludf.DUMMYFUNCTION("""COMPUTED_VALUE"""),45688.66666666667)</f>
        <v>45688.66667</v>
      </c>
      <c r="B273" s="1">
        <f>IFERROR(__xludf.DUMMYFUNCTION("""COMPUTED_VALUE"""),7076.18)</f>
        <v>7076.18</v>
      </c>
      <c r="D273" s="2">
        <f>IFERROR(__xludf.DUMMYFUNCTION("""COMPUTED_VALUE"""),45688.66666666667)</f>
        <v>45688.66667</v>
      </c>
      <c r="E273" s="1">
        <f>IFERROR(__xludf.DUMMYFUNCTION("""COMPUTED_VALUE"""),7120.27)</f>
        <v>7120.27</v>
      </c>
      <c r="G273" s="2">
        <f>IFERROR(__xludf.DUMMYFUNCTION("""COMPUTED_VALUE"""),45688.66666666667)</f>
        <v>45688.66667</v>
      </c>
      <c r="H273" s="1">
        <f>IFERROR(__xludf.DUMMYFUNCTION("""COMPUTED_VALUE"""),6944.48)</f>
        <v>6944.48</v>
      </c>
      <c r="J273" s="2">
        <f>IFERROR(__xludf.DUMMYFUNCTION("""COMPUTED_VALUE"""),45688.66666666667)</f>
        <v>45688.66667</v>
      </c>
      <c r="K273" s="1">
        <f>IFERROR(__xludf.DUMMYFUNCTION("""COMPUTED_VALUE"""),6970.13)</f>
        <v>6970.13</v>
      </c>
      <c r="M273" s="2">
        <f>IFERROR(__xludf.DUMMYFUNCTION("""COMPUTED_VALUE"""),45688.66666666667)</f>
        <v>45688.66667</v>
      </c>
      <c r="N273" s="1">
        <f>IFERROR(__xludf.DUMMYFUNCTION("""COMPUTED_VALUE"""),1.345575977E9)</f>
        <v>1345575977</v>
      </c>
    </row>
    <row r="274">
      <c r="A274" s="2">
        <f>IFERROR(__xludf.DUMMYFUNCTION("""COMPUTED_VALUE"""),45691.66666666667)</f>
        <v>45691.66667</v>
      </c>
      <c r="B274" s="1">
        <f>IFERROR(__xludf.DUMMYFUNCTION("""COMPUTED_VALUE"""),6805.05)</f>
        <v>6805.05</v>
      </c>
      <c r="D274" s="2">
        <f>IFERROR(__xludf.DUMMYFUNCTION("""COMPUTED_VALUE"""),45691.66666666667)</f>
        <v>45691.66667</v>
      </c>
      <c r="E274" s="1">
        <f>IFERROR(__xludf.DUMMYFUNCTION("""COMPUTED_VALUE"""),6919.35)</f>
        <v>6919.35</v>
      </c>
      <c r="G274" s="2">
        <f>IFERROR(__xludf.DUMMYFUNCTION("""COMPUTED_VALUE"""),45691.66666666667)</f>
        <v>45691.66667</v>
      </c>
      <c r="H274" s="1">
        <f>IFERROR(__xludf.DUMMYFUNCTION("""COMPUTED_VALUE"""),6779.56)</f>
        <v>6779.56</v>
      </c>
      <c r="J274" s="2">
        <f>IFERROR(__xludf.DUMMYFUNCTION("""COMPUTED_VALUE"""),45691.66666666667)</f>
        <v>45691.66667</v>
      </c>
      <c r="K274" s="1">
        <f>IFERROR(__xludf.DUMMYFUNCTION("""COMPUTED_VALUE"""),6866.35)</f>
        <v>6866.35</v>
      </c>
      <c r="M274" s="2">
        <f>IFERROR(__xludf.DUMMYFUNCTION("""COMPUTED_VALUE"""),45691.66666666667)</f>
        <v>45691.66667</v>
      </c>
      <c r="N274" s="1">
        <f>IFERROR(__xludf.DUMMYFUNCTION("""COMPUTED_VALUE"""),1.290828333E9)</f>
        <v>1290828333</v>
      </c>
    </row>
    <row r="275">
      <c r="A275" s="2">
        <f>IFERROR(__xludf.DUMMYFUNCTION("""COMPUTED_VALUE"""),45692.66666666667)</f>
        <v>45692.66667</v>
      </c>
      <c r="B275" s="1">
        <f>IFERROR(__xludf.DUMMYFUNCTION("""COMPUTED_VALUE"""),6893.93)</f>
        <v>6893.93</v>
      </c>
      <c r="D275" s="2">
        <f>IFERROR(__xludf.DUMMYFUNCTION("""COMPUTED_VALUE"""),45692.66666666667)</f>
        <v>45692.66667</v>
      </c>
      <c r="E275" s="1">
        <f>IFERROR(__xludf.DUMMYFUNCTION("""COMPUTED_VALUE"""),6981.69)</f>
        <v>6981.69</v>
      </c>
      <c r="G275" s="2">
        <f>IFERROR(__xludf.DUMMYFUNCTION("""COMPUTED_VALUE"""),45692.66666666667)</f>
        <v>45692.66667</v>
      </c>
      <c r="H275" s="1">
        <f>IFERROR(__xludf.DUMMYFUNCTION("""COMPUTED_VALUE"""),6884.9)</f>
        <v>6884.9</v>
      </c>
      <c r="J275" s="2">
        <f>IFERROR(__xludf.DUMMYFUNCTION("""COMPUTED_VALUE"""),45692.66666666667)</f>
        <v>45692.66667</v>
      </c>
      <c r="K275" s="1">
        <f>IFERROR(__xludf.DUMMYFUNCTION("""COMPUTED_VALUE"""),6973.15)</f>
        <v>6973.15</v>
      </c>
      <c r="M275" s="2">
        <f>IFERROR(__xludf.DUMMYFUNCTION("""COMPUTED_VALUE"""),45692.66666666667)</f>
        <v>45692.66667</v>
      </c>
      <c r="N275" s="1">
        <f>IFERROR(__xludf.DUMMYFUNCTION("""COMPUTED_VALUE"""),1.211691261E9)</f>
        <v>1211691261</v>
      </c>
    </row>
    <row r="276">
      <c r="A276" s="2">
        <f>IFERROR(__xludf.DUMMYFUNCTION("""COMPUTED_VALUE"""),45693.66666666667)</f>
        <v>45693.66667</v>
      </c>
      <c r="B276" s="1">
        <f>IFERROR(__xludf.DUMMYFUNCTION("""COMPUTED_VALUE"""),6927.78)</f>
        <v>6927.78</v>
      </c>
      <c r="D276" s="2">
        <f>IFERROR(__xludf.DUMMYFUNCTION("""COMPUTED_VALUE"""),45693.66666666667)</f>
        <v>45693.66667</v>
      </c>
      <c r="E276" s="1">
        <f>IFERROR(__xludf.DUMMYFUNCTION("""COMPUTED_VALUE"""),7008.13)</f>
        <v>7008.13</v>
      </c>
      <c r="G276" s="2">
        <f>IFERROR(__xludf.DUMMYFUNCTION("""COMPUTED_VALUE"""),45693.66666666667)</f>
        <v>45693.66667</v>
      </c>
      <c r="H276" s="1">
        <f>IFERROR(__xludf.DUMMYFUNCTION("""COMPUTED_VALUE"""),6910.09)</f>
        <v>6910.09</v>
      </c>
      <c r="J276" s="2">
        <f>IFERROR(__xludf.DUMMYFUNCTION("""COMPUTED_VALUE"""),45693.66666666667)</f>
        <v>45693.66667</v>
      </c>
      <c r="K276" s="1">
        <f>IFERROR(__xludf.DUMMYFUNCTION("""COMPUTED_VALUE"""),7006.26)</f>
        <v>7006.26</v>
      </c>
      <c r="M276" s="2">
        <f>IFERROR(__xludf.DUMMYFUNCTION("""COMPUTED_VALUE"""),45693.66666666667)</f>
        <v>45693.66667</v>
      </c>
      <c r="N276" s="1">
        <f>IFERROR(__xludf.DUMMYFUNCTION("""COMPUTED_VALUE"""),1.305447036E9)</f>
        <v>1305447036</v>
      </c>
    </row>
    <row r="277">
      <c r="A277" s="2">
        <f>IFERROR(__xludf.DUMMYFUNCTION("""COMPUTED_VALUE"""),45694.66666666667)</f>
        <v>45694.66667</v>
      </c>
      <c r="B277" s="1">
        <f>IFERROR(__xludf.DUMMYFUNCTION("""COMPUTED_VALUE"""),7013.91)</f>
        <v>7013.91</v>
      </c>
      <c r="D277" s="2">
        <f>IFERROR(__xludf.DUMMYFUNCTION("""COMPUTED_VALUE"""),45694.66666666667)</f>
        <v>45694.66667</v>
      </c>
      <c r="E277" s="1">
        <f>IFERROR(__xludf.DUMMYFUNCTION("""COMPUTED_VALUE"""),7052.25)</f>
        <v>7052.25</v>
      </c>
      <c r="G277" s="2">
        <f>IFERROR(__xludf.DUMMYFUNCTION("""COMPUTED_VALUE"""),45694.66666666667)</f>
        <v>45694.66667</v>
      </c>
      <c r="H277" s="1">
        <f>IFERROR(__xludf.DUMMYFUNCTION("""COMPUTED_VALUE"""),6993.91)</f>
        <v>6993.91</v>
      </c>
      <c r="J277" s="2">
        <f>IFERROR(__xludf.DUMMYFUNCTION("""COMPUTED_VALUE"""),45694.66666666667)</f>
        <v>45694.66667</v>
      </c>
      <c r="K277" s="1">
        <f>IFERROR(__xludf.DUMMYFUNCTION("""COMPUTED_VALUE"""),7049.87)</f>
        <v>7049.87</v>
      </c>
      <c r="M277" s="2">
        <f>IFERROR(__xludf.DUMMYFUNCTION("""COMPUTED_VALUE"""),45694.66666666667)</f>
        <v>45694.66667</v>
      </c>
      <c r="N277" s="1">
        <f>IFERROR(__xludf.DUMMYFUNCTION("""COMPUTED_VALUE"""),1.106577826E9)</f>
        <v>1106577826</v>
      </c>
    </row>
    <row r="278">
      <c r="A278" s="2">
        <f>IFERROR(__xludf.DUMMYFUNCTION("""COMPUTED_VALUE"""),45695.66666666667)</f>
        <v>45695.66667</v>
      </c>
      <c r="B278" s="1">
        <f>IFERROR(__xludf.DUMMYFUNCTION("""COMPUTED_VALUE"""),7069.59)</f>
        <v>7069.59</v>
      </c>
      <c r="D278" s="2">
        <f>IFERROR(__xludf.DUMMYFUNCTION("""COMPUTED_VALUE"""),45695.66666666667)</f>
        <v>45695.66667</v>
      </c>
      <c r="E278" s="1">
        <f>IFERROR(__xludf.DUMMYFUNCTION("""COMPUTED_VALUE"""),7103.4)</f>
        <v>7103.4</v>
      </c>
      <c r="G278" s="2">
        <f>IFERROR(__xludf.DUMMYFUNCTION("""COMPUTED_VALUE"""),45695.66666666667)</f>
        <v>45695.66667</v>
      </c>
      <c r="H278" s="1">
        <f>IFERROR(__xludf.DUMMYFUNCTION("""COMPUTED_VALUE"""),6948.45)</f>
        <v>6948.45</v>
      </c>
      <c r="J278" s="2">
        <f>IFERROR(__xludf.DUMMYFUNCTION("""COMPUTED_VALUE"""),45695.66666666667)</f>
        <v>45695.66667</v>
      </c>
      <c r="K278" s="1">
        <f>IFERROR(__xludf.DUMMYFUNCTION("""COMPUTED_VALUE"""),6968.41)</f>
        <v>6968.41</v>
      </c>
      <c r="M278" s="2">
        <f>IFERROR(__xludf.DUMMYFUNCTION("""COMPUTED_VALUE"""),45695.66666666667)</f>
        <v>45695.66667</v>
      </c>
      <c r="N278" s="1">
        <f>IFERROR(__xludf.DUMMYFUNCTION("""COMPUTED_VALUE"""),1.201684216E9)</f>
        <v>1201684216</v>
      </c>
    </row>
    <row r="279">
      <c r="A279" s="2">
        <f>IFERROR(__xludf.DUMMYFUNCTION("""COMPUTED_VALUE"""),45698.66666666667)</f>
        <v>45698.66667</v>
      </c>
      <c r="B279" s="1">
        <f>IFERROR(__xludf.DUMMYFUNCTION("""COMPUTED_VALUE"""),7025.09)</f>
        <v>7025.09</v>
      </c>
      <c r="D279" s="2">
        <f>IFERROR(__xludf.DUMMYFUNCTION("""COMPUTED_VALUE"""),45698.66666666667)</f>
        <v>45698.66667</v>
      </c>
      <c r="E279" s="1">
        <f>IFERROR(__xludf.DUMMYFUNCTION("""COMPUTED_VALUE"""),7082.87)</f>
        <v>7082.87</v>
      </c>
      <c r="G279" s="2">
        <f>IFERROR(__xludf.DUMMYFUNCTION("""COMPUTED_VALUE"""),45698.66666666667)</f>
        <v>45698.66667</v>
      </c>
      <c r="H279" s="1">
        <f>IFERROR(__xludf.DUMMYFUNCTION("""COMPUTED_VALUE"""),7022.9)</f>
        <v>7022.9</v>
      </c>
      <c r="J279" s="2">
        <f>IFERROR(__xludf.DUMMYFUNCTION("""COMPUTED_VALUE"""),45698.66666666667)</f>
        <v>45698.66667</v>
      </c>
      <c r="K279" s="1">
        <f>IFERROR(__xludf.DUMMYFUNCTION("""COMPUTED_VALUE"""),7059.14)</f>
        <v>7059.14</v>
      </c>
      <c r="M279" s="2">
        <f>IFERROR(__xludf.DUMMYFUNCTION("""COMPUTED_VALUE"""),45698.66666666667)</f>
        <v>45698.66667</v>
      </c>
      <c r="N279" s="1">
        <f>IFERROR(__xludf.DUMMYFUNCTION("""COMPUTED_VALUE"""),1.116739972E9)</f>
        <v>1116739972</v>
      </c>
    </row>
    <row r="280">
      <c r="A280" s="2">
        <f>IFERROR(__xludf.DUMMYFUNCTION("""COMPUTED_VALUE"""),45699.66666666667)</f>
        <v>45699.66667</v>
      </c>
      <c r="B280" s="1">
        <f>IFERROR(__xludf.DUMMYFUNCTION("""COMPUTED_VALUE"""),7018.83)</f>
        <v>7018.83</v>
      </c>
      <c r="D280" s="2">
        <f>IFERROR(__xludf.DUMMYFUNCTION("""COMPUTED_VALUE"""),45699.66666666667)</f>
        <v>45699.66667</v>
      </c>
      <c r="E280" s="1">
        <f>IFERROR(__xludf.DUMMYFUNCTION("""COMPUTED_VALUE"""),7095.08)</f>
        <v>7095.08</v>
      </c>
      <c r="G280" s="2">
        <f>IFERROR(__xludf.DUMMYFUNCTION("""COMPUTED_VALUE"""),45699.66666666667)</f>
        <v>45699.66667</v>
      </c>
      <c r="H280" s="1">
        <f>IFERROR(__xludf.DUMMYFUNCTION("""COMPUTED_VALUE"""),7018.83)</f>
        <v>7018.83</v>
      </c>
      <c r="J280" s="2">
        <f>IFERROR(__xludf.DUMMYFUNCTION("""COMPUTED_VALUE"""),45699.66666666667)</f>
        <v>45699.66667</v>
      </c>
      <c r="K280" s="1">
        <f>IFERROR(__xludf.DUMMYFUNCTION("""COMPUTED_VALUE"""),7060.14)</f>
        <v>7060.14</v>
      </c>
      <c r="M280" s="2">
        <f>IFERROR(__xludf.DUMMYFUNCTION("""COMPUTED_VALUE"""),45699.66666666667)</f>
        <v>45699.66667</v>
      </c>
      <c r="N280" s="1">
        <f>IFERROR(__xludf.DUMMYFUNCTION("""COMPUTED_VALUE"""),1.124614269E9)</f>
        <v>1124614269</v>
      </c>
    </row>
    <row r="281">
      <c r="A281" s="2">
        <f>IFERROR(__xludf.DUMMYFUNCTION("""COMPUTED_VALUE"""),45700.66666666667)</f>
        <v>45700.66667</v>
      </c>
      <c r="B281" s="1">
        <f>IFERROR(__xludf.DUMMYFUNCTION("""COMPUTED_VALUE"""),6974.98)</f>
        <v>6974.98</v>
      </c>
      <c r="D281" s="2">
        <f>IFERROR(__xludf.DUMMYFUNCTION("""COMPUTED_VALUE"""),45700.66666666667)</f>
        <v>45700.66667</v>
      </c>
      <c r="E281" s="1">
        <f>IFERROR(__xludf.DUMMYFUNCTION("""COMPUTED_VALUE"""),7062.17)</f>
        <v>7062.17</v>
      </c>
      <c r="G281" s="2">
        <f>IFERROR(__xludf.DUMMYFUNCTION("""COMPUTED_VALUE"""),45700.66666666667)</f>
        <v>45700.66667</v>
      </c>
      <c r="H281" s="1">
        <f>IFERROR(__xludf.DUMMYFUNCTION("""COMPUTED_VALUE"""),6958.45)</f>
        <v>6958.45</v>
      </c>
      <c r="J281" s="2">
        <f>IFERROR(__xludf.DUMMYFUNCTION("""COMPUTED_VALUE"""),45700.66666666667)</f>
        <v>45700.66667</v>
      </c>
      <c r="K281" s="1">
        <f>IFERROR(__xludf.DUMMYFUNCTION("""COMPUTED_VALUE"""),7058.54)</f>
        <v>7058.54</v>
      </c>
      <c r="M281" s="2">
        <f>IFERROR(__xludf.DUMMYFUNCTION("""COMPUTED_VALUE"""),45700.66666666667)</f>
        <v>45700.66667</v>
      </c>
      <c r="N281" s="1">
        <f>IFERROR(__xludf.DUMMYFUNCTION("""COMPUTED_VALUE"""),1.13651118E9)</f>
        <v>1136511180</v>
      </c>
    </row>
    <row r="282">
      <c r="A282" s="2">
        <f>IFERROR(__xludf.DUMMYFUNCTION("""COMPUTED_VALUE"""),45701.66666666667)</f>
        <v>45701.66667</v>
      </c>
      <c r="B282" s="1">
        <f>IFERROR(__xludf.DUMMYFUNCTION("""COMPUTED_VALUE"""),7070.98)</f>
        <v>7070.98</v>
      </c>
      <c r="D282" s="2">
        <f>IFERROR(__xludf.DUMMYFUNCTION("""COMPUTED_VALUE"""),45701.66666666667)</f>
        <v>45701.66667</v>
      </c>
      <c r="E282" s="1">
        <f>IFERROR(__xludf.DUMMYFUNCTION("""COMPUTED_VALUE"""),7165.98)</f>
        <v>7165.98</v>
      </c>
      <c r="G282" s="2">
        <f>IFERROR(__xludf.DUMMYFUNCTION("""COMPUTED_VALUE"""),45701.66666666667)</f>
        <v>45701.66667</v>
      </c>
      <c r="H282" s="1">
        <f>IFERROR(__xludf.DUMMYFUNCTION("""COMPUTED_VALUE"""),7058.56)</f>
        <v>7058.56</v>
      </c>
      <c r="J282" s="2">
        <f>IFERROR(__xludf.DUMMYFUNCTION("""COMPUTED_VALUE"""),45701.66666666667)</f>
        <v>45701.66667</v>
      </c>
      <c r="K282" s="1">
        <f>IFERROR(__xludf.DUMMYFUNCTION("""COMPUTED_VALUE"""),7163.53)</f>
        <v>7163.53</v>
      </c>
      <c r="M282" s="2">
        <f>IFERROR(__xludf.DUMMYFUNCTION("""COMPUTED_VALUE"""),45701.66666666667)</f>
        <v>45701.66667</v>
      </c>
      <c r="N282" s="1">
        <f>IFERROR(__xludf.DUMMYFUNCTION("""COMPUTED_VALUE"""),1.294433218E9)</f>
        <v>1294433218</v>
      </c>
    </row>
    <row r="283">
      <c r="A283" s="2">
        <f>IFERROR(__xludf.DUMMYFUNCTION("""COMPUTED_VALUE"""),45702.66666666667)</f>
        <v>45702.66667</v>
      </c>
      <c r="B283" s="1">
        <f>IFERROR(__xludf.DUMMYFUNCTION("""COMPUTED_VALUE"""),7152.1)</f>
        <v>7152.1</v>
      </c>
      <c r="D283" s="2">
        <f>IFERROR(__xludf.DUMMYFUNCTION("""COMPUTED_VALUE"""),45702.66666666667)</f>
        <v>45702.66667</v>
      </c>
      <c r="E283" s="1">
        <f>IFERROR(__xludf.DUMMYFUNCTION("""COMPUTED_VALUE"""),7210.83)</f>
        <v>7210.83</v>
      </c>
      <c r="G283" s="2">
        <f>IFERROR(__xludf.DUMMYFUNCTION("""COMPUTED_VALUE"""),45702.66666666667)</f>
        <v>45702.66667</v>
      </c>
      <c r="H283" s="1">
        <f>IFERROR(__xludf.DUMMYFUNCTION("""COMPUTED_VALUE"""),7147.22)</f>
        <v>7147.22</v>
      </c>
      <c r="J283" s="2">
        <f>IFERROR(__xludf.DUMMYFUNCTION("""COMPUTED_VALUE"""),45702.66666666667)</f>
        <v>45702.66667</v>
      </c>
      <c r="K283" s="1">
        <f>IFERROR(__xludf.DUMMYFUNCTION("""COMPUTED_VALUE"""),7201.69)</f>
        <v>7201.69</v>
      </c>
      <c r="M283" s="2">
        <f>IFERROR(__xludf.DUMMYFUNCTION("""COMPUTED_VALUE"""),45702.66666666667)</f>
        <v>45702.66667</v>
      </c>
      <c r="N283" s="1">
        <f>IFERROR(__xludf.DUMMYFUNCTION("""COMPUTED_VALUE"""),1.264873287E9)</f>
        <v>1264873287</v>
      </c>
    </row>
    <row r="284">
      <c r="A284" s="2">
        <f>IFERROR(__xludf.DUMMYFUNCTION("""COMPUTED_VALUE"""),45706.66666666667)</f>
        <v>45706.66667</v>
      </c>
      <c r="B284" s="1">
        <f>IFERROR(__xludf.DUMMYFUNCTION("""COMPUTED_VALUE"""),7230.83)</f>
        <v>7230.83</v>
      </c>
      <c r="D284" s="2">
        <f>IFERROR(__xludf.DUMMYFUNCTION("""COMPUTED_VALUE"""),45706.66666666667)</f>
        <v>45706.66667</v>
      </c>
      <c r="E284" s="1">
        <f>IFERROR(__xludf.DUMMYFUNCTION("""COMPUTED_VALUE"""),7250.81)</f>
        <v>7250.81</v>
      </c>
      <c r="G284" s="2">
        <f>IFERROR(__xludf.DUMMYFUNCTION("""COMPUTED_VALUE"""),45706.66666666667)</f>
        <v>45706.66667</v>
      </c>
      <c r="H284" s="1">
        <f>IFERROR(__xludf.DUMMYFUNCTION("""COMPUTED_VALUE"""),7161.83)</f>
        <v>7161.83</v>
      </c>
      <c r="J284" s="2">
        <f>IFERROR(__xludf.DUMMYFUNCTION("""COMPUTED_VALUE"""),45706.66666666667)</f>
        <v>45706.66667</v>
      </c>
      <c r="K284" s="1">
        <f>IFERROR(__xludf.DUMMYFUNCTION("""COMPUTED_VALUE"""),7213.68)</f>
        <v>7213.68</v>
      </c>
      <c r="M284" s="2">
        <f>IFERROR(__xludf.DUMMYFUNCTION("""COMPUTED_VALUE"""),45706.66666666667)</f>
        <v>45706.66667</v>
      </c>
      <c r="N284" s="1">
        <f>IFERROR(__xludf.DUMMYFUNCTION("""COMPUTED_VALUE"""),1.454034543E9)</f>
        <v>1454034543</v>
      </c>
    </row>
    <row r="285">
      <c r="A285" s="2">
        <f>IFERROR(__xludf.DUMMYFUNCTION("""COMPUTED_VALUE"""),45707.66666666667)</f>
        <v>45707.66667</v>
      </c>
      <c r="B285" s="1">
        <f>IFERROR(__xludf.DUMMYFUNCTION("""COMPUTED_VALUE"""),7203.53)</f>
        <v>7203.53</v>
      </c>
      <c r="D285" s="2">
        <f>IFERROR(__xludf.DUMMYFUNCTION("""COMPUTED_VALUE"""),45707.66666666667)</f>
        <v>45707.66667</v>
      </c>
      <c r="E285" s="1">
        <f>IFERROR(__xludf.DUMMYFUNCTION("""COMPUTED_VALUE"""),7234.34)</f>
        <v>7234.34</v>
      </c>
      <c r="G285" s="2">
        <f>IFERROR(__xludf.DUMMYFUNCTION("""COMPUTED_VALUE"""),45707.66666666667)</f>
        <v>45707.66667</v>
      </c>
      <c r="H285" s="1">
        <f>IFERROR(__xludf.DUMMYFUNCTION("""COMPUTED_VALUE"""),7150.87)</f>
        <v>7150.87</v>
      </c>
      <c r="J285" s="2">
        <f>IFERROR(__xludf.DUMMYFUNCTION("""COMPUTED_VALUE"""),45707.66666666667)</f>
        <v>45707.66667</v>
      </c>
      <c r="K285" s="1">
        <f>IFERROR(__xludf.DUMMYFUNCTION("""COMPUTED_VALUE"""),7213.1)</f>
        <v>7213.1</v>
      </c>
      <c r="M285" s="2">
        <f>IFERROR(__xludf.DUMMYFUNCTION("""COMPUTED_VALUE"""),45707.66666666667)</f>
        <v>45707.66667</v>
      </c>
      <c r="N285" s="1">
        <f>IFERROR(__xludf.DUMMYFUNCTION("""COMPUTED_VALUE"""),1.417135838E9)</f>
        <v>1417135838</v>
      </c>
    </row>
    <row r="286">
      <c r="A286" s="2">
        <f>IFERROR(__xludf.DUMMYFUNCTION("""COMPUTED_VALUE"""),45708.66666666667)</f>
        <v>45708.66667</v>
      </c>
      <c r="B286" s="1">
        <f>IFERROR(__xludf.DUMMYFUNCTION("""COMPUTED_VALUE"""),7204.11)</f>
        <v>7204.11</v>
      </c>
      <c r="D286" s="2">
        <f>IFERROR(__xludf.DUMMYFUNCTION("""COMPUTED_VALUE"""),45708.66666666667)</f>
        <v>45708.66667</v>
      </c>
      <c r="E286" s="1">
        <f>IFERROR(__xludf.DUMMYFUNCTION("""COMPUTED_VALUE"""),7218.95)</f>
        <v>7218.95</v>
      </c>
      <c r="G286" s="2">
        <f>IFERROR(__xludf.DUMMYFUNCTION("""COMPUTED_VALUE"""),45708.66666666667)</f>
        <v>45708.66667</v>
      </c>
      <c r="H286" s="1">
        <f>IFERROR(__xludf.DUMMYFUNCTION("""COMPUTED_VALUE"""),7119.94)</f>
        <v>7119.94</v>
      </c>
      <c r="J286" s="2">
        <f>IFERROR(__xludf.DUMMYFUNCTION("""COMPUTED_VALUE"""),45708.66666666667)</f>
        <v>45708.66667</v>
      </c>
      <c r="K286" s="1">
        <f>IFERROR(__xludf.DUMMYFUNCTION("""COMPUTED_VALUE"""),7194.23)</f>
        <v>7194.23</v>
      </c>
      <c r="M286" s="2">
        <f>IFERROR(__xludf.DUMMYFUNCTION("""COMPUTED_VALUE"""),45708.66666666667)</f>
        <v>45708.66667</v>
      </c>
      <c r="N286" s="1">
        <f>IFERROR(__xludf.DUMMYFUNCTION("""COMPUTED_VALUE"""),1.347324975E9)</f>
        <v>1347324975</v>
      </c>
    </row>
    <row r="287">
      <c r="A287" s="2">
        <f>IFERROR(__xludf.DUMMYFUNCTION("""COMPUTED_VALUE"""),45709.66666666667)</f>
        <v>45709.66667</v>
      </c>
      <c r="B287" s="1">
        <f>IFERROR(__xludf.DUMMYFUNCTION("""COMPUTED_VALUE"""),7202.19)</f>
        <v>7202.19</v>
      </c>
      <c r="D287" s="2">
        <f>IFERROR(__xludf.DUMMYFUNCTION("""COMPUTED_VALUE"""),45709.66666666667)</f>
        <v>45709.66667</v>
      </c>
      <c r="E287" s="1">
        <f>IFERROR(__xludf.DUMMYFUNCTION("""COMPUTED_VALUE"""),7215.5)</f>
        <v>7215.5</v>
      </c>
      <c r="G287" s="2">
        <f>IFERROR(__xludf.DUMMYFUNCTION("""COMPUTED_VALUE"""),45709.66666666667)</f>
        <v>45709.66667</v>
      </c>
      <c r="H287" s="1">
        <f>IFERROR(__xludf.DUMMYFUNCTION("""COMPUTED_VALUE"""),7013.09)</f>
        <v>7013.09</v>
      </c>
      <c r="J287" s="2">
        <f>IFERROR(__xludf.DUMMYFUNCTION("""COMPUTED_VALUE"""),45709.66666666667)</f>
        <v>45709.66667</v>
      </c>
      <c r="K287" s="1">
        <f>IFERROR(__xludf.DUMMYFUNCTION("""COMPUTED_VALUE"""),7017.8)</f>
        <v>7017.8</v>
      </c>
      <c r="M287" s="2">
        <f>IFERROR(__xludf.DUMMYFUNCTION("""COMPUTED_VALUE"""),45709.66666666667)</f>
        <v>45709.66667</v>
      </c>
      <c r="N287" s="1">
        <f>IFERROR(__xludf.DUMMYFUNCTION("""COMPUTED_VALUE"""),1.313787345E9)</f>
        <v>1313787345</v>
      </c>
    </row>
    <row r="288">
      <c r="A288" s="2">
        <f>IFERROR(__xludf.DUMMYFUNCTION("""COMPUTED_VALUE"""),45712.66666666667)</f>
        <v>45712.66667</v>
      </c>
      <c r="B288" s="1">
        <f>IFERROR(__xludf.DUMMYFUNCTION("""COMPUTED_VALUE"""),7047.29)</f>
        <v>7047.29</v>
      </c>
      <c r="D288" s="2">
        <f>IFERROR(__xludf.DUMMYFUNCTION("""COMPUTED_VALUE"""),45712.66666666667)</f>
        <v>45712.66667</v>
      </c>
      <c r="E288" s="1">
        <f>IFERROR(__xludf.DUMMYFUNCTION("""COMPUTED_VALUE"""),7077.7)</f>
        <v>7077.7</v>
      </c>
      <c r="G288" s="2">
        <f>IFERROR(__xludf.DUMMYFUNCTION("""COMPUTED_VALUE"""),45712.66666666667)</f>
        <v>45712.66667</v>
      </c>
      <c r="H288" s="1">
        <f>IFERROR(__xludf.DUMMYFUNCTION("""COMPUTED_VALUE"""),6912.96)</f>
        <v>6912.96</v>
      </c>
      <c r="J288" s="2">
        <f>IFERROR(__xludf.DUMMYFUNCTION("""COMPUTED_VALUE"""),45712.66666666667)</f>
        <v>45712.66667</v>
      </c>
      <c r="K288" s="1">
        <f>IFERROR(__xludf.DUMMYFUNCTION("""COMPUTED_VALUE"""),6917.93)</f>
        <v>6917.93</v>
      </c>
      <c r="M288" s="2">
        <f>IFERROR(__xludf.DUMMYFUNCTION("""COMPUTED_VALUE"""),45712.66666666667)</f>
        <v>45712.66667</v>
      </c>
      <c r="N288" s="1">
        <f>IFERROR(__xludf.DUMMYFUNCTION("""COMPUTED_VALUE"""),1.36485737E9)</f>
        <v>1364857370</v>
      </c>
    </row>
    <row r="289">
      <c r="A289" s="2">
        <f>IFERROR(__xludf.DUMMYFUNCTION("""COMPUTED_VALUE"""),45713.66666666667)</f>
        <v>45713.66667</v>
      </c>
      <c r="B289" s="1">
        <f>IFERROR(__xludf.DUMMYFUNCTION("""COMPUTED_VALUE"""),6897.14)</f>
        <v>6897.14</v>
      </c>
      <c r="D289" s="2">
        <f>IFERROR(__xludf.DUMMYFUNCTION("""COMPUTED_VALUE"""),45713.66666666667)</f>
        <v>45713.66667</v>
      </c>
      <c r="E289" s="1">
        <f>IFERROR(__xludf.DUMMYFUNCTION("""COMPUTED_VALUE"""),6904.38)</f>
        <v>6904.38</v>
      </c>
      <c r="G289" s="2">
        <f>IFERROR(__xludf.DUMMYFUNCTION("""COMPUTED_VALUE"""),45713.66666666667)</f>
        <v>45713.66667</v>
      </c>
      <c r="H289" s="1">
        <f>IFERROR(__xludf.DUMMYFUNCTION("""COMPUTED_VALUE"""),6761.59)</f>
        <v>6761.59</v>
      </c>
      <c r="J289" s="2">
        <f>IFERROR(__xludf.DUMMYFUNCTION("""COMPUTED_VALUE"""),45713.66666666667)</f>
        <v>45713.66667</v>
      </c>
      <c r="K289" s="1">
        <f>IFERROR(__xludf.DUMMYFUNCTION("""COMPUTED_VALUE"""),6809.68)</f>
        <v>6809.68</v>
      </c>
      <c r="M289" s="2">
        <f>IFERROR(__xludf.DUMMYFUNCTION("""COMPUTED_VALUE"""),45713.66666666667)</f>
        <v>45713.66667</v>
      </c>
      <c r="N289" s="1">
        <f>IFERROR(__xludf.DUMMYFUNCTION("""COMPUTED_VALUE"""),1.42808954E9)</f>
        <v>1428089540</v>
      </c>
    </row>
    <row r="290">
      <c r="A290" s="2">
        <f>IFERROR(__xludf.DUMMYFUNCTION("""COMPUTED_VALUE"""),45714.66666666667)</f>
        <v>45714.66667</v>
      </c>
      <c r="B290" s="1">
        <f>IFERROR(__xludf.DUMMYFUNCTION("""COMPUTED_VALUE"""),6852.72)</f>
        <v>6852.72</v>
      </c>
      <c r="D290" s="2">
        <f>IFERROR(__xludf.DUMMYFUNCTION("""COMPUTED_VALUE"""),45714.66666666667)</f>
        <v>45714.66667</v>
      </c>
      <c r="E290" s="1">
        <f>IFERROR(__xludf.DUMMYFUNCTION("""COMPUTED_VALUE"""),6935.7)</f>
        <v>6935.7</v>
      </c>
      <c r="G290" s="2">
        <f>IFERROR(__xludf.DUMMYFUNCTION("""COMPUTED_VALUE"""),45714.66666666667)</f>
        <v>45714.66667</v>
      </c>
      <c r="H290" s="1">
        <f>IFERROR(__xludf.DUMMYFUNCTION("""COMPUTED_VALUE"""),6808.96)</f>
        <v>6808.96</v>
      </c>
      <c r="J290" s="2">
        <f>IFERROR(__xludf.DUMMYFUNCTION("""COMPUTED_VALUE"""),45714.66666666667)</f>
        <v>45714.66667</v>
      </c>
      <c r="K290" s="1">
        <f>IFERROR(__xludf.DUMMYFUNCTION("""COMPUTED_VALUE"""),6861.72)</f>
        <v>6861.72</v>
      </c>
      <c r="M290" s="2">
        <f>IFERROR(__xludf.DUMMYFUNCTION("""COMPUTED_VALUE"""),45714.66666666667)</f>
        <v>45714.66667</v>
      </c>
      <c r="N290" s="1">
        <f>IFERROR(__xludf.DUMMYFUNCTION("""COMPUTED_VALUE"""),1.286515074E9)</f>
        <v>1286515074</v>
      </c>
    </row>
    <row r="291">
      <c r="A291" s="2">
        <f>IFERROR(__xludf.DUMMYFUNCTION("""COMPUTED_VALUE"""),45715.66666666667)</f>
        <v>45715.66667</v>
      </c>
      <c r="B291" s="1">
        <f>IFERROR(__xludf.DUMMYFUNCTION("""COMPUTED_VALUE"""),6922.22)</f>
        <v>6922.22</v>
      </c>
      <c r="D291" s="2">
        <f>IFERROR(__xludf.DUMMYFUNCTION("""COMPUTED_VALUE"""),45715.66666666667)</f>
        <v>45715.66667</v>
      </c>
      <c r="E291" s="1">
        <f>IFERROR(__xludf.DUMMYFUNCTION("""COMPUTED_VALUE"""),6926.37)</f>
        <v>6926.37</v>
      </c>
      <c r="G291" s="2">
        <f>IFERROR(__xludf.DUMMYFUNCTION("""COMPUTED_VALUE"""),45715.66666666667)</f>
        <v>45715.66667</v>
      </c>
      <c r="H291" s="1">
        <f>IFERROR(__xludf.DUMMYFUNCTION("""COMPUTED_VALUE"""),6612.71)</f>
        <v>6612.71</v>
      </c>
      <c r="J291" s="2">
        <f>IFERROR(__xludf.DUMMYFUNCTION("""COMPUTED_VALUE"""),45715.66666666667)</f>
        <v>45715.66667</v>
      </c>
      <c r="K291" s="1">
        <f>IFERROR(__xludf.DUMMYFUNCTION("""COMPUTED_VALUE"""),6616.23)</f>
        <v>6616.23</v>
      </c>
      <c r="M291" s="2">
        <f>IFERROR(__xludf.DUMMYFUNCTION("""COMPUTED_VALUE"""),45715.66666666667)</f>
        <v>45715.66667</v>
      </c>
      <c r="N291" s="1">
        <f>IFERROR(__xludf.DUMMYFUNCTION("""COMPUTED_VALUE"""),1.510637656E9)</f>
        <v>1510637656</v>
      </c>
    </row>
    <row r="292">
      <c r="A292" s="2">
        <f>IFERROR(__xludf.DUMMYFUNCTION("""COMPUTED_VALUE"""),45716.66666666667)</f>
        <v>45716.66667</v>
      </c>
      <c r="B292" s="1">
        <f>IFERROR(__xludf.DUMMYFUNCTION("""COMPUTED_VALUE"""),6585.0)</f>
        <v>6585</v>
      </c>
      <c r="D292" s="2">
        <f>IFERROR(__xludf.DUMMYFUNCTION("""COMPUTED_VALUE"""),45716.66666666667)</f>
        <v>45716.66667</v>
      </c>
      <c r="E292" s="1">
        <f>IFERROR(__xludf.DUMMYFUNCTION("""COMPUTED_VALUE"""),6734.18)</f>
        <v>6734.18</v>
      </c>
      <c r="G292" s="2">
        <f>IFERROR(__xludf.DUMMYFUNCTION("""COMPUTED_VALUE"""),45716.66666666667)</f>
        <v>45716.66667</v>
      </c>
      <c r="H292" s="1">
        <f>IFERROR(__xludf.DUMMYFUNCTION("""COMPUTED_VALUE"""),6525.48)</f>
        <v>6525.48</v>
      </c>
      <c r="J292" s="2">
        <f>IFERROR(__xludf.DUMMYFUNCTION("""COMPUTED_VALUE"""),45716.66666666667)</f>
        <v>45716.66667</v>
      </c>
      <c r="K292" s="1">
        <f>IFERROR(__xludf.DUMMYFUNCTION("""COMPUTED_VALUE"""),6729.27)</f>
        <v>6729.27</v>
      </c>
      <c r="M292" s="2">
        <f>IFERROR(__xludf.DUMMYFUNCTION("""COMPUTED_VALUE"""),45716.66666666667)</f>
        <v>45716.66667</v>
      </c>
      <c r="N292" s="1">
        <f>IFERROR(__xludf.DUMMYFUNCTION("""COMPUTED_VALUE"""),1.669631245E9)</f>
        <v>1669631245</v>
      </c>
    </row>
    <row r="293">
      <c r="A293" s="2">
        <f>IFERROR(__xludf.DUMMYFUNCTION("""COMPUTED_VALUE"""),45719.66666666667)</f>
        <v>45719.66667</v>
      </c>
      <c r="B293" s="1">
        <f>IFERROR(__xludf.DUMMYFUNCTION("""COMPUTED_VALUE"""),6758.7)</f>
        <v>6758.7</v>
      </c>
      <c r="D293" s="2">
        <f>IFERROR(__xludf.DUMMYFUNCTION("""COMPUTED_VALUE"""),45719.66666666667)</f>
        <v>45719.66667</v>
      </c>
      <c r="E293" s="1">
        <f>IFERROR(__xludf.DUMMYFUNCTION("""COMPUTED_VALUE"""),6774.59)</f>
        <v>6774.59</v>
      </c>
      <c r="G293" s="2">
        <f>IFERROR(__xludf.DUMMYFUNCTION("""COMPUTED_VALUE"""),45719.66666666667)</f>
        <v>45719.66667</v>
      </c>
      <c r="H293" s="1">
        <f>IFERROR(__xludf.DUMMYFUNCTION("""COMPUTED_VALUE"""),6462.56)</f>
        <v>6462.56</v>
      </c>
      <c r="J293" s="2">
        <f>IFERROR(__xludf.DUMMYFUNCTION("""COMPUTED_VALUE"""),45719.66666666667)</f>
        <v>45719.66667</v>
      </c>
      <c r="K293" s="1">
        <f>IFERROR(__xludf.DUMMYFUNCTION("""COMPUTED_VALUE"""),6511.49)</f>
        <v>6511.49</v>
      </c>
      <c r="M293" s="2">
        <f>IFERROR(__xludf.DUMMYFUNCTION("""COMPUTED_VALUE"""),45719.66666666667)</f>
        <v>45719.66667</v>
      </c>
      <c r="N293" s="1">
        <f>IFERROR(__xludf.DUMMYFUNCTION("""COMPUTED_VALUE"""),1.53649341E9)</f>
        <v>1536493410</v>
      </c>
    </row>
    <row r="294">
      <c r="A294" s="2">
        <f>IFERROR(__xludf.DUMMYFUNCTION("""COMPUTED_VALUE"""),45720.66666666667)</f>
        <v>45720.66667</v>
      </c>
      <c r="B294" s="1">
        <f>IFERROR(__xludf.DUMMYFUNCTION("""COMPUTED_VALUE"""),6447.85)</f>
        <v>6447.85</v>
      </c>
      <c r="D294" s="2">
        <f>IFERROR(__xludf.DUMMYFUNCTION("""COMPUTED_VALUE"""),45720.66666666667)</f>
        <v>45720.66667</v>
      </c>
      <c r="E294" s="1">
        <f>IFERROR(__xludf.DUMMYFUNCTION("""COMPUTED_VALUE"""),6632.83)</f>
        <v>6632.83</v>
      </c>
      <c r="G294" s="2">
        <f>IFERROR(__xludf.DUMMYFUNCTION("""COMPUTED_VALUE"""),45720.66666666667)</f>
        <v>45720.66667</v>
      </c>
      <c r="H294" s="1">
        <f>IFERROR(__xludf.DUMMYFUNCTION("""COMPUTED_VALUE"""),6379.39)</f>
        <v>6379.39</v>
      </c>
      <c r="J294" s="2">
        <f>IFERROR(__xludf.DUMMYFUNCTION("""COMPUTED_VALUE"""),45720.66666666667)</f>
        <v>45720.66667</v>
      </c>
      <c r="K294" s="1">
        <f>IFERROR(__xludf.DUMMYFUNCTION("""COMPUTED_VALUE"""),6518.84)</f>
        <v>6518.84</v>
      </c>
      <c r="M294" s="2">
        <f>IFERROR(__xludf.DUMMYFUNCTION("""COMPUTED_VALUE"""),45720.66666666667)</f>
        <v>45720.66667</v>
      </c>
      <c r="N294" s="1">
        <f>IFERROR(__xludf.DUMMYFUNCTION("""COMPUTED_VALUE"""),1.658742492E9)</f>
        <v>1658742492</v>
      </c>
    </row>
    <row r="295">
      <c r="A295" s="2">
        <f>IFERROR(__xludf.DUMMYFUNCTION("""COMPUTED_VALUE"""),45721.66666666667)</f>
        <v>45721.66667</v>
      </c>
      <c r="B295" s="1">
        <f>IFERROR(__xludf.DUMMYFUNCTION("""COMPUTED_VALUE"""),6536.69)</f>
        <v>6536.69</v>
      </c>
      <c r="D295" s="2">
        <f>IFERROR(__xludf.DUMMYFUNCTION("""COMPUTED_VALUE"""),45721.66666666667)</f>
        <v>45721.66667</v>
      </c>
      <c r="E295" s="1">
        <f>IFERROR(__xludf.DUMMYFUNCTION("""COMPUTED_VALUE"""),6640.63)</f>
        <v>6640.63</v>
      </c>
      <c r="G295" s="2">
        <f>IFERROR(__xludf.DUMMYFUNCTION("""COMPUTED_VALUE"""),45721.66666666667)</f>
        <v>45721.66667</v>
      </c>
      <c r="H295" s="1">
        <f>IFERROR(__xludf.DUMMYFUNCTION("""COMPUTED_VALUE"""),6452.98)</f>
        <v>6452.98</v>
      </c>
      <c r="J295" s="2">
        <f>IFERROR(__xludf.DUMMYFUNCTION("""COMPUTED_VALUE"""),45721.66666666667)</f>
        <v>45721.66667</v>
      </c>
      <c r="K295" s="1">
        <f>IFERROR(__xludf.DUMMYFUNCTION("""COMPUTED_VALUE"""),6617.21)</f>
        <v>6617.21</v>
      </c>
      <c r="M295" s="2">
        <f>IFERROR(__xludf.DUMMYFUNCTION("""COMPUTED_VALUE"""),45721.66666666667)</f>
        <v>45721.66667</v>
      </c>
      <c r="N295" s="1">
        <f>IFERROR(__xludf.DUMMYFUNCTION("""COMPUTED_VALUE"""),1.294434602E9)</f>
        <v>1294434602</v>
      </c>
    </row>
    <row r="296">
      <c r="A296" s="2">
        <f>IFERROR(__xludf.DUMMYFUNCTION("""COMPUTED_VALUE"""),45722.66666666667)</f>
        <v>45722.66667</v>
      </c>
      <c r="B296" s="1">
        <f>IFERROR(__xludf.DUMMYFUNCTION("""COMPUTED_VALUE"""),6484.72)</f>
        <v>6484.72</v>
      </c>
      <c r="D296" s="2">
        <f>IFERROR(__xludf.DUMMYFUNCTION("""COMPUTED_VALUE"""),45722.66666666667)</f>
        <v>45722.66667</v>
      </c>
      <c r="E296" s="1">
        <f>IFERROR(__xludf.DUMMYFUNCTION("""COMPUTED_VALUE"""),6587.29)</f>
        <v>6587.29</v>
      </c>
      <c r="G296" s="2">
        <f>IFERROR(__xludf.DUMMYFUNCTION("""COMPUTED_VALUE"""),45722.66666666667)</f>
        <v>45722.66667</v>
      </c>
      <c r="H296" s="1">
        <f>IFERROR(__xludf.DUMMYFUNCTION("""COMPUTED_VALUE"""),6401.12)</f>
        <v>6401.12</v>
      </c>
      <c r="J296" s="2">
        <f>IFERROR(__xludf.DUMMYFUNCTION("""COMPUTED_VALUE"""),45722.66666666667)</f>
        <v>45722.66667</v>
      </c>
      <c r="K296" s="1">
        <f>IFERROR(__xludf.DUMMYFUNCTION("""COMPUTED_VALUE"""),6431.81)</f>
        <v>6431.81</v>
      </c>
      <c r="M296" s="2">
        <f>IFERROR(__xludf.DUMMYFUNCTION("""COMPUTED_VALUE"""),45722.66666666667)</f>
        <v>45722.66667</v>
      </c>
      <c r="N296" s="1">
        <f>IFERROR(__xludf.DUMMYFUNCTION("""COMPUTED_VALUE"""),1.416586254E9)</f>
        <v>1416586254</v>
      </c>
    </row>
    <row r="297">
      <c r="A297" s="2">
        <f>IFERROR(__xludf.DUMMYFUNCTION("""COMPUTED_VALUE"""),45723.66666666667)</f>
        <v>45723.66667</v>
      </c>
      <c r="B297" s="1">
        <f>IFERROR(__xludf.DUMMYFUNCTION("""COMPUTED_VALUE"""),6422.16)</f>
        <v>6422.16</v>
      </c>
      <c r="D297" s="2">
        <f>IFERROR(__xludf.DUMMYFUNCTION("""COMPUTED_VALUE"""),45723.66666666667)</f>
        <v>45723.66667</v>
      </c>
      <c r="E297" s="1">
        <f>IFERROR(__xludf.DUMMYFUNCTION("""COMPUTED_VALUE"""),6524.57)</f>
        <v>6524.57</v>
      </c>
      <c r="G297" s="2">
        <f>IFERROR(__xludf.DUMMYFUNCTION("""COMPUTED_VALUE"""),45723.66666666667)</f>
        <v>45723.66667</v>
      </c>
      <c r="H297" s="1">
        <f>IFERROR(__xludf.DUMMYFUNCTION("""COMPUTED_VALUE"""),6337.65)</f>
        <v>6337.65</v>
      </c>
      <c r="J297" s="2">
        <f>IFERROR(__xludf.DUMMYFUNCTION("""COMPUTED_VALUE"""),45723.66666666667)</f>
        <v>45723.66667</v>
      </c>
      <c r="K297" s="1">
        <f>IFERROR(__xludf.DUMMYFUNCTION("""COMPUTED_VALUE"""),6506.41)</f>
        <v>6506.41</v>
      </c>
      <c r="M297" s="2">
        <f>IFERROR(__xludf.DUMMYFUNCTION("""COMPUTED_VALUE"""),45723.66666666667)</f>
        <v>45723.66667</v>
      </c>
      <c r="N297" s="1">
        <f>IFERROR(__xludf.DUMMYFUNCTION("""COMPUTED_VALUE"""),1.509234389E9)</f>
        <v>1509234389</v>
      </c>
    </row>
    <row r="298">
      <c r="A298" s="2">
        <f>IFERROR(__xludf.DUMMYFUNCTION("""COMPUTED_VALUE"""),45726.66666666667)</f>
        <v>45726.66667</v>
      </c>
      <c r="B298" s="1">
        <f>IFERROR(__xludf.DUMMYFUNCTION("""COMPUTED_VALUE"""),6362.76)</f>
        <v>6362.76</v>
      </c>
      <c r="D298" s="2">
        <f>IFERROR(__xludf.DUMMYFUNCTION("""COMPUTED_VALUE"""),45726.66666666667)</f>
        <v>45726.66667</v>
      </c>
      <c r="E298" s="1">
        <f>IFERROR(__xludf.DUMMYFUNCTION("""COMPUTED_VALUE"""),6364.31)</f>
        <v>6364.31</v>
      </c>
      <c r="G298" s="2">
        <f>IFERROR(__xludf.DUMMYFUNCTION("""COMPUTED_VALUE"""),45726.66666666667)</f>
        <v>45726.66667</v>
      </c>
      <c r="H298" s="1">
        <f>IFERROR(__xludf.DUMMYFUNCTION("""COMPUTED_VALUE"""),6141.64)</f>
        <v>6141.64</v>
      </c>
      <c r="J298" s="2">
        <f>IFERROR(__xludf.DUMMYFUNCTION("""COMPUTED_VALUE"""),45726.66666666667)</f>
        <v>45726.66667</v>
      </c>
      <c r="K298" s="1">
        <f>IFERROR(__xludf.DUMMYFUNCTION("""COMPUTED_VALUE"""),6210.85)</f>
        <v>6210.85</v>
      </c>
      <c r="M298" s="2">
        <f>IFERROR(__xludf.DUMMYFUNCTION("""COMPUTED_VALUE"""),45726.66666666667)</f>
        <v>45726.66667</v>
      </c>
      <c r="N298" s="1">
        <f>IFERROR(__xludf.DUMMYFUNCTION("""COMPUTED_VALUE"""),1.652134711E9)</f>
        <v>1652134711</v>
      </c>
    </row>
    <row r="299">
      <c r="A299" s="2">
        <f>IFERROR(__xludf.DUMMYFUNCTION("""COMPUTED_VALUE"""),45727.66666666667)</f>
        <v>45727.66667</v>
      </c>
      <c r="B299" s="1">
        <f>IFERROR(__xludf.DUMMYFUNCTION("""COMPUTED_VALUE"""),6187.09)</f>
        <v>6187.09</v>
      </c>
      <c r="D299" s="2">
        <f>IFERROR(__xludf.DUMMYFUNCTION("""COMPUTED_VALUE"""),45727.66666666667)</f>
        <v>45727.66667</v>
      </c>
      <c r="E299" s="1">
        <f>IFERROR(__xludf.DUMMYFUNCTION("""COMPUTED_VALUE"""),6298.22)</f>
        <v>6298.22</v>
      </c>
      <c r="G299" s="2">
        <f>IFERROR(__xludf.DUMMYFUNCTION("""COMPUTED_VALUE"""),45727.66666666667)</f>
        <v>45727.66667</v>
      </c>
      <c r="H299" s="1">
        <f>IFERROR(__xludf.DUMMYFUNCTION("""COMPUTED_VALUE"""),6123.4)</f>
        <v>6123.4</v>
      </c>
      <c r="J299" s="2">
        <f>IFERROR(__xludf.DUMMYFUNCTION("""COMPUTED_VALUE"""),45727.66666666667)</f>
        <v>45727.66667</v>
      </c>
      <c r="K299" s="1">
        <f>IFERROR(__xludf.DUMMYFUNCTION("""COMPUTED_VALUE"""),6198.33)</f>
        <v>6198.33</v>
      </c>
      <c r="M299" s="2">
        <f>IFERROR(__xludf.DUMMYFUNCTION("""COMPUTED_VALUE"""),45727.66666666667)</f>
        <v>45727.66667</v>
      </c>
      <c r="N299" s="1">
        <f>IFERROR(__xludf.DUMMYFUNCTION("""COMPUTED_VALUE"""),1.538542196E9)</f>
        <v>1538542196</v>
      </c>
    </row>
    <row r="300">
      <c r="A300" s="2">
        <f>IFERROR(__xludf.DUMMYFUNCTION("""COMPUTED_VALUE"""),45728.66666666667)</f>
        <v>45728.66667</v>
      </c>
      <c r="B300" s="1">
        <f>IFERROR(__xludf.DUMMYFUNCTION("""COMPUTED_VALUE"""),6312.93)</f>
        <v>6312.93</v>
      </c>
      <c r="D300" s="2">
        <f>IFERROR(__xludf.DUMMYFUNCTION("""COMPUTED_VALUE"""),45728.66666666667)</f>
        <v>45728.66667</v>
      </c>
      <c r="E300" s="1">
        <f>IFERROR(__xludf.DUMMYFUNCTION("""COMPUTED_VALUE"""),6356.52)</f>
        <v>6356.52</v>
      </c>
      <c r="G300" s="2">
        <f>IFERROR(__xludf.DUMMYFUNCTION("""COMPUTED_VALUE"""),45728.66666666667)</f>
        <v>45728.66667</v>
      </c>
      <c r="H300" s="1">
        <f>IFERROR(__xludf.DUMMYFUNCTION("""COMPUTED_VALUE"""),6218.63)</f>
        <v>6218.63</v>
      </c>
      <c r="J300" s="2">
        <f>IFERROR(__xludf.DUMMYFUNCTION("""COMPUTED_VALUE"""),45728.66666666667)</f>
        <v>45728.66667</v>
      </c>
      <c r="K300" s="1">
        <f>IFERROR(__xludf.DUMMYFUNCTION("""COMPUTED_VALUE"""),6302.74)</f>
        <v>6302.74</v>
      </c>
      <c r="M300" s="2">
        <f>IFERROR(__xludf.DUMMYFUNCTION("""COMPUTED_VALUE"""),45728.66666666667)</f>
        <v>45728.66667</v>
      </c>
      <c r="N300" s="1">
        <f>IFERROR(__xludf.DUMMYFUNCTION("""COMPUTED_VALUE"""),1.417851181E9)</f>
        <v>1417851181</v>
      </c>
    </row>
    <row r="301">
      <c r="A301" s="2">
        <f>IFERROR(__xludf.DUMMYFUNCTION("""COMPUTED_VALUE"""),45729.66666666667)</f>
        <v>45729.66667</v>
      </c>
      <c r="B301" s="1">
        <f>IFERROR(__xludf.DUMMYFUNCTION("""COMPUTED_VALUE"""),6286.83)</f>
        <v>6286.83</v>
      </c>
      <c r="D301" s="2">
        <f>IFERROR(__xludf.DUMMYFUNCTION("""COMPUTED_VALUE"""),45729.66666666667)</f>
        <v>45729.66667</v>
      </c>
      <c r="E301" s="1">
        <f>IFERROR(__xludf.DUMMYFUNCTION("""COMPUTED_VALUE"""),6290.36)</f>
        <v>6290.36</v>
      </c>
      <c r="G301" s="2">
        <f>IFERROR(__xludf.DUMMYFUNCTION("""COMPUTED_VALUE"""),45729.66666666667)</f>
        <v>45729.66667</v>
      </c>
      <c r="H301" s="1">
        <f>IFERROR(__xludf.DUMMYFUNCTION("""COMPUTED_VALUE"""),6146.16)</f>
        <v>6146.16</v>
      </c>
      <c r="J301" s="2">
        <f>IFERROR(__xludf.DUMMYFUNCTION("""COMPUTED_VALUE"""),45729.66666666667)</f>
        <v>45729.66667</v>
      </c>
      <c r="K301" s="1">
        <f>IFERROR(__xludf.DUMMYFUNCTION("""COMPUTED_VALUE"""),6169.39)</f>
        <v>6169.39</v>
      </c>
      <c r="M301" s="2">
        <f>IFERROR(__xludf.DUMMYFUNCTION("""COMPUTED_VALUE"""),45729.66666666667)</f>
        <v>45729.66667</v>
      </c>
      <c r="N301" s="1">
        <f>IFERROR(__xludf.DUMMYFUNCTION("""COMPUTED_VALUE"""),1.430206849E9)</f>
        <v>1430206849</v>
      </c>
    </row>
    <row r="302">
      <c r="A302" s="2">
        <f>IFERROR(__xludf.DUMMYFUNCTION("""COMPUTED_VALUE"""),45730.66666666667)</f>
        <v>45730.66667</v>
      </c>
      <c r="B302" s="1">
        <f>IFERROR(__xludf.DUMMYFUNCTION("""COMPUTED_VALUE"""),6247.88)</f>
        <v>6247.88</v>
      </c>
      <c r="D302" s="2">
        <f>IFERROR(__xludf.DUMMYFUNCTION("""COMPUTED_VALUE"""),45730.66666666667)</f>
        <v>45730.66667</v>
      </c>
      <c r="E302" s="1">
        <f>IFERROR(__xludf.DUMMYFUNCTION("""COMPUTED_VALUE"""),6361.77)</f>
        <v>6361.77</v>
      </c>
      <c r="G302" s="2">
        <f>IFERROR(__xludf.DUMMYFUNCTION("""COMPUTED_VALUE"""),45730.66666666667)</f>
        <v>45730.66667</v>
      </c>
      <c r="H302" s="1">
        <f>IFERROR(__xludf.DUMMYFUNCTION("""COMPUTED_VALUE"""),6244.35)</f>
        <v>6244.35</v>
      </c>
      <c r="J302" s="2">
        <f>IFERROR(__xludf.DUMMYFUNCTION("""COMPUTED_VALUE"""),45730.66666666667)</f>
        <v>45730.66667</v>
      </c>
      <c r="K302" s="1">
        <f>IFERROR(__xludf.DUMMYFUNCTION("""COMPUTED_VALUE"""),6353.61)</f>
        <v>6353.61</v>
      </c>
      <c r="M302" s="2">
        <f>IFERROR(__xludf.DUMMYFUNCTION("""COMPUTED_VALUE"""),45730.66666666667)</f>
        <v>45730.66667</v>
      </c>
      <c r="N302" s="1">
        <f>IFERROR(__xludf.DUMMYFUNCTION("""COMPUTED_VALUE"""),1.255131949E9)</f>
        <v>1255131949</v>
      </c>
    </row>
    <row r="303">
      <c r="A303" s="2">
        <f>IFERROR(__xludf.DUMMYFUNCTION("""COMPUTED_VALUE"""),45733.66666666667)</f>
        <v>45733.66667</v>
      </c>
      <c r="B303" s="1">
        <f>IFERROR(__xludf.DUMMYFUNCTION("""COMPUTED_VALUE"""),6343.26)</f>
        <v>6343.26</v>
      </c>
      <c r="D303" s="2">
        <f>IFERROR(__xludf.DUMMYFUNCTION("""COMPUTED_VALUE"""),45733.66666666667)</f>
        <v>45733.66667</v>
      </c>
      <c r="E303" s="1">
        <f>IFERROR(__xludf.DUMMYFUNCTION("""COMPUTED_VALUE"""),6405.11)</f>
        <v>6405.11</v>
      </c>
      <c r="G303" s="2">
        <f>IFERROR(__xludf.DUMMYFUNCTION("""COMPUTED_VALUE"""),45733.66666666667)</f>
        <v>45733.66667</v>
      </c>
      <c r="H303" s="1">
        <f>IFERROR(__xludf.DUMMYFUNCTION("""COMPUTED_VALUE"""),6297.7)</f>
        <v>6297.7</v>
      </c>
      <c r="J303" s="2">
        <f>IFERROR(__xludf.DUMMYFUNCTION("""COMPUTED_VALUE"""),45733.66666666667)</f>
        <v>45733.66667</v>
      </c>
      <c r="K303" s="1">
        <f>IFERROR(__xludf.DUMMYFUNCTION("""COMPUTED_VALUE"""),6358.47)</f>
        <v>6358.47</v>
      </c>
      <c r="M303" s="2">
        <f>IFERROR(__xludf.DUMMYFUNCTION("""COMPUTED_VALUE"""),45733.66666666667)</f>
        <v>45733.66667</v>
      </c>
      <c r="N303" s="1">
        <f>IFERROR(__xludf.DUMMYFUNCTION("""COMPUTED_VALUE"""),1.189201268E9)</f>
        <v>1189201268</v>
      </c>
    </row>
    <row r="304">
      <c r="A304" s="2">
        <f>IFERROR(__xludf.DUMMYFUNCTION("""COMPUTED_VALUE"""),45734.66666666667)</f>
        <v>45734.66667</v>
      </c>
      <c r="B304" s="1">
        <f>IFERROR(__xludf.DUMMYFUNCTION("""COMPUTED_VALUE"""),6315.97)</f>
        <v>6315.97</v>
      </c>
      <c r="D304" s="2">
        <f>IFERROR(__xludf.DUMMYFUNCTION("""COMPUTED_VALUE"""),45734.66666666667)</f>
        <v>45734.66667</v>
      </c>
      <c r="E304" s="1">
        <f>IFERROR(__xludf.DUMMYFUNCTION("""COMPUTED_VALUE"""),6317.75)</f>
        <v>6317.75</v>
      </c>
      <c r="G304" s="2">
        <f>IFERROR(__xludf.DUMMYFUNCTION("""COMPUTED_VALUE"""),45734.66666666667)</f>
        <v>45734.66667</v>
      </c>
      <c r="H304" s="1">
        <f>IFERROR(__xludf.DUMMYFUNCTION("""COMPUTED_VALUE"""),6210.09)</f>
        <v>6210.09</v>
      </c>
      <c r="J304" s="2">
        <f>IFERROR(__xludf.DUMMYFUNCTION("""COMPUTED_VALUE"""),45734.66666666667)</f>
        <v>45734.66667</v>
      </c>
      <c r="K304" s="1">
        <f>IFERROR(__xludf.DUMMYFUNCTION("""COMPUTED_VALUE"""),6236.69)</f>
        <v>6236.69</v>
      </c>
      <c r="M304" s="2">
        <f>IFERROR(__xludf.DUMMYFUNCTION("""COMPUTED_VALUE"""),45734.66666666667)</f>
        <v>45734.66667</v>
      </c>
      <c r="N304" s="1">
        <f>IFERROR(__xludf.DUMMYFUNCTION("""COMPUTED_VALUE"""),1.181955068E9)</f>
        <v>1181955068</v>
      </c>
    </row>
    <row r="305">
      <c r="A305" s="2">
        <f>IFERROR(__xludf.DUMMYFUNCTION("""COMPUTED_VALUE"""),45735.66666666667)</f>
        <v>45735.66667</v>
      </c>
      <c r="B305" s="1">
        <f>IFERROR(__xludf.DUMMYFUNCTION("""COMPUTED_VALUE"""),6275.49)</f>
        <v>6275.49</v>
      </c>
      <c r="D305" s="2">
        <f>IFERROR(__xludf.DUMMYFUNCTION("""COMPUTED_VALUE"""),45735.66666666667)</f>
        <v>45735.66667</v>
      </c>
      <c r="E305" s="1">
        <f>IFERROR(__xludf.DUMMYFUNCTION("""COMPUTED_VALUE"""),6403.99)</f>
        <v>6403.99</v>
      </c>
      <c r="G305" s="2">
        <f>IFERROR(__xludf.DUMMYFUNCTION("""COMPUTED_VALUE"""),45735.66666666667)</f>
        <v>45735.66667</v>
      </c>
      <c r="H305" s="1">
        <f>IFERROR(__xludf.DUMMYFUNCTION("""COMPUTED_VALUE"""),6247.64)</f>
        <v>6247.64</v>
      </c>
      <c r="J305" s="2">
        <f>IFERROR(__xludf.DUMMYFUNCTION("""COMPUTED_VALUE"""),45735.66666666667)</f>
        <v>45735.66667</v>
      </c>
      <c r="K305" s="1">
        <f>IFERROR(__xludf.DUMMYFUNCTION("""COMPUTED_VALUE"""),6326.77)</f>
        <v>6326.77</v>
      </c>
      <c r="M305" s="2">
        <f>IFERROR(__xludf.DUMMYFUNCTION("""COMPUTED_VALUE"""),45735.66666666667)</f>
        <v>45735.66667</v>
      </c>
      <c r="N305" s="1">
        <f>IFERROR(__xludf.DUMMYFUNCTION("""COMPUTED_VALUE"""),1.20565468E9)</f>
        <v>1205654680</v>
      </c>
    </row>
    <row r="306">
      <c r="A306" s="2">
        <f>IFERROR(__xludf.DUMMYFUNCTION("""COMPUTED_VALUE"""),45736.66666666667)</f>
        <v>45736.66667</v>
      </c>
      <c r="B306" s="1">
        <f>IFERROR(__xludf.DUMMYFUNCTION("""COMPUTED_VALUE"""),6266.32)</f>
        <v>6266.32</v>
      </c>
      <c r="D306" s="2">
        <f>IFERROR(__xludf.DUMMYFUNCTION("""COMPUTED_VALUE"""),45736.66666666667)</f>
        <v>45736.66667</v>
      </c>
      <c r="E306" s="1">
        <f>IFERROR(__xludf.DUMMYFUNCTION("""COMPUTED_VALUE"""),6388.01)</f>
        <v>6388.01</v>
      </c>
      <c r="G306" s="2">
        <f>IFERROR(__xludf.DUMMYFUNCTION("""COMPUTED_VALUE"""),45736.66666666667)</f>
        <v>45736.66667</v>
      </c>
      <c r="H306" s="1">
        <f>IFERROR(__xludf.DUMMYFUNCTION("""COMPUTED_VALUE"""),6259.72)</f>
        <v>6259.72</v>
      </c>
      <c r="J306" s="2">
        <f>IFERROR(__xludf.DUMMYFUNCTION("""COMPUTED_VALUE"""),45736.66666666667)</f>
        <v>45736.66667</v>
      </c>
      <c r="K306" s="1">
        <f>IFERROR(__xludf.DUMMYFUNCTION("""COMPUTED_VALUE"""),6303.59)</f>
        <v>6303.59</v>
      </c>
      <c r="M306" s="2">
        <f>IFERROR(__xludf.DUMMYFUNCTION("""COMPUTED_VALUE"""),45736.66666666667)</f>
        <v>45736.66667</v>
      </c>
      <c r="N306" s="1">
        <f>IFERROR(__xludf.DUMMYFUNCTION("""COMPUTED_VALUE"""),1.097197984E9)</f>
        <v>1097197984</v>
      </c>
    </row>
    <row r="307">
      <c r="A307" s="2">
        <f>IFERROR(__xludf.DUMMYFUNCTION("""COMPUTED_VALUE"""),45737.66666666667)</f>
        <v>45737.66667</v>
      </c>
      <c r="B307" s="1">
        <f>IFERROR(__xludf.DUMMYFUNCTION("""COMPUTED_VALUE"""),6233.77)</f>
        <v>6233.77</v>
      </c>
      <c r="D307" s="2">
        <f>IFERROR(__xludf.DUMMYFUNCTION("""COMPUTED_VALUE"""),45737.66666666667)</f>
        <v>45737.66667</v>
      </c>
      <c r="E307" s="1">
        <f>IFERROR(__xludf.DUMMYFUNCTION("""COMPUTED_VALUE"""),6347.63)</f>
        <v>6347.63</v>
      </c>
      <c r="G307" s="2">
        <f>IFERROR(__xludf.DUMMYFUNCTION("""COMPUTED_VALUE"""),45737.66666666667)</f>
        <v>45737.66667</v>
      </c>
      <c r="H307" s="1">
        <f>IFERROR(__xludf.DUMMYFUNCTION("""COMPUTED_VALUE"""),6215.06)</f>
        <v>6215.06</v>
      </c>
      <c r="J307" s="2">
        <f>IFERROR(__xludf.DUMMYFUNCTION("""COMPUTED_VALUE"""),45737.66666666667)</f>
        <v>45737.66667</v>
      </c>
      <c r="K307" s="1">
        <f>IFERROR(__xludf.DUMMYFUNCTION("""COMPUTED_VALUE"""),6341.53)</f>
        <v>6341.53</v>
      </c>
      <c r="M307" s="2">
        <f>IFERROR(__xludf.DUMMYFUNCTION("""COMPUTED_VALUE"""),45737.66666666667)</f>
        <v>45737.66667</v>
      </c>
      <c r="N307" s="1">
        <f>IFERROR(__xludf.DUMMYFUNCTION("""COMPUTED_VALUE"""),1.71835104E9)</f>
        <v>1718351040</v>
      </c>
    </row>
    <row r="308">
      <c r="A308" s="2">
        <f>IFERROR(__xludf.DUMMYFUNCTION("""COMPUTED_VALUE"""),45740.66666666667)</f>
        <v>45740.66667</v>
      </c>
      <c r="B308" s="1">
        <f>IFERROR(__xludf.DUMMYFUNCTION("""COMPUTED_VALUE"""),6447.19)</f>
        <v>6447.19</v>
      </c>
      <c r="D308" s="2">
        <f>IFERROR(__xludf.DUMMYFUNCTION("""COMPUTED_VALUE"""),45740.66666666667)</f>
        <v>45740.66667</v>
      </c>
      <c r="E308" s="1">
        <f>IFERROR(__xludf.DUMMYFUNCTION("""COMPUTED_VALUE"""),6478.72)</f>
        <v>6478.72</v>
      </c>
      <c r="G308" s="2">
        <f>IFERROR(__xludf.DUMMYFUNCTION("""COMPUTED_VALUE"""),45740.66666666667)</f>
        <v>45740.66667</v>
      </c>
      <c r="H308" s="1">
        <f>IFERROR(__xludf.DUMMYFUNCTION("""COMPUTED_VALUE"""),6425.52)</f>
        <v>6425.52</v>
      </c>
      <c r="J308" s="2">
        <f>IFERROR(__xludf.DUMMYFUNCTION("""COMPUTED_VALUE"""),45740.66666666667)</f>
        <v>45740.66667</v>
      </c>
      <c r="K308" s="1">
        <f>IFERROR(__xludf.DUMMYFUNCTION("""COMPUTED_VALUE"""),6470.08)</f>
        <v>6470.08</v>
      </c>
      <c r="M308" s="2">
        <f>IFERROR(__xludf.DUMMYFUNCTION("""COMPUTED_VALUE"""),45740.66666666667)</f>
        <v>45740.66667</v>
      </c>
      <c r="N308" s="1">
        <f>IFERROR(__xludf.DUMMYFUNCTION("""COMPUTED_VALUE"""),1.167842971E9)</f>
        <v>1167842971</v>
      </c>
    </row>
    <row r="309">
      <c r="A309" s="2">
        <f>IFERROR(__xludf.DUMMYFUNCTION("""COMPUTED_VALUE"""),45741.66666666667)</f>
        <v>45741.66667</v>
      </c>
      <c r="B309" s="1">
        <f>IFERROR(__xludf.DUMMYFUNCTION("""COMPUTED_VALUE"""),6473.82)</f>
        <v>6473.82</v>
      </c>
      <c r="D309" s="2">
        <f>IFERROR(__xludf.DUMMYFUNCTION("""COMPUTED_VALUE"""),45741.66666666667)</f>
        <v>45741.66667</v>
      </c>
      <c r="E309" s="1">
        <f>IFERROR(__xludf.DUMMYFUNCTION("""COMPUTED_VALUE"""),6510.7)</f>
        <v>6510.7</v>
      </c>
      <c r="G309" s="2">
        <f>IFERROR(__xludf.DUMMYFUNCTION("""COMPUTED_VALUE"""),45741.66666666667)</f>
        <v>45741.66667</v>
      </c>
      <c r="H309" s="1">
        <f>IFERROR(__xludf.DUMMYFUNCTION("""COMPUTED_VALUE"""),6465.57)</f>
        <v>6465.57</v>
      </c>
      <c r="J309" s="2">
        <f>IFERROR(__xludf.DUMMYFUNCTION("""COMPUTED_VALUE"""),45741.66666666667)</f>
        <v>45741.66667</v>
      </c>
      <c r="K309" s="1">
        <f>IFERROR(__xludf.DUMMYFUNCTION("""COMPUTED_VALUE"""),6502.75)</f>
        <v>6502.75</v>
      </c>
      <c r="M309" s="2">
        <f>IFERROR(__xludf.DUMMYFUNCTION("""COMPUTED_VALUE"""),45741.66666666667)</f>
        <v>45741.66667</v>
      </c>
      <c r="N309" s="1">
        <f>IFERROR(__xludf.DUMMYFUNCTION("""COMPUTED_VALUE"""),8.94452011E8)</f>
        <v>894452011</v>
      </c>
    </row>
    <row r="310">
      <c r="A310" s="2">
        <f>IFERROR(__xludf.DUMMYFUNCTION("""COMPUTED_VALUE"""),45742.66666666667)</f>
        <v>45742.66667</v>
      </c>
      <c r="B310" s="1">
        <f>IFERROR(__xludf.DUMMYFUNCTION("""COMPUTED_VALUE"""),6470.36)</f>
        <v>6470.36</v>
      </c>
      <c r="D310" s="2">
        <f>IFERROR(__xludf.DUMMYFUNCTION("""COMPUTED_VALUE"""),45742.66666666667)</f>
        <v>45742.66667</v>
      </c>
      <c r="E310" s="1">
        <f>IFERROR(__xludf.DUMMYFUNCTION("""COMPUTED_VALUE"""),6480.6)</f>
        <v>6480.6</v>
      </c>
      <c r="G310" s="2">
        <f>IFERROR(__xludf.DUMMYFUNCTION("""COMPUTED_VALUE"""),45742.66666666667)</f>
        <v>45742.66667</v>
      </c>
      <c r="H310" s="1">
        <f>IFERROR(__xludf.DUMMYFUNCTION("""COMPUTED_VALUE"""),6311.64)</f>
        <v>6311.64</v>
      </c>
      <c r="J310" s="2">
        <f>IFERROR(__xludf.DUMMYFUNCTION("""COMPUTED_VALUE"""),45742.66666666667)</f>
        <v>45742.66667</v>
      </c>
      <c r="K310" s="1">
        <f>IFERROR(__xludf.DUMMYFUNCTION("""COMPUTED_VALUE"""),6334.0)</f>
        <v>6334</v>
      </c>
      <c r="M310" s="2">
        <f>IFERROR(__xludf.DUMMYFUNCTION("""COMPUTED_VALUE"""),45742.66666666667)</f>
        <v>45742.66667</v>
      </c>
      <c r="N310" s="1">
        <f>IFERROR(__xludf.DUMMYFUNCTION("""COMPUTED_VALUE"""),1.094347576E9)</f>
        <v>1094347576</v>
      </c>
    </row>
    <row r="311">
      <c r="A311" s="2">
        <f>IFERROR(__xludf.DUMMYFUNCTION("""COMPUTED_VALUE"""),45743.66666666667)</f>
        <v>45743.66667</v>
      </c>
      <c r="B311" s="1">
        <f>IFERROR(__xludf.DUMMYFUNCTION("""COMPUTED_VALUE"""),6287.15)</f>
        <v>6287.15</v>
      </c>
      <c r="D311" s="2">
        <f>IFERROR(__xludf.DUMMYFUNCTION("""COMPUTED_VALUE"""),45743.66666666667)</f>
        <v>45743.66667</v>
      </c>
      <c r="E311" s="1">
        <f>IFERROR(__xludf.DUMMYFUNCTION("""COMPUTED_VALUE"""),6328.52)</f>
        <v>6328.52</v>
      </c>
      <c r="G311" s="2">
        <f>IFERROR(__xludf.DUMMYFUNCTION("""COMPUTED_VALUE"""),45743.66666666667)</f>
        <v>45743.66667</v>
      </c>
      <c r="H311" s="1">
        <f>IFERROR(__xludf.DUMMYFUNCTION("""COMPUTED_VALUE"""),6248.39)</f>
        <v>6248.39</v>
      </c>
      <c r="J311" s="2">
        <f>IFERROR(__xludf.DUMMYFUNCTION("""COMPUTED_VALUE"""),45743.66666666667)</f>
        <v>45743.66667</v>
      </c>
      <c r="K311" s="1">
        <f>IFERROR(__xludf.DUMMYFUNCTION("""COMPUTED_VALUE"""),6268.34)</f>
        <v>6268.34</v>
      </c>
      <c r="M311" s="2">
        <f>IFERROR(__xludf.DUMMYFUNCTION("""COMPUTED_VALUE"""),45743.66666666667)</f>
        <v>45743.66667</v>
      </c>
      <c r="N311" s="1">
        <f>IFERROR(__xludf.DUMMYFUNCTION("""COMPUTED_VALUE"""),9.92441592E8)</f>
        <v>992441592</v>
      </c>
    </row>
    <row r="312">
      <c r="A312" s="2">
        <f>IFERROR(__xludf.DUMMYFUNCTION("""COMPUTED_VALUE"""),45744.66666666667)</f>
        <v>45744.66667</v>
      </c>
      <c r="B312" s="1">
        <f>IFERROR(__xludf.DUMMYFUNCTION("""COMPUTED_VALUE"""),6233.87)</f>
        <v>6233.87</v>
      </c>
      <c r="D312" s="2">
        <f>IFERROR(__xludf.DUMMYFUNCTION("""COMPUTED_VALUE"""),45744.66666666667)</f>
        <v>45744.66667</v>
      </c>
      <c r="E312" s="1">
        <f>IFERROR(__xludf.DUMMYFUNCTION("""COMPUTED_VALUE"""),6262.2)</f>
        <v>6262.2</v>
      </c>
      <c r="G312" s="2">
        <f>IFERROR(__xludf.DUMMYFUNCTION("""COMPUTED_VALUE"""),45744.66666666667)</f>
        <v>45744.66667</v>
      </c>
      <c r="H312" s="1">
        <f>IFERROR(__xludf.DUMMYFUNCTION("""COMPUTED_VALUE"""),6073.21)</f>
        <v>6073.21</v>
      </c>
      <c r="J312" s="2">
        <f>IFERROR(__xludf.DUMMYFUNCTION("""COMPUTED_VALUE"""),45744.66666666667)</f>
        <v>45744.66667</v>
      </c>
      <c r="K312" s="1">
        <f>IFERROR(__xludf.DUMMYFUNCTION("""COMPUTED_VALUE"""),6089.42)</f>
        <v>6089.42</v>
      </c>
      <c r="M312" s="2">
        <f>IFERROR(__xludf.DUMMYFUNCTION("""COMPUTED_VALUE"""),45744.66666666667)</f>
        <v>45744.66667</v>
      </c>
      <c r="N312" s="1">
        <f>IFERROR(__xludf.DUMMYFUNCTION("""COMPUTED_VALUE"""),1.100054294E9)</f>
        <v>1100054294</v>
      </c>
    </row>
    <row r="313">
      <c r="A313" s="2">
        <f>IFERROR(__xludf.DUMMYFUNCTION("""COMPUTED_VALUE"""),45747.66666666667)</f>
        <v>45747.66667</v>
      </c>
      <c r="B313" s="1">
        <f>IFERROR(__xludf.DUMMYFUNCTION("""COMPUTED_VALUE"""),5979.45)</f>
        <v>5979.45</v>
      </c>
      <c r="D313" s="2">
        <f>IFERROR(__xludf.DUMMYFUNCTION("""COMPUTED_VALUE"""),45747.66666666667)</f>
        <v>45747.66667</v>
      </c>
      <c r="E313" s="1">
        <f>IFERROR(__xludf.DUMMYFUNCTION("""COMPUTED_VALUE"""),6100.04)</f>
        <v>6100.04</v>
      </c>
      <c r="G313" s="2">
        <f>IFERROR(__xludf.DUMMYFUNCTION("""COMPUTED_VALUE"""),45747.66666666667)</f>
        <v>45747.66667</v>
      </c>
      <c r="H313" s="1">
        <f>IFERROR(__xludf.DUMMYFUNCTION("""COMPUTED_VALUE"""),5911.24)</f>
        <v>5911.24</v>
      </c>
      <c r="J313" s="2">
        <f>IFERROR(__xludf.DUMMYFUNCTION("""COMPUTED_VALUE"""),45747.66666666667)</f>
        <v>45747.66667</v>
      </c>
      <c r="K313" s="1">
        <f>IFERROR(__xludf.DUMMYFUNCTION("""COMPUTED_VALUE"""),6085.58)</f>
        <v>6085.58</v>
      </c>
      <c r="M313" s="2">
        <f>IFERROR(__xludf.DUMMYFUNCTION("""COMPUTED_VALUE"""),45747.66666666667)</f>
        <v>45747.66667</v>
      </c>
      <c r="N313" s="1">
        <f>IFERROR(__xludf.DUMMYFUNCTION("""COMPUTED_VALUE"""),1.330272065E9)</f>
        <v>1330272065</v>
      </c>
    </row>
    <row r="314">
      <c r="A314" s="2">
        <f>IFERROR(__xludf.DUMMYFUNCTION("""COMPUTED_VALUE"""),45748.66666666667)</f>
        <v>45748.66667</v>
      </c>
      <c r="B314" s="1">
        <f>IFERROR(__xludf.DUMMYFUNCTION("""COMPUTED_VALUE"""),6058.6)</f>
        <v>6058.6</v>
      </c>
      <c r="D314" s="2">
        <f>IFERROR(__xludf.DUMMYFUNCTION("""COMPUTED_VALUE"""),45748.66666666667)</f>
        <v>45748.66667</v>
      </c>
      <c r="E314" s="1">
        <f>IFERROR(__xludf.DUMMYFUNCTION("""COMPUTED_VALUE"""),6159.24)</f>
        <v>6159.24</v>
      </c>
      <c r="G314" s="2">
        <f>IFERROR(__xludf.DUMMYFUNCTION("""COMPUTED_VALUE"""),45748.66666666667)</f>
        <v>45748.66667</v>
      </c>
      <c r="H314" s="1">
        <f>IFERROR(__xludf.DUMMYFUNCTION("""COMPUTED_VALUE"""),6030.1)</f>
        <v>6030.1</v>
      </c>
      <c r="J314" s="2">
        <f>IFERROR(__xludf.DUMMYFUNCTION("""COMPUTED_VALUE"""),45748.66666666667)</f>
        <v>45748.66667</v>
      </c>
      <c r="K314" s="1">
        <f>IFERROR(__xludf.DUMMYFUNCTION("""COMPUTED_VALUE"""),6154.88)</f>
        <v>6154.88</v>
      </c>
      <c r="M314" s="2">
        <f>IFERROR(__xludf.DUMMYFUNCTION("""COMPUTED_VALUE"""),45748.66666666667)</f>
        <v>45748.66667</v>
      </c>
      <c r="N314" s="1">
        <f>IFERROR(__xludf.DUMMYFUNCTION("""COMPUTED_VALUE"""),9.80269172E8)</f>
        <v>980269172</v>
      </c>
    </row>
    <row r="315">
      <c r="A315" s="2">
        <f>IFERROR(__xludf.DUMMYFUNCTION("""COMPUTED_VALUE"""),45749.66666666667)</f>
        <v>45749.66667</v>
      </c>
      <c r="B315" s="1">
        <f>IFERROR(__xludf.DUMMYFUNCTION("""COMPUTED_VALUE"""),6062.98)</f>
        <v>6062.98</v>
      </c>
      <c r="D315" s="2">
        <f>IFERROR(__xludf.DUMMYFUNCTION("""COMPUTED_VALUE"""),45749.66666666667)</f>
        <v>45749.66667</v>
      </c>
      <c r="E315" s="1">
        <f>IFERROR(__xludf.DUMMYFUNCTION("""COMPUTED_VALUE"""),6239.27)</f>
        <v>6239.27</v>
      </c>
      <c r="G315" s="2">
        <f>IFERROR(__xludf.DUMMYFUNCTION("""COMPUTED_VALUE"""),45749.66666666667)</f>
        <v>45749.66667</v>
      </c>
      <c r="H315" s="1">
        <f>IFERROR(__xludf.DUMMYFUNCTION("""COMPUTED_VALUE"""),6057.08)</f>
        <v>6057.08</v>
      </c>
      <c r="J315" s="2">
        <f>IFERROR(__xludf.DUMMYFUNCTION("""COMPUTED_VALUE"""),45749.66666666667)</f>
        <v>45749.66667</v>
      </c>
      <c r="K315" s="1">
        <f>IFERROR(__xludf.DUMMYFUNCTION("""COMPUTED_VALUE"""),6183.49)</f>
        <v>6183.49</v>
      </c>
      <c r="M315" s="2">
        <f>IFERROR(__xludf.DUMMYFUNCTION("""COMPUTED_VALUE"""),45749.66666666667)</f>
        <v>45749.66667</v>
      </c>
      <c r="N315" s="1">
        <f>IFERROR(__xludf.DUMMYFUNCTION("""COMPUTED_VALUE"""),9.76014453E8)</f>
        <v>976014453</v>
      </c>
    </row>
    <row r="316">
      <c r="A316" s="2">
        <f>IFERROR(__xludf.DUMMYFUNCTION("""COMPUTED_VALUE"""),45750.66666666667)</f>
        <v>45750.66667</v>
      </c>
      <c r="B316" s="1">
        <f>IFERROR(__xludf.DUMMYFUNCTION("""COMPUTED_VALUE"""),5866.0)</f>
        <v>5866</v>
      </c>
      <c r="D316" s="2">
        <f>IFERROR(__xludf.DUMMYFUNCTION("""COMPUTED_VALUE"""),45750.66666666667)</f>
        <v>45750.66667</v>
      </c>
      <c r="E316" s="1">
        <f>IFERROR(__xludf.DUMMYFUNCTION("""COMPUTED_VALUE"""),5894.04)</f>
        <v>5894.04</v>
      </c>
      <c r="G316" s="2">
        <f>IFERROR(__xludf.DUMMYFUNCTION("""COMPUTED_VALUE"""),45750.66666666667)</f>
        <v>45750.66667</v>
      </c>
      <c r="H316" s="1">
        <f>IFERROR(__xludf.DUMMYFUNCTION("""COMPUTED_VALUE"""),5750.96)</f>
        <v>5750.96</v>
      </c>
      <c r="J316" s="2">
        <f>IFERROR(__xludf.DUMMYFUNCTION("""COMPUTED_VALUE"""),45750.66666666667)</f>
        <v>45750.66667</v>
      </c>
      <c r="K316" s="1">
        <f>IFERROR(__xludf.DUMMYFUNCTION("""COMPUTED_VALUE"""),5758.34)</f>
        <v>5758.34</v>
      </c>
      <c r="M316" s="2">
        <f>IFERROR(__xludf.DUMMYFUNCTION("""COMPUTED_VALUE"""),45750.66666666667)</f>
        <v>45750.66667</v>
      </c>
      <c r="N316" s="1">
        <f>IFERROR(__xludf.DUMMYFUNCTION("""COMPUTED_VALUE"""),1.878237729E9)</f>
        <v>1878237729</v>
      </c>
    </row>
    <row r="317">
      <c r="A317" s="2">
        <f>IFERROR(__xludf.DUMMYFUNCTION("""COMPUTED_VALUE"""),45751.66666666667)</f>
        <v>45751.66667</v>
      </c>
      <c r="B317" s="1">
        <f>IFERROR(__xludf.DUMMYFUNCTION("""COMPUTED_VALUE"""),5580.89)</f>
        <v>5580.89</v>
      </c>
      <c r="D317" s="2">
        <f>IFERROR(__xludf.DUMMYFUNCTION("""COMPUTED_VALUE"""),45751.66666666667)</f>
        <v>45751.66667</v>
      </c>
      <c r="E317" s="1">
        <f>IFERROR(__xludf.DUMMYFUNCTION("""COMPUTED_VALUE"""),5620.68)</f>
        <v>5620.68</v>
      </c>
      <c r="G317" s="2">
        <f>IFERROR(__xludf.DUMMYFUNCTION("""COMPUTED_VALUE"""),45751.66666666667)</f>
        <v>45751.66667</v>
      </c>
      <c r="H317" s="1">
        <f>IFERROR(__xludf.DUMMYFUNCTION("""COMPUTED_VALUE"""),5404.85)</f>
        <v>5404.85</v>
      </c>
      <c r="J317" s="2">
        <f>IFERROR(__xludf.DUMMYFUNCTION("""COMPUTED_VALUE"""),45751.66666666667)</f>
        <v>45751.66667</v>
      </c>
      <c r="K317" s="1">
        <f>IFERROR(__xludf.DUMMYFUNCTION("""COMPUTED_VALUE"""),5415.07)</f>
        <v>5415.07</v>
      </c>
      <c r="M317" s="2">
        <f>IFERROR(__xludf.DUMMYFUNCTION("""COMPUTED_VALUE"""),45751.66666666667)</f>
        <v>45751.66667</v>
      </c>
      <c r="N317" s="1">
        <f>IFERROR(__xludf.DUMMYFUNCTION("""COMPUTED_VALUE"""),2.285476325E9)</f>
        <v>2285476325</v>
      </c>
    </row>
    <row r="318">
      <c r="A318" s="2">
        <f>IFERROR(__xludf.DUMMYFUNCTION("""COMPUTED_VALUE"""),45754.66666666667)</f>
        <v>45754.66667</v>
      </c>
      <c r="B318" s="1">
        <f>IFERROR(__xludf.DUMMYFUNCTION("""COMPUTED_VALUE"""),5173.59)</f>
        <v>5173.59</v>
      </c>
      <c r="D318" s="2">
        <f>IFERROR(__xludf.DUMMYFUNCTION("""COMPUTED_VALUE"""),45754.66666666667)</f>
        <v>45754.66667</v>
      </c>
      <c r="E318" s="1">
        <f>IFERROR(__xludf.DUMMYFUNCTION("""COMPUTED_VALUE"""),5691.13)</f>
        <v>5691.13</v>
      </c>
      <c r="G318" s="2">
        <f>IFERROR(__xludf.DUMMYFUNCTION("""COMPUTED_VALUE"""),45754.66666666667)</f>
        <v>45754.66667</v>
      </c>
      <c r="H318" s="1">
        <f>IFERROR(__xludf.DUMMYFUNCTION("""COMPUTED_VALUE"""),5115.47)</f>
        <v>5115.47</v>
      </c>
      <c r="J318" s="2">
        <f>IFERROR(__xludf.DUMMYFUNCTION("""COMPUTED_VALUE"""),45754.66666666667)</f>
        <v>45754.66667</v>
      </c>
      <c r="K318" s="1">
        <f>IFERROR(__xludf.DUMMYFUNCTION("""COMPUTED_VALUE"""),5441.3)</f>
        <v>5441.3</v>
      </c>
      <c r="M318" s="2">
        <f>IFERROR(__xludf.DUMMYFUNCTION("""COMPUTED_VALUE"""),45754.66666666667)</f>
        <v>45754.66667</v>
      </c>
      <c r="N318" s="1">
        <f>IFERROR(__xludf.DUMMYFUNCTION("""COMPUTED_VALUE"""),2.447478569E9)</f>
        <v>2447478569</v>
      </c>
    </row>
    <row r="319">
      <c r="A319" s="2">
        <f>IFERROR(__xludf.DUMMYFUNCTION("""COMPUTED_VALUE"""),45755.66666666667)</f>
        <v>45755.66667</v>
      </c>
      <c r="B319" s="1">
        <f>IFERROR(__xludf.DUMMYFUNCTION("""COMPUTED_VALUE"""),5652.38)</f>
        <v>5652.38</v>
      </c>
      <c r="D319" s="2">
        <f>IFERROR(__xludf.DUMMYFUNCTION("""COMPUTED_VALUE"""),45755.66666666667)</f>
        <v>45755.66667</v>
      </c>
      <c r="E319" s="1">
        <f>IFERROR(__xludf.DUMMYFUNCTION("""COMPUTED_VALUE"""),5728.96)</f>
        <v>5728.96</v>
      </c>
      <c r="G319" s="2">
        <f>IFERROR(__xludf.DUMMYFUNCTION("""COMPUTED_VALUE"""),45755.66666666667)</f>
        <v>45755.66667</v>
      </c>
      <c r="H319" s="1">
        <f>IFERROR(__xludf.DUMMYFUNCTION("""COMPUTED_VALUE"""),5242.84)</f>
        <v>5242.84</v>
      </c>
      <c r="J319" s="2">
        <f>IFERROR(__xludf.DUMMYFUNCTION("""COMPUTED_VALUE"""),45755.66666666667)</f>
        <v>45755.66667</v>
      </c>
      <c r="K319" s="1">
        <f>IFERROR(__xludf.DUMMYFUNCTION("""COMPUTED_VALUE"""),5328.64)</f>
        <v>5328.64</v>
      </c>
      <c r="M319" s="2">
        <f>IFERROR(__xludf.DUMMYFUNCTION("""COMPUTED_VALUE"""),45755.66666666667)</f>
        <v>45755.66667</v>
      </c>
      <c r="N319" s="1">
        <f>IFERROR(__xludf.DUMMYFUNCTION("""COMPUTED_VALUE"""),2.01793634E9)</f>
        <v>2017936340</v>
      </c>
    </row>
    <row r="320">
      <c r="A320" s="2">
        <f>IFERROR(__xludf.DUMMYFUNCTION("""COMPUTED_VALUE"""),45756.66666666667)</f>
        <v>45756.66667</v>
      </c>
      <c r="B320" s="1">
        <f>IFERROR(__xludf.DUMMYFUNCTION("""COMPUTED_VALUE"""),5351.84)</f>
        <v>5351.84</v>
      </c>
      <c r="D320" s="2">
        <f>IFERROR(__xludf.DUMMYFUNCTION("""COMPUTED_VALUE"""),45756.66666666667)</f>
        <v>45756.66667</v>
      </c>
      <c r="E320" s="1">
        <f>IFERROR(__xludf.DUMMYFUNCTION("""COMPUTED_VALUE"""),6102.76)</f>
        <v>6102.76</v>
      </c>
      <c r="G320" s="2">
        <f>IFERROR(__xludf.DUMMYFUNCTION("""COMPUTED_VALUE"""),45756.66666666667)</f>
        <v>45756.66667</v>
      </c>
      <c r="H320" s="1">
        <f>IFERROR(__xludf.DUMMYFUNCTION("""COMPUTED_VALUE"""),5351.84)</f>
        <v>5351.84</v>
      </c>
      <c r="J320" s="2">
        <f>IFERROR(__xludf.DUMMYFUNCTION("""COMPUTED_VALUE"""),45756.66666666667)</f>
        <v>45756.66667</v>
      </c>
      <c r="K320" s="1">
        <f>IFERROR(__xludf.DUMMYFUNCTION("""COMPUTED_VALUE"""),6071.96)</f>
        <v>6071.96</v>
      </c>
      <c r="M320" s="2">
        <f>IFERROR(__xludf.DUMMYFUNCTION("""COMPUTED_VALUE"""),45756.66666666667)</f>
        <v>45756.66667</v>
      </c>
      <c r="N320" s="1">
        <f>IFERROR(__xludf.DUMMYFUNCTION("""COMPUTED_VALUE"""),2.670687627E9)</f>
        <v>2670687627</v>
      </c>
    </row>
    <row r="321">
      <c r="A321" s="2">
        <f>IFERROR(__xludf.DUMMYFUNCTION("""COMPUTED_VALUE"""),45757.66666666667)</f>
        <v>45757.66667</v>
      </c>
      <c r="B321" s="1">
        <f>IFERROR(__xludf.DUMMYFUNCTION("""COMPUTED_VALUE"""),5872.2)</f>
        <v>5872.2</v>
      </c>
      <c r="D321" s="2">
        <f>IFERROR(__xludf.DUMMYFUNCTION("""COMPUTED_VALUE"""),45757.66666666667)</f>
        <v>45757.66667</v>
      </c>
      <c r="E321" s="1">
        <f>IFERROR(__xludf.DUMMYFUNCTION("""COMPUTED_VALUE"""),5907.14)</f>
        <v>5907.14</v>
      </c>
      <c r="G321" s="2">
        <f>IFERROR(__xludf.DUMMYFUNCTION("""COMPUTED_VALUE"""),45757.66666666667)</f>
        <v>45757.66667</v>
      </c>
      <c r="H321" s="1">
        <f>IFERROR(__xludf.DUMMYFUNCTION("""COMPUTED_VALUE"""),5598.87)</f>
        <v>5598.87</v>
      </c>
      <c r="J321" s="2">
        <f>IFERROR(__xludf.DUMMYFUNCTION("""COMPUTED_VALUE"""),45757.66666666667)</f>
        <v>45757.66667</v>
      </c>
      <c r="K321" s="1">
        <f>IFERROR(__xludf.DUMMYFUNCTION("""COMPUTED_VALUE"""),5786.81)</f>
        <v>5786.81</v>
      </c>
      <c r="M321" s="2">
        <f>IFERROR(__xludf.DUMMYFUNCTION("""COMPUTED_VALUE"""),45757.66666666667)</f>
        <v>45757.66667</v>
      </c>
      <c r="N321" s="1">
        <f>IFERROR(__xludf.DUMMYFUNCTION("""COMPUTED_VALUE"""),1.809843086E9)</f>
        <v>1809843086</v>
      </c>
    </row>
    <row r="322">
      <c r="A322" s="2">
        <f>IFERROR(__xludf.DUMMYFUNCTION("""COMPUTED_VALUE"""),45758.66666666667)</f>
        <v>45758.66667</v>
      </c>
      <c r="B322" s="1">
        <f>IFERROR(__xludf.DUMMYFUNCTION("""COMPUTED_VALUE"""),5760.45)</f>
        <v>5760.45</v>
      </c>
      <c r="D322" s="2">
        <f>IFERROR(__xludf.DUMMYFUNCTION("""COMPUTED_VALUE"""),45758.66666666667)</f>
        <v>45758.66667</v>
      </c>
      <c r="E322" s="1">
        <f>IFERROR(__xludf.DUMMYFUNCTION("""COMPUTED_VALUE"""),5938.33)</f>
        <v>5938.33</v>
      </c>
      <c r="G322" s="2">
        <f>IFERROR(__xludf.DUMMYFUNCTION("""COMPUTED_VALUE"""),45758.66666666667)</f>
        <v>45758.66667</v>
      </c>
      <c r="H322" s="1">
        <f>IFERROR(__xludf.DUMMYFUNCTION("""COMPUTED_VALUE"""),5734.53)</f>
        <v>5734.53</v>
      </c>
      <c r="J322" s="2">
        <f>IFERROR(__xludf.DUMMYFUNCTION("""COMPUTED_VALUE"""),45758.66666666667)</f>
        <v>45758.66667</v>
      </c>
      <c r="K322" s="1">
        <f>IFERROR(__xludf.DUMMYFUNCTION("""COMPUTED_VALUE"""),5922.11)</f>
        <v>5922.11</v>
      </c>
      <c r="M322" s="2">
        <f>IFERROR(__xludf.DUMMYFUNCTION("""COMPUTED_VALUE"""),45758.66666666667)</f>
        <v>45758.66667</v>
      </c>
      <c r="N322" s="1">
        <f>IFERROR(__xludf.DUMMYFUNCTION("""COMPUTED_VALUE"""),1.410329184E9)</f>
        <v>1410329184</v>
      </c>
    </row>
    <row r="323">
      <c r="A323" s="2">
        <f>IFERROR(__xludf.DUMMYFUNCTION("""COMPUTED_VALUE"""),45761.66666666667)</f>
        <v>45761.66667</v>
      </c>
      <c r="B323" s="1">
        <f>IFERROR(__xludf.DUMMYFUNCTION("""COMPUTED_VALUE"""),6098.72)</f>
        <v>6098.72</v>
      </c>
      <c r="D323" s="2">
        <f>IFERROR(__xludf.DUMMYFUNCTION("""COMPUTED_VALUE"""),45761.66666666667)</f>
        <v>45761.66667</v>
      </c>
      <c r="E323" s="1">
        <f>IFERROR(__xludf.DUMMYFUNCTION("""COMPUTED_VALUE"""),6108.12)</f>
        <v>6108.12</v>
      </c>
      <c r="G323" s="2">
        <f>IFERROR(__xludf.DUMMYFUNCTION("""COMPUTED_VALUE"""),45761.66666666667)</f>
        <v>45761.66667</v>
      </c>
      <c r="H323" s="1">
        <f>IFERROR(__xludf.DUMMYFUNCTION("""COMPUTED_VALUE"""),5896.23)</f>
        <v>5896.23</v>
      </c>
      <c r="J323" s="2">
        <f>IFERROR(__xludf.DUMMYFUNCTION("""COMPUTED_VALUE"""),45761.66666666667)</f>
        <v>45761.66667</v>
      </c>
      <c r="K323" s="1">
        <f>IFERROR(__xludf.DUMMYFUNCTION("""COMPUTED_VALUE"""),5948.71)</f>
        <v>5948.71</v>
      </c>
      <c r="M323" s="2">
        <f>IFERROR(__xludf.DUMMYFUNCTION("""COMPUTED_VALUE"""),45761.66666666667)</f>
        <v>45761.66667</v>
      </c>
      <c r="N323" s="1">
        <f>IFERROR(__xludf.DUMMYFUNCTION("""COMPUTED_VALUE"""),1.236749573E9)</f>
        <v>1236749573</v>
      </c>
    </row>
    <row r="324">
      <c r="A324" s="2">
        <f>IFERROR(__xludf.DUMMYFUNCTION("""COMPUTED_VALUE"""),45762.66666666667)</f>
        <v>45762.66667</v>
      </c>
      <c r="B324" s="1">
        <f>IFERROR(__xludf.DUMMYFUNCTION("""COMPUTED_VALUE"""),5957.37)</f>
        <v>5957.37</v>
      </c>
      <c r="D324" s="2">
        <f>IFERROR(__xludf.DUMMYFUNCTION("""COMPUTED_VALUE"""),45762.66666666667)</f>
        <v>45762.66667</v>
      </c>
      <c r="E324" s="1">
        <f>IFERROR(__xludf.DUMMYFUNCTION("""COMPUTED_VALUE"""),5999.94)</f>
        <v>5999.94</v>
      </c>
      <c r="G324" s="2">
        <f>IFERROR(__xludf.DUMMYFUNCTION("""COMPUTED_VALUE"""),45762.66666666667)</f>
        <v>45762.66667</v>
      </c>
      <c r="H324" s="1">
        <f>IFERROR(__xludf.DUMMYFUNCTION("""COMPUTED_VALUE"""),5926.56)</f>
        <v>5926.56</v>
      </c>
      <c r="J324" s="2">
        <f>IFERROR(__xludf.DUMMYFUNCTION("""COMPUTED_VALUE"""),45762.66666666667)</f>
        <v>45762.66667</v>
      </c>
      <c r="K324" s="1">
        <f>IFERROR(__xludf.DUMMYFUNCTION("""COMPUTED_VALUE"""),5950.54)</f>
        <v>5950.54</v>
      </c>
      <c r="M324" s="2">
        <f>IFERROR(__xludf.DUMMYFUNCTION("""COMPUTED_VALUE"""),45762.66666666667)</f>
        <v>45762.66667</v>
      </c>
      <c r="N324" s="1">
        <f>IFERROR(__xludf.DUMMYFUNCTION("""COMPUTED_VALUE"""),1.04030055E9)</f>
        <v>1040300550</v>
      </c>
    </row>
    <row r="325">
      <c r="A325" s="2">
        <f>IFERROR(__xludf.DUMMYFUNCTION("""COMPUTED_VALUE"""),45763.66666666667)</f>
        <v>45763.66667</v>
      </c>
      <c r="B325" s="1">
        <f>IFERROR(__xludf.DUMMYFUNCTION("""COMPUTED_VALUE"""),5777.51)</f>
        <v>5777.51</v>
      </c>
      <c r="D325" s="2">
        <f>IFERROR(__xludf.DUMMYFUNCTION("""COMPUTED_VALUE"""),45763.66666666667)</f>
        <v>45763.66667</v>
      </c>
      <c r="E325" s="1">
        <f>IFERROR(__xludf.DUMMYFUNCTION("""COMPUTED_VALUE"""),5834.58)</f>
        <v>5834.58</v>
      </c>
      <c r="G325" s="2">
        <f>IFERROR(__xludf.DUMMYFUNCTION("""COMPUTED_VALUE"""),45763.66666666667)</f>
        <v>45763.66667</v>
      </c>
      <c r="H325" s="1">
        <f>IFERROR(__xludf.DUMMYFUNCTION("""COMPUTED_VALUE"""),5632.48)</f>
        <v>5632.48</v>
      </c>
      <c r="J325" s="2">
        <f>IFERROR(__xludf.DUMMYFUNCTION("""COMPUTED_VALUE"""),45763.66666666667)</f>
        <v>45763.66667</v>
      </c>
      <c r="K325" s="1">
        <f>IFERROR(__xludf.DUMMYFUNCTION("""COMPUTED_VALUE"""),5731.31)</f>
        <v>5731.31</v>
      </c>
      <c r="M325" s="2">
        <f>IFERROR(__xludf.DUMMYFUNCTION("""COMPUTED_VALUE"""),45763.66666666667)</f>
        <v>45763.66667</v>
      </c>
      <c r="N325" s="1">
        <f>IFERROR(__xludf.DUMMYFUNCTION("""COMPUTED_VALUE"""),1.384693798E9)</f>
        <v>1384693798</v>
      </c>
    </row>
    <row r="326">
      <c r="A326" s="2">
        <f>IFERROR(__xludf.DUMMYFUNCTION("""COMPUTED_VALUE"""),45764.66666666667)</f>
        <v>45764.66667</v>
      </c>
      <c r="B326" s="1">
        <f>IFERROR(__xludf.DUMMYFUNCTION("""COMPUTED_VALUE"""),5766.0)</f>
        <v>5766</v>
      </c>
      <c r="D326" s="2">
        <f>IFERROR(__xludf.DUMMYFUNCTION("""COMPUTED_VALUE"""),45764.66666666667)</f>
        <v>45764.66667</v>
      </c>
      <c r="E326" s="1">
        <f>IFERROR(__xludf.DUMMYFUNCTION("""COMPUTED_VALUE"""),5766.0)</f>
        <v>5766</v>
      </c>
      <c r="G326" s="2">
        <f>IFERROR(__xludf.DUMMYFUNCTION("""COMPUTED_VALUE"""),45764.66666666667)</f>
        <v>45764.66667</v>
      </c>
      <c r="H326" s="1">
        <f>IFERROR(__xludf.DUMMYFUNCTION("""COMPUTED_VALUE"""),5656.57)</f>
        <v>5656.57</v>
      </c>
      <c r="J326" s="2">
        <f>IFERROR(__xludf.DUMMYFUNCTION("""COMPUTED_VALUE"""),45764.66666666667)</f>
        <v>45764.66667</v>
      </c>
      <c r="K326" s="1">
        <f>IFERROR(__xludf.DUMMYFUNCTION("""COMPUTED_VALUE"""),5691.8)</f>
        <v>5691.8</v>
      </c>
      <c r="M326" s="2">
        <f>IFERROR(__xludf.DUMMYFUNCTION("""COMPUTED_VALUE"""),45764.66666666667)</f>
        <v>45764.66667</v>
      </c>
      <c r="N326" s="1">
        <f>IFERROR(__xludf.DUMMYFUNCTION("""COMPUTED_VALUE"""),1.081336135E9)</f>
        <v>1081336135</v>
      </c>
    </row>
    <row r="327">
      <c r="A327" s="2">
        <f>IFERROR(__xludf.DUMMYFUNCTION("""COMPUTED_VALUE"""),45768.66666666667)</f>
        <v>45768.66667</v>
      </c>
      <c r="B327" s="1">
        <f>IFERROR(__xludf.DUMMYFUNCTION("""COMPUTED_VALUE"""),5594.36)</f>
        <v>5594.36</v>
      </c>
      <c r="D327" s="2">
        <f>IFERROR(__xludf.DUMMYFUNCTION("""COMPUTED_VALUE"""),45768.66666666667)</f>
        <v>45768.66667</v>
      </c>
      <c r="E327" s="1">
        <f>IFERROR(__xludf.DUMMYFUNCTION("""COMPUTED_VALUE"""),5603.83)</f>
        <v>5603.83</v>
      </c>
      <c r="G327" s="2">
        <f>IFERROR(__xludf.DUMMYFUNCTION("""COMPUTED_VALUE"""),45768.66666666667)</f>
        <v>45768.66667</v>
      </c>
      <c r="H327" s="1">
        <f>IFERROR(__xludf.DUMMYFUNCTION("""COMPUTED_VALUE"""),5460.32)</f>
        <v>5460.32</v>
      </c>
      <c r="J327" s="2">
        <f>IFERROR(__xludf.DUMMYFUNCTION("""COMPUTED_VALUE"""),45768.66666666667)</f>
        <v>45768.66667</v>
      </c>
      <c r="K327" s="1">
        <f>IFERROR(__xludf.DUMMYFUNCTION("""COMPUTED_VALUE"""),5534.59)</f>
        <v>5534.59</v>
      </c>
      <c r="M327" s="2">
        <f>IFERROR(__xludf.DUMMYFUNCTION("""COMPUTED_VALUE"""),45768.66666666667)</f>
        <v>45768.66667</v>
      </c>
      <c r="N327" s="1">
        <f>IFERROR(__xludf.DUMMYFUNCTION("""COMPUTED_VALUE"""),1.103059898E9)</f>
        <v>1103059898</v>
      </c>
    </row>
    <row r="328">
      <c r="A328" s="2">
        <f>IFERROR(__xludf.DUMMYFUNCTION("""COMPUTED_VALUE"""),45769.66666666667)</f>
        <v>45769.66667</v>
      </c>
      <c r="B328" s="1">
        <f>IFERROR(__xludf.DUMMYFUNCTION("""COMPUTED_VALUE"""),5609.3)</f>
        <v>5609.3</v>
      </c>
      <c r="D328" s="2">
        <f>IFERROR(__xludf.DUMMYFUNCTION("""COMPUTED_VALUE"""),45769.66666666667)</f>
        <v>45769.66667</v>
      </c>
      <c r="E328" s="1">
        <f>IFERROR(__xludf.DUMMYFUNCTION("""COMPUTED_VALUE"""),5713.03)</f>
        <v>5713.03</v>
      </c>
      <c r="G328" s="2">
        <f>IFERROR(__xludf.DUMMYFUNCTION("""COMPUTED_VALUE"""),45769.66666666667)</f>
        <v>45769.66667</v>
      </c>
      <c r="H328" s="1">
        <f>IFERROR(__xludf.DUMMYFUNCTION("""COMPUTED_VALUE"""),5578.55)</f>
        <v>5578.55</v>
      </c>
      <c r="J328" s="2">
        <f>IFERROR(__xludf.DUMMYFUNCTION("""COMPUTED_VALUE"""),45769.66666666667)</f>
        <v>45769.66667</v>
      </c>
      <c r="K328" s="1">
        <f>IFERROR(__xludf.DUMMYFUNCTION("""COMPUTED_VALUE"""),5675.76)</f>
        <v>5675.76</v>
      </c>
      <c r="M328" s="2">
        <f>IFERROR(__xludf.DUMMYFUNCTION("""COMPUTED_VALUE"""),45769.66666666667)</f>
        <v>45769.66667</v>
      </c>
      <c r="N328" s="1">
        <f>IFERROR(__xludf.DUMMYFUNCTION("""COMPUTED_VALUE"""),1.059035027E9)</f>
        <v>1059035027</v>
      </c>
    </row>
    <row r="329">
      <c r="A329" s="2">
        <f>IFERROR(__xludf.DUMMYFUNCTION("""COMPUTED_VALUE"""),45770.66666666667)</f>
        <v>45770.66667</v>
      </c>
      <c r="B329" s="1">
        <f>IFERROR(__xludf.DUMMYFUNCTION("""COMPUTED_VALUE"""),5886.02)</f>
        <v>5886.02</v>
      </c>
      <c r="D329" s="2">
        <f>IFERROR(__xludf.DUMMYFUNCTION("""COMPUTED_VALUE"""),45770.66666666667)</f>
        <v>45770.66667</v>
      </c>
      <c r="E329" s="1">
        <f>IFERROR(__xludf.DUMMYFUNCTION("""COMPUTED_VALUE"""),5954.04)</f>
        <v>5954.04</v>
      </c>
      <c r="G329" s="2">
        <f>IFERROR(__xludf.DUMMYFUNCTION("""COMPUTED_VALUE"""),45770.66666666667)</f>
        <v>45770.66667</v>
      </c>
      <c r="H329" s="1">
        <f>IFERROR(__xludf.DUMMYFUNCTION("""COMPUTED_VALUE"""),5818.46)</f>
        <v>5818.46</v>
      </c>
      <c r="J329" s="2">
        <f>IFERROR(__xludf.DUMMYFUNCTION("""COMPUTED_VALUE"""),45770.66666666667)</f>
        <v>45770.66667</v>
      </c>
      <c r="K329" s="1">
        <f>IFERROR(__xludf.DUMMYFUNCTION("""COMPUTED_VALUE"""),5845.87)</f>
        <v>5845.87</v>
      </c>
      <c r="M329" s="2">
        <f>IFERROR(__xludf.DUMMYFUNCTION("""COMPUTED_VALUE"""),45770.66666666667)</f>
        <v>45770.66667</v>
      </c>
      <c r="N329" s="1">
        <f>IFERROR(__xludf.DUMMYFUNCTION("""COMPUTED_VALUE"""),1.239620418E9)</f>
        <v>1239620418</v>
      </c>
    </row>
    <row r="330">
      <c r="A330" s="2">
        <f>IFERROR(__xludf.DUMMYFUNCTION("""COMPUTED_VALUE"""),45771.66666666667)</f>
        <v>45771.66667</v>
      </c>
      <c r="B330" s="1">
        <f>IFERROR(__xludf.DUMMYFUNCTION("""COMPUTED_VALUE"""),5885.88)</f>
        <v>5885.88</v>
      </c>
      <c r="D330" s="2">
        <f>IFERROR(__xludf.DUMMYFUNCTION("""COMPUTED_VALUE"""),45771.66666666667)</f>
        <v>45771.66667</v>
      </c>
      <c r="E330" s="1">
        <f>IFERROR(__xludf.DUMMYFUNCTION("""COMPUTED_VALUE"""),6050.99)</f>
        <v>6050.99</v>
      </c>
      <c r="G330" s="2">
        <f>IFERROR(__xludf.DUMMYFUNCTION("""COMPUTED_VALUE"""),45771.66666666667)</f>
        <v>45771.66667</v>
      </c>
      <c r="H330" s="1">
        <f>IFERROR(__xludf.DUMMYFUNCTION("""COMPUTED_VALUE"""),5880.73)</f>
        <v>5880.73</v>
      </c>
      <c r="J330" s="2">
        <f>IFERROR(__xludf.DUMMYFUNCTION("""COMPUTED_VALUE"""),45771.66666666667)</f>
        <v>45771.66667</v>
      </c>
      <c r="K330" s="1">
        <f>IFERROR(__xludf.DUMMYFUNCTION("""COMPUTED_VALUE"""),6046.16)</f>
        <v>6046.16</v>
      </c>
      <c r="M330" s="2">
        <f>IFERROR(__xludf.DUMMYFUNCTION("""COMPUTED_VALUE"""),45771.66666666667)</f>
        <v>45771.66667</v>
      </c>
      <c r="N330" s="1">
        <f>IFERROR(__xludf.DUMMYFUNCTION("""COMPUTED_VALUE"""),1.215135585E9)</f>
        <v>1215135585</v>
      </c>
    </row>
    <row r="331">
      <c r="A331" s="2">
        <f>IFERROR(__xludf.DUMMYFUNCTION("""COMPUTED_VALUE"""),45772.66666666667)</f>
        <v>45772.66667</v>
      </c>
      <c r="B331" s="1">
        <f>IFERROR(__xludf.DUMMYFUNCTION("""COMPUTED_VALUE"""),6066.73)</f>
        <v>6066.73</v>
      </c>
      <c r="D331" s="2">
        <f>IFERROR(__xludf.DUMMYFUNCTION("""COMPUTED_VALUE"""),45772.66666666667)</f>
        <v>45772.66667</v>
      </c>
      <c r="E331" s="1">
        <f>IFERROR(__xludf.DUMMYFUNCTION("""COMPUTED_VALUE"""),6166.47)</f>
        <v>6166.47</v>
      </c>
      <c r="G331" s="2">
        <f>IFERROR(__xludf.DUMMYFUNCTION("""COMPUTED_VALUE"""),45772.66666666667)</f>
        <v>45772.66667</v>
      </c>
      <c r="H331" s="1">
        <f>IFERROR(__xludf.DUMMYFUNCTION("""COMPUTED_VALUE"""),6042.78)</f>
        <v>6042.78</v>
      </c>
      <c r="J331" s="2">
        <f>IFERROR(__xludf.DUMMYFUNCTION("""COMPUTED_VALUE"""),45772.66666666667)</f>
        <v>45772.66667</v>
      </c>
      <c r="K331" s="1">
        <f>IFERROR(__xludf.DUMMYFUNCTION("""COMPUTED_VALUE"""),6150.33)</f>
        <v>6150.33</v>
      </c>
      <c r="M331" s="2">
        <f>IFERROR(__xludf.DUMMYFUNCTION("""COMPUTED_VALUE"""),45772.66666666667)</f>
        <v>45772.66667</v>
      </c>
      <c r="N331" s="1">
        <f>IFERROR(__xludf.DUMMYFUNCTION("""COMPUTED_VALUE"""),1.139923312E9)</f>
        <v>1139923312</v>
      </c>
    </row>
    <row r="332">
      <c r="A332" s="2">
        <f>IFERROR(__xludf.DUMMYFUNCTION("""COMPUTED_VALUE"""),45775.66666666667)</f>
        <v>45775.66667</v>
      </c>
      <c r="B332" s="1">
        <f>IFERROR(__xludf.DUMMYFUNCTION("""COMPUTED_VALUE"""),6144.84)</f>
        <v>6144.84</v>
      </c>
      <c r="D332" s="2">
        <f>IFERROR(__xludf.DUMMYFUNCTION("""COMPUTED_VALUE"""),45775.66666666667)</f>
        <v>45775.66667</v>
      </c>
      <c r="E332" s="1">
        <f>IFERROR(__xludf.DUMMYFUNCTION("""COMPUTED_VALUE"""),6166.4)</f>
        <v>6166.4</v>
      </c>
      <c r="G332" s="2">
        <f>IFERROR(__xludf.DUMMYFUNCTION("""COMPUTED_VALUE"""),45775.66666666667)</f>
        <v>45775.66667</v>
      </c>
      <c r="H332" s="1">
        <f>IFERROR(__xludf.DUMMYFUNCTION("""COMPUTED_VALUE"""),6042.72)</f>
        <v>6042.72</v>
      </c>
      <c r="J332" s="2">
        <f>IFERROR(__xludf.DUMMYFUNCTION("""COMPUTED_VALUE"""),45775.66666666667)</f>
        <v>45775.66667</v>
      </c>
      <c r="K332" s="1">
        <f>IFERROR(__xludf.DUMMYFUNCTION("""COMPUTED_VALUE"""),6133.93)</f>
        <v>6133.93</v>
      </c>
      <c r="M332" s="2">
        <f>IFERROR(__xludf.DUMMYFUNCTION("""COMPUTED_VALUE"""),45775.66666666667)</f>
        <v>45775.66667</v>
      </c>
      <c r="N332" s="1">
        <f>IFERROR(__xludf.DUMMYFUNCTION("""COMPUTED_VALUE"""),1.031779337E9)</f>
        <v>1031779337</v>
      </c>
    </row>
    <row r="333">
      <c r="A333" s="2">
        <f>IFERROR(__xludf.DUMMYFUNCTION("""COMPUTED_VALUE"""),45776.66666666667)</f>
        <v>45776.66667</v>
      </c>
      <c r="B333" s="1">
        <f>IFERROR(__xludf.DUMMYFUNCTION("""COMPUTED_VALUE"""),6103.13)</f>
        <v>6103.13</v>
      </c>
      <c r="D333" s="2">
        <f>IFERROR(__xludf.DUMMYFUNCTION("""COMPUTED_VALUE"""),45776.66666666667)</f>
        <v>45776.66667</v>
      </c>
      <c r="E333" s="1">
        <f>IFERROR(__xludf.DUMMYFUNCTION("""COMPUTED_VALUE"""),6184.77)</f>
        <v>6184.77</v>
      </c>
      <c r="G333" s="2">
        <f>IFERROR(__xludf.DUMMYFUNCTION("""COMPUTED_VALUE"""),45776.66666666667)</f>
        <v>45776.66667</v>
      </c>
      <c r="H333" s="1">
        <f>IFERROR(__xludf.DUMMYFUNCTION("""COMPUTED_VALUE"""),6101.83)</f>
        <v>6101.83</v>
      </c>
      <c r="J333" s="2">
        <f>IFERROR(__xludf.DUMMYFUNCTION("""COMPUTED_VALUE"""),45776.66666666667)</f>
        <v>45776.66667</v>
      </c>
      <c r="K333" s="1">
        <f>IFERROR(__xludf.DUMMYFUNCTION("""COMPUTED_VALUE"""),6160.01)</f>
        <v>6160.01</v>
      </c>
      <c r="M333" s="2">
        <f>IFERROR(__xludf.DUMMYFUNCTION("""COMPUTED_VALUE"""),45776.66666666667)</f>
        <v>45776.66667</v>
      </c>
      <c r="N333" s="1">
        <f>IFERROR(__xludf.DUMMYFUNCTION("""COMPUTED_VALUE"""),9.40391935E8)</f>
        <v>940391935</v>
      </c>
    </row>
    <row r="334">
      <c r="A334" s="2">
        <f>IFERROR(__xludf.DUMMYFUNCTION("""COMPUTED_VALUE"""),45777.66666666667)</f>
        <v>45777.66667</v>
      </c>
      <c r="B334" s="1">
        <f>IFERROR(__xludf.DUMMYFUNCTION("""COMPUTED_VALUE"""),6029.47)</f>
        <v>6029.47</v>
      </c>
      <c r="D334" s="2">
        <f>IFERROR(__xludf.DUMMYFUNCTION("""COMPUTED_VALUE"""),45777.66666666667)</f>
        <v>45777.66667</v>
      </c>
      <c r="E334" s="1">
        <f>IFERROR(__xludf.DUMMYFUNCTION("""COMPUTED_VALUE"""),6181.79)</f>
        <v>6181.79</v>
      </c>
      <c r="G334" s="2">
        <f>IFERROR(__xludf.DUMMYFUNCTION("""COMPUTED_VALUE"""),45777.66666666667)</f>
        <v>45777.66667</v>
      </c>
      <c r="H334" s="1">
        <f>IFERROR(__xludf.DUMMYFUNCTION("""COMPUTED_VALUE"""),5983.4)</f>
        <v>5983.4</v>
      </c>
      <c r="J334" s="2">
        <f>IFERROR(__xludf.DUMMYFUNCTION("""COMPUTED_VALUE"""),45777.66666666667)</f>
        <v>45777.66667</v>
      </c>
      <c r="K334" s="1">
        <f>IFERROR(__xludf.DUMMYFUNCTION("""COMPUTED_VALUE"""),6168.38)</f>
        <v>6168.38</v>
      </c>
      <c r="M334" s="2">
        <f>IFERROR(__xludf.DUMMYFUNCTION("""COMPUTED_VALUE"""),45777.66666666667)</f>
        <v>45777.66667</v>
      </c>
      <c r="N334" s="1">
        <f>IFERROR(__xludf.DUMMYFUNCTION("""COMPUTED_VALUE"""),1.336002034E9)</f>
        <v>1336002034</v>
      </c>
    </row>
    <row r="335">
      <c r="A335" s="2">
        <f>IFERROR(__xludf.DUMMYFUNCTION("""COMPUTED_VALUE"""),45778.66666666667)</f>
        <v>45778.66667</v>
      </c>
      <c r="B335" s="1">
        <f>IFERROR(__xludf.DUMMYFUNCTION("""COMPUTED_VALUE"""),6347.86)</f>
        <v>6347.86</v>
      </c>
      <c r="D335" s="2">
        <f>IFERROR(__xludf.DUMMYFUNCTION("""COMPUTED_VALUE"""),45778.66666666667)</f>
        <v>45778.66667</v>
      </c>
      <c r="E335" s="1">
        <f>IFERROR(__xludf.DUMMYFUNCTION("""COMPUTED_VALUE"""),6401.16)</f>
        <v>6401.16</v>
      </c>
      <c r="G335" s="2">
        <f>IFERROR(__xludf.DUMMYFUNCTION("""COMPUTED_VALUE"""),45778.66666666667)</f>
        <v>45778.66667</v>
      </c>
      <c r="H335" s="1">
        <f>IFERROR(__xludf.DUMMYFUNCTION("""COMPUTED_VALUE"""),6299.89)</f>
        <v>6299.89</v>
      </c>
      <c r="J335" s="2">
        <f>IFERROR(__xludf.DUMMYFUNCTION("""COMPUTED_VALUE"""),45778.66666666667)</f>
        <v>45778.66667</v>
      </c>
      <c r="K335" s="1">
        <f>IFERROR(__xludf.DUMMYFUNCTION("""COMPUTED_VALUE"""),6308.28)</f>
        <v>6308.28</v>
      </c>
      <c r="M335" s="2">
        <f>IFERROR(__xludf.DUMMYFUNCTION("""COMPUTED_VALUE"""),45778.66666666667)</f>
        <v>45778.66667</v>
      </c>
      <c r="N335" s="1">
        <f>IFERROR(__xludf.DUMMYFUNCTION("""COMPUTED_VALUE"""),1.262432386E9)</f>
        <v>1262432386</v>
      </c>
    </row>
    <row r="336">
      <c r="A336" s="2">
        <f>IFERROR(__xludf.DUMMYFUNCTION("""COMPUTED_VALUE"""),45779.66666666667)</f>
        <v>45779.66667</v>
      </c>
      <c r="B336" s="1">
        <f>IFERROR(__xludf.DUMMYFUNCTION("""COMPUTED_VALUE"""),6365.59)</f>
        <v>6365.59</v>
      </c>
      <c r="D336" s="2">
        <f>IFERROR(__xludf.DUMMYFUNCTION("""COMPUTED_VALUE"""),45779.66666666667)</f>
        <v>45779.66667</v>
      </c>
      <c r="E336" s="1">
        <f>IFERROR(__xludf.DUMMYFUNCTION("""COMPUTED_VALUE"""),6433.23)</f>
        <v>6433.23</v>
      </c>
      <c r="G336" s="2">
        <f>IFERROR(__xludf.DUMMYFUNCTION("""COMPUTED_VALUE"""),45779.66666666667)</f>
        <v>45779.66667</v>
      </c>
      <c r="H336" s="1">
        <f>IFERROR(__xludf.DUMMYFUNCTION("""COMPUTED_VALUE"""),6335.81)</f>
        <v>6335.81</v>
      </c>
      <c r="J336" s="2">
        <f>IFERROR(__xludf.DUMMYFUNCTION("""COMPUTED_VALUE"""),45779.66666666667)</f>
        <v>45779.66667</v>
      </c>
      <c r="K336" s="1">
        <f>IFERROR(__xludf.DUMMYFUNCTION("""COMPUTED_VALUE"""),6400.25)</f>
        <v>6400.25</v>
      </c>
      <c r="M336" s="2">
        <f>IFERROR(__xludf.DUMMYFUNCTION("""COMPUTED_VALUE"""),45779.66666666667)</f>
        <v>45779.66667</v>
      </c>
      <c r="N336" s="1">
        <f>IFERROR(__xludf.DUMMYFUNCTION("""COMPUTED_VALUE"""),1.178960968E9)</f>
        <v>1178960968</v>
      </c>
    </row>
    <row r="337">
      <c r="A337" s="2">
        <f>IFERROR(__xludf.DUMMYFUNCTION("""COMPUTED_VALUE"""),45782.66666666667)</f>
        <v>45782.66667</v>
      </c>
      <c r="B337" s="1">
        <f>IFERROR(__xludf.DUMMYFUNCTION("""COMPUTED_VALUE"""),6342.05)</f>
        <v>6342.05</v>
      </c>
      <c r="D337" s="2">
        <f>IFERROR(__xludf.DUMMYFUNCTION("""COMPUTED_VALUE"""),45782.66666666667)</f>
        <v>45782.66667</v>
      </c>
      <c r="E337" s="1">
        <f>IFERROR(__xludf.DUMMYFUNCTION("""COMPUTED_VALUE"""),6405.37)</f>
        <v>6405.37</v>
      </c>
      <c r="G337" s="2">
        <f>IFERROR(__xludf.DUMMYFUNCTION("""COMPUTED_VALUE"""),45782.66666666667)</f>
        <v>45782.66667</v>
      </c>
      <c r="H337" s="1">
        <f>IFERROR(__xludf.DUMMYFUNCTION("""COMPUTED_VALUE"""),6341.45)</f>
        <v>6341.45</v>
      </c>
      <c r="J337" s="2">
        <f>IFERROR(__xludf.DUMMYFUNCTION("""COMPUTED_VALUE"""),45782.66666666667)</f>
        <v>45782.66667</v>
      </c>
      <c r="K337" s="1">
        <f>IFERROR(__xludf.DUMMYFUNCTION("""COMPUTED_VALUE"""),6357.94)</f>
        <v>6357.94</v>
      </c>
      <c r="M337" s="2">
        <f>IFERROR(__xludf.DUMMYFUNCTION("""COMPUTED_VALUE"""),45782.66666666667)</f>
        <v>45782.66667</v>
      </c>
      <c r="N337" s="1">
        <f>IFERROR(__xludf.DUMMYFUNCTION("""COMPUTED_VALUE"""),9.5172004E8)</f>
        <v>951720040</v>
      </c>
    </row>
    <row r="338">
      <c r="A338" s="2">
        <f>IFERROR(__xludf.DUMMYFUNCTION("""COMPUTED_VALUE"""),45783.66666666667)</f>
        <v>45783.66667</v>
      </c>
      <c r="B338" s="1">
        <f>IFERROR(__xludf.DUMMYFUNCTION("""COMPUTED_VALUE"""),6269.94)</f>
        <v>6269.94</v>
      </c>
      <c r="D338" s="2">
        <f>IFERROR(__xludf.DUMMYFUNCTION("""COMPUTED_VALUE"""),45783.66666666667)</f>
        <v>45783.66667</v>
      </c>
      <c r="E338" s="1">
        <f>IFERROR(__xludf.DUMMYFUNCTION("""COMPUTED_VALUE"""),6362.99)</f>
        <v>6362.99</v>
      </c>
      <c r="G338" s="2">
        <f>IFERROR(__xludf.DUMMYFUNCTION("""COMPUTED_VALUE"""),45783.66666666667)</f>
        <v>45783.66667</v>
      </c>
      <c r="H338" s="1">
        <f>IFERROR(__xludf.DUMMYFUNCTION("""COMPUTED_VALUE"""),6261.26)</f>
        <v>6261.26</v>
      </c>
      <c r="J338" s="2">
        <f>IFERROR(__xludf.DUMMYFUNCTION("""COMPUTED_VALUE"""),45783.66666666667)</f>
        <v>45783.66667</v>
      </c>
      <c r="K338" s="1">
        <f>IFERROR(__xludf.DUMMYFUNCTION("""COMPUTED_VALUE"""),6312.9)</f>
        <v>6312.9</v>
      </c>
      <c r="M338" s="2">
        <f>IFERROR(__xludf.DUMMYFUNCTION("""COMPUTED_VALUE"""),45783.66666666667)</f>
        <v>45783.66667</v>
      </c>
      <c r="N338" s="1">
        <f>IFERROR(__xludf.DUMMYFUNCTION("""COMPUTED_VALUE"""),1.011035505E9)</f>
        <v>1011035505</v>
      </c>
    </row>
    <row r="339">
      <c r="A339" s="2">
        <f>IFERROR(__xludf.DUMMYFUNCTION("""COMPUTED_VALUE"""),45784.66666666667)</f>
        <v>45784.66667</v>
      </c>
      <c r="B339" s="1">
        <f>IFERROR(__xludf.DUMMYFUNCTION("""COMPUTED_VALUE"""),6316.44)</f>
        <v>6316.44</v>
      </c>
      <c r="D339" s="2">
        <f>IFERROR(__xludf.DUMMYFUNCTION("""COMPUTED_VALUE"""),45784.66666666667)</f>
        <v>45784.66667</v>
      </c>
      <c r="E339" s="1">
        <f>IFERROR(__xludf.DUMMYFUNCTION("""COMPUTED_VALUE"""),6350.46)</f>
        <v>6350.46</v>
      </c>
      <c r="G339" s="2">
        <f>IFERROR(__xludf.DUMMYFUNCTION("""COMPUTED_VALUE"""),45784.66666666667)</f>
        <v>45784.66667</v>
      </c>
      <c r="H339" s="1">
        <f>IFERROR(__xludf.DUMMYFUNCTION("""COMPUTED_VALUE"""),6212.52)</f>
        <v>6212.52</v>
      </c>
      <c r="J339" s="2">
        <f>IFERROR(__xludf.DUMMYFUNCTION("""COMPUTED_VALUE"""),45784.66666666667)</f>
        <v>45784.66667</v>
      </c>
      <c r="K339" s="1">
        <f>IFERROR(__xludf.DUMMYFUNCTION("""COMPUTED_VALUE"""),6320.31)</f>
        <v>6320.31</v>
      </c>
      <c r="M339" s="2">
        <f>IFERROR(__xludf.DUMMYFUNCTION("""COMPUTED_VALUE"""),45784.66666666667)</f>
        <v>45784.66667</v>
      </c>
      <c r="N339" s="1">
        <f>IFERROR(__xludf.DUMMYFUNCTION("""COMPUTED_VALUE"""),1.342810575E9)</f>
        <v>1342810575</v>
      </c>
    </row>
    <row r="340">
      <c r="A340" s="2">
        <f>IFERROR(__xludf.DUMMYFUNCTION("""COMPUTED_VALUE"""),45785.66666666667)</f>
        <v>45785.66667</v>
      </c>
      <c r="B340" s="1">
        <f>IFERROR(__xludf.DUMMYFUNCTION("""COMPUTED_VALUE"""),6390.86)</f>
        <v>6390.86</v>
      </c>
      <c r="D340" s="2">
        <f>IFERROR(__xludf.DUMMYFUNCTION("""COMPUTED_VALUE"""),45785.66666666667)</f>
        <v>45785.66667</v>
      </c>
      <c r="E340" s="1">
        <f>IFERROR(__xludf.DUMMYFUNCTION("""COMPUTED_VALUE"""),6449.0)</f>
        <v>6449</v>
      </c>
      <c r="G340" s="2">
        <f>IFERROR(__xludf.DUMMYFUNCTION("""COMPUTED_VALUE"""),45785.66666666667)</f>
        <v>45785.66667</v>
      </c>
      <c r="H340" s="1">
        <f>IFERROR(__xludf.DUMMYFUNCTION("""COMPUTED_VALUE"""),6333.36)</f>
        <v>6333.36</v>
      </c>
      <c r="J340" s="2">
        <f>IFERROR(__xludf.DUMMYFUNCTION("""COMPUTED_VALUE"""),45785.66666666667)</f>
        <v>45785.66667</v>
      </c>
      <c r="K340" s="1">
        <f>IFERROR(__xludf.DUMMYFUNCTION("""COMPUTED_VALUE"""),6383.33)</f>
        <v>6383.33</v>
      </c>
      <c r="M340" s="2">
        <f>IFERROR(__xludf.DUMMYFUNCTION("""COMPUTED_VALUE"""),45785.66666666667)</f>
        <v>45785.66667</v>
      </c>
      <c r="N340" s="1">
        <f>IFERROR(__xludf.DUMMYFUNCTION("""COMPUTED_VALUE"""),1.206225232E9)</f>
        <v>1206225232</v>
      </c>
    </row>
    <row r="341">
      <c r="A341" s="2">
        <f>IFERROR(__xludf.DUMMYFUNCTION("""COMPUTED_VALUE"""),45786.66666666667)</f>
        <v>45786.66667</v>
      </c>
      <c r="B341" s="1">
        <f>IFERROR(__xludf.DUMMYFUNCTION("""COMPUTED_VALUE"""),6413.87)</f>
        <v>6413.87</v>
      </c>
      <c r="D341" s="2">
        <f>IFERROR(__xludf.DUMMYFUNCTION("""COMPUTED_VALUE"""),45786.66666666667)</f>
        <v>45786.66667</v>
      </c>
      <c r="E341" s="1">
        <f>IFERROR(__xludf.DUMMYFUNCTION("""COMPUTED_VALUE"""),6430.04)</f>
        <v>6430.04</v>
      </c>
      <c r="G341" s="2">
        <f>IFERROR(__xludf.DUMMYFUNCTION("""COMPUTED_VALUE"""),45786.66666666667)</f>
        <v>45786.66667</v>
      </c>
      <c r="H341" s="1">
        <f>IFERROR(__xludf.DUMMYFUNCTION("""COMPUTED_VALUE"""),6335.72)</f>
        <v>6335.72</v>
      </c>
      <c r="J341" s="2">
        <f>IFERROR(__xludf.DUMMYFUNCTION("""COMPUTED_VALUE"""),45786.66666666667)</f>
        <v>45786.66667</v>
      </c>
      <c r="K341" s="1">
        <f>IFERROR(__xludf.DUMMYFUNCTION("""COMPUTED_VALUE"""),6371.93)</f>
        <v>6371.93</v>
      </c>
      <c r="M341" s="2">
        <f>IFERROR(__xludf.DUMMYFUNCTION("""COMPUTED_VALUE"""),45786.66666666667)</f>
        <v>45786.66667</v>
      </c>
      <c r="N341" s="1">
        <f>IFERROR(__xludf.DUMMYFUNCTION("""COMPUTED_VALUE"""),8.8234988E8)</f>
        <v>882349880</v>
      </c>
    </row>
    <row r="342">
      <c r="A342" s="2">
        <f>IFERROR(__xludf.DUMMYFUNCTION("""COMPUTED_VALUE"""),45789.66666666667)</f>
        <v>45789.66667</v>
      </c>
      <c r="B342" s="1">
        <f>IFERROR(__xludf.DUMMYFUNCTION("""COMPUTED_VALUE"""),6640.39)</f>
        <v>6640.39</v>
      </c>
      <c r="D342" s="2">
        <f>IFERROR(__xludf.DUMMYFUNCTION("""COMPUTED_VALUE"""),45789.66666666667)</f>
        <v>45789.66667</v>
      </c>
      <c r="E342" s="1">
        <f>IFERROR(__xludf.DUMMYFUNCTION("""COMPUTED_VALUE"""),6677.44)</f>
        <v>6677.44</v>
      </c>
      <c r="G342" s="2">
        <f>IFERROR(__xludf.DUMMYFUNCTION("""COMPUTED_VALUE"""),45789.66666666667)</f>
        <v>45789.66667</v>
      </c>
      <c r="H342" s="1">
        <f>IFERROR(__xludf.DUMMYFUNCTION("""COMPUTED_VALUE"""),6575.78)</f>
        <v>6575.78</v>
      </c>
      <c r="J342" s="2">
        <f>IFERROR(__xludf.DUMMYFUNCTION("""COMPUTED_VALUE"""),45789.66666666667)</f>
        <v>45789.66667</v>
      </c>
      <c r="K342" s="1">
        <f>IFERROR(__xludf.DUMMYFUNCTION("""COMPUTED_VALUE"""),6677.28)</f>
        <v>6677.28</v>
      </c>
      <c r="M342" s="2">
        <f>IFERROR(__xludf.DUMMYFUNCTION("""COMPUTED_VALUE"""),45789.66666666667)</f>
        <v>45789.66667</v>
      </c>
      <c r="N342" s="1">
        <f>IFERROR(__xludf.DUMMYFUNCTION("""COMPUTED_VALUE"""),1.327863833E9)</f>
        <v>1327863833</v>
      </c>
    </row>
    <row r="343">
      <c r="A343" s="2">
        <f>IFERROR(__xludf.DUMMYFUNCTION("""COMPUTED_VALUE"""),45790.66666666667)</f>
        <v>45790.66667</v>
      </c>
      <c r="B343" s="1">
        <f>IFERROR(__xludf.DUMMYFUNCTION("""COMPUTED_VALUE"""),6699.6)</f>
        <v>6699.6</v>
      </c>
      <c r="D343" s="2">
        <f>IFERROR(__xludf.DUMMYFUNCTION("""COMPUTED_VALUE"""),45790.66666666667)</f>
        <v>45790.66667</v>
      </c>
      <c r="E343" s="1">
        <f>IFERROR(__xludf.DUMMYFUNCTION("""COMPUTED_VALUE"""),6841.47)</f>
        <v>6841.47</v>
      </c>
      <c r="G343" s="2">
        <f>IFERROR(__xludf.DUMMYFUNCTION("""COMPUTED_VALUE"""),45790.66666666667)</f>
        <v>45790.66667</v>
      </c>
      <c r="H343" s="1">
        <f>IFERROR(__xludf.DUMMYFUNCTION("""COMPUTED_VALUE"""),6692.14)</f>
        <v>6692.14</v>
      </c>
      <c r="J343" s="2">
        <f>IFERROR(__xludf.DUMMYFUNCTION("""COMPUTED_VALUE"""),45790.66666666667)</f>
        <v>45790.66667</v>
      </c>
      <c r="K343" s="1">
        <f>IFERROR(__xludf.DUMMYFUNCTION("""COMPUTED_VALUE"""),6821.89)</f>
        <v>6821.89</v>
      </c>
      <c r="M343" s="2">
        <f>IFERROR(__xludf.DUMMYFUNCTION("""COMPUTED_VALUE"""),45790.66666666667)</f>
        <v>45790.66667</v>
      </c>
      <c r="N343" s="1">
        <f>IFERROR(__xludf.DUMMYFUNCTION("""COMPUTED_VALUE"""),1.395118678E9)</f>
        <v>1395118678</v>
      </c>
    </row>
    <row r="344">
      <c r="A344" s="2">
        <f>IFERROR(__xludf.DUMMYFUNCTION("""COMPUTED_VALUE"""),45791.66666666667)</f>
        <v>45791.66667</v>
      </c>
      <c r="B344" s="1">
        <f>IFERROR(__xludf.DUMMYFUNCTION("""COMPUTED_VALUE"""),6855.91)</f>
        <v>6855.91</v>
      </c>
      <c r="D344" s="2">
        <f>IFERROR(__xludf.DUMMYFUNCTION("""COMPUTED_VALUE"""),45791.66666666667)</f>
        <v>45791.66667</v>
      </c>
      <c r="E344" s="1">
        <f>IFERROR(__xludf.DUMMYFUNCTION("""COMPUTED_VALUE"""),6912.5)</f>
        <v>6912.5</v>
      </c>
      <c r="G344" s="2">
        <f>IFERROR(__xludf.DUMMYFUNCTION("""COMPUTED_VALUE"""),45791.66666666667)</f>
        <v>45791.66667</v>
      </c>
      <c r="H344" s="1">
        <f>IFERROR(__xludf.DUMMYFUNCTION("""COMPUTED_VALUE"""),6838.98)</f>
        <v>6838.98</v>
      </c>
      <c r="J344" s="2">
        <f>IFERROR(__xludf.DUMMYFUNCTION("""COMPUTED_VALUE"""),45791.66666666667)</f>
        <v>45791.66667</v>
      </c>
      <c r="K344" s="1">
        <f>IFERROR(__xludf.DUMMYFUNCTION("""COMPUTED_VALUE"""),6902.07)</f>
        <v>6902.07</v>
      </c>
      <c r="M344" s="2">
        <f>IFERROR(__xludf.DUMMYFUNCTION("""COMPUTED_VALUE"""),45791.66666666667)</f>
        <v>45791.66667</v>
      </c>
      <c r="N344" s="1">
        <f>IFERROR(__xludf.DUMMYFUNCTION("""COMPUTED_VALUE"""),1.394425011E9)</f>
        <v>1394425011</v>
      </c>
    </row>
    <row r="345">
      <c r="A345" s="2">
        <f>IFERROR(__xludf.DUMMYFUNCTION("""COMPUTED_VALUE"""),45792.66666666667)</f>
        <v>45792.66667</v>
      </c>
      <c r="B345" s="1">
        <f>IFERROR(__xludf.DUMMYFUNCTION("""COMPUTED_VALUE"""),6868.41)</f>
        <v>6868.41</v>
      </c>
      <c r="D345" s="2">
        <f>IFERROR(__xludf.DUMMYFUNCTION("""COMPUTED_VALUE"""),45792.66666666667)</f>
        <v>45792.66667</v>
      </c>
      <c r="E345" s="1">
        <f>IFERROR(__xludf.DUMMYFUNCTION("""COMPUTED_VALUE"""),6927.53)</f>
        <v>6927.53</v>
      </c>
      <c r="G345" s="2">
        <f>IFERROR(__xludf.DUMMYFUNCTION("""COMPUTED_VALUE"""),45792.66666666667)</f>
        <v>45792.66667</v>
      </c>
      <c r="H345" s="1">
        <f>IFERROR(__xludf.DUMMYFUNCTION("""COMPUTED_VALUE"""),6836.31)</f>
        <v>6836.31</v>
      </c>
      <c r="J345" s="2">
        <f>IFERROR(__xludf.DUMMYFUNCTION("""COMPUTED_VALUE"""),45792.66666666667)</f>
        <v>45792.66667</v>
      </c>
      <c r="K345" s="1">
        <f>IFERROR(__xludf.DUMMYFUNCTION("""COMPUTED_VALUE"""),6877.42)</f>
        <v>6877.42</v>
      </c>
      <c r="M345" s="2">
        <f>IFERROR(__xludf.DUMMYFUNCTION("""COMPUTED_VALUE"""),45792.66666666667)</f>
        <v>45792.66667</v>
      </c>
      <c r="N345" s="1">
        <f>IFERROR(__xludf.DUMMYFUNCTION("""COMPUTED_VALUE"""),1.133754367E9)</f>
        <v>1133754367</v>
      </c>
    </row>
    <row r="346">
      <c r="A346" s="2">
        <f>IFERROR(__xludf.DUMMYFUNCTION("""COMPUTED_VALUE"""),45793.66666666667)</f>
        <v>45793.66667</v>
      </c>
      <c r="B346" s="1">
        <f>IFERROR(__xludf.DUMMYFUNCTION("""COMPUTED_VALUE"""),6896.7)</f>
        <v>6896.7</v>
      </c>
      <c r="D346" s="2">
        <f>IFERROR(__xludf.DUMMYFUNCTION("""COMPUTED_VALUE"""),45793.66666666667)</f>
        <v>45793.66667</v>
      </c>
      <c r="E346" s="1">
        <f>IFERROR(__xludf.DUMMYFUNCTION("""COMPUTED_VALUE"""),6896.7)</f>
        <v>6896.7</v>
      </c>
      <c r="G346" s="2">
        <f>IFERROR(__xludf.DUMMYFUNCTION("""COMPUTED_VALUE"""),45793.66666666667)</f>
        <v>45793.66667</v>
      </c>
      <c r="H346" s="1">
        <f>IFERROR(__xludf.DUMMYFUNCTION("""COMPUTED_VALUE"""),6824.11)</f>
        <v>6824.11</v>
      </c>
      <c r="J346" s="2">
        <f>IFERROR(__xludf.DUMMYFUNCTION("""COMPUTED_VALUE"""),45793.66666666667)</f>
        <v>45793.66667</v>
      </c>
      <c r="K346" s="1">
        <f>IFERROR(__xludf.DUMMYFUNCTION("""COMPUTED_VALUE"""),6891.58)</f>
        <v>6891.58</v>
      </c>
      <c r="M346" s="2">
        <f>IFERROR(__xludf.DUMMYFUNCTION("""COMPUTED_VALUE"""),45793.66666666667)</f>
        <v>45793.66667</v>
      </c>
      <c r="N346" s="1">
        <f>IFERROR(__xludf.DUMMYFUNCTION("""COMPUTED_VALUE"""),1.115611367E9)</f>
        <v>1115611367</v>
      </c>
    </row>
    <row r="347">
      <c r="A347" s="2">
        <f>IFERROR(__xludf.DUMMYFUNCTION("""COMPUTED_VALUE"""),45796.66666666667)</f>
        <v>45796.66667</v>
      </c>
      <c r="B347" s="1">
        <f>IFERROR(__xludf.DUMMYFUNCTION("""COMPUTED_VALUE"""),6791.57)</f>
        <v>6791.57</v>
      </c>
      <c r="D347" s="2">
        <f>IFERROR(__xludf.DUMMYFUNCTION("""COMPUTED_VALUE"""),45796.66666666667)</f>
        <v>45796.66667</v>
      </c>
      <c r="E347" s="1">
        <f>IFERROR(__xludf.DUMMYFUNCTION("""COMPUTED_VALUE"""),6899.95)</f>
        <v>6899.95</v>
      </c>
      <c r="G347" s="2">
        <f>IFERROR(__xludf.DUMMYFUNCTION("""COMPUTED_VALUE"""),45796.66666666667)</f>
        <v>45796.66667</v>
      </c>
      <c r="H347" s="1">
        <f>IFERROR(__xludf.DUMMYFUNCTION("""COMPUTED_VALUE"""),6791.57)</f>
        <v>6791.57</v>
      </c>
      <c r="J347" s="2">
        <f>IFERROR(__xludf.DUMMYFUNCTION("""COMPUTED_VALUE"""),45796.66666666667)</f>
        <v>45796.66667</v>
      </c>
      <c r="K347" s="1">
        <f>IFERROR(__xludf.DUMMYFUNCTION("""COMPUTED_VALUE"""),6889.79)</f>
        <v>6889.79</v>
      </c>
      <c r="M347" s="2">
        <f>IFERROR(__xludf.DUMMYFUNCTION("""COMPUTED_VALUE"""),45796.66666666667)</f>
        <v>45796.66667</v>
      </c>
      <c r="N347" s="1">
        <f>IFERROR(__xludf.DUMMYFUNCTION("""COMPUTED_VALUE"""),9.53074388E8)</f>
        <v>953074388</v>
      </c>
    </row>
    <row r="348">
      <c r="A348" s="2">
        <f>IFERROR(__xludf.DUMMYFUNCTION("""COMPUTED_VALUE"""),45797.66666666667)</f>
        <v>45797.66667</v>
      </c>
      <c r="B348" s="1">
        <f>IFERROR(__xludf.DUMMYFUNCTION("""COMPUTED_VALUE"""),6848.47)</f>
        <v>6848.47</v>
      </c>
      <c r="D348" s="2">
        <f>IFERROR(__xludf.DUMMYFUNCTION("""COMPUTED_VALUE"""),45797.66666666667)</f>
        <v>45797.66667</v>
      </c>
      <c r="E348" s="1">
        <f>IFERROR(__xludf.DUMMYFUNCTION("""COMPUTED_VALUE"""),6867.14)</f>
        <v>6867.14</v>
      </c>
      <c r="G348" s="2">
        <f>IFERROR(__xludf.DUMMYFUNCTION("""COMPUTED_VALUE"""),45797.66666666667)</f>
        <v>45797.66667</v>
      </c>
      <c r="H348" s="1">
        <f>IFERROR(__xludf.DUMMYFUNCTION("""COMPUTED_VALUE"""),6799.62)</f>
        <v>6799.62</v>
      </c>
      <c r="J348" s="2">
        <f>IFERROR(__xludf.DUMMYFUNCTION("""COMPUTED_VALUE"""),45797.66666666667)</f>
        <v>45797.66667</v>
      </c>
      <c r="K348" s="1">
        <f>IFERROR(__xludf.DUMMYFUNCTION("""COMPUTED_VALUE"""),6851.06)</f>
        <v>6851.06</v>
      </c>
      <c r="M348" s="2">
        <f>IFERROR(__xludf.DUMMYFUNCTION("""COMPUTED_VALUE"""),45797.66666666667)</f>
        <v>45797.66667</v>
      </c>
      <c r="N348" s="1">
        <f>IFERROR(__xludf.DUMMYFUNCTION("""COMPUTED_VALUE"""),8.74470661E8)</f>
        <v>874470661</v>
      </c>
    </row>
    <row r="349">
      <c r="A349" s="2">
        <f>IFERROR(__xludf.DUMMYFUNCTION("""COMPUTED_VALUE"""),45798.66666666667)</f>
        <v>45798.66667</v>
      </c>
      <c r="B349" s="1">
        <f>IFERROR(__xludf.DUMMYFUNCTION("""COMPUTED_VALUE"""),6796.36)</f>
        <v>6796.36</v>
      </c>
      <c r="D349" s="2">
        <f>IFERROR(__xludf.DUMMYFUNCTION("""COMPUTED_VALUE"""),45798.66666666667)</f>
        <v>45798.66667</v>
      </c>
      <c r="E349" s="1">
        <f>IFERROR(__xludf.DUMMYFUNCTION("""COMPUTED_VALUE"""),6915.72)</f>
        <v>6915.72</v>
      </c>
      <c r="G349" s="2">
        <f>IFERROR(__xludf.DUMMYFUNCTION("""COMPUTED_VALUE"""),45798.66666666667)</f>
        <v>45798.66667</v>
      </c>
      <c r="H349" s="1">
        <f>IFERROR(__xludf.DUMMYFUNCTION("""COMPUTED_VALUE"""),6729.91)</f>
        <v>6729.91</v>
      </c>
      <c r="J349" s="2">
        <f>IFERROR(__xludf.DUMMYFUNCTION("""COMPUTED_VALUE"""),45798.66666666667)</f>
        <v>45798.66667</v>
      </c>
      <c r="K349" s="1">
        <f>IFERROR(__xludf.DUMMYFUNCTION("""COMPUTED_VALUE"""),6761.14)</f>
        <v>6761.14</v>
      </c>
      <c r="M349" s="2">
        <f>IFERROR(__xludf.DUMMYFUNCTION("""COMPUTED_VALUE"""),45798.66666666667)</f>
        <v>45798.66667</v>
      </c>
      <c r="N349" s="1">
        <f>IFERROR(__xludf.DUMMYFUNCTION("""COMPUTED_VALUE"""),1.227022485E9)</f>
        <v>1227022485</v>
      </c>
    </row>
    <row r="350">
      <c r="A350" s="2">
        <f>IFERROR(__xludf.DUMMYFUNCTION("""COMPUTED_VALUE"""),45799.66666666667)</f>
        <v>45799.66667</v>
      </c>
      <c r="B350" s="1">
        <f>IFERROR(__xludf.DUMMYFUNCTION("""COMPUTED_VALUE"""),6778.28)</f>
        <v>6778.28</v>
      </c>
      <c r="D350" s="2">
        <f>IFERROR(__xludf.DUMMYFUNCTION("""COMPUTED_VALUE"""),45799.66666666667)</f>
        <v>45799.66667</v>
      </c>
      <c r="E350" s="1">
        <f>IFERROR(__xludf.DUMMYFUNCTION("""COMPUTED_VALUE"""),6851.43)</f>
        <v>6851.43</v>
      </c>
      <c r="G350" s="2">
        <f>IFERROR(__xludf.DUMMYFUNCTION("""COMPUTED_VALUE"""),45799.66666666667)</f>
        <v>45799.66667</v>
      </c>
      <c r="H350" s="1">
        <f>IFERROR(__xludf.DUMMYFUNCTION("""COMPUTED_VALUE"""),6758.35)</f>
        <v>6758.35</v>
      </c>
      <c r="J350" s="2">
        <f>IFERROR(__xludf.DUMMYFUNCTION("""COMPUTED_VALUE"""),45799.66666666667)</f>
        <v>45799.66667</v>
      </c>
      <c r="K350" s="1">
        <f>IFERROR(__xludf.DUMMYFUNCTION("""COMPUTED_VALUE"""),6781.38)</f>
        <v>6781.38</v>
      </c>
      <c r="M350" s="2">
        <f>IFERROR(__xludf.DUMMYFUNCTION("""COMPUTED_VALUE"""),45799.66666666667)</f>
        <v>45799.66667</v>
      </c>
      <c r="N350" s="1">
        <f>IFERROR(__xludf.DUMMYFUNCTION("""COMPUTED_VALUE"""),1.060576503E9)</f>
        <v>1060576503</v>
      </c>
    </row>
    <row r="351">
      <c r="A351" s="2">
        <f>IFERROR(__xludf.DUMMYFUNCTION("""COMPUTED_VALUE"""),45800.66666666667)</f>
        <v>45800.66667</v>
      </c>
      <c r="B351" s="1">
        <f>IFERROR(__xludf.DUMMYFUNCTION("""COMPUTED_VALUE"""),6655.47)</f>
        <v>6655.47</v>
      </c>
      <c r="D351" s="2">
        <f>IFERROR(__xludf.DUMMYFUNCTION("""COMPUTED_VALUE"""),45800.66666666667)</f>
        <v>45800.66667</v>
      </c>
      <c r="E351" s="1">
        <f>IFERROR(__xludf.DUMMYFUNCTION("""COMPUTED_VALUE"""),6736.53)</f>
        <v>6736.53</v>
      </c>
      <c r="G351" s="2">
        <f>IFERROR(__xludf.DUMMYFUNCTION("""COMPUTED_VALUE"""),45800.66666666667)</f>
        <v>45800.66667</v>
      </c>
      <c r="H351" s="1">
        <f>IFERROR(__xludf.DUMMYFUNCTION("""COMPUTED_VALUE"""),6655.18)</f>
        <v>6655.18</v>
      </c>
      <c r="J351" s="2">
        <f>IFERROR(__xludf.DUMMYFUNCTION("""COMPUTED_VALUE"""),45800.66666666667)</f>
        <v>45800.66667</v>
      </c>
      <c r="K351" s="1">
        <f>IFERROR(__xludf.DUMMYFUNCTION("""COMPUTED_VALUE"""),6688.67)</f>
        <v>6688.67</v>
      </c>
      <c r="M351" s="2">
        <f>IFERROR(__xludf.DUMMYFUNCTION("""COMPUTED_VALUE"""),45800.66666666667)</f>
        <v>45800.66667</v>
      </c>
      <c r="N351" s="1">
        <f>IFERROR(__xludf.DUMMYFUNCTION("""COMPUTED_VALUE"""),1.01550637E9)</f>
        <v>1015506370</v>
      </c>
    </row>
    <row r="352">
      <c r="A352" s="2">
        <f>IFERROR(__xludf.DUMMYFUNCTION("""COMPUTED_VALUE"""),45804.66666666667)</f>
        <v>45804.66667</v>
      </c>
      <c r="B352" s="1">
        <f>IFERROR(__xludf.DUMMYFUNCTION("""COMPUTED_VALUE"""),6796.57)</f>
        <v>6796.57</v>
      </c>
      <c r="D352" s="2">
        <f>IFERROR(__xludf.DUMMYFUNCTION("""COMPUTED_VALUE"""),45804.66666666667)</f>
        <v>45804.66667</v>
      </c>
      <c r="E352" s="1">
        <f>IFERROR(__xludf.DUMMYFUNCTION("""COMPUTED_VALUE"""),6863.43)</f>
        <v>6863.43</v>
      </c>
      <c r="G352" s="2">
        <f>IFERROR(__xludf.DUMMYFUNCTION("""COMPUTED_VALUE"""),45804.66666666667)</f>
        <v>45804.66667</v>
      </c>
      <c r="H352" s="1">
        <f>IFERROR(__xludf.DUMMYFUNCTION("""COMPUTED_VALUE"""),6778.23)</f>
        <v>6778.23</v>
      </c>
      <c r="J352" s="2">
        <f>IFERROR(__xludf.DUMMYFUNCTION("""COMPUTED_VALUE"""),45804.66666666667)</f>
        <v>45804.66667</v>
      </c>
      <c r="K352" s="1">
        <f>IFERROR(__xludf.DUMMYFUNCTION("""COMPUTED_VALUE"""),6859.5)</f>
        <v>6859.5</v>
      </c>
      <c r="M352" s="2">
        <f>IFERROR(__xludf.DUMMYFUNCTION("""COMPUTED_VALUE"""),45804.66666666667)</f>
        <v>45804.66667</v>
      </c>
      <c r="N352" s="1">
        <f>IFERROR(__xludf.DUMMYFUNCTION("""COMPUTED_VALUE"""),1.146115043E9)</f>
        <v>1146115043</v>
      </c>
    </row>
    <row r="353">
      <c r="A353" s="2">
        <f>IFERROR(__xludf.DUMMYFUNCTION("""COMPUTED_VALUE"""),45805.66666666667)</f>
        <v>45805.66667</v>
      </c>
      <c r="B353" s="1">
        <f>IFERROR(__xludf.DUMMYFUNCTION("""COMPUTED_VALUE"""),6873.85)</f>
        <v>6873.85</v>
      </c>
      <c r="D353" s="2">
        <f>IFERROR(__xludf.DUMMYFUNCTION("""COMPUTED_VALUE"""),45805.66666666667)</f>
        <v>45805.66667</v>
      </c>
      <c r="E353" s="1">
        <f>IFERROR(__xludf.DUMMYFUNCTION("""COMPUTED_VALUE"""),6900.89)</f>
        <v>6900.89</v>
      </c>
      <c r="G353" s="2">
        <f>IFERROR(__xludf.DUMMYFUNCTION("""COMPUTED_VALUE"""),45805.66666666667)</f>
        <v>45805.66667</v>
      </c>
      <c r="H353" s="1">
        <f>IFERROR(__xludf.DUMMYFUNCTION("""COMPUTED_VALUE"""),6829.71)</f>
        <v>6829.71</v>
      </c>
      <c r="J353" s="2">
        <f>IFERROR(__xludf.DUMMYFUNCTION("""COMPUTED_VALUE"""),45805.66666666667)</f>
        <v>45805.66667</v>
      </c>
      <c r="K353" s="1">
        <f>IFERROR(__xludf.DUMMYFUNCTION("""COMPUTED_VALUE"""),6837.49)</f>
        <v>6837.49</v>
      </c>
      <c r="M353" s="2">
        <f>IFERROR(__xludf.DUMMYFUNCTION("""COMPUTED_VALUE"""),45805.66666666667)</f>
        <v>45805.66667</v>
      </c>
      <c r="N353" s="1">
        <f>IFERROR(__xludf.DUMMYFUNCTION("""COMPUTED_VALUE"""),1.080768556E9)</f>
        <v>1080768556</v>
      </c>
    </row>
    <row r="354">
      <c r="A354" s="2">
        <f>IFERROR(__xludf.DUMMYFUNCTION("""COMPUTED_VALUE"""),45806.66666666667)</f>
        <v>45806.66667</v>
      </c>
      <c r="B354" s="1">
        <f>IFERROR(__xludf.DUMMYFUNCTION("""COMPUTED_VALUE"""),6964.14)</f>
        <v>6964.14</v>
      </c>
      <c r="D354" s="2">
        <f>IFERROR(__xludf.DUMMYFUNCTION("""COMPUTED_VALUE"""),45806.66666666667)</f>
        <v>45806.66667</v>
      </c>
      <c r="E354" s="1">
        <f>IFERROR(__xludf.DUMMYFUNCTION("""COMPUTED_VALUE"""),6964.14)</f>
        <v>6964.14</v>
      </c>
      <c r="G354" s="2">
        <f>IFERROR(__xludf.DUMMYFUNCTION("""COMPUTED_VALUE"""),45806.66666666667)</f>
        <v>45806.66667</v>
      </c>
      <c r="H354" s="1">
        <f>IFERROR(__xludf.DUMMYFUNCTION("""COMPUTED_VALUE"""),6833.24)</f>
        <v>6833.24</v>
      </c>
      <c r="J354" s="2">
        <f>IFERROR(__xludf.DUMMYFUNCTION("""COMPUTED_VALUE"""),45806.66666666667)</f>
        <v>45806.66667</v>
      </c>
      <c r="K354" s="1">
        <f>IFERROR(__xludf.DUMMYFUNCTION("""COMPUTED_VALUE"""),6866.65)</f>
        <v>6866.65</v>
      </c>
      <c r="M354" s="2">
        <f>IFERROR(__xludf.DUMMYFUNCTION("""COMPUTED_VALUE"""),45806.66666666667)</f>
        <v>45806.66667</v>
      </c>
      <c r="N354" s="1">
        <f>IFERROR(__xludf.DUMMYFUNCTION("""COMPUTED_VALUE"""),1.255777414E9)</f>
        <v>1255777414</v>
      </c>
    </row>
    <row r="355">
      <c r="A355" s="2">
        <f>IFERROR(__xludf.DUMMYFUNCTION("""COMPUTED_VALUE"""),45807.66666666667)</f>
        <v>45807.66667</v>
      </c>
      <c r="B355" s="1">
        <f>IFERROR(__xludf.DUMMYFUNCTION("""COMPUTED_VALUE"""),6856.14)</f>
        <v>6856.14</v>
      </c>
      <c r="D355" s="2">
        <f>IFERROR(__xludf.DUMMYFUNCTION("""COMPUTED_VALUE"""),45807.66666666667)</f>
        <v>45807.66667</v>
      </c>
      <c r="E355" s="1">
        <f>IFERROR(__xludf.DUMMYFUNCTION("""COMPUTED_VALUE"""),6864.11)</f>
        <v>6864.11</v>
      </c>
      <c r="G355" s="2">
        <f>IFERROR(__xludf.DUMMYFUNCTION("""COMPUTED_VALUE"""),45807.66666666667)</f>
        <v>45807.66667</v>
      </c>
      <c r="H355" s="1">
        <f>IFERROR(__xludf.DUMMYFUNCTION("""COMPUTED_VALUE"""),6726.53)</f>
        <v>6726.53</v>
      </c>
      <c r="J355" s="2">
        <f>IFERROR(__xludf.DUMMYFUNCTION("""COMPUTED_VALUE"""),45807.66666666667)</f>
        <v>45807.66667</v>
      </c>
      <c r="K355" s="1">
        <f>IFERROR(__xludf.DUMMYFUNCTION("""COMPUTED_VALUE"""),6845.43)</f>
        <v>6845.43</v>
      </c>
      <c r="M355" s="2">
        <f>IFERROR(__xludf.DUMMYFUNCTION("""COMPUTED_VALUE"""),45807.66666666667)</f>
        <v>45807.66667</v>
      </c>
      <c r="N355" s="1">
        <f>IFERROR(__xludf.DUMMYFUNCTION("""COMPUTED_VALUE"""),1.768151923E9)</f>
        <v>1768151923</v>
      </c>
    </row>
    <row r="356">
      <c r="A356" s="2">
        <f>IFERROR(__xludf.DUMMYFUNCTION("""COMPUTED_VALUE"""),45810.66666666667)</f>
        <v>45810.66667</v>
      </c>
      <c r="B356" s="1">
        <f>IFERROR(__xludf.DUMMYFUNCTION("""COMPUTED_VALUE"""),6821.02)</f>
        <v>6821.02</v>
      </c>
      <c r="D356" s="2">
        <f>IFERROR(__xludf.DUMMYFUNCTION("""COMPUTED_VALUE"""),45810.66666666667)</f>
        <v>45810.66667</v>
      </c>
      <c r="E356" s="1">
        <f>IFERROR(__xludf.DUMMYFUNCTION("""COMPUTED_VALUE"""),6912.9)</f>
        <v>6912.9</v>
      </c>
      <c r="G356" s="2">
        <f>IFERROR(__xludf.DUMMYFUNCTION("""COMPUTED_VALUE"""),45810.66666666667)</f>
        <v>45810.66667</v>
      </c>
      <c r="H356" s="1">
        <f>IFERROR(__xludf.DUMMYFUNCTION("""COMPUTED_VALUE"""),6819.2)</f>
        <v>6819.2</v>
      </c>
      <c r="J356" s="2">
        <f>IFERROR(__xludf.DUMMYFUNCTION("""COMPUTED_VALUE"""),45810.66666666667)</f>
        <v>45810.66667</v>
      </c>
      <c r="K356" s="1">
        <f>IFERROR(__xludf.DUMMYFUNCTION("""COMPUTED_VALUE"""),6907.21)</f>
        <v>6907.21</v>
      </c>
      <c r="M356" s="2">
        <f>IFERROR(__xludf.DUMMYFUNCTION("""COMPUTED_VALUE"""),45810.66666666667)</f>
        <v>45810.66667</v>
      </c>
      <c r="N356" s="1">
        <f>IFERROR(__xludf.DUMMYFUNCTION("""COMPUTED_VALUE"""),1.014837181E9)</f>
        <v>1014837181</v>
      </c>
    </row>
    <row r="357">
      <c r="A357" s="2">
        <f>IFERROR(__xludf.DUMMYFUNCTION("""COMPUTED_VALUE"""),45811.66666666667)</f>
        <v>45811.66667</v>
      </c>
      <c r="B357" s="1">
        <f>IFERROR(__xludf.DUMMYFUNCTION("""COMPUTED_VALUE"""),6916.07)</f>
        <v>6916.07</v>
      </c>
      <c r="D357" s="2">
        <f>IFERROR(__xludf.DUMMYFUNCTION("""COMPUTED_VALUE"""),45811.66666666667)</f>
        <v>45811.66667</v>
      </c>
      <c r="E357" s="1">
        <f>IFERROR(__xludf.DUMMYFUNCTION("""COMPUTED_VALUE"""),6991.28)</f>
        <v>6991.28</v>
      </c>
      <c r="G357" s="2">
        <f>IFERROR(__xludf.DUMMYFUNCTION("""COMPUTED_VALUE"""),45811.66666666667)</f>
        <v>45811.66667</v>
      </c>
      <c r="H357" s="1">
        <f>IFERROR(__xludf.DUMMYFUNCTION("""COMPUTED_VALUE"""),6896.77)</f>
        <v>6896.77</v>
      </c>
      <c r="J357" s="2">
        <f>IFERROR(__xludf.DUMMYFUNCTION("""COMPUTED_VALUE"""),45811.66666666667)</f>
        <v>45811.66667</v>
      </c>
      <c r="K357" s="1">
        <f>IFERROR(__xludf.DUMMYFUNCTION("""COMPUTED_VALUE"""),6979.52)</f>
        <v>6979.52</v>
      </c>
      <c r="M357" s="2">
        <f>IFERROR(__xludf.DUMMYFUNCTION("""COMPUTED_VALUE"""),45811.66666666667)</f>
        <v>45811.66667</v>
      </c>
      <c r="N357" s="1">
        <f>IFERROR(__xludf.DUMMYFUNCTION("""COMPUTED_VALUE"""),1.136977008E9)</f>
        <v>1136977008</v>
      </c>
    </row>
    <row r="358">
      <c r="A358" s="2">
        <f>IFERROR(__xludf.DUMMYFUNCTION("""COMPUTED_VALUE"""),45812.66666666667)</f>
        <v>45812.66667</v>
      </c>
      <c r="B358" s="1">
        <f>IFERROR(__xludf.DUMMYFUNCTION("""COMPUTED_VALUE"""),6996.29)</f>
        <v>6996.29</v>
      </c>
      <c r="D358" s="2">
        <f>IFERROR(__xludf.DUMMYFUNCTION("""COMPUTED_VALUE"""),45812.66666666667)</f>
        <v>45812.66667</v>
      </c>
      <c r="E358" s="1">
        <f>IFERROR(__xludf.DUMMYFUNCTION("""COMPUTED_VALUE"""),7029.97)</f>
        <v>7029.97</v>
      </c>
      <c r="G358" s="2">
        <f>IFERROR(__xludf.DUMMYFUNCTION("""COMPUTED_VALUE"""),45812.66666666667)</f>
        <v>45812.66667</v>
      </c>
      <c r="H358" s="1">
        <f>IFERROR(__xludf.DUMMYFUNCTION("""COMPUTED_VALUE"""),6980.08)</f>
        <v>6980.08</v>
      </c>
      <c r="J358" s="2">
        <f>IFERROR(__xludf.DUMMYFUNCTION("""COMPUTED_VALUE"""),45812.66666666667)</f>
        <v>45812.66667</v>
      </c>
      <c r="K358" s="1">
        <f>IFERROR(__xludf.DUMMYFUNCTION("""COMPUTED_VALUE"""),7019.11)</f>
        <v>7019.11</v>
      </c>
      <c r="M358" s="2">
        <f>IFERROR(__xludf.DUMMYFUNCTION("""COMPUTED_VALUE"""),45812.66666666667)</f>
        <v>45812.66667</v>
      </c>
      <c r="N358" s="1">
        <f>IFERROR(__xludf.DUMMYFUNCTION("""COMPUTED_VALUE"""),1.073404574E9)</f>
        <v>1073404574</v>
      </c>
    </row>
    <row r="359">
      <c r="A359" s="2">
        <f>IFERROR(__xludf.DUMMYFUNCTION("""COMPUTED_VALUE"""),45813.66666666667)</f>
        <v>45813.66667</v>
      </c>
      <c r="B359" s="1">
        <f>IFERROR(__xludf.DUMMYFUNCTION("""COMPUTED_VALUE"""),7053.36)</f>
        <v>7053.36</v>
      </c>
      <c r="D359" s="2">
        <f>IFERROR(__xludf.DUMMYFUNCTION("""COMPUTED_VALUE"""),45813.66666666667)</f>
        <v>45813.66667</v>
      </c>
      <c r="E359" s="1">
        <f>IFERROR(__xludf.DUMMYFUNCTION("""COMPUTED_VALUE"""),7095.32)</f>
        <v>7095.32</v>
      </c>
      <c r="G359" s="2">
        <f>IFERROR(__xludf.DUMMYFUNCTION("""COMPUTED_VALUE"""),45813.66666666667)</f>
        <v>45813.66667</v>
      </c>
      <c r="H359" s="1">
        <f>IFERROR(__xludf.DUMMYFUNCTION("""COMPUTED_VALUE"""),6970.76)</f>
        <v>6970.76</v>
      </c>
      <c r="J359" s="2">
        <f>IFERROR(__xludf.DUMMYFUNCTION("""COMPUTED_VALUE"""),45813.66666666667)</f>
        <v>45813.66667</v>
      </c>
      <c r="K359" s="1">
        <f>IFERROR(__xludf.DUMMYFUNCTION("""COMPUTED_VALUE"""),6994.72)</f>
        <v>6994.72</v>
      </c>
      <c r="M359" s="2">
        <f>IFERROR(__xludf.DUMMYFUNCTION("""COMPUTED_VALUE"""),45813.66666666667)</f>
        <v>45813.66667</v>
      </c>
      <c r="N359" s="1">
        <f>IFERROR(__xludf.DUMMYFUNCTION("""COMPUTED_VALUE"""),1.222555559E9)</f>
        <v>1222555559</v>
      </c>
    </row>
    <row r="360">
      <c r="A360" s="2">
        <f>IFERROR(__xludf.DUMMYFUNCTION("""COMPUTED_VALUE"""),45814.66666666667)</f>
        <v>45814.66667</v>
      </c>
      <c r="B360" s="1">
        <f>IFERROR(__xludf.DUMMYFUNCTION("""COMPUTED_VALUE"""),7065.5)</f>
        <v>7065.5</v>
      </c>
      <c r="D360" s="2">
        <f>IFERROR(__xludf.DUMMYFUNCTION("""COMPUTED_VALUE"""),45814.66666666667)</f>
        <v>45814.66667</v>
      </c>
      <c r="E360" s="1">
        <f>IFERROR(__xludf.DUMMYFUNCTION("""COMPUTED_VALUE"""),7099.39)</f>
        <v>7099.39</v>
      </c>
      <c r="G360" s="2">
        <f>IFERROR(__xludf.DUMMYFUNCTION("""COMPUTED_VALUE"""),45814.66666666667)</f>
        <v>45814.66667</v>
      </c>
      <c r="H360" s="1">
        <f>IFERROR(__xludf.DUMMYFUNCTION("""COMPUTED_VALUE"""),7044.8)</f>
        <v>7044.8</v>
      </c>
      <c r="J360" s="2">
        <f>IFERROR(__xludf.DUMMYFUNCTION("""COMPUTED_VALUE"""),45814.66666666667)</f>
        <v>45814.66667</v>
      </c>
      <c r="K360" s="1">
        <f>IFERROR(__xludf.DUMMYFUNCTION("""COMPUTED_VALUE"""),7068.75)</f>
        <v>7068.75</v>
      </c>
      <c r="M360" s="2">
        <f>IFERROR(__xludf.DUMMYFUNCTION("""COMPUTED_VALUE"""),45814.66666666667)</f>
        <v>45814.66667</v>
      </c>
      <c r="N360" s="1">
        <f>IFERROR(__xludf.DUMMYFUNCTION("""COMPUTED_VALUE"""),9.93586927E8)</f>
        <v>993586927</v>
      </c>
    </row>
    <row r="361">
      <c r="A361" s="2">
        <f>IFERROR(__xludf.DUMMYFUNCTION("""COMPUTED_VALUE"""),45817.66666666667)</f>
        <v>45817.66667</v>
      </c>
      <c r="B361" s="1">
        <f>IFERROR(__xludf.DUMMYFUNCTION("""COMPUTED_VALUE"""),7090.95)</f>
        <v>7090.95</v>
      </c>
      <c r="D361" s="2">
        <f>IFERROR(__xludf.DUMMYFUNCTION("""COMPUTED_VALUE"""),45817.66666666667)</f>
        <v>45817.66667</v>
      </c>
      <c r="E361" s="1">
        <f>IFERROR(__xludf.DUMMYFUNCTION("""COMPUTED_VALUE"""),7140.16)</f>
        <v>7140.16</v>
      </c>
      <c r="G361" s="2">
        <f>IFERROR(__xludf.DUMMYFUNCTION("""COMPUTED_VALUE"""),45817.66666666667)</f>
        <v>45817.66667</v>
      </c>
      <c r="H361" s="1">
        <f>IFERROR(__xludf.DUMMYFUNCTION("""COMPUTED_VALUE"""),7084.35)</f>
        <v>7084.35</v>
      </c>
      <c r="J361" s="2">
        <f>IFERROR(__xludf.DUMMYFUNCTION("""COMPUTED_VALUE"""),45817.66666666667)</f>
        <v>45817.66667</v>
      </c>
      <c r="K361" s="1">
        <f>IFERROR(__xludf.DUMMYFUNCTION("""COMPUTED_VALUE"""),7089.09)</f>
        <v>7089.09</v>
      </c>
      <c r="M361" s="2">
        <f>IFERROR(__xludf.DUMMYFUNCTION("""COMPUTED_VALUE"""),45817.66666666667)</f>
        <v>45817.66667</v>
      </c>
      <c r="N361" s="1">
        <f>IFERROR(__xludf.DUMMYFUNCTION("""COMPUTED_VALUE"""),1.084327137E9)</f>
        <v>1084327137</v>
      </c>
    </row>
    <row r="362">
      <c r="A362" s="2">
        <f>IFERROR(__xludf.DUMMYFUNCTION("""COMPUTED_VALUE"""),45818.66666666667)</f>
        <v>45818.66667</v>
      </c>
      <c r="B362" s="1">
        <f>IFERROR(__xludf.DUMMYFUNCTION("""COMPUTED_VALUE"""),7094.9)</f>
        <v>7094.9</v>
      </c>
      <c r="D362" s="2">
        <f>IFERROR(__xludf.DUMMYFUNCTION("""COMPUTED_VALUE"""),45818.66666666667)</f>
        <v>45818.66667</v>
      </c>
      <c r="E362" s="1">
        <f>IFERROR(__xludf.DUMMYFUNCTION("""COMPUTED_VALUE"""),7140.14)</f>
        <v>7140.14</v>
      </c>
      <c r="G362" s="2">
        <f>IFERROR(__xludf.DUMMYFUNCTION("""COMPUTED_VALUE"""),45818.66666666667)</f>
        <v>45818.66667</v>
      </c>
      <c r="H362" s="1">
        <f>IFERROR(__xludf.DUMMYFUNCTION("""COMPUTED_VALUE"""),7066.55)</f>
        <v>7066.55</v>
      </c>
      <c r="J362" s="2">
        <f>IFERROR(__xludf.DUMMYFUNCTION("""COMPUTED_VALUE"""),45818.66666666667)</f>
        <v>45818.66667</v>
      </c>
      <c r="K362" s="1">
        <f>IFERROR(__xludf.DUMMYFUNCTION("""COMPUTED_VALUE"""),7128.69)</f>
        <v>7128.69</v>
      </c>
      <c r="M362" s="2">
        <f>IFERROR(__xludf.DUMMYFUNCTION("""COMPUTED_VALUE"""),45818.66666666667)</f>
        <v>45818.66667</v>
      </c>
      <c r="N362" s="1">
        <f>IFERROR(__xludf.DUMMYFUNCTION("""COMPUTED_VALUE"""),1.144097428E9)</f>
        <v>1144097428</v>
      </c>
    </row>
    <row r="363">
      <c r="A363" s="2">
        <f>IFERROR(__xludf.DUMMYFUNCTION("""COMPUTED_VALUE"""),45819.66666666667)</f>
        <v>45819.66667</v>
      </c>
      <c r="B363" s="1">
        <f>IFERROR(__xludf.DUMMYFUNCTION("""COMPUTED_VALUE"""),7145.44)</f>
        <v>7145.44</v>
      </c>
      <c r="D363" s="2">
        <f>IFERROR(__xludf.DUMMYFUNCTION("""COMPUTED_VALUE"""),45819.66666666667)</f>
        <v>45819.66667</v>
      </c>
      <c r="E363" s="1">
        <f>IFERROR(__xludf.DUMMYFUNCTION("""COMPUTED_VALUE"""),7167.12)</f>
        <v>7167.12</v>
      </c>
      <c r="G363" s="2">
        <f>IFERROR(__xludf.DUMMYFUNCTION("""COMPUTED_VALUE"""),45819.66666666667)</f>
        <v>45819.66667</v>
      </c>
      <c r="H363" s="1">
        <f>IFERROR(__xludf.DUMMYFUNCTION("""COMPUTED_VALUE"""),7071.48)</f>
        <v>7071.48</v>
      </c>
      <c r="J363" s="2">
        <f>IFERROR(__xludf.DUMMYFUNCTION("""COMPUTED_VALUE"""),45819.66666666667)</f>
        <v>45819.66667</v>
      </c>
      <c r="K363" s="1">
        <f>IFERROR(__xludf.DUMMYFUNCTION("""COMPUTED_VALUE"""),7098.92)</f>
        <v>7098.92</v>
      </c>
      <c r="M363" s="2">
        <f>IFERROR(__xludf.DUMMYFUNCTION("""COMPUTED_VALUE"""),45819.66666666667)</f>
        <v>45819.66667</v>
      </c>
      <c r="N363" s="1">
        <f>IFERROR(__xludf.DUMMYFUNCTION("""COMPUTED_VALUE"""),1.101811169E9)</f>
        <v>1101811169</v>
      </c>
    </row>
    <row r="364">
      <c r="A364" s="2">
        <f>IFERROR(__xludf.DUMMYFUNCTION("""COMPUTED_VALUE"""),45820.66666666667)</f>
        <v>45820.66667</v>
      </c>
      <c r="B364" s="1">
        <f>IFERROR(__xludf.DUMMYFUNCTION("""COMPUTED_VALUE"""),7088.86)</f>
        <v>7088.86</v>
      </c>
      <c r="D364" s="2">
        <f>IFERROR(__xludf.DUMMYFUNCTION("""COMPUTED_VALUE"""),45820.66666666667)</f>
        <v>45820.66667</v>
      </c>
      <c r="E364" s="1">
        <f>IFERROR(__xludf.DUMMYFUNCTION("""COMPUTED_VALUE"""),7160.15)</f>
        <v>7160.15</v>
      </c>
      <c r="G364" s="2">
        <f>IFERROR(__xludf.DUMMYFUNCTION("""COMPUTED_VALUE"""),45820.66666666667)</f>
        <v>45820.66667</v>
      </c>
      <c r="H364" s="1">
        <f>IFERROR(__xludf.DUMMYFUNCTION("""COMPUTED_VALUE"""),7088.86)</f>
        <v>7088.86</v>
      </c>
      <c r="J364" s="2">
        <f>IFERROR(__xludf.DUMMYFUNCTION("""COMPUTED_VALUE"""),45820.66666666667)</f>
        <v>45820.66667</v>
      </c>
      <c r="K364" s="1">
        <f>IFERROR(__xludf.DUMMYFUNCTION("""COMPUTED_VALUE"""),7148.59)</f>
        <v>7148.59</v>
      </c>
      <c r="M364" s="2">
        <f>IFERROR(__xludf.DUMMYFUNCTION("""COMPUTED_VALUE"""),45820.66666666667)</f>
        <v>45820.66667</v>
      </c>
      <c r="N364" s="1">
        <f>IFERROR(__xludf.DUMMYFUNCTION("""COMPUTED_VALUE"""),9.43444012E8)</f>
        <v>943444012</v>
      </c>
    </row>
    <row r="365">
      <c r="A365" s="2">
        <f>IFERROR(__xludf.DUMMYFUNCTION("""COMPUTED_VALUE"""),45821.66666666667)</f>
        <v>45821.66667</v>
      </c>
      <c r="B365" s="1">
        <f>IFERROR(__xludf.DUMMYFUNCTION("""COMPUTED_VALUE"""),7064.91)</f>
        <v>7064.91</v>
      </c>
      <c r="D365" s="2">
        <f>IFERROR(__xludf.DUMMYFUNCTION("""COMPUTED_VALUE"""),45821.66666666667)</f>
        <v>45821.66667</v>
      </c>
      <c r="E365" s="1">
        <f>IFERROR(__xludf.DUMMYFUNCTION("""COMPUTED_VALUE"""),7121.81)</f>
        <v>7121.81</v>
      </c>
      <c r="G365" s="2">
        <f>IFERROR(__xludf.DUMMYFUNCTION("""COMPUTED_VALUE"""),45821.66666666667)</f>
        <v>45821.66667</v>
      </c>
      <c r="H365" s="1">
        <f>IFERROR(__xludf.DUMMYFUNCTION("""COMPUTED_VALUE"""),7028.16)</f>
        <v>7028.16</v>
      </c>
      <c r="J365" s="2">
        <f>IFERROR(__xludf.DUMMYFUNCTION("""COMPUTED_VALUE"""),45821.66666666667)</f>
        <v>45821.66667</v>
      </c>
      <c r="K365" s="1">
        <f>IFERROR(__xludf.DUMMYFUNCTION("""COMPUTED_VALUE"""),7046.38)</f>
        <v>7046.38</v>
      </c>
      <c r="M365" s="2">
        <f>IFERROR(__xludf.DUMMYFUNCTION("""COMPUTED_VALUE"""),45821.66666666667)</f>
        <v>45821.66667</v>
      </c>
      <c r="N365" s="1">
        <f>IFERROR(__xludf.DUMMYFUNCTION("""COMPUTED_VALUE"""),1.059740045E9)</f>
        <v>1059740045</v>
      </c>
    </row>
    <row r="366">
      <c r="A366" s="2">
        <f>IFERROR(__xludf.DUMMYFUNCTION("""COMPUTED_VALUE"""),45824.66666666667)</f>
        <v>45824.66667</v>
      </c>
      <c r="B366" s="1">
        <f>IFERROR(__xludf.DUMMYFUNCTION("""COMPUTED_VALUE"""),7097.23)</f>
        <v>7097.23</v>
      </c>
      <c r="D366" s="2">
        <f>IFERROR(__xludf.DUMMYFUNCTION("""COMPUTED_VALUE"""),45824.66666666667)</f>
        <v>45824.66667</v>
      </c>
      <c r="E366" s="1">
        <f>IFERROR(__xludf.DUMMYFUNCTION("""COMPUTED_VALUE"""),7175.09)</f>
        <v>7175.09</v>
      </c>
      <c r="G366" s="2">
        <f>IFERROR(__xludf.DUMMYFUNCTION("""COMPUTED_VALUE"""),45824.66666666667)</f>
        <v>45824.66667</v>
      </c>
      <c r="H366" s="1">
        <f>IFERROR(__xludf.DUMMYFUNCTION("""COMPUTED_VALUE"""),7097.23)</f>
        <v>7097.23</v>
      </c>
      <c r="J366" s="2">
        <f>IFERROR(__xludf.DUMMYFUNCTION("""COMPUTED_VALUE"""),45824.66666666667)</f>
        <v>45824.66667</v>
      </c>
      <c r="K366" s="1">
        <f>IFERROR(__xludf.DUMMYFUNCTION("""COMPUTED_VALUE"""),7159.57)</f>
        <v>7159.57</v>
      </c>
      <c r="M366" s="2">
        <f>IFERROR(__xludf.DUMMYFUNCTION("""COMPUTED_VALUE"""),45824.66666666667)</f>
        <v>45824.66667</v>
      </c>
      <c r="N366" s="1">
        <f>IFERROR(__xludf.DUMMYFUNCTION("""COMPUTED_VALUE"""),1.095921998E9)</f>
        <v>1095921998</v>
      </c>
    </row>
    <row r="367">
      <c r="A367" s="2">
        <f>IFERROR(__xludf.DUMMYFUNCTION("""COMPUTED_VALUE"""),45825.66666666667)</f>
        <v>45825.66667</v>
      </c>
      <c r="B367" s="1">
        <f>IFERROR(__xludf.DUMMYFUNCTION("""COMPUTED_VALUE"""),7126.37)</f>
        <v>7126.37</v>
      </c>
      <c r="D367" s="2">
        <f>IFERROR(__xludf.DUMMYFUNCTION("""COMPUTED_VALUE"""),45825.66666666667)</f>
        <v>45825.66667</v>
      </c>
      <c r="E367" s="1">
        <f>IFERROR(__xludf.DUMMYFUNCTION("""COMPUTED_VALUE"""),7162.64)</f>
        <v>7162.64</v>
      </c>
      <c r="G367" s="2">
        <f>IFERROR(__xludf.DUMMYFUNCTION("""COMPUTED_VALUE"""),45825.66666666667)</f>
        <v>45825.66667</v>
      </c>
      <c r="H367" s="1">
        <f>IFERROR(__xludf.DUMMYFUNCTION("""COMPUTED_VALUE"""),7097.89)</f>
        <v>7097.89</v>
      </c>
      <c r="J367" s="2">
        <f>IFERROR(__xludf.DUMMYFUNCTION("""COMPUTED_VALUE"""),45825.66666666667)</f>
        <v>45825.66667</v>
      </c>
      <c r="K367" s="1">
        <f>IFERROR(__xludf.DUMMYFUNCTION("""COMPUTED_VALUE"""),7111.3)</f>
        <v>7111.3</v>
      </c>
      <c r="M367" s="2">
        <f>IFERROR(__xludf.DUMMYFUNCTION("""COMPUTED_VALUE"""),45825.66666666667)</f>
        <v>45825.66667</v>
      </c>
      <c r="N367" s="1">
        <f>IFERROR(__xludf.DUMMYFUNCTION("""COMPUTED_VALUE"""),1.021354089E9)</f>
        <v>1021354089</v>
      </c>
    </row>
    <row r="368">
      <c r="A368" s="2">
        <f>IFERROR(__xludf.DUMMYFUNCTION("""COMPUTED_VALUE"""),45826.66666666667)</f>
        <v>45826.66667</v>
      </c>
      <c r="B368" s="1">
        <f>IFERROR(__xludf.DUMMYFUNCTION("""COMPUTED_VALUE"""),7121.72)</f>
        <v>7121.72</v>
      </c>
      <c r="D368" s="2">
        <f>IFERROR(__xludf.DUMMYFUNCTION("""COMPUTED_VALUE"""),45826.66666666667)</f>
        <v>45826.66667</v>
      </c>
      <c r="E368" s="1">
        <f>IFERROR(__xludf.DUMMYFUNCTION("""COMPUTED_VALUE"""),7159.6)</f>
        <v>7159.6</v>
      </c>
      <c r="G368" s="2">
        <f>IFERROR(__xludf.DUMMYFUNCTION("""COMPUTED_VALUE"""),45826.66666666667)</f>
        <v>45826.66667</v>
      </c>
      <c r="H368" s="1">
        <f>IFERROR(__xludf.DUMMYFUNCTION("""COMPUTED_VALUE"""),7090.66)</f>
        <v>7090.66</v>
      </c>
      <c r="J368" s="2">
        <f>IFERROR(__xludf.DUMMYFUNCTION("""COMPUTED_VALUE"""),45826.66666666667)</f>
        <v>45826.66667</v>
      </c>
      <c r="K368" s="1">
        <f>IFERROR(__xludf.DUMMYFUNCTION("""COMPUTED_VALUE"""),7121.55)</f>
        <v>7121.55</v>
      </c>
      <c r="M368" s="2">
        <f>IFERROR(__xludf.DUMMYFUNCTION("""COMPUTED_VALUE"""),45826.66666666667)</f>
        <v>45826.66667</v>
      </c>
      <c r="N368" s="1">
        <f>IFERROR(__xludf.DUMMYFUNCTION("""COMPUTED_VALUE"""),1.0553109E9)</f>
        <v>1055310900</v>
      </c>
    </row>
    <row r="369">
      <c r="A369" s="2">
        <f>IFERROR(__xludf.DUMMYFUNCTION("""COMPUTED_VALUE"""),45828.66666666667)</f>
        <v>45828.66667</v>
      </c>
      <c r="B369" s="1">
        <f>IFERROR(__xludf.DUMMYFUNCTION("""COMPUTED_VALUE"""),7152.03)</f>
        <v>7152.03</v>
      </c>
      <c r="D369" s="2">
        <f>IFERROR(__xludf.DUMMYFUNCTION("""COMPUTED_VALUE"""),45828.66666666667)</f>
        <v>45828.66667</v>
      </c>
      <c r="E369" s="1">
        <f>IFERROR(__xludf.DUMMYFUNCTION("""COMPUTED_VALUE"""),7171.67)</f>
        <v>7171.67</v>
      </c>
      <c r="G369" s="2">
        <f>IFERROR(__xludf.DUMMYFUNCTION("""COMPUTED_VALUE"""),45828.66666666667)</f>
        <v>45828.66667</v>
      </c>
      <c r="H369" s="1">
        <f>IFERROR(__xludf.DUMMYFUNCTION("""COMPUTED_VALUE"""),7044.12)</f>
        <v>7044.12</v>
      </c>
      <c r="J369" s="2">
        <f>IFERROR(__xludf.DUMMYFUNCTION("""COMPUTED_VALUE"""),45828.66666666667)</f>
        <v>45828.66667</v>
      </c>
      <c r="K369" s="1">
        <f>IFERROR(__xludf.DUMMYFUNCTION("""COMPUTED_VALUE"""),7072.01)</f>
        <v>7072.01</v>
      </c>
      <c r="M369" s="2">
        <f>IFERROR(__xludf.DUMMYFUNCTION("""COMPUTED_VALUE"""),45828.66666666667)</f>
        <v>45828.66667</v>
      </c>
      <c r="N369" s="1">
        <f>IFERROR(__xludf.DUMMYFUNCTION("""COMPUTED_VALUE"""),1.70287014E9)</f>
        <v>1702870140</v>
      </c>
    </row>
    <row r="370">
      <c r="A370" s="2">
        <f>IFERROR(__xludf.DUMMYFUNCTION("""COMPUTED_VALUE"""),45831.66666666667)</f>
        <v>45831.66667</v>
      </c>
      <c r="B370" s="1">
        <f>IFERROR(__xludf.DUMMYFUNCTION("""COMPUTED_VALUE"""),7062.56)</f>
        <v>7062.56</v>
      </c>
      <c r="D370" s="2">
        <f>IFERROR(__xludf.DUMMYFUNCTION("""COMPUTED_VALUE"""),45831.66666666667)</f>
        <v>45831.66667</v>
      </c>
      <c r="E370" s="1">
        <f>IFERROR(__xludf.DUMMYFUNCTION("""COMPUTED_VALUE"""),7141.28)</f>
        <v>7141.28</v>
      </c>
      <c r="G370" s="2">
        <f>IFERROR(__xludf.DUMMYFUNCTION("""COMPUTED_VALUE"""),45831.66666666667)</f>
        <v>45831.66667</v>
      </c>
      <c r="H370" s="1">
        <f>IFERROR(__xludf.DUMMYFUNCTION("""COMPUTED_VALUE"""),7018.16)</f>
        <v>7018.16</v>
      </c>
      <c r="J370" s="2">
        <f>IFERROR(__xludf.DUMMYFUNCTION("""COMPUTED_VALUE"""),45831.66666666667)</f>
        <v>45831.66667</v>
      </c>
      <c r="K370" s="1">
        <f>IFERROR(__xludf.DUMMYFUNCTION("""COMPUTED_VALUE"""),7135.3)</f>
        <v>7135.3</v>
      </c>
      <c r="M370" s="2">
        <f>IFERROR(__xludf.DUMMYFUNCTION("""COMPUTED_VALUE"""),45831.66666666667)</f>
        <v>45831.66667</v>
      </c>
      <c r="N370" s="1">
        <f>IFERROR(__xludf.DUMMYFUNCTION("""COMPUTED_VALUE"""),1.234511836E9)</f>
        <v>1234511836</v>
      </c>
    </row>
    <row r="371">
      <c r="A371" s="2">
        <f>IFERROR(__xludf.DUMMYFUNCTION("""COMPUTED_VALUE"""),45832.66666666667)</f>
        <v>45832.66667</v>
      </c>
      <c r="B371" s="1">
        <f>IFERROR(__xludf.DUMMYFUNCTION("""COMPUTED_VALUE"""),7203.38)</f>
        <v>7203.38</v>
      </c>
      <c r="D371" s="2">
        <f>IFERROR(__xludf.DUMMYFUNCTION("""COMPUTED_VALUE"""),45832.66666666667)</f>
        <v>45832.66667</v>
      </c>
      <c r="E371" s="1">
        <f>IFERROR(__xludf.DUMMYFUNCTION("""COMPUTED_VALUE"""),7264.02)</f>
        <v>7264.02</v>
      </c>
      <c r="G371" s="2">
        <f>IFERROR(__xludf.DUMMYFUNCTION("""COMPUTED_VALUE"""),45832.66666666667)</f>
        <v>45832.66667</v>
      </c>
      <c r="H371" s="1">
        <f>IFERROR(__xludf.DUMMYFUNCTION("""COMPUTED_VALUE"""),7200.1)</f>
        <v>7200.1</v>
      </c>
      <c r="J371" s="2">
        <f>IFERROR(__xludf.DUMMYFUNCTION("""COMPUTED_VALUE"""),45832.66666666667)</f>
        <v>45832.66667</v>
      </c>
      <c r="K371" s="1">
        <f>IFERROR(__xludf.DUMMYFUNCTION("""COMPUTED_VALUE"""),7252.46)</f>
        <v>7252.46</v>
      </c>
      <c r="M371" s="2">
        <f>IFERROR(__xludf.DUMMYFUNCTION("""COMPUTED_VALUE"""),45832.66666666667)</f>
        <v>45832.66667</v>
      </c>
      <c r="N371" s="1">
        <f>IFERROR(__xludf.DUMMYFUNCTION("""COMPUTED_VALUE"""),1.271077104E9)</f>
        <v>1271077104</v>
      </c>
    </row>
    <row r="372">
      <c r="A372" s="2">
        <f>IFERROR(__xludf.DUMMYFUNCTION("""COMPUTED_VALUE"""),45833.66666666667)</f>
        <v>45833.66667</v>
      </c>
      <c r="B372" s="1">
        <f>IFERROR(__xludf.DUMMYFUNCTION("""COMPUTED_VALUE"""),7293.41)</f>
        <v>7293.41</v>
      </c>
      <c r="D372" s="2">
        <f>IFERROR(__xludf.DUMMYFUNCTION("""COMPUTED_VALUE"""),45833.66666666667)</f>
        <v>45833.66667</v>
      </c>
      <c r="E372" s="1">
        <f>IFERROR(__xludf.DUMMYFUNCTION("""COMPUTED_VALUE"""),7347.84)</f>
        <v>7347.84</v>
      </c>
      <c r="G372" s="2">
        <f>IFERROR(__xludf.DUMMYFUNCTION("""COMPUTED_VALUE"""),45833.66666666667)</f>
        <v>45833.66667</v>
      </c>
      <c r="H372" s="1">
        <f>IFERROR(__xludf.DUMMYFUNCTION("""COMPUTED_VALUE"""),7293.33)</f>
        <v>7293.33</v>
      </c>
      <c r="J372" s="2">
        <f>IFERROR(__xludf.DUMMYFUNCTION("""COMPUTED_VALUE"""),45833.66666666667)</f>
        <v>45833.66667</v>
      </c>
      <c r="K372" s="1">
        <f>IFERROR(__xludf.DUMMYFUNCTION("""COMPUTED_VALUE"""),7333.04)</f>
        <v>7333.04</v>
      </c>
      <c r="M372" s="2">
        <f>IFERROR(__xludf.DUMMYFUNCTION("""COMPUTED_VALUE"""),45833.66666666667)</f>
        <v>45833.66667</v>
      </c>
      <c r="N372" s="1">
        <f>IFERROR(__xludf.DUMMYFUNCTION("""COMPUTED_VALUE"""),1.183472933E9)</f>
        <v>1183472933</v>
      </c>
    </row>
    <row r="373">
      <c r="A373" s="2">
        <f>IFERROR(__xludf.DUMMYFUNCTION("""COMPUTED_VALUE"""),45834.66666666667)</f>
        <v>45834.66667</v>
      </c>
      <c r="B373" s="1">
        <f>IFERROR(__xludf.DUMMYFUNCTION("""COMPUTED_VALUE"""),7375.26)</f>
        <v>7375.26</v>
      </c>
      <c r="D373" s="2">
        <f>IFERROR(__xludf.DUMMYFUNCTION("""COMPUTED_VALUE"""),45834.66666666667)</f>
        <v>45834.66667</v>
      </c>
      <c r="E373" s="1">
        <f>IFERROR(__xludf.DUMMYFUNCTION("""COMPUTED_VALUE"""),7414.24)</f>
        <v>7414.24</v>
      </c>
      <c r="G373" s="2">
        <f>IFERROR(__xludf.DUMMYFUNCTION("""COMPUTED_VALUE"""),45834.66666666667)</f>
        <v>45834.66667</v>
      </c>
      <c r="H373" s="1">
        <f>IFERROR(__xludf.DUMMYFUNCTION("""COMPUTED_VALUE"""),7332.69)</f>
        <v>7332.69</v>
      </c>
      <c r="J373" s="2">
        <f>IFERROR(__xludf.DUMMYFUNCTION("""COMPUTED_VALUE"""),45834.66666666667)</f>
        <v>45834.66667</v>
      </c>
      <c r="K373" s="1">
        <f>IFERROR(__xludf.DUMMYFUNCTION("""COMPUTED_VALUE"""),7400.58)</f>
        <v>7400.58</v>
      </c>
      <c r="M373" s="2">
        <f>IFERROR(__xludf.DUMMYFUNCTION("""COMPUTED_VALUE"""),45834.66666666667)</f>
        <v>45834.66667</v>
      </c>
      <c r="N373" s="1">
        <f>IFERROR(__xludf.DUMMYFUNCTION("""COMPUTED_VALUE"""),1.183231371E9)</f>
        <v>1183231371</v>
      </c>
    </row>
    <row r="374">
      <c r="A374" s="2">
        <f>IFERROR(__xludf.DUMMYFUNCTION("""COMPUTED_VALUE"""),45835.66666666667)</f>
        <v>45835.66667</v>
      </c>
      <c r="B374" s="1">
        <f>IFERROR(__xludf.DUMMYFUNCTION("""COMPUTED_VALUE"""),7414.18)</f>
        <v>7414.18</v>
      </c>
      <c r="D374" s="2">
        <f>IFERROR(__xludf.DUMMYFUNCTION("""COMPUTED_VALUE"""),45835.66666666667)</f>
        <v>45835.66667</v>
      </c>
      <c r="E374" s="1">
        <f>IFERROR(__xludf.DUMMYFUNCTION("""COMPUTED_VALUE"""),7454.55)</f>
        <v>7454.55</v>
      </c>
      <c r="G374" s="2">
        <f>IFERROR(__xludf.DUMMYFUNCTION("""COMPUTED_VALUE"""),45835.66666666667)</f>
        <v>45835.66667</v>
      </c>
      <c r="H374" s="1">
        <f>IFERROR(__xludf.DUMMYFUNCTION("""COMPUTED_VALUE"""),7367.44)</f>
        <v>7367.44</v>
      </c>
      <c r="J374" s="2">
        <f>IFERROR(__xludf.DUMMYFUNCTION("""COMPUTED_VALUE"""),45835.66666666667)</f>
        <v>45835.66667</v>
      </c>
      <c r="K374" s="1">
        <f>IFERROR(__xludf.DUMMYFUNCTION("""COMPUTED_VALUE"""),7428.09)</f>
        <v>7428.09</v>
      </c>
      <c r="M374" s="2">
        <f>IFERROR(__xludf.DUMMYFUNCTION("""COMPUTED_VALUE"""),45835.66666666667)</f>
        <v>45835.66667</v>
      </c>
      <c r="N374" s="1">
        <f>IFERROR(__xludf.DUMMYFUNCTION("""COMPUTED_VALUE"""),1.767664982E9)</f>
        <v>1767664982</v>
      </c>
    </row>
    <row r="375">
      <c r="A375" s="2">
        <f>IFERROR(__xludf.DUMMYFUNCTION("""COMPUTED_VALUE"""),45838.66666666667)</f>
        <v>45838.66667</v>
      </c>
      <c r="B375" s="1">
        <f>IFERROR(__xludf.DUMMYFUNCTION("""COMPUTED_VALUE"""),7489.55)</f>
        <v>7489.55</v>
      </c>
      <c r="D375" s="2">
        <f>IFERROR(__xludf.DUMMYFUNCTION("""COMPUTED_VALUE"""),45838.66666666667)</f>
        <v>45838.66667</v>
      </c>
      <c r="E375" s="1">
        <f>IFERROR(__xludf.DUMMYFUNCTION("""COMPUTED_VALUE"""),7509.03)</f>
        <v>7509.03</v>
      </c>
      <c r="G375" s="2">
        <f>IFERROR(__xludf.DUMMYFUNCTION("""COMPUTED_VALUE"""),45838.66666666667)</f>
        <v>45838.66667</v>
      </c>
      <c r="H375" s="1">
        <f>IFERROR(__xludf.DUMMYFUNCTION("""COMPUTED_VALUE"""),7438.25)</f>
        <v>7438.25</v>
      </c>
      <c r="J375" s="2">
        <f>IFERROR(__xludf.DUMMYFUNCTION("""COMPUTED_VALUE"""),45838.66666666667)</f>
        <v>45838.66667</v>
      </c>
      <c r="K375" s="1">
        <f>IFERROR(__xludf.DUMMYFUNCTION("""COMPUTED_VALUE"""),7487.31)</f>
        <v>7487.31</v>
      </c>
      <c r="M375" s="2">
        <f>IFERROR(__xludf.DUMMYFUNCTION("""COMPUTED_VALUE"""),45838.66666666667)</f>
        <v>45838.66667</v>
      </c>
      <c r="N375" s="1">
        <f>IFERROR(__xludf.DUMMYFUNCTION("""COMPUTED_VALUE"""),1.310013582E9)</f>
        <v>1310013582</v>
      </c>
    </row>
    <row r="376">
      <c r="A376" s="2">
        <f>IFERROR(__xludf.DUMMYFUNCTION("""COMPUTED_VALUE"""),45839.66666666667)</f>
        <v>45839.66667</v>
      </c>
      <c r="B376" s="1">
        <f>IFERROR(__xludf.DUMMYFUNCTION("""COMPUTED_VALUE"""),7462.47)</f>
        <v>7462.47</v>
      </c>
      <c r="D376" s="2">
        <f>IFERROR(__xludf.DUMMYFUNCTION("""COMPUTED_VALUE"""),45839.66666666667)</f>
        <v>45839.66667</v>
      </c>
      <c r="E376" s="1">
        <f>IFERROR(__xludf.DUMMYFUNCTION("""COMPUTED_VALUE"""),7479.11)</f>
        <v>7479.11</v>
      </c>
      <c r="G376" s="2">
        <f>IFERROR(__xludf.DUMMYFUNCTION("""COMPUTED_VALUE"""),45839.66666666667)</f>
        <v>45839.66667</v>
      </c>
      <c r="H376" s="1">
        <f>IFERROR(__xludf.DUMMYFUNCTION("""COMPUTED_VALUE"""),7354.54)</f>
        <v>7354.54</v>
      </c>
      <c r="J376" s="2">
        <f>IFERROR(__xludf.DUMMYFUNCTION("""COMPUTED_VALUE"""),45839.66666666667)</f>
        <v>45839.66667</v>
      </c>
      <c r="K376" s="1">
        <f>IFERROR(__xludf.DUMMYFUNCTION("""COMPUTED_VALUE"""),7395.69)</f>
        <v>7395.69</v>
      </c>
      <c r="M376" s="2">
        <f>IFERROR(__xludf.DUMMYFUNCTION("""COMPUTED_VALUE"""),45839.66666666667)</f>
        <v>45839.66667</v>
      </c>
      <c r="N376" s="1">
        <f>IFERROR(__xludf.DUMMYFUNCTION("""COMPUTED_VALUE"""),1.27089211E9)</f>
        <v>1270892110</v>
      </c>
    </row>
    <row r="377">
      <c r="A377" s="2">
        <f>IFERROR(__xludf.DUMMYFUNCTION("""COMPUTED_VALUE"""),45840.66666666667)</f>
        <v>45840.66667</v>
      </c>
      <c r="B377" s="1">
        <f>IFERROR(__xludf.DUMMYFUNCTION("""COMPUTED_VALUE"""),7384.13)</f>
        <v>7384.13</v>
      </c>
      <c r="D377" s="2">
        <f>IFERROR(__xludf.DUMMYFUNCTION("""COMPUTED_VALUE"""),45840.66666666667)</f>
        <v>45840.66667</v>
      </c>
      <c r="E377" s="1">
        <f>IFERROR(__xludf.DUMMYFUNCTION("""COMPUTED_VALUE"""),7484.51)</f>
        <v>7484.51</v>
      </c>
      <c r="G377" s="2">
        <f>IFERROR(__xludf.DUMMYFUNCTION("""COMPUTED_VALUE"""),45840.66666666667)</f>
        <v>45840.66667</v>
      </c>
      <c r="H377" s="1">
        <f>IFERROR(__xludf.DUMMYFUNCTION("""COMPUTED_VALUE"""),7379.41)</f>
        <v>7379.41</v>
      </c>
      <c r="J377" s="2">
        <f>IFERROR(__xludf.DUMMYFUNCTION("""COMPUTED_VALUE"""),45840.66666666667)</f>
        <v>45840.66667</v>
      </c>
      <c r="K377" s="1">
        <f>IFERROR(__xludf.DUMMYFUNCTION("""COMPUTED_VALUE"""),7482.24)</f>
        <v>7482.24</v>
      </c>
      <c r="M377" s="2">
        <f>IFERROR(__xludf.DUMMYFUNCTION("""COMPUTED_VALUE"""),45840.66666666667)</f>
        <v>45840.66667</v>
      </c>
      <c r="N377" s="1">
        <f>IFERROR(__xludf.DUMMYFUNCTION("""COMPUTED_VALUE"""),1.128081405E9)</f>
        <v>1128081405</v>
      </c>
    </row>
    <row r="378">
      <c r="A378" s="2">
        <f>IFERROR(__xludf.DUMMYFUNCTION("""COMPUTED_VALUE"""),45841.54166666667)</f>
        <v>45841.54167</v>
      </c>
      <c r="B378" s="1">
        <f>IFERROR(__xludf.DUMMYFUNCTION("""COMPUTED_VALUE"""),7523.71)</f>
        <v>7523.71</v>
      </c>
      <c r="D378" s="2">
        <f>IFERROR(__xludf.DUMMYFUNCTION("""COMPUTED_VALUE"""),45841.54166666667)</f>
        <v>45841.54167</v>
      </c>
      <c r="E378" s="1">
        <f>IFERROR(__xludf.DUMMYFUNCTION("""COMPUTED_VALUE"""),7588.39)</f>
        <v>7588.39</v>
      </c>
      <c r="G378" s="2">
        <f>IFERROR(__xludf.DUMMYFUNCTION("""COMPUTED_VALUE"""),45841.54166666667)</f>
        <v>45841.54167</v>
      </c>
      <c r="H378" s="1">
        <f>IFERROR(__xludf.DUMMYFUNCTION("""COMPUTED_VALUE"""),7517.1)</f>
        <v>7517.1</v>
      </c>
      <c r="J378" s="2">
        <f>IFERROR(__xludf.DUMMYFUNCTION("""COMPUTED_VALUE"""),45841.54166666667)</f>
        <v>45841.54167</v>
      </c>
      <c r="K378" s="1">
        <f>IFERROR(__xludf.DUMMYFUNCTION("""COMPUTED_VALUE"""),7573.75)</f>
        <v>7573.75</v>
      </c>
      <c r="M378" s="2">
        <f>IFERROR(__xludf.DUMMYFUNCTION("""COMPUTED_VALUE"""),45841.54166666667)</f>
        <v>45841.54167</v>
      </c>
      <c r="N378" s="1">
        <f>IFERROR(__xludf.DUMMYFUNCTION("""COMPUTED_VALUE"""),7.56259952E8)</f>
        <v>756259952</v>
      </c>
    </row>
    <row r="379">
      <c r="A379" s="2">
        <f>IFERROR(__xludf.DUMMYFUNCTION("""COMPUTED_VALUE"""),45845.66666666667)</f>
        <v>45845.66667</v>
      </c>
      <c r="B379" s="1">
        <f>IFERROR(__xludf.DUMMYFUNCTION("""COMPUTED_VALUE"""),7542.3)</f>
        <v>7542.3</v>
      </c>
      <c r="D379" s="2">
        <f>IFERROR(__xludf.DUMMYFUNCTION("""COMPUTED_VALUE"""),45845.66666666667)</f>
        <v>45845.66667</v>
      </c>
      <c r="E379" s="1">
        <f>IFERROR(__xludf.DUMMYFUNCTION("""COMPUTED_VALUE"""),7565.09)</f>
        <v>7565.09</v>
      </c>
      <c r="G379" s="2">
        <f>IFERROR(__xludf.DUMMYFUNCTION("""COMPUTED_VALUE"""),45845.66666666667)</f>
        <v>45845.66667</v>
      </c>
      <c r="H379" s="1">
        <f>IFERROR(__xludf.DUMMYFUNCTION("""COMPUTED_VALUE"""),7481.21)</f>
        <v>7481.21</v>
      </c>
      <c r="J379" s="2">
        <f>IFERROR(__xludf.DUMMYFUNCTION("""COMPUTED_VALUE"""),45845.66666666667)</f>
        <v>45845.66667</v>
      </c>
      <c r="K379" s="1">
        <f>IFERROR(__xludf.DUMMYFUNCTION("""COMPUTED_VALUE"""),7512.4)</f>
        <v>7512.4</v>
      </c>
      <c r="M379" s="2">
        <f>IFERROR(__xludf.DUMMYFUNCTION("""COMPUTED_VALUE"""),45845.66666666667)</f>
        <v>45845.66667</v>
      </c>
      <c r="N379" s="1">
        <f>IFERROR(__xludf.DUMMYFUNCTION("""COMPUTED_VALUE"""),9.9076737E8)</f>
        <v>990767370</v>
      </c>
    </row>
    <row r="380">
      <c r="A380" s="2">
        <f>IFERROR(__xludf.DUMMYFUNCTION("""COMPUTED_VALUE"""),45846.66666666667)</f>
        <v>45846.66667</v>
      </c>
      <c r="B380" s="1">
        <f>IFERROR(__xludf.DUMMYFUNCTION("""COMPUTED_VALUE"""),7542.08)</f>
        <v>7542.08</v>
      </c>
      <c r="D380" s="2">
        <f>IFERROR(__xludf.DUMMYFUNCTION("""COMPUTED_VALUE"""),45846.66666666667)</f>
        <v>45846.66667</v>
      </c>
      <c r="E380" s="1">
        <f>IFERROR(__xludf.DUMMYFUNCTION("""COMPUTED_VALUE"""),7545.8)</f>
        <v>7545.8</v>
      </c>
      <c r="G380" s="2">
        <f>IFERROR(__xludf.DUMMYFUNCTION("""COMPUTED_VALUE"""),45846.66666666667)</f>
        <v>45846.66667</v>
      </c>
      <c r="H380" s="1">
        <f>IFERROR(__xludf.DUMMYFUNCTION("""COMPUTED_VALUE"""),7500.99)</f>
        <v>7500.99</v>
      </c>
      <c r="J380" s="2">
        <f>IFERROR(__xludf.DUMMYFUNCTION("""COMPUTED_VALUE"""),45846.66666666667)</f>
        <v>45846.66667</v>
      </c>
      <c r="K380" s="1">
        <f>IFERROR(__xludf.DUMMYFUNCTION("""COMPUTED_VALUE"""),7529.39)</f>
        <v>7529.39</v>
      </c>
      <c r="M380" s="2">
        <f>IFERROR(__xludf.DUMMYFUNCTION("""COMPUTED_VALUE"""),45846.66666666667)</f>
        <v>45846.66667</v>
      </c>
      <c r="N380" s="1">
        <f>IFERROR(__xludf.DUMMYFUNCTION("""COMPUTED_VALUE"""),1.086307934E9)</f>
        <v>1086307934</v>
      </c>
    </row>
    <row r="381">
      <c r="A381" s="2">
        <f>IFERROR(__xludf.DUMMYFUNCTION("""COMPUTED_VALUE"""),45847.66666666667)</f>
        <v>45847.66667</v>
      </c>
      <c r="B381" s="1">
        <f>IFERROR(__xludf.DUMMYFUNCTION("""COMPUTED_VALUE"""),7563.09)</f>
        <v>7563.09</v>
      </c>
      <c r="D381" s="2">
        <f>IFERROR(__xludf.DUMMYFUNCTION("""COMPUTED_VALUE"""),45847.66666666667)</f>
        <v>45847.66667</v>
      </c>
      <c r="E381" s="1">
        <f>IFERROR(__xludf.DUMMYFUNCTION("""COMPUTED_VALUE"""),7631.45)</f>
        <v>7631.45</v>
      </c>
      <c r="G381" s="2">
        <f>IFERROR(__xludf.DUMMYFUNCTION("""COMPUTED_VALUE"""),45847.66666666667)</f>
        <v>45847.66667</v>
      </c>
      <c r="H381" s="1">
        <f>IFERROR(__xludf.DUMMYFUNCTION("""COMPUTED_VALUE"""),7561.79)</f>
        <v>7561.79</v>
      </c>
      <c r="J381" s="2">
        <f>IFERROR(__xludf.DUMMYFUNCTION("""COMPUTED_VALUE"""),45847.66666666667)</f>
        <v>45847.66667</v>
      </c>
      <c r="K381" s="1">
        <f>IFERROR(__xludf.DUMMYFUNCTION("""COMPUTED_VALUE"""),7609.46)</f>
        <v>7609.46</v>
      </c>
      <c r="M381" s="2">
        <f>IFERROR(__xludf.DUMMYFUNCTION("""COMPUTED_VALUE"""),45847.66666666667)</f>
        <v>45847.66667</v>
      </c>
      <c r="N381" s="1">
        <f>IFERROR(__xludf.DUMMYFUNCTION("""COMPUTED_VALUE"""),1.016640177E9)</f>
        <v>1016640177</v>
      </c>
    </row>
    <row r="382">
      <c r="A382" s="2">
        <f>IFERROR(__xludf.DUMMYFUNCTION("""COMPUTED_VALUE"""),45848.66666666667)</f>
        <v>45848.66667</v>
      </c>
      <c r="B382" s="1">
        <f>IFERROR(__xludf.DUMMYFUNCTION("""COMPUTED_VALUE"""),7621.06)</f>
        <v>7621.06</v>
      </c>
      <c r="D382" s="2">
        <f>IFERROR(__xludf.DUMMYFUNCTION("""COMPUTED_VALUE"""),45848.66666666667)</f>
        <v>45848.66667</v>
      </c>
      <c r="E382" s="1">
        <f>IFERROR(__xludf.DUMMYFUNCTION("""COMPUTED_VALUE"""),7629.03)</f>
        <v>7629.03</v>
      </c>
      <c r="G382" s="2">
        <f>IFERROR(__xludf.DUMMYFUNCTION("""COMPUTED_VALUE"""),45848.66666666667)</f>
        <v>45848.66667</v>
      </c>
      <c r="H382" s="1">
        <f>IFERROR(__xludf.DUMMYFUNCTION("""COMPUTED_VALUE"""),7542.0)</f>
        <v>7542</v>
      </c>
      <c r="J382" s="2">
        <f>IFERROR(__xludf.DUMMYFUNCTION("""COMPUTED_VALUE"""),45848.66666666667)</f>
        <v>45848.66667</v>
      </c>
      <c r="K382" s="1">
        <f>IFERROR(__xludf.DUMMYFUNCTION("""COMPUTED_VALUE"""),7596.3)</f>
        <v>7596.3</v>
      </c>
      <c r="M382" s="2">
        <f>IFERROR(__xludf.DUMMYFUNCTION("""COMPUTED_VALUE"""),45848.66666666667)</f>
        <v>45848.66667</v>
      </c>
      <c r="N382" s="1">
        <f>IFERROR(__xludf.DUMMYFUNCTION("""COMPUTED_VALUE"""),1.004730534E9)</f>
        <v>1004730534</v>
      </c>
    </row>
    <row r="383">
      <c r="A383" s="2">
        <f>IFERROR(__xludf.DUMMYFUNCTION("""COMPUTED_VALUE"""),45849.66666666667)</f>
        <v>45849.66667</v>
      </c>
      <c r="B383" s="1">
        <f>IFERROR(__xludf.DUMMYFUNCTION("""COMPUTED_VALUE"""),7554.53)</f>
        <v>7554.53</v>
      </c>
      <c r="D383" s="2">
        <f>IFERROR(__xludf.DUMMYFUNCTION("""COMPUTED_VALUE"""),45849.66666666667)</f>
        <v>45849.66667</v>
      </c>
      <c r="E383" s="1">
        <f>IFERROR(__xludf.DUMMYFUNCTION("""COMPUTED_VALUE"""),7616.84)</f>
        <v>7616.84</v>
      </c>
      <c r="G383" s="2">
        <f>IFERROR(__xludf.DUMMYFUNCTION("""COMPUTED_VALUE"""),45849.66666666667)</f>
        <v>45849.66667</v>
      </c>
      <c r="H383" s="1">
        <f>IFERROR(__xludf.DUMMYFUNCTION("""COMPUTED_VALUE"""),7548.27)</f>
        <v>7548.27</v>
      </c>
      <c r="J383" s="2">
        <f>IFERROR(__xludf.DUMMYFUNCTION("""COMPUTED_VALUE"""),45849.66666666667)</f>
        <v>45849.66667</v>
      </c>
      <c r="K383" s="1">
        <f>IFERROR(__xludf.DUMMYFUNCTION("""COMPUTED_VALUE"""),7580.97)</f>
        <v>7580.97</v>
      </c>
      <c r="M383" s="2">
        <f>IFERROR(__xludf.DUMMYFUNCTION("""COMPUTED_VALUE"""),45849.66666666667)</f>
        <v>45849.66667</v>
      </c>
      <c r="N383" s="1">
        <f>IFERROR(__xludf.DUMMYFUNCTION("""COMPUTED_VALUE"""),9.14397416E8)</f>
        <v>914397416</v>
      </c>
    </row>
    <row r="384">
      <c r="A384" s="2">
        <f>IFERROR(__xludf.DUMMYFUNCTION("""COMPUTED_VALUE"""),45852.66666666667)</f>
        <v>45852.66667</v>
      </c>
      <c r="B384" s="1">
        <f>IFERROR(__xludf.DUMMYFUNCTION("""COMPUTED_VALUE"""),7573.05)</f>
        <v>7573.05</v>
      </c>
      <c r="D384" s="2">
        <f>IFERROR(__xludf.DUMMYFUNCTION("""COMPUTED_VALUE"""),45852.66666666667)</f>
        <v>45852.66667</v>
      </c>
      <c r="E384" s="1">
        <f>IFERROR(__xludf.DUMMYFUNCTION("""COMPUTED_VALUE"""),7598.44)</f>
        <v>7598.44</v>
      </c>
      <c r="G384" s="2">
        <f>IFERROR(__xludf.DUMMYFUNCTION("""COMPUTED_VALUE"""),45852.66666666667)</f>
        <v>45852.66667</v>
      </c>
      <c r="H384" s="1">
        <f>IFERROR(__xludf.DUMMYFUNCTION("""COMPUTED_VALUE"""),7514.49)</f>
        <v>7514.49</v>
      </c>
      <c r="J384" s="2">
        <f>IFERROR(__xludf.DUMMYFUNCTION("""COMPUTED_VALUE"""),45852.66666666667)</f>
        <v>45852.66667</v>
      </c>
      <c r="K384" s="1">
        <f>IFERROR(__xludf.DUMMYFUNCTION("""COMPUTED_VALUE"""),7578.21)</f>
        <v>7578.21</v>
      </c>
      <c r="M384" s="2">
        <f>IFERROR(__xludf.DUMMYFUNCTION("""COMPUTED_VALUE"""),45852.66666666667)</f>
        <v>45852.66667</v>
      </c>
      <c r="N384" s="1">
        <f>IFERROR(__xludf.DUMMYFUNCTION("""COMPUTED_VALUE"""),9.26465701E8)</f>
        <v>926465701</v>
      </c>
    </row>
    <row r="385">
      <c r="A385" s="2">
        <f>IFERROR(__xludf.DUMMYFUNCTION("""COMPUTED_VALUE"""),45853.66666666667)</f>
        <v>45853.66667</v>
      </c>
      <c r="B385" s="1">
        <f>IFERROR(__xludf.DUMMYFUNCTION("""COMPUTED_VALUE"""),7669.9)</f>
        <v>7669.9</v>
      </c>
      <c r="D385" s="2">
        <f>IFERROR(__xludf.DUMMYFUNCTION("""COMPUTED_VALUE"""),45853.66666666667)</f>
        <v>45853.66667</v>
      </c>
      <c r="E385" s="1">
        <f>IFERROR(__xludf.DUMMYFUNCTION("""COMPUTED_VALUE"""),7696.45)</f>
        <v>7696.45</v>
      </c>
      <c r="G385" s="2">
        <f>IFERROR(__xludf.DUMMYFUNCTION("""COMPUTED_VALUE"""),45853.66666666667)</f>
        <v>45853.66667</v>
      </c>
      <c r="H385" s="1">
        <f>IFERROR(__xludf.DUMMYFUNCTION("""COMPUTED_VALUE"""),7648.56)</f>
        <v>7648.56</v>
      </c>
      <c r="J385" s="2">
        <f>IFERROR(__xludf.DUMMYFUNCTION("""COMPUTED_VALUE"""),45853.66666666667)</f>
        <v>45853.66667</v>
      </c>
      <c r="K385" s="1">
        <f>IFERROR(__xludf.DUMMYFUNCTION("""COMPUTED_VALUE"""),7650.6)</f>
        <v>7650.6</v>
      </c>
      <c r="M385" s="2">
        <f>IFERROR(__xludf.DUMMYFUNCTION("""COMPUTED_VALUE"""),45853.66666666667)</f>
        <v>45853.66667</v>
      </c>
      <c r="N385" s="1">
        <f>IFERROR(__xludf.DUMMYFUNCTION("""COMPUTED_VALUE"""),1.094747025E9)</f>
        <v>1094747025</v>
      </c>
    </row>
    <row r="386">
      <c r="A386" s="2">
        <f>IFERROR(__xludf.DUMMYFUNCTION("""COMPUTED_VALUE"""),45854.66666666667)</f>
        <v>45854.66667</v>
      </c>
      <c r="B386" s="1">
        <f>IFERROR(__xludf.DUMMYFUNCTION("""COMPUTED_VALUE"""),7663.52)</f>
        <v>7663.52</v>
      </c>
      <c r="D386" s="2">
        <f>IFERROR(__xludf.DUMMYFUNCTION("""COMPUTED_VALUE"""),45854.66666666667)</f>
        <v>45854.66667</v>
      </c>
      <c r="E386" s="1">
        <f>IFERROR(__xludf.DUMMYFUNCTION("""COMPUTED_VALUE"""),7672.53)</f>
        <v>7672.53</v>
      </c>
      <c r="G386" s="2">
        <f>IFERROR(__xludf.DUMMYFUNCTION("""COMPUTED_VALUE"""),45854.66666666667)</f>
        <v>45854.66667</v>
      </c>
      <c r="H386" s="1">
        <f>IFERROR(__xludf.DUMMYFUNCTION("""COMPUTED_VALUE"""),7574.92)</f>
        <v>7574.92</v>
      </c>
      <c r="J386" s="2">
        <f>IFERROR(__xludf.DUMMYFUNCTION("""COMPUTED_VALUE"""),45854.66666666667)</f>
        <v>45854.66667</v>
      </c>
      <c r="K386" s="1">
        <f>IFERROR(__xludf.DUMMYFUNCTION("""COMPUTED_VALUE"""),7666.47)</f>
        <v>7666.47</v>
      </c>
      <c r="M386" s="2">
        <f>IFERROR(__xludf.DUMMYFUNCTION("""COMPUTED_VALUE"""),45854.66666666667)</f>
        <v>45854.66667</v>
      </c>
      <c r="N386" s="1">
        <f>IFERROR(__xludf.DUMMYFUNCTION("""COMPUTED_VALUE"""),1.065960927E9)</f>
        <v>1065960927</v>
      </c>
    </row>
    <row r="387">
      <c r="A387" s="2">
        <f>IFERROR(__xludf.DUMMYFUNCTION("""COMPUTED_VALUE"""),45855.66666666667)</f>
        <v>45855.66667</v>
      </c>
      <c r="B387" s="1">
        <f>IFERROR(__xludf.DUMMYFUNCTION("""COMPUTED_VALUE"""),7674.24)</f>
        <v>7674.24</v>
      </c>
      <c r="D387" s="2">
        <f>IFERROR(__xludf.DUMMYFUNCTION("""COMPUTED_VALUE"""),45855.66666666667)</f>
        <v>45855.66667</v>
      </c>
      <c r="E387" s="1">
        <f>IFERROR(__xludf.DUMMYFUNCTION("""COMPUTED_VALUE"""),7746.94)</f>
        <v>7746.94</v>
      </c>
      <c r="G387" s="2">
        <f>IFERROR(__xludf.DUMMYFUNCTION("""COMPUTED_VALUE"""),45855.66666666667)</f>
        <v>45855.66667</v>
      </c>
      <c r="H387" s="1">
        <f>IFERROR(__xludf.DUMMYFUNCTION("""COMPUTED_VALUE"""),7659.29)</f>
        <v>7659.29</v>
      </c>
      <c r="J387" s="2">
        <f>IFERROR(__xludf.DUMMYFUNCTION("""COMPUTED_VALUE"""),45855.66666666667)</f>
        <v>45855.66667</v>
      </c>
      <c r="K387" s="1">
        <f>IFERROR(__xludf.DUMMYFUNCTION("""COMPUTED_VALUE"""),7724.66)</f>
        <v>7724.66</v>
      </c>
      <c r="M387" s="2">
        <f>IFERROR(__xludf.DUMMYFUNCTION("""COMPUTED_VALUE"""),45855.66666666667)</f>
        <v>45855.66667</v>
      </c>
      <c r="N387" s="1">
        <f>IFERROR(__xludf.DUMMYFUNCTION("""COMPUTED_VALUE"""),1.026288111E9)</f>
        <v>1026288111</v>
      </c>
    </row>
    <row r="388">
      <c r="A388" s="2">
        <f>IFERROR(__xludf.DUMMYFUNCTION("""COMPUTED_VALUE"""),45856.66666666667)</f>
        <v>45856.66667</v>
      </c>
      <c r="B388" s="1">
        <f>IFERROR(__xludf.DUMMYFUNCTION("""COMPUTED_VALUE"""),7751.0)</f>
        <v>7751</v>
      </c>
      <c r="D388" s="2">
        <f>IFERROR(__xludf.DUMMYFUNCTION("""COMPUTED_VALUE"""),45856.66666666667)</f>
        <v>45856.66667</v>
      </c>
      <c r="E388" s="1">
        <f>IFERROR(__xludf.DUMMYFUNCTION("""COMPUTED_VALUE"""),7758.54)</f>
        <v>7758.54</v>
      </c>
      <c r="G388" s="2">
        <f>IFERROR(__xludf.DUMMYFUNCTION("""COMPUTED_VALUE"""),45856.66666666667)</f>
        <v>45856.66667</v>
      </c>
      <c r="H388" s="1">
        <f>IFERROR(__xludf.DUMMYFUNCTION("""COMPUTED_VALUE"""),7697.65)</f>
        <v>7697.65</v>
      </c>
      <c r="J388" s="2">
        <f>IFERROR(__xludf.DUMMYFUNCTION("""COMPUTED_VALUE"""),45856.66666666667)</f>
        <v>45856.66667</v>
      </c>
      <c r="K388" s="1">
        <f>IFERROR(__xludf.DUMMYFUNCTION("""COMPUTED_VALUE"""),7726.38)</f>
        <v>7726.38</v>
      </c>
      <c r="M388" s="2">
        <f>IFERROR(__xludf.DUMMYFUNCTION("""COMPUTED_VALUE"""),45856.66666666667)</f>
        <v>45856.66667</v>
      </c>
      <c r="N388" s="1">
        <f>IFERROR(__xludf.DUMMYFUNCTION("""COMPUTED_VALUE"""),9.49773094E8)</f>
        <v>949773094</v>
      </c>
    </row>
    <row r="389">
      <c r="A389" s="2">
        <f>IFERROR(__xludf.DUMMYFUNCTION("""COMPUTED_VALUE"""),45859.66666666667)</f>
        <v>45859.66667</v>
      </c>
      <c r="B389" s="1">
        <f>IFERROR(__xludf.DUMMYFUNCTION("""COMPUTED_VALUE"""),7735.66)</f>
        <v>7735.66</v>
      </c>
      <c r="D389" s="2">
        <f>IFERROR(__xludf.DUMMYFUNCTION("""COMPUTED_VALUE"""),45859.66666666667)</f>
        <v>45859.66667</v>
      </c>
      <c r="E389" s="1">
        <f>IFERROR(__xludf.DUMMYFUNCTION("""COMPUTED_VALUE"""),7804.8)</f>
        <v>7804.8</v>
      </c>
      <c r="G389" s="2">
        <f>IFERROR(__xludf.DUMMYFUNCTION("""COMPUTED_VALUE"""),45859.66666666667)</f>
        <v>45859.66667</v>
      </c>
      <c r="H389" s="1">
        <f>IFERROR(__xludf.DUMMYFUNCTION("""COMPUTED_VALUE"""),7735.66)</f>
        <v>7735.66</v>
      </c>
      <c r="J389" s="2">
        <f>IFERROR(__xludf.DUMMYFUNCTION("""COMPUTED_VALUE"""),45859.66666666667)</f>
        <v>45859.66667</v>
      </c>
      <c r="K389" s="1">
        <f>IFERROR(__xludf.DUMMYFUNCTION("""COMPUTED_VALUE"""),7759.51)</f>
        <v>7759.51</v>
      </c>
      <c r="M389" s="2">
        <f>IFERROR(__xludf.DUMMYFUNCTION("""COMPUTED_VALUE"""),45859.66666666667)</f>
        <v>45859.66667</v>
      </c>
      <c r="N389" s="1">
        <f>IFERROR(__xludf.DUMMYFUNCTION("""COMPUTED_VALUE"""),9.47325121E8)</f>
        <v>947325121</v>
      </c>
    </row>
    <row r="390">
      <c r="A390" s="2">
        <f>IFERROR(__xludf.DUMMYFUNCTION("""COMPUTED_VALUE"""),45860.66666666667)</f>
        <v>45860.66667</v>
      </c>
      <c r="B390" s="1">
        <f>IFERROR(__xludf.DUMMYFUNCTION("""COMPUTED_VALUE"""),7764.8)</f>
        <v>7764.8</v>
      </c>
      <c r="D390" s="2">
        <f>IFERROR(__xludf.DUMMYFUNCTION("""COMPUTED_VALUE"""),45860.66666666667)</f>
        <v>45860.66667</v>
      </c>
      <c r="E390" s="1">
        <f>IFERROR(__xludf.DUMMYFUNCTION("""COMPUTED_VALUE"""),7764.8)</f>
        <v>7764.8</v>
      </c>
      <c r="G390" s="2">
        <f>IFERROR(__xludf.DUMMYFUNCTION("""COMPUTED_VALUE"""),45860.66666666667)</f>
        <v>45860.66667</v>
      </c>
      <c r="H390" s="1">
        <f>IFERROR(__xludf.DUMMYFUNCTION("""COMPUTED_VALUE"""),7627.77)</f>
        <v>7627.77</v>
      </c>
      <c r="J390" s="2">
        <f>IFERROR(__xludf.DUMMYFUNCTION("""COMPUTED_VALUE"""),45860.66666666667)</f>
        <v>45860.66667</v>
      </c>
      <c r="K390" s="1">
        <f>IFERROR(__xludf.DUMMYFUNCTION("""COMPUTED_VALUE"""),7685.67)</f>
        <v>7685.67</v>
      </c>
      <c r="M390" s="2">
        <f>IFERROR(__xludf.DUMMYFUNCTION("""COMPUTED_VALUE"""),45860.66666666667)</f>
        <v>45860.66667</v>
      </c>
      <c r="N390" s="1">
        <f>IFERROR(__xludf.DUMMYFUNCTION("""COMPUTED_VALUE"""),1.024390128E9)</f>
        <v>1024390128</v>
      </c>
    </row>
    <row r="391">
      <c r="A391" s="2">
        <f>IFERROR(__xludf.DUMMYFUNCTION("""COMPUTED_VALUE"""),45861.66666666667)</f>
        <v>45861.66667</v>
      </c>
      <c r="B391" s="1">
        <f>IFERROR(__xludf.DUMMYFUNCTION("""COMPUTED_VALUE"""),7711.91)</f>
        <v>7711.91</v>
      </c>
      <c r="D391" s="2">
        <f>IFERROR(__xludf.DUMMYFUNCTION("""COMPUTED_VALUE"""),45861.66666666667)</f>
        <v>45861.66667</v>
      </c>
      <c r="E391" s="1">
        <f>IFERROR(__xludf.DUMMYFUNCTION("""COMPUTED_VALUE"""),7741.41)</f>
        <v>7741.41</v>
      </c>
      <c r="G391" s="2">
        <f>IFERROR(__xludf.DUMMYFUNCTION("""COMPUTED_VALUE"""),45861.66666666667)</f>
        <v>45861.66667</v>
      </c>
      <c r="H391" s="1">
        <f>IFERROR(__xludf.DUMMYFUNCTION("""COMPUTED_VALUE"""),7657.41)</f>
        <v>7657.41</v>
      </c>
      <c r="J391" s="2">
        <f>IFERROR(__xludf.DUMMYFUNCTION("""COMPUTED_VALUE"""),45861.66666666667)</f>
        <v>45861.66667</v>
      </c>
      <c r="K391" s="1">
        <f>IFERROR(__xludf.DUMMYFUNCTION("""COMPUTED_VALUE"""),7735.15)</f>
        <v>7735.15</v>
      </c>
      <c r="M391" s="2">
        <f>IFERROR(__xludf.DUMMYFUNCTION("""COMPUTED_VALUE"""),45861.66666666667)</f>
        <v>45861.66667</v>
      </c>
      <c r="N391" s="1">
        <f>IFERROR(__xludf.DUMMYFUNCTION("""COMPUTED_VALUE"""),1.01630451E9)</f>
        <v>1016304510</v>
      </c>
    </row>
    <row r="392">
      <c r="A392" s="2">
        <f>IFERROR(__xludf.DUMMYFUNCTION("""COMPUTED_VALUE"""),45862.66666666667)</f>
        <v>45862.66667</v>
      </c>
      <c r="B392" s="1">
        <f>IFERROR(__xludf.DUMMYFUNCTION("""COMPUTED_VALUE"""),7788.34)</f>
        <v>7788.34</v>
      </c>
      <c r="D392" s="2">
        <f>IFERROR(__xludf.DUMMYFUNCTION("""COMPUTED_VALUE"""),45862.66666666667)</f>
        <v>45862.66667</v>
      </c>
      <c r="E392" s="1">
        <f>IFERROR(__xludf.DUMMYFUNCTION("""COMPUTED_VALUE"""),7808.72)</f>
        <v>7808.72</v>
      </c>
      <c r="G392" s="2">
        <f>IFERROR(__xludf.DUMMYFUNCTION("""COMPUTED_VALUE"""),45862.66666666667)</f>
        <v>45862.66667</v>
      </c>
      <c r="H392" s="1">
        <f>IFERROR(__xludf.DUMMYFUNCTION("""COMPUTED_VALUE"""),7739.34)</f>
        <v>7739.34</v>
      </c>
      <c r="J392" s="2">
        <f>IFERROR(__xludf.DUMMYFUNCTION("""COMPUTED_VALUE"""),45862.66666666667)</f>
        <v>45862.66667</v>
      </c>
      <c r="K392" s="1">
        <f>IFERROR(__xludf.DUMMYFUNCTION("""COMPUTED_VALUE"""),7784.25)</f>
        <v>7784.25</v>
      </c>
      <c r="M392" s="2">
        <f>IFERROR(__xludf.DUMMYFUNCTION("""COMPUTED_VALUE"""),45862.66666666667)</f>
        <v>45862.66667</v>
      </c>
      <c r="N392" s="1">
        <f>IFERROR(__xludf.DUMMYFUNCTION("""COMPUTED_VALUE"""),1.027474373E9)</f>
        <v>1027474373</v>
      </c>
    </row>
    <row r="393">
      <c r="A393" s="2">
        <f>IFERROR(__xludf.DUMMYFUNCTION("""COMPUTED_VALUE"""),45863.66666666667)</f>
        <v>45863.66667</v>
      </c>
      <c r="B393" s="1">
        <f>IFERROR(__xludf.DUMMYFUNCTION("""COMPUTED_VALUE"""),7786.76)</f>
        <v>7786.76</v>
      </c>
      <c r="D393" s="2">
        <f>IFERROR(__xludf.DUMMYFUNCTION("""COMPUTED_VALUE"""),45863.66666666667)</f>
        <v>45863.66667</v>
      </c>
      <c r="E393" s="1">
        <f>IFERROR(__xludf.DUMMYFUNCTION("""COMPUTED_VALUE"""),7828.45)</f>
        <v>7828.45</v>
      </c>
      <c r="G393" s="2">
        <f>IFERROR(__xludf.DUMMYFUNCTION("""COMPUTED_VALUE"""),45863.66666666667)</f>
        <v>45863.66667</v>
      </c>
      <c r="H393" s="1">
        <f>IFERROR(__xludf.DUMMYFUNCTION("""COMPUTED_VALUE"""),7768.6)</f>
        <v>7768.6</v>
      </c>
      <c r="J393" s="2">
        <f>IFERROR(__xludf.DUMMYFUNCTION("""COMPUTED_VALUE"""),45863.66666666667)</f>
        <v>45863.66667</v>
      </c>
      <c r="K393" s="1">
        <f>IFERROR(__xludf.DUMMYFUNCTION("""COMPUTED_VALUE"""),7802.35)</f>
        <v>7802.35</v>
      </c>
      <c r="M393" s="2">
        <f>IFERROR(__xludf.DUMMYFUNCTION("""COMPUTED_VALUE"""),45863.66666666667)</f>
        <v>45863.66667</v>
      </c>
      <c r="N393" s="1">
        <f>IFERROR(__xludf.DUMMYFUNCTION("""COMPUTED_VALUE"""),1.043222192E9)</f>
        <v>1043222192</v>
      </c>
    </row>
    <row r="394">
      <c r="A394" s="2">
        <f>IFERROR(__xludf.DUMMYFUNCTION("""COMPUTED_VALUE"""),45866.66666666667)</f>
        <v>45866.66667</v>
      </c>
      <c r="B394" s="1">
        <f>IFERROR(__xludf.DUMMYFUNCTION("""COMPUTED_VALUE"""),7829.58)</f>
        <v>7829.58</v>
      </c>
      <c r="D394" s="2">
        <f>IFERROR(__xludf.DUMMYFUNCTION("""COMPUTED_VALUE"""),45866.66666666667)</f>
        <v>45866.66667</v>
      </c>
      <c r="E394" s="1">
        <f>IFERROR(__xludf.DUMMYFUNCTION("""COMPUTED_VALUE"""),7855.86)</f>
        <v>7855.86</v>
      </c>
      <c r="G394" s="2">
        <f>IFERROR(__xludf.DUMMYFUNCTION("""COMPUTED_VALUE"""),45866.66666666667)</f>
        <v>45866.66667</v>
      </c>
      <c r="H394" s="1">
        <f>IFERROR(__xludf.DUMMYFUNCTION("""COMPUTED_VALUE"""),7806.81)</f>
        <v>7806.81</v>
      </c>
      <c r="J394" s="2">
        <f>IFERROR(__xludf.DUMMYFUNCTION("""COMPUTED_VALUE"""),45866.66666666667)</f>
        <v>45866.66667</v>
      </c>
      <c r="K394" s="1">
        <f>IFERROR(__xludf.DUMMYFUNCTION("""COMPUTED_VALUE"""),7855.36)</f>
        <v>7855.36</v>
      </c>
      <c r="M394" s="2">
        <f>IFERROR(__xludf.DUMMYFUNCTION("""COMPUTED_VALUE"""),45866.66666666667)</f>
        <v>45866.66667</v>
      </c>
      <c r="N394" s="1">
        <f>IFERROR(__xludf.DUMMYFUNCTION("""COMPUTED_VALUE"""),9.9400313E8)</f>
        <v>994003130</v>
      </c>
    </row>
    <row r="395">
      <c r="A395" s="2">
        <f>IFERROR(__xludf.DUMMYFUNCTION("""COMPUTED_VALUE"""),45867.66666666667)</f>
        <v>45867.66667</v>
      </c>
      <c r="B395" s="1">
        <f>IFERROR(__xludf.DUMMYFUNCTION("""COMPUTED_VALUE"""),7895.85)</f>
        <v>7895.85</v>
      </c>
      <c r="D395" s="2">
        <f>IFERROR(__xludf.DUMMYFUNCTION("""COMPUTED_VALUE"""),45867.66666666667)</f>
        <v>45867.66667</v>
      </c>
      <c r="E395" s="1">
        <f>IFERROR(__xludf.DUMMYFUNCTION("""COMPUTED_VALUE"""),7930.97)</f>
        <v>7930.97</v>
      </c>
      <c r="G395" s="2">
        <f>IFERROR(__xludf.DUMMYFUNCTION("""COMPUTED_VALUE"""),45867.66666666667)</f>
        <v>45867.66667</v>
      </c>
      <c r="H395" s="1">
        <f>IFERROR(__xludf.DUMMYFUNCTION("""COMPUTED_VALUE"""),7828.15)</f>
        <v>7828.15</v>
      </c>
      <c r="J395" s="2">
        <f>IFERROR(__xludf.DUMMYFUNCTION("""COMPUTED_VALUE"""),45867.66666666667)</f>
        <v>45867.66667</v>
      </c>
      <c r="K395" s="1">
        <f>IFERROR(__xludf.DUMMYFUNCTION("""COMPUTED_VALUE"""),7836.18)</f>
        <v>7836.18</v>
      </c>
      <c r="M395" s="2">
        <f>IFERROR(__xludf.DUMMYFUNCTION("""COMPUTED_VALUE"""),45867.66666666667)</f>
        <v>45867.66667</v>
      </c>
      <c r="N395" s="1">
        <f>IFERROR(__xludf.DUMMYFUNCTION("""COMPUTED_VALUE"""),1.100277173E9)</f>
        <v>1100277173</v>
      </c>
    </row>
    <row r="396">
      <c r="A396" s="2">
        <f>IFERROR(__xludf.DUMMYFUNCTION("""COMPUTED_VALUE"""),45868.66666666667)</f>
        <v>45868.66667</v>
      </c>
      <c r="B396" s="1">
        <f>IFERROR(__xludf.DUMMYFUNCTION("""COMPUTED_VALUE"""),7856.52)</f>
        <v>7856.52</v>
      </c>
      <c r="D396" s="2">
        <f>IFERROR(__xludf.DUMMYFUNCTION("""COMPUTED_VALUE"""),45868.66666666667)</f>
        <v>45868.66667</v>
      </c>
      <c r="E396" s="1">
        <f>IFERROR(__xludf.DUMMYFUNCTION("""COMPUTED_VALUE"""),7893.38)</f>
        <v>7893.38</v>
      </c>
      <c r="G396" s="2">
        <f>IFERROR(__xludf.DUMMYFUNCTION("""COMPUTED_VALUE"""),45868.66666666667)</f>
        <v>45868.66667</v>
      </c>
      <c r="H396" s="1">
        <f>IFERROR(__xludf.DUMMYFUNCTION("""COMPUTED_VALUE"""),7807.21)</f>
        <v>7807.21</v>
      </c>
      <c r="J396" s="2">
        <f>IFERROR(__xludf.DUMMYFUNCTION("""COMPUTED_VALUE"""),45868.66666666667)</f>
        <v>45868.66667</v>
      </c>
      <c r="K396" s="1">
        <f>IFERROR(__xludf.DUMMYFUNCTION("""COMPUTED_VALUE"""),7864.82)</f>
        <v>7864.82</v>
      </c>
      <c r="M396" s="2">
        <f>IFERROR(__xludf.DUMMYFUNCTION("""COMPUTED_VALUE"""),45868.66666666667)</f>
        <v>45868.66667</v>
      </c>
      <c r="N396" s="1">
        <f>IFERROR(__xludf.DUMMYFUNCTION("""COMPUTED_VALUE"""),1.116581919E9)</f>
        <v>1116581919</v>
      </c>
    </row>
    <row r="397">
      <c r="A397" s="2">
        <f>IFERROR(__xludf.DUMMYFUNCTION("""COMPUTED_VALUE"""),45869.66666666667)</f>
        <v>45869.66667</v>
      </c>
      <c r="B397" s="1">
        <f>IFERROR(__xludf.DUMMYFUNCTION("""COMPUTED_VALUE"""),8052.69)</f>
        <v>8052.69</v>
      </c>
      <c r="D397" s="2">
        <f>IFERROR(__xludf.DUMMYFUNCTION("""COMPUTED_VALUE"""),45869.66666666667)</f>
        <v>45869.66667</v>
      </c>
      <c r="E397" s="1">
        <f>IFERROR(__xludf.DUMMYFUNCTION("""COMPUTED_VALUE"""),8052.69)</f>
        <v>8052.69</v>
      </c>
      <c r="G397" s="2">
        <f>IFERROR(__xludf.DUMMYFUNCTION("""COMPUTED_VALUE"""),45869.66666666667)</f>
        <v>45869.66667</v>
      </c>
      <c r="H397" s="1">
        <f>IFERROR(__xludf.DUMMYFUNCTION("""COMPUTED_VALUE"""),7861.03)</f>
        <v>7861.03</v>
      </c>
      <c r="J397" s="2">
        <f>IFERROR(__xludf.DUMMYFUNCTION("""COMPUTED_VALUE"""),45869.66666666667)</f>
        <v>45869.66667</v>
      </c>
      <c r="K397" s="1">
        <f>IFERROR(__xludf.DUMMYFUNCTION("""COMPUTED_VALUE"""),7887.93)</f>
        <v>7887.93</v>
      </c>
      <c r="M397" s="2">
        <f>IFERROR(__xludf.DUMMYFUNCTION("""COMPUTED_VALUE"""),45869.66666666667)</f>
        <v>45869.66667</v>
      </c>
      <c r="N397" s="1">
        <f>IFERROR(__xludf.DUMMYFUNCTION("""COMPUTED_VALUE"""),1.459219778E9)</f>
        <v>1459219778</v>
      </c>
    </row>
    <row r="398">
      <c r="A398" s="2">
        <f>IFERROR(__xludf.DUMMYFUNCTION("""COMPUTED_VALUE"""),45870.66666666667)</f>
        <v>45870.66667</v>
      </c>
      <c r="B398" s="1">
        <f>IFERROR(__xludf.DUMMYFUNCTION("""COMPUTED_VALUE"""),7810.38)</f>
        <v>7810.38</v>
      </c>
      <c r="D398" s="2">
        <f>IFERROR(__xludf.DUMMYFUNCTION("""COMPUTED_VALUE"""),45870.66666666667)</f>
        <v>45870.66667</v>
      </c>
      <c r="E398" s="1">
        <f>IFERROR(__xludf.DUMMYFUNCTION("""COMPUTED_VALUE"""),7823.91)</f>
        <v>7823.91</v>
      </c>
      <c r="G398" s="2">
        <f>IFERROR(__xludf.DUMMYFUNCTION("""COMPUTED_VALUE"""),45870.66666666667)</f>
        <v>45870.66667</v>
      </c>
      <c r="H398" s="1">
        <f>IFERROR(__xludf.DUMMYFUNCTION("""COMPUTED_VALUE"""),7681.59)</f>
        <v>7681.59</v>
      </c>
      <c r="J398" s="2">
        <f>IFERROR(__xludf.DUMMYFUNCTION("""COMPUTED_VALUE"""),45870.66666666667)</f>
        <v>45870.66667</v>
      </c>
      <c r="K398" s="1">
        <f>IFERROR(__xludf.DUMMYFUNCTION("""COMPUTED_VALUE"""),7717.39)</f>
        <v>7717.39</v>
      </c>
      <c r="M398" s="2">
        <f>IFERROR(__xludf.DUMMYFUNCTION("""COMPUTED_VALUE"""),45870.66666666667)</f>
        <v>45870.66667</v>
      </c>
      <c r="N398" s="1">
        <f>IFERROR(__xludf.DUMMYFUNCTION("""COMPUTED_VALUE"""),1.332015019E9)</f>
        <v>1332015019</v>
      </c>
    </row>
    <row r="399">
      <c r="A399" s="2">
        <f>IFERROR(__xludf.DUMMYFUNCTION("""COMPUTED_VALUE"""),45873.66666666667)</f>
        <v>45873.66667</v>
      </c>
      <c r="B399" s="1">
        <f>IFERROR(__xludf.DUMMYFUNCTION("""COMPUTED_VALUE"""),7789.7)</f>
        <v>7789.7</v>
      </c>
      <c r="D399" s="2">
        <f>IFERROR(__xludf.DUMMYFUNCTION("""COMPUTED_VALUE"""),45873.66666666667)</f>
        <v>45873.66667</v>
      </c>
      <c r="E399" s="1">
        <f>IFERROR(__xludf.DUMMYFUNCTION("""COMPUTED_VALUE"""),7901.94)</f>
        <v>7901.94</v>
      </c>
      <c r="G399" s="2">
        <f>IFERROR(__xludf.DUMMYFUNCTION("""COMPUTED_VALUE"""),45873.66666666667)</f>
        <v>45873.66667</v>
      </c>
      <c r="H399" s="1">
        <f>IFERROR(__xludf.DUMMYFUNCTION("""COMPUTED_VALUE"""),7789.7)</f>
        <v>7789.7</v>
      </c>
      <c r="J399" s="2">
        <f>IFERROR(__xludf.DUMMYFUNCTION("""COMPUTED_VALUE"""),45873.66666666667)</f>
        <v>45873.66667</v>
      </c>
      <c r="K399" s="1">
        <f>IFERROR(__xludf.DUMMYFUNCTION("""COMPUTED_VALUE"""),7900.71)</f>
        <v>7900.71</v>
      </c>
      <c r="M399" s="2">
        <f>IFERROR(__xludf.DUMMYFUNCTION("""COMPUTED_VALUE"""),45873.66666666667)</f>
        <v>45873.66667</v>
      </c>
      <c r="N399" s="1">
        <f>IFERROR(__xludf.DUMMYFUNCTION("""COMPUTED_VALUE"""),1.057981513E9)</f>
        <v>1057981513</v>
      </c>
    </row>
    <row r="400">
      <c r="A400" s="2">
        <f>IFERROR(__xludf.DUMMYFUNCTION("""COMPUTED_VALUE"""),45874.66666666667)</f>
        <v>45874.66667</v>
      </c>
      <c r="B400" s="1">
        <f>IFERROR(__xludf.DUMMYFUNCTION("""COMPUTED_VALUE"""),7914.5)</f>
        <v>7914.5</v>
      </c>
      <c r="D400" s="2">
        <f>IFERROR(__xludf.DUMMYFUNCTION("""COMPUTED_VALUE"""),45874.66666666667)</f>
        <v>45874.66667</v>
      </c>
      <c r="E400" s="1">
        <f>IFERROR(__xludf.DUMMYFUNCTION("""COMPUTED_VALUE"""),7935.01)</f>
        <v>7935.01</v>
      </c>
      <c r="G400" s="2">
        <f>IFERROR(__xludf.DUMMYFUNCTION("""COMPUTED_VALUE"""),45874.66666666667)</f>
        <v>45874.66667</v>
      </c>
      <c r="H400" s="1">
        <f>IFERROR(__xludf.DUMMYFUNCTION("""COMPUTED_VALUE"""),7820.76)</f>
        <v>7820.76</v>
      </c>
      <c r="J400" s="2">
        <f>IFERROR(__xludf.DUMMYFUNCTION("""COMPUTED_VALUE"""),45874.66666666667)</f>
        <v>45874.66667</v>
      </c>
      <c r="K400" s="1">
        <f>IFERROR(__xludf.DUMMYFUNCTION("""COMPUTED_VALUE"""),7830.22)</f>
        <v>7830.22</v>
      </c>
      <c r="M400" s="2">
        <f>IFERROR(__xludf.DUMMYFUNCTION("""COMPUTED_VALUE"""),45874.66666666667)</f>
        <v>45874.66667</v>
      </c>
      <c r="N400" s="1">
        <f>IFERROR(__xludf.DUMMYFUNCTION("""COMPUTED_VALUE"""),1.187914637E9)</f>
        <v>1187914637</v>
      </c>
    </row>
    <row r="401">
      <c r="A401" s="2">
        <f>IFERROR(__xludf.DUMMYFUNCTION("""COMPUTED_VALUE"""),45875.66666666667)</f>
        <v>45875.66667</v>
      </c>
      <c r="B401" s="1">
        <f>IFERROR(__xludf.DUMMYFUNCTION("""COMPUTED_VALUE"""),7844.84)</f>
        <v>7844.84</v>
      </c>
      <c r="D401" s="2">
        <f>IFERROR(__xludf.DUMMYFUNCTION("""COMPUTED_VALUE"""),45875.66666666667)</f>
        <v>45875.66667</v>
      </c>
      <c r="E401" s="1">
        <f>IFERROR(__xludf.DUMMYFUNCTION("""COMPUTED_VALUE"""),7941.94)</f>
        <v>7941.94</v>
      </c>
      <c r="G401" s="2">
        <f>IFERROR(__xludf.DUMMYFUNCTION("""COMPUTED_VALUE"""),45875.66666666667)</f>
        <v>45875.66667</v>
      </c>
      <c r="H401" s="1">
        <f>IFERROR(__xludf.DUMMYFUNCTION("""COMPUTED_VALUE"""),7842.8)</f>
        <v>7842.8</v>
      </c>
      <c r="J401" s="2">
        <f>IFERROR(__xludf.DUMMYFUNCTION("""COMPUTED_VALUE"""),45875.66666666667)</f>
        <v>45875.66667</v>
      </c>
      <c r="K401" s="1">
        <f>IFERROR(__xludf.DUMMYFUNCTION("""COMPUTED_VALUE"""),7931.1)</f>
        <v>7931.1</v>
      </c>
      <c r="M401" s="2">
        <f>IFERROR(__xludf.DUMMYFUNCTION("""COMPUTED_VALUE"""),45875.66666666667)</f>
        <v>45875.66667</v>
      </c>
      <c r="N401" s="1">
        <f>IFERROR(__xludf.DUMMYFUNCTION("""COMPUTED_VALUE"""),1.417530106E9)</f>
        <v>1417530106</v>
      </c>
    </row>
    <row r="402">
      <c r="A402" s="2">
        <f>IFERROR(__xludf.DUMMYFUNCTION("""COMPUTED_VALUE"""),45876.66666666667)</f>
        <v>45876.66667</v>
      </c>
      <c r="B402" s="1">
        <f>IFERROR(__xludf.DUMMYFUNCTION("""COMPUTED_VALUE"""),8016.25)</f>
        <v>8016.25</v>
      </c>
      <c r="D402" s="2">
        <f>IFERROR(__xludf.DUMMYFUNCTION("""COMPUTED_VALUE"""),45876.66666666667)</f>
        <v>45876.66667</v>
      </c>
      <c r="E402" s="1">
        <f>IFERROR(__xludf.DUMMYFUNCTION("""COMPUTED_VALUE"""),8038.35)</f>
        <v>8038.35</v>
      </c>
      <c r="G402" s="2">
        <f>IFERROR(__xludf.DUMMYFUNCTION("""COMPUTED_VALUE"""),45876.66666666667)</f>
        <v>45876.66667</v>
      </c>
      <c r="H402" s="1">
        <f>IFERROR(__xludf.DUMMYFUNCTION("""COMPUTED_VALUE"""),7889.65)</f>
        <v>7889.65</v>
      </c>
      <c r="J402" s="2">
        <f>IFERROR(__xludf.DUMMYFUNCTION("""COMPUTED_VALUE"""),45876.66666666667)</f>
        <v>45876.66667</v>
      </c>
      <c r="K402" s="1">
        <f>IFERROR(__xludf.DUMMYFUNCTION("""COMPUTED_VALUE"""),7952.59)</f>
        <v>7952.59</v>
      </c>
      <c r="M402" s="2">
        <f>IFERROR(__xludf.DUMMYFUNCTION("""COMPUTED_VALUE"""),45876.66666666667)</f>
        <v>45876.66667</v>
      </c>
      <c r="N402" s="1">
        <f>IFERROR(__xludf.DUMMYFUNCTION("""COMPUTED_VALUE"""),1.351184227E9)</f>
        <v>1351184227</v>
      </c>
    </row>
    <row r="403">
      <c r="A403" s="2">
        <f>IFERROR(__xludf.DUMMYFUNCTION("""COMPUTED_VALUE"""),45877.66666666667)</f>
        <v>45877.66667</v>
      </c>
      <c r="B403" s="1">
        <f>IFERROR(__xludf.DUMMYFUNCTION("""COMPUTED_VALUE"""),7979.89)</f>
        <v>7979.89</v>
      </c>
      <c r="D403" s="2">
        <f>IFERROR(__xludf.DUMMYFUNCTION("""COMPUTED_VALUE"""),45877.66666666667)</f>
        <v>45877.66667</v>
      </c>
      <c r="E403" s="1">
        <f>IFERROR(__xludf.DUMMYFUNCTION("""COMPUTED_VALUE"""),8060.77)</f>
        <v>8060.77</v>
      </c>
      <c r="G403" s="2">
        <f>IFERROR(__xludf.DUMMYFUNCTION("""COMPUTED_VALUE"""),45877.66666666667)</f>
        <v>45877.66667</v>
      </c>
      <c r="H403" s="1">
        <f>IFERROR(__xludf.DUMMYFUNCTION("""COMPUTED_VALUE"""),7961.19)</f>
        <v>7961.19</v>
      </c>
      <c r="J403" s="2">
        <f>IFERROR(__xludf.DUMMYFUNCTION("""COMPUTED_VALUE"""),45877.66666666667)</f>
        <v>45877.66667</v>
      </c>
      <c r="K403" s="1">
        <f>IFERROR(__xludf.DUMMYFUNCTION("""COMPUTED_VALUE"""),8050.97)</f>
        <v>8050.97</v>
      </c>
      <c r="M403" s="2">
        <f>IFERROR(__xludf.DUMMYFUNCTION("""COMPUTED_VALUE"""),45877.66666666667)</f>
        <v>45877.66667</v>
      </c>
      <c r="N403" s="1">
        <f>IFERROR(__xludf.DUMMYFUNCTION("""COMPUTED_VALUE"""),1.150073067E9)</f>
        <v>1150073067</v>
      </c>
    </row>
    <row r="404">
      <c r="A404" s="2">
        <f>IFERROR(__xludf.DUMMYFUNCTION("""COMPUTED_VALUE"""),45880.66666666667)</f>
        <v>45880.66667</v>
      </c>
      <c r="B404" s="1">
        <f>IFERROR(__xludf.DUMMYFUNCTION("""COMPUTED_VALUE"""),8038.71)</f>
        <v>8038.71</v>
      </c>
      <c r="D404" s="2">
        <f>IFERROR(__xludf.DUMMYFUNCTION("""COMPUTED_VALUE"""),45880.66666666667)</f>
        <v>45880.66667</v>
      </c>
      <c r="E404" s="1">
        <f>IFERROR(__xludf.DUMMYFUNCTION("""COMPUTED_VALUE"""),8084.53)</f>
        <v>8084.53</v>
      </c>
      <c r="G404" s="2">
        <f>IFERROR(__xludf.DUMMYFUNCTION("""COMPUTED_VALUE"""),45880.66666666667)</f>
        <v>45880.66667</v>
      </c>
      <c r="H404" s="1">
        <f>IFERROR(__xludf.DUMMYFUNCTION("""COMPUTED_VALUE"""),7989.9)</f>
        <v>7989.9</v>
      </c>
      <c r="J404" s="2">
        <f>IFERROR(__xludf.DUMMYFUNCTION("""COMPUTED_VALUE"""),45880.66666666667)</f>
        <v>45880.66667</v>
      </c>
      <c r="K404" s="1">
        <f>IFERROR(__xludf.DUMMYFUNCTION("""COMPUTED_VALUE"""),8008.2)</f>
        <v>8008.2</v>
      </c>
      <c r="M404" s="2">
        <f>IFERROR(__xludf.DUMMYFUNCTION("""COMPUTED_VALUE"""),45880.66666666667)</f>
        <v>45880.66667</v>
      </c>
      <c r="N404" s="1">
        <f>IFERROR(__xludf.DUMMYFUNCTION("""COMPUTED_VALUE"""),1.176971126E9)</f>
        <v>1176971126</v>
      </c>
    </row>
    <row r="405">
      <c r="A405" s="2">
        <f>IFERROR(__xludf.DUMMYFUNCTION("""COMPUTED_VALUE"""),45881.66666666667)</f>
        <v>45881.66667</v>
      </c>
      <c r="B405" s="1">
        <f>IFERROR(__xludf.DUMMYFUNCTION("""COMPUTED_VALUE"""),8048.45)</f>
        <v>8048.45</v>
      </c>
      <c r="D405" s="2">
        <f>IFERROR(__xludf.DUMMYFUNCTION("""COMPUTED_VALUE"""),45881.66666666667)</f>
        <v>45881.66667</v>
      </c>
      <c r="E405" s="1">
        <f>IFERROR(__xludf.DUMMYFUNCTION("""COMPUTED_VALUE"""),8131.9)</f>
        <v>8131.9</v>
      </c>
      <c r="G405" s="2">
        <f>IFERROR(__xludf.DUMMYFUNCTION("""COMPUTED_VALUE"""),45881.66666666667)</f>
        <v>45881.66667</v>
      </c>
      <c r="H405" s="1">
        <f>IFERROR(__xludf.DUMMYFUNCTION("""COMPUTED_VALUE"""),8003.45)</f>
        <v>8003.45</v>
      </c>
      <c r="J405" s="2">
        <f>IFERROR(__xludf.DUMMYFUNCTION("""COMPUTED_VALUE"""),45881.66666666667)</f>
        <v>45881.66667</v>
      </c>
      <c r="K405" s="1">
        <f>IFERROR(__xludf.DUMMYFUNCTION("""COMPUTED_VALUE"""),8129.25)</f>
        <v>8129.25</v>
      </c>
      <c r="M405" s="2">
        <f>IFERROR(__xludf.DUMMYFUNCTION("""COMPUTED_VALUE"""),45881.66666666667)</f>
        <v>45881.66667</v>
      </c>
      <c r="N405" s="1">
        <f>IFERROR(__xludf.DUMMYFUNCTION("""COMPUTED_VALUE"""),1.154794583E9)</f>
        <v>1154794583</v>
      </c>
    </row>
    <row r="406">
      <c r="A406" s="2">
        <f>IFERROR(__xludf.DUMMYFUNCTION("""COMPUTED_VALUE"""),45882.66666666667)</f>
        <v>45882.66667</v>
      </c>
      <c r="B406" s="1">
        <f>IFERROR(__xludf.DUMMYFUNCTION("""COMPUTED_VALUE"""),8163.81)</f>
        <v>8163.81</v>
      </c>
      <c r="D406" s="2">
        <f>IFERROR(__xludf.DUMMYFUNCTION("""COMPUTED_VALUE"""),45882.66666666667)</f>
        <v>45882.66667</v>
      </c>
      <c r="E406" s="1">
        <f>IFERROR(__xludf.DUMMYFUNCTION("""COMPUTED_VALUE"""),8176.91)</f>
        <v>8176.91</v>
      </c>
      <c r="G406" s="2">
        <f>IFERROR(__xludf.DUMMYFUNCTION("""COMPUTED_VALUE"""),45882.66666666667)</f>
        <v>45882.66667</v>
      </c>
      <c r="H406" s="1">
        <f>IFERROR(__xludf.DUMMYFUNCTION("""COMPUTED_VALUE"""),8077.1)</f>
        <v>8077.1</v>
      </c>
      <c r="J406" s="2">
        <f>IFERROR(__xludf.DUMMYFUNCTION("""COMPUTED_VALUE"""),45882.66666666667)</f>
        <v>45882.66667</v>
      </c>
      <c r="K406" s="1">
        <f>IFERROR(__xludf.DUMMYFUNCTION("""COMPUTED_VALUE"""),8106.33)</f>
        <v>8106.33</v>
      </c>
      <c r="M406" s="2">
        <f>IFERROR(__xludf.DUMMYFUNCTION("""COMPUTED_VALUE"""),45882.66666666667)</f>
        <v>45882.66667</v>
      </c>
      <c r="N406" s="1">
        <f>IFERROR(__xludf.DUMMYFUNCTION("""COMPUTED_VALUE"""),1.187654731E9)</f>
        <v>1187654731</v>
      </c>
    </row>
    <row r="407">
      <c r="A407" s="2">
        <f>IFERROR(__xludf.DUMMYFUNCTION("""COMPUTED_VALUE"""),45883.66666666667)</f>
        <v>45883.66667</v>
      </c>
      <c r="B407" s="1">
        <f>IFERROR(__xludf.DUMMYFUNCTION("""COMPUTED_VALUE"""),8074.78)</f>
        <v>8074.78</v>
      </c>
      <c r="D407" s="2">
        <f>IFERROR(__xludf.DUMMYFUNCTION("""COMPUTED_VALUE"""),45883.66666666667)</f>
        <v>45883.66667</v>
      </c>
      <c r="E407" s="1">
        <f>IFERROR(__xludf.DUMMYFUNCTION("""COMPUTED_VALUE"""),8131.28)</f>
        <v>8131.28</v>
      </c>
      <c r="G407" s="2">
        <f>IFERROR(__xludf.DUMMYFUNCTION("""COMPUTED_VALUE"""),45883.66666666667)</f>
        <v>45883.66667</v>
      </c>
      <c r="H407" s="1">
        <f>IFERROR(__xludf.DUMMYFUNCTION("""COMPUTED_VALUE"""),8066.06)</f>
        <v>8066.06</v>
      </c>
      <c r="J407" s="2">
        <f>IFERROR(__xludf.DUMMYFUNCTION("""COMPUTED_VALUE"""),45883.66666666667)</f>
        <v>45883.66667</v>
      </c>
      <c r="K407" s="1">
        <f>IFERROR(__xludf.DUMMYFUNCTION("""COMPUTED_VALUE"""),8103.55)</f>
        <v>8103.55</v>
      </c>
      <c r="M407" s="2">
        <f>IFERROR(__xludf.DUMMYFUNCTION("""COMPUTED_VALUE"""),45883.66666666667)</f>
        <v>45883.66667</v>
      </c>
      <c r="N407" s="1">
        <f>IFERROR(__xludf.DUMMYFUNCTION("""COMPUTED_VALUE"""),1.101509457E9)</f>
        <v>1101509457</v>
      </c>
    </row>
    <row r="408">
      <c r="A408" s="2">
        <f>IFERROR(__xludf.DUMMYFUNCTION("""COMPUTED_VALUE"""),45884.66666666667)</f>
        <v>45884.66667</v>
      </c>
      <c r="B408" s="1">
        <f>IFERROR(__xludf.DUMMYFUNCTION("""COMPUTED_VALUE"""),8100.41)</f>
        <v>8100.41</v>
      </c>
      <c r="D408" s="2">
        <f>IFERROR(__xludf.DUMMYFUNCTION("""COMPUTED_VALUE"""),45884.66666666667)</f>
        <v>45884.66667</v>
      </c>
      <c r="E408" s="1">
        <f>IFERROR(__xludf.DUMMYFUNCTION("""COMPUTED_VALUE"""),8100.41)</f>
        <v>8100.41</v>
      </c>
      <c r="G408" s="2">
        <f>IFERROR(__xludf.DUMMYFUNCTION("""COMPUTED_VALUE"""),45884.66666666667)</f>
        <v>45884.66667</v>
      </c>
      <c r="H408" s="1">
        <f>IFERROR(__xludf.DUMMYFUNCTION("""COMPUTED_VALUE"""),8033.45)</f>
        <v>8033.45</v>
      </c>
      <c r="J408" s="2">
        <f>IFERROR(__xludf.DUMMYFUNCTION("""COMPUTED_VALUE"""),45884.66666666667)</f>
        <v>45884.66667</v>
      </c>
      <c r="K408" s="1">
        <f>IFERROR(__xludf.DUMMYFUNCTION("""COMPUTED_VALUE"""),8062.7)</f>
        <v>8062.7</v>
      </c>
      <c r="M408" s="2">
        <f>IFERROR(__xludf.DUMMYFUNCTION("""COMPUTED_VALUE"""),45884.66666666667)</f>
        <v>45884.66667</v>
      </c>
      <c r="N408" s="1">
        <f>IFERROR(__xludf.DUMMYFUNCTION("""COMPUTED_VALUE"""),1.345290272E9)</f>
        <v>1345290272</v>
      </c>
    </row>
    <row r="409">
      <c r="A409" s="2">
        <f>IFERROR(__xludf.DUMMYFUNCTION("""COMPUTED_VALUE"""),45887.66666666667)</f>
        <v>45887.66667</v>
      </c>
      <c r="B409" s="1">
        <f>IFERROR(__xludf.DUMMYFUNCTION("""COMPUTED_VALUE"""),8054.37)</f>
        <v>8054.37</v>
      </c>
      <c r="D409" s="2">
        <f>IFERROR(__xludf.DUMMYFUNCTION("""COMPUTED_VALUE"""),45887.66666666667)</f>
        <v>45887.66667</v>
      </c>
      <c r="E409" s="1">
        <f>IFERROR(__xludf.DUMMYFUNCTION("""COMPUTED_VALUE"""),8072.93)</f>
        <v>8072.93</v>
      </c>
      <c r="G409" s="2">
        <f>IFERROR(__xludf.DUMMYFUNCTION("""COMPUTED_VALUE"""),45887.66666666667)</f>
        <v>45887.66667</v>
      </c>
      <c r="H409" s="1">
        <f>IFERROR(__xludf.DUMMYFUNCTION("""COMPUTED_VALUE"""),8020.31)</f>
        <v>8020.31</v>
      </c>
      <c r="J409" s="2">
        <f>IFERROR(__xludf.DUMMYFUNCTION("""COMPUTED_VALUE"""),45887.66666666667)</f>
        <v>45887.66667</v>
      </c>
      <c r="K409" s="1">
        <f>IFERROR(__xludf.DUMMYFUNCTION("""COMPUTED_VALUE"""),8055.25)</f>
        <v>8055.25</v>
      </c>
      <c r="M409" s="2">
        <f>IFERROR(__xludf.DUMMYFUNCTION("""COMPUTED_VALUE"""),45887.66666666667)</f>
        <v>45887.66667</v>
      </c>
      <c r="N409" s="1">
        <f>IFERROR(__xludf.DUMMYFUNCTION("""COMPUTED_VALUE"""),1.03857513E9)</f>
        <v>1038575130</v>
      </c>
    </row>
    <row r="410">
      <c r="A410" s="2">
        <f>IFERROR(__xludf.DUMMYFUNCTION("""COMPUTED_VALUE"""),45888.66666666667)</f>
        <v>45888.66667</v>
      </c>
      <c r="B410" s="1">
        <f>IFERROR(__xludf.DUMMYFUNCTION("""COMPUTED_VALUE"""),8048.05)</f>
        <v>8048.05</v>
      </c>
      <c r="D410" s="2">
        <f>IFERROR(__xludf.DUMMYFUNCTION("""COMPUTED_VALUE"""),45888.66666666667)</f>
        <v>45888.66667</v>
      </c>
      <c r="E410" s="1">
        <f>IFERROR(__xludf.DUMMYFUNCTION("""COMPUTED_VALUE"""),8048.05)</f>
        <v>8048.05</v>
      </c>
      <c r="G410" s="2">
        <f>IFERROR(__xludf.DUMMYFUNCTION("""COMPUTED_VALUE"""),45888.66666666667)</f>
        <v>45888.66667</v>
      </c>
      <c r="H410" s="1">
        <f>IFERROR(__xludf.DUMMYFUNCTION("""COMPUTED_VALUE"""),7888.68)</f>
        <v>7888.68</v>
      </c>
      <c r="J410" s="2">
        <f>IFERROR(__xludf.DUMMYFUNCTION("""COMPUTED_VALUE"""),45888.66666666667)</f>
        <v>45888.66667</v>
      </c>
      <c r="K410" s="1">
        <f>IFERROR(__xludf.DUMMYFUNCTION("""COMPUTED_VALUE"""),7903.2)</f>
        <v>7903.2</v>
      </c>
      <c r="M410" s="2">
        <f>IFERROR(__xludf.DUMMYFUNCTION("""COMPUTED_VALUE"""),45888.66666666667)</f>
        <v>45888.66667</v>
      </c>
      <c r="N410" s="1">
        <f>IFERROR(__xludf.DUMMYFUNCTION("""COMPUTED_VALUE"""),1.329820839E9)</f>
        <v>1329820839</v>
      </c>
    </row>
    <row r="411">
      <c r="A411" s="2">
        <f>IFERROR(__xludf.DUMMYFUNCTION("""COMPUTED_VALUE"""),45889.66666666667)</f>
        <v>45889.66667</v>
      </c>
      <c r="B411" s="1">
        <f>IFERROR(__xludf.DUMMYFUNCTION("""COMPUTED_VALUE"""),7881.9)</f>
        <v>7881.9</v>
      </c>
      <c r="D411" s="2">
        <f>IFERROR(__xludf.DUMMYFUNCTION("""COMPUTED_VALUE"""),45889.66666666667)</f>
        <v>45889.66667</v>
      </c>
      <c r="E411" s="1">
        <f>IFERROR(__xludf.DUMMYFUNCTION("""COMPUTED_VALUE"""),7881.9)</f>
        <v>7881.9</v>
      </c>
      <c r="G411" s="2">
        <f>IFERROR(__xludf.DUMMYFUNCTION("""COMPUTED_VALUE"""),45889.66666666667)</f>
        <v>45889.66667</v>
      </c>
      <c r="H411" s="1">
        <f>IFERROR(__xludf.DUMMYFUNCTION("""COMPUTED_VALUE"""),7722.96)</f>
        <v>7722.96</v>
      </c>
      <c r="J411" s="2">
        <f>IFERROR(__xludf.DUMMYFUNCTION("""COMPUTED_VALUE"""),45889.66666666667)</f>
        <v>45889.66667</v>
      </c>
      <c r="K411" s="1">
        <f>IFERROR(__xludf.DUMMYFUNCTION("""COMPUTED_VALUE"""),7842.84)</f>
        <v>7842.84</v>
      </c>
      <c r="M411" s="2">
        <f>IFERROR(__xludf.DUMMYFUNCTION("""COMPUTED_VALUE"""),45889.66666666667)</f>
        <v>45889.66667</v>
      </c>
      <c r="N411" s="1">
        <f>IFERROR(__xludf.DUMMYFUNCTION("""COMPUTED_VALUE"""),1.361805889E9)</f>
        <v>1361805889</v>
      </c>
    </row>
    <row r="412">
      <c r="A412" s="2">
        <f>IFERROR(__xludf.DUMMYFUNCTION("""COMPUTED_VALUE"""),45890.66666666667)</f>
        <v>45890.66667</v>
      </c>
      <c r="B412" s="1">
        <f>IFERROR(__xludf.DUMMYFUNCTION("""COMPUTED_VALUE"""),7827.25)</f>
        <v>7827.25</v>
      </c>
      <c r="D412" s="2">
        <f>IFERROR(__xludf.DUMMYFUNCTION("""COMPUTED_VALUE"""),45890.66666666667)</f>
        <v>45890.66667</v>
      </c>
      <c r="E412" s="1">
        <f>IFERROR(__xludf.DUMMYFUNCTION("""COMPUTED_VALUE"""),7861.33)</f>
        <v>7861.33</v>
      </c>
      <c r="G412" s="2">
        <f>IFERROR(__xludf.DUMMYFUNCTION("""COMPUTED_VALUE"""),45890.66666666667)</f>
        <v>45890.66667</v>
      </c>
      <c r="H412" s="1">
        <f>IFERROR(__xludf.DUMMYFUNCTION("""COMPUTED_VALUE"""),7779.34)</f>
        <v>7779.34</v>
      </c>
      <c r="J412" s="2">
        <f>IFERROR(__xludf.DUMMYFUNCTION("""COMPUTED_VALUE"""),45890.66666666667)</f>
        <v>45890.66667</v>
      </c>
      <c r="K412" s="1">
        <f>IFERROR(__xludf.DUMMYFUNCTION("""COMPUTED_VALUE"""),7813.14)</f>
        <v>7813.14</v>
      </c>
      <c r="M412" s="2">
        <f>IFERROR(__xludf.DUMMYFUNCTION("""COMPUTED_VALUE"""),45890.66666666667)</f>
        <v>45890.66667</v>
      </c>
      <c r="N412" s="1">
        <f>IFERROR(__xludf.DUMMYFUNCTION("""COMPUTED_VALUE"""),8.83148979E8)</f>
        <v>883148979</v>
      </c>
    </row>
    <row r="413">
      <c r="A413" s="2">
        <f>IFERROR(__xludf.DUMMYFUNCTION("""COMPUTED_VALUE"""),45891.66666666667)</f>
        <v>45891.66667</v>
      </c>
      <c r="B413" s="1">
        <f>IFERROR(__xludf.DUMMYFUNCTION("""COMPUTED_VALUE"""),7817.26)</f>
        <v>7817.26</v>
      </c>
      <c r="D413" s="2">
        <f>IFERROR(__xludf.DUMMYFUNCTION("""COMPUTED_VALUE"""),45891.66666666667)</f>
        <v>45891.66667</v>
      </c>
      <c r="E413" s="1">
        <f>IFERROR(__xludf.DUMMYFUNCTION("""COMPUTED_VALUE"""),7974.59)</f>
        <v>7974.59</v>
      </c>
      <c r="G413" s="2">
        <f>IFERROR(__xludf.DUMMYFUNCTION("""COMPUTED_VALUE"""),45891.66666666667)</f>
        <v>45891.66667</v>
      </c>
      <c r="H413" s="1">
        <f>IFERROR(__xludf.DUMMYFUNCTION("""COMPUTED_VALUE"""),7792.43)</f>
        <v>7792.43</v>
      </c>
      <c r="J413" s="2">
        <f>IFERROR(__xludf.DUMMYFUNCTION("""COMPUTED_VALUE"""),45891.66666666667)</f>
        <v>45891.66667</v>
      </c>
      <c r="K413" s="1">
        <f>IFERROR(__xludf.DUMMYFUNCTION("""COMPUTED_VALUE"""),7940.61)</f>
        <v>7940.61</v>
      </c>
      <c r="M413" s="2">
        <f>IFERROR(__xludf.DUMMYFUNCTION("""COMPUTED_VALUE"""),45891.66666666667)</f>
        <v>45891.66667</v>
      </c>
      <c r="N413" s="1">
        <f>IFERROR(__xludf.DUMMYFUNCTION("""COMPUTED_VALUE"""),1.217906679E9)</f>
        <v>1217906679</v>
      </c>
    </row>
    <row r="414">
      <c r="A414" s="2">
        <f>IFERROR(__xludf.DUMMYFUNCTION("""COMPUTED_VALUE"""),45894.66666666667)</f>
        <v>45894.66667</v>
      </c>
      <c r="B414" s="1">
        <f>IFERROR(__xludf.DUMMYFUNCTION("""COMPUTED_VALUE"""),7930.78)</f>
        <v>7930.78</v>
      </c>
      <c r="D414" s="2">
        <f>IFERROR(__xludf.DUMMYFUNCTION("""COMPUTED_VALUE"""),45894.66666666667)</f>
        <v>45894.66667</v>
      </c>
      <c r="E414" s="1">
        <f>IFERROR(__xludf.DUMMYFUNCTION("""COMPUTED_VALUE"""),7996.35)</f>
        <v>7996.35</v>
      </c>
      <c r="G414" s="2">
        <f>IFERROR(__xludf.DUMMYFUNCTION("""COMPUTED_VALUE"""),45894.66666666667)</f>
        <v>45894.66667</v>
      </c>
      <c r="H414" s="1">
        <f>IFERROR(__xludf.DUMMYFUNCTION("""COMPUTED_VALUE"""),7903.67)</f>
        <v>7903.67</v>
      </c>
      <c r="J414" s="2">
        <f>IFERROR(__xludf.DUMMYFUNCTION("""COMPUTED_VALUE"""),45894.66666666667)</f>
        <v>45894.66667</v>
      </c>
      <c r="K414" s="1">
        <f>IFERROR(__xludf.DUMMYFUNCTION("""COMPUTED_VALUE"""),7940.91)</f>
        <v>7940.91</v>
      </c>
      <c r="M414" s="2">
        <f>IFERROR(__xludf.DUMMYFUNCTION("""COMPUTED_VALUE"""),45894.66666666667)</f>
        <v>45894.66667</v>
      </c>
      <c r="N414" s="1">
        <f>IFERROR(__xludf.DUMMYFUNCTION("""COMPUTED_VALUE"""),9.88967139E8)</f>
        <v>988967139</v>
      </c>
    </row>
    <row r="415">
      <c r="A415" s="2">
        <f>IFERROR(__xludf.DUMMYFUNCTION("""COMPUTED_VALUE"""),45895.66666666667)</f>
        <v>45895.66667</v>
      </c>
      <c r="B415" s="1">
        <f>IFERROR(__xludf.DUMMYFUNCTION("""COMPUTED_VALUE"""),7936.72)</f>
        <v>7936.72</v>
      </c>
      <c r="D415" s="2">
        <f>IFERROR(__xludf.DUMMYFUNCTION("""COMPUTED_VALUE"""),45895.66666666667)</f>
        <v>45895.66667</v>
      </c>
      <c r="E415" s="1">
        <f>IFERROR(__xludf.DUMMYFUNCTION("""COMPUTED_VALUE"""),7978.56)</f>
        <v>7978.56</v>
      </c>
      <c r="G415" s="2">
        <f>IFERROR(__xludf.DUMMYFUNCTION("""COMPUTED_VALUE"""),45895.66666666667)</f>
        <v>45895.66667</v>
      </c>
      <c r="H415" s="1">
        <f>IFERROR(__xludf.DUMMYFUNCTION("""COMPUTED_VALUE"""),7912.36)</f>
        <v>7912.36</v>
      </c>
      <c r="J415" s="2">
        <f>IFERROR(__xludf.DUMMYFUNCTION("""COMPUTED_VALUE"""),45895.66666666667)</f>
        <v>45895.66667</v>
      </c>
      <c r="K415" s="1">
        <f>IFERROR(__xludf.DUMMYFUNCTION("""COMPUTED_VALUE"""),7971.99)</f>
        <v>7971.99</v>
      </c>
      <c r="M415" s="2">
        <f>IFERROR(__xludf.DUMMYFUNCTION("""COMPUTED_VALUE"""),45895.66666666667)</f>
        <v>45895.66667</v>
      </c>
      <c r="N415" s="1">
        <f>IFERROR(__xludf.DUMMYFUNCTION("""COMPUTED_VALUE"""),1.121999148E9)</f>
        <v>1121999148</v>
      </c>
    </row>
    <row r="416">
      <c r="A416" s="2">
        <f>IFERROR(__xludf.DUMMYFUNCTION("""COMPUTED_VALUE"""),45896.66666666667)</f>
        <v>45896.66667</v>
      </c>
      <c r="B416" s="1">
        <f>IFERROR(__xludf.DUMMYFUNCTION("""COMPUTED_VALUE"""),7968.36)</f>
        <v>7968.36</v>
      </c>
      <c r="D416" s="2">
        <f>IFERROR(__xludf.DUMMYFUNCTION("""COMPUTED_VALUE"""),45896.66666666667)</f>
        <v>45896.66667</v>
      </c>
      <c r="E416" s="1">
        <f>IFERROR(__xludf.DUMMYFUNCTION("""COMPUTED_VALUE"""),8015.49)</f>
        <v>8015.49</v>
      </c>
      <c r="G416" s="2">
        <f>IFERROR(__xludf.DUMMYFUNCTION("""COMPUTED_VALUE"""),45896.66666666667)</f>
        <v>45896.66667</v>
      </c>
      <c r="H416" s="1">
        <f>IFERROR(__xludf.DUMMYFUNCTION("""COMPUTED_VALUE"""),7937.2)</f>
        <v>7937.2</v>
      </c>
      <c r="J416" s="2">
        <f>IFERROR(__xludf.DUMMYFUNCTION("""COMPUTED_VALUE"""),45896.66666666667)</f>
        <v>45896.66667</v>
      </c>
      <c r="K416" s="1">
        <f>IFERROR(__xludf.DUMMYFUNCTION("""COMPUTED_VALUE"""),8004.92)</f>
        <v>8004.92</v>
      </c>
      <c r="M416" s="2">
        <f>IFERROR(__xludf.DUMMYFUNCTION("""COMPUTED_VALUE"""),45896.66666666667)</f>
        <v>45896.66667</v>
      </c>
      <c r="N416" s="1">
        <f>IFERROR(__xludf.DUMMYFUNCTION("""COMPUTED_VALUE"""),1.025474755E9)</f>
        <v>1025474755</v>
      </c>
    </row>
    <row r="417">
      <c r="A417" s="2">
        <f>IFERROR(__xludf.DUMMYFUNCTION("""COMPUTED_VALUE"""),45897.66666666667)</f>
        <v>45897.66667</v>
      </c>
      <c r="B417" s="1">
        <f>IFERROR(__xludf.DUMMYFUNCTION("""COMPUTED_VALUE"""),8006.27)</f>
        <v>8006.27</v>
      </c>
      <c r="D417" s="2">
        <f>IFERROR(__xludf.DUMMYFUNCTION("""COMPUTED_VALUE"""),45897.66666666667)</f>
        <v>45897.66667</v>
      </c>
      <c r="E417" s="1">
        <f>IFERROR(__xludf.DUMMYFUNCTION("""COMPUTED_VALUE"""),8098.05)</f>
        <v>8098.05</v>
      </c>
      <c r="G417" s="2">
        <f>IFERROR(__xludf.DUMMYFUNCTION("""COMPUTED_VALUE"""),45897.66666666667)</f>
        <v>45897.66667</v>
      </c>
      <c r="H417" s="1">
        <f>IFERROR(__xludf.DUMMYFUNCTION("""COMPUTED_VALUE"""),7982.22)</f>
        <v>7982.22</v>
      </c>
      <c r="J417" s="2">
        <f>IFERROR(__xludf.DUMMYFUNCTION("""COMPUTED_VALUE"""),45897.66666666667)</f>
        <v>45897.66667</v>
      </c>
      <c r="K417" s="1">
        <f>IFERROR(__xludf.DUMMYFUNCTION("""COMPUTED_VALUE"""),8078.06)</f>
        <v>8078.06</v>
      </c>
      <c r="M417" s="2">
        <f>IFERROR(__xludf.DUMMYFUNCTION("""COMPUTED_VALUE"""),45897.66666666667)</f>
        <v>45897.66667</v>
      </c>
      <c r="N417" s="1">
        <f>IFERROR(__xludf.DUMMYFUNCTION("""COMPUTED_VALUE"""),1.225268021E9)</f>
        <v>1225268021</v>
      </c>
    </row>
    <row r="418">
      <c r="A418" s="2">
        <f>IFERROR(__xludf.DUMMYFUNCTION("""COMPUTED_VALUE"""),45898.66666666667)</f>
        <v>45898.66667</v>
      </c>
      <c r="B418" s="1">
        <f>IFERROR(__xludf.DUMMYFUNCTION("""COMPUTED_VALUE"""),8033.14)</f>
        <v>8033.14</v>
      </c>
      <c r="D418" s="2">
        <f>IFERROR(__xludf.DUMMYFUNCTION("""COMPUTED_VALUE"""),45898.66666666667)</f>
        <v>45898.66667</v>
      </c>
      <c r="E418" s="1">
        <f>IFERROR(__xludf.DUMMYFUNCTION("""COMPUTED_VALUE"""),8034.86)</f>
        <v>8034.86</v>
      </c>
      <c r="G418" s="2">
        <f>IFERROR(__xludf.DUMMYFUNCTION("""COMPUTED_VALUE"""),45898.66666666667)</f>
        <v>45898.66667</v>
      </c>
      <c r="H418" s="1">
        <f>IFERROR(__xludf.DUMMYFUNCTION("""COMPUTED_VALUE"""),7934.6)</f>
        <v>7934.6</v>
      </c>
      <c r="J418" s="2">
        <f>IFERROR(__xludf.DUMMYFUNCTION("""COMPUTED_VALUE"""),45898.66666666667)</f>
        <v>45898.66667</v>
      </c>
      <c r="K418" s="1">
        <f>IFERROR(__xludf.DUMMYFUNCTION("""COMPUTED_VALUE"""),7960.92)</f>
        <v>7960.92</v>
      </c>
      <c r="M418" s="2">
        <f>IFERROR(__xludf.DUMMYFUNCTION("""COMPUTED_VALUE"""),45898.66666666667)</f>
        <v>45898.66667</v>
      </c>
      <c r="N418" s="1">
        <f>IFERROR(__xludf.DUMMYFUNCTION("""COMPUTED_VALUE"""),1.236659519E9)</f>
        <v>1236659519</v>
      </c>
    </row>
    <row r="419">
      <c r="A419" s="2">
        <f>IFERROR(__xludf.DUMMYFUNCTION("""COMPUTED_VALUE"""),45902.66666666667)</f>
        <v>45902.66667</v>
      </c>
      <c r="B419" s="1">
        <f>IFERROR(__xludf.DUMMYFUNCTION("""COMPUTED_VALUE"""),7809.02)</f>
        <v>7809.02</v>
      </c>
      <c r="D419" s="2">
        <f>IFERROR(__xludf.DUMMYFUNCTION("""COMPUTED_VALUE"""),45902.66666666667)</f>
        <v>45902.66667</v>
      </c>
      <c r="E419" s="1">
        <f>IFERROR(__xludf.DUMMYFUNCTION("""COMPUTED_VALUE"""),7893.75)</f>
        <v>7893.75</v>
      </c>
      <c r="G419" s="2">
        <f>IFERROR(__xludf.DUMMYFUNCTION("""COMPUTED_VALUE"""),45902.66666666667)</f>
        <v>45902.66667</v>
      </c>
      <c r="H419" s="1">
        <f>IFERROR(__xludf.DUMMYFUNCTION("""COMPUTED_VALUE"""),7778.69)</f>
        <v>7778.69</v>
      </c>
      <c r="J419" s="2">
        <f>IFERROR(__xludf.DUMMYFUNCTION("""COMPUTED_VALUE"""),45902.66666666667)</f>
        <v>45902.66667</v>
      </c>
      <c r="K419" s="1">
        <f>IFERROR(__xludf.DUMMYFUNCTION("""COMPUTED_VALUE"""),7888.52)</f>
        <v>7888.52</v>
      </c>
      <c r="M419" s="2">
        <f>IFERROR(__xludf.DUMMYFUNCTION("""COMPUTED_VALUE"""),45902.66666666667)</f>
        <v>45902.66667</v>
      </c>
      <c r="N419" s="1">
        <f>IFERROR(__xludf.DUMMYFUNCTION("""COMPUTED_VALUE"""),1.18357878E9)</f>
        <v>1183578780</v>
      </c>
    </row>
    <row r="420">
      <c r="A420" s="2">
        <f>IFERROR(__xludf.DUMMYFUNCTION("""COMPUTED_VALUE"""),45903.66666666667)</f>
        <v>45903.66667</v>
      </c>
      <c r="B420" s="1">
        <f>IFERROR(__xludf.DUMMYFUNCTION("""COMPUTED_VALUE"""),7993.16)</f>
        <v>7993.16</v>
      </c>
      <c r="D420" s="2">
        <f>IFERROR(__xludf.DUMMYFUNCTION("""COMPUTED_VALUE"""),45903.66666666667)</f>
        <v>45903.66667</v>
      </c>
      <c r="E420" s="1">
        <f>IFERROR(__xludf.DUMMYFUNCTION("""COMPUTED_VALUE"""),8024.31)</f>
        <v>8024.31</v>
      </c>
      <c r="G420" s="2">
        <f>IFERROR(__xludf.DUMMYFUNCTION("""COMPUTED_VALUE"""),45903.66666666667)</f>
        <v>45903.66667</v>
      </c>
      <c r="H420" s="1">
        <f>IFERROR(__xludf.DUMMYFUNCTION("""COMPUTED_VALUE"""),7952.14)</f>
        <v>7952.14</v>
      </c>
      <c r="J420" s="2">
        <f>IFERROR(__xludf.DUMMYFUNCTION("""COMPUTED_VALUE"""),45903.66666666667)</f>
        <v>45903.66667</v>
      </c>
      <c r="K420" s="1">
        <f>IFERROR(__xludf.DUMMYFUNCTION("""COMPUTED_VALUE"""),8011.03)</f>
        <v>8011.03</v>
      </c>
      <c r="M420" s="2">
        <f>IFERROR(__xludf.DUMMYFUNCTION("""COMPUTED_VALUE"""),45903.66666666667)</f>
        <v>45903.66667</v>
      </c>
      <c r="N420" s="1">
        <f>IFERROR(__xludf.DUMMYFUNCTION("""COMPUTED_VALUE"""),1.180657305E9)</f>
        <v>1180657305</v>
      </c>
    </row>
    <row r="421">
      <c r="A421" s="2">
        <f>IFERROR(__xludf.DUMMYFUNCTION("""COMPUTED_VALUE"""),45904.66666666667)</f>
        <v>45904.66667</v>
      </c>
      <c r="B421" s="1">
        <f>IFERROR(__xludf.DUMMYFUNCTION("""COMPUTED_VALUE"""),8002.73)</f>
        <v>8002.73</v>
      </c>
      <c r="D421" s="2">
        <f>IFERROR(__xludf.DUMMYFUNCTION("""COMPUTED_VALUE"""),45904.66666666667)</f>
        <v>45904.66667</v>
      </c>
      <c r="E421" s="1">
        <f>IFERROR(__xludf.DUMMYFUNCTION("""COMPUTED_VALUE"""),8064.09)</f>
        <v>8064.09</v>
      </c>
      <c r="G421" s="2">
        <f>IFERROR(__xludf.DUMMYFUNCTION("""COMPUTED_VALUE"""),45904.66666666667)</f>
        <v>45904.66667</v>
      </c>
      <c r="H421" s="1">
        <f>IFERROR(__xludf.DUMMYFUNCTION("""COMPUTED_VALUE"""),7962.24)</f>
        <v>7962.24</v>
      </c>
      <c r="J421" s="2">
        <f>IFERROR(__xludf.DUMMYFUNCTION("""COMPUTED_VALUE"""),45904.66666666667)</f>
        <v>45904.66667</v>
      </c>
      <c r="K421" s="1">
        <f>IFERROR(__xludf.DUMMYFUNCTION("""COMPUTED_VALUE"""),8062.73)</f>
        <v>8062.73</v>
      </c>
      <c r="M421" s="2">
        <f>IFERROR(__xludf.DUMMYFUNCTION("""COMPUTED_VALUE"""),45904.66666666667)</f>
        <v>45904.66667</v>
      </c>
      <c r="N421" s="1">
        <f>IFERROR(__xludf.DUMMYFUNCTION("""COMPUTED_VALUE"""),1.180702367E9)</f>
        <v>1180702367</v>
      </c>
    </row>
    <row r="422">
      <c r="A422" s="2">
        <f>IFERROR(__xludf.DUMMYFUNCTION("""COMPUTED_VALUE"""),45905.66666666667)</f>
        <v>45905.66667</v>
      </c>
      <c r="B422" s="1">
        <f>IFERROR(__xludf.DUMMYFUNCTION("""COMPUTED_VALUE"""),8136.13)</f>
        <v>8136.13</v>
      </c>
      <c r="D422" s="2">
        <f>IFERROR(__xludf.DUMMYFUNCTION("""COMPUTED_VALUE"""),45905.66666666667)</f>
        <v>45905.66667</v>
      </c>
      <c r="E422" s="1">
        <f>IFERROR(__xludf.DUMMYFUNCTION("""COMPUTED_VALUE"""),8145.43)</f>
        <v>8145.43</v>
      </c>
      <c r="G422" s="2">
        <f>IFERROR(__xludf.DUMMYFUNCTION("""COMPUTED_VALUE"""),45905.66666666667)</f>
        <v>45905.66667</v>
      </c>
      <c r="H422" s="1">
        <f>IFERROR(__xludf.DUMMYFUNCTION("""COMPUTED_VALUE"""),7991.43)</f>
        <v>7991.43</v>
      </c>
      <c r="J422" s="2">
        <f>IFERROR(__xludf.DUMMYFUNCTION("""COMPUTED_VALUE"""),45905.66666666667)</f>
        <v>45905.66667</v>
      </c>
      <c r="K422" s="1">
        <f>IFERROR(__xludf.DUMMYFUNCTION("""COMPUTED_VALUE"""),8068.69)</f>
        <v>8068.69</v>
      </c>
      <c r="M422" s="2">
        <f>IFERROR(__xludf.DUMMYFUNCTION("""COMPUTED_VALUE"""),45905.66666666667)</f>
        <v>45905.66667</v>
      </c>
      <c r="N422" s="1">
        <f>IFERROR(__xludf.DUMMYFUNCTION("""COMPUTED_VALUE"""),1.409478889E9)</f>
        <v>1409478889</v>
      </c>
    </row>
    <row r="423">
      <c r="A423" s="2">
        <f>IFERROR(__xludf.DUMMYFUNCTION("""COMPUTED_VALUE"""),45908.66666666667)</f>
        <v>45908.66667</v>
      </c>
      <c r="B423" s="1">
        <f>IFERROR(__xludf.DUMMYFUNCTION("""COMPUTED_VALUE"""),8118.09)</f>
        <v>8118.09</v>
      </c>
      <c r="D423" s="2">
        <f>IFERROR(__xludf.DUMMYFUNCTION("""COMPUTED_VALUE"""),45908.66666666667)</f>
        <v>45908.66667</v>
      </c>
      <c r="E423" s="1">
        <f>IFERROR(__xludf.DUMMYFUNCTION("""COMPUTED_VALUE"""),8171.08)</f>
        <v>8171.08</v>
      </c>
      <c r="G423" s="2">
        <f>IFERROR(__xludf.DUMMYFUNCTION("""COMPUTED_VALUE"""),45908.66666666667)</f>
        <v>45908.66667</v>
      </c>
      <c r="H423" s="1">
        <f>IFERROR(__xludf.DUMMYFUNCTION("""COMPUTED_VALUE"""),8110.22)</f>
        <v>8110.22</v>
      </c>
      <c r="J423" s="2">
        <f>IFERROR(__xludf.DUMMYFUNCTION("""COMPUTED_VALUE"""),45908.66666666667)</f>
        <v>45908.66667</v>
      </c>
      <c r="K423" s="1">
        <f>IFERROR(__xludf.DUMMYFUNCTION("""COMPUTED_VALUE"""),8115.1)</f>
        <v>8115.1</v>
      </c>
      <c r="M423" s="2">
        <f>IFERROR(__xludf.DUMMYFUNCTION("""COMPUTED_VALUE"""),45908.66666666667)</f>
        <v>45908.66667</v>
      </c>
      <c r="N423" s="1">
        <f>IFERROR(__xludf.DUMMYFUNCTION("""COMPUTED_VALUE"""),1.107339062E9)</f>
        <v>1107339062</v>
      </c>
    </row>
    <row r="424">
      <c r="A424" s="2">
        <f>IFERROR(__xludf.DUMMYFUNCTION("""COMPUTED_VALUE"""),45909.66666666667)</f>
        <v>45909.66667</v>
      </c>
      <c r="B424" s="1">
        <f>IFERROR(__xludf.DUMMYFUNCTION("""COMPUTED_VALUE"""),8142.61)</f>
        <v>8142.61</v>
      </c>
      <c r="D424" s="2">
        <f>IFERROR(__xludf.DUMMYFUNCTION("""COMPUTED_VALUE"""),45909.66666666667)</f>
        <v>45909.66667</v>
      </c>
      <c r="E424" s="1">
        <f>IFERROR(__xludf.DUMMYFUNCTION("""COMPUTED_VALUE"""),8151.9)</f>
        <v>8151.9</v>
      </c>
      <c r="G424" s="2">
        <f>IFERROR(__xludf.DUMMYFUNCTION("""COMPUTED_VALUE"""),45909.66666666667)</f>
        <v>45909.66667</v>
      </c>
      <c r="H424" s="1">
        <f>IFERROR(__xludf.DUMMYFUNCTION("""COMPUTED_VALUE"""),8090.29)</f>
        <v>8090.29</v>
      </c>
      <c r="J424" s="2">
        <f>IFERROR(__xludf.DUMMYFUNCTION("""COMPUTED_VALUE"""),45909.66666666667)</f>
        <v>45909.66667</v>
      </c>
      <c r="K424" s="1">
        <f>IFERROR(__xludf.DUMMYFUNCTION("""COMPUTED_VALUE"""),8146.55)</f>
        <v>8146.55</v>
      </c>
      <c r="M424" s="2">
        <f>IFERROR(__xludf.DUMMYFUNCTION("""COMPUTED_VALUE"""),45909.66666666667)</f>
        <v>45909.66667</v>
      </c>
      <c r="N424" s="1">
        <f>IFERROR(__xludf.DUMMYFUNCTION("""COMPUTED_VALUE"""),1.057857416E9)</f>
        <v>1057857416</v>
      </c>
    </row>
    <row r="425">
      <c r="A425" s="2">
        <f>IFERROR(__xludf.DUMMYFUNCTION("""COMPUTED_VALUE"""),45910.66666666667)</f>
        <v>45910.66667</v>
      </c>
      <c r="B425" s="1">
        <f>IFERROR(__xludf.DUMMYFUNCTION("""COMPUTED_VALUE"""),8261.82)</f>
        <v>8261.82</v>
      </c>
      <c r="D425" s="2">
        <f>IFERROR(__xludf.DUMMYFUNCTION("""COMPUTED_VALUE"""),45910.66666666667)</f>
        <v>45910.66667</v>
      </c>
      <c r="E425" s="1">
        <f>IFERROR(__xludf.DUMMYFUNCTION("""COMPUTED_VALUE"""),8298.51)</f>
        <v>8298.51</v>
      </c>
      <c r="G425" s="2">
        <f>IFERROR(__xludf.DUMMYFUNCTION("""COMPUTED_VALUE"""),45910.66666666667)</f>
        <v>45910.66667</v>
      </c>
      <c r="H425" s="1">
        <f>IFERROR(__xludf.DUMMYFUNCTION("""COMPUTED_VALUE"""),8210.83)</f>
        <v>8210.83</v>
      </c>
      <c r="J425" s="2">
        <f>IFERROR(__xludf.DUMMYFUNCTION("""COMPUTED_VALUE"""),45910.66666666667)</f>
        <v>45910.66667</v>
      </c>
      <c r="K425" s="1">
        <f>IFERROR(__xludf.DUMMYFUNCTION("""COMPUTED_VALUE"""),8248.64)</f>
        <v>8248.64</v>
      </c>
      <c r="M425" s="2">
        <f>IFERROR(__xludf.DUMMYFUNCTION("""COMPUTED_VALUE"""),45910.66666666667)</f>
        <v>45910.66667</v>
      </c>
      <c r="N425" s="1">
        <f>IFERROR(__xludf.DUMMYFUNCTION("""COMPUTED_VALUE"""),1.408243405E9)</f>
        <v>1408243405</v>
      </c>
    </row>
    <row r="426">
      <c r="A426" s="2">
        <f>IFERROR(__xludf.DUMMYFUNCTION("""COMPUTED_VALUE"""),45911.66666666667)</f>
        <v>45911.66667</v>
      </c>
      <c r="B426" s="1">
        <f>IFERROR(__xludf.DUMMYFUNCTION("""COMPUTED_VALUE"""),8297.64)</f>
        <v>8297.64</v>
      </c>
      <c r="D426" s="2">
        <f>IFERROR(__xludf.DUMMYFUNCTION("""COMPUTED_VALUE"""),45911.66666666667)</f>
        <v>45911.66667</v>
      </c>
      <c r="E426" s="1">
        <f>IFERROR(__xludf.DUMMYFUNCTION("""COMPUTED_VALUE"""),8299.51)</f>
        <v>8299.51</v>
      </c>
      <c r="G426" s="2">
        <f>IFERROR(__xludf.DUMMYFUNCTION("""COMPUTED_VALUE"""),45911.66666666667)</f>
        <v>45911.66667</v>
      </c>
      <c r="H426" s="1">
        <f>IFERROR(__xludf.DUMMYFUNCTION("""COMPUTED_VALUE"""),8244.47)</f>
        <v>8244.47</v>
      </c>
      <c r="J426" s="2">
        <f>IFERROR(__xludf.DUMMYFUNCTION("""COMPUTED_VALUE"""),45911.66666666667)</f>
        <v>45911.66667</v>
      </c>
      <c r="K426" s="1">
        <f>IFERROR(__xludf.DUMMYFUNCTION("""COMPUTED_VALUE"""),8267.02)</f>
        <v>8267.02</v>
      </c>
      <c r="M426" s="2">
        <f>IFERROR(__xludf.DUMMYFUNCTION("""COMPUTED_VALUE"""),45911.66666666667)</f>
        <v>45911.66667</v>
      </c>
      <c r="N426" s="1">
        <f>IFERROR(__xludf.DUMMYFUNCTION("""COMPUTED_VALUE"""),1.188709831E9)</f>
        <v>1188709831</v>
      </c>
    </row>
    <row r="427">
      <c r="A427" s="2">
        <f>IFERROR(__xludf.DUMMYFUNCTION("""COMPUTED_VALUE"""),45912.66666666667)</f>
        <v>45912.66667</v>
      </c>
      <c r="B427" s="1">
        <f>IFERROR(__xludf.DUMMYFUNCTION("""COMPUTED_VALUE"""),8290.7)</f>
        <v>8290.7</v>
      </c>
      <c r="D427" s="2">
        <f>IFERROR(__xludf.DUMMYFUNCTION("""COMPUTED_VALUE"""),45912.66666666667)</f>
        <v>45912.66667</v>
      </c>
      <c r="E427" s="1">
        <f>IFERROR(__xludf.DUMMYFUNCTION("""COMPUTED_VALUE"""),8323.05)</f>
        <v>8323.05</v>
      </c>
      <c r="G427" s="2">
        <f>IFERROR(__xludf.DUMMYFUNCTION("""COMPUTED_VALUE"""),45912.66666666667)</f>
        <v>45912.66667</v>
      </c>
      <c r="H427" s="1">
        <f>IFERROR(__xludf.DUMMYFUNCTION("""COMPUTED_VALUE"""),8253.99)</f>
        <v>8253.99</v>
      </c>
      <c r="J427" s="2">
        <f>IFERROR(__xludf.DUMMYFUNCTION("""COMPUTED_VALUE"""),45912.66666666667)</f>
        <v>45912.66667</v>
      </c>
      <c r="K427" s="1">
        <f>IFERROR(__xludf.DUMMYFUNCTION("""COMPUTED_VALUE"""),8302.83)</f>
        <v>8302.83</v>
      </c>
      <c r="M427" s="2">
        <f>IFERROR(__xludf.DUMMYFUNCTION("""COMPUTED_VALUE"""),45912.66666666667)</f>
        <v>45912.66667</v>
      </c>
      <c r="N427" s="1">
        <f>IFERROR(__xludf.DUMMYFUNCTION("""COMPUTED_VALUE"""),1.049809122E9)</f>
        <v>1049809122</v>
      </c>
    </row>
    <row r="428">
      <c r="A428" s="2">
        <f>IFERROR(__xludf.DUMMYFUNCTION("""COMPUTED_VALUE"""),45915.66666666667)</f>
        <v>45915.66667</v>
      </c>
      <c r="B428" s="1">
        <f>IFERROR(__xludf.DUMMYFUNCTION("""COMPUTED_VALUE"""),8317.84)</f>
        <v>8317.84</v>
      </c>
      <c r="D428" s="2">
        <f>IFERROR(__xludf.DUMMYFUNCTION("""COMPUTED_VALUE"""),45915.66666666667)</f>
        <v>45915.66667</v>
      </c>
      <c r="E428" s="1">
        <f>IFERROR(__xludf.DUMMYFUNCTION("""COMPUTED_VALUE"""),8409.01)</f>
        <v>8409.01</v>
      </c>
      <c r="G428" s="2">
        <f>IFERROR(__xludf.DUMMYFUNCTION("""COMPUTED_VALUE"""),45915.66666666667)</f>
        <v>45915.66667</v>
      </c>
      <c r="H428" s="1">
        <f>IFERROR(__xludf.DUMMYFUNCTION("""COMPUTED_VALUE"""),8317.84)</f>
        <v>8317.84</v>
      </c>
      <c r="J428" s="2">
        <f>IFERROR(__xludf.DUMMYFUNCTION("""COMPUTED_VALUE"""),45915.66666666667)</f>
        <v>45915.66667</v>
      </c>
      <c r="K428" s="1">
        <f>IFERROR(__xludf.DUMMYFUNCTION("""COMPUTED_VALUE"""),8407.74)</f>
        <v>8407.74</v>
      </c>
      <c r="M428" s="2">
        <f>IFERROR(__xludf.DUMMYFUNCTION("""COMPUTED_VALUE"""),45915.66666666667)</f>
        <v>45915.66667</v>
      </c>
      <c r="N428" s="1">
        <f>IFERROR(__xludf.DUMMYFUNCTION("""COMPUTED_VALUE"""),1.156698027E9)</f>
        <v>1156698027</v>
      </c>
    </row>
    <row r="429">
      <c r="A429" s="2">
        <f>IFERROR(__xludf.DUMMYFUNCTION("""COMPUTED_VALUE"""),45916.66666666667)</f>
        <v>45916.66667</v>
      </c>
      <c r="B429" s="1">
        <f>IFERROR(__xludf.DUMMYFUNCTION("""COMPUTED_VALUE"""),8426.6)</f>
        <v>8426.6</v>
      </c>
      <c r="D429" s="2">
        <f>IFERROR(__xludf.DUMMYFUNCTION("""COMPUTED_VALUE"""),45916.66666666667)</f>
        <v>45916.66667</v>
      </c>
      <c r="E429" s="1">
        <f>IFERROR(__xludf.DUMMYFUNCTION("""COMPUTED_VALUE"""),8426.61)</f>
        <v>8426.61</v>
      </c>
      <c r="G429" s="2">
        <f>IFERROR(__xludf.DUMMYFUNCTION("""COMPUTED_VALUE"""),45916.66666666667)</f>
        <v>45916.66667</v>
      </c>
      <c r="H429" s="1">
        <f>IFERROR(__xludf.DUMMYFUNCTION("""COMPUTED_VALUE"""),8367.31)</f>
        <v>8367.31</v>
      </c>
      <c r="J429" s="2">
        <f>IFERROR(__xludf.DUMMYFUNCTION("""COMPUTED_VALUE"""),45916.66666666667)</f>
        <v>45916.66667</v>
      </c>
      <c r="K429" s="1">
        <f>IFERROR(__xludf.DUMMYFUNCTION("""COMPUTED_VALUE"""),8378.96)</f>
        <v>8378.96</v>
      </c>
      <c r="M429" s="2">
        <f>IFERROR(__xludf.DUMMYFUNCTION("""COMPUTED_VALUE"""),45916.66666666667)</f>
        <v>45916.66667</v>
      </c>
      <c r="N429" s="1">
        <f>IFERROR(__xludf.DUMMYFUNCTION("""COMPUTED_VALUE"""),1.097610106E9)</f>
        <v>1097610106</v>
      </c>
    </row>
    <row r="430">
      <c r="A430" s="2">
        <f>IFERROR(__xludf.DUMMYFUNCTION("""COMPUTED_VALUE"""),45917.66666666667)</f>
        <v>45917.66667</v>
      </c>
      <c r="B430" s="1">
        <f>IFERROR(__xludf.DUMMYFUNCTION("""COMPUTED_VALUE"""),8372.02)</f>
        <v>8372.02</v>
      </c>
      <c r="D430" s="2">
        <f>IFERROR(__xludf.DUMMYFUNCTION("""COMPUTED_VALUE"""),45917.66666666667)</f>
        <v>45917.66667</v>
      </c>
      <c r="E430" s="1">
        <f>IFERROR(__xludf.DUMMYFUNCTION("""COMPUTED_VALUE"""),8376.51)</f>
        <v>8376.51</v>
      </c>
      <c r="G430" s="2">
        <f>IFERROR(__xludf.DUMMYFUNCTION("""COMPUTED_VALUE"""),45917.66666666667)</f>
        <v>45917.66667</v>
      </c>
      <c r="H430" s="1">
        <f>IFERROR(__xludf.DUMMYFUNCTION("""COMPUTED_VALUE"""),8245.9)</f>
        <v>8245.9</v>
      </c>
      <c r="J430" s="2">
        <f>IFERROR(__xludf.DUMMYFUNCTION("""COMPUTED_VALUE"""),45917.66666666667)</f>
        <v>45917.66667</v>
      </c>
      <c r="K430" s="1">
        <f>IFERROR(__xludf.DUMMYFUNCTION("""COMPUTED_VALUE"""),8323.61)</f>
        <v>8323.61</v>
      </c>
      <c r="M430" s="2">
        <f>IFERROR(__xludf.DUMMYFUNCTION("""COMPUTED_VALUE"""),45917.66666666667)</f>
        <v>45917.66667</v>
      </c>
      <c r="N430" s="1">
        <f>IFERROR(__xludf.DUMMYFUNCTION("""COMPUTED_VALUE"""),1.250238428E9)</f>
        <v>1250238428</v>
      </c>
    </row>
    <row r="431">
      <c r="A431" s="2">
        <f>IFERROR(__xludf.DUMMYFUNCTION("""COMPUTED_VALUE"""),45918.66666666667)</f>
        <v>45918.66667</v>
      </c>
      <c r="B431" s="1">
        <f>IFERROR(__xludf.DUMMYFUNCTION("""COMPUTED_VALUE"""),8414.58)</f>
        <v>8414.58</v>
      </c>
      <c r="D431" s="2">
        <f>IFERROR(__xludf.DUMMYFUNCTION("""COMPUTED_VALUE"""),45918.66666666667)</f>
        <v>45918.66667</v>
      </c>
      <c r="E431" s="1">
        <f>IFERROR(__xludf.DUMMYFUNCTION("""COMPUTED_VALUE"""),8455.76)</f>
        <v>8455.76</v>
      </c>
      <c r="G431" s="2">
        <f>IFERROR(__xludf.DUMMYFUNCTION("""COMPUTED_VALUE"""),45918.66666666667)</f>
        <v>45918.66667</v>
      </c>
      <c r="H431" s="1">
        <f>IFERROR(__xludf.DUMMYFUNCTION("""COMPUTED_VALUE"""),8381.36)</f>
        <v>8381.36</v>
      </c>
      <c r="J431" s="2">
        <f>IFERROR(__xludf.DUMMYFUNCTION("""COMPUTED_VALUE"""),45918.66666666667)</f>
        <v>45918.66667</v>
      </c>
      <c r="K431" s="1">
        <f>IFERROR(__xludf.DUMMYFUNCTION("""COMPUTED_VALUE"""),8433.21)</f>
        <v>8433.21</v>
      </c>
      <c r="M431" s="2">
        <f>IFERROR(__xludf.DUMMYFUNCTION("""COMPUTED_VALUE"""),45918.66666666667)</f>
        <v>45918.66667</v>
      </c>
      <c r="N431" s="1">
        <f>IFERROR(__xludf.DUMMYFUNCTION("""COMPUTED_VALUE"""),1.820227652E9)</f>
        <v>1820227652</v>
      </c>
    </row>
    <row r="432">
      <c r="A432" s="2">
        <f>IFERROR(__xludf.DUMMYFUNCTION("""COMPUTED_VALUE"""),45919.66666666667)</f>
        <v>45919.66667</v>
      </c>
      <c r="B432" s="1">
        <f>IFERROR(__xludf.DUMMYFUNCTION("""COMPUTED_VALUE"""),8464.62)</f>
        <v>8464.62</v>
      </c>
      <c r="D432" s="2">
        <f>IFERROR(__xludf.DUMMYFUNCTION("""COMPUTED_VALUE"""),45919.66666666667)</f>
        <v>45919.66667</v>
      </c>
      <c r="E432" s="1">
        <f>IFERROR(__xludf.DUMMYFUNCTION("""COMPUTED_VALUE"""),8529.59)</f>
        <v>8529.59</v>
      </c>
      <c r="G432" s="2">
        <f>IFERROR(__xludf.DUMMYFUNCTION("""COMPUTED_VALUE"""),45919.66666666667)</f>
        <v>45919.66667</v>
      </c>
      <c r="H432" s="1">
        <f>IFERROR(__xludf.DUMMYFUNCTION("""COMPUTED_VALUE"""),8448.55)</f>
        <v>8448.55</v>
      </c>
      <c r="J432" s="2">
        <f>IFERROR(__xludf.DUMMYFUNCTION("""COMPUTED_VALUE"""),45919.66666666667)</f>
        <v>45919.66667</v>
      </c>
      <c r="K432" s="1">
        <f>IFERROR(__xludf.DUMMYFUNCTION("""COMPUTED_VALUE"""),8522.58)</f>
        <v>8522.58</v>
      </c>
      <c r="M432" s="2">
        <f>IFERROR(__xludf.DUMMYFUNCTION("""COMPUTED_VALUE"""),45919.66666666667)</f>
        <v>45919.66667</v>
      </c>
      <c r="N432" s="1">
        <f>IFERROR(__xludf.DUMMYFUNCTION("""COMPUTED_VALUE"""),2.282607203E9)</f>
        <v>2282607203</v>
      </c>
    </row>
    <row r="433">
      <c r="A433" s="2">
        <f>IFERROR(__xludf.DUMMYFUNCTION("""COMPUTED_VALUE"""),45922.66666666667)</f>
        <v>45922.66667</v>
      </c>
      <c r="B433" s="1">
        <f>IFERROR(__xludf.DUMMYFUNCTION("""COMPUTED_VALUE"""),8514.43)</f>
        <v>8514.43</v>
      </c>
      <c r="D433" s="2">
        <f>IFERROR(__xludf.DUMMYFUNCTION("""COMPUTED_VALUE"""),45922.66666666667)</f>
        <v>45922.66667</v>
      </c>
      <c r="E433" s="1">
        <f>IFERROR(__xludf.DUMMYFUNCTION("""COMPUTED_VALUE"""),8627.92)</f>
        <v>8627.92</v>
      </c>
      <c r="G433" s="2">
        <f>IFERROR(__xludf.DUMMYFUNCTION("""COMPUTED_VALUE"""),45922.66666666667)</f>
        <v>45922.66667</v>
      </c>
      <c r="H433" s="1">
        <f>IFERROR(__xludf.DUMMYFUNCTION("""COMPUTED_VALUE"""),8514.32)</f>
        <v>8514.32</v>
      </c>
      <c r="J433" s="2">
        <f>IFERROR(__xludf.DUMMYFUNCTION("""COMPUTED_VALUE"""),45922.66666666667)</f>
        <v>45922.66667</v>
      </c>
      <c r="K433" s="1">
        <f>IFERROR(__xludf.DUMMYFUNCTION("""COMPUTED_VALUE"""),8623.25)</f>
        <v>8623.25</v>
      </c>
      <c r="M433" s="2">
        <f>IFERROR(__xludf.DUMMYFUNCTION("""COMPUTED_VALUE"""),45922.66666666667)</f>
        <v>45922.66667</v>
      </c>
      <c r="N433" s="1">
        <f>IFERROR(__xludf.DUMMYFUNCTION("""COMPUTED_VALUE"""),1.620630076E9)</f>
        <v>1620630076</v>
      </c>
    </row>
    <row r="434">
      <c r="A434" s="2">
        <f>IFERROR(__xludf.DUMMYFUNCTION("""COMPUTED_VALUE"""),45923.66666666667)</f>
        <v>45923.66667</v>
      </c>
      <c r="B434" s="1">
        <f>IFERROR(__xludf.DUMMYFUNCTION("""COMPUTED_VALUE"""),8613.46)</f>
        <v>8613.46</v>
      </c>
      <c r="D434" s="2">
        <f>IFERROR(__xludf.DUMMYFUNCTION("""COMPUTED_VALUE"""),45923.66666666667)</f>
        <v>45923.66667</v>
      </c>
      <c r="E434" s="1">
        <f>IFERROR(__xludf.DUMMYFUNCTION("""COMPUTED_VALUE"""),8619.41)</f>
        <v>8619.41</v>
      </c>
      <c r="G434" s="2">
        <f>IFERROR(__xludf.DUMMYFUNCTION("""COMPUTED_VALUE"""),45923.66666666667)</f>
        <v>45923.66667</v>
      </c>
      <c r="H434" s="1">
        <f>IFERROR(__xludf.DUMMYFUNCTION("""COMPUTED_VALUE"""),8503.13)</f>
        <v>8503.13</v>
      </c>
      <c r="J434" s="2">
        <f>IFERROR(__xludf.DUMMYFUNCTION("""COMPUTED_VALUE"""),45923.66666666667)</f>
        <v>45923.66667</v>
      </c>
      <c r="K434" s="1">
        <f>IFERROR(__xludf.DUMMYFUNCTION("""COMPUTED_VALUE"""),8529.56)</f>
        <v>8529.56</v>
      </c>
      <c r="M434" s="2">
        <f>IFERROR(__xludf.DUMMYFUNCTION("""COMPUTED_VALUE"""),45923.66666666667)</f>
        <v>45923.66667</v>
      </c>
      <c r="N434" s="1">
        <f>IFERROR(__xludf.DUMMYFUNCTION("""COMPUTED_VALUE"""),1.390610873E9)</f>
        <v>1390610873</v>
      </c>
    </row>
    <row r="435">
      <c r="A435" s="2">
        <f>IFERROR(__xludf.DUMMYFUNCTION("""COMPUTED_VALUE"""),45924.66666666667)</f>
        <v>45924.66667</v>
      </c>
      <c r="B435" s="1">
        <f>IFERROR(__xludf.DUMMYFUNCTION("""COMPUTED_VALUE"""),8555.01)</f>
        <v>8555.01</v>
      </c>
      <c r="D435" s="2">
        <f>IFERROR(__xludf.DUMMYFUNCTION("""COMPUTED_VALUE"""),45924.66666666667)</f>
        <v>45924.66667</v>
      </c>
      <c r="E435" s="1">
        <f>IFERROR(__xludf.DUMMYFUNCTION("""COMPUTED_VALUE"""),8557.7)</f>
        <v>8557.7</v>
      </c>
      <c r="G435" s="2">
        <f>IFERROR(__xludf.DUMMYFUNCTION("""COMPUTED_VALUE"""),45924.66666666667)</f>
        <v>45924.66667</v>
      </c>
      <c r="H435" s="1">
        <f>IFERROR(__xludf.DUMMYFUNCTION("""COMPUTED_VALUE"""),8426.93)</f>
        <v>8426.93</v>
      </c>
      <c r="J435" s="2">
        <f>IFERROR(__xludf.DUMMYFUNCTION("""COMPUTED_VALUE"""),45924.66666666667)</f>
        <v>45924.66667</v>
      </c>
      <c r="K435" s="1">
        <f>IFERROR(__xludf.DUMMYFUNCTION("""COMPUTED_VALUE"""),8478.54)</f>
        <v>8478.54</v>
      </c>
      <c r="M435" s="2">
        <f>IFERROR(__xludf.DUMMYFUNCTION("""COMPUTED_VALUE"""),45924.66666666667)</f>
        <v>45924.66667</v>
      </c>
      <c r="N435" s="1">
        <f>IFERROR(__xludf.DUMMYFUNCTION("""COMPUTED_VALUE"""),1.317206543E9)</f>
        <v>1317206543</v>
      </c>
    </row>
    <row r="436">
      <c r="A436" s="2">
        <f>IFERROR(__xludf.DUMMYFUNCTION("""COMPUTED_VALUE"""),45925.66666666667)</f>
        <v>45925.66667</v>
      </c>
      <c r="B436" s="1">
        <f>IFERROR(__xludf.DUMMYFUNCTION("""COMPUTED_VALUE"""),8399.06)</f>
        <v>8399.06</v>
      </c>
      <c r="D436" s="2">
        <f>IFERROR(__xludf.DUMMYFUNCTION("""COMPUTED_VALUE"""),45925.66666666667)</f>
        <v>45925.66667</v>
      </c>
      <c r="E436" s="1">
        <f>IFERROR(__xludf.DUMMYFUNCTION("""COMPUTED_VALUE"""),8488.59)</f>
        <v>8488.59</v>
      </c>
      <c r="G436" s="2">
        <f>IFERROR(__xludf.DUMMYFUNCTION("""COMPUTED_VALUE"""),45925.66666666667)</f>
        <v>45925.66667</v>
      </c>
      <c r="H436" s="1">
        <f>IFERROR(__xludf.DUMMYFUNCTION("""COMPUTED_VALUE"""),8344.75)</f>
        <v>8344.75</v>
      </c>
      <c r="J436" s="2">
        <f>IFERROR(__xludf.DUMMYFUNCTION("""COMPUTED_VALUE"""),45925.66666666667)</f>
        <v>45925.66667</v>
      </c>
      <c r="K436" s="1">
        <f>IFERROR(__xludf.DUMMYFUNCTION("""COMPUTED_VALUE"""),8465.57)</f>
        <v>8465.57</v>
      </c>
      <c r="M436" s="2">
        <f>IFERROR(__xludf.DUMMYFUNCTION("""COMPUTED_VALUE"""),45925.66666666667)</f>
        <v>45925.66667</v>
      </c>
      <c r="N436" s="1">
        <f>IFERROR(__xludf.DUMMYFUNCTION("""COMPUTED_VALUE"""),1.659981675E9)</f>
        <v>1659981675</v>
      </c>
    </row>
    <row r="437">
      <c r="A437" s="2">
        <f>IFERROR(__xludf.DUMMYFUNCTION("""COMPUTED_VALUE"""),45926.66666666667)</f>
        <v>45926.66667</v>
      </c>
      <c r="B437" s="1">
        <f>IFERROR(__xludf.DUMMYFUNCTION("""COMPUTED_VALUE"""),8466.38)</f>
        <v>8466.38</v>
      </c>
      <c r="D437" s="2">
        <f>IFERROR(__xludf.DUMMYFUNCTION("""COMPUTED_VALUE"""),45926.66666666667)</f>
        <v>45926.66667</v>
      </c>
      <c r="E437" s="1">
        <f>IFERROR(__xludf.DUMMYFUNCTION("""COMPUTED_VALUE"""),8495.66)</f>
        <v>8495.66</v>
      </c>
      <c r="G437" s="2">
        <f>IFERROR(__xludf.DUMMYFUNCTION("""COMPUTED_VALUE"""),45926.66666666667)</f>
        <v>45926.66667</v>
      </c>
      <c r="H437" s="1">
        <f>IFERROR(__xludf.DUMMYFUNCTION("""COMPUTED_VALUE"""),8407.39)</f>
        <v>8407.39</v>
      </c>
      <c r="J437" s="2">
        <f>IFERROR(__xludf.DUMMYFUNCTION("""COMPUTED_VALUE"""),45926.66666666667)</f>
        <v>45926.66667</v>
      </c>
      <c r="K437" s="1">
        <f>IFERROR(__xludf.DUMMYFUNCTION("""COMPUTED_VALUE"""),8478.55)</f>
        <v>8478.55</v>
      </c>
      <c r="M437" s="2">
        <f>IFERROR(__xludf.DUMMYFUNCTION("""COMPUTED_VALUE"""),45926.66666666667)</f>
        <v>45926.66667</v>
      </c>
      <c r="N437" s="1">
        <f>IFERROR(__xludf.DUMMYFUNCTION("""COMPUTED_VALUE"""),1.290821469E9)</f>
        <v>1290821469</v>
      </c>
    </row>
  </sheetData>
  <drawing r:id="rId1"/>
</worksheet>
</file>