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IFERROR(__xludf.DUMMYFUNCTION("GOOGLEFINANCE(""DJUSTK"",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IFERROR(__xludf.DUMMYFUNCTION("GOOGLEFINANCE(""DJUSTK"",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IFERROR(__xludf.DUMMYFUNCTION("GOOGLEFINANCE(""DJUSTK"",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IFERROR(__xludf.DUMMYFUNCTION("GOOGLEFINANCE(""DJUSTK"",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IFERROR(__xludf.DUMMYFUNCTION("GOOGLEFINANCE(""DJUSTK"",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IFERROR(__xludf.DUMMYFUNCTION("""COMPUTED_VALUE"""),1735.75)</f>
        <v>1735.75</v>
      </c>
      <c r="D2" s="2">
        <f>IFERROR(__xludf.DUMMYFUNCTION("""COMPUTED_VALUE"""),45293.66666666667)</f>
        <v>45293.66667</v>
      </c>
      <c r="E2" s="1">
        <f>IFERROR(__xludf.DUMMYFUNCTION("""COMPUTED_VALUE"""),1742.08)</f>
        <v>1742.08</v>
      </c>
      <c r="G2" s="2">
        <f>IFERROR(__xludf.DUMMYFUNCTION("""COMPUTED_VALUE"""),45293.66666666667)</f>
        <v>45293.66667</v>
      </c>
      <c r="H2" s="1">
        <f>IFERROR(__xludf.DUMMYFUNCTION("""COMPUTED_VALUE"""),1693.1)</f>
        <v>1693.1</v>
      </c>
      <c r="J2" s="2">
        <f>IFERROR(__xludf.DUMMYFUNCTION("""COMPUTED_VALUE"""),45293.66666666667)</f>
        <v>45293.66667</v>
      </c>
      <c r="K2" s="1">
        <f>IFERROR(__xludf.DUMMYFUNCTION("""COMPUTED_VALUE"""),1706.51)</f>
        <v>1706.51</v>
      </c>
      <c r="M2" s="2">
        <f>IFERROR(__xludf.DUMMYFUNCTION("""COMPUTED_VALUE"""),45293.66666666667)</f>
        <v>45293.66667</v>
      </c>
      <c r="N2" s="1">
        <f>IFERROR(__xludf.DUMMYFUNCTION("""COMPUTED_VALUE"""),4253499.0)</f>
        <v>4253499</v>
      </c>
    </row>
    <row r="3">
      <c r="A3" s="2">
        <f>IFERROR(__xludf.DUMMYFUNCTION("""COMPUTED_VALUE"""),45294.66666666667)</f>
        <v>45294.66667</v>
      </c>
      <c r="B3" s="1">
        <f>IFERROR(__xludf.DUMMYFUNCTION("""COMPUTED_VALUE"""),1690.67)</f>
        <v>1690.67</v>
      </c>
      <c r="D3" s="2">
        <f>IFERROR(__xludf.DUMMYFUNCTION("""COMPUTED_VALUE"""),45294.66666666667)</f>
        <v>45294.66667</v>
      </c>
      <c r="E3" s="1">
        <f>IFERROR(__xludf.DUMMYFUNCTION("""COMPUTED_VALUE"""),1691.64)</f>
        <v>1691.64</v>
      </c>
      <c r="G3" s="2">
        <f>IFERROR(__xludf.DUMMYFUNCTION("""COMPUTED_VALUE"""),45294.66666666667)</f>
        <v>45294.66667</v>
      </c>
      <c r="H3" s="1">
        <f>IFERROR(__xludf.DUMMYFUNCTION("""COMPUTED_VALUE"""),1657.64)</f>
        <v>1657.64</v>
      </c>
      <c r="J3" s="2">
        <f>IFERROR(__xludf.DUMMYFUNCTION("""COMPUTED_VALUE"""),45294.66666666667)</f>
        <v>45294.66667</v>
      </c>
      <c r="K3" s="1">
        <f>IFERROR(__xludf.DUMMYFUNCTION("""COMPUTED_VALUE"""),1661.61)</f>
        <v>1661.61</v>
      </c>
      <c r="M3" s="2">
        <f>IFERROR(__xludf.DUMMYFUNCTION("""COMPUTED_VALUE"""),45294.66666666667)</f>
        <v>45294.66667</v>
      </c>
      <c r="N3" s="1">
        <f>IFERROR(__xludf.DUMMYFUNCTION("""COMPUTED_VALUE"""),5058850.0)</f>
        <v>5058850</v>
      </c>
    </row>
    <row r="4">
      <c r="A4" s="2">
        <f>IFERROR(__xludf.DUMMYFUNCTION("""COMPUTED_VALUE"""),45295.66666666667)</f>
        <v>45295.66667</v>
      </c>
      <c r="B4" s="1">
        <f>IFERROR(__xludf.DUMMYFUNCTION("""COMPUTED_VALUE"""),1657.18)</f>
        <v>1657.18</v>
      </c>
      <c r="D4" s="2">
        <f>IFERROR(__xludf.DUMMYFUNCTION("""COMPUTED_VALUE"""),45295.66666666667)</f>
        <v>45295.66667</v>
      </c>
      <c r="E4" s="1">
        <f>IFERROR(__xludf.DUMMYFUNCTION("""COMPUTED_VALUE"""),1671.22)</f>
        <v>1671.22</v>
      </c>
      <c r="G4" s="2">
        <f>IFERROR(__xludf.DUMMYFUNCTION("""COMPUTED_VALUE"""),45295.66666666667)</f>
        <v>45295.66667</v>
      </c>
      <c r="H4" s="1">
        <f>IFERROR(__xludf.DUMMYFUNCTION("""COMPUTED_VALUE"""),1643.0)</f>
        <v>1643</v>
      </c>
      <c r="J4" s="2">
        <f>IFERROR(__xludf.DUMMYFUNCTION("""COMPUTED_VALUE"""),45295.66666666667)</f>
        <v>45295.66667</v>
      </c>
      <c r="K4" s="1">
        <f>IFERROR(__xludf.DUMMYFUNCTION("""COMPUTED_VALUE"""),1663.68)</f>
        <v>1663.68</v>
      </c>
      <c r="M4" s="2">
        <f>IFERROR(__xludf.DUMMYFUNCTION("""COMPUTED_VALUE"""),45295.66666666667)</f>
        <v>45295.66667</v>
      </c>
      <c r="N4" s="1">
        <f>IFERROR(__xludf.DUMMYFUNCTION("""COMPUTED_VALUE"""),6326008.0)</f>
        <v>6326008</v>
      </c>
    </row>
    <row r="5">
      <c r="A5" s="2">
        <f>IFERROR(__xludf.DUMMYFUNCTION("""COMPUTED_VALUE"""),45296.66666666667)</f>
        <v>45296.66667</v>
      </c>
      <c r="B5" s="1">
        <f>IFERROR(__xludf.DUMMYFUNCTION("""COMPUTED_VALUE"""),1663.16)</f>
        <v>1663.16</v>
      </c>
      <c r="D5" s="2">
        <f>IFERROR(__xludf.DUMMYFUNCTION("""COMPUTED_VALUE"""),45296.66666666667)</f>
        <v>45296.66667</v>
      </c>
      <c r="E5" s="1">
        <f>IFERROR(__xludf.DUMMYFUNCTION("""COMPUTED_VALUE"""),1676.47)</f>
        <v>1676.47</v>
      </c>
      <c r="G5" s="2">
        <f>IFERROR(__xludf.DUMMYFUNCTION("""COMPUTED_VALUE"""),45296.66666666667)</f>
        <v>45296.66667</v>
      </c>
      <c r="H5" s="1">
        <f>IFERROR(__xludf.DUMMYFUNCTION("""COMPUTED_VALUE"""),1652.48)</f>
        <v>1652.48</v>
      </c>
      <c r="J5" s="2">
        <f>IFERROR(__xludf.DUMMYFUNCTION("""COMPUTED_VALUE"""),45296.66666666667)</f>
        <v>45296.66667</v>
      </c>
      <c r="K5" s="1">
        <f>IFERROR(__xludf.DUMMYFUNCTION("""COMPUTED_VALUE"""),1657.18)</f>
        <v>1657.18</v>
      </c>
      <c r="M5" s="2">
        <f>IFERROR(__xludf.DUMMYFUNCTION("""COMPUTED_VALUE"""),45296.66666666667)</f>
        <v>45296.66667</v>
      </c>
      <c r="N5" s="1">
        <f>IFERROR(__xludf.DUMMYFUNCTION("""COMPUTED_VALUE"""),4623299.0)</f>
        <v>4623299</v>
      </c>
    </row>
    <row r="6">
      <c r="A6" s="2">
        <f>IFERROR(__xludf.DUMMYFUNCTION("""COMPUTED_VALUE"""),45299.66666666667)</f>
        <v>45299.66667</v>
      </c>
      <c r="B6" s="1">
        <f>IFERROR(__xludf.DUMMYFUNCTION("""COMPUTED_VALUE"""),1658.92)</f>
        <v>1658.92</v>
      </c>
      <c r="D6" s="2">
        <f>IFERROR(__xludf.DUMMYFUNCTION("""COMPUTED_VALUE"""),45299.66666666667)</f>
        <v>45299.66667</v>
      </c>
      <c r="E6" s="1">
        <f>IFERROR(__xludf.DUMMYFUNCTION("""COMPUTED_VALUE"""),1691.79)</f>
        <v>1691.79</v>
      </c>
      <c r="G6" s="2">
        <f>IFERROR(__xludf.DUMMYFUNCTION("""COMPUTED_VALUE"""),45299.66666666667)</f>
        <v>45299.66667</v>
      </c>
      <c r="H6" s="1">
        <f>IFERROR(__xludf.DUMMYFUNCTION("""COMPUTED_VALUE"""),1658.27)</f>
        <v>1658.27</v>
      </c>
      <c r="J6" s="2">
        <f>IFERROR(__xludf.DUMMYFUNCTION("""COMPUTED_VALUE"""),45299.66666666667)</f>
        <v>45299.66667</v>
      </c>
      <c r="K6" s="1">
        <f>IFERROR(__xludf.DUMMYFUNCTION("""COMPUTED_VALUE"""),1691.65)</f>
        <v>1691.65</v>
      </c>
      <c r="M6" s="2">
        <f>IFERROR(__xludf.DUMMYFUNCTION("""COMPUTED_VALUE"""),45299.66666666667)</f>
        <v>45299.66667</v>
      </c>
      <c r="N6" s="1">
        <f>IFERROR(__xludf.DUMMYFUNCTION("""COMPUTED_VALUE"""),4219369.0)</f>
        <v>4219369</v>
      </c>
    </row>
    <row r="7">
      <c r="A7" s="2">
        <f>IFERROR(__xludf.DUMMYFUNCTION("""COMPUTED_VALUE"""),45300.66666666667)</f>
        <v>45300.66667</v>
      </c>
      <c r="B7" s="1">
        <f>IFERROR(__xludf.DUMMYFUNCTION("""COMPUTED_VALUE"""),1691.29)</f>
        <v>1691.29</v>
      </c>
      <c r="D7" s="2">
        <f>IFERROR(__xludf.DUMMYFUNCTION("""COMPUTED_VALUE"""),45300.66666666667)</f>
        <v>45300.66667</v>
      </c>
      <c r="E7" s="1">
        <f>IFERROR(__xludf.DUMMYFUNCTION("""COMPUTED_VALUE"""),1701.54)</f>
        <v>1701.54</v>
      </c>
      <c r="G7" s="2">
        <f>IFERROR(__xludf.DUMMYFUNCTION("""COMPUTED_VALUE"""),45300.66666666667)</f>
        <v>45300.66667</v>
      </c>
      <c r="H7" s="1">
        <f>IFERROR(__xludf.DUMMYFUNCTION("""COMPUTED_VALUE"""),1670.48)</f>
        <v>1670.48</v>
      </c>
      <c r="J7" s="2">
        <f>IFERROR(__xludf.DUMMYFUNCTION("""COMPUTED_VALUE"""),45300.66666666667)</f>
        <v>45300.66667</v>
      </c>
      <c r="K7" s="1">
        <f>IFERROR(__xludf.DUMMYFUNCTION("""COMPUTED_VALUE"""),1680.77)</f>
        <v>1680.77</v>
      </c>
      <c r="M7" s="2">
        <f>IFERROR(__xludf.DUMMYFUNCTION("""COMPUTED_VALUE"""),45300.66666666667)</f>
        <v>45300.66667</v>
      </c>
      <c r="N7" s="1">
        <f>IFERROR(__xludf.DUMMYFUNCTION("""COMPUTED_VALUE"""),4140007.0)</f>
        <v>4140007</v>
      </c>
    </row>
    <row r="8">
      <c r="A8" s="2">
        <f>IFERROR(__xludf.DUMMYFUNCTION("""COMPUTED_VALUE"""),45301.66666666667)</f>
        <v>45301.66667</v>
      </c>
      <c r="B8" s="1">
        <f>IFERROR(__xludf.DUMMYFUNCTION("""COMPUTED_VALUE"""),1676.09)</f>
        <v>1676.09</v>
      </c>
      <c r="D8" s="2">
        <f>IFERROR(__xludf.DUMMYFUNCTION("""COMPUTED_VALUE"""),45301.66666666667)</f>
        <v>45301.66667</v>
      </c>
      <c r="E8" s="1">
        <f>IFERROR(__xludf.DUMMYFUNCTION("""COMPUTED_VALUE"""),1694.49)</f>
        <v>1694.49</v>
      </c>
      <c r="G8" s="2">
        <f>IFERROR(__xludf.DUMMYFUNCTION("""COMPUTED_VALUE"""),45301.66666666667)</f>
        <v>45301.66667</v>
      </c>
      <c r="H8" s="1">
        <f>IFERROR(__xludf.DUMMYFUNCTION("""COMPUTED_VALUE"""),1656.6)</f>
        <v>1656.6</v>
      </c>
      <c r="J8" s="2">
        <f>IFERROR(__xludf.DUMMYFUNCTION("""COMPUTED_VALUE"""),45301.66666666667)</f>
        <v>45301.66667</v>
      </c>
      <c r="K8" s="1">
        <f>IFERROR(__xludf.DUMMYFUNCTION("""COMPUTED_VALUE"""),1693.89)</f>
        <v>1693.89</v>
      </c>
      <c r="M8" s="2">
        <f>IFERROR(__xludf.DUMMYFUNCTION("""COMPUTED_VALUE"""),45301.66666666667)</f>
        <v>45301.66667</v>
      </c>
      <c r="N8" s="1">
        <f>IFERROR(__xludf.DUMMYFUNCTION("""COMPUTED_VALUE"""),4440496.0)</f>
        <v>4440496</v>
      </c>
    </row>
    <row r="9">
      <c r="A9" s="2">
        <f>IFERROR(__xludf.DUMMYFUNCTION("""COMPUTED_VALUE"""),45302.66666666667)</f>
        <v>45302.66667</v>
      </c>
      <c r="B9" s="1">
        <f>IFERROR(__xludf.DUMMYFUNCTION("""COMPUTED_VALUE"""),1694.76)</f>
        <v>1694.76</v>
      </c>
      <c r="D9" s="2">
        <f>IFERROR(__xludf.DUMMYFUNCTION("""COMPUTED_VALUE"""),45302.66666666667)</f>
        <v>45302.66667</v>
      </c>
      <c r="E9" s="1">
        <f>IFERROR(__xludf.DUMMYFUNCTION("""COMPUTED_VALUE"""),1694.76)</f>
        <v>1694.76</v>
      </c>
      <c r="G9" s="2">
        <f>IFERROR(__xludf.DUMMYFUNCTION("""COMPUTED_VALUE"""),45302.66666666667)</f>
        <v>45302.66667</v>
      </c>
      <c r="H9" s="1">
        <f>IFERROR(__xludf.DUMMYFUNCTION("""COMPUTED_VALUE"""),1659.09)</f>
        <v>1659.09</v>
      </c>
      <c r="J9" s="2">
        <f>IFERROR(__xludf.DUMMYFUNCTION("""COMPUTED_VALUE"""),45302.66666666667)</f>
        <v>45302.66667</v>
      </c>
      <c r="K9" s="1">
        <f>IFERROR(__xludf.DUMMYFUNCTION("""COMPUTED_VALUE"""),1681.95)</f>
        <v>1681.95</v>
      </c>
      <c r="M9" s="2">
        <f>IFERROR(__xludf.DUMMYFUNCTION("""COMPUTED_VALUE"""),45302.66666666667)</f>
        <v>45302.66667</v>
      </c>
      <c r="N9" s="1">
        <f>IFERROR(__xludf.DUMMYFUNCTION("""COMPUTED_VALUE"""),4389955.0)</f>
        <v>4389955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IFERROR(__xludf.DUMMYFUNCTION("""COMPUTED_VALUE"""),1687.39)</f>
        <v>1687.39</v>
      </c>
      <c r="D10" s="2">
        <f>IFERROR(__xludf.DUMMYFUNCTION("""COMPUTED_VALUE"""),45303.66666666667)</f>
        <v>45303.66667</v>
      </c>
      <c r="E10" s="1">
        <f>IFERROR(__xludf.DUMMYFUNCTION("""COMPUTED_VALUE"""),1695.74)</f>
        <v>1695.74</v>
      </c>
      <c r="G10" s="2">
        <f>IFERROR(__xludf.DUMMYFUNCTION("""COMPUTED_VALUE"""),45303.66666666667)</f>
        <v>45303.66667</v>
      </c>
      <c r="H10" s="1">
        <f>IFERROR(__xludf.DUMMYFUNCTION("""COMPUTED_VALUE"""),1667.88)</f>
        <v>1667.88</v>
      </c>
      <c r="J10" s="2">
        <f>IFERROR(__xludf.DUMMYFUNCTION("""COMPUTED_VALUE"""),45303.66666666667)</f>
        <v>45303.66667</v>
      </c>
      <c r="K10" s="1">
        <f>IFERROR(__xludf.DUMMYFUNCTION("""COMPUTED_VALUE"""),1689.46)</f>
        <v>1689.46</v>
      </c>
      <c r="M10" s="2">
        <f>IFERROR(__xludf.DUMMYFUNCTION("""COMPUTED_VALUE"""),45303.66666666667)</f>
        <v>45303.66667</v>
      </c>
      <c r="N10" s="1">
        <f>IFERROR(__xludf.DUMMYFUNCTION("""COMPUTED_VALUE"""),5227446.0)</f>
        <v>5227446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IFERROR(__xludf.DUMMYFUNCTION("""COMPUTED_VALUE"""),1683.81)</f>
        <v>1683.81</v>
      </c>
      <c r="D11" s="2">
        <f>IFERROR(__xludf.DUMMYFUNCTION("""COMPUTED_VALUE"""),45307.66666666667)</f>
        <v>45307.66667</v>
      </c>
      <c r="E11" s="1">
        <f>IFERROR(__xludf.DUMMYFUNCTION("""COMPUTED_VALUE"""),1685.38)</f>
        <v>1685.38</v>
      </c>
      <c r="G11" s="2">
        <f>IFERROR(__xludf.DUMMYFUNCTION("""COMPUTED_VALUE"""),45307.66666666667)</f>
        <v>45307.66667</v>
      </c>
      <c r="H11" s="1">
        <f>IFERROR(__xludf.DUMMYFUNCTION("""COMPUTED_VALUE"""),1662.22)</f>
        <v>1662.22</v>
      </c>
      <c r="J11" s="2">
        <f>IFERROR(__xludf.DUMMYFUNCTION("""COMPUTED_VALUE"""),45307.66666666667)</f>
        <v>45307.66667</v>
      </c>
      <c r="K11" s="1">
        <f>IFERROR(__xludf.DUMMYFUNCTION("""COMPUTED_VALUE"""),1672.91)</f>
        <v>1672.91</v>
      </c>
      <c r="M11" s="2">
        <f>IFERROR(__xludf.DUMMYFUNCTION("""COMPUTED_VALUE"""),45307.66666666667)</f>
        <v>45307.66667</v>
      </c>
      <c r="N11" s="1">
        <f>IFERROR(__xludf.DUMMYFUNCTION("""COMPUTED_VALUE"""),4517732.0)</f>
        <v>4517732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IFERROR(__xludf.DUMMYFUNCTION("""COMPUTED_VALUE"""),1663.31)</f>
        <v>1663.31</v>
      </c>
      <c r="D12" s="2">
        <f>IFERROR(__xludf.DUMMYFUNCTION("""COMPUTED_VALUE"""),45308.66666666667)</f>
        <v>45308.66667</v>
      </c>
      <c r="E12" s="1">
        <f>IFERROR(__xludf.DUMMYFUNCTION("""COMPUTED_VALUE"""),1663.31)</f>
        <v>1663.31</v>
      </c>
      <c r="G12" s="2">
        <f>IFERROR(__xludf.DUMMYFUNCTION("""COMPUTED_VALUE"""),45308.66666666667)</f>
        <v>45308.66667</v>
      </c>
      <c r="H12" s="1">
        <f>IFERROR(__xludf.DUMMYFUNCTION("""COMPUTED_VALUE"""),1636.27)</f>
        <v>1636.27</v>
      </c>
      <c r="J12" s="2">
        <f>IFERROR(__xludf.DUMMYFUNCTION("""COMPUTED_VALUE"""),45308.66666666667)</f>
        <v>45308.66667</v>
      </c>
      <c r="K12" s="1">
        <f>IFERROR(__xludf.DUMMYFUNCTION("""COMPUTED_VALUE"""),1650.12)</f>
        <v>1650.12</v>
      </c>
      <c r="M12" s="2">
        <f>IFERROR(__xludf.DUMMYFUNCTION("""COMPUTED_VALUE"""),45308.66666666667)</f>
        <v>45308.66667</v>
      </c>
      <c r="N12" s="1">
        <f>IFERROR(__xludf.DUMMYFUNCTION("""COMPUTED_VALUE"""),6560716.0)</f>
        <v>6560716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IFERROR(__xludf.DUMMYFUNCTION("""COMPUTED_VALUE"""),1655.39)</f>
        <v>1655.39</v>
      </c>
      <c r="D13" s="2">
        <f>IFERROR(__xludf.DUMMYFUNCTION("""COMPUTED_VALUE"""),45309.66666666667)</f>
        <v>45309.66667</v>
      </c>
      <c r="E13" s="1">
        <f>IFERROR(__xludf.DUMMYFUNCTION("""COMPUTED_VALUE"""),1690.87)</f>
        <v>1690.87</v>
      </c>
      <c r="G13" s="2">
        <f>IFERROR(__xludf.DUMMYFUNCTION("""COMPUTED_VALUE"""),45309.66666666667)</f>
        <v>45309.66667</v>
      </c>
      <c r="H13" s="1">
        <f>IFERROR(__xludf.DUMMYFUNCTION("""COMPUTED_VALUE"""),1655.39)</f>
        <v>1655.39</v>
      </c>
      <c r="J13" s="2">
        <f>IFERROR(__xludf.DUMMYFUNCTION("""COMPUTED_VALUE"""),45309.66666666667)</f>
        <v>45309.66667</v>
      </c>
      <c r="K13" s="1">
        <f>IFERROR(__xludf.DUMMYFUNCTION("""COMPUTED_VALUE"""),1682.0)</f>
        <v>1682</v>
      </c>
      <c r="M13" s="2">
        <f>IFERROR(__xludf.DUMMYFUNCTION("""COMPUTED_VALUE"""),45309.66666666667)</f>
        <v>45309.66667</v>
      </c>
      <c r="N13" s="1">
        <f>IFERROR(__xludf.DUMMYFUNCTION("""COMPUTED_VALUE"""),7481041.0)</f>
        <v>7481041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IFERROR(__xludf.DUMMYFUNCTION("""COMPUTED_VALUE"""),1684.99)</f>
        <v>1684.99</v>
      </c>
      <c r="D14" s="2">
        <f>IFERROR(__xludf.DUMMYFUNCTION("""COMPUTED_VALUE"""),45310.66666666667)</f>
        <v>45310.66667</v>
      </c>
      <c r="E14" s="1">
        <f>IFERROR(__xludf.DUMMYFUNCTION("""COMPUTED_VALUE"""),1706.45)</f>
        <v>1706.45</v>
      </c>
      <c r="G14" s="2">
        <f>IFERROR(__xludf.DUMMYFUNCTION("""COMPUTED_VALUE"""),45310.66666666667)</f>
        <v>45310.66667</v>
      </c>
      <c r="H14" s="1">
        <f>IFERROR(__xludf.DUMMYFUNCTION("""COMPUTED_VALUE"""),1675.77)</f>
        <v>1675.77</v>
      </c>
      <c r="J14" s="2">
        <f>IFERROR(__xludf.DUMMYFUNCTION("""COMPUTED_VALUE"""),45310.66666666667)</f>
        <v>45310.66667</v>
      </c>
      <c r="K14" s="1">
        <f>IFERROR(__xludf.DUMMYFUNCTION("""COMPUTED_VALUE"""),1700.68)</f>
        <v>1700.68</v>
      </c>
      <c r="M14" s="2">
        <f>IFERROR(__xludf.DUMMYFUNCTION("""COMPUTED_VALUE"""),45310.66666666667)</f>
        <v>45310.66667</v>
      </c>
      <c r="N14" s="1">
        <f>IFERROR(__xludf.DUMMYFUNCTION("""COMPUTED_VALUE"""),6632859.0)</f>
        <v>6632859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IFERROR(__xludf.DUMMYFUNCTION("""COMPUTED_VALUE"""),1706.37)</f>
        <v>1706.37</v>
      </c>
      <c r="D15" s="2">
        <f>IFERROR(__xludf.DUMMYFUNCTION("""COMPUTED_VALUE"""),45313.66666666667)</f>
        <v>45313.66667</v>
      </c>
      <c r="E15" s="1">
        <f>IFERROR(__xludf.DUMMYFUNCTION("""COMPUTED_VALUE"""),1761.71)</f>
        <v>1761.71</v>
      </c>
      <c r="G15" s="2">
        <f>IFERROR(__xludf.DUMMYFUNCTION("""COMPUTED_VALUE"""),45313.66666666667)</f>
        <v>45313.66667</v>
      </c>
      <c r="H15" s="1">
        <f>IFERROR(__xludf.DUMMYFUNCTION("""COMPUTED_VALUE"""),1706.37)</f>
        <v>1706.37</v>
      </c>
      <c r="J15" s="2">
        <f>IFERROR(__xludf.DUMMYFUNCTION("""COMPUTED_VALUE"""),45313.66666666667)</f>
        <v>45313.66667</v>
      </c>
      <c r="K15" s="1">
        <f>IFERROR(__xludf.DUMMYFUNCTION("""COMPUTED_VALUE"""),1761.23)</f>
        <v>1761.23</v>
      </c>
      <c r="M15" s="2">
        <f>IFERROR(__xludf.DUMMYFUNCTION("""COMPUTED_VALUE"""),45313.66666666667)</f>
        <v>45313.66667</v>
      </c>
      <c r="N15" s="1">
        <f>IFERROR(__xludf.DUMMYFUNCTION("""COMPUTED_VALUE"""),6092843.0)</f>
        <v>6092843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IFERROR(__xludf.DUMMYFUNCTION("""COMPUTED_VALUE"""),1763.92)</f>
        <v>1763.92</v>
      </c>
      <c r="D16" s="2">
        <f>IFERROR(__xludf.DUMMYFUNCTION("""COMPUTED_VALUE"""),45314.66666666667)</f>
        <v>45314.66667</v>
      </c>
      <c r="E16" s="1">
        <f>IFERROR(__xludf.DUMMYFUNCTION("""COMPUTED_VALUE"""),1770.44)</f>
        <v>1770.44</v>
      </c>
      <c r="G16" s="2">
        <f>IFERROR(__xludf.DUMMYFUNCTION("""COMPUTED_VALUE"""),45314.66666666667)</f>
        <v>45314.66667</v>
      </c>
      <c r="H16" s="1">
        <f>IFERROR(__xludf.DUMMYFUNCTION("""COMPUTED_VALUE"""),1734.27)</f>
        <v>1734.27</v>
      </c>
      <c r="J16" s="2">
        <f>IFERROR(__xludf.DUMMYFUNCTION("""COMPUTED_VALUE"""),45314.66666666667)</f>
        <v>45314.66667</v>
      </c>
      <c r="K16" s="1">
        <f>IFERROR(__xludf.DUMMYFUNCTION("""COMPUTED_VALUE"""),1737.86)</f>
        <v>1737.86</v>
      </c>
      <c r="M16" s="2">
        <f>IFERROR(__xludf.DUMMYFUNCTION("""COMPUTED_VALUE"""),45314.66666666667)</f>
        <v>45314.66667</v>
      </c>
      <c r="N16" s="1">
        <f>IFERROR(__xludf.DUMMYFUNCTION("""COMPUTED_VALUE"""),5161838.0)</f>
        <v>5161838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IFERROR(__xludf.DUMMYFUNCTION("""COMPUTED_VALUE"""),1748.27)</f>
        <v>1748.27</v>
      </c>
      <c r="D17" s="2">
        <f>IFERROR(__xludf.DUMMYFUNCTION("""COMPUTED_VALUE"""),45315.66666666667)</f>
        <v>45315.66667</v>
      </c>
      <c r="E17" s="1">
        <f>IFERROR(__xludf.DUMMYFUNCTION("""COMPUTED_VALUE"""),1753.55)</f>
        <v>1753.55</v>
      </c>
      <c r="G17" s="2">
        <f>IFERROR(__xludf.DUMMYFUNCTION("""COMPUTED_VALUE"""),45315.66666666667)</f>
        <v>45315.66667</v>
      </c>
      <c r="H17" s="1">
        <f>IFERROR(__xludf.DUMMYFUNCTION("""COMPUTED_VALUE"""),1723.36)</f>
        <v>1723.36</v>
      </c>
      <c r="J17" s="2">
        <f>IFERROR(__xludf.DUMMYFUNCTION("""COMPUTED_VALUE"""),45315.66666666667)</f>
        <v>45315.66667</v>
      </c>
      <c r="K17" s="1">
        <f>IFERROR(__xludf.DUMMYFUNCTION("""COMPUTED_VALUE"""),1723.79)</f>
        <v>1723.79</v>
      </c>
      <c r="M17" s="2">
        <f>IFERROR(__xludf.DUMMYFUNCTION("""COMPUTED_VALUE"""),45315.66666666667)</f>
        <v>45315.66667</v>
      </c>
      <c r="N17" s="1">
        <f>IFERROR(__xludf.DUMMYFUNCTION("""COMPUTED_VALUE"""),5743206.0)</f>
        <v>5743206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IFERROR(__xludf.DUMMYFUNCTION("""COMPUTED_VALUE"""),1740.66)</f>
        <v>1740.66</v>
      </c>
      <c r="D18" s="2">
        <f>IFERROR(__xludf.DUMMYFUNCTION("""COMPUTED_VALUE"""),45316.66666666667)</f>
        <v>45316.66667</v>
      </c>
      <c r="E18" s="1">
        <f>IFERROR(__xludf.DUMMYFUNCTION("""COMPUTED_VALUE"""),1756.72)</f>
        <v>1756.72</v>
      </c>
      <c r="G18" s="2">
        <f>IFERROR(__xludf.DUMMYFUNCTION("""COMPUTED_VALUE"""),45316.66666666667)</f>
        <v>45316.66667</v>
      </c>
      <c r="H18" s="1">
        <f>IFERROR(__xludf.DUMMYFUNCTION("""COMPUTED_VALUE"""),1727.2)</f>
        <v>1727.2</v>
      </c>
      <c r="J18" s="2">
        <f>IFERROR(__xludf.DUMMYFUNCTION("""COMPUTED_VALUE"""),45316.66666666667)</f>
        <v>45316.66667</v>
      </c>
      <c r="K18" s="1">
        <f>IFERROR(__xludf.DUMMYFUNCTION("""COMPUTED_VALUE"""),1744.22)</f>
        <v>1744.22</v>
      </c>
      <c r="M18" s="2">
        <f>IFERROR(__xludf.DUMMYFUNCTION("""COMPUTED_VALUE"""),45316.66666666667)</f>
        <v>45316.66667</v>
      </c>
      <c r="N18" s="1">
        <f>IFERROR(__xludf.DUMMYFUNCTION("""COMPUTED_VALUE"""),7797724.0)</f>
        <v>7797724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IFERROR(__xludf.DUMMYFUNCTION("""COMPUTED_VALUE"""),1745.06)</f>
        <v>1745.06</v>
      </c>
      <c r="D19" s="2">
        <f>IFERROR(__xludf.DUMMYFUNCTION("""COMPUTED_VALUE"""),45317.66666666667)</f>
        <v>45317.66667</v>
      </c>
      <c r="E19" s="1">
        <f>IFERROR(__xludf.DUMMYFUNCTION("""COMPUTED_VALUE"""),1754.78)</f>
        <v>1754.78</v>
      </c>
      <c r="G19" s="2">
        <f>IFERROR(__xludf.DUMMYFUNCTION("""COMPUTED_VALUE"""),45317.66666666667)</f>
        <v>45317.66667</v>
      </c>
      <c r="H19" s="1">
        <f>IFERROR(__xludf.DUMMYFUNCTION("""COMPUTED_VALUE"""),1720.79)</f>
        <v>1720.79</v>
      </c>
      <c r="J19" s="2">
        <f>IFERROR(__xludf.DUMMYFUNCTION("""COMPUTED_VALUE"""),45317.66666666667)</f>
        <v>45317.66667</v>
      </c>
      <c r="K19" s="1">
        <f>IFERROR(__xludf.DUMMYFUNCTION("""COMPUTED_VALUE"""),1736.01)</f>
        <v>1736.01</v>
      </c>
      <c r="M19" s="2">
        <f>IFERROR(__xludf.DUMMYFUNCTION("""COMPUTED_VALUE"""),45317.66666666667)</f>
        <v>45317.66667</v>
      </c>
      <c r="N19" s="1">
        <f>IFERROR(__xludf.DUMMYFUNCTION("""COMPUTED_VALUE"""),4134260.0)</f>
        <v>4134260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IFERROR(__xludf.DUMMYFUNCTION("""COMPUTED_VALUE"""),1726.53)</f>
        <v>1726.53</v>
      </c>
      <c r="D20" s="2">
        <f>IFERROR(__xludf.DUMMYFUNCTION("""COMPUTED_VALUE"""),45320.66666666667)</f>
        <v>45320.66667</v>
      </c>
      <c r="E20" s="1">
        <f>IFERROR(__xludf.DUMMYFUNCTION("""COMPUTED_VALUE"""),1751.41)</f>
        <v>1751.41</v>
      </c>
      <c r="G20" s="2">
        <f>IFERROR(__xludf.DUMMYFUNCTION("""COMPUTED_VALUE"""),45320.66666666667)</f>
        <v>45320.66667</v>
      </c>
      <c r="H20" s="1">
        <f>IFERROR(__xludf.DUMMYFUNCTION("""COMPUTED_VALUE"""),1721.22)</f>
        <v>1721.22</v>
      </c>
      <c r="J20" s="2">
        <f>IFERROR(__xludf.DUMMYFUNCTION("""COMPUTED_VALUE"""),45320.66666666667)</f>
        <v>45320.66667</v>
      </c>
      <c r="K20" s="1">
        <f>IFERROR(__xludf.DUMMYFUNCTION("""COMPUTED_VALUE"""),1750.45)</f>
        <v>1750.45</v>
      </c>
      <c r="M20" s="2">
        <f>IFERROR(__xludf.DUMMYFUNCTION("""COMPUTED_VALUE"""),45320.66666666667)</f>
        <v>45320.66667</v>
      </c>
      <c r="N20" s="1">
        <f>IFERROR(__xludf.DUMMYFUNCTION("""COMPUTED_VALUE"""),4510136.0)</f>
        <v>4510136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IFERROR(__xludf.DUMMYFUNCTION("""COMPUTED_VALUE"""),1739.6)</f>
        <v>1739.6</v>
      </c>
      <c r="D21" s="2">
        <f>IFERROR(__xludf.DUMMYFUNCTION("""COMPUTED_VALUE"""),45321.66666666667)</f>
        <v>45321.66667</v>
      </c>
      <c r="E21" s="1">
        <f>IFERROR(__xludf.DUMMYFUNCTION("""COMPUTED_VALUE"""),1752.02)</f>
        <v>1752.02</v>
      </c>
      <c r="G21" s="2">
        <f>IFERROR(__xludf.DUMMYFUNCTION("""COMPUTED_VALUE"""),45321.66666666667)</f>
        <v>45321.66667</v>
      </c>
      <c r="H21" s="1">
        <f>IFERROR(__xludf.DUMMYFUNCTION("""COMPUTED_VALUE"""),1732.3)</f>
        <v>1732.3</v>
      </c>
      <c r="J21" s="2">
        <f>IFERROR(__xludf.DUMMYFUNCTION("""COMPUTED_VALUE"""),45321.66666666667)</f>
        <v>45321.66667</v>
      </c>
      <c r="K21" s="1">
        <f>IFERROR(__xludf.DUMMYFUNCTION("""COMPUTED_VALUE"""),1738.88)</f>
        <v>1738.88</v>
      </c>
      <c r="M21" s="2">
        <f>IFERROR(__xludf.DUMMYFUNCTION("""COMPUTED_VALUE"""),45321.66666666667)</f>
        <v>45321.66667</v>
      </c>
      <c r="N21" s="1">
        <f>IFERROR(__xludf.DUMMYFUNCTION("""COMPUTED_VALUE"""),4314804.0)</f>
        <v>4314804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IFERROR(__xludf.DUMMYFUNCTION("""COMPUTED_VALUE"""),1756.8)</f>
        <v>1756.8</v>
      </c>
      <c r="D22" s="2">
        <f>IFERROR(__xludf.DUMMYFUNCTION("""COMPUTED_VALUE"""),45322.66666666667)</f>
        <v>45322.66667</v>
      </c>
      <c r="E22" s="1">
        <f>IFERROR(__xludf.DUMMYFUNCTION("""COMPUTED_VALUE"""),1783.86)</f>
        <v>1783.86</v>
      </c>
      <c r="G22" s="2">
        <f>IFERROR(__xludf.DUMMYFUNCTION("""COMPUTED_VALUE"""),45322.66666666667)</f>
        <v>45322.66667</v>
      </c>
      <c r="H22" s="1">
        <f>IFERROR(__xludf.DUMMYFUNCTION("""COMPUTED_VALUE"""),1697.11)</f>
        <v>1697.11</v>
      </c>
      <c r="J22" s="2">
        <f>IFERROR(__xludf.DUMMYFUNCTION("""COMPUTED_VALUE"""),45322.66666666667)</f>
        <v>45322.66667</v>
      </c>
      <c r="K22" s="1">
        <f>IFERROR(__xludf.DUMMYFUNCTION("""COMPUTED_VALUE"""),1718.07)</f>
        <v>1718.07</v>
      </c>
      <c r="M22" s="2">
        <f>IFERROR(__xludf.DUMMYFUNCTION("""COMPUTED_VALUE"""),45322.66666666667)</f>
        <v>45322.66667</v>
      </c>
      <c r="N22" s="1">
        <f>IFERROR(__xludf.DUMMYFUNCTION("""COMPUTED_VALUE"""),6618058.0)</f>
        <v>6618058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IFERROR(__xludf.DUMMYFUNCTION("""COMPUTED_VALUE"""),1706.42)</f>
        <v>1706.42</v>
      </c>
      <c r="D23" s="2">
        <f>IFERROR(__xludf.DUMMYFUNCTION("""COMPUTED_VALUE"""),45323.66666666667)</f>
        <v>45323.66667</v>
      </c>
      <c r="E23" s="1">
        <f>IFERROR(__xludf.DUMMYFUNCTION("""COMPUTED_VALUE"""),1739.99)</f>
        <v>1739.99</v>
      </c>
      <c r="G23" s="2">
        <f>IFERROR(__xludf.DUMMYFUNCTION("""COMPUTED_VALUE"""),45323.66666666667)</f>
        <v>45323.66667</v>
      </c>
      <c r="H23" s="1">
        <f>IFERROR(__xludf.DUMMYFUNCTION("""COMPUTED_VALUE"""),1667.62)</f>
        <v>1667.62</v>
      </c>
      <c r="J23" s="2">
        <f>IFERROR(__xludf.DUMMYFUNCTION("""COMPUTED_VALUE"""),45323.66666666667)</f>
        <v>45323.66667</v>
      </c>
      <c r="K23" s="1">
        <f>IFERROR(__xludf.DUMMYFUNCTION("""COMPUTED_VALUE"""),1736.36)</f>
        <v>1736.36</v>
      </c>
      <c r="M23" s="2">
        <f>IFERROR(__xludf.DUMMYFUNCTION("""COMPUTED_VALUE"""),45323.66666666667)</f>
        <v>45323.66667</v>
      </c>
      <c r="N23" s="1">
        <f>IFERROR(__xludf.DUMMYFUNCTION("""COMPUTED_VALUE"""),6382680.0)</f>
        <v>6382680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IFERROR(__xludf.DUMMYFUNCTION("""COMPUTED_VALUE"""),1735.69)</f>
        <v>1735.69</v>
      </c>
      <c r="D24" s="2">
        <f>IFERROR(__xludf.DUMMYFUNCTION("""COMPUTED_VALUE"""),45324.66666666667)</f>
        <v>45324.66667</v>
      </c>
      <c r="E24" s="1">
        <f>IFERROR(__xludf.DUMMYFUNCTION("""COMPUTED_VALUE"""),1840.31)</f>
        <v>1840.31</v>
      </c>
      <c r="G24" s="2">
        <f>IFERROR(__xludf.DUMMYFUNCTION("""COMPUTED_VALUE"""),45324.66666666667)</f>
        <v>45324.66667</v>
      </c>
      <c r="H24" s="1">
        <f>IFERROR(__xludf.DUMMYFUNCTION("""COMPUTED_VALUE"""),1705.37)</f>
        <v>1705.37</v>
      </c>
      <c r="J24" s="2">
        <f>IFERROR(__xludf.DUMMYFUNCTION("""COMPUTED_VALUE"""),45324.66666666667)</f>
        <v>45324.66667</v>
      </c>
      <c r="K24" s="1">
        <f>IFERROR(__xludf.DUMMYFUNCTION("""COMPUTED_VALUE"""),1831.4)</f>
        <v>1831.4</v>
      </c>
      <c r="M24" s="2">
        <f>IFERROR(__xludf.DUMMYFUNCTION("""COMPUTED_VALUE"""),45324.66666666667)</f>
        <v>45324.66667</v>
      </c>
      <c r="N24" s="1">
        <f>IFERROR(__xludf.DUMMYFUNCTION("""COMPUTED_VALUE"""),1.0450514E7)</f>
        <v>10450514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IFERROR(__xludf.DUMMYFUNCTION("""COMPUTED_VALUE"""),1830.73)</f>
        <v>1830.73</v>
      </c>
      <c r="D25" s="2">
        <f>IFERROR(__xludf.DUMMYFUNCTION("""COMPUTED_VALUE"""),45327.66666666667)</f>
        <v>45327.66667</v>
      </c>
      <c r="E25" s="1">
        <f>IFERROR(__xludf.DUMMYFUNCTION("""COMPUTED_VALUE"""),1844.46)</f>
        <v>1844.46</v>
      </c>
      <c r="G25" s="2">
        <f>IFERROR(__xludf.DUMMYFUNCTION("""COMPUTED_VALUE"""),45327.66666666667)</f>
        <v>45327.66667</v>
      </c>
      <c r="H25" s="1">
        <f>IFERROR(__xludf.DUMMYFUNCTION("""COMPUTED_VALUE"""),1802.63)</f>
        <v>1802.63</v>
      </c>
      <c r="J25" s="2">
        <f>IFERROR(__xludf.DUMMYFUNCTION("""COMPUTED_VALUE"""),45327.66666666667)</f>
        <v>45327.66667</v>
      </c>
      <c r="K25" s="1">
        <f>IFERROR(__xludf.DUMMYFUNCTION("""COMPUTED_VALUE"""),1838.07)</f>
        <v>1838.07</v>
      </c>
      <c r="M25" s="2">
        <f>IFERROR(__xludf.DUMMYFUNCTION("""COMPUTED_VALUE"""),45327.66666666667)</f>
        <v>45327.66667</v>
      </c>
      <c r="N25" s="1">
        <f>IFERROR(__xludf.DUMMYFUNCTION("""COMPUTED_VALUE"""),6096489.0)</f>
        <v>6096489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IFERROR(__xludf.DUMMYFUNCTION("""COMPUTED_VALUE"""),1833.94)</f>
        <v>1833.94</v>
      </c>
      <c r="D26" s="2">
        <f>IFERROR(__xludf.DUMMYFUNCTION("""COMPUTED_VALUE"""),45328.66666666667)</f>
        <v>45328.66667</v>
      </c>
      <c r="E26" s="1">
        <f>IFERROR(__xludf.DUMMYFUNCTION("""COMPUTED_VALUE"""),1884.31)</f>
        <v>1884.31</v>
      </c>
      <c r="G26" s="2">
        <f>IFERROR(__xludf.DUMMYFUNCTION("""COMPUTED_VALUE"""),45328.66666666667)</f>
        <v>45328.66667</v>
      </c>
      <c r="H26" s="1">
        <f>IFERROR(__xludf.DUMMYFUNCTION("""COMPUTED_VALUE"""),1833.56)</f>
        <v>1833.56</v>
      </c>
      <c r="J26" s="2">
        <f>IFERROR(__xludf.DUMMYFUNCTION("""COMPUTED_VALUE"""),45328.66666666667)</f>
        <v>45328.66667</v>
      </c>
      <c r="K26" s="1">
        <f>IFERROR(__xludf.DUMMYFUNCTION("""COMPUTED_VALUE"""),1872.69)</f>
        <v>1872.69</v>
      </c>
      <c r="M26" s="2">
        <f>IFERROR(__xludf.DUMMYFUNCTION("""COMPUTED_VALUE"""),45328.66666666667)</f>
        <v>45328.66667</v>
      </c>
      <c r="N26" s="1">
        <f>IFERROR(__xludf.DUMMYFUNCTION("""COMPUTED_VALUE"""),6670894.0)</f>
        <v>6670894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IFERROR(__xludf.DUMMYFUNCTION("""COMPUTED_VALUE"""),1887.92)</f>
        <v>1887.92</v>
      </c>
      <c r="D27" s="2">
        <f>IFERROR(__xludf.DUMMYFUNCTION("""COMPUTED_VALUE"""),45329.66666666667)</f>
        <v>45329.66667</v>
      </c>
      <c r="E27" s="1">
        <f>IFERROR(__xludf.DUMMYFUNCTION("""COMPUTED_VALUE"""),1970.4)</f>
        <v>1970.4</v>
      </c>
      <c r="G27" s="2">
        <f>IFERROR(__xludf.DUMMYFUNCTION("""COMPUTED_VALUE"""),45329.66666666667)</f>
        <v>45329.66667</v>
      </c>
      <c r="H27" s="1">
        <f>IFERROR(__xludf.DUMMYFUNCTION("""COMPUTED_VALUE"""),1884.86)</f>
        <v>1884.86</v>
      </c>
      <c r="J27" s="2">
        <f>IFERROR(__xludf.DUMMYFUNCTION("""COMPUTED_VALUE"""),45329.66666666667)</f>
        <v>45329.66667</v>
      </c>
      <c r="K27" s="1">
        <f>IFERROR(__xludf.DUMMYFUNCTION("""COMPUTED_VALUE"""),1931.13)</f>
        <v>1931.13</v>
      </c>
      <c r="M27" s="2">
        <f>IFERROR(__xludf.DUMMYFUNCTION("""COMPUTED_VALUE"""),45329.66666666667)</f>
        <v>45329.66667</v>
      </c>
      <c r="N27" s="1">
        <f>IFERROR(__xludf.DUMMYFUNCTION("""COMPUTED_VALUE"""),9179393.0)</f>
        <v>9179393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IFERROR(__xludf.DUMMYFUNCTION("""COMPUTED_VALUE"""),1926.6)</f>
        <v>1926.6</v>
      </c>
      <c r="D28" s="2">
        <f>IFERROR(__xludf.DUMMYFUNCTION("""COMPUTED_VALUE"""),45330.66666666667)</f>
        <v>45330.66667</v>
      </c>
      <c r="E28" s="1">
        <f>IFERROR(__xludf.DUMMYFUNCTION("""COMPUTED_VALUE"""),1946.98)</f>
        <v>1946.98</v>
      </c>
      <c r="G28" s="2">
        <f>IFERROR(__xludf.DUMMYFUNCTION("""COMPUTED_VALUE"""),45330.66666666667)</f>
        <v>45330.66667</v>
      </c>
      <c r="H28" s="1">
        <f>IFERROR(__xludf.DUMMYFUNCTION("""COMPUTED_VALUE"""),1920.75)</f>
        <v>1920.75</v>
      </c>
      <c r="J28" s="2">
        <f>IFERROR(__xludf.DUMMYFUNCTION("""COMPUTED_VALUE"""),45330.66666666667)</f>
        <v>45330.66667</v>
      </c>
      <c r="K28" s="1">
        <f>IFERROR(__xludf.DUMMYFUNCTION("""COMPUTED_VALUE"""),1945.46)</f>
        <v>1945.46</v>
      </c>
      <c r="M28" s="2">
        <f>IFERROR(__xludf.DUMMYFUNCTION("""COMPUTED_VALUE"""),45330.66666666667)</f>
        <v>45330.66667</v>
      </c>
      <c r="N28" s="1">
        <f>IFERROR(__xludf.DUMMYFUNCTION("""COMPUTED_VALUE"""),6481361.0)</f>
        <v>6481361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IFERROR(__xludf.DUMMYFUNCTION("""COMPUTED_VALUE"""),1953.36)</f>
        <v>1953.36</v>
      </c>
      <c r="D29" s="2">
        <f>IFERROR(__xludf.DUMMYFUNCTION("""COMPUTED_VALUE"""),45331.66666666667)</f>
        <v>45331.66667</v>
      </c>
      <c r="E29" s="1">
        <f>IFERROR(__xludf.DUMMYFUNCTION("""COMPUTED_VALUE"""),1970.7)</f>
        <v>1970.7</v>
      </c>
      <c r="G29" s="2">
        <f>IFERROR(__xludf.DUMMYFUNCTION("""COMPUTED_VALUE"""),45331.66666666667)</f>
        <v>45331.66667</v>
      </c>
      <c r="H29" s="1">
        <f>IFERROR(__xludf.DUMMYFUNCTION("""COMPUTED_VALUE"""),1930.48)</f>
        <v>1930.48</v>
      </c>
      <c r="J29" s="2">
        <f>IFERROR(__xludf.DUMMYFUNCTION("""COMPUTED_VALUE"""),45331.66666666667)</f>
        <v>45331.66667</v>
      </c>
      <c r="K29" s="1">
        <f>IFERROR(__xludf.DUMMYFUNCTION("""COMPUTED_VALUE"""),1962.89)</f>
        <v>1962.89</v>
      </c>
      <c r="M29" s="2">
        <f>IFERROR(__xludf.DUMMYFUNCTION("""COMPUTED_VALUE"""),45331.66666666667)</f>
        <v>45331.66667</v>
      </c>
      <c r="N29" s="1">
        <f>IFERROR(__xludf.DUMMYFUNCTION("""COMPUTED_VALUE"""),5245492.0)</f>
        <v>5245492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IFERROR(__xludf.DUMMYFUNCTION("""COMPUTED_VALUE"""),1969.35)</f>
        <v>1969.35</v>
      </c>
      <c r="D30" s="2">
        <f>IFERROR(__xludf.DUMMYFUNCTION("""COMPUTED_VALUE"""),45334.66666666667)</f>
        <v>45334.66667</v>
      </c>
      <c r="E30" s="1">
        <f>IFERROR(__xludf.DUMMYFUNCTION("""COMPUTED_VALUE"""),1969.35)</f>
        <v>1969.35</v>
      </c>
      <c r="G30" s="2">
        <f>IFERROR(__xludf.DUMMYFUNCTION("""COMPUTED_VALUE"""),45334.66666666667)</f>
        <v>45334.66667</v>
      </c>
      <c r="H30" s="1">
        <f>IFERROR(__xludf.DUMMYFUNCTION("""COMPUTED_VALUE"""),1936.45)</f>
        <v>1936.45</v>
      </c>
      <c r="J30" s="2">
        <f>IFERROR(__xludf.DUMMYFUNCTION("""COMPUTED_VALUE"""),45334.66666666667)</f>
        <v>45334.66667</v>
      </c>
      <c r="K30" s="1">
        <f>IFERROR(__xludf.DUMMYFUNCTION("""COMPUTED_VALUE"""),1945.83)</f>
        <v>1945.83</v>
      </c>
      <c r="M30" s="2">
        <f>IFERROR(__xludf.DUMMYFUNCTION("""COMPUTED_VALUE"""),45334.66666666667)</f>
        <v>45334.66667</v>
      </c>
      <c r="N30" s="1">
        <f>IFERROR(__xludf.DUMMYFUNCTION("""COMPUTED_VALUE"""),4942901.0)</f>
        <v>4942901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IFERROR(__xludf.DUMMYFUNCTION("""COMPUTED_VALUE"""),1923.52)</f>
        <v>1923.52</v>
      </c>
      <c r="D31" s="2">
        <f>IFERROR(__xludf.DUMMYFUNCTION("""COMPUTED_VALUE"""),45335.66666666667)</f>
        <v>45335.66667</v>
      </c>
      <c r="E31" s="1">
        <f>IFERROR(__xludf.DUMMYFUNCTION("""COMPUTED_VALUE"""),1939.59)</f>
        <v>1939.59</v>
      </c>
      <c r="G31" s="2">
        <f>IFERROR(__xludf.DUMMYFUNCTION("""COMPUTED_VALUE"""),45335.66666666667)</f>
        <v>45335.66667</v>
      </c>
      <c r="H31" s="1">
        <f>IFERROR(__xludf.DUMMYFUNCTION("""COMPUTED_VALUE"""),1896.84)</f>
        <v>1896.84</v>
      </c>
      <c r="J31" s="2">
        <f>IFERROR(__xludf.DUMMYFUNCTION("""COMPUTED_VALUE"""),45335.66666666667)</f>
        <v>45335.66667</v>
      </c>
      <c r="K31" s="1">
        <f>IFERROR(__xludf.DUMMYFUNCTION("""COMPUTED_VALUE"""),1926.28)</f>
        <v>1926.28</v>
      </c>
      <c r="M31" s="2">
        <f>IFERROR(__xludf.DUMMYFUNCTION("""COMPUTED_VALUE"""),45335.66666666667)</f>
        <v>45335.66667</v>
      </c>
      <c r="N31" s="1">
        <f>IFERROR(__xludf.DUMMYFUNCTION("""COMPUTED_VALUE"""),5759000.0)</f>
        <v>5759000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IFERROR(__xludf.DUMMYFUNCTION("""COMPUTED_VALUE"""),1929.31)</f>
        <v>1929.31</v>
      </c>
      <c r="D32" s="2">
        <f>IFERROR(__xludf.DUMMYFUNCTION("""COMPUTED_VALUE"""),45336.66666666667)</f>
        <v>45336.66667</v>
      </c>
      <c r="E32" s="1">
        <f>IFERROR(__xludf.DUMMYFUNCTION("""COMPUTED_VALUE"""),1963.48)</f>
        <v>1963.48</v>
      </c>
      <c r="G32" s="2">
        <f>IFERROR(__xludf.DUMMYFUNCTION("""COMPUTED_VALUE"""),45336.66666666667)</f>
        <v>45336.66667</v>
      </c>
      <c r="H32" s="1">
        <f>IFERROR(__xludf.DUMMYFUNCTION("""COMPUTED_VALUE"""),1926.18)</f>
        <v>1926.18</v>
      </c>
      <c r="J32" s="2">
        <f>IFERROR(__xludf.DUMMYFUNCTION("""COMPUTED_VALUE"""),45336.66666666667)</f>
        <v>45336.66667</v>
      </c>
      <c r="K32" s="1">
        <f>IFERROR(__xludf.DUMMYFUNCTION("""COMPUTED_VALUE"""),1954.99)</f>
        <v>1954.99</v>
      </c>
      <c r="M32" s="2">
        <f>IFERROR(__xludf.DUMMYFUNCTION("""COMPUTED_VALUE"""),45336.66666666667)</f>
        <v>45336.66667</v>
      </c>
      <c r="N32" s="1">
        <f>IFERROR(__xludf.DUMMYFUNCTION("""COMPUTED_VALUE"""),6566964.0)</f>
        <v>6566964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IFERROR(__xludf.DUMMYFUNCTION("""COMPUTED_VALUE"""),1966.75)</f>
        <v>1966.75</v>
      </c>
      <c r="D33" s="2">
        <f>IFERROR(__xludf.DUMMYFUNCTION("""COMPUTED_VALUE"""),45337.66666666667)</f>
        <v>45337.66667</v>
      </c>
      <c r="E33" s="1">
        <f>IFERROR(__xludf.DUMMYFUNCTION("""COMPUTED_VALUE"""),1971.18)</f>
        <v>1971.18</v>
      </c>
      <c r="G33" s="2">
        <f>IFERROR(__xludf.DUMMYFUNCTION("""COMPUTED_VALUE"""),45337.66666666667)</f>
        <v>45337.66667</v>
      </c>
      <c r="H33" s="1">
        <f>IFERROR(__xludf.DUMMYFUNCTION("""COMPUTED_VALUE"""),1927.96)</f>
        <v>1927.96</v>
      </c>
      <c r="J33" s="2">
        <f>IFERROR(__xludf.DUMMYFUNCTION("""COMPUTED_VALUE"""),45337.66666666667)</f>
        <v>45337.66667</v>
      </c>
      <c r="K33" s="1">
        <f>IFERROR(__xludf.DUMMYFUNCTION("""COMPUTED_VALUE"""),1954.22)</f>
        <v>1954.22</v>
      </c>
      <c r="M33" s="2">
        <f>IFERROR(__xludf.DUMMYFUNCTION("""COMPUTED_VALUE"""),45337.66666666667)</f>
        <v>45337.66667</v>
      </c>
      <c r="N33" s="1">
        <f>IFERROR(__xludf.DUMMYFUNCTION("""COMPUTED_VALUE"""),5250827.0)</f>
        <v>5250827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IFERROR(__xludf.DUMMYFUNCTION("""COMPUTED_VALUE"""),1947.54)</f>
        <v>1947.54</v>
      </c>
      <c r="D34" s="2">
        <f>IFERROR(__xludf.DUMMYFUNCTION("""COMPUTED_VALUE"""),45338.66666666667)</f>
        <v>45338.66667</v>
      </c>
      <c r="E34" s="1">
        <f>IFERROR(__xludf.DUMMYFUNCTION("""COMPUTED_VALUE"""),1952.88)</f>
        <v>1952.88</v>
      </c>
      <c r="G34" s="2">
        <f>IFERROR(__xludf.DUMMYFUNCTION("""COMPUTED_VALUE"""),45338.66666666667)</f>
        <v>45338.66667</v>
      </c>
      <c r="H34" s="1">
        <f>IFERROR(__xludf.DUMMYFUNCTION("""COMPUTED_VALUE"""),1912.61)</f>
        <v>1912.61</v>
      </c>
      <c r="J34" s="2">
        <f>IFERROR(__xludf.DUMMYFUNCTION("""COMPUTED_VALUE"""),45338.66666666667)</f>
        <v>45338.66667</v>
      </c>
      <c r="K34" s="1">
        <f>IFERROR(__xludf.DUMMYFUNCTION("""COMPUTED_VALUE"""),1914.62)</f>
        <v>1914.62</v>
      </c>
      <c r="M34" s="2">
        <f>IFERROR(__xludf.DUMMYFUNCTION("""COMPUTED_VALUE"""),45338.66666666667)</f>
        <v>45338.66667</v>
      </c>
      <c r="N34" s="1">
        <f>IFERROR(__xludf.DUMMYFUNCTION("""COMPUTED_VALUE"""),5789679.0)</f>
        <v>5789679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IFERROR(__xludf.DUMMYFUNCTION("""COMPUTED_VALUE"""),1898.51)</f>
        <v>1898.51</v>
      </c>
      <c r="D35" s="2">
        <f>IFERROR(__xludf.DUMMYFUNCTION("""COMPUTED_VALUE"""),45342.66666666667)</f>
        <v>45342.66667</v>
      </c>
      <c r="E35" s="1">
        <f>IFERROR(__xludf.DUMMYFUNCTION("""COMPUTED_VALUE"""),1898.51)</f>
        <v>1898.51</v>
      </c>
      <c r="G35" s="2">
        <f>IFERROR(__xludf.DUMMYFUNCTION("""COMPUTED_VALUE"""),45342.66666666667)</f>
        <v>45342.66667</v>
      </c>
      <c r="H35" s="1">
        <f>IFERROR(__xludf.DUMMYFUNCTION("""COMPUTED_VALUE"""),1852.97)</f>
        <v>1852.97</v>
      </c>
      <c r="J35" s="2">
        <f>IFERROR(__xludf.DUMMYFUNCTION("""COMPUTED_VALUE"""),45342.66666666667)</f>
        <v>45342.66667</v>
      </c>
      <c r="K35" s="1">
        <f>IFERROR(__xludf.DUMMYFUNCTION("""COMPUTED_VALUE"""),1876.21)</f>
        <v>1876.21</v>
      </c>
      <c r="M35" s="2">
        <f>IFERROR(__xludf.DUMMYFUNCTION("""COMPUTED_VALUE"""),45342.66666666667)</f>
        <v>45342.66667</v>
      </c>
      <c r="N35" s="1">
        <f>IFERROR(__xludf.DUMMYFUNCTION("""COMPUTED_VALUE"""),6517008.0)</f>
        <v>6517008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IFERROR(__xludf.DUMMYFUNCTION("""COMPUTED_VALUE"""),1875.47)</f>
        <v>1875.47</v>
      </c>
      <c r="D36" s="2">
        <f>IFERROR(__xludf.DUMMYFUNCTION("""COMPUTED_VALUE"""),45343.66666666667)</f>
        <v>45343.66667</v>
      </c>
      <c r="E36" s="1">
        <f>IFERROR(__xludf.DUMMYFUNCTION("""COMPUTED_VALUE"""),1906.66)</f>
        <v>1906.66</v>
      </c>
      <c r="G36" s="2">
        <f>IFERROR(__xludf.DUMMYFUNCTION("""COMPUTED_VALUE"""),45343.66666666667)</f>
        <v>45343.66667</v>
      </c>
      <c r="H36" s="1">
        <f>IFERROR(__xludf.DUMMYFUNCTION("""COMPUTED_VALUE"""),1870.39)</f>
        <v>1870.39</v>
      </c>
      <c r="J36" s="2">
        <f>IFERROR(__xludf.DUMMYFUNCTION("""COMPUTED_VALUE"""),45343.66666666667)</f>
        <v>45343.66667</v>
      </c>
      <c r="K36" s="1">
        <f>IFERROR(__xludf.DUMMYFUNCTION("""COMPUTED_VALUE"""),1904.04)</f>
        <v>1904.04</v>
      </c>
      <c r="M36" s="2">
        <f>IFERROR(__xludf.DUMMYFUNCTION("""COMPUTED_VALUE"""),45343.66666666667)</f>
        <v>45343.66667</v>
      </c>
      <c r="N36" s="1">
        <f>IFERROR(__xludf.DUMMYFUNCTION("""COMPUTED_VALUE"""),4221129.0)</f>
        <v>4221129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IFERROR(__xludf.DUMMYFUNCTION("""COMPUTED_VALUE"""),1922.69)</f>
        <v>1922.69</v>
      </c>
      <c r="D37" s="2">
        <f>IFERROR(__xludf.DUMMYFUNCTION("""COMPUTED_VALUE"""),45344.66666666667)</f>
        <v>45344.66667</v>
      </c>
      <c r="E37" s="1">
        <f>IFERROR(__xludf.DUMMYFUNCTION("""COMPUTED_VALUE"""),1956.13)</f>
        <v>1956.13</v>
      </c>
      <c r="G37" s="2">
        <f>IFERROR(__xludf.DUMMYFUNCTION("""COMPUTED_VALUE"""),45344.66666666667)</f>
        <v>45344.66667</v>
      </c>
      <c r="H37" s="1">
        <f>IFERROR(__xludf.DUMMYFUNCTION("""COMPUTED_VALUE"""),1922.69)</f>
        <v>1922.69</v>
      </c>
      <c r="J37" s="2">
        <f>IFERROR(__xludf.DUMMYFUNCTION("""COMPUTED_VALUE"""),45344.66666666667)</f>
        <v>45344.66667</v>
      </c>
      <c r="K37" s="1">
        <f>IFERROR(__xludf.DUMMYFUNCTION("""COMPUTED_VALUE"""),1953.16)</f>
        <v>1953.16</v>
      </c>
      <c r="M37" s="2">
        <f>IFERROR(__xludf.DUMMYFUNCTION("""COMPUTED_VALUE"""),45344.66666666667)</f>
        <v>45344.66667</v>
      </c>
      <c r="N37" s="1">
        <f>IFERROR(__xludf.DUMMYFUNCTION("""COMPUTED_VALUE"""),4702785.0)</f>
        <v>4702785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IFERROR(__xludf.DUMMYFUNCTION("""COMPUTED_VALUE"""),1963.83)</f>
        <v>1963.83</v>
      </c>
      <c r="D38" s="2">
        <f>IFERROR(__xludf.DUMMYFUNCTION("""COMPUTED_VALUE"""),45345.66666666667)</f>
        <v>45345.66667</v>
      </c>
      <c r="E38" s="1">
        <f>IFERROR(__xludf.DUMMYFUNCTION("""COMPUTED_VALUE"""),1978.03)</f>
        <v>1978.03</v>
      </c>
      <c r="G38" s="2">
        <f>IFERROR(__xludf.DUMMYFUNCTION("""COMPUTED_VALUE"""),45345.66666666667)</f>
        <v>45345.66667</v>
      </c>
      <c r="H38" s="1">
        <f>IFERROR(__xludf.DUMMYFUNCTION("""COMPUTED_VALUE"""),1956.32)</f>
        <v>1956.32</v>
      </c>
      <c r="J38" s="2">
        <f>IFERROR(__xludf.DUMMYFUNCTION("""COMPUTED_VALUE"""),45345.66666666667)</f>
        <v>45345.66667</v>
      </c>
      <c r="K38" s="1">
        <f>IFERROR(__xludf.DUMMYFUNCTION("""COMPUTED_VALUE"""),1965.54)</f>
        <v>1965.54</v>
      </c>
      <c r="M38" s="2">
        <f>IFERROR(__xludf.DUMMYFUNCTION("""COMPUTED_VALUE"""),45345.66666666667)</f>
        <v>45345.66667</v>
      </c>
      <c r="N38" s="1">
        <f>IFERROR(__xludf.DUMMYFUNCTION("""COMPUTED_VALUE"""),4182594.0)</f>
        <v>4182594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IFERROR(__xludf.DUMMYFUNCTION("""COMPUTED_VALUE"""),1961.38)</f>
        <v>1961.38</v>
      </c>
      <c r="D39" s="2">
        <f>IFERROR(__xludf.DUMMYFUNCTION("""COMPUTED_VALUE"""),45348.66666666667)</f>
        <v>45348.66667</v>
      </c>
      <c r="E39" s="1">
        <f>IFERROR(__xludf.DUMMYFUNCTION("""COMPUTED_VALUE"""),1980.28)</f>
        <v>1980.28</v>
      </c>
      <c r="G39" s="2">
        <f>IFERROR(__xludf.DUMMYFUNCTION("""COMPUTED_VALUE"""),45348.66666666667)</f>
        <v>45348.66667</v>
      </c>
      <c r="H39" s="1">
        <f>IFERROR(__xludf.DUMMYFUNCTION("""COMPUTED_VALUE"""),1955.76)</f>
        <v>1955.76</v>
      </c>
      <c r="J39" s="2">
        <f>IFERROR(__xludf.DUMMYFUNCTION("""COMPUTED_VALUE"""),45348.66666666667)</f>
        <v>45348.66667</v>
      </c>
      <c r="K39" s="1">
        <f>IFERROR(__xludf.DUMMYFUNCTION("""COMPUTED_VALUE"""),1968.34)</f>
        <v>1968.34</v>
      </c>
      <c r="M39" s="2">
        <f>IFERROR(__xludf.DUMMYFUNCTION("""COMPUTED_VALUE"""),45348.66666666667)</f>
        <v>45348.66667</v>
      </c>
      <c r="N39" s="1">
        <f>IFERROR(__xludf.DUMMYFUNCTION("""COMPUTED_VALUE"""),4759042.0)</f>
        <v>4759042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IFERROR(__xludf.DUMMYFUNCTION("""COMPUTED_VALUE"""),1969.63)</f>
        <v>1969.63</v>
      </c>
      <c r="D40" s="2">
        <f>IFERROR(__xludf.DUMMYFUNCTION("""COMPUTED_VALUE"""),45349.66666666667)</f>
        <v>45349.66667</v>
      </c>
      <c r="E40" s="1">
        <f>IFERROR(__xludf.DUMMYFUNCTION("""COMPUTED_VALUE"""),1970.23)</f>
        <v>1970.23</v>
      </c>
      <c r="G40" s="2">
        <f>IFERROR(__xludf.DUMMYFUNCTION("""COMPUTED_VALUE"""),45349.66666666667)</f>
        <v>45349.66667</v>
      </c>
      <c r="H40" s="1">
        <f>IFERROR(__xludf.DUMMYFUNCTION("""COMPUTED_VALUE"""),1941.11)</f>
        <v>1941.11</v>
      </c>
      <c r="J40" s="2">
        <f>IFERROR(__xludf.DUMMYFUNCTION("""COMPUTED_VALUE"""),45349.66666666667)</f>
        <v>45349.66667</v>
      </c>
      <c r="K40" s="1">
        <f>IFERROR(__xludf.DUMMYFUNCTION("""COMPUTED_VALUE"""),1951.82)</f>
        <v>1951.82</v>
      </c>
      <c r="M40" s="2">
        <f>IFERROR(__xludf.DUMMYFUNCTION("""COMPUTED_VALUE"""),45349.66666666667)</f>
        <v>45349.66667</v>
      </c>
      <c r="N40" s="1">
        <f>IFERROR(__xludf.DUMMYFUNCTION("""COMPUTED_VALUE"""),5611292.0)</f>
        <v>5611292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IFERROR(__xludf.DUMMYFUNCTION("""COMPUTED_VALUE"""),1935.92)</f>
        <v>1935.92</v>
      </c>
      <c r="D41" s="2">
        <f>IFERROR(__xludf.DUMMYFUNCTION("""COMPUTED_VALUE"""),45350.66666666667)</f>
        <v>45350.66667</v>
      </c>
      <c r="E41" s="1">
        <f>IFERROR(__xludf.DUMMYFUNCTION("""COMPUTED_VALUE"""),1943.61)</f>
        <v>1943.61</v>
      </c>
      <c r="G41" s="2">
        <f>IFERROR(__xludf.DUMMYFUNCTION("""COMPUTED_VALUE"""),45350.66666666667)</f>
        <v>45350.66667</v>
      </c>
      <c r="H41" s="1">
        <f>IFERROR(__xludf.DUMMYFUNCTION("""COMPUTED_VALUE"""),1912.14)</f>
        <v>1912.14</v>
      </c>
      <c r="J41" s="2">
        <f>IFERROR(__xludf.DUMMYFUNCTION("""COMPUTED_VALUE"""),45350.66666666667)</f>
        <v>45350.66667</v>
      </c>
      <c r="K41" s="1">
        <f>IFERROR(__xludf.DUMMYFUNCTION("""COMPUTED_VALUE"""),1920.72)</f>
        <v>1920.72</v>
      </c>
      <c r="M41" s="2">
        <f>IFERROR(__xludf.DUMMYFUNCTION("""COMPUTED_VALUE"""),45350.66666666667)</f>
        <v>45350.66667</v>
      </c>
      <c r="N41" s="1">
        <f>IFERROR(__xludf.DUMMYFUNCTION("""COMPUTED_VALUE"""),4853144.0)</f>
        <v>4853144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IFERROR(__xludf.DUMMYFUNCTION("""COMPUTED_VALUE"""),1931.46)</f>
        <v>1931.46</v>
      </c>
      <c r="D42" s="2">
        <f>IFERROR(__xludf.DUMMYFUNCTION("""COMPUTED_VALUE"""),45351.66666666667)</f>
        <v>45351.66667</v>
      </c>
      <c r="E42" s="1">
        <f>IFERROR(__xludf.DUMMYFUNCTION("""COMPUTED_VALUE"""),1960.86)</f>
        <v>1960.86</v>
      </c>
      <c r="G42" s="2">
        <f>IFERROR(__xludf.DUMMYFUNCTION("""COMPUTED_VALUE"""),45351.66666666667)</f>
        <v>45351.66667</v>
      </c>
      <c r="H42" s="1">
        <f>IFERROR(__xludf.DUMMYFUNCTION("""COMPUTED_VALUE"""),1927.74)</f>
        <v>1927.74</v>
      </c>
      <c r="J42" s="2">
        <f>IFERROR(__xludf.DUMMYFUNCTION("""COMPUTED_VALUE"""),45351.66666666667)</f>
        <v>45351.66667</v>
      </c>
      <c r="K42" s="1">
        <f>IFERROR(__xludf.DUMMYFUNCTION("""COMPUTED_VALUE"""),1952.1)</f>
        <v>1952.1</v>
      </c>
      <c r="M42" s="2">
        <f>IFERROR(__xludf.DUMMYFUNCTION("""COMPUTED_VALUE"""),45351.66666666667)</f>
        <v>45351.66667</v>
      </c>
      <c r="N42" s="1">
        <f>IFERROR(__xludf.DUMMYFUNCTION("""COMPUTED_VALUE"""),6706142.0)</f>
        <v>6706142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IFERROR(__xludf.DUMMYFUNCTION("""COMPUTED_VALUE"""),1951.61)</f>
        <v>1951.61</v>
      </c>
      <c r="D43" s="2">
        <f>IFERROR(__xludf.DUMMYFUNCTION("""COMPUTED_VALUE"""),45352.66666666667)</f>
        <v>45352.66667</v>
      </c>
      <c r="E43" s="1">
        <f>IFERROR(__xludf.DUMMYFUNCTION("""COMPUTED_VALUE"""),1960.97)</f>
        <v>1960.97</v>
      </c>
      <c r="G43" s="2">
        <f>IFERROR(__xludf.DUMMYFUNCTION("""COMPUTED_VALUE"""),45352.66666666667)</f>
        <v>45352.66667</v>
      </c>
      <c r="H43" s="1">
        <f>IFERROR(__xludf.DUMMYFUNCTION("""COMPUTED_VALUE"""),1930.09)</f>
        <v>1930.09</v>
      </c>
      <c r="J43" s="2">
        <f>IFERROR(__xludf.DUMMYFUNCTION("""COMPUTED_VALUE"""),45352.66666666667)</f>
        <v>45352.66667</v>
      </c>
      <c r="K43" s="1">
        <f>IFERROR(__xludf.DUMMYFUNCTION("""COMPUTED_VALUE"""),1947.35)</f>
        <v>1947.35</v>
      </c>
      <c r="M43" s="2">
        <f>IFERROR(__xludf.DUMMYFUNCTION("""COMPUTED_VALUE"""),45352.66666666667)</f>
        <v>45352.66667</v>
      </c>
      <c r="N43" s="1">
        <f>IFERROR(__xludf.DUMMYFUNCTION("""COMPUTED_VALUE"""),5198149.0)</f>
        <v>5198149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IFERROR(__xludf.DUMMYFUNCTION("""COMPUTED_VALUE"""),1955.96)</f>
        <v>1955.96</v>
      </c>
      <c r="D44" s="2">
        <f>IFERROR(__xludf.DUMMYFUNCTION("""COMPUTED_VALUE"""),45355.66666666667)</f>
        <v>45355.66667</v>
      </c>
      <c r="E44" s="1">
        <f>IFERROR(__xludf.DUMMYFUNCTION("""COMPUTED_VALUE"""),1979.88)</f>
        <v>1979.88</v>
      </c>
      <c r="G44" s="2">
        <f>IFERROR(__xludf.DUMMYFUNCTION("""COMPUTED_VALUE"""),45355.66666666667)</f>
        <v>45355.66667</v>
      </c>
      <c r="H44" s="1">
        <f>IFERROR(__xludf.DUMMYFUNCTION("""COMPUTED_VALUE"""),1947.79)</f>
        <v>1947.79</v>
      </c>
      <c r="J44" s="2">
        <f>IFERROR(__xludf.DUMMYFUNCTION("""COMPUTED_VALUE"""),45355.66666666667)</f>
        <v>45355.66667</v>
      </c>
      <c r="K44" s="1">
        <f>IFERROR(__xludf.DUMMYFUNCTION("""COMPUTED_VALUE"""),1949.37)</f>
        <v>1949.37</v>
      </c>
      <c r="M44" s="2">
        <f>IFERROR(__xludf.DUMMYFUNCTION("""COMPUTED_VALUE"""),45355.66666666667)</f>
        <v>45355.66667</v>
      </c>
      <c r="N44" s="1">
        <f>IFERROR(__xludf.DUMMYFUNCTION("""COMPUTED_VALUE"""),4679567.0)</f>
        <v>4679567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IFERROR(__xludf.DUMMYFUNCTION("""COMPUTED_VALUE"""),1937.78)</f>
        <v>1937.78</v>
      </c>
      <c r="D45" s="2">
        <f>IFERROR(__xludf.DUMMYFUNCTION("""COMPUTED_VALUE"""),45356.66666666667)</f>
        <v>45356.66667</v>
      </c>
      <c r="E45" s="1">
        <f>IFERROR(__xludf.DUMMYFUNCTION("""COMPUTED_VALUE"""),1959.34)</f>
        <v>1959.34</v>
      </c>
      <c r="G45" s="2">
        <f>IFERROR(__xludf.DUMMYFUNCTION("""COMPUTED_VALUE"""),45356.66666666667)</f>
        <v>45356.66667</v>
      </c>
      <c r="H45" s="1">
        <f>IFERROR(__xludf.DUMMYFUNCTION("""COMPUTED_VALUE"""),1914.23)</f>
        <v>1914.23</v>
      </c>
      <c r="J45" s="2">
        <f>IFERROR(__xludf.DUMMYFUNCTION("""COMPUTED_VALUE"""),45356.66666666667)</f>
        <v>45356.66667</v>
      </c>
      <c r="K45" s="1">
        <f>IFERROR(__xludf.DUMMYFUNCTION("""COMPUTED_VALUE"""),1936.72)</f>
        <v>1936.72</v>
      </c>
      <c r="M45" s="2">
        <f>IFERROR(__xludf.DUMMYFUNCTION("""COMPUTED_VALUE"""),45356.66666666667)</f>
        <v>45356.66667</v>
      </c>
      <c r="N45" s="1">
        <f>IFERROR(__xludf.DUMMYFUNCTION("""COMPUTED_VALUE"""),6491168.0)</f>
        <v>6491168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IFERROR(__xludf.DUMMYFUNCTION("""COMPUTED_VALUE"""),1937.52)</f>
        <v>1937.52</v>
      </c>
      <c r="D46" s="2">
        <f>IFERROR(__xludf.DUMMYFUNCTION("""COMPUTED_VALUE"""),45357.66666666667)</f>
        <v>45357.66667</v>
      </c>
      <c r="E46" s="1">
        <f>IFERROR(__xludf.DUMMYFUNCTION("""COMPUTED_VALUE"""),1976.81)</f>
        <v>1976.81</v>
      </c>
      <c r="G46" s="2">
        <f>IFERROR(__xludf.DUMMYFUNCTION("""COMPUTED_VALUE"""),45357.66666666667)</f>
        <v>45357.66667</v>
      </c>
      <c r="H46" s="1">
        <f>IFERROR(__xludf.DUMMYFUNCTION("""COMPUTED_VALUE"""),1937.52)</f>
        <v>1937.52</v>
      </c>
      <c r="J46" s="2">
        <f>IFERROR(__xludf.DUMMYFUNCTION("""COMPUTED_VALUE"""),45357.66666666667)</f>
        <v>45357.66667</v>
      </c>
      <c r="K46" s="1">
        <f>IFERROR(__xludf.DUMMYFUNCTION("""COMPUTED_VALUE"""),1948.45)</f>
        <v>1948.45</v>
      </c>
      <c r="M46" s="2">
        <f>IFERROR(__xludf.DUMMYFUNCTION("""COMPUTED_VALUE"""),45357.66666666667)</f>
        <v>45357.66667</v>
      </c>
      <c r="N46" s="1">
        <f>IFERROR(__xludf.DUMMYFUNCTION("""COMPUTED_VALUE"""),5474606.0)</f>
        <v>5474606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IFERROR(__xludf.DUMMYFUNCTION("""COMPUTED_VALUE"""),1954.37)</f>
        <v>1954.37</v>
      </c>
      <c r="D47" s="2">
        <f>IFERROR(__xludf.DUMMYFUNCTION("""COMPUTED_VALUE"""),45358.66666666667)</f>
        <v>45358.66667</v>
      </c>
      <c r="E47" s="1">
        <f>IFERROR(__xludf.DUMMYFUNCTION("""COMPUTED_VALUE"""),1984.37)</f>
        <v>1984.37</v>
      </c>
      <c r="G47" s="2">
        <f>IFERROR(__xludf.DUMMYFUNCTION("""COMPUTED_VALUE"""),45358.66666666667)</f>
        <v>45358.66667</v>
      </c>
      <c r="H47" s="1">
        <f>IFERROR(__xludf.DUMMYFUNCTION("""COMPUTED_VALUE"""),1954.37)</f>
        <v>1954.37</v>
      </c>
      <c r="J47" s="2">
        <f>IFERROR(__xludf.DUMMYFUNCTION("""COMPUTED_VALUE"""),45358.66666666667)</f>
        <v>45358.66667</v>
      </c>
      <c r="K47" s="1">
        <f>IFERROR(__xludf.DUMMYFUNCTION("""COMPUTED_VALUE"""),1975.64)</f>
        <v>1975.64</v>
      </c>
      <c r="M47" s="2">
        <f>IFERROR(__xludf.DUMMYFUNCTION("""COMPUTED_VALUE"""),45358.66666666667)</f>
        <v>45358.66667</v>
      </c>
      <c r="N47" s="1">
        <f>IFERROR(__xludf.DUMMYFUNCTION("""COMPUTED_VALUE"""),4388428.0)</f>
        <v>4388428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IFERROR(__xludf.DUMMYFUNCTION("""COMPUTED_VALUE"""),1975.96)</f>
        <v>1975.96</v>
      </c>
      <c r="D48" s="2">
        <f>IFERROR(__xludf.DUMMYFUNCTION("""COMPUTED_VALUE"""),45359.66666666667)</f>
        <v>45359.66667</v>
      </c>
      <c r="E48" s="1">
        <f>IFERROR(__xludf.DUMMYFUNCTION("""COMPUTED_VALUE"""),1986.6)</f>
        <v>1986.6</v>
      </c>
      <c r="G48" s="2">
        <f>IFERROR(__xludf.DUMMYFUNCTION("""COMPUTED_VALUE"""),45359.66666666667)</f>
        <v>45359.66667</v>
      </c>
      <c r="H48" s="1">
        <f>IFERROR(__xludf.DUMMYFUNCTION("""COMPUTED_VALUE"""),1923.87)</f>
        <v>1923.87</v>
      </c>
      <c r="J48" s="2">
        <f>IFERROR(__xludf.DUMMYFUNCTION("""COMPUTED_VALUE"""),45359.66666666667)</f>
        <v>45359.66667</v>
      </c>
      <c r="K48" s="1">
        <f>IFERROR(__xludf.DUMMYFUNCTION("""COMPUTED_VALUE"""),1925.31)</f>
        <v>1925.31</v>
      </c>
      <c r="M48" s="2">
        <f>IFERROR(__xludf.DUMMYFUNCTION("""COMPUTED_VALUE"""),45359.66666666667)</f>
        <v>45359.66667</v>
      </c>
      <c r="N48" s="1">
        <f>IFERROR(__xludf.DUMMYFUNCTION("""COMPUTED_VALUE"""),4165588.0)</f>
        <v>4165588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IFERROR(__xludf.DUMMYFUNCTION("""COMPUTED_VALUE"""),1932.55)</f>
        <v>1932.55</v>
      </c>
      <c r="D49" s="2">
        <f>IFERROR(__xludf.DUMMYFUNCTION("""COMPUTED_VALUE"""),45362.66666666667)</f>
        <v>45362.66667</v>
      </c>
      <c r="E49" s="1">
        <f>IFERROR(__xludf.DUMMYFUNCTION("""COMPUTED_VALUE"""),1938.99)</f>
        <v>1938.99</v>
      </c>
      <c r="G49" s="2">
        <f>IFERROR(__xludf.DUMMYFUNCTION("""COMPUTED_VALUE"""),45362.66666666667)</f>
        <v>45362.66667</v>
      </c>
      <c r="H49" s="1">
        <f>IFERROR(__xludf.DUMMYFUNCTION("""COMPUTED_VALUE"""),1914.86)</f>
        <v>1914.86</v>
      </c>
      <c r="J49" s="2">
        <f>IFERROR(__xludf.DUMMYFUNCTION("""COMPUTED_VALUE"""),45362.66666666667)</f>
        <v>45362.66667</v>
      </c>
      <c r="K49" s="1">
        <f>IFERROR(__xludf.DUMMYFUNCTION("""COMPUTED_VALUE"""),1931.77)</f>
        <v>1931.77</v>
      </c>
      <c r="M49" s="2">
        <f>IFERROR(__xludf.DUMMYFUNCTION("""COMPUTED_VALUE"""),45362.66666666667)</f>
        <v>45362.66667</v>
      </c>
      <c r="N49" s="1">
        <f>IFERROR(__xludf.DUMMYFUNCTION("""COMPUTED_VALUE"""),4253738.0)</f>
        <v>4253738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IFERROR(__xludf.DUMMYFUNCTION("""COMPUTED_VALUE"""),1930.57)</f>
        <v>1930.57</v>
      </c>
      <c r="D50" s="2">
        <f>IFERROR(__xludf.DUMMYFUNCTION("""COMPUTED_VALUE"""),45363.66666666667)</f>
        <v>45363.66667</v>
      </c>
      <c r="E50" s="1">
        <f>IFERROR(__xludf.DUMMYFUNCTION("""COMPUTED_VALUE"""),1966.91)</f>
        <v>1966.91</v>
      </c>
      <c r="G50" s="2">
        <f>IFERROR(__xludf.DUMMYFUNCTION("""COMPUTED_VALUE"""),45363.66666666667)</f>
        <v>45363.66667</v>
      </c>
      <c r="H50" s="1">
        <f>IFERROR(__xludf.DUMMYFUNCTION("""COMPUTED_VALUE"""),1927.81)</f>
        <v>1927.81</v>
      </c>
      <c r="J50" s="2">
        <f>IFERROR(__xludf.DUMMYFUNCTION("""COMPUTED_VALUE"""),45363.66666666667)</f>
        <v>45363.66667</v>
      </c>
      <c r="K50" s="1">
        <f>IFERROR(__xludf.DUMMYFUNCTION("""COMPUTED_VALUE"""),1962.19)</f>
        <v>1962.19</v>
      </c>
      <c r="M50" s="2">
        <f>IFERROR(__xludf.DUMMYFUNCTION("""COMPUTED_VALUE"""),45363.66666666667)</f>
        <v>45363.66667</v>
      </c>
      <c r="N50" s="1">
        <f>IFERROR(__xludf.DUMMYFUNCTION("""COMPUTED_VALUE"""),2954638.0)</f>
        <v>2954638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IFERROR(__xludf.DUMMYFUNCTION("""COMPUTED_VALUE"""),1962.31)</f>
        <v>1962.31</v>
      </c>
      <c r="D51" s="2">
        <f>IFERROR(__xludf.DUMMYFUNCTION("""COMPUTED_VALUE"""),45364.66666666667)</f>
        <v>45364.66667</v>
      </c>
      <c r="E51" s="1">
        <f>IFERROR(__xludf.DUMMYFUNCTION("""COMPUTED_VALUE"""),1969.43)</f>
        <v>1969.43</v>
      </c>
      <c r="G51" s="2">
        <f>IFERROR(__xludf.DUMMYFUNCTION("""COMPUTED_VALUE"""),45364.66666666667)</f>
        <v>45364.66667</v>
      </c>
      <c r="H51" s="1">
        <f>IFERROR(__xludf.DUMMYFUNCTION("""COMPUTED_VALUE"""),1937.94)</f>
        <v>1937.94</v>
      </c>
      <c r="J51" s="2">
        <f>IFERROR(__xludf.DUMMYFUNCTION("""COMPUTED_VALUE"""),45364.66666666667)</f>
        <v>45364.66667</v>
      </c>
      <c r="K51" s="1">
        <f>IFERROR(__xludf.DUMMYFUNCTION("""COMPUTED_VALUE"""),1940.54)</f>
        <v>1940.54</v>
      </c>
      <c r="M51" s="2">
        <f>IFERROR(__xludf.DUMMYFUNCTION("""COMPUTED_VALUE"""),45364.66666666667)</f>
        <v>45364.66667</v>
      </c>
      <c r="N51" s="1">
        <f>IFERROR(__xludf.DUMMYFUNCTION("""COMPUTED_VALUE"""),3403352.0)</f>
        <v>3403352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IFERROR(__xludf.DUMMYFUNCTION("""COMPUTED_VALUE"""),1945.5)</f>
        <v>1945.5</v>
      </c>
      <c r="D52" s="2">
        <f>IFERROR(__xludf.DUMMYFUNCTION("""COMPUTED_VALUE"""),45365.66666666667)</f>
        <v>45365.66667</v>
      </c>
      <c r="E52" s="1">
        <f>IFERROR(__xludf.DUMMYFUNCTION("""COMPUTED_VALUE"""),1945.5)</f>
        <v>1945.5</v>
      </c>
      <c r="G52" s="2">
        <f>IFERROR(__xludf.DUMMYFUNCTION("""COMPUTED_VALUE"""),45365.66666666667)</f>
        <v>45365.66667</v>
      </c>
      <c r="H52" s="1">
        <f>IFERROR(__xludf.DUMMYFUNCTION("""COMPUTED_VALUE"""),1891.02)</f>
        <v>1891.02</v>
      </c>
      <c r="J52" s="2">
        <f>IFERROR(__xludf.DUMMYFUNCTION("""COMPUTED_VALUE"""),45365.66666666667)</f>
        <v>45365.66667</v>
      </c>
      <c r="K52" s="1">
        <f>IFERROR(__xludf.DUMMYFUNCTION("""COMPUTED_VALUE"""),1915.9)</f>
        <v>1915.9</v>
      </c>
      <c r="M52" s="2">
        <f>IFERROR(__xludf.DUMMYFUNCTION("""COMPUTED_VALUE"""),45365.66666666667)</f>
        <v>45365.66667</v>
      </c>
      <c r="N52" s="1">
        <f>IFERROR(__xludf.DUMMYFUNCTION("""COMPUTED_VALUE"""),4623137.0)</f>
        <v>4623137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IFERROR(__xludf.DUMMYFUNCTION("""COMPUTED_VALUE"""),1912.81)</f>
        <v>1912.81</v>
      </c>
      <c r="D53" s="2">
        <f>IFERROR(__xludf.DUMMYFUNCTION("""COMPUTED_VALUE"""),45366.66666666667)</f>
        <v>45366.66667</v>
      </c>
      <c r="E53" s="1">
        <f>IFERROR(__xludf.DUMMYFUNCTION("""COMPUTED_VALUE"""),1922.24)</f>
        <v>1922.24</v>
      </c>
      <c r="G53" s="2">
        <f>IFERROR(__xludf.DUMMYFUNCTION("""COMPUTED_VALUE"""),45366.66666666667)</f>
        <v>45366.66667</v>
      </c>
      <c r="H53" s="1">
        <f>IFERROR(__xludf.DUMMYFUNCTION("""COMPUTED_VALUE"""),1888.76)</f>
        <v>1888.76</v>
      </c>
      <c r="J53" s="2">
        <f>IFERROR(__xludf.DUMMYFUNCTION("""COMPUTED_VALUE"""),45366.66666666667)</f>
        <v>45366.66667</v>
      </c>
      <c r="K53" s="1">
        <f>IFERROR(__xludf.DUMMYFUNCTION("""COMPUTED_VALUE"""),1891.16)</f>
        <v>1891.16</v>
      </c>
      <c r="M53" s="2">
        <f>IFERROR(__xludf.DUMMYFUNCTION("""COMPUTED_VALUE"""),45366.66666666667)</f>
        <v>45366.66667</v>
      </c>
      <c r="N53" s="1">
        <f>IFERROR(__xludf.DUMMYFUNCTION("""COMPUTED_VALUE"""),7561167.0)</f>
        <v>7561167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IFERROR(__xludf.DUMMYFUNCTION("""COMPUTED_VALUE"""),1903.6)</f>
        <v>1903.6</v>
      </c>
      <c r="D54" s="2">
        <f>IFERROR(__xludf.DUMMYFUNCTION("""COMPUTED_VALUE"""),45369.66666666667)</f>
        <v>45369.66667</v>
      </c>
      <c r="E54" s="1">
        <f>IFERROR(__xludf.DUMMYFUNCTION("""COMPUTED_VALUE"""),1905.39)</f>
        <v>1905.39</v>
      </c>
      <c r="G54" s="2">
        <f>IFERROR(__xludf.DUMMYFUNCTION("""COMPUTED_VALUE"""),45369.66666666667)</f>
        <v>45369.66667</v>
      </c>
      <c r="H54" s="1">
        <f>IFERROR(__xludf.DUMMYFUNCTION("""COMPUTED_VALUE"""),1863.4)</f>
        <v>1863.4</v>
      </c>
      <c r="J54" s="2">
        <f>IFERROR(__xludf.DUMMYFUNCTION("""COMPUTED_VALUE"""),45369.66666666667)</f>
        <v>45369.66667</v>
      </c>
      <c r="K54" s="1">
        <f>IFERROR(__xludf.DUMMYFUNCTION("""COMPUTED_VALUE"""),1865.44)</f>
        <v>1865.44</v>
      </c>
      <c r="M54" s="2">
        <f>IFERROR(__xludf.DUMMYFUNCTION("""COMPUTED_VALUE"""),45369.66666666667)</f>
        <v>45369.66667</v>
      </c>
      <c r="N54" s="1">
        <f>IFERROR(__xludf.DUMMYFUNCTION("""COMPUTED_VALUE"""),5420843.0)</f>
        <v>5420843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IFERROR(__xludf.DUMMYFUNCTION("""COMPUTED_VALUE"""),1857.28)</f>
        <v>1857.28</v>
      </c>
      <c r="D55" s="2">
        <f>IFERROR(__xludf.DUMMYFUNCTION("""COMPUTED_VALUE"""),45370.66666666667)</f>
        <v>45370.66667</v>
      </c>
      <c r="E55" s="1">
        <f>IFERROR(__xludf.DUMMYFUNCTION("""COMPUTED_VALUE"""),1881.89)</f>
        <v>1881.89</v>
      </c>
      <c r="G55" s="2">
        <f>IFERROR(__xludf.DUMMYFUNCTION("""COMPUTED_VALUE"""),45370.66666666667)</f>
        <v>45370.66667</v>
      </c>
      <c r="H55" s="1">
        <f>IFERROR(__xludf.DUMMYFUNCTION("""COMPUTED_VALUE"""),1853.98)</f>
        <v>1853.98</v>
      </c>
      <c r="J55" s="2">
        <f>IFERROR(__xludf.DUMMYFUNCTION("""COMPUTED_VALUE"""),45370.66666666667)</f>
        <v>45370.66667</v>
      </c>
      <c r="K55" s="1">
        <f>IFERROR(__xludf.DUMMYFUNCTION("""COMPUTED_VALUE"""),1870.04)</f>
        <v>1870.04</v>
      </c>
      <c r="M55" s="2">
        <f>IFERROR(__xludf.DUMMYFUNCTION("""COMPUTED_VALUE"""),45370.66666666667)</f>
        <v>45370.66667</v>
      </c>
      <c r="N55" s="1">
        <f>IFERROR(__xludf.DUMMYFUNCTION("""COMPUTED_VALUE"""),7194296.0)</f>
        <v>7194296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IFERROR(__xludf.DUMMYFUNCTION("""COMPUTED_VALUE"""),1865.72)</f>
        <v>1865.72</v>
      </c>
      <c r="D56" s="2">
        <f>IFERROR(__xludf.DUMMYFUNCTION("""COMPUTED_VALUE"""),45371.66666666667)</f>
        <v>45371.66667</v>
      </c>
      <c r="E56" s="1">
        <f>IFERROR(__xludf.DUMMYFUNCTION("""COMPUTED_VALUE"""),1915.59)</f>
        <v>1915.59</v>
      </c>
      <c r="G56" s="2">
        <f>IFERROR(__xludf.DUMMYFUNCTION("""COMPUTED_VALUE"""),45371.66666666667)</f>
        <v>45371.66667</v>
      </c>
      <c r="H56" s="1">
        <f>IFERROR(__xludf.DUMMYFUNCTION("""COMPUTED_VALUE"""),1863.54)</f>
        <v>1863.54</v>
      </c>
      <c r="J56" s="2">
        <f>IFERROR(__xludf.DUMMYFUNCTION("""COMPUTED_VALUE"""),45371.66666666667)</f>
        <v>45371.66667</v>
      </c>
      <c r="K56" s="1">
        <f>IFERROR(__xludf.DUMMYFUNCTION("""COMPUTED_VALUE"""),1912.89)</f>
        <v>1912.89</v>
      </c>
      <c r="M56" s="2">
        <f>IFERROR(__xludf.DUMMYFUNCTION("""COMPUTED_VALUE"""),45371.66666666667)</f>
        <v>45371.66667</v>
      </c>
      <c r="N56" s="1">
        <f>IFERROR(__xludf.DUMMYFUNCTION("""COMPUTED_VALUE"""),5656841.0)</f>
        <v>5656841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IFERROR(__xludf.DUMMYFUNCTION("""COMPUTED_VALUE"""),1928.43)</f>
        <v>1928.43</v>
      </c>
      <c r="D57" s="2">
        <f>IFERROR(__xludf.DUMMYFUNCTION("""COMPUTED_VALUE"""),45372.66666666667)</f>
        <v>45372.66667</v>
      </c>
      <c r="E57" s="1">
        <f>IFERROR(__xludf.DUMMYFUNCTION("""COMPUTED_VALUE"""),1960.71)</f>
        <v>1960.71</v>
      </c>
      <c r="G57" s="2">
        <f>IFERROR(__xludf.DUMMYFUNCTION("""COMPUTED_VALUE"""),45372.66666666667)</f>
        <v>45372.66667</v>
      </c>
      <c r="H57" s="1">
        <f>IFERROR(__xludf.DUMMYFUNCTION("""COMPUTED_VALUE"""),1923.41)</f>
        <v>1923.41</v>
      </c>
      <c r="J57" s="2">
        <f>IFERROR(__xludf.DUMMYFUNCTION("""COMPUTED_VALUE"""),45372.66666666667)</f>
        <v>45372.66667</v>
      </c>
      <c r="K57" s="1">
        <f>IFERROR(__xludf.DUMMYFUNCTION("""COMPUTED_VALUE"""),1948.33)</f>
        <v>1948.33</v>
      </c>
      <c r="M57" s="2">
        <f>IFERROR(__xludf.DUMMYFUNCTION("""COMPUTED_VALUE"""),45372.66666666667)</f>
        <v>45372.66667</v>
      </c>
      <c r="N57" s="1">
        <f>IFERROR(__xludf.DUMMYFUNCTION("""COMPUTED_VALUE"""),4625967.0)</f>
        <v>4625967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IFERROR(__xludf.DUMMYFUNCTION("""COMPUTED_VALUE"""),1949.47)</f>
        <v>1949.47</v>
      </c>
      <c r="D58" s="2">
        <f>IFERROR(__xludf.DUMMYFUNCTION("""COMPUTED_VALUE"""),45373.66666666667)</f>
        <v>45373.66667</v>
      </c>
      <c r="E58" s="1">
        <f>IFERROR(__xludf.DUMMYFUNCTION("""COMPUTED_VALUE"""),1951.19)</f>
        <v>1951.19</v>
      </c>
      <c r="G58" s="2">
        <f>IFERROR(__xludf.DUMMYFUNCTION("""COMPUTED_VALUE"""),45373.66666666667)</f>
        <v>45373.66667</v>
      </c>
      <c r="H58" s="1">
        <f>IFERROR(__xludf.DUMMYFUNCTION("""COMPUTED_VALUE"""),1920.18)</f>
        <v>1920.18</v>
      </c>
      <c r="J58" s="2">
        <f>IFERROR(__xludf.DUMMYFUNCTION("""COMPUTED_VALUE"""),45373.66666666667)</f>
        <v>45373.66667</v>
      </c>
      <c r="K58" s="1">
        <f>IFERROR(__xludf.DUMMYFUNCTION("""COMPUTED_VALUE"""),1933.4)</f>
        <v>1933.4</v>
      </c>
      <c r="M58" s="2">
        <f>IFERROR(__xludf.DUMMYFUNCTION("""COMPUTED_VALUE"""),45373.66666666667)</f>
        <v>45373.66667</v>
      </c>
      <c r="N58" s="1">
        <f>IFERROR(__xludf.DUMMYFUNCTION("""COMPUTED_VALUE"""),4212943.0)</f>
        <v>4212943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IFERROR(__xludf.DUMMYFUNCTION("""COMPUTED_VALUE"""),1928.68)</f>
        <v>1928.68</v>
      </c>
      <c r="D59" s="2">
        <f>IFERROR(__xludf.DUMMYFUNCTION("""COMPUTED_VALUE"""),45376.66666666667)</f>
        <v>45376.66667</v>
      </c>
      <c r="E59" s="1">
        <f>IFERROR(__xludf.DUMMYFUNCTION("""COMPUTED_VALUE"""),1930.21)</f>
        <v>1930.21</v>
      </c>
      <c r="G59" s="2">
        <f>IFERROR(__xludf.DUMMYFUNCTION("""COMPUTED_VALUE"""),45376.66666666667)</f>
        <v>45376.66667</v>
      </c>
      <c r="H59" s="1">
        <f>IFERROR(__xludf.DUMMYFUNCTION("""COMPUTED_VALUE"""),1901.7)</f>
        <v>1901.7</v>
      </c>
      <c r="J59" s="2">
        <f>IFERROR(__xludf.DUMMYFUNCTION("""COMPUTED_VALUE"""),45376.66666666667)</f>
        <v>45376.66667</v>
      </c>
      <c r="K59" s="1">
        <f>IFERROR(__xludf.DUMMYFUNCTION("""COMPUTED_VALUE"""),1913.06)</f>
        <v>1913.06</v>
      </c>
      <c r="M59" s="2">
        <f>IFERROR(__xludf.DUMMYFUNCTION("""COMPUTED_VALUE"""),45376.66666666667)</f>
        <v>45376.66667</v>
      </c>
      <c r="N59" s="1">
        <f>IFERROR(__xludf.DUMMYFUNCTION("""COMPUTED_VALUE"""),4588540.0)</f>
        <v>4588540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IFERROR(__xludf.DUMMYFUNCTION("""COMPUTED_VALUE"""),1919.36)</f>
        <v>1919.36</v>
      </c>
      <c r="D60" s="2">
        <f>IFERROR(__xludf.DUMMYFUNCTION("""COMPUTED_VALUE"""),45377.66666666667)</f>
        <v>45377.66667</v>
      </c>
      <c r="E60" s="1">
        <f>IFERROR(__xludf.DUMMYFUNCTION("""COMPUTED_VALUE"""),1930.68)</f>
        <v>1930.68</v>
      </c>
      <c r="G60" s="2">
        <f>IFERROR(__xludf.DUMMYFUNCTION("""COMPUTED_VALUE"""),45377.66666666667)</f>
        <v>45377.66667</v>
      </c>
      <c r="H60" s="1">
        <f>IFERROR(__xludf.DUMMYFUNCTION("""COMPUTED_VALUE"""),1906.24)</f>
        <v>1906.24</v>
      </c>
      <c r="J60" s="2">
        <f>IFERROR(__xludf.DUMMYFUNCTION("""COMPUTED_VALUE"""),45377.66666666667)</f>
        <v>45377.66667</v>
      </c>
      <c r="K60" s="1">
        <f>IFERROR(__xludf.DUMMYFUNCTION("""COMPUTED_VALUE"""),1913.46)</f>
        <v>1913.46</v>
      </c>
      <c r="M60" s="2">
        <f>IFERROR(__xludf.DUMMYFUNCTION("""COMPUTED_VALUE"""),45377.66666666667)</f>
        <v>45377.66667</v>
      </c>
      <c r="N60" s="1">
        <f>IFERROR(__xludf.DUMMYFUNCTION("""COMPUTED_VALUE"""),3829535.0)</f>
        <v>3829535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IFERROR(__xludf.DUMMYFUNCTION("""COMPUTED_VALUE"""),1927.96)</f>
        <v>1927.96</v>
      </c>
      <c r="D61" s="2">
        <f>IFERROR(__xludf.DUMMYFUNCTION("""COMPUTED_VALUE"""),45378.66666666667)</f>
        <v>45378.66667</v>
      </c>
      <c r="E61" s="1">
        <f>IFERROR(__xludf.DUMMYFUNCTION("""COMPUTED_VALUE"""),1930.66)</f>
        <v>1930.66</v>
      </c>
      <c r="G61" s="2">
        <f>IFERROR(__xludf.DUMMYFUNCTION("""COMPUTED_VALUE"""),45378.66666666667)</f>
        <v>45378.66667</v>
      </c>
      <c r="H61" s="1">
        <f>IFERROR(__xludf.DUMMYFUNCTION("""COMPUTED_VALUE"""),1892.37)</f>
        <v>1892.37</v>
      </c>
      <c r="J61" s="2">
        <f>IFERROR(__xludf.DUMMYFUNCTION("""COMPUTED_VALUE"""),45378.66666666667)</f>
        <v>45378.66667</v>
      </c>
      <c r="K61" s="1">
        <f>IFERROR(__xludf.DUMMYFUNCTION("""COMPUTED_VALUE"""),1903.13)</f>
        <v>1903.13</v>
      </c>
      <c r="M61" s="2">
        <f>IFERROR(__xludf.DUMMYFUNCTION("""COMPUTED_VALUE"""),45378.66666666667)</f>
        <v>45378.66667</v>
      </c>
      <c r="N61" s="1">
        <f>IFERROR(__xludf.DUMMYFUNCTION("""COMPUTED_VALUE"""),5078358.0)</f>
        <v>5078358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IFERROR(__xludf.DUMMYFUNCTION("""COMPUTED_VALUE"""),1908.25)</f>
        <v>1908.25</v>
      </c>
      <c r="D62" s="2">
        <f>IFERROR(__xludf.DUMMYFUNCTION("""COMPUTED_VALUE"""),45379.66666666667)</f>
        <v>45379.66667</v>
      </c>
      <c r="E62" s="1">
        <f>IFERROR(__xludf.DUMMYFUNCTION("""COMPUTED_VALUE"""),1945.9)</f>
        <v>1945.9</v>
      </c>
      <c r="G62" s="2">
        <f>IFERROR(__xludf.DUMMYFUNCTION("""COMPUTED_VALUE"""),45379.66666666667)</f>
        <v>45379.66667</v>
      </c>
      <c r="H62" s="1">
        <f>IFERROR(__xludf.DUMMYFUNCTION("""COMPUTED_VALUE"""),1901.59)</f>
        <v>1901.59</v>
      </c>
      <c r="J62" s="2">
        <f>IFERROR(__xludf.DUMMYFUNCTION("""COMPUTED_VALUE"""),45379.66666666667)</f>
        <v>45379.66667</v>
      </c>
      <c r="K62" s="1">
        <f>IFERROR(__xludf.DUMMYFUNCTION("""COMPUTED_VALUE"""),1940.78)</f>
        <v>1940.78</v>
      </c>
      <c r="M62" s="2">
        <f>IFERROR(__xludf.DUMMYFUNCTION("""COMPUTED_VALUE"""),45379.66666666667)</f>
        <v>45379.66667</v>
      </c>
      <c r="N62" s="1">
        <f>IFERROR(__xludf.DUMMYFUNCTION("""COMPUTED_VALUE"""),6381245.0)</f>
        <v>6381245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IFERROR(__xludf.DUMMYFUNCTION("""COMPUTED_VALUE"""),1938.15)</f>
        <v>1938.15</v>
      </c>
      <c r="D63" s="2">
        <f>IFERROR(__xludf.DUMMYFUNCTION("""COMPUTED_VALUE"""),45383.66666666667)</f>
        <v>45383.66667</v>
      </c>
      <c r="E63" s="1">
        <f>IFERROR(__xludf.DUMMYFUNCTION("""COMPUTED_VALUE"""),1943.64)</f>
        <v>1943.64</v>
      </c>
      <c r="G63" s="2">
        <f>IFERROR(__xludf.DUMMYFUNCTION("""COMPUTED_VALUE"""),45383.66666666667)</f>
        <v>45383.66667</v>
      </c>
      <c r="H63" s="1">
        <f>IFERROR(__xludf.DUMMYFUNCTION("""COMPUTED_VALUE"""),1916.02)</f>
        <v>1916.02</v>
      </c>
      <c r="J63" s="2">
        <f>IFERROR(__xludf.DUMMYFUNCTION("""COMPUTED_VALUE"""),45383.66666666667)</f>
        <v>45383.66667</v>
      </c>
      <c r="K63" s="1">
        <f>IFERROR(__xludf.DUMMYFUNCTION("""COMPUTED_VALUE"""),1929.56)</f>
        <v>1929.56</v>
      </c>
      <c r="M63" s="2">
        <f>IFERROR(__xludf.DUMMYFUNCTION("""COMPUTED_VALUE"""),45383.66666666667)</f>
        <v>45383.66667</v>
      </c>
      <c r="N63" s="1">
        <f>IFERROR(__xludf.DUMMYFUNCTION("""COMPUTED_VALUE"""),4353869.0)</f>
        <v>4353869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IFERROR(__xludf.DUMMYFUNCTION("""COMPUTED_VALUE"""),1923.92)</f>
        <v>1923.92</v>
      </c>
      <c r="D64" s="2">
        <f>IFERROR(__xludf.DUMMYFUNCTION("""COMPUTED_VALUE"""),45384.66666666667)</f>
        <v>45384.66667</v>
      </c>
      <c r="E64" s="1">
        <f>IFERROR(__xludf.DUMMYFUNCTION("""COMPUTED_VALUE"""),1923.92)</f>
        <v>1923.92</v>
      </c>
      <c r="G64" s="2">
        <f>IFERROR(__xludf.DUMMYFUNCTION("""COMPUTED_VALUE"""),45384.66666666667)</f>
        <v>45384.66667</v>
      </c>
      <c r="H64" s="1">
        <f>IFERROR(__xludf.DUMMYFUNCTION("""COMPUTED_VALUE"""),1891.08)</f>
        <v>1891.08</v>
      </c>
      <c r="J64" s="2">
        <f>IFERROR(__xludf.DUMMYFUNCTION("""COMPUTED_VALUE"""),45384.66666666667)</f>
        <v>45384.66667</v>
      </c>
      <c r="K64" s="1">
        <f>IFERROR(__xludf.DUMMYFUNCTION("""COMPUTED_VALUE"""),1909.93)</f>
        <v>1909.93</v>
      </c>
      <c r="M64" s="2">
        <f>IFERROR(__xludf.DUMMYFUNCTION("""COMPUTED_VALUE"""),45384.66666666667)</f>
        <v>45384.66667</v>
      </c>
      <c r="N64" s="1">
        <f>IFERROR(__xludf.DUMMYFUNCTION("""COMPUTED_VALUE"""),4026331.0)</f>
        <v>4026331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IFERROR(__xludf.DUMMYFUNCTION("""COMPUTED_VALUE"""),1908.92)</f>
        <v>1908.92</v>
      </c>
      <c r="D65" s="2">
        <f>IFERROR(__xludf.DUMMYFUNCTION("""COMPUTED_VALUE"""),45385.66666666667)</f>
        <v>45385.66667</v>
      </c>
      <c r="E65" s="1">
        <f>IFERROR(__xludf.DUMMYFUNCTION("""COMPUTED_VALUE"""),1947.63)</f>
        <v>1947.63</v>
      </c>
      <c r="G65" s="2">
        <f>IFERROR(__xludf.DUMMYFUNCTION("""COMPUTED_VALUE"""),45385.66666666667)</f>
        <v>45385.66667</v>
      </c>
      <c r="H65" s="1">
        <f>IFERROR(__xludf.DUMMYFUNCTION("""COMPUTED_VALUE"""),1907.42)</f>
        <v>1907.42</v>
      </c>
      <c r="J65" s="2">
        <f>IFERROR(__xludf.DUMMYFUNCTION("""COMPUTED_VALUE"""),45385.66666666667)</f>
        <v>45385.66667</v>
      </c>
      <c r="K65" s="1">
        <f>IFERROR(__xludf.DUMMYFUNCTION("""COMPUTED_VALUE"""),1935.21)</f>
        <v>1935.21</v>
      </c>
      <c r="M65" s="2">
        <f>IFERROR(__xludf.DUMMYFUNCTION("""COMPUTED_VALUE"""),45385.66666666667)</f>
        <v>45385.66667</v>
      </c>
      <c r="N65" s="1">
        <f>IFERROR(__xludf.DUMMYFUNCTION("""COMPUTED_VALUE"""),4436384.0)</f>
        <v>4436384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IFERROR(__xludf.DUMMYFUNCTION("""COMPUTED_VALUE"""),1941.31)</f>
        <v>1941.31</v>
      </c>
      <c r="D66" s="2">
        <f>IFERROR(__xludf.DUMMYFUNCTION("""COMPUTED_VALUE"""),45386.66666666667)</f>
        <v>45386.66667</v>
      </c>
      <c r="E66" s="1">
        <f>IFERROR(__xludf.DUMMYFUNCTION("""COMPUTED_VALUE"""),1969.98)</f>
        <v>1969.98</v>
      </c>
      <c r="G66" s="2">
        <f>IFERROR(__xludf.DUMMYFUNCTION("""COMPUTED_VALUE"""),45386.66666666667)</f>
        <v>45386.66667</v>
      </c>
      <c r="H66" s="1">
        <f>IFERROR(__xludf.DUMMYFUNCTION("""COMPUTED_VALUE"""),1905.67)</f>
        <v>1905.67</v>
      </c>
      <c r="J66" s="2">
        <f>IFERROR(__xludf.DUMMYFUNCTION("""COMPUTED_VALUE"""),45386.66666666667)</f>
        <v>45386.66667</v>
      </c>
      <c r="K66" s="1">
        <f>IFERROR(__xludf.DUMMYFUNCTION("""COMPUTED_VALUE"""),1914.56)</f>
        <v>1914.56</v>
      </c>
      <c r="M66" s="2">
        <f>IFERROR(__xludf.DUMMYFUNCTION("""COMPUTED_VALUE"""),45386.66666666667)</f>
        <v>45386.66667</v>
      </c>
      <c r="N66" s="1">
        <f>IFERROR(__xludf.DUMMYFUNCTION("""COMPUTED_VALUE"""),4420990.0)</f>
        <v>4420990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IFERROR(__xludf.DUMMYFUNCTION("""COMPUTED_VALUE"""),1923.91)</f>
        <v>1923.91</v>
      </c>
      <c r="D67" s="2">
        <f>IFERROR(__xludf.DUMMYFUNCTION("""COMPUTED_VALUE"""),45387.66666666667)</f>
        <v>45387.66667</v>
      </c>
      <c r="E67" s="1">
        <f>IFERROR(__xludf.DUMMYFUNCTION("""COMPUTED_VALUE"""),1964.25)</f>
        <v>1964.25</v>
      </c>
      <c r="G67" s="2">
        <f>IFERROR(__xludf.DUMMYFUNCTION("""COMPUTED_VALUE"""),45387.66666666667)</f>
        <v>45387.66667</v>
      </c>
      <c r="H67" s="1">
        <f>IFERROR(__xludf.DUMMYFUNCTION("""COMPUTED_VALUE"""),1923.91)</f>
        <v>1923.91</v>
      </c>
      <c r="J67" s="2">
        <f>IFERROR(__xludf.DUMMYFUNCTION("""COMPUTED_VALUE"""),45387.66666666667)</f>
        <v>45387.66667</v>
      </c>
      <c r="K67" s="1">
        <f>IFERROR(__xludf.DUMMYFUNCTION("""COMPUTED_VALUE"""),1961.44)</f>
        <v>1961.44</v>
      </c>
      <c r="M67" s="2">
        <f>IFERROR(__xludf.DUMMYFUNCTION("""COMPUTED_VALUE"""),45387.66666666667)</f>
        <v>45387.66667</v>
      </c>
      <c r="N67" s="1">
        <f>IFERROR(__xludf.DUMMYFUNCTION("""COMPUTED_VALUE"""),4173277.0)</f>
        <v>4173277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IFERROR(__xludf.DUMMYFUNCTION("""COMPUTED_VALUE"""),1966.46)</f>
        <v>1966.46</v>
      </c>
      <c r="D68" s="2">
        <f>IFERROR(__xludf.DUMMYFUNCTION("""COMPUTED_VALUE"""),45390.66666666667)</f>
        <v>45390.66667</v>
      </c>
      <c r="E68" s="1">
        <f>IFERROR(__xludf.DUMMYFUNCTION("""COMPUTED_VALUE"""),1988.53)</f>
        <v>1988.53</v>
      </c>
      <c r="G68" s="2">
        <f>IFERROR(__xludf.DUMMYFUNCTION("""COMPUTED_VALUE"""),45390.66666666667)</f>
        <v>45390.66667</v>
      </c>
      <c r="H68" s="1">
        <f>IFERROR(__xludf.DUMMYFUNCTION("""COMPUTED_VALUE"""),1962.88)</f>
        <v>1962.88</v>
      </c>
      <c r="J68" s="2">
        <f>IFERROR(__xludf.DUMMYFUNCTION("""COMPUTED_VALUE"""),45390.66666666667)</f>
        <v>45390.66667</v>
      </c>
      <c r="K68" s="1">
        <f>IFERROR(__xludf.DUMMYFUNCTION("""COMPUTED_VALUE"""),1963.08)</f>
        <v>1963.08</v>
      </c>
      <c r="M68" s="2">
        <f>IFERROR(__xludf.DUMMYFUNCTION("""COMPUTED_VALUE"""),45390.66666666667)</f>
        <v>45390.66667</v>
      </c>
      <c r="N68" s="1">
        <f>IFERROR(__xludf.DUMMYFUNCTION("""COMPUTED_VALUE"""),3717453.0)</f>
        <v>3717453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IFERROR(__xludf.DUMMYFUNCTION("""COMPUTED_VALUE"""),1961.25)</f>
        <v>1961.25</v>
      </c>
      <c r="D69" s="2">
        <f>IFERROR(__xludf.DUMMYFUNCTION("""COMPUTED_VALUE"""),45391.66666666667)</f>
        <v>45391.66667</v>
      </c>
      <c r="E69" s="1">
        <f>IFERROR(__xludf.DUMMYFUNCTION("""COMPUTED_VALUE"""),1961.56)</f>
        <v>1961.56</v>
      </c>
      <c r="G69" s="2">
        <f>IFERROR(__xludf.DUMMYFUNCTION("""COMPUTED_VALUE"""),45391.66666666667)</f>
        <v>45391.66667</v>
      </c>
      <c r="H69" s="1">
        <f>IFERROR(__xludf.DUMMYFUNCTION("""COMPUTED_VALUE"""),1905.59)</f>
        <v>1905.59</v>
      </c>
      <c r="J69" s="2">
        <f>IFERROR(__xludf.DUMMYFUNCTION("""COMPUTED_VALUE"""),45391.66666666667)</f>
        <v>45391.66667</v>
      </c>
      <c r="K69" s="1">
        <f>IFERROR(__xludf.DUMMYFUNCTION("""COMPUTED_VALUE"""),1949.77)</f>
        <v>1949.77</v>
      </c>
      <c r="M69" s="2">
        <f>IFERROR(__xludf.DUMMYFUNCTION("""COMPUTED_VALUE"""),45391.66666666667)</f>
        <v>45391.66667</v>
      </c>
      <c r="N69" s="1">
        <f>IFERROR(__xludf.DUMMYFUNCTION("""COMPUTED_VALUE"""),4642199.0)</f>
        <v>4642199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IFERROR(__xludf.DUMMYFUNCTION("""COMPUTED_VALUE"""),1931.14)</f>
        <v>1931.14</v>
      </c>
      <c r="D70" s="2">
        <f>IFERROR(__xludf.DUMMYFUNCTION("""COMPUTED_VALUE"""),45392.66666666667)</f>
        <v>45392.66667</v>
      </c>
      <c r="E70" s="1">
        <f>IFERROR(__xludf.DUMMYFUNCTION("""COMPUTED_VALUE"""),1931.14)</f>
        <v>1931.14</v>
      </c>
      <c r="G70" s="2">
        <f>IFERROR(__xludf.DUMMYFUNCTION("""COMPUTED_VALUE"""),45392.66666666667)</f>
        <v>45392.66667</v>
      </c>
      <c r="H70" s="1">
        <f>IFERROR(__xludf.DUMMYFUNCTION("""COMPUTED_VALUE"""),1888.77)</f>
        <v>1888.77</v>
      </c>
      <c r="J70" s="2">
        <f>IFERROR(__xludf.DUMMYFUNCTION("""COMPUTED_VALUE"""),45392.66666666667)</f>
        <v>45392.66667</v>
      </c>
      <c r="K70" s="1">
        <f>IFERROR(__xludf.DUMMYFUNCTION("""COMPUTED_VALUE"""),1894.58)</f>
        <v>1894.58</v>
      </c>
      <c r="M70" s="2">
        <f>IFERROR(__xludf.DUMMYFUNCTION("""COMPUTED_VALUE"""),45392.66666666667)</f>
        <v>45392.66667</v>
      </c>
      <c r="N70" s="1">
        <f>IFERROR(__xludf.DUMMYFUNCTION("""COMPUTED_VALUE"""),5288378.0)</f>
        <v>5288378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IFERROR(__xludf.DUMMYFUNCTION("""COMPUTED_VALUE"""),1892.17)</f>
        <v>1892.17</v>
      </c>
      <c r="D71" s="2">
        <f>IFERROR(__xludf.DUMMYFUNCTION("""COMPUTED_VALUE"""),45393.66666666667)</f>
        <v>45393.66667</v>
      </c>
      <c r="E71" s="1">
        <f>IFERROR(__xludf.DUMMYFUNCTION("""COMPUTED_VALUE"""),1928.09)</f>
        <v>1928.09</v>
      </c>
      <c r="G71" s="2">
        <f>IFERROR(__xludf.DUMMYFUNCTION("""COMPUTED_VALUE"""),45393.66666666667)</f>
        <v>45393.66667</v>
      </c>
      <c r="H71" s="1">
        <f>IFERROR(__xludf.DUMMYFUNCTION("""COMPUTED_VALUE"""),1889.46)</f>
        <v>1889.46</v>
      </c>
      <c r="J71" s="2">
        <f>IFERROR(__xludf.DUMMYFUNCTION("""COMPUTED_VALUE"""),45393.66666666667)</f>
        <v>45393.66667</v>
      </c>
      <c r="K71" s="1">
        <f>IFERROR(__xludf.DUMMYFUNCTION("""COMPUTED_VALUE"""),1921.62)</f>
        <v>1921.62</v>
      </c>
      <c r="M71" s="2">
        <f>IFERROR(__xludf.DUMMYFUNCTION("""COMPUTED_VALUE"""),45393.66666666667)</f>
        <v>45393.66667</v>
      </c>
      <c r="N71" s="1">
        <f>IFERROR(__xludf.DUMMYFUNCTION("""COMPUTED_VALUE"""),3605263.0)</f>
        <v>3605263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IFERROR(__xludf.DUMMYFUNCTION("""COMPUTED_VALUE"""),1907.14)</f>
        <v>1907.14</v>
      </c>
      <c r="D72" s="2">
        <f>IFERROR(__xludf.DUMMYFUNCTION("""COMPUTED_VALUE"""),45394.66666666667)</f>
        <v>45394.66667</v>
      </c>
      <c r="E72" s="1">
        <f>IFERROR(__xludf.DUMMYFUNCTION("""COMPUTED_VALUE"""),1910.19)</f>
        <v>1910.19</v>
      </c>
      <c r="G72" s="2">
        <f>IFERROR(__xludf.DUMMYFUNCTION("""COMPUTED_VALUE"""),45394.66666666667)</f>
        <v>45394.66667</v>
      </c>
      <c r="H72" s="1">
        <f>IFERROR(__xludf.DUMMYFUNCTION("""COMPUTED_VALUE"""),1889.1)</f>
        <v>1889.1</v>
      </c>
      <c r="J72" s="2">
        <f>IFERROR(__xludf.DUMMYFUNCTION("""COMPUTED_VALUE"""),45394.66666666667)</f>
        <v>45394.66667</v>
      </c>
      <c r="K72" s="1">
        <f>IFERROR(__xludf.DUMMYFUNCTION("""COMPUTED_VALUE"""),1908.11)</f>
        <v>1908.11</v>
      </c>
      <c r="M72" s="2">
        <f>IFERROR(__xludf.DUMMYFUNCTION("""COMPUTED_VALUE"""),45394.66666666667)</f>
        <v>45394.66667</v>
      </c>
      <c r="N72" s="1">
        <f>IFERROR(__xludf.DUMMYFUNCTION("""COMPUTED_VALUE"""),4952918.0)</f>
        <v>4952918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IFERROR(__xludf.DUMMYFUNCTION("""COMPUTED_VALUE"""),1927.47)</f>
        <v>1927.47</v>
      </c>
      <c r="D73" s="2">
        <f>IFERROR(__xludf.DUMMYFUNCTION("""COMPUTED_VALUE"""),45397.66666666667)</f>
        <v>45397.66667</v>
      </c>
      <c r="E73" s="1">
        <f>IFERROR(__xludf.DUMMYFUNCTION("""COMPUTED_VALUE"""),1939.11)</f>
        <v>1939.11</v>
      </c>
      <c r="G73" s="2">
        <f>IFERROR(__xludf.DUMMYFUNCTION("""COMPUTED_VALUE"""),45397.66666666667)</f>
        <v>45397.66667</v>
      </c>
      <c r="H73" s="1">
        <f>IFERROR(__xludf.DUMMYFUNCTION("""COMPUTED_VALUE"""),1885.84)</f>
        <v>1885.84</v>
      </c>
      <c r="J73" s="2">
        <f>IFERROR(__xludf.DUMMYFUNCTION("""COMPUTED_VALUE"""),45397.66666666667)</f>
        <v>45397.66667</v>
      </c>
      <c r="K73" s="1">
        <f>IFERROR(__xludf.DUMMYFUNCTION("""COMPUTED_VALUE"""),1895.06)</f>
        <v>1895.06</v>
      </c>
      <c r="M73" s="2">
        <f>IFERROR(__xludf.DUMMYFUNCTION("""COMPUTED_VALUE"""),45397.66666666667)</f>
        <v>45397.66667</v>
      </c>
      <c r="N73" s="1">
        <f>IFERROR(__xludf.DUMMYFUNCTION("""COMPUTED_VALUE"""),4476119.0)</f>
        <v>4476119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IFERROR(__xludf.DUMMYFUNCTION("""COMPUTED_VALUE"""),1894.35)</f>
        <v>1894.35</v>
      </c>
      <c r="D74" s="2">
        <f>IFERROR(__xludf.DUMMYFUNCTION("""COMPUTED_VALUE"""),45398.66666666667)</f>
        <v>45398.66667</v>
      </c>
      <c r="E74" s="1">
        <f>IFERROR(__xludf.DUMMYFUNCTION("""COMPUTED_VALUE"""),1894.94)</f>
        <v>1894.94</v>
      </c>
      <c r="G74" s="2">
        <f>IFERROR(__xludf.DUMMYFUNCTION("""COMPUTED_VALUE"""),45398.66666666667)</f>
        <v>45398.66667</v>
      </c>
      <c r="H74" s="1">
        <f>IFERROR(__xludf.DUMMYFUNCTION("""COMPUTED_VALUE"""),1870.35)</f>
        <v>1870.35</v>
      </c>
      <c r="J74" s="2">
        <f>IFERROR(__xludf.DUMMYFUNCTION("""COMPUTED_VALUE"""),45398.66666666667)</f>
        <v>45398.66667</v>
      </c>
      <c r="K74" s="1">
        <f>IFERROR(__xludf.DUMMYFUNCTION("""COMPUTED_VALUE"""),1879.32)</f>
        <v>1879.32</v>
      </c>
      <c r="M74" s="2">
        <f>IFERROR(__xludf.DUMMYFUNCTION("""COMPUTED_VALUE"""),45398.66666666667)</f>
        <v>45398.66667</v>
      </c>
      <c r="N74" s="1">
        <f>IFERROR(__xludf.DUMMYFUNCTION("""COMPUTED_VALUE"""),6966383.0)</f>
        <v>6966383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IFERROR(__xludf.DUMMYFUNCTION("""COMPUTED_VALUE"""),1877.0)</f>
        <v>1877</v>
      </c>
      <c r="D75" s="2">
        <f>IFERROR(__xludf.DUMMYFUNCTION("""COMPUTED_VALUE"""),45399.66666666667)</f>
        <v>45399.66667</v>
      </c>
      <c r="E75" s="1">
        <f>IFERROR(__xludf.DUMMYFUNCTION("""COMPUTED_VALUE"""),1877.0)</f>
        <v>1877</v>
      </c>
      <c r="G75" s="2">
        <f>IFERROR(__xludf.DUMMYFUNCTION("""COMPUTED_VALUE"""),45399.66666666667)</f>
        <v>45399.66667</v>
      </c>
      <c r="H75" s="1">
        <f>IFERROR(__xludf.DUMMYFUNCTION("""COMPUTED_VALUE"""),1772.86)</f>
        <v>1772.86</v>
      </c>
      <c r="J75" s="2">
        <f>IFERROR(__xludf.DUMMYFUNCTION("""COMPUTED_VALUE"""),45399.66666666667)</f>
        <v>45399.66667</v>
      </c>
      <c r="K75" s="1">
        <f>IFERROR(__xludf.DUMMYFUNCTION("""COMPUTED_VALUE"""),1796.55)</f>
        <v>1796.55</v>
      </c>
      <c r="M75" s="2">
        <f>IFERROR(__xludf.DUMMYFUNCTION("""COMPUTED_VALUE"""),45399.66666666667)</f>
        <v>45399.66667</v>
      </c>
      <c r="N75" s="1">
        <f>IFERROR(__xludf.DUMMYFUNCTION("""COMPUTED_VALUE"""),2.0545334E7)</f>
        <v>20545334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IFERROR(__xludf.DUMMYFUNCTION("""COMPUTED_VALUE"""),1812.32)</f>
        <v>1812.32</v>
      </c>
      <c r="D76" s="2">
        <f>IFERROR(__xludf.DUMMYFUNCTION("""COMPUTED_VALUE"""),45400.66666666667)</f>
        <v>45400.66667</v>
      </c>
      <c r="E76" s="1">
        <f>IFERROR(__xludf.DUMMYFUNCTION("""COMPUTED_VALUE"""),1812.32)</f>
        <v>1812.32</v>
      </c>
      <c r="G76" s="2">
        <f>IFERROR(__xludf.DUMMYFUNCTION("""COMPUTED_VALUE"""),45400.66666666667)</f>
        <v>45400.66667</v>
      </c>
      <c r="H76" s="1">
        <f>IFERROR(__xludf.DUMMYFUNCTION("""COMPUTED_VALUE"""),1758.28)</f>
        <v>1758.28</v>
      </c>
      <c r="J76" s="2">
        <f>IFERROR(__xludf.DUMMYFUNCTION("""COMPUTED_VALUE"""),45400.66666666667)</f>
        <v>45400.66667</v>
      </c>
      <c r="K76" s="1">
        <f>IFERROR(__xludf.DUMMYFUNCTION("""COMPUTED_VALUE"""),1759.76)</f>
        <v>1759.76</v>
      </c>
      <c r="M76" s="2">
        <f>IFERROR(__xludf.DUMMYFUNCTION("""COMPUTED_VALUE"""),45400.66666666667)</f>
        <v>45400.66667</v>
      </c>
      <c r="N76" s="1">
        <f>IFERROR(__xludf.DUMMYFUNCTION("""COMPUTED_VALUE"""),9762065.0)</f>
        <v>9762065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IFERROR(__xludf.DUMMYFUNCTION("""COMPUTED_VALUE"""),1766.75)</f>
        <v>1766.75</v>
      </c>
      <c r="D77" s="2">
        <f>IFERROR(__xludf.DUMMYFUNCTION("""COMPUTED_VALUE"""),45401.66666666667)</f>
        <v>45401.66667</v>
      </c>
      <c r="E77" s="1">
        <f>IFERROR(__xludf.DUMMYFUNCTION("""COMPUTED_VALUE"""),1790.32)</f>
        <v>1790.32</v>
      </c>
      <c r="G77" s="2">
        <f>IFERROR(__xludf.DUMMYFUNCTION("""COMPUTED_VALUE"""),45401.66666666667)</f>
        <v>45401.66667</v>
      </c>
      <c r="H77" s="1">
        <f>IFERROR(__xludf.DUMMYFUNCTION("""COMPUTED_VALUE"""),1764.8)</f>
        <v>1764.8</v>
      </c>
      <c r="J77" s="2">
        <f>IFERROR(__xludf.DUMMYFUNCTION("""COMPUTED_VALUE"""),45401.66666666667)</f>
        <v>45401.66667</v>
      </c>
      <c r="K77" s="1">
        <f>IFERROR(__xludf.DUMMYFUNCTION("""COMPUTED_VALUE"""),1777.21)</f>
        <v>1777.21</v>
      </c>
      <c r="M77" s="2">
        <f>IFERROR(__xludf.DUMMYFUNCTION("""COMPUTED_VALUE"""),45401.66666666667)</f>
        <v>45401.66667</v>
      </c>
      <c r="N77" s="1">
        <f>IFERROR(__xludf.DUMMYFUNCTION("""COMPUTED_VALUE"""),7184877.0)</f>
        <v>7184877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IFERROR(__xludf.DUMMYFUNCTION("""COMPUTED_VALUE"""),1777.21)</f>
        <v>1777.21</v>
      </c>
      <c r="D78" s="2">
        <f>IFERROR(__xludf.DUMMYFUNCTION("""COMPUTED_VALUE"""),45404.66666666667)</f>
        <v>45404.66667</v>
      </c>
      <c r="E78" s="1">
        <f>IFERROR(__xludf.DUMMYFUNCTION("""COMPUTED_VALUE"""),1803.66)</f>
        <v>1803.66</v>
      </c>
      <c r="G78" s="2">
        <f>IFERROR(__xludf.DUMMYFUNCTION("""COMPUTED_VALUE"""),45404.66666666667)</f>
        <v>45404.66667</v>
      </c>
      <c r="H78" s="1">
        <f>IFERROR(__xludf.DUMMYFUNCTION("""COMPUTED_VALUE"""),1771.69)</f>
        <v>1771.69</v>
      </c>
      <c r="J78" s="2">
        <f>IFERROR(__xludf.DUMMYFUNCTION("""COMPUTED_VALUE"""),45404.66666666667)</f>
        <v>45404.66667</v>
      </c>
      <c r="K78" s="1">
        <f>IFERROR(__xludf.DUMMYFUNCTION("""COMPUTED_VALUE"""),1783.19)</f>
        <v>1783.19</v>
      </c>
      <c r="M78" s="2">
        <f>IFERROR(__xludf.DUMMYFUNCTION("""COMPUTED_VALUE"""),45404.66666666667)</f>
        <v>45404.66667</v>
      </c>
      <c r="N78" s="1">
        <f>IFERROR(__xludf.DUMMYFUNCTION("""COMPUTED_VALUE"""),5851797.0)</f>
        <v>5851797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IFERROR(__xludf.DUMMYFUNCTION("""COMPUTED_VALUE"""),1786.38)</f>
        <v>1786.38</v>
      </c>
      <c r="D79" s="2">
        <f>IFERROR(__xludf.DUMMYFUNCTION("""COMPUTED_VALUE"""),45405.66666666667)</f>
        <v>45405.66667</v>
      </c>
      <c r="E79" s="1">
        <f>IFERROR(__xludf.DUMMYFUNCTION("""COMPUTED_VALUE"""),1845.69)</f>
        <v>1845.69</v>
      </c>
      <c r="G79" s="2">
        <f>IFERROR(__xludf.DUMMYFUNCTION("""COMPUTED_VALUE"""),45405.66666666667)</f>
        <v>45405.66667</v>
      </c>
      <c r="H79" s="1">
        <f>IFERROR(__xludf.DUMMYFUNCTION("""COMPUTED_VALUE"""),1786.38)</f>
        <v>1786.38</v>
      </c>
      <c r="J79" s="2">
        <f>IFERROR(__xludf.DUMMYFUNCTION("""COMPUTED_VALUE"""),45405.66666666667)</f>
        <v>45405.66667</v>
      </c>
      <c r="K79" s="1">
        <f>IFERROR(__xludf.DUMMYFUNCTION("""COMPUTED_VALUE"""),1836.39)</f>
        <v>1836.39</v>
      </c>
      <c r="M79" s="2">
        <f>IFERROR(__xludf.DUMMYFUNCTION("""COMPUTED_VALUE"""),45405.66666666667)</f>
        <v>45405.66667</v>
      </c>
      <c r="N79" s="1">
        <f>IFERROR(__xludf.DUMMYFUNCTION("""COMPUTED_VALUE"""),6422460.0)</f>
        <v>6422460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IFERROR(__xludf.DUMMYFUNCTION("""COMPUTED_VALUE"""),1791.36)</f>
        <v>1791.36</v>
      </c>
      <c r="D80" s="2">
        <f>IFERROR(__xludf.DUMMYFUNCTION("""COMPUTED_VALUE"""),45406.66666666667)</f>
        <v>45406.66667</v>
      </c>
      <c r="E80" s="1">
        <f>IFERROR(__xludf.DUMMYFUNCTION("""COMPUTED_VALUE"""),1829.06)</f>
        <v>1829.06</v>
      </c>
      <c r="G80" s="2">
        <f>IFERROR(__xludf.DUMMYFUNCTION("""COMPUTED_VALUE"""),45406.66666666667)</f>
        <v>45406.66667</v>
      </c>
      <c r="H80" s="1">
        <f>IFERROR(__xludf.DUMMYFUNCTION("""COMPUTED_VALUE"""),1673.05)</f>
        <v>1673.05</v>
      </c>
      <c r="J80" s="2">
        <f>IFERROR(__xludf.DUMMYFUNCTION("""COMPUTED_VALUE"""),45406.66666666667)</f>
        <v>45406.66667</v>
      </c>
      <c r="K80" s="1">
        <f>IFERROR(__xludf.DUMMYFUNCTION("""COMPUTED_VALUE"""),1728.68)</f>
        <v>1728.68</v>
      </c>
      <c r="M80" s="2">
        <f>IFERROR(__xludf.DUMMYFUNCTION("""COMPUTED_VALUE"""),45406.66666666667)</f>
        <v>45406.66667</v>
      </c>
      <c r="N80" s="1">
        <f>IFERROR(__xludf.DUMMYFUNCTION("""COMPUTED_VALUE"""),1.2875006E7)</f>
        <v>12875006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IFERROR(__xludf.DUMMYFUNCTION("""COMPUTED_VALUE"""),1732.17)</f>
        <v>1732.17</v>
      </c>
      <c r="D81" s="2">
        <f>IFERROR(__xludf.DUMMYFUNCTION("""COMPUTED_VALUE"""),45407.66666666667)</f>
        <v>45407.66667</v>
      </c>
      <c r="E81" s="1">
        <f>IFERROR(__xludf.DUMMYFUNCTION("""COMPUTED_VALUE"""),1760.61)</f>
        <v>1760.61</v>
      </c>
      <c r="G81" s="2">
        <f>IFERROR(__xludf.DUMMYFUNCTION("""COMPUTED_VALUE"""),45407.66666666667)</f>
        <v>45407.66667</v>
      </c>
      <c r="H81" s="1">
        <f>IFERROR(__xludf.DUMMYFUNCTION("""COMPUTED_VALUE"""),1708.72)</f>
        <v>1708.72</v>
      </c>
      <c r="J81" s="2">
        <f>IFERROR(__xludf.DUMMYFUNCTION("""COMPUTED_VALUE"""),45407.66666666667)</f>
        <v>45407.66667</v>
      </c>
      <c r="K81" s="1">
        <f>IFERROR(__xludf.DUMMYFUNCTION("""COMPUTED_VALUE"""),1742.38)</f>
        <v>1742.38</v>
      </c>
      <c r="M81" s="2">
        <f>IFERROR(__xludf.DUMMYFUNCTION("""COMPUTED_VALUE"""),45407.66666666667)</f>
        <v>45407.66667</v>
      </c>
      <c r="N81" s="1">
        <f>IFERROR(__xludf.DUMMYFUNCTION("""COMPUTED_VALUE"""),1.0022542E7)</f>
        <v>10022542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IFERROR(__xludf.DUMMYFUNCTION("""COMPUTED_VALUE"""),1653.14)</f>
        <v>1653.14</v>
      </c>
      <c r="D82" s="2">
        <f>IFERROR(__xludf.DUMMYFUNCTION("""COMPUTED_VALUE"""),45408.66666666667)</f>
        <v>45408.66667</v>
      </c>
      <c r="E82" s="1">
        <f>IFERROR(__xludf.DUMMYFUNCTION("""COMPUTED_VALUE"""),1673.87)</f>
        <v>1673.87</v>
      </c>
      <c r="G82" s="2">
        <f>IFERROR(__xludf.DUMMYFUNCTION("""COMPUTED_VALUE"""),45408.66666666667)</f>
        <v>45408.66667</v>
      </c>
      <c r="H82" s="1">
        <f>IFERROR(__xludf.DUMMYFUNCTION("""COMPUTED_VALUE"""),1598.35)</f>
        <v>1598.35</v>
      </c>
      <c r="J82" s="2">
        <f>IFERROR(__xludf.DUMMYFUNCTION("""COMPUTED_VALUE"""),45408.66666666667)</f>
        <v>45408.66667</v>
      </c>
      <c r="K82" s="1">
        <f>IFERROR(__xludf.DUMMYFUNCTION("""COMPUTED_VALUE"""),1615.15)</f>
        <v>1615.15</v>
      </c>
      <c r="M82" s="2">
        <f>IFERROR(__xludf.DUMMYFUNCTION("""COMPUTED_VALUE"""),45408.66666666667)</f>
        <v>45408.66667</v>
      </c>
      <c r="N82" s="1">
        <f>IFERROR(__xludf.DUMMYFUNCTION("""COMPUTED_VALUE"""),1.6270176E7)</f>
        <v>16270176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IFERROR(__xludf.DUMMYFUNCTION("""COMPUTED_VALUE"""),1616.01)</f>
        <v>1616.01</v>
      </c>
      <c r="D83" s="2">
        <f>IFERROR(__xludf.DUMMYFUNCTION("""COMPUTED_VALUE"""),45411.66666666667)</f>
        <v>45411.66667</v>
      </c>
      <c r="E83" s="1">
        <f>IFERROR(__xludf.DUMMYFUNCTION("""COMPUTED_VALUE"""),1632.34)</f>
        <v>1632.34</v>
      </c>
      <c r="G83" s="2">
        <f>IFERROR(__xludf.DUMMYFUNCTION("""COMPUTED_VALUE"""),45411.66666666667)</f>
        <v>45411.66667</v>
      </c>
      <c r="H83" s="1">
        <f>IFERROR(__xludf.DUMMYFUNCTION("""COMPUTED_VALUE"""),1594.9)</f>
        <v>1594.9</v>
      </c>
      <c r="J83" s="2">
        <f>IFERROR(__xludf.DUMMYFUNCTION("""COMPUTED_VALUE"""),45411.66666666667)</f>
        <v>45411.66667</v>
      </c>
      <c r="K83" s="1">
        <f>IFERROR(__xludf.DUMMYFUNCTION("""COMPUTED_VALUE"""),1614.64)</f>
        <v>1614.64</v>
      </c>
      <c r="M83" s="2">
        <f>IFERROR(__xludf.DUMMYFUNCTION("""COMPUTED_VALUE"""),45411.66666666667)</f>
        <v>45411.66667</v>
      </c>
      <c r="N83" s="1">
        <f>IFERROR(__xludf.DUMMYFUNCTION("""COMPUTED_VALUE"""),9387129.0)</f>
        <v>9387129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IFERROR(__xludf.DUMMYFUNCTION("""COMPUTED_VALUE"""),1613.52)</f>
        <v>1613.52</v>
      </c>
      <c r="D84" s="2">
        <f>IFERROR(__xludf.DUMMYFUNCTION("""COMPUTED_VALUE"""),45412.66666666667)</f>
        <v>45412.66667</v>
      </c>
      <c r="E84" s="1">
        <f>IFERROR(__xludf.DUMMYFUNCTION("""COMPUTED_VALUE"""),1613.52)</f>
        <v>1613.52</v>
      </c>
      <c r="G84" s="2">
        <f>IFERROR(__xludf.DUMMYFUNCTION("""COMPUTED_VALUE"""),45412.66666666667)</f>
        <v>45412.66667</v>
      </c>
      <c r="H84" s="1">
        <f>IFERROR(__xludf.DUMMYFUNCTION("""COMPUTED_VALUE"""),1585.25)</f>
        <v>1585.25</v>
      </c>
      <c r="J84" s="2">
        <f>IFERROR(__xludf.DUMMYFUNCTION("""COMPUTED_VALUE"""),45412.66666666667)</f>
        <v>45412.66667</v>
      </c>
      <c r="K84" s="1">
        <f>IFERROR(__xludf.DUMMYFUNCTION("""COMPUTED_VALUE"""),1585.58)</f>
        <v>1585.58</v>
      </c>
      <c r="M84" s="2">
        <f>IFERROR(__xludf.DUMMYFUNCTION("""COMPUTED_VALUE"""),45412.66666666667)</f>
        <v>45412.66667</v>
      </c>
      <c r="N84" s="1">
        <f>IFERROR(__xludf.DUMMYFUNCTION("""COMPUTED_VALUE"""),8557428.0)</f>
        <v>8557428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IFERROR(__xludf.DUMMYFUNCTION("""COMPUTED_VALUE"""),1575.67)</f>
        <v>1575.67</v>
      </c>
      <c r="D85" s="2">
        <f>IFERROR(__xludf.DUMMYFUNCTION("""COMPUTED_VALUE"""),45413.66666666667)</f>
        <v>45413.66667</v>
      </c>
      <c r="E85" s="1">
        <f>IFERROR(__xludf.DUMMYFUNCTION("""COMPUTED_VALUE"""),1621.89)</f>
        <v>1621.89</v>
      </c>
      <c r="G85" s="2">
        <f>IFERROR(__xludf.DUMMYFUNCTION("""COMPUTED_VALUE"""),45413.66666666667)</f>
        <v>45413.66667</v>
      </c>
      <c r="H85" s="1">
        <f>IFERROR(__xludf.DUMMYFUNCTION("""COMPUTED_VALUE"""),1564.8)</f>
        <v>1564.8</v>
      </c>
      <c r="J85" s="2">
        <f>IFERROR(__xludf.DUMMYFUNCTION("""COMPUTED_VALUE"""),45413.66666666667)</f>
        <v>45413.66667</v>
      </c>
      <c r="K85" s="1">
        <f>IFERROR(__xludf.DUMMYFUNCTION("""COMPUTED_VALUE"""),1587.57)</f>
        <v>1587.57</v>
      </c>
      <c r="M85" s="2">
        <f>IFERROR(__xludf.DUMMYFUNCTION("""COMPUTED_VALUE"""),45413.66666666667)</f>
        <v>45413.66667</v>
      </c>
      <c r="N85" s="1">
        <f>IFERROR(__xludf.DUMMYFUNCTION("""COMPUTED_VALUE"""),8879826.0)</f>
        <v>8879826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IFERROR(__xludf.DUMMYFUNCTION("""COMPUTED_VALUE"""),1591.3)</f>
        <v>1591.3</v>
      </c>
      <c r="D86" s="2">
        <f>IFERROR(__xludf.DUMMYFUNCTION("""COMPUTED_VALUE"""),45414.66666666667)</f>
        <v>45414.66667</v>
      </c>
      <c r="E86" s="1">
        <f>IFERROR(__xludf.DUMMYFUNCTION("""COMPUTED_VALUE"""),1616.53)</f>
        <v>1616.53</v>
      </c>
      <c r="G86" s="2">
        <f>IFERROR(__xludf.DUMMYFUNCTION("""COMPUTED_VALUE"""),45414.66666666667)</f>
        <v>45414.66667</v>
      </c>
      <c r="H86" s="1">
        <f>IFERROR(__xludf.DUMMYFUNCTION("""COMPUTED_VALUE"""),1582.63)</f>
        <v>1582.63</v>
      </c>
      <c r="J86" s="2">
        <f>IFERROR(__xludf.DUMMYFUNCTION("""COMPUTED_VALUE"""),45414.66666666667)</f>
        <v>45414.66667</v>
      </c>
      <c r="K86" s="1">
        <f>IFERROR(__xludf.DUMMYFUNCTION("""COMPUTED_VALUE"""),1606.83)</f>
        <v>1606.83</v>
      </c>
      <c r="M86" s="2">
        <f>IFERROR(__xludf.DUMMYFUNCTION("""COMPUTED_VALUE"""),45414.66666666667)</f>
        <v>45414.66667</v>
      </c>
      <c r="N86" s="1">
        <f>IFERROR(__xludf.DUMMYFUNCTION("""COMPUTED_VALUE"""),7626824.0)</f>
        <v>7626824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IFERROR(__xludf.DUMMYFUNCTION("""COMPUTED_VALUE"""),1651.73)</f>
        <v>1651.73</v>
      </c>
      <c r="D87" s="2">
        <f>IFERROR(__xludf.DUMMYFUNCTION("""COMPUTED_VALUE"""),45415.66666666667)</f>
        <v>45415.66667</v>
      </c>
      <c r="E87" s="1">
        <f>IFERROR(__xludf.DUMMYFUNCTION("""COMPUTED_VALUE"""),1672.41)</f>
        <v>1672.41</v>
      </c>
      <c r="G87" s="2">
        <f>IFERROR(__xludf.DUMMYFUNCTION("""COMPUTED_VALUE"""),45415.66666666667)</f>
        <v>45415.66667</v>
      </c>
      <c r="H87" s="1">
        <f>IFERROR(__xludf.DUMMYFUNCTION("""COMPUTED_VALUE"""),1619.38)</f>
        <v>1619.38</v>
      </c>
      <c r="J87" s="2">
        <f>IFERROR(__xludf.DUMMYFUNCTION("""COMPUTED_VALUE"""),45415.66666666667)</f>
        <v>45415.66667</v>
      </c>
      <c r="K87" s="1">
        <f>IFERROR(__xludf.DUMMYFUNCTION("""COMPUTED_VALUE"""),1621.38)</f>
        <v>1621.38</v>
      </c>
      <c r="M87" s="2">
        <f>IFERROR(__xludf.DUMMYFUNCTION("""COMPUTED_VALUE"""),45415.66666666667)</f>
        <v>45415.66667</v>
      </c>
      <c r="N87" s="1">
        <f>IFERROR(__xludf.DUMMYFUNCTION("""COMPUTED_VALUE"""),9553609.0)</f>
        <v>9553609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IFERROR(__xludf.DUMMYFUNCTION("""COMPUTED_VALUE"""),1628.52)</f>
        <v>1628.52</v>
      </c>
      <c r="D88" s="2">
        <f>IFERROR(__xludf.DUMMYFUNCTION("""COMPUTED_VALUE"""),45418.66666666667)</f>
        <v>45418.66667</v>
      </c>
      <c r="E88" s="1">
        <f>IFERROR(__xludf.DUMMYFUNCTION("""COMPUTED_VALUE"""),1635.65)</f>
        <v>1635.65</v>
      </c>
      <c r="G88" s="2">
        <f>IFERROR(__xludf.DUMMYFUNCTION("""COMPUTED_VALUE"""),45418.66666666667)</f>
        <v>45418.66667</v>
      </c>
      <c r="H88" s="1">
        <f>IFERROR(__xludf.DUMMYFUNCTION("""COMPUTED_VALUE"""),1594.37)</f>
        <v>1594.37</v>
      </c>
      <c r="J88" s="2">
        <f>IFERROR(__xludf.DUMMYFUNCTION("""COMPUTED_VALUE"""),45418.66666666667)</f>
        <v>45418.66667</v>
      </c>
      <c r="K88" s="1">
        <f>IFERROR(__xludf.DUMMYFUNCTION("""COMPUTED_VALUE"""),1600.98)</f>
        <v>1600.98</v>
      </c>
      <c r="M88" s="2">
        <f>IFERROR(__xludf.DUMMYFUNCTION("""COMPUTED_VALUE"""),45418.66666666667)</f>
        <v>45418.66667</v>
      </c>
      <c r="N88" s="1">
        <f>IFERROR(__xludf.DUMMYFUNCTION("""COMPUTED_VALUE"""),6839405.0)</f>
        <v>6839405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IFERROR(__xludf.DUMMYFUNCTION("""COMPUTED_VALUE"""),1607.83)</f>
        <v>1607.83</v>
      </c>
      <c r="D89" s="2">
        <f>IFERROR(__xludf.DUMMYFUNCTION("""COMPUTED_VALUE"""),45419.66666666667)</f>
        <v>45419.66667</v>
      </c>
      <c r="E89" s="1">
        <f>IFERROR(__xludf.DUMMYFUNCTION("""COMPUTED_VALUE"""),1632.73)</f>
        <v>1632.73</v>
      </c>
      <c r="G89" s="2">
        <f>IFERROR(__xludf.DUMMYFUNCTION("""COMPUTED_VALUE"""),45419.66666666667)</f>
        <v>45419.66667</v>
      </c>
      <c r="H89" s="1">
        <f>IFERROR(__xludf.DUMMYFUNCTION("""COMPUTED_VALUE"""),1605.96)</f>
        <v>1605.96</v>
      </c>
      <c r="J89" s="2">
        <f>IFERROR(__xludf.DUMMYFUNCTION("""COMPUTED_VALUE"""),45419.66666666667)</f>
        <v>45419.66667</v>
      </c>
      <c r="K89" s="1">
        <f>IFERROR(__xludf.DUMMYFUNCTION("""COMPUTED_VALUE"""),1626.85)</f>
        <v>1626.85</v>
      </c>
      <c r="M89" s="2">
        <f>IFERROR(__xludf.DUMMYFUNCTION("""COMPUTED_VALUE"""),45419.66666666667)</f>
        <v>45419.66667</v>
      </c>
      <c r="N89" s="1">
        <f>IFERROR(__xludf.DUMMYFUNCTION("""COMPUTED_VALUE"""),7220036.0)</f>
        <v>7220036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IFERROR(__xludf.DUMMYFUNCTION("""COMPUTED_VALUE"""),1624.79)</f>
        <v>1624.79</v>
      </c>
      <c r="D90" s="2">
        <f>IFERROR(__xludf.DUMMYFUNCTION("""COMPUTED_VALUE"""),45420.66666666667)</f>
        <v>45420.66667</v>
      </c>
      <c r="E90" s="1">
        <f>IFERROR(__xludf.DUMMYFUNCTION("""COMPUTED_VALUE"""),1645.23)</f>
        <v>1645.23</v>
      </c>
      <c r="G90" s="2">
        <f>IFERROR(__xludf.DUMMYFUNCTION("""COMPUTED_VALUE"""),45420.66666666667)</f>
        <v>45420.66667</v>
      </c>
      <c r="H90" s="1">
        <f>IFERROR(__xludf.DUMMYFUNCTION("""COMPUTED_VALUE"""),1617.82)</f>
        <v>1617.82</v>
      </c>
      <c r="J90" s="2">
        <f>IFERROR(__xludf.DUMMYFUNCTION("""COMPUTED_VALUE"""),45420.66666666667)</f>
        <v>45420.66667</v>
      </c>
      <c r="K90" s="1">
        <f>IFERROR(__xludf.DUMMYFUNCTION("""COMPUTED_VALUE"""),1622.24)</f>
        <v>1622.24</v>
      </c>
      <c r="M90" s="2">
        <f>IFERROR(__xludf.DUMMYFUNCTION("""COMPUTED_VALUE"""),45420.66666666667)</f>
        <v>45420.66667</v>
      </c>
      <c r="N90" s="1">
        <f>IFERROR(__xludf.DUMMYFUNCTION("""COMPUTED_VALUE"""),5627051.0)</f>
        <v>5627051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IFERROR(__xludf.DUMMYFUNCTION("""COMPUTED_VALUE"""),1620.66)</f>
        <v>1620.66</v>
      </c>
      <c r="D91" s="2">
        <f>IFERROR(__xludf.DUMMYFUNCTION("""COMPUTED_VALUE"""),45421.66666666667)</f>
        <v>45421.66667</v>
      </c>
      <c r="E91" s="1">
        <f>IFERROR(__xludf.DUMMYFUNCTION("""COMPUTED_VALUE"""),1655.55)</f>
        <v>1655.55</v>
      </c>
      <c r="G91" s="2">
        <f>IFERROR(__xludf.DUMMYFUNCTION("""COMPUTED_VALUE"""),45421.66666666667)</f>
        <v>45421.66667</v>
      </c>
      <c r="H91" s="1">
        <f>IFERROR(__xludf.DUMMYFUNCTION("""COMPUTED_VALUE"""),1620.66)</f>
        <v>1620.66</v>
      </c>
      <c r="J91" s="2">
        <f>IFERROR(__xludf.DUMMYFUNCTION("""COMPUTED_VALUE"""),45421.66666666667)</f>
        <v>45421.66667</v>
      </c>
      <c r="K91" s="1">
        <f>IFERROR(__xludf.DUMMYFUNCTION("""COMPUTED_VALUE"""),1635.14)</f>
        <v>1635.14</v>
      </c>
      <c r="M91" s="2">
        <f>IFERROR(__xludf.DUMMYFUNCTION("""COMPUTED_VALUE"""),45421.66666666667)</f>
        <v>45421.66667</v>
      </c>
      <c r="N91" s="1">
        <f>IFERROR(__xludf.DUMMYFUNCTION("""COMPUTED_VALUE"""),5919784.0)</f>
        <v>5919784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IFERROR(__xludf.DUMMYFUNCTION("""COMPUTED_VALUE"""),1639.17)</f>
        <v>1639.17</v>
      </c>
      <c r="D92" s="2">
        <f>IFERROR(__xludf.DUMMYFUNCTION("""COMPUTED_VALUE"""),45422.66666666667)</f>
        <v>45422.66667</v>
      </c>
      <c r="E92" s="1">
        <f>IFERROR(__xludf.DUMMYFUNCTION("""COMPUTED_VALUE"""),1655.46)</f>
        <v>1655.46</v>
      </c>
      <c r="G92" s="2">
        <f>IFERROR(__xludf.DUMMYFUNCTION("""COMPUTED_VALUE"""),45422.66666666667)</f>
        <v>45422.66667</v>
      </c>
      <c r="H92" s="1">
        <f>IFERROR(__xludf.DUMMYFUNCTION("""COMPUTED_VALUE"""),1636.97)</f>
        <v>1636.97</v>
      </c>
      <c r="J92" s="2">
        <f>IFERROR(__xludf.DUMMYFUNCTION("""COMPUTED_VALUE"""),45422.66666666667)</f>
        <v>45422.66667</v>
      </c>
      <c r="K92" s="1">
        <f>IFERROR(__xludf.DUMMYFUNCTION("""COMPUTED_VALUE"""),1650.42)</f>
        <v>1650.42</v>
      </c>
      <c r="M92" s="2">
        <f>IFERROR(__xludf.DUMMYFUNCTION("""COMPUTED_VALUE"""),45422.66666666667)</f>
        <v>45422.66667</v>
      </c>
      <c r="N92" s="1">
        <f>IFERROR(__xludf.DUMMYFUNCTION("""COMPUTED_VALUE"""),5460186.0)</f>
        <v>5460186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IFERROR(__xludf.DUMMYFUNCTION("""COMPUTED_VALUE"""),1652.79)</f>
        <v>1652.79</v>
      </c>
      <c r="D93" s="2">
        <f>IFERROR(__xludf.DUMMYFUNCTION("""COMPUTED_VALUE"""),45425.66666666667)</f>
        <v>45425.66667</v>
      </c>
      <c r="E93" s="1">
        <f>IFERROR(__xludf.DUMMYFUNCTION("""COMPUTED_VALUE"""),1656.48)</f>
        <v>1656.48</v>
      </c>
      <c r="G93" s="2">
        <f>IFERROR(__xludf.DUMMYFUNCTION("""COMPUTED_VALUE"""),45425.66666666667)</f>
        <v>45425.66667</v>
      </c>
      <c r="H93" s="1">
        <f>IFERROR(__xludf.DUMMYFUNCTION("""COMPUTED_VALUE"""),1621.71)</f>
        <v>1621.71</v>
      </c>
      <c r="J93" s="2">
        <f>IFERROR(__xludf.DUMMYFUNCTION("""COMPUTED_VALUE"""),45425.66666666667)</f>
        <v>45425.66667</v>
      </c>
      <c r="K93" s="1">
        <f>IFERROR(__xludf.DUMMYFUNCTION("""COMPUTED_VALUE"""),1623.42)</f>
        <v>1623.42</v>
      </c>
      <c r="M93" s="2">
        <f>IFERROR(__xludf.DUMMYFUNCTION("""COMPUTED_VALUE"""),45425.66666666667)</f>
        <v>45425.66667</v>
      </c>
      <c r="N93" s="1">
        <f>IFERROR(__xludf.DUMMYFUNCTION("""COMPUTED_VALUE"""),7463275.0)</f>
        <v>7463275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IFERROR(__xludf.DUMMYFUNCTION("""COMPUTED_VALUE"""),1640.08)</f>
        <v>1640.08</v>
      </c>
      <c r="D94" s="2">
        <f>IFERROR(__xludf.DUMMYFUNCTION("""COMPUTED_VALUE"""),45426.66666666667)</f>
        <v>45426.66667</v>
      </c>
      <c r="E94" s="1">
        <f>IFERROR(__xludf.DUMMYFUNCTION("""COMPUTED_VALUE"""),1643.74)</f>
        <v>1643.74</v>
      </c>
      <c r="G94" s="2">
        <f>IFERROR(__xludf.DUMMYFUNCTION("""COMPUTED_VALUE"""),45426.66666666667)</f>
        <v>45426.66667</v>
      </c>
      <c r="H94" s="1">
        <f>IFERROR(__xludf.DUMMYFUNCTION("""COMPUTED_VALUE"""),1614.22)</f>
        <v>1614.22</v>
      </c>
      <c r="J94" s="2">
        <f>IFERROR(__xludf.DUMMYFUNCTION("""COMPUTED_VALUE"""),45426.66666666667)</f>
        <v>45426.66667</v>
      </c>
      <c r="K94" s="1">
        <f>IFERROR(__xludf.DUMMYFUNCTION("""COMPUTED_VALUE"""),1626.65)</f>
        <v>1626.65</v>
      </c>
      <c r="M94" s="2">
        <f>IFERROR(__xludf.DUMMYFUNCTION("""COMPUTED_VALUE"""),45426.66666666667)</f>
        <v>45426.66667</v>
      </c>
      <c r="N94" s="1">
        <f>IFERROR(__xludf.DUMMYFUNCTION("""COMPUTED_VALUE"""),7757615.0)</f>
        <v>7757615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IFERROR(__xludf.DUMMYFUNCTION("""COMPUTED_VALUE"""),1643.68)</f>
        <v>1643.68</v>
      </c>
      <c r="D95" s="2">
        <f>IFERROR(__xludf.DUMMYFUNCTION("""COMPUTED_VALUE"""),45427.66666666667)</f>
        <v>45427.66667</v>
      </c>
      <c r="E95" s="1">
        <f>IFERROR(__xludf.DUMMYFUNCTION("""COMPUTED_VALUE"""),1659.45)</f>
        <v>1659.45</v>
      </c>
      <c r="G95" s="2">
        <f>IFERROR(__xludf.DUMMYFUNCTION("""COMPUTED_VALUE"""),45427.66666666667)</f>
        <v>45427.66667</v>
      </c>
      <c r="H95" s="1">
        <f>IFERROR(__xludf.DUMMYFUNCTION("""COMPUTED_VALUE"""),1635.81)</f>
        <v>1635.81</v>
      </c>
      <c r="J95" s="2">
        <f>IFERROR(__xludf.DUMMYFUNCTION("""COMPUTED_VALUE"""),45427.66666666667)</f>
        <v>45427.66667</v>
      </c>
      <c r="K95" s="1">
        <f>IFERROR(__xludf.DUMMYFUNCTION("""COMPUTED_VALUE"""),1641.23)</f>
        <v>1641.23</v>
      </c>
      <c r="M95" s="2">
        <f>IFERROR(__xludf.DUMMYFUNCTION("""COMPUTED_VALUE"""),45427.66666666667)</f>
        <v>45427.66667</v>
      </c>
      <c r="N95" s="1">
        <f>IFERROR(__xludf.DUMMYFUNCTION("""COMPUTED_VALUE"""),7570884.0)</f>
        <v>7570884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IFERROR(__xludf.DUMMYFUNCTION("""COMPUTED_VALUE"""),1638.63)</f>
        <v>1638.63</v>
      </c>
      <c r="D96" s="2">
        <f>IFERROR(__xludf.DUMMYFUNCTION("""COMPUTED_VALUE"""),45428.66666666667)</f>
        <v>45428.66667</v>
      </c>
      <c r="E96" s="1">
        <f>IFERROR(__xludf.DUMMYFUNCTION("""COMPUTED_VALUE"""),1646.82)</f>
        <v>1646.82</v>
      </c>
      <c r="G96" s="2">
        <f>IFERROR(__xludf.DUMMYFUNCTION("""COMPUTED_VALUE"""),45428.66666666667)</f>
        <v>45428.66667</v>
      </c>
      <c r="H96" s="1">
        <f>IFERROR(__xludf.DUMMYFUNCTION("""COMPUTED_VALUE"""),1628.77)</f>
        <v>1628.77</v>
      </c>
      <c r="J96" s="2">
        <f>IFERROR(__xludf.DUMMYFUNCTION("""COMPUTED_VALUE"""),45428.66666666667)</f>
        <v>45428.66667</v>
      </c>
      <c r="K96" s="1">
        <f>IFERROR(__xludf.DUMMYFUNCTION("""COMPUTED_VALUE"""),1634.56)</f>
        <v>1634.56</v>
      </c>
      <c r="M96" s="2">
        <f>IFERROR(__xludf.DUMMYFUNCTION("""COMPUTED_VALUE"""),45428.66666666667)</f>
        <v>45428.66667</v>
      </c>
      <c r="N96" s="1">
        <f>IFERROR(__xludf.DUMMYFUNCTION("""COMPUTED_VALUE"""),6618488.0)</f>
        <v>6618488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IFERROR(__xludf.DUMMYFUNCTION("""COMPUTED_VALUE"""),1635.23)</f>
        <v>1635.23</v>
      </c>
      <c r="D97" s="2">
        <f>IFERROR(__xludf.DUMMYFUNCTION("""COMPUTED_VALUE"""),45429.66666666667)</f>
        <v>45429.66667</v>
      </c>
      <c r="E97" s="1">
        <f>IFERROR(__xludf.DUMMYFUNCTION("""COMPUTED_VALUE"""),1642.17)</f>
        <v>1642.17</v>
      </c>
      <c r="G97" s="2">
        <f>IFERROR(__xludf.DUMMYFUNCTION("""COMPUTED_VALUE"""),45429.66666666667)</f>
        <v>45429.66667</v>
      </c>
      <c r="H97" s="1">
        <f>IFERROR(__xludf.DUMMYFUNCTION("""COMPUTED_VALUE"""),1613.93)</f>
        <v>1613.93</v>
      </c>
      <c r="J97" s="2">
        <f>IFERROR(__xludf.DUMMYFUNCTION("""COMPUTED_VALUE"""),45429.66666666667)</f>
        <v>45429.66667</v>
      </c>
      <c r="K97" s="1">
        <f>IFERROR(__xludf.DUMMYFUNCTION("""COMPUTED_VALUE"""),1616.09)</f>
        <v>1616.09</v>
      </c>
      <c r="M97" s="2">
        <f>IFERROR(__xludf.DUMMYFUNCTION("""COMPUTED_VALUE"""),45429.66666666667)</f>
        <v>45429.66667</v>
      </c>
      <c r="N97" s="1">
        <f>IFERROR(__xludf.DUMMYFUNCTION("""COMPUTED_VALUE"""),6480926.0)</f>
        <v>6480926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IFERROR(__xludf.DUMMYFUNCTION("""COMPUTED_VALUE"""),1615.36)</f>
        <v>1615.36</v>
      </c>
      <c r="D98" s="2">
        <f>IFERROR(__xludf.DUMMYFUNCTION("""COMPUTED_VALUE"""),45432.66666666667)</f>
        <v>45432.66667</v>
      </c>
      <c r="E98" s="1">
        <f>IFERROR(__xludf.DUMMYFUNCTION("""COMPUTED_VALUE"""),1616.48)</f>
        <v>1616.48</v>
      </c>
      <c r="G98" s="2">
        <f>IFERROR(__xludf.DUMMYFUNCTION("""COMPUTED_VALUE"""),45432.66666666667)</f>
        <v>45432.66667</v>
      </c>
      <c r="H98" s="1">
        <f>IFERROR(__xludf.DUMMYFUNCTION("""COMPUTED_VALUE"""),1597.23)</f>
        <v>1597.23</v>
      </c>
      <c r="J98" s="2">
        <f>IFERROR(__xludf.DUMMYFUNCTION("""COMPUTED_VALUE"""),45432.66666666667)</f>
        <v>45432.66667</v>
      </c>
      <c r="K98" s="1">
        <f>IFERROR(__xludf.DUMMYFUNCTION("""COMPUTED_VALUE"""),1598.49)</f>
        <v>1598.49</v>
      </c>
      <c r="M98" s="2">
        <f>IFERROR(__xludf.DUMMYFUNCTION("""COMPUTED_VALUE"""),45432.66666666667)</f>
        <v>45432.66667</v>
      </c>
      <c r="N98" s="1">
        <f>IFERROR(__xludf.DUMMYFUNCTION("""COMPUTED_VALUE"""),5137790.0)</f>
        <v>5137790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IFERROR(__xludf.DUMMYFUNCTION("""COMPUTED_VALUE"""),1594.13)</f>
        <v>1594.13</v>
      </c>
      <c r="D99" s="2">
        <f>IFERROR(__xludf.DUMMYFUNCTION("""COMPUTED_VALUE"""),45433.66666666667)</f>
        <v>45433.66667</v>
      </c>
      <c r="E99" s="1">
        <f>IFERROR(__xludf.DUMMYFUNCTION("""COMPUTED_VALUE"""),1594.86)</f>
        <v>1594.86</v>
      </c>
      <c r="G99" s="2">
        <f>IFERROR(__xludf.DUMMYFUNCTION("""COMPUTED_VALUE"""),45433.66666666667)</f>
        <v>45433.66667</v>
      </c>
      <c r="H99" s="1">
        <f>IFERROR(__xludf.DUMMYFUNCTION("""COMPUTED_VALUE"""),1551.31)</f>
        <v>1551.31</v>
      </c>
      <c r="J99" s="2">
        <f>IFERROR(__xludf.DUMMYFUNCTION("""COMPUTED_VALUE"""),45433.66666666667)</f>
        <v>45433.66667</v>
      </c>
      <c r="K99" s="1">
        <f>IFERROR(__xludf.DUMMYFUNCTION("""COMPUTED_VALUE"""),1553.1)</f>
        <v>1553.1</v>
      </c>
      <c r="M99" s="2">
        <f>IFERROR(__xludf.DUMMYFUNCTION("""COMPUTED_VALUE"""),45433.66666666667)</f>
        <v>45433.66667</v>
      </c>
      <c r="N99" s="1">
        <f>IFERROR(__xludf.DUMMYFUNCTION("""COMPUTED_VALUE"""),8799794.0)</f>
        <v>8799794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IFERROR(__xludf.DUMMYFUNCTION("""COMPUTED_VALUE"""),1551.76)</f>
        <v>1551.76</v>
      </c>
      <c r="D100" s="2">
        <f>IFERROR(__xludf.DUMMYFUNCTION("""COMPUTED_VALUE"""),45434.66666666667)</f>
        <v>45434.66667</v>
      </c>
      <c r="E100" s="1">
        <f>IFERROR(__xludf.DUMMYFUNCTION("""COMPUTED_VALUE"""),1555.88)</f>
        <v>1555.88</v>
      </c>
      <c r="G100" s="2">
        <f>IFERROR(__xludf.DUMMYFUNCTION("""COMPUTED_VALUE"""),45434.66666666667)</f>
        <v>45434.66667</v>
      </c>
      <c r="H100" s="1">
        <f>IFERROR(__xludf.DUMMYFUNCTION("""COMPUTED_VALUE"""),1536.28)</f>
        <v>1536.28</v>
      </c>
      <c r="J100" s="2">
        <f>IFERROR(__xludf.DUMMYFUNCTION("""COMPUTED_VALUE"""),45434.66666666667)</f>
        <v>45434.66667</v>
      </c>
      <c r="K100" s="1">
        <f>IFERROR(__xludf.DUMMYFUNCTION("""COMPUTED_VALUE"""),1539.5)</f>
        <v>1539.5</v>
      </c>
      <c r="M100" s="2">
        <f>IFERROR(__xludf.DUMMYFUNCTION("""COMPUTED_VALUE"""),45434.66666666667)</f>
        <v>45434.66667</v>
      </c>
      <c r="N100" s="1">
        <f>IFERROR(__xludf.DUMMYFUNCTION("""COMPUTED_VALUE"""),8926926.0)</f>
        <v>8926926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IFERROR(__xludf.DUMMYFUNCTION("""COMPUTED_VALUE"""),1544.23)</f>
        <v>1544.23</v>
      </c>
      <c r="D101" s="2">
        <f>IFERROR(__xludf.DUMMYFUNCTION("""COMPUTED_VALUE"""),45435.66666666667)</f>
        <v>45435.66667</v>
      </c>
      <c r="E101" s="1">
        <f>IFERROR(__xludf.DUMMYFUNCTION("""COMPUTED_VALUE"""),1544.86)</f>
        <v>1544.86</v>
      </c>
      <c r="G101" s="2">
        <f>IFERROR(__xludf.DUMMYFUNCTION("""COMPUTED_VALUE"""),45435.66666666667)</f>
        <v>45435.66667</v>
      </c>
      <c r="H101" s="1">
        <f>IFERROR(__xludf.DUMMYFUNCTION("""COMPUTED_VALUE"""),1520.17)</f>
        <v>1520.17</v>
      </c>
      <c r="J101" s="2">
        <f>IFERROR(__xludf.DUMMYFUNCTION("""COMPUTED_VALUE"""),45435.66666666667)</f>
        <v>45435.66667</v>
      </c>
      <c r="K101" s="1">
        <f>IFERROR(__xludf.DUMMYFUNCTION("""COMPUTED_VALUE"""),1535.78)</f>
        <v>1535.78</v>
      </c>
      <c r="M101" s="2">
        <f>IFERROR(__xludf.DUMMYFUNCTION("""COMPUTED_VALUE"""),45435.66666666667)</f>
        <v>45435.66667</v>
      </c>
      <c r="N101" s="1">
        <f>IFERROR(__xludf.DUMMYFUNCTION("""COMPUTED_VALUE"""),6513229.0)</f>
        <v>6513229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IFERROR(__xludf.DUMMYFUNCTION("""COMPUTED_VALUE"""),1536.75)</f>
        <v>1536.75</v>
      </c>
      <c r="D102" s="2">
        <f>IFERROR(__xludf.DUMMYFUNCTION("""COMPUTED_VALUE"""),45436.66666666667)</f>
        <v>45436.66667</v>
      </c>
      <c r="E102" s="1">
        <f>IFERROR(__xludf.DUMMYFUNCTION("""COMPUTED_VALUE"""),1561.92)</f>
        <v>1561.92</v>
      </c>
      <c r="G102" s="2">
        <f>IFERROR(__xludf.DUMMYFUNCTION("""COMPUTED_VALUE"""),45436.66666666667)</f>
        <v>45436.66667</v>
      </c>
      <c r="H102" s="1">
        <f>IFERROR(__xludf.DUMMYFUNCTION("""COMPUTED_VALUE"""),1536.75)</f>
        <v>1536.75</v>
      </c>
      <c r="J102" s="2">
        <f>IFERROR(__xludf.DUMMYFUNCTION("""COMPUTED_VALUE"""),45436.66666666667)</f>
        <v>45436.66667</v>
      </c>
      <c r="K102" s="1">
        <f>IFERROR(__xludf.DUMMYFUNCTION("""COMPUTED_VALUE"""),1560.2)</f>
        <v>1560.2</v>
      </c>
      <c r="M102" s="2">
        <f>IFERROR(__xludf.DUMMYFUNCTION("""COMPUTED_VALUE"""),45436.66666666667)</f>
        <v>45436.66667</v>
      </c>
      <c r="N102" s="1">
        <f>IFERROR(__xludf.DUMMYFUNCTION("""COMPUTED_VALUE"""),6262112.0)</f>
        <v>6262112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IFERROR(__xludf.DUMMYFUNCTION("""COMPUTED_VALUE"""),1557.24)</f>
        <v>1557.24</v>
      </c>
      <c r="D103" s="2">
        <f>IFERROR(__xludf.DUMMYFUNCTION("""COMPUTED_VALUE"""),45440.66666666667)</f>
        <v>45440.66667</v>
      </c>
      <c r="E103" s="1">
        <f>IFERROR(__xludf.DUMMYFUNCTION("""COMPUTED_VALUE"""),1566.39)</f>
        <v>1566.39</v>
      </c>
      <c r="G103" s="2">
        <f>IFERROR(__xludf.DUMMYFUNCTION("""COMPUTED_VALUE"""),45440.66666666667)</f>
        <v>45440.66667</v>
      </c>
      <c r="H103" s="1">
        <f>IFERROR(__xludf.DUMMYFUNCTION("""COMPUTED_VALUE"""),1546.57)</f>
        <v>1546.57</v>
      </c>
      <c r="J103" s="2">
        <f>IFERROR(__xludf.DUMMYFUNCTION("""COMPUTED_VALUE"""),45440.66666666667)</f>
        <v>45440.66667</v>
      </c>
      <c r="K103" s="1">
        <f>IFERROR(__xludf.DUMMYFUNCTION("""COMPUTED_VALUE"""),1560.88)</f>
        <v>1560.88</v>
      </c>
      <c r="M103" s="2">
        <f>IFERROR(__xludf.DUMMYFUNCTION("""COMPUTED_VALUE"""),45440.66666666667)</f>
        <v>45440.66667</v>
      </c>
      <c r="N103" s="1">
        <f>IFERROR(__xludf.DUMMYFUNCTION("""COMPUTED_VALUE"""),7045644.0)</f>
        <v>7045644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IFERROR(__xludf.DUMMYFUNCTION("""COMPUTED_VALUE"""),1549.07)</f>
        <v>1549.07</v>
      </c>
      <c r="D104" s="2">
        <f>IFERROR(__xludf.DUMMYFUNCTION("""COMPUTED_VALUE"""),45441.66666666667)</f>
        <v>45441.66667</v>
      </c>
      <c r="E104" s="1">
        <f>IFERROR(__xludf.DUMMYFUNCTION("""COMPUTED_VALUE"""),1552.15)</f>
        <v>1552.15</v>
      </c>
      <c r="G104" s="2">
        <f>IFERROR(__xludf.DUMMYFUNCTION("""COMPUTED_VALUE"""),45441.66666666667)</f>
        <v>45441.66667</v>
      </c>
      <c r="H104" s="1">
        <f>IFERROR(__xludf.DUMMYFUNCTION("""COMPUTED_VALUE"""),1534.15)</f>
        <v>1534.15</v>
      </c>
      <c r="J104" s="2">
        <f>IFERROR(__xludf.DUMMYFUNCTION("""COMPUTED_VALUE"""),45441.66666666667)</f>
        <v>45441.66667</v>
      </c>
      <c r="K104" s="1">
        <f>IFERROR(__xludf.DUMMYFUNCTION("""COMPUTED_VALUE"""),1539.1)</f>
        <v>1539.1</v>
      </c>
      <c r="M104" s="2">
        <f>IFERROR(__xludf.DUMMYFUNCTION("""COMPUTED_VALUE"""),45441.66666666667)</f>
        <v>45441.66667</v>
      </c>
      <c r="N104" s="1">
        <f>IFERROR(__xludf.DUMMYFUNCTION("""COMPUTED_VALUE"""),6987834.0)</f>
        <v>6987834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IFERROR(__xludf.DUMMYFUNCTION("""COMPUTED_VALUE"""),1539.21)</f>
        <v>1539.21</v>
      </c>
      <c r="D105" s="2">
        <f>IFERROR(__xludf.DUMMYFUNCTION("""COMPUTED_VALUE"""),45442.66666666667)</f>
        <v>45442.66667</v>
      </c>
      <c r="E105" s="1">
        <f>IFERROR(__xludf.DUMMYFUNCTION("""COMPUTED_VALUE"""),1567.41)</f>
        <v>1567.41</v>
      </c>
      <c r="G105" s="2">
        <f>IFERROR(__xludf.DUMMYFUNCTION("""COMPUTED_VALUE"""),45442.66666666667)</f>
        <v>45442.66667</v>
      </c>
      <c r="H105" s="1">
        <f>IFERROR(__xludf.DUMMYFUNCTION("""COMPUTED_VALUE"""),1538.17)</f>
        <v>1538.17</v>
      </c>
      <c r="J105" s="2">
        <f>IFERROR(__xludf.DUMMYFUNCTION("""COMPUTED_VALUE"""),45442.66666666667)</f>
        <v>45442.66667</v>
      </c>
      <c r="K105" s="1">
        <f>IFERROR(__xludf.DUMMYFUNCTION("""COMPUTED_VALUE"""),1553.31)</f>
        <v>1553.31</v>
      </c>
      <c r="M105" s="2">
        <f>IFERROR(__xludf.DUMMYFUNCTION("""COMPUTED_VALUE"""),45442.66666666667)</f>
        <v>45442.66667</v>
      </c>
      <c r="N105" s="1">
        <f>IFERROR(__xludf.DUMMYFUNCTION("""COMPUTED_VALUE"""),5081235.0)</f>
        <v>5081235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IFERROR(__xludf.DUMMYFUNCTION("""COMPUTED_VALUE"""),1555.76)</f>
        <v>1555.76</v>
      </c>
      <c r="D106" s="2">
        <f>IFERROR(__xludf.DUMMYFUNCTION("""COMPUTED_VALUE"""),45443.66666666667)</f>
        <v>45443.66667</v>
      </c>
      <c r="E106" s="1">
        <f>IFERROR(__xludf.DUMMYFUNCTION("""COMPUTED_VALUE"""),1578.62)</f>
        <v>1578.62</v>
      </c>
      <c r="G106" s="2">
        <f>IFERROR(__xludf.DUMMYFUNCTION("""COMPUTED_VALUE"""),45443.66666666667)</f>
        <v>45443.66667</v>
      </c>
      <c r="H106" s="1">
        <f>IFERROR(__xludf.DUMMYFUNCTION("""COMPUTED_VALUE"""),1547.78)</f>
        <v>1547.78</v>
      </c>
      <c r="J106" s="2">
        <f>IFERROR(__xludf.DUMMYFUNCTION("""COMPUTED_VALUE"""),45443.66666666667)</f>
        <v>45443.66667</v>
      </c>
      <c r="K106" s="1">
        <f>IFERROR(__xludf.DUMMYFUNCTION("""COMPUTED_VALUE"""),1577.42)</f>
        <v>1577.42</v>
      </c>
      <c r="M106" s="2">
        <f>IFERROR(__xludf.DUMMYFUNCTION("""COMPUTED_VALUE"""),45443.66666666667)</f>
        <v>45443.66667</v>
      </c>
      <c r="N106" s="1">
        <f>IFERROR(__xludf.DUMMYFUNCTION("""COMPUTED_VALUE"""),9329928.0)</f>
        <v>9329928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IFERROR(__xludf.DUMMYFUNCTION("""COMPUTED_VALUE"""),1582.53)</f>
        <v>1582.53</v>
      </c>
      <c r="D107" s="2">
        <f>IFERROR(__xludf.DUMMYFUNCTION("""COMPUTED_VALUE"""),45446.66666666667)</f>
        <v>45446.66667</v>
      </c>
      <c r="E107" s="1">
        <f>IFERROR(__xludf.DUMMYFUNCTION("""COMPUTED_VALUE"""),1593.46)</f>
        <v>1593.46</v>
      </c>
      <c r="G107" s="2">
        <f>IFERROR(__xludf.DUMMYFUNCTION("""COMPUTED_VALUE"""),45446.66666666667)</f>
        <v>45446.66667</v>
      </c>
      <c r="H107" s="1">
        <f>IFERROR(__xludf.DUMMYFUNCTION("""COMPUTED_VALUE"""),1530.99)</f>
        <v>1530.99</v>
      </c>
      <c r="J107" s="2">
        <f>IFERROR(__xludf.DUMMYFUNCTION("""COMPUTED_VALUE"""),45446.66666666667)</f>
        <v>45446.66667</v>
      </c>
      <c r="K107" s="1">
        <f>IFERROR(__xludf.DUMMYFUNCTION("""COMPUTED_VALUE"""),1544.22)</f>
        <v>1544.22</v>
      </c>
      <c r="M107" s="2">
        <f>IFERROR(__xludf.DUMMYFUNCTION("""COMPUTED_VALUE"""),45446.66666666667)</f>
        <v>45446.66667</v>
      </c>
      <c r="N107" s="1">
        <f>IFERROR(__xludf.DUMMYFUNCTION("""COMPUTED_VALUE"""),8391441.0)</f>
        <v>8391441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IFERROR(__xludf.DUMMYFUNCTION("""COMPUTED_VALUE"""),1604.56)</f>
        <v>1604.56</v>
      </c>
      <c r="D108" s="2">
        <f>IFERROR(__xludf.DUMMYFUNCTION("""COMPUTED_VALUE"""),45447.66666666667)</f>
        <v>45447.66667</v>
      </c>
      <c r="E108" s="1">
        <f>IFERROR(__xludf.DUMMYFUNCTION("""COMPUTED_VALUE"""),1637.83)</f>
        <v>1637.83</v>
      </c>
      <c r="G108" s="2">
        <f>IFERROR(__xludf.DUMMYFUNCTION("""COMPUTED_VALUE"""),45447.66666666667)</f>
        <v>45447.66667</v>
      </c>
      <c r="H108" s="1">
        <f>IFERROR(__xludf.DUMMYFUNCTION("""COMPUTED_VALUE"""),1561.24)</f>
        <v>1561.24</v>
      </c>
      <c r="J108" s="2">
        <f>IFERROR(__xludf.DUMMYFUNCTION("""COMPUTED_VALUE"""),45447.66666666667)</f>
        <v>45447.66667</v>
      </c>
      <c r="K108" s="1">
        <f>IFERROR(__xludf.DUMMYFUNCTION("""COMPUTED_VALUE"""),1562.03)</f>
        <v>1562.03</v>
      </c>
      <c r="M108" s="2">
        <f>IFERROR(__xludf.DUMMYFUNCTION("""COMPUTED_VALUE"""),45447.66666666667)</f>
        <v>45447.66667</v>
      </c>
      <c r="N108" s="1">
        <f>IFERROR(__xludf.DUMMYFUNCTION("""COMPUTED_VALUE"""),8695460.0)</f>
        <v>8695460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IFERROR(__xludf.DUMMYFUNCTION("""COMPUTED_VALUE"""),1570.14)</f>
        <v>1570.14</v>
      </c>
      <c r="D109" s="2">
        <f>IFERROR(__xludf.DUMMYFUNCTION("""COMPUTED_VALUE"""),45448.66666666667)</f>
        <v>45448.66667</v>
      </c>
      <c r="E109" s="1">
        <f>IFERROR(__xludf.DUMMYFUNCTION("""COMPUTED_VALUE"""),1601.25)</f>
        <v>1601.25</v>
      </c>
      <c r="G109" s="2">
        <f>IFERROR(__xludf.DUMMYFUNCTION("""COMPUTED_VALUE"""),45448.66666666667)</f>
        <v>45448.66667</v>
      </c>
      <c r="H109" s="1">
        <f>IFERROR(__xludf.DUMMYFUNCTION("""COMPUTED_VALUE"""),1570.14)</f>
        <v>1570.14</v>
      </c>
      <c r="J109" s="2">
        <f>IFERROR(__xludf.DUMMYFUNCTION("""COMPUTED_VALUE"""),45448.66666666667)</f>
        <v>45448.66667</v>
      </c>
      <c r="K109" s="1">
        <f>IFERROR(__xludf.DUMMYFUNCTION("""COMPUTED_VALUE"""),1594.88)</f>
        <v>1594.88</v>
      </c>
      <c r="M109" s="2">
        <f>IFERROR(__xludf.DUMMYFUNCTION("""COMPUTED_VALUE"""),45448.66666666667)</f>
        <v>45448.66667</v>
      </c>
      <c r="N109" s="1">
        <f>IFERROR(__xludf.DUMMYFUNCTION("""COMPUTED_VALUE"""),6019565.0)</f>
        <v>6019565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IFERROR(__xludf.DUMMYFUNCTION("""COMPUTED_VALUE"""),1574.99)</f>
        <v>1574.99</v>
      </c>
      <c r="D110" s="2">
        <f>IFERROR(__xludf.DUMMYFUNCTION("""COMPUTED_VALUE"""),45449.66666666667)</f>
        <v>45449.66667</v>
      </c>
      <c r="E110" s="1">
        <f>IFERROR(__xludf.DUMMYFUNCTION("""COMPUTED_VALUE"""),1579.82)</f>
        <v>1579.82</v>
      </c>
      <c r="G110" s="2">
        <f>IFERROR(__xludf.DUMMYFUNCTION("""COMPUTED_VALUE"""),45449.66666666667)</f>
        <v>45449.66667</v>
      </c>
      <c r="H110" s="1">
        <f>IFERROR(__xludf.DUMMYFUNCTION("""COMPUTED_VALUE"""),1550.15)</f>
        <v>1550.15</v>
      </c>
      <c r="J110" s="2">
        <f>IFERROR(__xludf.DUMMYFUNCTION("""COMPUTED_VALUE"""),45449.66666666667)</f>
        <v>45449.66667</v>
      </c>
      <c r="K110" s="1">
        <f>IFERROR(__xludf.DUMMYFUNCTION("""COMPUTED_VALUE"""),1579.23)</f>
        <v>1579.23</v>
      </c>
      <c r="M110" s="2">
        <f>IFERROR(__xludf.DUMMYFUNCTION("""COMPUTED_VALUE"""),45449.66666666667)</f>
        <v>45449.66667</v>
      </c>
      <c r="N110" s="1">
        <f>IFERROR(__xludf.DUMMYFUNCTION("""COMPUTED_VALUE"""),5987283.0)</f>
        <v>5987283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IFERROR(__xludf.DUMMYFUNCTION("""COMPUTED_VALUE"""),1568.06)</f>
        <v>1568.06</v>
      </c>
      <c r="D111" s="2">
        <f>IFERROR(__xludf.DUMMYFUNCTION("""COMPUTED_VALUE"""),45450.66666666667)</f>
        <v>45450.66667</v>
      </c>
      <c r="E111" s="1">
        <f>IFERROR(__xludf.DUMMYFUNCTION("""COMPUTED_VALUE"""),1584.8)</f>
        <v>1584.8</v>
      </c>
      <c r="G111" s="2">
        <f>IFERROR(__xludf.DUMMYFUNCTION("""COMPUTED_VALUE"""),45450.66666666667)</f>
        <v>45450.66667</v>
      </c>
      <c r="H111" s="1">
        <f>IFERROR(__xludf.DUMMYFUNCTION("""COMPUTED_VALUE"""),1559.84)</f>
        <v>1559.84</v>
      </c>
      <c r="J111" s="2">
        <f>IFERROR(__xludf.DUMMYFUNCTION("""COMPUTED_VALUE"""),45450.66666666667)</f>
        <v>45450.66667</v>
      </c>
      <c r="K111" s="1">
        <f>IFERROR(__xludf.DUMMYFUNCTION("""COMPUTED_VALUE"""),1575.26)</f>
        <v>1575.26</v>
      </c>
      <c r="M111" s="2">
        <f>IFERROR(__xludf.DUMMYFUNCTION("""COMPUTED_VALUE"""),45450.66666666667)</f>
        <v>45450.66667</v>
      </c>
      <c r="N111" s="1">
        <f>IFERROR(__xludf.DUMMYFUNCTION("""COMPUTED_VALUE"""),6155144.0)</f>
        <v>6155144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IFERROR(__xludf.DUMMYFUNCTION("""COMPUTED_VALUE"""),1574.18)</f>
        <v>1574.18</v>
      </c>
      <c r="D112" s="2">
        <f>IFERROR(__xludf.DUMMYFUNCTION("""COMPUTED_VALUE"""),45453.66666666667)</f>
        <v>45453.66667</v>
      </c>
      <c r="E112" s="1">
        <f>IFERROR(__xludf.DUMMYFUNCTION("""COMPUTED_VALUE"""),1599.82)</f>
        <v>1599.82</v>
      </c>
      <c r="G112" s="2">
        <f>IFERROR(__xludf.DUMMYFUNCTION("""COMPUTED_VALUE"""),45453.66666666667)</f>
        <v>45453.66667</v>
      </c>
      <c r="H112" s="1">
        <f>IFERROR(__xludf.DUMMYFUNCTION("""COMPUTED_VALUE"""),1563.37)</f>
        <v>1563.37</v>
      </c>
      <c r="J112" s="2">
        <f>IFERROR(__xludf.DUMMYFUNCTION("""COMPUTED_VALUE"""),45453.66666666667)</f>
        <v>45453.66667</v>
      </c>
      <c r="K112" s="1">
        <f>IFERROR(__xludf.DUMMYFUNCTION("""COMPUTED_VALUE"""),1591.57)</f>
        <v>1591.57</v>
      </c>
      <c r="M112" s="2">
        <f>IFERROR(__xludf.DUMMYFUNCTION("""COMPUTED_VALUE"""),45453.66666666667)</f>
        <v>45453.66667</v>
      </c>
      <c r="N112" s="1">
        <f>IFERROR(__xludf.DUMMYFUNCTION("""COMPUTED_VALUE"""),8687962.0)</f>
        <v>8687962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IFERROR(__xludf.DUMMYFUNCTION("""COMPUTED_VALUE"""),1583.22)</f>
        <v>1583.22</v>
      </c>
      <c r="D113" s="2">
        <f>IFERROR(__xludf.DUMMYFUNCTION("""COMPUTED_VALUE"""),45454.66666666667)</f>
        <v>45454.66667</v>
      </c>
      <c r="E113" s="1">
        <f>IFERROR(__xludf.DUMMYFUNCTION("""COMPUTED_VALUE"""),1599.91)</f>
        <v>1599.91</v>
      </c>
      <c r="G113" s="2">
        <f>IFERROR(__xludf.DUMMYFUNCTION("""COMPUTED_VALUE"""),45454.66666666667)</f>
        <v>45454.66667</v>
      </c>
      <c r="H113" s="1">
        <f>IFERROR(__xludf.DUMMYFUNCTION("""COMPUTED_VALUE"""),1564.89)</f>
        <v>1564.89</v>
      </c>
      <c r="J113" s="2">
        <f>IFERROR(__xludf.DUMMYFUNCTION("""COMPUTED_VALUE"""),45454.66666666667)</f>
        <v>45454.66667</v>
      </c>
      <c r="K113" s="1">
        <f>IFERROR(__xludf.DUMMYFUNCTION("""COMPUTED_VALUE"""),1598.29)</f>
        <v>1598.29</v>
      </c>
      <c r="M113" s="2">
        <f>IFERROR(__xludf.DUMMYFUNCTION("""COMPUTED_VALUE"""),45454.66666666667)</f>
        <v>45454.66667</v>
      </c>
      <c r="N113" s="1">
        <f>IFERROR(__xludf.DUMMYFUNCTION("""COMPUTED_VALUE"""),5812115.0)</f>
        <v>5812115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IFERROR(__xludf.DUMMYFUNCTION("""COMPUTED_VALUE"""),1610.75)</f>
        <v>1610.75</v>
      </c>
      <c r="D114" s="2">
        <f>IFERROR(__xludf.DUMMYFUNCTION("""COMPUTED_VALUE"""),45455.66666666667)</f>
        <v>45455.66667</v>
      </c>
      <c r="E114" s="1">
        <f>IFERROR(__xludf.DUMMYFUNCTION("""COMPUTED_VALUE"""),1636.7)</f>
        <v>1636.7</v>
      </c>
      <c r="G114" s="2">
        <f>IFERROR(__xludf.DUMMYFUNCTION("""COMPUTED_VALUE"""),45455.66666666667)</f>
        <v>45455.66667</v>
      </c>
      <c r="H114" s="1">
        <f>IFERROR(__xludf.DUMMYFUNCTION("""COMPUTED_VALUE"""),1593.89)</f>
        <v>1593.89</v>
      </c>
      <c r="J114" s="2">
        <f>IFERROR(__xludf.DUMMYFUNCTION("""COMPUTED_VALUE"""),45455.66666666667)</f>
        <v>45455.66667</v>
      </c>
      <c r="K114" s="1">
        <f>IFERROR(__xludf.DUMMYFUNCTION("""COMPUTED_VALUE"""),1604.29)</f>
        <v>1604.29</v>
      </c>
      <c r="M114" s="2">
        <f>IFERROR(__xludf.DUMMYFUNCTION("""COMPUTED_VALUE"""),45455.66666666667)</f>
        <v>45455.66667</v>
      </c>
      <c r="N114" s="1">
        <f>IFERROR(__xludf.DUMMYFUNCTION("""COMPUTED_VALUE"""),5439865.0)</f>
        <v>5439865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IFERROR(__xludf.DUMMYFUNCTION("""COMPUTED_VALUE"""),1601.45)</f>
        <v>1601.45</v>
      </c>
      <c r="D115" s="2">
        <f>IFERROR(__xludf.DUMMYFUNCTION("""COMPUTED_VALUE"""),45456.66666666667)</f>
        <v>45456.66667</v>
      </c>
      <c r="E115" s="1">
        <f>IFERROR(__xludf.DUMMYFUNCTION("""COMPUTED_VALUE"""),1601.45)</f>
        <v>1601.45</v>
      </c>
      <c r="G115" s="2">
        <f>IFERROR(__xludf.DUMMYFUNCTION("""COMPUTED_VALUE"""),45456.66666666667)</f>
        <v>45456.66667</v>
      </c>
      <c r="H115" s="1">
        <f>IFERROR(__xludf.DUMMYFUNCTION("""COMPUTED_VALUE"""),1562.99)</f>
        <v>1562.99</v>
      </c>
      <c r="J115" s="2">
        <f>IFERROR(__xludf.DUMMYFUNCTION("""COMPUTED_VALUE"""),45456.66666666667)</f>
        <v>45456.66667</v>
      </c>
      <c r="K115" s="1">
        <f>IFERROR(__xludf.DUMMYFUNCTION("""COMPUTED_VALUE"""),1578.74)</f>
        <v>1578.74</v>
      </c>
      <c r="M115" s="2">
        <f>IFERROR(__xludf.DUMMYFUNCTION("""COMPUTED_VALUE"""),45456.66666666667)</f>
        <v>45456.66667</v>
      </c>
      <c r="N115" s="1">
        <f>IFERROR(__xludf.DUMMYFUNCTION("""COMPUTED_VALUE"""),5182170.0)</f>
        <v>5182170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IFERROR(__xludf.DUMMYFUNCTION("""COMPUTED_VALUE"""),1569.16)</f>
        <v>1569.16</v>
      </c>
      <c r="D116" s="2">
        <f>IFERROR(__xludf.DUMMYFUNCTION("""COMPUTED_VALUE"""),45457.66666666667)</f>
        <v>45457.66667</v>
      </c>
      <c r="E116" s="1">
        <f>IFERROR(__xludf.DUMMYFUNCTION("""COMPUTED_VALUE"""),1571.01)</f>
        <v>1571.01</v>
      </c>
      <c r="G116" s="2">
        <f>IFERROR(__xludf.DUMMYFUNCTION("""COMPUTED_VALUE"""),45457.66666666667)</f>
        <v>45457.66667</v>
      </c>
      <c r="H116" s="1">
        <f>IFERROR(__xludf.DUMMYFUNCTION("""COMPUTED_VALUE"""),1515.2)</f>
        <v>1515.2</v>
      </c>
      <c r="J116" s="2">
        <f>IFERROR(__xludf.DUMMYFUNCTION("""COMPUTED_VALUE"""),45457.66666666667)</f>
        <v>45457.66667</v>
      </c>
      <c r="K116" s="1">
        <f>IFERROR(__xludf.DUMMYFUNCTION("""COMPUTED_VALUE"""),1569.64)</f>
        <v>1569.64</v>
      </c>
      <c r="M116" s="2">
        <f>IFERROR(__xludf.DUMMYFUNCTION("""COMPUTED_VALUE"""),45457.66666666667)</f>
        <v>45457.66667</v>
      </c>
      <c r="N116" s="1">
        <f>IFERROR(__xludf.DUMMYFUNCTION("""COMPUTED_VALUE"""),8069211.0)</f>
        <v>8069211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IFERROR(__xludf.DUMMYFUNCTION("""COMPUTED_VALUE"""),1558.62)</f>
        <v>1558.62</v>
      </c>
      <c r="D117" s="2">
        <f>IFERROR(__xludf.DUMMYFUNCTION("""COMPUTED_VALUE"""),45460.66666666667)</f>
        <v>45460.66667</v>
      </c>
      <c r="E117" s="1">
        <f>IFERROR(__xludf.DUMMYFUNCTION("""COMPUTED_VALUE"""),1579.56)</f>
        <v>1579.56</v>
      </c>
      <c r="G117" s="2">
        <f>IFERROR(__xludf.DUMMYFUNCTION("""COMPUTED_VALUE"""),45460.66666666667)</f>
        <v>45460.66667</v>
      </c>
      <c r="H117" s="1">
        <f>IFERROR(__xludf.DUMMYFUNCTION("""COMPUTED_VALUE"""),1554.96)</f>
        <v>1554.96</v>
      </c>
      <c r="J117" s="2">
        <f>IFERROR(__xludf.DUMMYFUNCTION("""COMPUTED_VALUE"""),45460.66666666667)</f>
        <v>45460.66667</v>
      </c>
      <c r="K117" s="1">
        <f>IFERROR(__xludf.DUMMYFUNCTION("""COMPUTED_VALUE"""),1578.27)</f>
        <v>1578.27</v>
      </c>
      <c r="M117" s="2">
        <f>IFERROR(__xludf.DUMMYFUNCTION("""COMPUTED_VALUE"""),45460.66666666667)</f>
        <v>45460.66667</v>
      </c>
      <c r="N117" s="1">
        <f>IFERROR(__xludf.DUMMYFUNCTION("""COMPUTED_VALUE"""),5138387.0)</f>
        <v>5138387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IFERROR(__xludf.DUMMYFUNCTION("""COMPUTED_VALUE"""),1577.71)</f>
        <v>1577.71</v>
      </c>
      <c r="D118" s="2">
        <f>IFERROR(__xludf.DUMMYFUNCTION("""COMPUTED_VALUE"""),45461.66666666667)</f>
        <v>45461.66667</v>
      </c>
      <c r="E118" s="1">
        <f>IFERROR(__xludf.DUMMYFUNCTION("""COMPUTED_VALUE"""),1583.1)</f>
        <v>1583.1</v>
      </c>
      <c r="G118" s="2">
        <f>IFERROR(__xludf.DUMMYFUNCTION("""COMPUTED_VALUE"""),45461.66666666667)</f>
        <v>45461.66667</v>
      </c>
      <c r="H118" s="1">
        <f>IFERROR(__xludf.DUMMYFUNCTION("""COMPUTED_VALUE"""),1569.99)</f>
        <v>1569.99</v>
      </c>
      <c r="J118" s="2">
        <f>IFERROR(__xludf.DUMMYFUNCTION("""COMPUTED_VALUE"""),45461.66666666667)</f>
        <v>45461.66667</v>
      </c>
      <c r="K118" s="1">
        <f>IFERROR(__xludf.DUMMYFUNCTION("""COMPUTED_VALUE"""),1572.31)</f>
        <v>1572.31</v>
      </c>
      <c r="M118" s="2">
        <f>IFERROR(__xludf.DUMMYFUNCTION("""COMPUTED_VALUE"""),45461.66666666667)</f>
        <v>45461.66667</v>
      </c>
      <c r="N118" s="1">
        <f>IFERROR(__xludf.DUMMYFUNCTION("""COMPUTED_VALUE"""),5728098.0)</f>
        <v>5728098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IFERROR(__xludf.DUMMYFUNCTION("""COMPUTED_VALUE"""),1575.01)</f>
        <v>1575.01</v>
      </c>
      <c r="D119" s="2">
        <f>IFERROR(__xludf.DUMMYFUNCTION("""COMPUTED_VALUE"""),45463.66666666667)</f>
        <v>45463.66667</v>
      </c>
      <c r="E119" s="1">
        <f>IFERROR(__xludf.DUMMYFUNCTION("""COMPUTED_VALUE"""),1595.1)</f>
        <v>1595.1</v>
      </c>
      <c r="G119" s="2">
        <f>IFERROR(__xludf.DUMMYFUNCTION("""COMPUTED_VALUE"""),45463.66666666667)</f>
        <v>45463.66667</v>
      </c>
      <c r="H119" s="1">
        <f>IFERROR(__xludf.DUMMYFUNCTION("""COMPUTED_VALUE"""),1572.13)</f>
        <v>1572.13</v>
      </c>
      <c r="J119" s="2">
        <f>IFERROR(__xludf.DUMMYFUNCTION("""COMPUTED_VALUE"""),45463.66666666667)</f>
        <v>45463.66667</v>
      </c>
      <c r="K119" s="1">
        <f>IFERROR(__xludf.DUMMYFUNCTION("""COMPUTED_VALUE"""),1585.37)</f>
        <v>1585.37</v>
      </c>
      <c r="M119" s="2">
        <f>IFERROR(__xludf.DUMMYFUNCTION("""COMPUTED_VALUE"""),45463.66666666667)</f>
        <v>45463.66667</v>
      </c>
      <c r="N119" s="1">
        <f>IFERROR(__xludf.DUMMYFUNCTION("""COMPUTED_VALUE"""),5694316.0)</f>
        <v>5694316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IFERROR(__xludf.DUMMYFUNCTION("""COMPUTED_VALUE"""),1591.33)</f>
        <v>1591.33</v>
      </c>
      <c r="D120" s="2">
        <f>IFERROR(__xludf.DUMMYFUNCTION("""COMPUTED_VALUE"""),45464.66666666667)</f>
        <v>45464.66667</v>
      </c>
      <c r="E120" s="1">
        <f>IFERROR(__xludf.DUMMYFUNCTION("""COMPUTED_VALUE"""),1598.4)</f>
        <v>1598.4</v>
      </c>
      <c r="G120" s="2">
        <f>IFERROR(__xludf.DUMMYFUNCTION("""COMPUTED_VALUE"""),45464.66666666667)</f>
        <v>45464.66667</v>
      </c>
      <c r="H120" s="1">
        <f>IFERROR(__xludf.DUMMYFUNCTION("""COMPUTED_VALUE"""),1574.66)</f>
        <v>1574.66</v>
      </c>
      <c r="J120" s="2">
        <f>IFERROR(__xludf.DUMMYFUNCTION("""COMPUTED_VALUE"""),45464.66666666667)</f>
        <v>45464.66667</v>
      </c>
      <c r="K120" s="1">
        <f>IFERROR(__xludf.DUMMYFUNCTION("""COMPUTED_VALUE"""),1591.46)</f>
        <v>1591.46</v>
      </c>
      <c r="M120" s="2">
        <f>IFERROR(__xludf.DUMMYFUNCTION("""COMPUTED_VALUE"""),45464.66666666667)</f>
        <v>45464.66667</v>
      </c>
      <c r="N120" s="1">
        <f>IFERROR(__xludf.DUMMYFUNCTION("""COMPUTED_VALUE"""),9102901.0)</f>
        <v>9102901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IFERROR(__xludf.DUMMYFUNCTION("""COMPUTED_VALUE"""),1592.8)</f>
        <v>1592.8</v>
      </c>
      <c r="D121" s="2">
        <f>IFERROR(__xludf.DUMMYFUNCTION("""COMPUTED_VALUE"""),45467.66666666667)</f>
        <v>45467.66667</v>
      </c>
      <c r="E121" s="1">
        <f>IFERROR(__xludf.DUMMYFUNCTION("""COMPUTED_VALUE"""),1626.52)</f>
        <v>1626.52</v>
      </c>
      <c r="G121" s="2">
        <f>IFERROR(__xludf.DUMMYFUNCTION("""COMPUTED_VALUE"""),45467.66666666667)</f>
        <v>45467.66667</v>
      </c>
      <c r="H121" s="1">
        <f>IFERROR(__xludf.DUMMYFUNCTION("""COMPUTED_VALUE"""),1587.72)</f>
        <v>1587.72</v>
      </c>
      <c r="J121" s="2">
        <f>IFERROR(__xludf.DUMMYFUNCTION("""COMPUTED_VALUE"""),45467.66666666667)</f>
        <v>45467.66667</v>
      </c>
      <c r="K121" s="1">
        <f>IFERROR(__xludf.DUMMYFUNCTION("""COMPUTED_VALUE"""),1605.4)</f>
        <v>1605.4</v>
      </c>
      <c r="M121" s="2">
        <f>IFERROR(__xludf.DUMMYFUNCTION("""COMPUTED_VALUE"""),45467.66666666667)</f>
        <v>45467.66667</v>
      </c>
      <c r="N121" s="1">
        <f>IFERROR(__xludf.DUMMYFUNCTION("""COMPUTED_VALUE"""),6864863.0)</f>
        <v>6864863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IFERROR(__xludf.DUMMYFUNCTION("""COMPUTED_VALUE"""),1595.46)</f>
        <v>1595.46</v>
      </c>
      <c r="D122" s="2">
        <f>IFERROR(__xludf.DUMMYFUNCTION("""COMPUTED_VALUE"""),45468.66666666667)</f>
        <v>45468.66667</v>
      </c>
      <c r="E122" s="1">
        <f>IFERROR(__xludf.DUMMYFUNCTION("""COMPUTED_VALUE"""),1598.58)</f>
        <v>1598.58</v>
      </c>
      <c r="G122" s="2">
        <f>IFERROR(__xludf.DUMMYFUNCTION("""COMPUTED_VALUE"""),45468.66666666667)</f>
        <v>45468.66667</v>
      </c>
      <c r="H122" s="1">
        <f>IFERROR(__xludf.DUMMYFUNCTION("""COMPUTED_VALUE"""),1583.45)</f>
        <v>1583.45</v>
      </c>
      <c r="J122" s="2">
        <f>IFERROR(__xludf.DUMMYFUNCTION("""COMPUTED_VALUE"""),45468.66666666667)</f>
        <v>45468.66667</v>
      </c>
      <c r="K122" s="1">
        <f>IFERROR(__xludf.DUMMYFUNCTION("""COMPUTED_VALUE"""),1594.3)</f>
        <v>1594.3</v>
      </c>
      <c r="M122" s="2">
        <f>IFERROR(__xludf.DUMMYFUNCTION("""COMPUTED_VALUE"""),45468.66666666667)</f>
        <v>45468.66667</v>
      </c>
      <c r="N122" s="1">
        <f>IFERROR(__xludf.DUMMYFUNCTION("""COMPUTED_VALUE"""),5270831.0)</f>
        <v>5270831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IFERROR(__xludf.DUMMYFUNCTION("""COMPUTED_VALUE"""),1597.69)</f>
        <v>1597.69</v>
      </c>
      <c r="D123" s="2">
        <f>IFERROR(__xludf.DUMMYFUNCTION("""COMPUTED_VALUE"""),45469.66666666667)</f>
        <v>45469.66667</v>
      </c>
      <c r="E123" s="1">
        <f>IFERROR(__xludf.DUMMYFUNCTION("""COMPUTED_VALUE"""),1624.62)</f>
        <v>1624.62</v>
      </c>
      <c r="G123" s="2">
        <f>IFERROR(__xludf.DUMMYFUNCTION("""COMPUTED_VALUE"""),45469.66666666667)</f>
        <v>45469.66667</v>
      </c>
      <c r="H123" s="1">
        <f>IFERROR(__xludf.DUMMYFUNCTION("""COMPUTED_VALUE"""),1591.16)</f>
        <v>1591.16</v>
      </c>
      <c r="J123" s="2">
        <f>IFERROR(__xludf.DUMMYFUNCTION("""COMPUTED_VALUE"""),45469.66666666667)</f>
        <v>45469.66667</v>
      </c>
      <c r="K123" s="1">
        <f>IFERROR(__xludf.DUMMYFUNCTION("""COMPUTED_VALUE"""),1600.71)</f>
        <v>1600.71</v>
      </c>
      <c r="M123" s="2">
        <f>IFERROR(__xludf.DUMMYFUNCTION("""COMPUTED_VALUE"""),45469.66666666667)</f>
        <v>45469.66667</v>
      </c>
      <c r="N123" s="1">
        <f>IFERROR(__xludf.DUMMYFUNCTION("""COMPUTED_VALUE"""),5715778.0)</f>
        <v>5715778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IFERROR(__xludf.DUMMYFUNCTION("""COMPUTED_VALUE"""),1599.34)</f>
        <v>1599.34</v>
      </c>
      <c r="D124" s="2">
        <f>IFERROR(__xludf.DUMMYFUNCTION("""COMPUTED_VALUE"""),45470.66666666667)</f>
        <v>45470.66667</v>
      </c>
      <c r="E124" s="1">
        <f>IFERROR(__xludf.DUMMYFUNCTION("""COMPUTED_VALUE"""),1607.85)</f>
        <v>1607.85</v>
      </c>
      <c r="G124" s="2">
        <f>IFERROR(__xludf.DUMMYFUNCTION("""COMPUTED_VALUE"""),45470.66666666667)</f>
        <v>45470.66667</v>
      </c>
      <c r="H124" s="1">
        <f>IFERROR(__xludf.DUMMYFUNCTION("""COMPUTED_VALUE"""),1581.04)</f>
        <v>1581.04</v>
      </c>
      <c r="J124" s="2">
        <f>IFERROR(__xludf.DUMMYFUNCTION("""COMPUTED_VALUE"""),45470.66666666667)</f>
        <v>45470.66667</v>
      </c>
      <c r="K124" s="1">
        <f>IFERROR(__xludf.DUMMYFUNCTION("""COMPUTED_VALUE"""),1586.84)</f>
        <v>1586.84</v>
      </c>
      <c r="M124" s="2">
        <f>IFERROR(__xludf.DUMMYFUNCTION("""COMPUTED_VALUE"""),45470.66666666667)</f>
        <v>45470.66667</v>
      </c>
      <c r="N124" s="1">
        <f>IFERROR(__xludf.DUMMYFUNCTION("""COMPUTED_VALUE"""),5459538.0)</f>
        <v>5459538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IFERROR(__xludf.DUMMYFUNCTION("""COMPUTED_VALUE"""),1590.06)</f>
        <v>1590.06</v>
      </c>
      <c r="D125" s="2">
        <f>IFERROR(__xludf.DUMMYFUNCTION("""COMPUTED_VALUE"""),45471.66666666667)</f>
        <v>45471.66667</v>
      </c>
      <c r="E125" s="1">
        <f>IFERROR(__xludf.DUMMYFUNCTION("""COMPUTED_VALUE"""),1628.34)</f>
        <v>1628.34</v>
      </c>
      <c r="G125" s="2">
        <f>IFERROR(__xludf.DUMMYFUNCTION("""COMPUTED_VALUE"""),45471.66666666667)</f>
        <v>45471.66667</v>
      </c>
      <c r="H125" s="1">
        <f>IFERROR(__xludf.DUMMYFUNCTION("""COMPUTED_VALUE"""),1590.06)</f>
        <v>1590.06</v>
      </c>
      <c r="J125" s="2">
        <f>IFERROR(__xludf.DUMMYFUNCTION("""COMPUTED_VALUE"""),45471.66666666667)</f>
        <v>45471.66667</v>
      </c>
      <c r="K125" s="1">
        <f>IFERROR(__xludf.DUMMYFUNCTION("""COMPUTED_VALUE"""),1619.0)</f>
        <v>1619</v>
      </c>
      <c r="M125" s="2">
        <f>IFERROR(__xludf.DUMMYFUNCTION("""COMPUTED_VALUE"""),45471.66666666667)</f>
        <v>45471.66667</v>
      </c>
      <c r="N125" s="1">
        <f>IFERROR(__xludf.DUMMYFUNCTION("""COMPUTED_VALUE"""),1.4286856E7)</f>
        <v>14286856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IFERROR(__xludf.DUMMYFUNCTION("""COMPUTED_VALUE"""),1617.76)</f>
        <v>1617.76</v>
      </c>
      <c r="D126" s="2">
        <f>IFERROR(__xludf.DUMMYFUNCTION("""COMPUTED_VALUE"""),45474.66666666667)</f>
        <v>45474.66667</v>
      </c>
      <c r="E126" s="1">
        <f>IFERROR(__xludf.DUMMYFUNCTION("""COMPUTED_VALUE"""),1632.0)</f>
        <v>1632</v>
      </c>
      <c r="G126" s="2">
        <f>IFERROR(__xludf.DUMMYFUNCTION("""COMPUTED_VALUE"""),45474.66666666667)</f>
        <v>45474.66667</v>
      </c>
      <c r="H126" s="1">
        <f>IFERROR(__xludf.DUMMYFUNCTION("""COMPUTED_VALUE"""),1605.84)</f>
        <v>1605.84</v>
      </c>
      <c r="J126" s="2">
        <f>IFERROR(__xludf.DUMMYFUNCTION("""COMPUTED_VALUE"""),45474.66666666667)</f>
        <v>45474.66667</v>
      </c>
      <c r="K126" s="1">
        <f>IFERROR(__xludf.DUMMYFUNCTION("""COMPUTED_VALUE"""),1620.94)</f>
        <v>1620.94</v>
      </c>
      <c r="M126" s="2">
        <f>IFERROR(__xludf.DUMMYFUNCTION("""COMPUTED_VALUE"""),45474.66666666667)</f>
        <v>45474.66667</v>
      </c>
      <c r="N126" s="1">
        <f>IFERROR(__xludf.DUMMYFUNCTION("""COMPUTED_VALUE"""),6212513.0)</f>
        <v>6212513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IFERROR(__xludf.DUMMYFUNCTION("""COMPUTED_VALUE"""),1622.56)</f>
        <v>1622.56</v>
      </c>
      <c r="D127" s="2">
        <f>IFERROR(__xludf.DUMMYFUNCTION("""COMPUTED_VALUE"""),45475.66666666667)</f>
        <v>45475.66667</v>
      </c>
      <c r="E127" s="1">
        <f>IFERROR(__xludf.DUMMYFUNCTION("""COMPUTED_VALUE"""),1641.89)</f>
        <v>1641.89</v>
      </c>
      <c r="G127" s="2">
        <f>IFERROR(__xludf.DUMMYFUNCTION("""COMPUTED_VALUE"""),45475.66666666667)</f>
        <v>45475.66667</v>
      </c>
      <c r="H127" s="1">
        <f>IFERROR(__xludf.DUMMYFUNCTION("""COMPUTED_VALUE"""),1615.33)</f>
        <v>1615.33</v>
      </c>
      <c r="J127" s="2">
        <f>IFERROR(__xludf.DUMMYFUNCTION("""COMPUTED_VALUE"""),45475.66666666667)</f>
        <v>45475.66667</v>
      </c>
      <c r="K127" s="1">
        <f>IFERROR(__xludf.DUMMYFUNCTION("""COMPUTED_VALUE"""),1632.58)</f>
        <v>1632.58</v>
      </c>
      <c r="M127" s="2">
        <f>IFERROR(__xludf.DUMMYFUNCTION("""COMPUTED_VALUE"""),45475.66666666667)</f>
        <v>45475.66667</v>
      </c>
      <c r="N127" s="1">
        <f>IFERROR(__xludf.DUMMYFUNCTION("""COMPUTED_VALUE"""),5920862.0)</f>
        <v>5920862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IFERROR(__xludf.DUMMYFUNCTION("""COMPUTED_VALUE"""),1635.08)</f>
        <v>1635.08</v>
      </c>
      <c r="D128" s="2">
        <f>IFERROR(__xludf.DUMMYFUNCTION("""COMPUTED_VALUE"""),45476.54166666667)</f>
        <v>45476.54167</v>
      </c>
      <c r="E128" s="1">
        <f>IFERROR(__xludf.DUMMYFUNCTION("""COMPUTED_VALUE"""),1654.87)</f>
        <v>1654.87</v>
      </c>
      <c r="G128" s="2">
        <f>IFERROR(__xludf.DUMMYFUNCTION("""COMPUTED_VALUE"""),45476.54166666667)</f>
        <v>45476.54167</v>
      </c>
      <c r="H128" s="1">
        <f>IFERROR(__xludf.DUMMYFUNCTION("""COMPUTED_VALUE"""),1628.75)</f>
        <v>1628.75</v>
      </c>
      <c r="J128" s="2">
        <f>IFERROR(__xludf.DUMMYFUNCTION("""COMPUTED_VALUE"""),45476.54166666667)</f>
        <v>45476.54167</v>
      </c>
      <c r="K128" s="1">
        <f>IFERROR(__xludf.DUMMYFUNCTION("""COMPUTED_VALUE"""),1635.22)</f>
        <v>1635.22</v>
      </c>
      <c r="M128" s="2">
        <f>IFERROR(__xludf.DUMMYFUNCTION("""COMPUTED_VALUE"""),45476.54166666667)</f>
        <v>45476.54167</v>
      </c>
      <c r="N128" s="1">
        <f>IFERROR(__xludf.DUMMYFUNCTION("""COMPUTED_VALUE"""),3053063.0)</f>
        <v>3053063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IFERROR(__xludf.DUMMYFUNCTION("""COMPUTED_VALUE"""),1635.11)</f>
        <v>1635.11</v>
      </c>
      <c r="D129" s="2">
        <f>IFERROR(__xludf.DUMMYFUNCTION("""COMPUTED_VALUE"""),45478.66666666667)</f>
        <v>45478.66667</v>
      </c>
      <c r="E129" s="1">
        <f>IFERROR(__xludf.DUMMYFUNCTION("""COMPUTED_VALUE"""),1638.31)</f>
        <v>1638.31</v>
      </c>
      <c r="G129" s="2">
        <f>IFERROR(__xludf.DUMMYFUNCTION("""COMPUTED_VALUE"""),45478.66666666667)</f>
        <v>45478.66667</v>
      </c>
      <c r="H129" s="1">
        <f>IFERROR(__xludf.DUMMYFUNCTION("""COMPUTED_VALUE"""),1613.94)</f>
        <v>1613.94</v>
      </c>
      <c r="J129" s="2">
        <f>IFERROR(__xludf.DUMMYFUNCTION("""COMPUTED_VALUE"""),45478.66666666667)</f>
        <v>45478.66667</v>
      </c>
      <c r="K129" s="1">
        <f>IFERROR(__xludf.DUMMYFUNCTION("""COMPUTED_VALUE"""),1628.85)</f>
        <v>1628.85</v>
      </c>
      <c r="M129" s="2">
        <f>IFERROR(__xludf.DUMMYFUNCTION("""COMPUTED_VALUE"""),45478.66666666667)</f>
        <v>45478.66667</v>
      </c>
      <c r="N129" s="1">
        <f>IFERROR(__xludf.DUMMYFUNCTION("""COMPUTED_VALUE"""),5727365.0)</f>
        <v>5727365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IFERROR(__xludf.DUMMYFUNCTION("""COMPUTED_VALUE"""),1631.57)</f>
        <v>1631.57</v>
      </c>
      <c r="D130" s="2">
        <f>IFERROR(__xludf.DUMMYFUNCTION("""COMPUTED_VALUE"""),45481.66666666667)</f>
        <v>45481.66667</v>
      </c>
      <c r="E130" s="1">
        <f>IFERROR(__xludf.DUMMYFUNCTION("""COMPUTED_VALUE"""),1634.28)</f>
        <v>1634.28</v>
      </c>
      <c r="G130" s="2">
        <f>IFERROR(__xludf.DUMMYFUNCTION("""COMPUTED_VALUE"""),45481.66666666667)</f>
        <v>45481.66667</v>
      </c>
      <c r="H130" s="1">
        <f>IFERROR(__xludf.DUMMYFUNCTION("""COMPUTED_VALUE"""),1583.2)</f>
        <v>1583.2</v>
      </c>
      <c r="J130" s="2">
        <f>IFERROR(__xludf.DUMMYFUNCTION("""COMPUTED_VALUE"""),45481.66666666667)</f>
        <v>45481.66667</v>
      </c>
      <c r="K130" s="1">
        <f>IFERROR(__xludf.DUMMYFUNCTION("""COMPUTED_VALUE"""),1612.54)</f>
        <v>1612.54</v>
      </c>
      <c r="M130" s="2">
        <f>IFERROR(__xludf.DUMMYFUNCTION("""COMPUTED_VALUE"""),45481.66666666667)</f>
        <v>45481.66667</v>
      </c>
      <c r="N130" s="1">
        <f>IFERROR(__xludf.DUMMYFUNCTION("""COMPUTED_VALUE"""),5896915.0)</f>
        <v>5896915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IFERROR(__xludf.DUMMYFUNCTION("""COMPUTED_VALUE"""),1604.09)</f>
        <v>1604.09</v>
      </c>
      <c r="D131" s="2">
        <f>IFERROR(__xludf.DUMMYFUNCTION("""COMPUTED_VALUE"""),45482.66666666667)</f>
        <v>45482.66667</v>
      </c>
      <c r="E131" s="1">
        <f>IFERROR(__xludf.DUMMYFUNCTION("""COMPUTED_VALUE"""),1605.06)</f>
        <v>1605.06</v>
      </c>
      <c r="G131" s="2">
        <f>IFERROR(__xludf.DUMMYFUNCTION("""COMPUTED_VALUE"""),45482.66666666667)</f>
        <v>45482.66667</v>
      </c>
      <c r="H131" s="1">
        <f>IFERROR(__xludf.DUMMYFUNCTION("""COMPUTED_VALUE"""),1572.82)</f>
        <v>1572.82</v>
      </c>
      <c r="J131" s="2">
        <f>IFERROR(__xludf.DUMMYFUNCTION("""COMPUTED_VALUE"""),45482.66666666667)</f>
        <v>45482.66667</v>
      </c>
      <c r="K131" s="1">
        <f>IFERROR(__xludf.DUMMYFUNCTION("""COMPUTED_VALUE"""),1574.97)</f>
        <v>1574.97</v>
      </c>
      <c r="M131" s="2">
        <f>IFERROR(__xludf.DUMMYFUNCTION("""COMPUTED_VALUE"""),45482.66666666667)</f>
        <v>45482.66667</v>
      </c>
      <c r="N131" s="1">
        <f>IFERROR(__xludf.DUMMYFUNCTION("""COMPUTED_VALUE"""),5706168.0)</f>
        <v>5706168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IFERROR(__xludf.DUMMYFUNCTION("""COMPUTED_VALUE"""),1578.65)</f>
        <v>1578.65</v>
      </c>
      <c r="D132" s="2">
        <f>IFERROR(__xludf.DUMMYFUNCTION("""COMPUTED_VALUE"""),45483.66666666667)</f>
        <v>45483.66667</v>
      </c>
      <c r="E132" s="1">
        <f>IFERROR(__xludf.DUMMYFUNCTION("""COMPUTED_VALUE"""),1602.66)</f>
        <v>1602.66</v>
      </c>
      <c r="G132" s="2">
        <f>IFERROR(__xludf.DUMMYFUNCTION("""COMPUTED_VALUE"""),45483.66666666667)</f>
        <v>45483.66667</v>
      </c>
      <c r="H132" s="1">
        <f>IFERROR(__xludf.DUMMYFUNCTION("""COMPUTED_VALUE"""),1576.8)</f>
        <v>1576.8</v>
      </c>
      <c r="J132" s="2">
        <f>IFERROR(__xludf.DUMMYFUNCTION("""COMPUTED_VALUE"""),45483.66666666667)</f>
        <v>45483.66667</v>
      </c>
      <c r="K132" s="1">
        <f>IFERROR(__xludf.DUMMYFUNCTION("""COMPUTED_VALUE"""),1602.0)</f>
        <v>1602</v>
      </c>
      <c r="M132" s="2">
        <f>IFERROR(__xludf.DUMMYFUNCTION("""COMPUTED_VALUE"""),45483.66666666667)</f>
        <v>45483.66667</v>
      </c>
      <c r="N132" s="1">
        <f>IFERROR(__xludf.DUMMYFUNCTION("""COMPUTED_VALUE"""),4947369.0)</f>
        <v>4947369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IFERROR(__xludf.DUMMYFUNCTION("""COMPUTED_VALUE"""),1608.17)</f>
        <v>1608.17</v>
      </c>
      <c r="D133" s="2">
        <f>IFERROR(__xludf.DUMMYFUNCTION("""COMPUTED_VALUE"""),45484.66666666667)</f>
        <v>45484.66667</v>
      </c>
      <c r="E133" s="1">
        <f>IFERROR(__xludf.DUMMYFUNCTION("""COMPUTED_VALUE"""),1643.79)</f>
        <v>1643.79</v>
      </c>
      <c r="G133" s="2">
        <f>IFERROR(__xludf.DUMMYFUNCTION("""COMPUTED_VALUE"""),45484.66666666667)</f>
        <v>45484.66667</v>
      </c>
      <c r="H133" s="1">
        <f>IFERROR(__xludf.DUMMYFUNCTION("""COMPUTED_VALUE"""),1608.17)</f>
        <v>1608.17</v>
      </c>
      <c r="J133" s="2">
        <f>IFERROR(__xludf.DUMMYFUNCTION("""COMPUTED_VALUE"""),45484.66666666667)</f>
        <v>45484.66667</v>
      </c>
      <c r="K133" s="1">
        <f>IFERROR(__xludf.DUMMYFUNCTION("""COMPUTED_VALUE"""),1638.88)</f>
        <v>1638.88</v>
      </c>
      <c r="M133" s="2">
        <f>IFERROR(__xludf.DUMMYFUNCTION("""COMPUTED_VALUE"""),45484.66666666667)</f>
        <v>45484.66667</v>
      </c>
      <c r="N133" s="1">
        <f>IFERROR(__xludf.DUMMYFUNCTION("""COMPUTED_VALUE"""),6349641.0)</f>
        <v>6349641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IFERROR(__xludf.DUMMYFUNCTION("""COMPUTED_VALUE"""),1646.41)</f>
        <v>1646.41</v>
      </c>
      <c r="D134" s="2">
        <f>IFERROR(__xludf.DUMMYFUNCTION("""COMPUTED_VALUE"""),45485.66666666667)</f>
        <v>45485.66667</v>
      </c>
      <c r="E134" s="1">
        <f>IFERROR(__xludf.DUMMYFUNCTION("""COMPUTED_VALUE"""),1689.57)</f>
        <v>1689.57</v>
      </c>
      <c r="G134" s="2">
        <f>IFERROR(__xludf.DUMMYFUNCTION("""COMPUTED_VALUE"""),45485.66666666667)</f>
        <v>45485.66667</v>
      </c>
      <c r="H134" s="1">
        <f>IFERROR(__xludf.DUMMYFUNCTION("""COMPUTED_VALUE"""),1646.41)</f>
        <v>1646.41</v>
      </c>
      <c r="J134" s="2">
        <f>IFERROR(__xludf.DUMMYFUNCTION("""COMPUTED_VALUE"""),45485.66666666667)</f>
        <v>45485.66667</v>
      </c>
      <c r="K134" s="1">
        <f>IFERROR(__xludf.DUMMYFUNCTION("""COMPUTED_VALUE"""),1664.92)</f>
        <v>1664.92</v>
      </c>
      <c r="M134" s="2">
        <f>IFERROR(__xludf.DUMMYFUNCTION("""COMPUTED_VALUE"""),45485.66666666667)</f>
        <v>45485.66667</v>
      </c>
      <c r="N134" s="1">
        <f>IFERROR(__xludf.DUMMYFUNCTION("""COMPUTED_VALUE"""),7852336.0)</f>
        <v>7852336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IFERROR(__xludf.DUMMYFUNCTION("""COMPUTED_VALUE"""),1672.86)</f>
        <v>1672.86</v>
      </c>
      <c r="D135" s="2">
        <f>IFERROR(__xludf.DUMMYFUNCTION("""COMPUTED_VALUE"""),45488.66666666667)</f>
        <v>45488.66667</v>
      </c>
      <c r="E135" s="1">
        <f>IFERROR(__xludf.DUMMYFUNCTION("""COMPUTED_VALUE"""),1732.82)</f>
        <v>1732.82</v>
      </c>
      <c r="G135" s="2">
        <f>IFERROR(__xludf.DUMMYFUNCTION("""COMPUTED_VALUE"""),45488.66666666667)</f>
        <v>45488.66667</v>
      </c>
      <c r="H135" s="1">
        <f>IFERROR(__xludf.DUMMYFUNCTION("""COMPUTED_VALUE"""),1669.11)</f>
        <v>1669.11</v>
      </c>
      <c r="J135" s="2">
        <f>IFERROR(__xludf.DUMMYFUNCTION("""COMPUTED_VALUE"""),45488.66666666667)</f>
        <v>45488.66667</v>
      </c>
      <c r="K135" s="1">
        <f>IFERROR(__xludf.DUMMYFUNCTION("""COMPUTED_VALUE"""),1718.82)</f>
        <v>1718.82</v>
      </c>
      <c r="M135" s="2">
        <f>IFERROR(__xludf.DUMMYFUNCTION("""COMPUTED_VALUE"""),45488.66666666667)</f>
        <v>45488.66667</v>
      </c>
      <c r="N135" s="1">
        <f>IFERROR(__xludf.DUMMYFUNCTION("""COMPUTED_VALUE"""),8370950.0)</f>
        <v>8370950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IFERROR(__xludf.DUMMYFUNCTION("""COMPUTED_VALUE"""),1722.34)</f>
        <v>1722.34</v>
      </c>
      <c r="D136" s="2">
        <f>IFERROR(__xludf.DUMMYFUNCTION("""COMPUTED_VALUE"""),45489.66666666667)</f>
        <v>45489.66667</v>
      </c>
      <c r="E136" s="1">
        <f>IFERROR(__xludf.DUMMYFUNCTION("""COMPUTED_VALUE"""),1795.21)</f>
        <v>1795.21</v>
      </c>
      <c r="G136" s="2">
        <f>IFERROR(__xludf.DUMMYFUNCTION("""COMPUTED_VALUE"""),45489.66666666667)</f>
        <v>45489.66667</v>
      </c>
      <c r="H136" s="1">
        <f>IFERROR(__xludf.DUMMYFUNCTION("""COMPUTED_VALUE"""),1722.34)</f>
        <v>1722.34</v>
      </c>
      <c r="J136" s="2">
        <f>IFERROR(__xludf.DUMMYFUNCTION("""COMPUTED_VALUE"""),45489.66666666667)</f>
        <v>45489.66667</v>
      </c>
      <c r="K136" s="1">
        <f>IFERROR(__xludf.DUMMYFUNCTION("""COMPUTED_VALUE"""),1793.62)</f>
        <v>1793.62</v>
      </c>
      <c r="M136" s="2">
        <f>IFERROR(__xludf.DUMMYFUNCTION("""COMPUTED_VALUE"""),45489.66666666667)</f>
        <v>45489.66667</v>
      </c>
      <c r="N136" s="1">
        <f>IFERROR(__xludf.DUMMYFUNCTION("""COMPUTED_VALUE"""),9321458.0)</f>
        <v>9321458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IFERROR(__xludf.DUMMYFUNCTION("""COMPUTED_VALUE"""),1781.69)</f>
        <v>1781.69</v>
      </c>
      <c r="D137" s="2">
        <f>IFERROR(__xludf.DUMMYFUNCTION("""COMPUTED_VALUE"""),45490.66666666667)</f>
        <v>45490.66667</v>
      </c>
      <c r="E137" s="1">
        <f>IFERROR(__xludf.DUMMYFUNCTION("""COMPUTED_VALUE"""),1781.69)</f>
        <v>1781.69</v>
      </c>
      <c r="G137" s="2">
        <f>IFERROR(__xludf.DUMMYFUNCTION("""COMPUTED_VALUE"""),45490.66666666667)</f>
        <v>45490.66667</v>
      </c>
      <c r="H137" s="1">
        <f>IFERROR(__xludf.DUMMYFUNCTION("""COMPUTED_VALUE"""),1728.19)</f>
        <v>1728.19</v>
      </c>
      <c r="J137" s="2">
        <f>IFERROR(__xludf.DUMMYFUNCTION("""COMPUTED_VALUE"""),45490.66666666667)</f>
        <v>45490.66667</v>
      </c>
      <c r="K137" s="1">
        <f>IFERROR(__xludf.DUMMYFUNCTION("""COMPUTED_VALUE"""),1728.39)</f>
        <v>1728.39</v>
      </c>
      <c r="M137" s="2">
        <f>IFERROR(__xludf.DUMMYFUNCTION("""COMPUTED_VALUE"""),45490.66666666667)</f>
        <v>45490.66667</v>
      </c>
      <c r="N137" s="1">
        <f>IFERROR(__xludf.DUMMYFUNCTION("""COMPUTED_VALUE"""),1.0044175E7)</f>
        <v>10044175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IFERROR(__xludf.DUMMYFUNCTION("""COMPUTED_VALUE"""),1724.34)</f>
        <v>1724.34</v>
      </c>
      <c r="D138" s="2">
        <f>IFERROR(__xludf.DUMMYFUNCTION("""COMPUTED_VALUE"""),45491.66666666667)</f>
        <v>45491.66667</v>
      </c>
      <c r="E138" s="1">
        <f>IFERROR(__xludf.DUMMYFUNCTION("""COMPUTED_VALUE"""),1732.99)</f>
        <v>1732.99</v>
      </c>
      <c r="G138" s="2">
        <f>IFERROR(__xludf.DUMMYFUNCTION("""COMPUTED_VALUE"""),45491.66666666667)</f>
        <v>45491.66667</v>
      </c>
      <c r="H138" s="1">
        <f>IFERROR(__xludf.DUMMYFUNCTION("""COMPUTED_VALUE"""),1685.02)</f>
        <v>1685.02</v>
      </c>
      <c r="J138" s="2">
        <f>IFERROR(__xludf.DUMMYFUNCTION("""COMPUTED_VALUE"""),45491.66666666667)</f>
        <v>45491.66667</v>
      </c>
      <c r="K138" s="1">
        <f>IFERROR(__xludf.DUMMYFUNCTION("""COMPUTED_VALUE"""),1698.39)</f>
        <v>1698.39</v>
      </c>
      <c r="M138" s="2">
        <f>IFERROR(__xludf.DUMMYFUNCTION("""COMPUTED_VALUE"""),45491.66666666667)</f>
        <v>45491.66667</v>
      </c>
      <c r="N138" s="1">
        <f>IFERROR(__xludf.DUMMYFUNCTION("""COMPUTED_VALUE"""),8371190.0)</f>
        <v>8371190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IFERROR(__xludf.DUMMYFUNCTION("""COMPUTED_VALUE"""),1701.72)</f>
        <v>1701.72</v>
      </c>
      <c r="D139" s="2">
        <f>IFERROR(__xludf.DUMMYFUNCTION("""COMPUTED_VALUE"""),45492.66666666667)</f>
        <v>45492.66667</v>
      </c>
      <c r="E139" s="1">
        <f>IFERROR(__xludf.DUMMYFUNCTION("""COMPUTED_VALUE"""),1715.82)</f>
        <v>1715.82</v>
      </c>
      <c r="G139" s="2">
        <f>IFERROR(__xludf.DUMMYFUNCTION("""COMPUTED_VALUE"""),45492.66666666667)</f>
        <v>45492.66667</v>
      </c>
      <c r="H139" s="1">
        <f>IFERROR(__xludf.DUMMYFUNCTION("""COMPUTED_VALUE"""),1684.21)</f>
        <v>1684.21</v>
      </c>
      <c r="J139" s="2">
        <f>IFERROR(__xludf.DUMMYFUNCTION("""COMPUTED_VALUE"""),45492.66666666667)</f>
        <v>45492.66667</v>
      </c>
      <c r="K139" s="1">
        <f>IFERROR(__xludf.DUMMYFUNCTION("""COMPUTED_VALUE"""),1710.87)</f>
        <v>1710.87</v>
      </c>
      <c r="M139" s="2">
        <f>IFERROR(__xludf.DUMMYFUNCTION("""COMPUTED_VALUE"""),45492.66666666667)</f>
        <v>45492.66667</v>
      </c>
      <c r="N139" s="1">
        <f>IFERROR(__xludf.DUMMYFUNCTION("""COMPUTED_VALUE"""),5587898.0)</f>
        <v>5587898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IFERROR(__xludf.DUMMYFUNCTION("""COMPUTED_VALUE"""),1721.31)</f>
        <v>1721.31</v>
      </c>
      <c r="D140" s="2">
        <f>IFERROR(__xludf.DUMMYFUNCTION("""COMPUTED_VALUE"""),45495.66666666667)</f>
        <v>45495.66667</v>
      </c>
      <c r="E140" s="1">
        <f>IFERROR(__xludf.DUMMYFUNCTION("""COMPUTED_VALUE"""),1737.27)</f>
        <v>1737.27</v>
      </c>
      <c r="G140" s="2">
        <f>IFERROR(__xludf.DUMMYFUNCTION("""COMPUTED_VALUE"""),45495.66666666667)</f>
        <v>45495.66667</v>
      </c>
      <c r="H140" s="1">
        <f>IFERROR(__xludf.DUMMYFUNCTION("""COMPUTED_VALUE"""),1689.13)</f>
        <v>1689.13</v>
      </c>
      <c r="J140" s="2">
        <f>IFERROR(__xludf.DUMMYFUNCTION("""COMPUTED_VALUE"""),45495.66666666667)</f>
        <v>45495.66667</v>
      </c>
      <c r="K140" s="1">
        <f>IFERROR(__xludf.DUMMYFUNCTION("""COMPUTED_VALUE"""),1716.08)</f>
        <v>1716.08</v>
      </c>
      <c r="M140" s="2">
        <f>IFERROR(__xludf.DUMMYFUNCTION("""COMPUTED_VALUE"""),45495.66666666667)</f>
        <v>45495.66667</v>
      </c>
      <c r="N140" s="1">
        <f>IFERROR(__xludf.DUMMYFUNCTION("""COMPUTED_VALUE"""),6570921.0)</f>
        <v>6570921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IFERROR(__xludf.DUMMYFUNCTION("""COMPUTED_VALUE"""),1703.99)</f>
        <v>1703.99</v>
      </c>
      <c r="D141" s="2">
        <f>IFERROR(__xludf.DUMMYFUNCTION("""COMPUTED_VALUE"""),45496.66666666667)</f>
        <v>45496.66667</v>
      </c>
      <c r="E141" s="1">
        <f>IFERROR(__xludf.DUMMYFUNCTION("""COMPUTED_VALUE"""),1721.89)</f>
        <v>1721.89</v>
      </c>
      <c r="G141" s="2">
        <f>IFERROR(__xludf.DUMMYFUNCTION("""COMPUTED_VALUE"""),45496.66666666667)</f>
        <v>45496.66667</v>
      </c>
      <c r="H141" s="1">
        <f>IFERROR(__xludf.DUMMYFUNCTION("""COMPUTED_VALUE"""),1693.67)</f>
        <v>1693.67</v>
      </c>
      <c r="J141" s="2">
        <f>IFERROR(__xludf.DUMMYFUNCTION("""COMPUTED_VALUE"""),45496.66666666667)</f>
        <v>45496.66667</v>
      </c>
      <c r="K141" s="1">
        <f>IFERROR(__xludf.DUMMYFUNCTION("""COMPUTED_VALUE"""),1700.34)</f>
        <v>1700.34</v>
      </c>
      <c r="M141" s="2">
        <f>IFERROR(__xludf.DUMMYFUNCTION("""COMPUTED_VALUE"""),45496.66666666667)</f>
        <v>45496.66667</v>
      </c>
      <c r="N141" s="1">
        <f>IFERROR(__xludf.DUMMYFUNCTION("""COMPUTED_VALUE"""),6232745.0)</f>
        <v>6232745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IFERROR(__xludf.DUMMYFUNCTION("""COMPUTED_VALUE"""),1710.5)</f>
        <v>1710.5</v>
      </c>
      <c r="D142" s="2">
        <f>IFERROR(__xludf.DUMMYFUNCTION("""COMPUTED_VALUE"""),45497.66666666667)</f>
        <v>45497.66667</v>
      </c>
      <c r="E142" s="1">
        <f>IFERROR(__xludf.DUMMYFUNCTION("""COMPUTED_VALUE"""),1735.51)</f>
        <v>1735.51</v>
      </c>
      <c r="G142" s="2">
        <f>IFERROR(__xludf.DUMMYFUNCTION("""COMPUTED_VALUE"""),45497.66666666667)</f>
        <v>45497.66667</v>
      </c>
      <c r="H142" s="1">
        <f>IFERROR(__xludf.DUMMYFUNCTION("""COMPUTED_VALUE"""),1630.26)</f>
        <v>1630.26</v>
      </c>
      <c r="J142" s="2">
        <f>IFERROR(__xludf.DUMMYFUNCTION("""COMPUTED_VALUE"""),45497.66666666667)</f>
        <v>45497.66667</v>
      </c>
      <c r="K142" s="1">
        <f>IFERROR(__xludf.DUMMYFUNCTION("""COMPUTED_VALUE"""),1696.26)</f>
        <v>1696.26</v>
      </c>
      <c r="M142" s="2">
        <f>IFERROR(__xludf.DUMMYFUNCTION("""COMPUTED_VALUE"""),45497.66666666667)</f>
        <v>45497.66667</v>
      </c>
      <c r="N142" s="1">
        <f>IFERROR(__xludf.DUMMYFUNCTION("""COMPUTED_VALUE"""),1.0038326E7)</f>
        <v>10038326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IFERROR(__xludf.DUMMYFUNCTION("""COMPUTED_VALUE"""),1693.95)</f>
        <v>1693.95</v>
      </c>
      <c r="D143" s="2">
        <f>IFERROR(__xludf.DUMMYFUNCTION("""COMPUTED_VALUE"""),45498.66666666667)</f>
        <v>45498.66667</v>
      </c>
      <c r="E143" s="1">
        <f>IFERROR(__xludf.DUMMYFUNCTION("""COMPUTED_VALUE"""),1817.74)</f>
        <v>1817.74</v>
      </c>
      <c r="G143" s="2">
        <f>IFERROR(__xludf.DUMMYFUNCTION("""COMPUTED_VALUE"""),45498.66666666667)</f>
        <v>45498.66667</v>
      </c>
      <c r="H143" s="1">
        <f>IFERROR(__xludf.DUMMYFUNCTION("""COMPUTED_VALUE"""),1693.95)</f>
        <v>1693.95</v>
      </c>
      <c r="J143" s="2">
        <f>IFERROR(__xludf.DUMMYFUNCTION("""COMPUTED_VALUE"""),45498.66666666667)</f>
        <v>45498.66667</v>
      </c>
      <c r="K143" s="1">
        <f>IFERROR(__xludf.DUMMYFUNCTION("""COMPUTED_VALUE"""),1773.22)</f>
        <v>1773.22</v>
      </c>
      <c r="M143" s="2">
        <f>IFERROR(__xludf.DUMMYFUNCTION("""COMPUTED_VALUE"""),45498.66666666667)</f>
        <v>45498.66667</v>
      </c>
      <c r="N143" s="1">
        <f>IFERROR(__xludf.DUMMYFUNCTION("""COMPUTED_VALUE"""),1.5262431E7)</f>
        <v>15262431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IFERROR(__xludf.DUMMYFUNCTION("""COMPUTED_VALUE"""),1706.56)</f>
        <v>1706.56</v>
      </c>
      <c r="D144" s="2">
        <f>IFERROR(__xludf.DUMMYFUNCTION("""COMPUTED_VALUE"""),45499.66666666667)</f>
        <v>45499.66667</v>
      </c>
      <c r="E144" s="1">
        <f>IFERROR(__xludf.DUMMYFUNCTION("""COMPUTED_VALUE"""),1743.92)</f>
        <v>1743.92</v>
      </c>
      <c r="G144" s="2">
        <f>IFERROR(__xludf.DUMMYFUNCTION("""COMPUTED_VALUE"""),45499.66666666667)</f>
        <v>45499.66667</v>
      </c>
      <c r="H144" s="1">
        <f>IFERROR(__xludf.DUMMYFUNCTION("""COMPUTED_VALUE"""),1681.07)</f>
        <v>1681.07</v>
      </c>
      <c r="J144" s="2">
        <f>IFERROR(__xludf.DUMMYFUNCTION("""COMPUTED_VALUE"""),45499.66666666667)</f>
        <v>45499.66667</v>
      </c>
      <c r="K144" s="1">
        <f>IFERROR(__xludf.DUMMYFUNCTION("""COMPUTED_VALUE"""),1704.83)</f>
        <v>1704.83</v>
      </c>
      <c r="M144" s="2">
        <f>IFERROR(__xludf.DUMMYFUNCTION("""COMPUTED_VALUE"""),45499.66666666667)</f>
        <v>45499.66667</v>
      </c>
      <c r="N144" s="1">
        <f>IFERROR(__xludf.DUMMYFUNCTION("""COMPUTED_VALUE"""),1.1277834E7)</f>
        <v>11277834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IFERROR(__xludf.DUMMYFUNCTION("""COMPUTED_VALUE"""),1708.6)</f>
        <v>1708.6</v>
      </c>
      <c r="D145" s="2">
        <f>IFERROR(__xludf.DUMMYFUNCTION("""COMPUTED_VALUE"""),45502.66666666667)</f>
        <v>45502.66667</v>
      </c>
      <c r="E145" s="1">
        <f>IFERROR(__xludf.DUMMYFUNCTION("""COMPUTED_VALUE"""),1737.46)</f>
        <v>1737.46</v>
      </c>
      <c r="G145" s="2">
        <f>IFERROR(__xludf.DUMMYFUNCTION("""COMPUTED_VALUE"""),45502.66666666667)</f>
        <v>45502.66667</v>
      </c>
      <c r="H145" s="1">
        <f>IFERROR(__xludf.DUMMYFUNCTION("""COMPUTED_VALUE"""),1690.03)</f>
        <v>1690.03</v>
      </c>
      <c r="J145" s="2">
        <f>IFERROR(__xludf.DUMMYFUNCTION("""COMPUTED_VALUE"""),45502.66666666667)</f>
        <v>45502.66667</v>
      </c>
      <c r="K145" s="1">
        <f>IFERROR(__xludf.DUMMYFUNCTION("""COMPUTED_VALUE"""),1697.26)</f>
        <v>1697.26</v>
      </c>
      <c r="M145" s="2">
        <f>IFERROR(__xludf.DUMMYFUNCTION("""COMPUTED_VALUE"""),45502.66666666667)</f>
        <v>45502.66667</v>
      </c>
      <c r="N145" s="1">
        <f>IFERROR(__xludf.DUMMYFUNCTION("""COMPUTED_VALUE"""),7359346.0)</f>
        <v>7359346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IFERROR(__xludf.DUMMYFUNCTION("""COMPUTED_VALUE"""),1710.43)</f>
        <v>1710.43</v>
      </c>
      <c r="D146" s="2">
        <f>IFERROR(__xludf.DUMMYFUNCTION("""COMPUTED_VALUE"""),45503.66666666667)</f>
        <v>45503.66667</v>
      </c>
      <c r="E146" s="1">
        <f>IFERROR(__xludf.DUMMYFUNCTION("""COMPUTED_VALUE"""),1753.34)</f>
        <v>1753.34</v>
      </c>
      <c r="G146" s="2">
        <f>IFERROR(__xludf.DUMMYFUNCTION("""COMPUTED_VALUE"""),45503.66666666667)</f>
        <v>45503.66667</v>
      </c>
      <c r="H146" s="1">
        <f>IFERROR(__xludf.DUMMYFUNCTION("""COMPUTED_VALUE"""),1708.95)</f>
        <v>1708.95</v>
      </c>
      <c r="J146" s="2">
        <f>IFERROR(__xludf.DUMMYFUNCTION("""COMPUTED_VALUE"""),45503.66666666667)</f>
        <v>45503.66667</v>
      </c>
      <c r="K146" s="1">
        <f>IFERROR(__xludf.DUMMYFUNCTION("""COMPUTED_VALUE"""),1736.18)</f>
        <v>1736.18</v>
      </c>
      <c r="M146" s="2">
        <f>IFERROR(__xludf.DUMMYFUNCTION("""COMPUTED_VALUE"""),45503.66666666667)</f>
        <v>45503.66667</v>
      </c>
      <c r="N146" s="1">
        <f>IFERROR(__xludf.DUMMYFUNCTION("""COMPUTED_VALUE"""),6820924.0)</f>
        <v>6820924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IFERROR(__xludf.DUMMYFUNCTION("""COMPUTED_VALUE"""),1739.27)</f>
        <v>1739.27</v>
      </c>
      <c r="D147" s="2">
        <f>IFERROR(__xludf.DUMMYFUNCTION("""COMPUTED_VALUE"""),45504.66666666667)</f>
        <v>45504.66667</v>
      </c>
      <c r="E147" s="1">
        <f>IFERROR(__xludf.DUMMYFUNCTION("""COMPUTED_VALUE"""),1798.09)</f>
        <v>1798.09</v>
      </c>
      <c r="G147" s="2">
        <f>IFERROR(__xludf.DUMMYFUNCTION("""COMPUTED_VALUE"""),45504.66666666667)</f>
        <v>45504.66667</v>
      </c>
      <c r="H147" s="1">
        <f>IFERROR(__xludf.DUMMYFUNCTION("""COMPUTED_VALUE"""),1736.12)</f>
        <v>1736.12</v>
      </c>
      <c r="J147" s="2">
        <f>IFERROR(__xludf.DUMMYFUNCTION("""COMPUTED_VALUE"""),45504.66666666667)</f>
        <v>45504.66667</v>
      </c>
      <c r="K147" s="1">
        <f>IFERROR(__xludf.DUMMYFUNCTION("""COMPUTED_VALUE"""),1763.45)</f>
        <v>1763.45</v>
      </c>
      <c r="M147" s="2">
        <f>IFERROR(__xludf.DUMMYFUNCTION("""COMPUTED_VALUE"""),45504.66666666667)</f>
        <v>45504.66667</v>
      </c>
      <c r="N147" s="1">
        <f>IFERROR(__xludf.DUMMYFUNCTION("""COMPUTED_VALUE"""),8143184.0)</f>
        <v>8143184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IFERROR(__xludf.DUMMYFUNCTION("""COMPUTED_VALUE"""),1772.81)</f>
        <v>1772.81</v>
      </c>
      <c r="D148" s="2">
        <f>IFERROR(__xludf.DUMMYFUNCTION("""COMPUTED_VALUE"""),45505.66666666667)</f>
        <v>45505.66667</v>
      </c>
      <c r="E148" s="1">
        <f>IFERROR(__xludf.DUMMYFUNCTION("""COMPUTED_VALUE"""),1812.07)</f>
        <v>1812.07</v>
      </c>
      <c r="G148" s="2">
        <f>IFERROR(__xludf.DUMMYFUNCTION("""COMPUTED_VALUE"""),45505.66666666667)</f>
        <v>45505.66667</v>
      </c>
      <c r="H148" s="1">
        <f>IFERROR(__xludf.DUMMYFUNCTION("""COMPUTED_VALUE"""),1708.41)</f>
        <v>1708.41</v>
      </c>
      <c r="J148" s="2">
        <f>IFERROR(__xludf.DUMMYFUNCTION("""COMPUTED_VALUE"""),45505.66666666667)</f>
        <v>45505.66667</v>
      </c>
      <c r="K148" s="1">
        <f>IFERROR(__xludf.DUMMYFUNCTION("""COMPUTED_VALUE"""),1714.53)</f>
        <v>1714.53</v>
      </c>
      <c r="M148" s="2">
        <f>IFERROR(__xludf.DUMMYFUNCTION("""COMPUTED_VALUE"""),45505.66666666667)</f>
        <v>45505.66667</v>
      </c>
      <c r="N148" s="1">
        <f>IFERROR(__xludf.DUMMYFUNCTION("""COMPUTED_VALUE"""),8244700.0)</f>
        <v>8244700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IFERROR(__xludf.DUMMYFUNCTION("""COMPUTED_VALUE"""),1697.45)</f>
        <v>1697.45</v>
      </c>
      <c r="D149" s="2">
        <f>IFERROR(__xludf.DUMMYFUNCTION("""COMPUTED_VALUE"""),45506.66666666667)</f>
        <v>45506.66667</v>
      </c>
      <c r="E149" s="1">
        <f>IFERROR(__xludf.DUMMYFUNCTION("""COMPUTED_VALUE"""),1697.45)</f>
        <v>1697.45</v>
      </c>
      <c r="G149" s="2">
        <f>IFERROR(__xludf.DUMMYFUNCTION("""COMPUTED_VALUE"""),45506.66666666667)</f>
        <v>45506.66667</v>
      </c>
      <c r="H149" s="1">
        <f>IFERROR(__xludf.DUMMYFUNCTION("""COMPUTED_VALUE"""),1606.93)</f>
        <v>1606.93</v>
      </c>
      <c r="J149" s="2">
        <f>IFERROR(__xludf.DUMMYFUNCTION("""COMPUTED_VALUE"""),45506.66666666667)</f>
        <v>45506.66667</v>
      </c>
      <c r="K149" s="1">
        <f>IFERROR(__xludf.DUMMYFUNCTION("""COMPUTED_VALUE"""),1654.84)</f>
        <v>1654.84</v>
      </c>
      <c r="M149" s="2">
        <f>IFERROR(__xludf.DUMMYFUNCTION("""COMPUTED_VALUE"""),45506.66666666667)</f>
        <v>45506.66667</v>
      </c>
      <c r="N149" s="1">
        <f>IFERROR(__xludf.DUMMYFUNCTION("""COMPUTED_VALUE"""),9759122.0)</f>
        <v>9759122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IFERROR(__xludf.DUMMYFUNCTION("""COMPUTED_VALUE"""),1617.18)</f>
        <v>1617.18</v>
      </c>
      <c r="D150" s="2">
        <f>IFERROR(__xludf.DUMMYFUNCTION("""COMPUTED_VALUE"""),45509.66666666667)</f>
        <v>45509.66667</v>
      </c>
      <c r="E150" s="1">
        <f>IFERROR(__xludf.DUMMYFUNCTION("""COMPUTED_VALUE"""),1679.22)</f>
        <v>1679.22</v>
      </c>
      <c r="G150" s="2">
        <f>IFERROR(__xludf.DUMMYFUNCTION("""COMPUTED_VALUE"""),45509.66666666667)</f>
        <v>45509.66667</v>
      </c>
      <c r="H150" s="1">
        <f>IFERROR(__xludf.DUMMYFUNCTION("""COMPUTED_VALUE"""),1580.31)</f>
        <v>1580.31</v>
      </c>
      <c r="J150" s="2">
        <f>IFERROR(__xludf.DUMMYFUNCTION("""COMPUTED_VALUE"""),45509.66666666667)</f>
        <v>45509.66667</v>
      </c>
      <c r="K150" s="1">
        <f>IFERROR(__xludf.DUMMYFUNCTION("""COMPUTED_VALUE"""),1639.29)</f>
        <v>1639.29</v>
      </c>
      <c r="M150" s="2">
        <f>IFERROR(__xludf.DUMMYFUNCTION("""COMPUTED_VALUE"""),45509.66666666667)</f>
        <v>45509.66667</v>
      </c>
      <c r="N150" s="1">
        <f>IFERROR(__xludf.DUMMYFUNCTION("""COMPUTED_VALUE"""),1.0631798E7)</f>
        <v>10631798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IFERROR(__xludf.DUMMYFUNCTION("""COMPUTED_VALUE"""),1643.12)</f>
        <v>1643.12</v>
      </c>
      <c r="D151" s="2">
        <f>IFERROR(__xludf.DUMMYFUNCTION("""COMPUTED_VALUE"""),45510.66666666667)</f>
        <v>45510.66667</v>
      </c>
      <c r="E151" s="1">
        <f>IFERROR(__xludf.DUMMYFUNCTION("""COMPUTED_VALUE"""),1713.02)</f>
        <v>1713.02</v>
      </c>
      <c r="G151" s="2">
        <f>IFERROR(__xludf.DUMMYFUNCTION("""COMPUTED_VALUE"""),45510.66666666667)</f>
        <v>45510.66667</v>
      </c>
      <c r="H151" s="1">
        <f>IFERROR(__xludf.DUMMYFUNCTION("""COMPUTED_VALUE"""),1640.07)</f>
        <v>1640.07</v>
      </c>
      <c r="J151" s="2">
        <f>IFERROR(__xludf.DUMMYFUNCTION("""COMPUTED_VALUE"""),45510.66666666667)</f>
        <v>45510.66667</v>
      </c>
      <c r="K151" s="1">
        <f>IFERROR(__xludf.DUMMYFUNCTION("""COMPUTED_VALUE"""),1677.29)</f>
        <v>1677.29</v>
      </c>
      <c r="M151" s="2">
        <f>IFERROR(__xludf.DUMMYFUNCTION("""COMPUTED_VALUE"""),45510.66666666667)</f>
        <v>45510.66667</v>
      </c>
      <c r="N151" s="1">
        <f>IFERROR(__xludf.DUMMYFUNCTION("""COMPUTED_VALUE"""),7106084.0)</f>
        <v>7106084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IFERROR(__xludf.DUMMYFUNCTION("""COMPUTED_VALUE"""),1684.69)</f>
        <v>1684.69</v>
      </c>
      <c r="D152" s="2">
        <f>IFERROR(__xludf.DUMMYFUNCTION("""COMPUTED_VALUE"""),45511.66666666667)</f>
        <v>45511.66667</v>
      </c>
      <c r="E152" s="1">
        <f>IFERROR(__xludf.DUMMYFUNCTION("""COMPUTED_VALUE"""),1698.21)</f>
        <v>1698.21</v>
      </c>
      <c r="G152" s="2">
        <f>IFERROR(__xludf.DUMMYFUNCTION("""COMPUTED_VALUE"""),45511.66666666667)</f>
        <v>45511.66667</v>
      </c>
      <c r="H152" s="1">
        <f>IFERROR(__xludf.DUMMYFUNCTION("""COMPUTED_VALUE"""),1649.56)</f>
        <v>1649.56</v>
      </c>
      <c r="J152" s="2">
        <f>IFERROR(__xludf.DUMMYFUNCTION("""COMPUTED_VALUE"""),45511.66666666667)</f>
        <v>45511.66667</v>
      </c>
      <c r="K152" s="1">
        <f>IFERROR(__xludf.DUMMYFUNCTION("""COMPUTED_VALUE"""),1649.56)</f>
        <v>1649.56</v>
      </c>
      <c r="M152" s="2">
        <f>IFERROR(__xludf.DUMMYFUNCTION("""COMPUTED_VALUE"""),45511.66666666667)</f>
        <v>45511.66667</v>
      </c>
      <c r="N152" s="1">
        <f>IFERROR(__xludf.DUMMYFUNCTION("""COMPUTED_VALUE"""),8187712.0)</f>
        <v>8187712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IFERROR(__xludf.DUMMYFUNCTION("""COMPUTED_VALUE"""),1670.18)</f>
        <v>1670.18</v>
      </c>
      <c r="D153" s="2">
        <f>IFERROR(__xludf.DUMMYFUNCTION("""COMPUTED_VALUE"""),45512.66666666667)</f>
        <v>45512.66667</v>
      </c>
      <c r="E153" s="1">
        <f>IFERROR(__xludf.DUMMYFUNCTION("""COMPUTED_VALUE"""),1685.22)</f>
        <v>1685.22</v>
      </c>
      <c r="G153" s="2">
        <f>IFERROR(__xludf.DUMMYFUNCTION("""COMPUTED_VALUE"""),45512.66666666667)</f>
        <v>45512.66667</v>
      </c>
      <c r="H153" s="1">
        <f>IFERROR(__xludf.DUMMYFUNCTION("""COMPUTED_VALUE"""),1657.03)</f>
        <v>1657.03</v>
      </c>
      <c r="J153" s="2">
        <f>IFERROR(__xludf.DUMMYFUNCTION("""COMPUTED_VALUE"""),45512.66666666667)</f>
        <v>45512.66667</v>
      </c>
      <c r="K153" s="1">
        <f>IFERROR(__xludf.DUMMYFUNCTION("""COMPUTED_VALUE"""),1676.49)</f>
        <v>1676.49</v>
      </c>
      <c r="M153" s="2">
        <f>IFERROR(__xludf.DUMMYFUNCTION("""COMPUTED_VALUE"""),45512.66666666667)</f>
        <v>45512.66667</v>
      </c>
      <c r="N153" s="1">
        <f>IFERROR(__xludf.DUMMYFUNCTION("""COMPUTED_VALUE"""),6367733.0)</f>
        <v>6367733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IFERROR(__xludf.DUMMYFUNCTION("""COMPUTED_VALUE"""),1672.61)</f>
        <v>1672.61</v>
      </c>
      <c r="D154" s="2">
        <f>IFERROR(__xludf.DUMMYFUNCTION("""COMPUTED_VALUE"""),45513.66666666667)</f>
        <v>45513.66667</v>
      </c>
      <c r="E154" s="1">
        <f>IFERROR(__xludf.DUMMYFUNCTION("""COMPUTED_VALUE"""),1682.55)</f>
        <v>1682.55</v>
      </c>
      <c r="G154" s="2">
        <f>IFERROR(__xludf.DUMMYFUNCTION("""COMPUTED_VALUE"""),45513.66666666667)</f>
        <v>45513.66667</v>
      </c>
      <c r="H154" s="1">
        <f>IFERROR(__xludf.DUMMYFUNCTION("""COMPUTED_VALUE"""),1634.46)</f>
        <v>1634.46</v>
      </c>
      <c r="J154" s="2">
        <f>IFERROR(__xludf.DUMMYFUNCTION("""COMPUTED_VALUE"""),45513.66666666667)</f>
        <v>45513.66667</v>
      </c>
      <c r="K154" s="1">
        <f>IFERROR(__xludf.DUMMYFUNCTION("""COMPUTED_VALUE"""),1649.26)</f>
        <v>1649.26</v>
      </c>
      <c r="M154" s="2">
        <f>IFERROR(__xludf.DUMMYFUNCTION("""COMPUTED_VALUE"""),45513.66666666667)</f>
        <v>45513.66667</v>
      </c>
      <c r="N154" s="1">
        <f>IFERROR(__xludf.DUMMYFUNCTION("""COMPUTED_VALUE"""),6409868.0)</f>
        <v>6409868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IFERROR(__xludf.DUMMYFUNCTION("""COMPUTED_VALUE"""),1649.51)</f>
        <v>1649.51</v>
      </c>
      <c r="D155" s="2">
        <f>IFERROR(__xludf.DUMMYFUNCTION("""COMPUTED_VALUE"""),45516.66666666667)</f>
        <v>45516.66667</v>
      </c>
      <c r="E155" s="1">
        <f>IFERROR(__xludf.DUMMYFUNCTION("""COMPUTED_VALUE"""),1653.03)</f>
        <v>1653.03</v>
      </c>
      <c r="G155" s="2">
        <f>IFERROR(__xludf.DUMMYFUNCTION("""COMPUTED_VALUE"""),45516.66666666667)</f>
        <v>45516.66667</v>
      </c>
      <c r="H155" s="1">
        <f>IFERROR(__xludf.DUMMYFUNCTION("""COMPUTED_VALUE"""),1622.71)</f>
        <v>1622.71</v>
      </c>
      <c r="J155" s="2">
        <f>IFERROR(__xludf.DUMMYFUNCTION("""COMPUTED_VALUE"""),45516.66666666667)</f>
        <v>45516.66667</v>
      </c>
      <c r="K155" s="1">
        <f>IFERROR(__xludf.DUMMYFUNCTION("""COMPUTED_VALUE"""),1633.55)</f>
        <v>1633.55</v>
      </c>
      <c r="M155" s="2">
        <f>IFERROR(__xludf.DUMMYFUNCTION("""COMPUTED_VALUE"""),45516.66666666667)</f>
        <v>45516.66667</v>
      </c>
      <c r="N155" s="1">
        <f>IFERROR(__xludf.DUMMYFUNCTION("""COMPUTED_VALUE"""),5089603.0)</f>
        <v>5089603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IFERROR(__xludf.DUMMYFUNCTION("""COMPUTED_VALUE"""),1641.07)</f>
        <v>1641.07</v>
      </c>
      <c r="D156" s="2">
        <f>IFERROR(__xludf.DUMMYFUNCTION("""COMPUTED_VALUE"""),45517.66666666667)</f>
        <v>45517.66667</v>
      </c>
      <c r="E156" s="1">
        <f>IFERROR(__xludf.DUMMYFUNCTION("""COMPUTED_VALUE"""),1668.95)</f>
        <v>1668.95</v>
      </c>
      <c r="G156" s="2">
        <f>IFERROR(__xludf.DUMMYFUNCTION("""COMPUTED_VALUE"""),45517.66666666667)</f>
        <v>45517.66667</v>
      </c>
      <c r="H156" s="1">
        <f>IFERROR(__xludf.DUMMYFUNCTION("""COMPUTED_VALUE"""),1638.57)</f>
        <v>1638.57</v>
      </c>
      <c r="J156" s="2">
        <f>IFERROR(__xludf.DUMMYFUNCTION("""COMPUTED_VALUE"""),45517.66666666667)</f>
        <v>45517.66667</v>
      </c>
      <c r="K156" s="1">
        <f>IFERROR(__xludf.DUMMYFUNCTION("""COMPUTED_VALUE"""),1666.46)</f>
        <v>1666.46</v>
      </c>
      <c r="M156" s="2">
        <f>IFERROR(__xludf.DUMMYFUNCTION("""COMPUTED_VALUE"""),45517.66666666667)</f>
        <v>45517.66667</v>
      </c>
      <c r="N156" s="1">
        <f>IFERROR(__xludf.DUMMYFUNCTION("""COMPUTED_VALUE"""),5883123.0)</f>
        <v>5883123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IFERROR(__xludf.DUMMYFUNCTION("""COMPUTED_VALUE"""),1667.19)</f>
        <v>1667.19</v>
      </c>
      <c r="D157" s="2">
        <f>IFERROR(__xludf.DUMMYFUNCTION("""COMPUTED_VALUE"""),45518.66666666667)</f>
        <v>45518.66667</v>
      </c>
      <c r="E157" s="1">
        <f>IFERROR(__xludf.DUMMYFUNCTION("""COMPUTED_VALUE"""),1682.3)</f>
        <v>1682.3</v>
      </c>
      <c r="G157" s="2">
        <f>IFERROR(__xludf.DUMMYFUNCTION("""COMPUTED_VALUE"""),45518.66666666667)</f>
        <v>45518.66667</v>
      </c>
      <c r="H157" s="1">
        <f>IFERROR(__xludf.DUMMYFUNCTION("""COMPUTED_VALUE"""),1648.19)</f>
        <v>1648.19</v>
      </c>
      <c r="J157" s="2">
        <f>IFERROR(__xludf.DUMMYFUNCTION("""COMPUTED_VALUE"""),45518.66666666667)</f>
        <v>45518.66667</v>
      </c>
      <c r="K157" s="1">
        <f>IFERROR(__xludf.DUMMYFUNCTION("""COMPUTED_VALUE"""),1661.77)</f>
        <v>1661.77</v>
      </c>
      <c r="M157" s="2">
        <f>IFERROR(__xludf.DUMMYFUNCTION("""COMPUTED_VALUE"""),45518.66666666667)</f>
        <v>45518.66667</v>
      </c>
      <c r="N157" s="1">
        <f>IFERROR(__xludf.DUMMYFUNCTION("""COMPUTED_VALUE"""),3722370.0)</f>
        <v>3722370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IFERROR(__xludf.DUMMYFUNCTION("""COMPUTED_VALUE"""),1686.18)</f>
        <v>1686.18</v>
      </c>
      <c r="D158" s="2">
        <f>IFERROR(__xludf.DUMMYFUNCTION("""COMPUTED_VALUE"""),45519.66666666667)</f>
        <v>45519.66667</v>
      </c>
      <c r="E158" s="1">
        <f>IFERROR(__xludf.DUMMYFUNCTION("""COMPUTED_VALUE"""),1743.1)</f>
        <v>1743.1</v>
      </c>
      <c r="G158" s="2">
        <f>IFERROR(__xludf.DUMMYFUNCTION("""COMPUTED_VALUE"""),45519.66666666667)</f>
        <v>45519.66667</v>
      </c>
      <c r="H158" s="1">
        <f>IFERROR(__xludf.DUMMYFUNCTION("""COMPUTED_VALUE"""),1686.18)</f>
        <v>1686.18</v>
      </c>
      <c r="J158" s="2">
        <f>IFERROR(__xludf.DUMMYFUNCTION("""COMPUTED_VALUE"""),45519.66666666667)</f>
        <v>45519.66667</v>
      </c>
      <c r="K158" s="1">
        <f>IFERROR(__xludf.DUMMYFUNCTION("""COMPUTED_VALUE"""),1707.72)</f>
        <v>1707.72</v>
      </c>
      <c r="M158" s="2">
        <f>IFERROR(__xludf.DUMMYFUNCTION("""COMPUTED_VALUE"""),45519.66666666667)</f>
        <v>45519.66667</v>
      </c>
      <c r="N158" s="1">
        <f>IFERROR(__xludf.DUMMYFUNCTION("""COMPUTED_VALUE"""),7531486.0)</f>
        <v>7531486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IFERROR(__xludf.DUMMYFUNCTION("""COMPUTED_VALUE"""),1698.78)</f>
        <v>1698.78</v>
      </c>
      <c r="D159" s="2">
        <f>IFERROR(__xludf.DUMMYFUNCTION("""COMPUTED_VALUE"""),45520.66666666667)</f>
        <v>45520.66667</v>
      </c>
      <c r="E159" s="1">
        <f>IFERROR(__xludf.DUMMYFUNCTION("""COMPUTED_VALUE"""),1723.91)</f>
        <v>1723.91</v>
      </c>
      <c r="G159" s="2">
        <f>IFERROR(__xludf.DUMMYFUNCTION("""COMPUTED_VALUE"""),45520.66666666667)</f>
        <v>45520.66667</v>
      </c>
      <c r="H159" s="1">
        <f>IFERROR(__xludf.DUMMYFUNCTION("""COMPUTED_VALUE"""),1694.5)</f>
        <v>1694.5</v>
      </c>
      <c r="J159" s="2">
        <f>IFERROR(__xludf.DUMMYFUNCTION("""COMPUTED_VALUE"""),45520.66666666667)</f>
        <v>45520.66667</v>
      </c>
      <c r="K159" s="1">
        <f>IFERROR(__xludf.DUMMYFUNCTION("""COMPUTED_VALUE"""),1721.2)</f>
        <v>1721.2</v>
      </c>
      <c r="M159" s="2">
        <f>IFERROR(__xludf.DUMMYFUNCTION("""COMPUTED_VALUE"""),45520.66666666667)</f>
        <v>45520.66667</v>
      </c>
      <c r="N159" s="1">
        <f>IFERROR(__xludf.DUMMYFUNCTION("""COMPUTED_VALUE"""),4821163.0)</f>
        <v>4821163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IFERROR(__xludf.DUMMYFUNCTION("""COMPUTED_VALUE"""),1722.5)</f>
        <v>1722.5</v>
      </c>
      <c r="D160" s="2">
        <f>IFERROR(__xludf.DUMMYFUNCTION("""COMPUTED_VALUE"""),45523.66666666667)</f>
        <v>45523.66667</v>
      </c>
      <c r="E160" s="1">
        <f>IFERROR(__xludf.DUMMYFUNCTION("""COMPUTED_VALUE"""),1727.96)</f>
        <v>1727.96</v>
      </c>
      <c r="G160" s="2">
        <f>IFERROR(__xludf.DUMMYFUNCTION("""COMPUTED_VALUE"""),45523.66666666667)</f>
        <v>45523.66667</v>
      </c>
      <c r="H160" s="1">
        <f>IFERROR(__xludf.DUMMYFUNCTION("""COMPUTED_VALUE"""),1711.83)</f>
        <v>1711.83</v>
      </c>
      <c r="J160" s="2">
        <f>IFERROR(__xludf.DUMMYFUNCTION("""COMPUTED_VALUE"""),45523.66666666667)</f>
        <v>45523.66667</v>
      </c>
      <c r="K160" s="1">
        <f>IFERROR(__xludf.DUMMYFUNCTION("""COMPUTED_VALUE"""),1726.25)</f>
        <v>1726.25</v>
      </c>
      <c r="M160" s="2">
        <f>IFERROR(__xludf.DUMMYFUNCTION("""COMPUTED_VALUE"""),45523.66666666667)</f>
        <v>45523.66667</v>
      </c>
      <c r="N160" s="1">
        <f>IFERROR(__xludf.DUMMYFUNCTION("""COMPUTED_VALUE"""),4539866.0)</f>
        <v>4539866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IFERROR(__xludf.DUMMYFUNCTION("""COMPUTED_VALUE"""),1726.28)</f>
        <v>1726.28</v>
      </c>
      <c r="D161" s="2">
        <f>IFERROR(__xludf.DUMMYFUNCTION("""COMPUTED_VALUE"""),45524.66666666667)</f>
        <v>45524.66667</v>
      </c>
      <c r="E161" s="1">
        <f>IFERROR(__xludf.DUMMYFUNCTION("""COMPUTED_VALUE"""),1735.53)</f>
        <v>1735.53</v>
      </c>
      <c r="G161" s="2">
        <f>IFERROR(__xludf.DUMMYFUNCTION("""COMPUTED_VALUE"""),45524.66666666667)</f>
        <v>45524.66667</v>
      </c>
      <c r="H161" s="1">
        <f>IFERROR(__xludf.DUMMYFUNCTION("""COMPUTED_VALUE"""),1702.4)</f>
        <v>1702.4</v>
      </c>
      <c r="J161" s="2">
        <f>IFERROR(__xludf.DUMMYFUNCTION("""COMPUTED_VALUE"""),45524.66666666667)</f>
        <v>45524.66667</v>
      </c>
      <c r="K161" s="1">
        <f>IFERROR(__xludf.DUMMYFUNCTION("""COMPUTED_VALUE"""),1704.52)</f>
        <v>1704.52</v>
      </c>
      <c r="M161" s="2">
        <f>IFERROR(__xludf.DUMMYFUNCTION("""COMPUTED_VALUE"""),45524.66666666667)</f>
        <v>45524.66667</v>
      </c>
      <c r="N161" s="1">
        <f>IFERROR(__xludf.DUMMYFUNCTION("""COMPUTED_VALUE"""),5051594.0)</f>
        <v>5051594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IFERROR(__xludf.DUMMYFUNCTION("""COMPUTED_VALUE"""),1710.56)</f>
        <v>1710.56</v>
      </c>
      <c r="D162" s="2">
        <f>IFERROR(__xludf.DUMMYFUNCTION("""COMPUTED_VALUE"""),45525.66666666667)</f>
        <v>45525.66667</v>
      </c>
      <c r="E162" s="1">
        <f>IFERROR(__xludf.DUMMYFUNCTION("""COMPUTED_VALUE"""),1745.73)</f>
        <v>1745.73</v>
      </c>
      <c r="G162" s="2">
        <f>IFERROR(__xludf.DUMMYFUNCTION("""COMPUTED_VALUE"""),45525.66666666667)</f>
        <v>45525.66667</v>
      </c>
      <c r="H162" s="1">
        <f>IFERROR(__xludf.DUMMYFUNCTION("""COMPUTED_VALUE"""),1710.56)</f>
        <v>1710.56</v>
      </c>
      <c r="J162" s="2">
        <f>IFERROR(__xludf.DUMMYFUNCTION("""COMPUTED_VALUE"""),45525.66666666667)</f>
        <v>45525.66667</v>
      </c>
      <c r="K162" s="1">
        <f>IFERROR(__xludf.DUMMYFUNCTION("""COMPUTED_VALUE"""),1744.94)</f>
        <v>1744.94</v>
      </c>
      <c r="M162" s="2">
        <f>IFERROR(__xludf.DUMMYFUNCTION("""COMPUTED_VALUE"""),45525.66666666667)</f>
        <v>45525.66667</v>
      </c>
      <c r="N162" s="1">
        <f>IFERROR(__xludf.DUMMYFUNCTION("""COMPUTED_VALUE"""),3535834.0)</f>
        <v>3535834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IFERROR(__xludf.DUMMYFUNCTION("""COMPUTED_VALUE"""),1743.24)</f>
        <v>1743.24</v>
      </c>
      <c r="D163" s="2">
        <f>IFERROR(__xludf.DUMMYFUNCTION("""COMPUTED_VALUE"""),45526.66666666667)</f>
        <v>45526.66667</v>
      </c>
      <c r="E163" s="1">
        <f>IFERROR(__xludf.DUMMYFUNCTION("""COMPUTED_VALUE"""),1758.18)</f>
        <v>1758.18</v>
      </c>
      <c r="G163" s="2">
        <f>IFERROR(__xludf.DUMMYFUNCTION("""COMPUTED_VALUE"""),45526.66666666667)</f>
        <v>45526.66667</v>
      </c>
      <c r="H163" s="1">
        <f>IFERROR(__xludf.DUMMYFUNCTION("""COMPUTED_VALUE"""),1724.84)</f>
        <v>1724.84</v>
      </c>
      <c r="J163" s="2">
        <f>IFERROR(__xludf.DUMMYFUNCTION("""COMPUTED_VALUE"""),45526.66666666667)</f>
        <v>45526.66667</v>
      </c>
      <c r="K163" s="1">
        <f>IFERROR(__xludf.DUMMYFUNCTION("""COMPUTED_VALUE"""),1730.29)</f>
        <v>1730.29</v>
      </c>
      <c r="M163" s="2">
        <f>IFERROR(__xludf.DUMMYFUNCTION("""COMPUTED_VALUE"""),45526.66666666667)</f>
        <v>45526.66667</v>
      </c>
      <c r="N163" s="1">
        <f>IFERROR(__xludf.DUMMYFUNCTION("""COMPUTED_VALUE"""),3095333.0)</f>
        <v>3095333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IFERROR(__xludf.DUMMYFUNCTION("""COMPUTED_VALUE"""),1736.81)</f>
        <v>1736.81</v>
      </c>
      <c r="D164" s="2">
        <f>IFERROR(__xludf.DUMMYFUNCTION("""COMPUTED_VALUE"""),45527.66666666667)</f>
        <v>45527.66667</v>
      </c>
      <c r="E164" s="1">
        <f>IFERROR(__xludf.DUMMYFUNCTION("""COMPUTED_VALUE"""),1766.32)</f>
        <v>1766.32</v>
      </c>
      <c r="G164" s="2">
        <f>IFERROR(__xludf.DUMMYFUNCTION("""COMPUTED_VALUE"""),45527.66666666667)</f>
        <v>45527.66667</v>
      </c>
      <c r="H164" s="1">
        <f>IFERROR(__xludf.DUMMYFUNCTION("""COMPUTED_VALUE"""),1735.17)</f>
        <v>1735.17</v>
      </c>
      <c r="J164" s="2">
        <f>IFERROR(__xludf.DUMMYFUNCTION("""COMPUTED_VALUE"""),45527.66666666667)</f>
        <v>45527.66667</v>
      </c>
      <c r="K164" s="1">
        <f>IFERROR(__xludf.DUMMYFUNCTION("""COMPUTED_VALUE"""),1760.46)</f>
        <v>1760.46</v>
      </c>
      <c r="M164" s="2">
        <f>IFERROR(__xludf.DUMMYFUNCTION("""COMPUTED_VALUE"""),45527.66666666667)</f>
        <v>45527.66667</v>
      </c>
      <c r="N164" s="1">
        <f>IFERROR(__xludf.DUMMYFUNCTION("""COMPUTED_VALUE"""),3302214.0)</f>
        <v>3302214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IFERROR(__xludf.DUMMYFUNCTION("""COMPUTED_VALUE"""),1764.1)</f>
        <v>1764.1</v>
      </c>
      <c r="D165" s="2">
        <f>IFERROR(__xludf.DUMMYFUNCTION("""COMPUTED_VALUE"""),45530.66666666667)</f>
        <v>45530.66667</v>
      </c>
      <c r="E165" s="1">
        <f>IFERROR(__xludf.DUMMYFUNCTION("""COMPUTED_VALUE"""),1772.94)</f>
        <v>1772.94</v>
      </c>
      <c r="G165" s="2">
        <f>IFERROR(__xludf.DUMMYFUNCTION("""COMPUTED_VALUE"""),45530.66666666667)</f>
        <v>45530.66667</v>
      </c>
      <c r="H165" s="1">
        <f>IFERROR(__xludf.DUMMYFUNCTION("""COMPUTED_VALUE"""),1723.62)</f>
        <v>1723.62</v>
      </c>
      <c r="J165" s="2">
        <f>IFERROR(__xludf.DUMMYFUNCTION("""COMPUTED_VALUE"""),45530.66666666667)</f>
        <v>45530.66667</v>
      </c>
      <c r="K165" s="1">
        <f>IFERROR(__xludf.DUMMYFUNCTION("""COMPUTED_VALUE"""),1725.22)</f>
        <v>1725.22</v>
      </c>
      <c r="M165" s="2">
        <f>IFERROR(__xludf.DUMMYFUNCTION("""COMPUTED_VALUE"""),45530.66666666667)</f>
        <v>45530.66667</v>
      </c>
      <c r="N165" s="1">
        <f>IFERROR(__xludf.DUMMYFUNCTION("""COMPUTED_VALUE"""),4083699.0)</f>
        <v>4083699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IFERROR(__xludf.DUMMYFUNCTION("""COMPUTED_VALUE"""),1716.23)</f>
        <v>1716.23</v>
      </c>
      <c r="D166" s="2">
        <f>IFERROR(__xludf.DUMMYFUNCTION("""COMPUTED_VALUE"""),45531.66666666667)</f>
        <v>45531.66667</v>
      </c>
      <c r="E166" s="1">
        <f>IFERROR(__xludf.DUMMYFUNCTION("""COMPUTED_VALUE"""),1717.24)</f>
        <v>1717.24</v>
      </c>
      <c r="G166" s="2">
        <f>IFERROR(__xludf.DUMMYFUNCTION("""COMPUTED_VALUE"""),45531.66666666667)</f>
        <v>45531.66667</v>
      </c>
      <c r="H166" s="1">
        <f>IFERROR(__xludf.DUMMYFUNCTION("""COMPUTED_VALUE"""),1663.96)</f>
        <v>1663.96</v>
      </c>
      <c r="J166" s="2">
        <f>IFERROR(__xludf.DUMMYFUNCTION("""COMPUTED_VALUE"""),45531.66666666667)</f>
        <v>45531.66667</v>
      </c>
      <c r="K166" s="1">
        <f>IFERROR(__xludf.DUMMYFUNCTION("""COMPUTED_VALUE"""),1673.07)</f>
        <v>1673.07</v>
      </c>
      <c r="M166" s="2">
        <f>IFERROR(__xludf.DUMMYFUNCTION("""COMPUTED_VALUE"""),45531.66666666667)</f>
        <v>45531.66667</v>
      </c>
      <c r="N166" s="1">
        <f>IFERROR(__xludf.DUMMYFUNCTION("""COMPUTED_VALUE"""),4711474.0)</f>
        <v>4711474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IFERROR(__xludf.DUMMYFUNCTION("""COMPUTED_VALUE"""),1674.8)</f>
        <v>1674.8</v>
      </c>
      <c r="D167" s="2">
        <f>IFERROR(__xludf.DUMMYFUNCTION("""COMPUTED_VALUE"""),45532.66666666667)</f>
        <v>45532.66667</v>
      </c>
      <c r="E167" s="1">
        <f>IFERROR(__xludf.DUMMYFUNCTION("""COMPUTED_VALUE"""),1689.88)</f>
        <v>1689.88</v>
      </c>
      <c r="G167" s="2">
        <f>IFERROR(__xludf.DUMMYFUNCTION("""COMPUTED_VALUE"""),45532.66666666667)</f>
        <v>45532.66667</v>
      </c>
      <c r="H167" s="1">
        <f>IFERROR(__xludf.DUMMYFUNCTION("""COMPUTED_VALUE"""),1670.44)</f>
        <v>1670.44</v>
      </c>
      <c r="J167" s="2">
        <f>IFERROR(__xludf.DUMMYFUNCTION("""COMPUTED_VALUE"""),45532.66666666667)</f>
        <v>45532.66667</v>
      </c>
      <c r="K167" s="1">
        <f>IFERROR(__xludf.DUMMYFUNCTION("""COMPUTED_VALUE"""),1680.46)</f>
        <v>1680.46</v>
      </c>
      <c r="M167" s="2">
        <f>IFERROR(__xludf.DUMMYFUNCTION("""COMPUTED_VALUE"""),45532.66666666667)</f>
        <v>45532.66667</v>
      </c>
      <c r="N167" s="1">
        <f>IFERROR(__xludf.DUMMYFUNCTION("""COMPUTED_VALUE"""),4358316.0)</f>
        <v>4358316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IFERROR(__xludf.DUMMYFUNCTION("""COMPUTED_VALUE"""),1690.11)</f>
        <v>1690.11</v>
      </c>
      <c r="D168" s="2">
        <f>IFERROR(__xludf.DUMMYFUNCTION("""COMPUTED_VALUE"""),45533.66666666667)</f>
        <v>45533.66667</v>
      </c>
      <c r="E168" s="1">
        <f>IFERROR(__xludf.DUMMYFUNCTION("""COMPUTED_VALUE"""),1694.61)</f>
        <v>1694.61</v>
      </c>
      <c r="G168" s="2">
        <f>IFERROR(__xludf.DUMMYFUNCTION("""COMPUTED_VALUE"""),45533.66666666667)</f>
        <v>45533.66667</v>
      </c>
      <c r="H168" s="1">
        <f>IFERROR(__xludf.DUMMYFUNCTION("""COMPUTED_VALUE"""),1657.66)</f>
        <v>1657.66</v>
      </c>
      <c r="J168" s="2">
        <f>IFERROR(__xludf.DUMMYFUNCTION("""COMPUTED_VALUE"""),45533.66666666667)</f>
        <v>45533.66667</v>
      </c>
      <c r="K168" s="1">
        <f>IFERROR(__xludf.DUMMYFUNCTION("""COMPUTED_VALUE"""),1663.17)</f>
        <v>1663.17</v>
      </c>
      <c r="M168" s="2">
        <f>IFERROR(__xludf.DUMMYFUNCTION("""COMPUTED_VALUE"""),45533.66666666667)</f>
        <v>45533.66667</v>
      </c>
      <c r="N168" s="1">
        <f>IFERROR(__xludf.DUMMYFUNCTION("""COMPUTED_VALUE"""),5182758.0)</f>
        <v>5182758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IFERROR(__xludf.DUMMYFUNCTION("""COMPUTED_VALUE"""),1666.0)</f>
        <v>1666</v>
      </c>
      <c r="D169" s="2">
        <f>IFERROR(__xludf.DUMMYFUNCTION("""COMPUTED_VALUE"""),45534.66666666667)</f>
        <v>45534.66667</v>
      </c>
      <c r="E169" s="1">
        <f>IFERROR(__xludf.DUMMYFUNCTION("""COMPUTED_VALUE"""),1671.75)</f>
        <v>1671.75</v>
      </c>
      <c r="G169" s="2">
        <f>IFERROR(__xludf.DUMMYFUNCTION("""COMPUTED_VALUE"""),45534.66666666667)</f>
        <v>45534.66667</v>
      </c>
      <c r="H169" s="1">
        <f>IFERROR(__xludf.DUMMYFUNCTION("""COMPUTED_VALUE"""),1636.15)</f>
        <v>1636.15</v>
      </c>
      <c r="J169" s="2">
        <f>IFERROR(__xludf.DUMMYFUNCTION("""COMPUTED_VALUE"""),45534.66666666667)</f>
        <v>45534.66667</v>
      </c>
      <c r="K169" s="1">
        <f>IFERROR(__xludf.DUMMYFUNCTION("""COMPUTED_VALUE"""),1670.16)</f>
        <v>1670.16</v>
      </c>
      <c r="M169" s="2">
        <f>IFERROR(__xludf.DUMMYFUNCTION("""COMPUTED_VALUE"""),45534.66666666667)</f>
        <v>45534.66667</v>
      </c>
      <c r="N169" s="1">
        <f>IFERROR(__xludf.DUMMYFUNCTION("""COMPUTED_VALUE"""),6501183.0)</f>
        <v>6501183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IFERROR(__xludf.DUMMYFUNCTION("""COMPUTED_VALUE"""),1667.66)</f>
        <v>1667.66</v>
      </c>
      <c r="D170" s="2">
        <f>IFERROR(__xludf.DUMMYFUNCTION("""COMPUTED_VALUE"""),45538.66666666667)</f>
        <v>45538.66667</v>
      </c>
      <c r="E170" s="1">
        <f>IFERROR(__xludf.DUMMYFUNCTION("""COMPUTED_VALUE"""),1689.05)</f>
        <v>1689.05</v>
      </c>
      <c r="G170" s="2">
        <f>IFERROR(__xludf.DUMMYFUNCTION("""COMPUTED_VALUE"""),45538.66666666667)</f>
        <v>45538.66667</v>
      </c>
      <c r="H170" s="1">
        <f>IFERROR(__xludf.DUMMYFUNCTION("""COMPUTED_VALUE"""),1641.76)</f>
        <v>1641.76</v>
      </c>
      <c r="J170" s="2">
        <f>IFERROR(__xludf.DUMMYFUNCTION("""COMPUTED_VALUE"""),45538.66666666667)</f>
        <v>45538.66667</v>
      </c>
      <c r="K170" s="1">
        <f>IFERROR(__xludf.DUMMYFUNCTION("""COMPUTED_VALUE"""),1675.08)</f>
        <v>1675.08</v>
      </c>
      <c r="M170" s="2">
        <f>IFERROR(__xludf.DUMMYFUNCTION("""COMPUTED_VALUE"""),45538.66666666667)</f>
        <v>45538.66667</v>
      </c>
      <c r="N170" s="1">
        <f>IFERROR(__xludf.DUMMYFUNCTION("""COMPUTED_VALUE"""),6649668.0)</f>
        <v>6649668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IFERROR(__xludf.DUMMYFUNCTION("""COMPUTED_VALUE"""),1703.09)</f>
        <v>1703.09</v>
      </c>
      <c r="D171" s="2">
        <f>IFERROR(__xludf.DUMMYFUNCTION("""COMPUTED_VALUE"""),45539.66666666667)</f>
        <v>45539.66667</v>
      </c>
      <c r="E171" s="1">
        <f>IFERROR(__xludf.DUMMYFUNCTION("""COMPUTED_VALUE"""),1708.25)</f>
        <v>1708.25</v>
      </c>
      <c r="G171" s="2">
        <f>IFERROR(__xludf.DUMMYFUNCTION("""COMPUTED_VALUE"""),45539.66666666667)</f>
        <v>45539.66667</v>
      </c>
      <c r="H171" s="1">
        <f>IFERROR(__xludf.DUMMYFUNCTION("""COMPUTED_VALUE"""),1684.92)</f>
        <v>1684.92</v>
      </c>
      <c r="J171" s="2">
        <f>IFERROR(__xludf.DUMMYFUNCTION("""COMPUTED_VALUE"""),45539.66666666667)</f>
        <v>45539.66667</v>
      </c>
      <c r="K171" s="1">
        <f>IFERROR(__xludf.DUMMYFUNCTION("""COMPUTED_VALUE"""),1699.96)</f>
        <v>1699.96</v>
      </c>
      <c r="M171" s="2">
        <f>IFERROR(__xludf.DUMMYFUNCTION("""COMPUTED_VALUE"""),45539.66666666667)</f>
        <v>45539.66667</v>
      </c>
      <c r="N171" s="1">
        <f>IFERROR(__xludf.DUMMYFUNCTION("""COMPUTED_VALUE"""),5086915.0)</f>
        <v>5086915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IFERROR(__xludf.DUMMYFUNCTION("""COMPUTED_VALUE"""),1645.65)</f>
        <v>1645.65</v>
      </c>
      <c r="D172" s="2">
        <f>IFERROR(__xludf.DUMMYFUNCTION("""COMPUTED_VALUE"""),45540.66666666667)</f>
        <v>45540.66667</v>
      </c>
      <c r="E172" s="1">
        <f>IFERROR(__xludf.DUMMYFUNCTION("""COMPUTED_VALUE"""),1648.62)</f>
        <v>1648.62</v>
      </c>
      <c r="G172" s="2">
        <f>IFERROR(__xludf.DUMMYFUNCTION("""COMPUTED_VALUE"""),45540.66666666667)</f>
        <v>45540.66667</v>
      </c>
      <c r="H172" s="1">
        <f>IFERROR(__xludf.DUMMYFUNCTION("""COMPUTED_VALUE"""),1580.59)</f>
        <v>1580.59</v>
      </c>
      <c r="J172" s="2">
        <f>IFERROR(__xludf.DUMMYFUNCTION("""COMPUTED_VALUE"""),45540.66666666667)</f>
        <v>45540.66667</v>
      </c>
      <c r="K172" s="1">
        <f>IFERROR(__xludf.DUMMYFUNCTION("""COMPUTED_VALUE"""),1619.58)</f>
        <v>1619.58</v>
      </c>
      <c r="M172" s="2">
        <f>IFERROR(__xludf.DUMMYFUNCTION("""COMPUTED_VALUE"""),45540.66666666667)</f>
        <v>45540.66667</v>
      </c>
      <c r="N172" s="1">
        <f>IFERROR(__xludf.DUMMYFUNCTION("""COMPUTED_VALUE"""),9768154.0)</f>
        <v>9768154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IFERROR(__xludf.DUMMYFUNCTION("""COMPUTED_VALUE"""),1619.9)</f>
        <v>1619.9</v>
      </c>
      <c r="D173" s="2">
        <f>IFERROR(__xludf.DUMMYFUNCTION("""COMPUTED_VALUE"""),45541.66666666667)</f>
        <v>45541.66667</v>
      </c>
      <c r="E173" s="1">
        <f>IFERROR(__xludf.DUMMYFUNCTION("""COMPUTED_VALUE"""),1634.3)</f>
        <v>1634.3</v>
      </c>
      <c r="G173" s="2">
        <f>IFERROR(__xludf.DUMMYFUNCTION("""COMPUTED_VALUE"""),45541.66666666667)</f>
        <v>45541.66667</v>
      </c>
      <c r="H173" s="1">
        <f>IFERROR(__xludf.DUMMYFUNCTION("""COMPUTED_VALUE"""),1596.64)</f>
        <v>1596.64</v>
      </c>
      <c r="J173" s="2">
        <f>IFERROR(__xludf.DUMMYFUNCTION("""COMPUTED_VALUE"""),45541.66666666667)</f>
        <v>45541.66667</v>
      </c>
      <c r="K173" s="1">
        <f>IFERROR(__xludf.DUMMYFUNCTION("""COMPUTED_VALUE"""),1610.05)</f>
        <v>1610.05</v>
      </c>
      <c r="M173" s="2">
        <f>IFERROR(__xludf.DUMMYFUNCTION("""COMPUTED_VALUE"""),45541.66666666667)</f>
        <v>45541.66667</v>
      </c>
      <c r="N173" s="1">
        <f>IFERROR(__xludf.DUMMYFUNCTION("""COMPUTED_VALUE"""),6039567.0)</f>
        <v>6039567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IFERROR(__xludf.DUMMYFUNCTION("""COMPUTED_VALUE"""),1613.75)</f>
        <v>1613.75</v>
      </c>
      <c r="D174" s="2">
        <f>IFERROR(__xludf.DUMMYFUNCTION("""COMPUTED_VALUE"""),45544.66666666667)</f>
        <v>45544.66667</v>
      </c>
      <c r="E174" s="1">
        <f>IFERROR(__xludf.DUMMYFUNCTION("""COMPUTED_VALUE"""),1652.74)</f>
        <v>1652.74</v>
      </c>
      <c r="G174" s="2">
        <f>IFERROR(__xludf.DUMMYFUNCTION("""COMPUTED_VALUE"""),45544.66666666667)</f>
        <v>45544.66667</v>
      </c>
      <c r="H174" s="1">
        <f>IFERROR(__xludf.DUMMYFUNCTION("""COMPUTED_VALUE"""),1613.75)</f>
        <v>1613.75</v>
      </c>
      <c r="J174" s="2">
        <f>IFERROR(__xludf.DUMMYFUNCTION("""COMPUTED_VALUE"""),45544.66666666667)</f>
        <v>45544.66667</v>
      </c>
      <c r="K174" s="1">
        <f>IFERROR(__xludf.DUMMYFUNCTION("""COMPUTED_VALUE"""),1643.03)</f>
        <v>1643.03</v>
      </c>
      <c r="M174" s="2">
        <f>IFERROR(__xludf.DUMMYFUNCTION("""COMPUTED_VALUE"""),45544.66666666667)</f>
        <v>45544.66667</v>
      </c>
      <c r="N174" s="1">
        <f>IFERROR(__xludf.DUMMYFUNCTION("""COMPUTED_VALUE"""),5912607.0)</f>
        <v>5912607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IFERROR(__xludf.DUMMYFUNCTION("""COMPUTED_VALUE"""),1644.89)</f>
        <v>1644.89</v>
      </c>
      <c r="D175" s="2">
        <f>IFERROR(__xludf.DUMMYFUNCTION("""COMPUTED_VALUE"""),45545.66666666667)</f>
        <v>45545.66667</v>
      </c>
      <c r="E175" s="1">
        <f>IFERROR(__xludf.DUMMYFUNCTION("""COMPUTED_VALUE"""),1648.92)</f>
        <v>1648.92</v>
      </c>
      <c r="G175" s="2">
        <f>IFERROR(__xludf.DUMMYFUNCTION("""COMPUTED_VALUE"""),45545.66666666667)</f>
        <v>45545.66667</v>
      </c>
      <c r="H175" s="1">
        <f>IFERROR(__xludf.DUMMYFUNCTION("""COMPUTED_VALUE"""),1627.69)</f>
        <v>1627.69</v>
      </c>
      <c r="J175" s="2">
        <f>IFERROR(__xludf.DUMMYFUNCTION("""COMPUTED_VALUE"""),45545.66666666667)</f>
        <v>45545.66667</v>
      </c>
      <c r="K175" s="1">
        <f>IFERROR(__xludf.DUMMYFUNCTION("""COMPUTED_VALUE"""),1644.93)</f>
        <v>1644.93</v>
      </c>
      <c r="M175" s="2">
        <f>IFERROR(__xludf.DUMMYFUNCTION("""COMPUTED_VALUE"""),45545.66666666667)</f>
        <v>45545.66667</v>
      </c>
      <c r="N175" s="1">
        <f>IFERROR(__xludf.DUMMYFUNCTION("""COMPUTED_VALUE"""),4791078.0)</f>
        <v>4791078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IFERROR(__xludf.DUMMYFUNCTION("""COMPUTED_VALUE"""),1640.37)</f>
        <v>1640.37</v>
      </c>
      <c r="D176" s="2">
        <f>IFERROR(__xludf.DUMMYFUNCTION("""COMPUTED_VALUE"""),45546.66666666667)</f>
        <v>45546.66667</v>
      </c>
      <c r="E176" s="1">
        <f>IFERROR(__xludf.DUMMYFUNCTION("""COMPUTED_VALUE"""),1640.59)</f>
        <v>1640.59</v>
      </c>
      <c r="G176" s="2">
        <f>IFERROR(__xludf.DUMMYFUNCTION("""COMPUTED_VALUE"""),45546.66666666667)</f>
        <v>45546.66667</v>
      </c>
      <c r="H176" s="1">
        <f>IFERROR(__xludf.DUMMYFUNCTION("""COMPUTED_VALUE"""),1581.23)</f>
        <v>1581.23</v>
      </c>
      <c r="J176" s="2">
        <f>IFERROR(__xludf.DUMMYFUNCTION("""COMPUTED_VALUE"""),45546.66666666667)</f>
        <v>45546.66667</v>
      </c>
      <c r="K176" s="1">
        <f>IFERROR(__xludf.DUMMYFUNCTION("""COMPUTED_VALUE"""),1638.29)</f>
        <v>1638.29</v>
      </c>
      <c r="M176" s="2">
        <f>IFERROR(__xludf.DUMMYFUNCTION("""COMPUTED_VALUE"""),45546.66666666667)</f>
        <v>45546.66667</v>
      </c>
      <c r="N176" s="1">
        <f>IFERROR(__xludf.DUMMYFUNCTION("""COMPUTED_VALUE"""),5864918.0)</f>
        <v>5864918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IFERROR(__xludf.DUMMYFUNCTION("""COMPUTED_VALUE"""),1646.53)</f>
        <v>1646.53</v>
      </c>
      <c r="D177" s="2">
        <f>IFERROR(__xludf.DUMMYFUNCTION("""COMPUTED_VALUE"""),45547.66666666667)</f>
        <v>45547.66667</v>
      </c>
      <c r="E177" s="1">
        <f>IFERROR(__xludf.DUMMYFUNCTION("""COMPUTED_VALUE"""),1666.03)</f>
        <v>1666.03</v>
      </c>
      <c r="G177" s="2">
        <f>IFERROR(__xludf.DUMMYFUNCTION("""COMPUTED_VALUE"""),45547.66666666667)</f>
        <v>45547.66667</v>
      </c>
      <c r="H177" s="1">
        <f>IFERROR(__xludf.DUMMYFUNCTION("""COMPUTED_VALUE"""),1631.37)</f>
        <v>1631.37</v>
      </c>
      <c r="J177" s="2">
        <f>IFERROR(__xludf.DUMMYFUNCTION("""COMPUTED_VALUE"""),45547.66666666667)</f>
        <v>45547.66667</v>
      </c>
      <c r="K177" s="1">
        <f>IFERROR(__xludf.DUMMYFUNCTION("""COMPUTED_VALUE"""),1662.9)</f>
        <v>1662.9</v>
      </c>
      <c r="M177" s="2">
        <f>IFERROR(__xludf.DUMMYFUNCTION("""COMPUTED_VALUE"""),45547.66666666667)</f>
        <v>45547.66667</v>
      </c>
      <c r="N177" s="1">
        <f>IFERROR(__xludf.DUMMYFUNCTION("""COMPUTED_VALUE"""),6914749.0)</f>
        <v>6914749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IFERROR(__xludf.DUMMYFUNCTION("""COMPUTED_VALUE"""),1669.38)</f>
        <v>1669.38</v>
      </c>
      <c r="D178" s="2">
        <f>IFERROR(__xludf.DUMMYFUNCTION("""COMPUTED_VALUE"""),45548.66666666667)</f>
        <v>45548.66667</v>
      </c>
      <c r="E178" s="1">
        <f>IFERROR(__xludf.DUMMYFUNCTION("""COMPUTED_VALUE"""),1689.71)</f>
        <v>1689.71</v>
      </c>
      <c r="G178" s="2">
        <f>IFERROR(__xludf.DUMMYFUNCTION("""COMPUTED_VALUE"""),45548.66666666667)</f>
        <v>45548.66667</v>
      </c>
      <c r="H178" s="1">
        <f>IFERROR(__xludf.DUMMYFUNCTION("""COMPUTED_VALUE"""),1665.93)</f>
        <v>1665.93</v>
      </c>
      <c r="J178" s="2">
        <f>IFERROR(__xludf.DUMMYFUNCTION("""COMPUTED_VALUE"""),45548.66666666667)</f>
        <v>45548.66667</v>
      </c>
      <c r="K178" s="1">
        <f>IFERROR(__xludf.DUMMYFUNCTION("""COMPUTED_VALUE"""),1681.09)</f>
        <v>1681.09</v>
      </c>
      <c r="M178" s="2">
        <f>IFERROR(__xludf.DUMMYFUNCTION("""COMPUTED_VALUE"""),45548.66666666667)</f>
        <v>45548.66667</v>
      </c>
      <c r="N178" s="1">
        <f>IFERROR(__xludf.DUMMYFUNCTION("""COMPUTED_VALUE"""),5717187.0)</f>
        <v>5717187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IFERROR(__xludf.DUMMYFUNCTION("""COMPUTED_VALUE"""),1688.43)</f>
        <v>1688.43</v>
      </c>
      <c r="D179" s="2">
        <f>IFERROR(__xludf.DUMMYFUNCTION("""COMPUTED_VALUE"""),45551.66666666667)</f>
        <v>45551.66667</v>
      </c>
      <c r="E179" s="1">
        <f>IFERROR(__xludf.DUMMYFUNCTION("""COMPUTED_VALUE"""),1699.4)</f>
        <v>1699.4</v>
      </c>
      <c r="G179" s="2">
        <f>IFERROR(__xludf.DUMMYFUNCTION("""COMPUTED_VALUE"""),45551.66666666667)</f>
        <v>45551.66667</v>
      </c>
      <c r="H179" s="1">
        <f>IFERROR(__xludf.DUMMYFUNCTION("""COMPUTED_VALUE"""),1664.97)</f>
        <v>1664.97</v>
      </c>
      <c r="J179" s="2">
        <f>IFERROR(__xludf.DUMMYFUNCTION("""COMPUTED_VALUE"""),45551.66666666667)</f>
        <v>45551.66667</v>
      </c>
      <c r="K179" s="1">
        <f>IFERROR(__xludf.DUMMYFUNCTION("""COMPUTED_VALUE"""),1677.0)</f>
        <v>1677</v>
      </c>
      <c r="M179" s="2">
        <f>IFERROR(__xludf.DUMMYFUNCTION("""COMPUTED_VALUE"""),45551.66666666667)</f>
        <v>45551.66667</v>
      </c>
      <c r="N179" s="1">
        <f>IFERROR(__xludf.DUMMYFUNCTION("""COMPUTED_VALUE"""),4450818.0)</f>
        <v>4450818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IFERROR(__xludf.DUMMYFUNCTION("""COMPUTED_VALUE"""),1683.69)</f>
        <v>1683.69</v>
      </c>
      <c r="D180" s="2">
        <f>IFERROR(__xludf.DUMMYFUNCTION("""COMPUTED_VALUE"""),45552.66666666667)</f>
        <v>45552.66667</v>
      </c>
      <c r="E180" s="1">
        <f>IFERROR(__xludf.DUMMYFUNCTION("""COMPUTED_VALUE"""),1716.21)</f>
        <v>1716.21</v>
      </c>
      <c r="G180" s="2">
        <f>IFERROR(__xludf.DUMMYFUNCTION("""COMPUTED_VALUE"""),45552.66666666667)</f>
        <v>45552.66667</v>
      </c>
      <c r="H180" s="1">
        <f>IFERROR(__xludf.DUMMYFUNCTION("""COMPUTED_VALUE"""),1679.4)</f>
        <v>1679.4</v>
      </c>
      <c r="J180" s="2">
        <f>IFERROR(__xludf.DUMMYFUNCTION("""COMPUTED_VALUE"""),45552.66666666667)</f>
        <v>45552.66667</v>
      </c>
      <c r="K180" s="1">
        <f>IFERROR(__xludf.DUMMYFUNCTION("""COMPUTED_VALUE"""),1693.22)</f>
        <v>1693.22</v>
      </c>
      <c r="M180" s="2">
        <f>IFERROR(__xludf.DUMMYFUNCTION("""COMPUTED_VALUE"""),45552.66666666667)</f>
        <v>45552.66667</v>
      </c>
      <c r="N180" s="1">
        <f>IFERROR(__xludf.DUMMYFUNCTION("""COMPUTED_VALUE"""),4780703.0)</f>
        <v>4780703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IFERROR(__xludf.DUMMYFUNCTION("""COMPUTED_VALUE"""),1701.06)</f>
        <v>1701.06</v>
      </c>
      <c r="D181" s="2">
        <f>IFERROR(__xludf.DUMMYFUNCTION("""COMPUTED_VALUE"""),45553.66666666667)</f>
        <v>45553.66667</v>
      </c>
      <c r="E181" s="1">
        <f>IFERROR(__xludf.DUMMYFUNCTION("""COMPUTED_VALUE"""),1742.08)</f>
        <v>1742.08</v>
      </c>
      <c r="G181" s="2">
        <f>IFERROR(__xludf.DUMMYFUNCTION("""COMPUTED_VALUE"""),45553.66666666667)</f>
        <v>45553.66667</v>
      </c>
      <c r="H181" s="1">
        <f>IFERROR(__xludf.DUMMYFUNCTION("""COMPUTED_VALUE"""),1692.13)</f>
        <v>1692.13</v>
      </c>
      <c r="J181" s="2">
        <f>IFERROR(__xludf.DUMMYFUNCTION("""COMPUTED_VALUE"""),45553.66666666667)</f>
        <v>45553.66667</v>
      </c>
      <c r="K181" s="1">
        <f>IFERROR(__xludf.DUMMYFUNCTION("""COMPUTED_VALUE"""),1706.77)</f>
        <v>1706.77</v>
      </c>
      <c r="M181" s="2">
        <f>IFERROR(__xludf.DUMMYFUNCTION("""COMPUTED_VALUE"""),45553.66666666667)</f>
        <v>45553.66667</v>
      </c>
      <c r="N181" s="1">
        <f>IFERROR(__xludf.DUMMYFUNCTION("""COMPUTED_VALUE"""),5957395.0)</f>
        <v>5957395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IFERROR(__xludf.DUMMYFUNCTION("""COMPUTED_VALUE"""),1746.77)</f>
        <v>1746.77</v>
      </c>
      <c r="D182" s="2">
        <f>IFERROR(__xludf.DUMMYFUNCTION("""COMPUTED_VALUE"""),45554.66666666667)</f>
        <v>45554.66667</v>
      </c>
      <c r="E182" s="1">
        <f>IFERROR(__xludf.DUMMYFUNCTION("""COMPUTED_VALUE"""),1777.51)</f>
        <v>1777.51</v>
      </c>
      <c r="G182" s="2">
        <f>IFERROR(__xludf.DUMMYFUNCTION("""COMPUTED_VALUE"""),45554.66666666667)</f>
        <v>45554.66667</v>
      </c>
      <c r="H182" s="1">
        <f>IFERROR(__xludf.DUMMYFUNCTION("""COMPUTED_VALUE"""),1746.77)</f>
        <v>1746.77</v>
      </c>
      <c r="J182" s="2">
        <f>IFERROR(__xludf.DUMMYFUNCTION("""COMPUTED_VALUE"""),45554.66666666667)</f>
        <v>45554.66667</v>
      </c>
      <c r="K182" s="1">
        <f>IFERROR(__xludf.DUMMYFUNCTION("""COMPUTED_VALUE"""),1758.21)</f>
        <v>1758.21</v>
      </c>
      <c r="M182" s="2">
        <f>IFERROR(__xludf.DUMMYFUNCTION("""COMPUTED_VALUE"""),45554.66666666667)</f>
        <v>45554.66667</v>
      </c>
      <c r="N182" s="1">
        <f>IFERROR(__xludf.DUMMYFUNCTION("""COMPUTED_VALUE"""),6912969.0)</f>
        <v>6912969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IFERROR(__xludf.DUMMYFUNCTION("""COMPUTED_VALUE"""),1753.24)</f>
        <v>1753.24</v>
      </c>
      <c r="D183" s="2">
        <f>IFERROR(__xludf.DUMMYFUNCTION("""COMPUTED_VALUE"""),45555.66666666667)</f>
        <v>45555.66667</v>
      </c>
      <c r="E183" s="1">
        <f>IFERROR(__xludf.DUMMYFUNCTION("""COMPUTED_VALUE"""),1753.24)</f>
        <v>1753.24</v>
      </c>
      <c r="G183" s="2">
        <f>IFERROR(__xludf.DUMMYFUNCTION("""COMPUTED_VALUE"""),45555.66666666667)</f>
        <v>45555.66667</v>
      </c>
      <c r="H183" s="1">
        <f>IFERROR(__xludf.DUMMYFUNCTION("""COMPUTED_VALUE"""),1685.61)</f>
        <v>1685.61</v>
      </c>
      <c r="J183" s="2">
        <f>IFERROR(__xludf.DUMMYFUNCTION("""COMPUTED_VALUE"""),45555.66666666667)</f>
        <v>45555.66667</v>
      </c>
      <c r="K183" s="1">
        <f>IFERROR(__xludf.DUMMYFUNCTION("""COMPUTED_VALUE"""),1691.47)</f>
        <v>1691.47</v>
      </c>
      <c r="M183" s="2">
        <f>IFERROR(__xludf.DUMMYFUNCTION("""COMPUTED_VALUE"""),45555.66666666667)</f>
        <v>45555.66667</v>
      </c>
      <c r="N183" s="1">
        <f>IFERROR(__xludf.DUMMYFUNCTION("""COMPUTED_VALUE"""),1.0757611E7)</f>
        <v>10757611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IFERROR(__xludf.DUMMYFUNCTION("""COMPUTED_VALUE"""),1703.41)</f>
        <v>1703.41</v>
      </c>
      <c r="D184" s="2">
        <f>IFERROR(__xludf.DUMMYFUNCTION("""COMPUTED_VALUE"""),45558.66666666667)</f>
        <v>45558.66667</v>
      </c>
      <c r="E184" s="1">
        <f>IFERROR(__xludf.DUMMYFUNCTION("""COMPUTED_VALUE"""),1709.0)</f>
        <v>1709</v>
      </c>
      <c r="G184" s="2">
        <f>IFERROR(__xludf.DUMMYFUNCTION("""COMPUTED_VALUE"""),45558.66666666667)</f>
        <v>45558.66667</v>
      </c>
      <c r="H184" s="1">
        <f>IFERROR(__xludf.DUMMYFUNCTION("""COMPUTED_VALUE"""),1689.37)</f>
        <v>1689.37</v>
      </c>
      <c r="J184" s="2">
        <f>IFERROR(__xludf.DUMMYFUNCTION("""COMPUTED_VALUE"""),45558.66666666667)</f>
        <v>45558.66667</v>
      </c>
      <c r="K184" s="1">
        <f>IFERROR(__xludf.DUMMYFUNCTION("""COMPUTED_VALUE"""),1707.71)</f>
        <v>1707.71</v>
      </c>
      <c r="M184" s="2">
        <f>IFERROR(__xludf.DUMMYFUNCTION("""COMPUTED_VALUE"""),45558.66666666667)</f>
        <v>45558.66667</v>
      </c>
      <c r="N184" s="1">
        <f>IFERROR(__xludf.DUMMYFUNCTION("""COMPUTED_VALUE"""),4683919.0)</f>
        <v>4683919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IFERROR(__xludf.DUMMYFUNCTION("""COMPUTED_VALUE"""),1716.59)</f>
        <v>1716.59</v>
      </c>
      <c r="D185" s="2">
        <f>IFERROR(__xludf.DUMMYFUNCTION("""COMPUTED_VALUE"""),45559.66666666667)</f>
        <v>45559.66667</v>
      </c>
      <c r="E185" s="1">
        <f>IFERROR(__xludf.DUMMYFUNCTION("""COMPUTED_VALUE"""),1739.85)</f>
        <v>1739.85</v>
      </c>
      <c r="G185" s="2">
        <f>IFERROR(__xludf.DUMMYFUNCTION("""COMPUTED_VALUE"""),45559.66666666667)</f>
        <v>45559.66667</v>
      </c>
      <c r="H185" s="1">
        <f>IFERROR(__xludf.DUMMYFUNCTION("""COMPUTED_VALUE"""),1716.59)</f>
        <v>1716.59</v>
      </c>
      <c r="J185" s="2">
        <f>IFERROR(__xludf.DUMMYFUNCTION("""COMPUTED_VALUE"""),45559.66666666667)</f>
        <v>45559.66667</v>
      </c>
      <c r="K185" s="1">
        <f>IFERROR(__xludf.DUMMYFUNCTION("""COMPUTED_VALUE"""),1739.07)</f>
        <v>1739.07</v>
      </c>
      <c r="M185" s="2">
        <f>IFERROR(__xludf.DUMMYFUNCTION("""COMPUTED_VALUE"""),45559.66666666667)</f>
        <v>45559.66667</v>
      </c>
      <c r="N185" s="1">
        <f>IFERROR(__xludf.DUMMYFUNCTION("""COMPUTED_VALUE"""),5088250.0)</f>
        <v>5088250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IFERROR(__xludf.DUMMYFUNCTION("""COMPUTED_VALUE"""),1746.92)</f>
        <v>1746.92</v>
      </c>
      <c r="D186" s="2">
        <f>IFERROR(__xludf.DUMMYFUNCTION("""COMPUTED_VALUE"""),45560.66666666667)</f>
        <v>45560.66667</v>
      </c>
      <c r="E186" s="1">
        <f>IFERROR(__xludf.DUMMYFUNCTION("""COMPUTED_VALUE"""),1765.01)</f>
        <v>1765.01</v>
      </c>
      <c r="G186" s="2">
        <f>IFERROR(__xludf.DUMMYFUNCTION("""COMPUTED_VALUE"""),45560.66666666667)</f>
        <v>45560.66667</v>
      </c>
      <c r="H186" s="1">
        <f>IFERROR(__xludf.DUMMYFUNCTION("""COMPUTED_VALUE"""),1725.12)</f>
        <v>1725.12</v>
      </c>
      <c r="J186" s="2">
        <f>IFERROR(__xludf.DUMMYFUNCTION("""COMPUTED_VALUE"""),45560.66666666667)</f>
        <v>45560.66667</v>
      </c>
      <c r="K186" s="1">
        <f>IFERROR(__xludf.DUMMYFUNCTION("""COMPUTED_VALUE"""),1729.73)</f>
        <v>1729.73</v>
      </c>
      <c r="M186" s="2">
        <f>IFERROR(__xludf.DUMMYFUNCTION("""COMPUTED_VALUE"""),45560.66666666667)</f>
        <v>45560.66667</v>
      </c>
      <c r="N186" s="1">
        <f>IFERROR(__xludf.DUMMYFUNCTION("""COMPUTED_VALUE"""),4884758.0)</f>
        <v>4884758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IFERROR(__xludf.DUMMYFUNCTION("""COMPUTED_VALUE"""),1737.65)</f>
        <v>1737.65</v>
      </c>
      <c r="D187" s="2">
        <f>IFERROR(__xludf.DUMMYFUNCTION("""COMPUTED_VALUE"""),45561.66666666667)</f>
        <v>45561.66667</v>
      </c>
      <c r="E187" s="1">
        <f>IFERROR(__xludf.DUMMYFUNCTION("""COMPUTED_VALUE"""),1762.94)</f>
        <v>1762.94</v>
      </c>
      <c r="G187" s="2">
        <f>IFERROR(__xludf.DUMMYFUNCTION("""COMPUTED_VALUE"""),45561.66666666667)</f>
        <v>45561.66667</v>
      </c>
      <c r="H187" s="1">
        <f>IFERROR(__xludf.DUMMYFUNCTION("""COMPUTED_VALUE"""),1689.0)</f>
        <v>1689</v>
      </c>
      <c r="J187" s="2">
        <f>IFERROR(__xludf.DUMMYFUNCTION("""COMPUTED_VALUE"""),45561.66666666667)</f>
        <v>45561.66667</v>
      </c>
      <c r="K187" s="1">
        <f>IFERROR(__xludf.DUMMYFUNCTION("""COMPUTED_VALUE"""),1699.54)</f>
        <v>1699.54</v>
      </c>
      <c r="M187" s="2">
        <f>IFERROR(__xludf.DUMMYFUNCTION("""COMPUTED_VALUE"""),45561.66666666667)</f>
        <v>45561.66667</v>
      </c>
      <c r="N187" s="1">
        <f>IFERROR(__xludf.DUMMYFUNCTION("""COMPUTED_VALUE"""),5382732.0)</f>
        <v>5382732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IFERROR(__xludf.DUMMYFUNCTION("""COMPUTED_VALUE"""),1711.34)</f>
        <v>1711.34</v>
      </c>
      <c r="D188" s="2">
        <f>IFERROR(__xludf.DUMMYFUNCTION("""COMPUTED_VALUE"""),45562.66666666667)</f>
        <v>45562.66667</v>
      </c>
      <c r="E188" s="1">
        <f>IFERROR(__xludf.DUMMYFUNCTION("""COMPUTED_VALUE"""),1744.18)</f>
        <v>1744.18</v>
      </c>
      <c r="G188" s="2">
        <f>IFERROR(__xludf.DUMMYFUNCTION("""COMPUTED_VALUE"""),45562.66666666667)</f>
        <v>45562.66667</v>
      </c>
      <c r="H188" s="1">
        <f>IFERROR(__xludf.DUMMYFUNCTION("""COMPUTED_VALUE"""),1704.05)</f>
        <v>1704.05</v>
      </c>
      <c r="J188" s="2">
        <f>IFERROR(__xludf.DUMMYFUNCTION("""COMPUTED_VALUE"""),45562.66666666667)</f>
        <v>45562.66667</v>
      </c>
      <c r="K188" s="1">
        <f>IFERROR(__xludf.DUMMYFUNCTION("""COMPUTED_VALUE"""),1713.59)</f>
        <v>1713.59</v>
      </c>
      <c r="M188" s="2">
        <f>IFERROR(__xludf.DUMMYFUNCTION("""COMPUTED_VALUE"""),45562.66666666667)</f>
        <v>45562.66667</v>
      </c>
      <c r="N188" s="1">
        <f>IFERROR(__xludf.DUMMYFUNCTION("""COMPUTED_VALUE"""),5458038.0)</f>
        <v>5458038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IFERROR(__xludf.DUMMYFUNCTION("""COMPUTED_VALUE"""),1714.09)</f>
        <v>1714.09</v>
      </c>
      <c r="D189" s="2">
        <f>IFERROR(__xludf.DUMMYFUNCTION("""COMPUTED_VALUE"""),45565.66666666667)</f>
        <v>45565.66667</v>
      </c>
      <c r="E189" s="1">
        <f>IFERROR(__xludf.DUMMYFUNCTION("""COMPUTED_VALUE"""),1745.51)</f>
        <v>1745.51</v>
      </c>
      <c r="G189" s="2">
        <f>IFERROR(__xludf.DUMMYFUNCTION("""COMPUTED_VALUE"""),45565.66666666667)</f>
        <v>45565.66667</v>
      </c>
      <c r="H189" s="1">
        <f>IFERROR(__xludf.DUMMYFUNCTION("""COMPUTED_VALUE"""),1702.99)</f>
        <v>1702.99</v>
      </c>
      <c r="J189" s="2">
        <f>IFERROR(__xludf.DUMMYFUNCTION("""COMPUTED_VALUE"""),45565.66666666667)</f>
        <v>45565.66667</v>
      </c>
      <c r="K189" s="1">
        <f>IFERROR(__xludf.DUMMYFUNCTION("""COMPUTED_VALUE"""),1713.92)</f>
        <v>1713.92</v>
      </c>
      <c r="M189" s="2">
        <f>IFERROR(__xludf.DUMMYFUNCTION("""COMPUTED_VALUE"""),45565.66666666667)</f>
        <v>45565.66667</v>
      </c>
      <c r="N189" s="1">
        <f>IFERROR(__xludf.DUMMYFUNCTION("""COMPUTED_VALUE"""),8921750.0)</f>
        <v>8921750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IFERROR(__xludf.DUMMYFUNCTION("""COMPUTED_VALUE"""),1705.28)</f>
        <v>1705.28</v>
      </c>
      <c r="D190" s="2">
        <f>IFERROR(__xludf.DUMMYFUNCTION("""COMPUTED_VALUE"""),45566.66666666667)</f>
        <v>45566.66667</v>
      </c>
      <c r="E190" s="1">
        <f>IFERROR(__xludf.DUMMYFUNCTION("""COMPUTED_VALUE"""),1705.28)</f>
        <v>1705.28</v>
      </c>
      <c r="G190" s="2">
        <f>IFERROR(__xludf.DUMMYFUNCTION("""COMPUTED_VALUE"""),45566.66666666667)</f>
        <v>45566.66667</v>
      </c>
      <c r="H190" s="1">
        <f>IFERROR(__xludf.DUMMYFUNCTION("""COMPUTED_VALUE"""),1667.83)</f>
        <v>1667.83</v>
      </c>
      <c r="J190" s="2">
        <f>IFERROR(__xludf.DUMMYFUNCTION("""COMPUTED_VALUE"""),45566.66666666667)</f>
        <v>45566.66667</v>
      </c>
      <c r="K190" s="1">
        <f>IFERROR(__xludf.DUMMYFUNCTION("""COMPUTED_VALUE"""),1686.07)</f>
        <v>1686.07</v>
      </c>
      <c r="M190" s="2">
        <f>IFERROR(__xludf.DUMMYFUNCTION("""COMPUTED_VALUE"""),45566.66666666667)</f>
        <v>45566.66667</v>
      </c>
      <c r="N190" s="1">
        <f>IFERROR(__xludf.DUMMYFUNCTION("""COMPUTED_VALUE"""),6051950.0)</f>
        <v>6051950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IFERROR(__xludf.DUMMYFUNCTION("""COMPUTED_VALUE"""),1677.32)</f>
        <v>1677.32</v>
      </c>
      <c r="D191" s="2">
        <f>IFERROR(__xludf.DUMMYFUNCTION("""COMPUTED_VALUE"""),45567.66666666667)</f>
        <v>45567.66667</v>
      </c>
      <c r="E191" s="1">
        <f>IFERROR(__xludf.DUMMYFUNCTION("""COMPUTED_VALUE"""),1694.17)</f>
        <v>1694.17</v>
      </c>
      <c r="G191" s="2">
        <f>IFERROR(__xludf.DUMMYFUNCTION("""COMPUTED_VALUE"""),45567.66666666667)</f>
        <v>45567.66667</v>
      </c>
      <c r="H191" s="1">
        <f>IFERROR(__xludf.DUMMYFUNCTION("""COMPUTED_VALUE"""),1673.73)</f>
        <v>1673.73</v>
      </c>
      <c r="J191" s="2">
        <f>IFERROR(__xludf.DUMMYFUNCTION("""COMPUTED_VALUE"""),45567.66666666667)</f>
        <v>45567.66667</v>
      </c>
      <c r="K191" s="1">
        <f>IFERROR(__xludf.DUMMYFUNCTION("""COMPUTED_VALUE"""),1676.86)</f>
        <v>1676.86</v>
      </c>
      <c r="M191" s="2">
        <f>IFERROR(__xludf.DUMMYFUNCTION("""COMPUTED_VALUE"""),45567.66666666667)</f>
        <v>45567.66667</v>
      </c>
      <c r="N191" s="1">
        <f>IFERROR(__xludf.DUMMYFUNCTION("""COMPUTED_VALUE"""),4671106.0)</f>
        <v>4671106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IFERROR(__xludf.DUMMYFUNCTION("""COMPUTED_VALUE"""),1672.27)</f>
        <v>1672.27</v>
      </c>
      <c r="D192" s="2">
        <f>IFERROR(__xludf.DUMMYFUNCTION("""COMPUTED_VALUE"""),45568.66666666667)</f>
        <v>45568.66667</v>
      </c>
      <c r="E192" s="1">
        <f>IFERROR(__xludf.DUMMYFUNCTION("""COMPUTED_VALUE"""),1672.27)</f>
        <v>1672.27</v>
      </c>
      <c r="G192" s="2">
        <f>IFERROR(__xludf.DUMMYFUNCTION("""COMPUTED_VALUE"""),45568.66666666667)</f>
        <v>45568.66667</v>
      </c>
      <c r="H192" s="1">
        <f>IFERROR(__xludf.DUMMYFUNCTION("""COMPUTED_VALUE"""),1647.89)</f>
        <v>1647.89</v>
      </c>
      <c r="J192" s="2">
        <f>IFERROR(__xludf.DUMMYFUNCTION("""COMPUTED_VALUE"""),45568.66666666667)</f>
        <v>45568.66667</v>
      </c>
      <c r="K192" s="1">
        <f>IFERROR(__xludf.DUMMYFUNCTION("""COMPUTED_VALUE"""),1656.41)</f>
        <v>1656.41</v>
      </c>
      <c r="M192" s="2">
        <f>IFERROR(__xludf.DUMMYFUNCTION("""COMPUTED_VALUE"""),45568.66666666667)</f>
        <v>45568.66667</v>
      </c>
      <c r="N192" s="1">
        <f>IFERROR(__xludf.DUMMYFUNCTION("""COMPUTED_VALUE"""),5336970.0)</f>
        <v>5336970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IFERROR(__xludf.DUMMYFUNCTION("""COMPUTED_VALUE"""),1685.29)</f>
        <v>1685.29</v>
      </c>
      <c r="D193" s="2">
        <f>IFERROR(__xludf.DUMMYFUNCTION("""COMPUTED_VALUE"""),45569.66666666667)</f>
        <v>45569.66667</v>
      </c>
      <c r="E193" s="1">
        <f>IFERROR(__xludf.DUMMYFUNCTION("""COMPUTED_VALUE"""),1686.61)</f>
        <v>1686.61</v>
      </c>
      <c r="G193" s="2">
        <f>IFERROR(__xludf.DUMMYFUNCTION("""COMPUTED_VALUE"""),45569.66666666667)</f>
        <v>45569.66667</v>
      </c>
      <c r="H193" s="1">
        <f>IFERROR(__xludf.DUMMYFUNCTION("""COMPUTED_VALUE"""),1639.61)</f>
        <v>1639.61</v>
      </c>
      <c r="J193" s="2">
        <f>IFERROR(__xludf.DUMMYFUNCTION("""COMPUTED_VALUE"""),45569.66666666667)</f>
        <v>45569.66667</v>
      </c>
      <c r="K193" s="1">
        <f>IFERROR(__xludf.DUMMYFUNCTION("""COMPUTED_VALUE"""),1650.29)</f>
        <v>1650.29</v>
      </c>
      <c r="M193" s="2">
        <f>IFERROR(__xludf.DUMMYFUNCTION("""COMPUTED_VALUE"""),45569.66666666667)</f>
        <v>45569.66667</v>
      </c>
      <c r="N193" s="1">
        <f>IFERROR(__xludf.DUMMYFUNCTION("""COMPUTED_VALUE"""),6951770.0)</f>
        <v>6951770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IFERROR(__xludf.DUMMYFUNCTION("""COMPUTED_VALUE"""),1638.2)</f>
        <v>1638.2</v>
      </c>
      <c r="D194" s="2">
        <f>IFERROR(__xludf.DUMMYFUNCTION("""COMPUTED_VALUE"""),45572.66666666667)</f>
        <v>45572.66667</v>
      </c>
      <c r="E194" s="1">
        <f>IFERROR(__xludf.DUMMYFUNCTION("""COMPUTED_VALUE"""),1648.9)</f>
        <v>1648.9</v>
      </c>
      <c r="G194" s="2">
        <f>IFERROR(__xludf.DUMMYFUNCTION("""COMPUTED_VALUE"""),45572.66666666667)</f>
        <v>45572.66667</v>
      </c>
      <c r="H194" s="1">
        <f>IFERROR(__xludf.DUMMYFUNCTION("""COMPUTED_VALUE"""),1615.43)</f>
        <v>1615.43</v>
      </c>
      <c r="J194" s="2">
        <f>IFERROR(__xludf.DUMMYFUNCTION("""COMPUTED_VALUE"""),45572.66666666667)</f>
        <v>45572.66667</v>
      </c>
      <c r="K194" s="1">
        <f>IFERROR(__xludf.DUMMYFUNCTION("""COMPUTED_VALUE"""),1642.03)</f>
        <v>1642.03</v>
      </c>
      <c r="M194" s="2">
        <f>IFERROR(__xludf.DUMMYFUNCTION("""COMPUTED_VALUE"""),45572.66666666667)</f>
        <v>45572.66667</v>
      </c>
      <c r="N194" s="1">
        <f>IFERROR(__xludf.DUMMYFUNCTION("""COMPUTED_VALUE"""),5141685.0)</f>
        <v>5141685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IFERROR(__xludf.DUMMYFUNCTION("""COMPUTED_VALUE"""),1647.1)</f>
        <v>1647.1</v>
      </c>
      <c r="D195" s="2">
        <f>IFERROR(__xludf.DUMMYFUNCTION("""COMPUTED_VALUE"""),45573.66666666667)</f>
        <v>45573.66667</v>
      </c>
      <c r="E195" s="1">
        <f>IFERROR(__xludf.DUMMYFUNCTION("""COMPUTED_VALUE"""),1674.98)</f>
        <v>1674.98</v>
      </c>
      <c r="G195" s="2">
        <f>IFERROR(__xludf.DUMMYFUNCTION("""COMPUTED_VALUE"""),45573.66666666667)</f>
        <v>45573.66667</v>
      </c>
      <c r="H195" s="1">
        <f>IFERROR(__xludf.DUMMYFUNCTION("""COMPUTED_VALUE"""),1643.06)</f>
        <v>1643.06</v>
      </c>
      <c r="J195" s="2">
        <f>IFERROR(__xludf.DUMMYFUNCTION("""COMPUTED_VALUE"""),45573.66666666667)</f>
        <v>45573.66667</v>
      </c>
      <c r="K195" s="1">
        <f>IFERROR(__xludf.DUMMYFUNCTION("""COMPUTED_VALUE"""),1671.02)</f>
        <v>1671.02</v>
      </c>
      <c r="M195" s="2">
        <f>IFERROR(__xludf.DUMMYFUNCTION("""COMPUTED_VALUE"""),45573.66666666667)</f>
        <v>45573.66667</v>
      </c>
      <c r="N195" s="1">
        <f>IFERROR(__xludf.DUMMYFUNCTION("""COMPUTED_VALUE"""),4587069.0)</f>
        <v>4587069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IFERROR(__xludf.DUMMYFUNCTION("""COMPUTED_VALUE"""),1677.46)</f>
        <v>1677.46</v>
      </c>
      <c r="D196" s="2">
        <f>IFERROR(__xludf.DUMMYFUNCTION("""COMPUTED_VALUE"""),45574.66666666667)</f>
        <v>45574.66667</v>
      </c>
      <c r="E196" s="1">
        <f>IFERROR(__xludf.DUMMYFUNCTION("""COMPUTED_VALUE"""),1698.6)</f>
        <v>1698.6</v>
      </c>
      <c r="G196" s="2">
        <f>IFERROR(__xludf.DUMMYFUNCTION("""COMPUTED_VALUE"""),45574.66666666667)</f>
        <v>45574.66667</v>
      </c>
      <c r="H196" s="1">
        <f>IFERROR(__xludf.DUMMYFUNCTION("""COMPUTED_VALUE"""),1675.08)</f>
        <v>1675.08</v>
      </c>
      <c r="J196" s="2">
        <f>IFERROR(__xludf.DUMMYFUNCTION("""COMPUTED_VALUE"""),45574.66666666667)</f>
        <v>45574.66667</v>
      </c>
      <c r="K196" s="1">
        <f>IFERROR(__xludf.DUMMYFUNCTION("""COMPUTED_VALUE"""),1686.97)</f>
        <v>1686.97</v>
      </c>
      <c r="M196" s="2">
        <f>IFERROR(__xludf.DUMMYFUNCTION("""COMPUTED_VALUE"""),45574.66666666667)</f>
        <v>45574.66667</v>
      </c>
      <c r="N196" s="1">
        <f>IFERROR(__xludf.DUMMYFUNCTION("""COMPUTED_VALUE"""),6365231.0)</f>
        <v>6365231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IFERROR(__xludf.DUMMYFUNCTION("""COMPUTED_VALUE"""),1676.2)</f>
        <v>1676.2</v>
      </c>
      <c r="D197" s="2">
        <f>IFERROR(__xludf.DUMMYFUNCTION("""COMPUTED_VALUE"""),45575.66666666667)</f>
        <v>45575.66667</v>
      </c>
      <c r="E197" s="1">
        <f>IFERROR(__xludf.DUMMYFUNCTION("""COMPUTED_VALUE"""),1685.72)</f>
        <v>1685.72</v>
      </c>
      <c r="G197" s="2">
        <f>IFERROR(__xludf.DUMMYFUNCTION("""COMPUTED_VALUE"""),45575.66666666667)</f>
        <v>45575.66667</v>
      </c>
      <c r="H197" s="1">
        <f>IFERROR(__xludf.DUMMYFUNCTION("""COMPUTED_VALUE"""),1662.33)</f>
        <v>1662.33</v>
      </c>
      <c r="J197" s="2">
        <f>IFERROR(__xludf.DUMMYFUNCTION("""COMPUTED_VALUE"""),45575.66666666667)</f>
        <v>45575.66667</v>
      </c>
      <c r="K197" s="1">
        <f>IFERROR(__xludf.DUMMYFUNCTION("""COMPUTED_VALUE"""),1683.86)</f>
        <v>1683.86</v>
      </c>
      <c r="M197" s="2">
        <f>IFERROR(__xludf.DUMMYFUNCTION("""COMPUTED_VALUE"""),45575.66666666667)</f>
        <v>45575.66667</v>
      </c>
      <c r="N197" s="1">
        <f>IFERROR(__xludf.DUMMYFUNCTION("""COMPUTED_VALUE"""),4765452.0)</f>
        <v>4765452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IFERROR(__xludf.DUMMYFUNCTION("""COMPUTED_VALUE"""),1692.46)</f>
        <v>1692.46</v>
      </c>
      <c r="D198" s="2">
        <f>IFERROR(__xludf.DUMMYFUNCTION("""COMPUTED_VALUE"""),45576.66666666667)</f>
        <v>45576.66667</v>
      </c>
      <c r="E198" s="1">
        <f>IFERROR(__xludf.DUMMYFUNCTION("""COMPUTED_VALUE"""),1737.1)</f>
        <v>1737.1</v>
      </c>
      <c r="G198" s="2">
        <f>IFERROR(__xludf.DUMMYFUNCTION("""COMPUTED_VALUE"""),45576.66666666667)</f>
        <v>45576.66667</v>
      </c>
      <c r="H198" s="1">
        <f>IFERROR(__xludf.DUMMYFUNCTION("""COMPUTED_VALUE"""),1692.46)</f>
        <v>1692.46</v>
      </c>
      <c r="J198" s="2">
        <f>IFERROR(__xludf.DUMMYFUNCTION("""COMPUTED_VALUE"""),45576.66666666667)</f>
        <v>45576.66667</v>
      </c>
      <c r="K198" s="1">
        <f>IFERROR(__xludf.DUMMYFUNCTION("""COMPUTED_VALUE"""),1735.52)</f>
        <v>1735.52</v>
      </c>
      <c r="M198" s="2">
        <f>IFERROR(__xludf.DUMMYFUNCTION("""COMPUTED_VALUE"""),45576.66666666667)</f>
        <v>45576.66667</v>
      </c>
      <c r="N198" s="1">
        <f>IFERROR(__xludf.DUMMYFUNCTION("""COMPUTED_VALUE"""),4458941.0)</f>
        <v>4458941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IFERROR(__xludf.DUMMYFUNCTION("""COMPUTED_VALUE"""),1728.72)</f>
        <v>1728.72</v>
      </c>
      <c r="D199" s="2">
        <f>IFERROR(__xludf.DUMMYFUNCTION("""COMPUTED_VALUE"""),45579.66666666667)</f>
        <v>45579.66667</v>
      </c>
      <c r="E199" s="1">
        <f>IFERROR(__xludf.DUMMYFUNCTION("""COMPUTED_VALUE"""),1755.8)</f>
        <v>1755.8</v>
      </c>
      <c r="G199" s="2">
        <f>IFERROR(__xludf.DUMMYFUNCTION("""COMPUTED_VALUE"""),45579.66666666667)</f>
        <v>45579.66667</v>
      </c>
      <c r="H199" s="1">
        <f>IFERROR(__xludf.DUMMYFUNCTION("""COMPUTED_VALUE"""),1714.36)</f>
        <v>1714.36</v>
      </c>
      <c r="J199" s="2">
        <f>IFERROR(__xludf.DUMMYFUNCTION("""COMPUTED_VALUE"""),45579.66666666667)</f>
        <v>45579.66667</v>
      </c>
      <c r="K199" s="1">
        <f>IFERROR(__xludf.DUMMYFUNCTION("""COMPUTED_VALUE"""),1754.68)</f>
        <v>1754.68</v>
      </c>
      <c r="M199" s="2">
        <f>IFERROR(__xludf.DUMMYFUNCTION("""COMPUTED_VALUE"""),45579.66666666667)</f>
        <v>45579.66667</v>
      </c>
      <c r="N199" s="1">
        <f>IFERROR(__xludf.DUMMYFUNCTION("""COMPUTED_VALUE"""),4566781.0)</f>
        <v>4566781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IFERROR(__xludf.DUMMYFUNCTION("""COMPUTED_VALUE"""),1754.09)</f>
        <v>1754.09</v>
      </c>
      <c r="D200" s="2">
        <f>IFERROR(__xludf.DUMMYFUNCTION("""COMPUTED_VALUE"""),45580.66666666667)</f>
        <v>45580.66667</v>
      </c>
      <c r="E200" s="1">
        <f>IFERROR(__xludf.DUMMYFUNCTION("""COMPUTED_VALUE"""),1776.41)</f>
        <v>1776.41</v>
      </c>
      <c r="G200" s="2">
        <f>IFERROR(__xludf.DUMMYFUNCTION("""COMPUTED_VALUE"""),45580.66666666667)</f>
        <v>45580.66667</v>
      </c>
      <c r="H200" s="1">
        <f>IFERROR(__xludf.DUMMYFUNCTION("""COMPUTED_VALUE"""),1743.21)</f>
        <v>1743.21</v>
      </c>
      <c r="J200" s="2">
        <f>IFERROR(__xludf.DUMMYFUNCTION("""COMPUTED_VALUE"""),45580.66666666667)</f>
        <v>45580.66667</v>
      </c>
      <c r="K200" s="1">
        <f>IFERROR(__xludf.DUMMYFUNCTION("""COMPUTED_VALUE"""),1744.78)</f>
        <v>1744.78</v>
      </c>
      <c r="M200" s="2">
        <f>IFERROR(__xludf.DUMMYFUNCTION("""COMPUTED_VALUE"""),45580.66666666667)</f>
        <v>45580.66667</v>
      </c>
      <c r="N200" s="1">
        <f>IFERROR(__xludf.DUMMYFUNCTION("""COMPUTED_VALUE"""),7178058.0)</f>
        <v>7178058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IFERROR(__xludf.DUMMYFUNCTION("""COMPUTED_VALUE"""),1750.11)</f>
        <v>1750.11</v>
      </c>
      <c r="D201" s="2">
        <f>IFERROR(__xludf.DUMMYFUNCTION("""COMPUTED_VALUE"""),45581.66666666667)</f>
        <v>45581.66667</v>
      </c>
      <c r="E201" s="1">
        <f>IFERROR(__xludf.DUMMYFUNCTION("""COMPUTED_VALUE"""),1810.15)</f>
        <v>1810.15</v>
      </c>
      <c r="G201" s="2">
        <f>IFERROR(__xludf.DUMMYFUNCTION("""COMPUTED_VALUE"""),45581.66666666667)</f>
        <v>45581.66667</v>
      </c>
      <c r="H201" s="1">
        <f>IFERROR(__xludf.DUMMYFUNCTION("""COMPUTED_VALUE"""),1750.11)</f>
        <v>1750.11</v>
      </c>
      <c r="J201" s="2">
        <f>IFERROR(__xludf.DUMMYFUNCTION("""COMPUTED_VALUE"""),45581.66666666667)</f>
        <v>45581.66667</v>
      </c>
      <c r="K201" s="1">
        <f>IFERROR(__xludf.DUMMYFUNCTION("""COMPUTED_VALUE"""),1775.0)</f>
        <v>1775</v>
      </c>
      <c r="M201" s="2">
        <f>IFERROR(__xludf.DUMMYFUNCTION("""COMPUTED_VALUE"""),45581.66666666667)</f>
        <v>45581.66667</v>
      </c>
      <c r="N201" s="1">
        <f>IFERROR(__xludf.DUMMYFUNCTION("""COMPUTED_VALUE"""),9409594.0)</f>
        <v>9409594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IFERROR(__xludf.DUMMYFUNCTION("""COMPUTED_VALUE"""),1768.72)</f>
        <v>1768.72</v>
      </c>
      <c r="D202" s="2">
        <f>IFERROR(__xludf.DUMMYFUNCTION("""COMPUTED_VALUE"""),45582.66666666667)</f>
        <v>45582.66667</v>
      </c>
      <c r="E202" s="1">
        <f>IFERROR(__xludf.DUMMYFUNCTION("""COMPUTED_VALUE"""),1772.26)</f>
        <v>1772.26</v>
      </c>
      <c r="G202" s="2">
        <f>IFERROR(__xludf.DUMMYFUNCTION("""COMPUTED_VALUE"""),45582.66666666667)</f>
        <v>45582.66667</v>
      </c>
      <c r="H202" s="1">
        <f>IFERROR(__xludf.DUMMYFUNCTION("""COMPUTED_VALUE"""),1731.73)</f>
        <v>1731.73</v>
      </c>
      <c r="J202" s="2">
        <f>IFERROR(__xludf.DUMMYFUNCTION("""COMPUTED_VALUE"""),45582.66666666667)</f>
        <v>45582.66667</v>
      </c>
      <c r="K202" s="1">
        <f>IFERROR(__xludf.DUMMYFUNCTION("""COMPUTED_VALUE"""),1737.73)</f>
        <v>1737.73</v>
      </c>
      <c r="M202" s="2">
        <f>IFERROR(__xludf.DUMMYFUNCTION("""COMPUTED_VALUE"""),45582.66666666667)</f>
        <v>45582.66667</v>
      </c>
      <c r="N202" s="1">
        <f>IFERROR(__xludf.DUMMYFUNCTION("""COMPUTED_VALUE"""),5726168.0)</f>
        <v>5726168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IFERROR(__xludf.DUMMYFUNCTION("""COMPUTED_VALUE"""),1739.83)</f>
        <v>1739.83</v>
      </c>
      <c r="D203" s="2">
        <f>IFERROR(__xludf.DUMMYFUNCTION("""COMPUTED_VALUE"""),45583.66666666667)</f>
        <v>45583.66667</v>
      </c>
      <c r="E203" s="1">
        <f>IFERROR(__xludf.DUMMYFUNCTION("""COMPUTED_VALUE"""),1742.88)</f>
        <v>1742.88</v>
      </c>
      <c r="G203" s="2">
        <f>IFERROR(__xludf.DUMMYFUNCTION("""COMPUTED_VALUE"""),45583.66666666667)</f>
        <v>45583.66667</v>
      </c>
      <c r="H203" s="1">
        <f>IFERROR(__xludf.DUMMYFUNCTION("""COMPUTED_VALUE"""),1718.36)</f>
        <v>1718.36</v>
      </c>
      <c r="J203" s="2">
        <f>IFERROR(__xludf.DUMMYFUNCTION("""COMPUTED_VALUE"""),45583.66666666667)</f>
        <v>45583.66667</v>
      </c>
      <c r="K203" s="1">
        <f>IFERROR(__xludf.DUMMYFUNCTION("""COMPUTED_VALUE"""),1728.6)</f>
        <v>1728.6</v>
      </c>
      <c r="M203" s="2">
        <f>IFERROR(__xludf.DUMMYFUNCTION("""COMPUTED_VALUE"""),45583.66666666667)</f>
        <v>45583.66667</v>
      </c>
      <c r="N203" s="1">
        <f>IFERROR(__xludf.DUMMYFUNCTION("""COMPUTED_VALUE"""),5628845.0)</f>
        <v>5628845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IFERROR(__xludf.DUMMYFUNCTION("""COMPUTED_VALUE"""),1726.48)</f>
        <v>1726.48</v>
      </c>
      <c r="D204" s="2">
        <f>IFERROR(__xludf.DUMMYFUNCTION("""COMPUTED_VALUE"""),45586.66666666667)</f>
        <v>45586.66667</v>
      </c>
      <c r="E204" s="1">
        <f>IFERROR(__xludf.DUMMYFUNCTION("""COMPUTED_VALUE"""),1726.48)</f>
        <v>1726.48</v>
      </c>
      <c r="G204" s="2">
        <f>IFERROR(__xludf.DUMMYFUNCTION("""COMPUTED_VALUE"""),45586.66666666667)</f>
        <v>45586.66667</v>
      </c>
      <c r="H204" s="1">
        <f>IFERROR(__xludf.DUMMYFUNCTION("""COMPUTED_VALUE"""),1694.28)</f>
        <v>1694.28</v>
      </c>
      <c r="J204" s="2">
        <f>IFERROR(__xludf.DUMMYFUNCTION("""COMPUTED_VALUE"""),45586.66666666667)</f>
        <v>45586.66667</v>
      </c>
      <c r="K204" s="1">
        <f>IFERROR(__xludf.DUMMYFUNCTION("""COMPUTED_VALUE"""),1708.71)</f>
        <v>1708.71</v>
      </c>
      <c r="M204" s="2">
        <f>IFERROR(__xludf.DUMMYFUNCTION("""COMPUTED_VALUE"""),45586.66666666667)</f>
        <v>45586.66667</v>
      </c>
      <c r="N204" s="1">
        <f>IFERROR(__xludf.DUMMYFUNCTION("""COMPUTED_VALUE"""),6058135.0)</f>
        <v>6058135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IFERROR(__xludf.DUMMYFUNCTION("""COMPUTED_VALUE"""),1695.21)</f>
        <v>1695.21</v>
      </c>
      <c r="D205" s="2">
        <f>IFERROR(__xludf.DUMMYFUNCTION("""COMPUTED_VALUE"""),45587.66666666667)</f>
        <v>45587.66667</v>
      </c>
      <c r="E205" s="1">
        <f>IFERROR(__xludf.DUMMYFUNCTION("""COMPUTED_VALUE"""),1725.99)</f>
        <v>1725.99</v>
      </c>
      <c r="G205" s="2">
        <f>IFERROR(__xludf.DUMMYFUNCTION("""COMPUTED_VALUE"""),45587.66666666667)</f>
        <v>45587.66667</v>
      </c>
      <c r="H205" s="1">
        <f>IFERROR(__xludf.DUMMYFUNCTION("""COMPUTED_VALUE"""),1685.98)</f>
        <v>1685.98</v>
      </c>
      <c r="J205" s="2">
        <f>IFERROR(__xludf.DUMMYFUNCTION("""COMPUTED_VALUE"""),45587.66666666667)</f>
        <v>45587.66667</v>
      </c>
      <c r="K205" s="1">
        <f>IFERROR(__xludf.DUMMYFUNCTION("""COMPUTED_VALUE"""),1717.71)</f>
        <v>1717.71</v>
      </c>
      <c r="M205" s="2">
        <f>IFERROR(__xludf.DUMMYFUNCTION("""COMPUTED_VALUE"""),45587.66666666667)</f>
        <v>45587.66667</v>
      </c>
      <c r="N205" s="1">
        <f>IFERROR(__xludf.DUMMYFUNCTION("""COMPUTED_VALUE"""),6185586.0)</f>
        <v>6185586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IFERROR(__xludf.DUMMYFUNCTION("""COMPUTED_VALUE"""),1685.81)</f>
        <v>1685.81</v>
      </c>
      <c r="D206" s="2">
        <f>IFERROR(__xludf.DUMMYFUNCTION("""COMPUTED_VALUE"""),45588.66666666667)</f>
        <v>45588.66667</v>
      </c>
      <c r="E206" s="1">
        <f>IFERROR(__xludf.DUMMYFUNCTION("""COMPUTED_VALUE"""),1705.02)</f>
        <v>1705.02</v>
      </c>
      <c r="G206" s="2">
        <f>IFERROR(__xludf.DUMMYFUNCTION("""COMPUTED_VALUE"""),45588.66666666667)</f>
        <v>45588.66667</v>
      </c>
      <c r="H206" s="1">
        <f>IFERROR(__xludf.DUMMYFUNCTION("""COMPUTED_VALUE"""),1645.98)</f>
        <v>1645.98</v>
      </c>
      <c r="J206" s="2">
        <f>IFERROR(__xludf.DUMMYFUNCTION("""COMPUTED_VALUE"""),45588.66666666667)</f>
        <v>45588.66667</v>
      </c>
      <c r="K206" s="1">
        <f>IFERROR(__xludf.DUMMYFUNCTION("""COMPUTED_VALUE"""),1665.7)</f>
        <v>1665.7</v>
      </c>
      <c r="M206" s="2">
        <f>IFERROR(__xludf.DUMMYFUNCTION("""COMPUTED_VALUE"""),45588.66666666667)</f>
        <v>45588.66667</v>
      </c>
      <c r="N206" s="1">
        <f>IFERROR(__xludf.DUMMYFUNCTION("""COMPUTED_VALUE"""),1.2308288E7)</f>
        <v>12308288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IFERROR(__xludf.DUMMYFUNCTION("""COMPUTED_VALUE"""),1668.22)</f>
        <v>1668.22</v>
      </c>
      <c r="D207" s="2">
        <f>IFERROR(__xludf.DUMMYFUNCTION("""COMPUTED_VALUE"""),45589.66666666667)</f>
        <v>45589.66667</v>
      </c>
      <c r="E207" s="1">
        <f>IFERROR(__xludf.DUMMYFUNCTION("""COMPUTED_VALUE"""),1687.83)</f>
        <v>1687.83</v>
      </c>
      <c r="G207" s="2">
        <f>IFERROR(__xludf.DUMMYFUNCTION("""COMPUTED_VALUE"""),45589.66666666667)</f>
        <v>45589.66667</v>
      </c>
      <c r="H207" s="1">
        <f>IFERROR(__xludf.DUMMYFUNCTION("""COMPUTED_VALUE"""),1660.27)</f>
        <v>1660.27</v>
      </c>
      <c r="J207" s="2">
        <f>IFERROR(__xludf.DUMMYFUNCTION("""COMPUTED_VALUE"""),45589.66666666667)</f>
        <v>45589.66667</v>
      </c>
      <c r="K207" s="1">
        <f>IFERROR(__xludf.DUMMYFUNCTION("""COMPUTED_VALUE"""),1680.08)</f>
        <v>1680.08</v>
      </c>
      <c r="M207" s="2">
        <f>IFERROR(__xludf.DUMMYFUNCTION("""COMPUTED_VALUE"""),45589.66666666667)</f>
        <v>45589.66667</v>
      </c>
      <c r="N207" s="1">
        <f>IFERROR(__xludf.DUMMYFUNCTION("""COMPUTED_VALUE"""),8529374.0)</f>
        <v>8529374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IFERROR(__xludf.DUMMYFUNCTION("""COMPUTED_VALUE"""),1686.53)</f>
        <v>1686.53</v>
      </c>
      <c r="D208" s="2">
        <f>IFERROR(__xludf.DUMMYFUNCTION("""COMPUTED_VALUE"""),45590.66666666667)</f>
        <v>45590.66667</v>
      </c>
      <c r="E208" s="1">
        <f>IFERROR(__xludf.DUMMYFUNCTION("""COMPUTED_VALUE"""),1748.77)</f>
        <v>1748.77</v>
      </c>
      <c r="G208" s="2">
        <f>IFERROR(__xludf.DUMMYFUNCTION("""COMPUTED_VALUE"""),45590.66666666667)</f>
        <v>45590.66667</v>
      </c>
      <c r="H208" s="1">
        <f>IFERROR(__xludf.DUMMYFUNCTION("""COMPUTED_VALUE"""),1686.53)</f>
        <v>1686.53</v>
      </c>
      <c r="J208" s="2">
        <f>IFERROR(__xludf.DUMMYFUNCTION("""COMPUTED_VALUE"""),45590.66666666667)</f>
        <v>45590.66667</v>
      </c>
      <c r="K208" s="1">
        <f>IFERROR(__xludf.DUMMYFUNCTION("""COMPUTED_VALUE"""),1738.51)</f>
        <v>1738.51</v>
      </c>
      <c r="M208" s="2">
        <f>IFERROR(__xludf.DUMMYFUNCTION("""COMPUTED_VALUE"""),45590.66666666667)</f>
        <v>45590.66667</v>
      </c>
      <c r="N208" s="1">
        <f>IFERROR(__xludf.DUMMYFUNCTION("""COMPUTED_VALUE"""),7770221.0)</f>
        <v>7770221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IFERROR(__xludf.DUMMYFUNCTION("""COMPUTED_VALUE"""),1747.47)</f>
        <v>1747.47</v>
      </c>
      <c r="D209" s="2">
        <f>IFERROR(__xludf.DUMMYFUNCTION("""COMPUTED_VALUE"""),45593.66666666667)</f>
        <v>45593.66667</v>
      </c>
      <c r="E209" s="1">
        <f>IFERROR(__xludf.DUMMYFUNCTION("""COMPUTED_VALUE"""),1776.35)</f>
        <v>1776.35</v>
      </c>
      <c r="G209" s="2">
        <f>IFERROR(__xludf.DUMMYFUNCTION("""COMPUTED_VALUE"""),45593.66666666667)</f>
        <v>45593.66667</v>
      </c>
      <c r="H209" s="1">
        <f>IFERROR(__xludf.DUMMYFUNCTION("""COMPUTED_VALUE"""),1741.73)</f>
        <v>1741.73</v>
      </c>
      <c r="J209" s="2">
        <f>IFERROR(__xludf.DUMMYFUNCTION("""COMPUTED_VALUE"""),45593.66666666667)</f>
        <v>45593.66667</v>
      </c>
      <c r="K209" s="1">
        <f>IFERROR(__xludf.DUMMYFUNCTION("""COMPUTED_VALUE"""),1774.09)</f>
        <v>1774.09</v>
      </c>
      <c r="M209" s="2">
        <f>IFERROR(__xludf.DUMMYFUNCTION("""COMPUTED_VALUE"""),45593.66666666667)</f>
        <v>45593.66667</v>
      </c>
      <c r="N209" s="1">
        <f>IFERROR(__xludf.DUMMYFUNCTION("""COMPUTED_VALUE"""),6248897.0)</f>
        <v>6248897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IFERROR(__xludf.DUMMYFUNCTION("""COMPUTED_VALUE"""),1773.62)</f>
        <v>1773.62</v>
      </c>
      <c r="D210" s="2">
        <f>IFERROR(__xludf.DUMMYFUNCTION("""COMPUTED_VALUE"""),45594.66666666667)</f>
        <v>45594.66667</v>
      </c>
      <c r="E210" s="1">
        <f>IFERROR(__xludf.DUMMYFUNCTION("""COMPUTED_VALUE"""),1786.64)</f>
        <v>1786.64</v>
      </c>
      <c r="G210" s="2">
        <f>IFERROR(__xludf.DUMMYFUNCTION("""COMPUTED_VALUE"""),45594.66666666667)</f>
        <v>45594.66667</v>
      </c>
      <c r="H210" s="1">
        <f>IFERROR(__xludf.DUMMYFUNCTION("""COMPUTED_VALUE"""),1759.06)</f>
        <v>1759.06</v>
      </c>
      <c r="J210" s="2">
        <f>IFERROR(__xludf.DUMMYFUNCTION("""COMPUTED_VALUE"""),45594.66666666667)</f>
        <v>45594.66667</v>
      </c>
      <c r="K210" s="1">
        <f>IFERROR(__xludf.DUMMYFUNCTION("""COMPUTED_VALUE"""),1775.63)</f>
        <v>1775.63</v>
      </c>
      <c r="M210" s="2">
        <f>IFERROR(__xludf.DUMMYFUNCTION("""COMPUTED_VALUE"""),45594.66666666667)</f>
        <v>45594.66667</v>
      </c>
      <c r="N210" s="1">
        <f>IFERROR(__xludf.DUMMYFUNCTION("""COMPUTED_VALUE"""),6792418.0)</f>
        <v>6792418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IFERROR(__xludf.DUMMYFUNCTION("""COMPUTED_VALUE"""),1773.38)</f>
        <v>1773.38</v>
      </c>
      <c r="D211" s="2">
        <f>IFERROR(__xludf.DUMMYFUNCTION("""COMPUTED_VALUE"""),45595.66666666667)</f>
        <v>45595.66667</v>
      </c>
      <c r="E211" s="1">
        <f>IFERROR(__xludf.DUMMYFUNCTION("""COMPUTED_VALUE"""),1861.33)</f>
        <v>1861.33</v>
      </c>
      <c r="G211" s="2">
        <f>IFERROR(__xludf.DUMMYFUNCTION("""COMPUTED_VALUE"""),45595.66666666667)</f>
        <v>45595.66667</v>
      </c>
      <c r="H211" s="1">
        <f>IFERROR(__xludf.DUMMYFUNCTION("""COMPUTED_VALUE"""),1770.32)</f>
        <v>1770.32</v>
      </c>
      <c r="J211" s="2">
        <f>IFERROR(__xludf.DUMMYFUNCTION("""COMPUTED_VALUE"""),45595.66666666667)</f>
        <v>45595.66667</v>
      </c>
      <c r="K211" s="1">
        <f>IFERROR(__xludf.DUMMYFUNCTION("""COMPUTED_VALUE"""),1821.41)</f>
        <v>1821.41</v>
      </c>
      <c r="M211" s="2">
        <f>IFERROR(__xludf.DUMMYFUNCTION("""COMPUTED_VALUE"""),45595.66666666667)</f>
        <v>45595.66667</v>
      </c>
      <c r="N211" s="1">
        <f>IFERROR(__xludf.DUMMYFUNCTION("""COMPUTED_VALUE"""),9716405.0)</f>
        <v>9716405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IFERROR(__xludf.DUMMYFUNCTION("""COMPUTED_VALUE"""),1817.25)</f>
        <v>1817.25</v>
      </c>
      <c r="D212" s="2">
        <f>IFERROR(__xludf.DUMMYFUNCTION("""COMPUTED_VALUE"""),45596.66666666667)</f>
        <v>45596.66667</v>
      </c>
      <c r="E212" s="1">
        <f>IFERROR(__xludf.DUMMYFUNCTION("""COMPUTED_VALUE"""),1825.02)</f>
        <v>1825.02</v>
      </c>
      <c r="G212" s="2">
        <f>IFERROR(__xludf.DUMMYFUNCTION("""COMPUTED_VALUE"""),45596.66666666667)</f>
        <v>45596.66667</v>
      </c>
      <c r="H212" s="1">
        <f>IFERROR(__xludf.DUMMYFUNCTION("""COMPUTED_VALUE"""),1797.77)</f>
        <v>1797.77</v>
      </c>
      <c r="J212" s="2">
        <f>IFERROR(__xludf.DUMMYFUNCTION("""COMPUTED_VALUE"""),45596.66666666667)</f>
        <v>45596.66667</v>
      </c>
      <c r="K212" s="1">
        <f>IFERROR(__xludf.DUMMYFUNCTION("""COMPUTED_VALUE"""),1797.83)</f>
        <v>1797.83</v>
      </c>
      <c r="M212" s="2">
        <f>IFERROR(__xludf.DUMMYFUNCTION("""COMPUTED_VALUE"""),45596.66666666667)</f>
        <v>45596.66667</v>
      </c>
      <c r="N212" s="1">
        <f>IFERROR(__xludf.DUMMYFUNCTION("""COMPUTED_VALUE"""),6408729.0)</f>
        <v>6408729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IFERROR(__xludf.DUMMYFUNCTION("""COMPUTED_VALUE"""),1801.41)</f>
        <v>1801.41</v>
      </c>
      <c r="D213" s="2">
        <f>IFERROR(__xludf.DUMMYFUNCTION("""COMPUTED_VALUE"""),45597.66666666667)</f>
        <v>45597.66667</v>
      </c>
      <c r="E213" s="1">
        <f>IFERROR(__xludf.DUMMYFUNCTION("""COMPUTED_VALUE"""),1817.19)</f>
        <v>1817.19</v>
      </c>
      <c r="G213" s="2">
        <f>IFERROR(__xludf.DUMMYFUNCTION("""COMPUTED_VALUE"""),45597.66666666667)</f>
        <v>45597.66667</v>
      </c>
      <c r="H213" s="1">
        <f>IFERROR(__xludf.DUMMYFUNCTION("""COMPUTED_VALUE"""),1794.96)</f>
        <v>1794.96</v>
      </c>
      <c r="J213" s="2">
        <f>IFERROR(__xludf.DUMMYFUNCTION("""COMPUTED_VALUE"""),45597.66666666667)</f>
        <v>45597.66667</v>
      </c>
      <c r="K213" s="1">
        <f>IFERROR(__xludf.DUMMYFUNCTION("""COMPUTED_VALUE"""),1795.97)</f>
        <v>1795.97</v>
      </c>
      <c r="M213" s="2">
        <f>IFERROR(__xludf.DUMMYFUNCTION("""COMPUTED_VALUE"""),45597.66666666667)</f>
        <v>45597.66667</v>
      </c>
      <c r="N213" s="1">
        <f>IFERROR(__xludf.DUMMYFUNCTION("""COMPUTED_VALUE"""),4579438.0)</f>
        <v>4579438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IFERROR(__xludf.DUMMYFUNCTION("""COMPUTED_VALUE"""),1791.76)</f>
        <v>1791.76</v>
      </c>
      <c r="D214" s="2">
        <f>IFERROR(__xludf.DUMMYFUNCTION("""COMPUTED_VALUE"""),45600.66666666667)</f>
        <v>45600.66667</v>
      </c>
      <c r="E214" s="1">
        <f>IFERROR(__xludf.DUMMYFUNCTION("""COMPUTED_VALUE"""),1830.68)</f>
        <v>1830.68</v>
      </c>
      <c r="G214" s="2">
        <f>IFERROR(__xludf.DUMMYFUNCTION("""COMPUTED_VALUE"""),45600.66666666667)</f>
        <v>45600.66667</v>
      </c>
      <c r="H214" s="1">
        <f>IFERROR(__xludf.DUMMYFUNCTION("""COMPUTED_VALUE"""),1791.26)</f>
        <v>1791.26</v>
      </c>
      <c r="J214" s="2">
        <f>IFERROR(__xludf.DUMMYFUNCTION("""COMPUTED_VALUE"""),45600.66666666667)</f>
        <v>45600.66667</v>
      </c>
      <c r="K214" s="1">
        <f>IFERROR(__xludf.DUMMYFUNCTION("""COMPUTED_VALUE"""),1818.79)</f>
        <v>1818.79</v>
      </c>
      <c r="M214" s="2">
        <f>IFERROR(__xludf.DUMMYFUNCTION("""COMPUTED_VALUE"""),45600.66666666667)</f>
        <v>45600.66667</v>
      </c>
      <c r="N214" s="1">
        <f>IFERROR(__xludf.DUMMYFUNCTION("""COMPUTED_VALUE"""),4700669.0)</f>
        <v>4700669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IFERROR(__xludf.DUMMYFUNCTION("""COMPUTED_VALUE"""),1815.27)</f>
        <v>1815.27</v>
      </c>
      <c r="D215" s="2">
        <f>IFERROR(__xludf.DUMMYFUNCTION("""COMPUTED_VALUE"""),45601.66666666667)</f>
        <v>45601.66667</v>
      </c>
      <c r="E215" s="1">
        <f>IFERROR(__xludf.DUMMYFUNCTION("""COMPUTED_VALUE"""),1859.24)</f>
        <v>1859.24</v>
      </c>
      <c r="G215" s="2">
        <f>IFERROR(__xludf.DUMMYFUNCTION("""COMPUTED_VALUE"""),45601.66666666667)</f>
        <v>45601.66667</v>
      </c>
      <c r="H215" s="1">
        <f>IFERROR(__xludf.DUMMYFUNCTION("""COMPUTED_VALUE"""),1811.54)</f>
        <v>1811.54</v>
      </c>
      <c r="J215" s="2">
        <f>IFERROR(__xludf.DUMMYFUNCTION("""COMPUTED_VALUE"""),45601.66666666667)</f>
        <v>45601.66667</v>
      </c>
      <c r="K215" s="1">
        <f>IFERROR(__xludf.DUMMYFUNCTION("""COMPUTED_VALUE"""),1857.71)</f>
        <v>1857.71</v>
      </c>
      <c r="M215" s="2">
        <f>IFERROR(__xludf.DUMMYFUNCTION("""COMPUTED_VALUE"""),45601.66666666667)</f>
        <v>45601.66667</v>
      </c>
      <c r="N215" s="1">
        <f>IFERROR(__xludf.DUMMYFUNCTION("""COMPUTED_VALUE"""),5924492.0)</f>
        <v>5924492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IFERROR(__xludf.DUMMYFUNCTION("""COMPUTED_VALUE"""),1901.57)</f>
        <v>1901.57</v>
      </c>
      <c r="D216" s="2">
        <f>IFERROR(__xludf.DUMMYFUNCTION("""COMPUTED_VALUE"""),45602.66666666667)</f>
        <v>45602.66667</v>
      </c>
      <c r="E216" s="1">
        <f>IFERROR(__xludf.DUMMYFUNCTION("""COMPUTED_VALUE"""),2043.18)</f>
        <v>2043.18</v>
      </c>
      <c r="G216" s="2">
        <f>IFERROR(__xludf.DUMMYFUNCTION("""COMPUTED_VALUE"""),45602.66666666667)</f>
        <v>45602.66667</v>
      </c>
      <c r="H216" s="1">
        <f>IFERROR(__xludf.DUMMYFUNCTION("""COMPUTED_VALUE"""),1901.57)</f>
        <v>1901.57</v>
      </c>
      <c r="J216" s="2">
        <f>IFERROR(__xludf.DUMMYFUNCTION("""COMPUTED_VALUE"""),45602.66666666667)</f>
        <v>45602.66667</v>
      </c>
      <c r="K216" s="1">
        <f>IFERROR(__xludf.DUMMYFUNCTION("""COMPUTED_VALUE"""),2033.31)</f>
        <v>2033.31</v>
      </c>
      <c r="M216" s="2">
        <f>IFERROR(__xludf.DUMMYFUNCTION("""COMPUTED_VALUE"""),45602.66666666667)</f>
        <v>45602.66667</v>
      </c>
      <c r="N216" s="1">
        <f>IFERROR(__xludf.DUMMYFUNCTION("""COMPUTED_VALUE"""),1.3457214E7)</f>
        <v>13457214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IFERROR(__xludf.DUMMYFUNCTION("""COMPUTED_VALUE"""),2033.0)</f>
        <v>2033</v>
      </c>
      <c r="D217" s="2">
        <f>IFERROR(__xludf.DUMMYFUNCTION("""COMPUTED_VALUE"""),45603.66666666667)</f>
        <v>45603.66667</v>
      </c>
      <c r="E217" s="1">
        <f>IFERROR(__xludf.DUMMYFUNCTION("""COMPUTED_VALUE"""),2033.14)</f>
        <v>2033.14</v>
      </c>
      <c r="G217" s="2">
        <f>IFERROR(__xludf.DUMMYFUNCTION("""COMPUTED_VALUE"""),45603.66666666667)</f>
        <v>45603.66667</v>
      </c>
      <c r="H217" s="1">
        <f>IFERROR(__xludf.DUMMYFUNCTION("""COMPUTED_VALUE"""),1980.44)</f>
        <v>1980.44</v>
      </c>
      <c r="J217" s="2">
        <f>IFERROR(__xludf.DUMMYFUNCTION("""COMPUTED_VALUE"""),45603.66666666667)</f>
        <v>45603.66667</v>
      </c>
      <c r="K217" s="1">
        <f>IFERROR(__xludf.DUMMYFUNCTION("""COMPUTED_VALUE"""),1983.9)</f>
        <v>1983.9</v>
      </c>
      <c r="M217" s="2">
        <f>IFERROR(__xludf.DUMMYFUNCTION("""COMPUTED_VALUE"""),45603.66666666667)</f>
        <v>45603.66667</v>
      </c>
      <c r="N217" s="1">
        <f>IFERROR(__xludf.DUMMYFUNCTION("""COMPUTED_VALUE"""),6999526.0)</f>
        <v>6999526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IFERROR(__xludf.DUMMYFUNCTION("""COMPUTED_VALUE"""),1984.12)</f>
        <v>1984.12</v>
      </c>
      <c r="D218" s="2">
        <f>IFERROR(__xludf.DUMMYFUNCTION("""COMPUTED_VALUE"""),45604.66666666667)</f>
        <v>45604.66667</v>
      </c>
      <c r="E218" s="1">
        <f>IFERROR(__xludf.DUMMYFUNCTION("""COMPUTED_VALUE"""),2015.86)</f>
        <v>2015.86</v>
      </c>
      <c r="G218" s="2">
        <f>IFERROR(__xludf.DUMMYFUNCTION("""COMPUTED_VALUE"""),45604.66666666667)</f>
        <v>45604.66667</v>
      </c>
      <c r="H218" s="1">
        <f>IFERROR(__xludf.DUMMYFUNCTION("""COMPUTED_VALUE"""),1970.6)</f>
        <v>1970.6</v>
      </c>
      <c r="J218" s="2">
        <f>IFERROR(__xludf.DUMMYFUNCTION("""COMPUTED_VALUE"""),45604.66666666667)</f>
        <v>45604.66667</v>
      </c>
      <c r="K218" s="1">
        <f>IFERROR(__xludf.DUMMYFUNCTION("""COMPUTED_VALUE"""),2012.5)</f>
        <v>2012.5</v>
      </c>
      <c r="M218" s="2">
        <f>IFERROR(__xludf.DUMMYFUNCTION("""COMPUTED_VALUE"""),45604.66666666667)</f>
        <v>45604.66667</v>
      </c>
      <c r="N218" s="1">
        <f>IFERROR(__xludf.DUMMYFUNCTION("""COMPUTED_VALUE"""),7292047.0)</f>
        <v>7292047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IFERROR(__xludf.DUMMYFUNCTION("""COMPUTED_VALUE"""),2019.63)</f>
        <v>2019.63</v>
      </c>
      <c r="D219" s="2">
        <f>IFERROR(__xludf.DUMMYFUNCTION("""COMPUTED_VALUE"""),45607.66666666667)</f>
        <v>45607.66667</v>
      </c>
      <c r="E219" s="1">
        <f>IFERROR(__xludf.DUMMYFUNCTION("""COMPUTED_VALUE"""),2071.67)</f>
        <v>2071.67</v>
      </c>
      <c r="G219" s="2">
        <f>IFERROR(__xludf.DUMMYFUNCTION("""COMPUTED_VALUE"""),45607.66666666667)</f>
        <v>45607.66667</v>
      </c>
      <c r="H219" s="1">
        <f>IFERROR(__xludf.DUMMYFUNCTION("""COMPUTED_VALUE"""),2019.63)</f>
        <v>2019.63</v>
      </c>
      <c r="J219" s="2">
        <f>IFERROR(__xludf.DUMMYFUNCTION("""COMPUTED_VALUE"""),45607.66666666667)</f>
        <v>45607.66667</v>
      </c>
      <c r="K219" s="1">
        <f>IFERROR(__xludf.DUMMYFUNCTION("""COMPUTED_VALUE"""),2052.56)</f>
        <v>2052.56</v>
      </c>
      <c r="M219" s="2">
        <f>IFERROR(__xludf.DUMMYFUNCTION("""COMPUTED_VALUE"""),45607.66666666667)</f>
        <v>45607.66667</v>
      </c>
      <c r="N219" s="1">
        <f>IFERROR(__xludf.DUMMYFUNCTION("""COMPUTED_VALUE"""),7638568.0)</f>
        <v>7638568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IFERROR(__xludf.DUMMYFUNCTION("""COMPUTED_VALUE"""),2042.08)</f>
        <v>2042.08</v>
      </c>
      <c r="D220" s="2">
        <f>IFERROR(__xludf.DUMMYFUNCTION("""COMPUTED_VALUE"""),45608.66666666667)</f>
        <v>45608.66667</v>
      </c>
      <c r="E220" s="1">
        <f>IFERROR(__xludf.DUMMYFUNCTION("""COMPUTED_VALUE"""),2046.21)</f>
        <v>2046.21</v>
      </c>
      <c r="G220" s="2">
        <f>IFERROR(__xludf.DUMMYFUNCTION("""COMPUTED_VALUE"""),45608.66666666667)</f>
        <v>45608.66667</v>
      </c>
      <c r="H220" s="1">
        <f>IFERROR(__xludf.DUMMYFUNCTION("""COMPUTED_VALUE"""),2001.7)</f>
        <v>2001.7</v>
      </c>
      <c r="J220" s="2">
        <f>IFERROR(__xludf.DUMMYFUNCTION("""COMPUTED_VALUE"""),45608.66666666667)</f>
        <v>45608.66667</v>
      </c>
      <c r="K220" s="1">
        <f>IFERROR(__xludf.DUMMYFUNCTION("""COMPUTED_VALUE"""),2002.59)</f>
        <v>2002.59</v>
      </c>
      <c r="M220" s="2">
        <f>IFERROR(__xludf.DUMMYFUNCTION("""COMPUTED_VALUE"""),45608.66666666667)</f>
        <v>45608.66667</v>
      </c>
      <c r="N220" s="1">
        <f>IFERROR(__xludf.DUMMYFUNCTION("""COMPUTED_VALUE"""),7232189.0)</f>
        <v>7232189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IFERROR(__xludf.DUMMYFUNCTION("""COMPUTED_VALUE"""),2000.97)</f>
        <v>2000.97</v>
      </c>
      <c r="D221" s="2">
        <f>IFERROR(__xludf.DUMMYFUNCTION("""COMPUTED_VALUE"""),45609.66666666667)</f>
        <v>45609.66667</v>
      </c>
      <c r="E221" s="1">
        <f>IFERROR(__xludf.DUMMYFUNCTION("""COMPUTED_VALUE"""),2006.53)</f>
        <v>2006.53</v>
      </c>
      <c r="G221" s="2">
        <f>IFERROR(__xludf.DUMMYFUNCTION("""COMPUTED_VALUE"""),45609.66666666667)</f>
        <v>45609.66667</v>
      </c>
      <c r="H221" s="1">
        <f>IFERROR(__xludf.DUMMYFUNCTION("""COMPUTED_VALUE"""),1978.04)</f>
        <v>1978.04</v>
      </c>
      <c r="J221" s="2">
        <f>IFERROR(__xludf.DUMMYFUNCTION("""COMPUTED_VALUE"""),45609.66666666667)</f>
        <v>45609.66667</v>
      </c>
      <c r="K221" s="1">
        <f>IFERROR(__xludf.DUMMYFUNCTION("""COMPUTED_VALUE"""),1987.88)</f>
        <v>1987.88</v>
      </c>
      <c r="M221" s="2">
        <f>IFERROR(__xludf.DUMMYFUNCTION("""COMPUTED_VALUE"""),45609.66666666667)</f>
        <v>45609.66667</v>
      </c>
      <c r="N221" s="1">
        <f>IFERROR(__xludf.DUMMYFUNCTION("""COMPUTED_VALUE"""),6321561.0)</f>
        <v>6321561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IFERROR(__xludf.DUMMYFUNCTION("""COMPUTED_VALUE"""),1990.01)</f>
        <v>1990.01</v>
      </c>
      <c r="D222" s="2">
        <f>IFERROR(__xludf.DUMMYFUNCTION("""COMPUTED_VALUE"""),45610.66666666667)</f>
        <v>45610.66667</v>
      </c>
      <c r="E222" s="1">
        <f>IFERROR(__xludf.DUMMYFUNCTION("""COMPUTED_VALUE"""),1999.78)</f>
        <v>1999.78</v>
      </c>
      <c r="G222" s="2">
        <f>IFERROR(__xludf.DUMMYFUNCTION("""COMPUTED_VALUE"""),45610.66666666667)</f>
        <v>45610.66667</v>
      </c>
      <c r="H222" s="1">
        <f>IFERROR(__xludf.DUMMYFUNCTION("""COMPUTED_VALUE"""),1961.85)</f>
        <v>1961.85</v>
      </c>
      <c r="J222" s="2">
        <f>IFERROR(__xludf.DUMMYFUNCTION("""COMPUTED_VALUE"""),45610.66666666667)</f>
        <v>45610.66667</v>
      </c>
      <c r="K222" s="1">
        <f>IFERROR(__xludf.DUMMYFUNCTION("""COMPUTED_VALUE"""),1969.11)</f>
        <v>1969.11</v>
      </c>
      <c r="M222" s="2">
        <f>IFERROR(__xludf.DUMMYFUNCTION("""COMPUTED_VALUE"""),45610.66666666667)</f>
        <v>45610.66667</v>
      </c>
      <c r="N222" s="1">
        <f>IFERROR(__xludf.DUMMYFUNCTION("""COMPUTED_VALUE"""),4856007.0)</f>
        <v>4856007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IFERROR(__xludf.DUMMYFUNCTION("""COMPUTED_VALUE"""),1958.94)</f>
        <v>1958.94</v>
      </c>
      <c r="D223" s="2">
        <f>IFERROR(__xludf.DUMMYFUNCTION("""COMPUTED_VALUE"""),45611.66666666667)</f>
        <v>45611.66667</v>
      </c>
      <c r="E223" s="1">
        <f>IFERROR(__xludf.DUMMYFUNCTION("""COMPUTED_VALUE"""),1959.95)</f>
        <v>1959.95</v>
      </c>
      <c r="G223" s="2">
        <f>IFERROR(__xludf.DUMMYFUNCTION("""COMPUTED_VALUE"""),45611.66666666667)</f>
        <v>45611.66667</v>
      </c>
      <c r="H223" s="1">
        <f>IFERROR(__xludf.DUMMYFUNCTION("""COMPUTED_VALUE"""),1913.8)</f>
        <v>1913.8</v>
      </c>
      <c r="J223" s="2">
        <f>IFERROR(__xludf.DUMMYFUNCTION("""COMPUTED_VALUE"""),45611.66666666667)</f>
        <v>45611.66667</v>
      </c>
      <c r="K223" s="1">
        <f>IFERROR(__xludf.DUMMYFUNCTION("""COMPUTED_VALUE"""),1917.07)</f>
        <v>1917.07</v>
      </c>
      <c r="M223" s="2">
        <f>IFERROR(__xludf.DUMMYFUNCTION("""COMPUTED_VALUE"""),45611.66666666667)</f>
        <v>45611.66667</v>
      </c>
      <c r="N223" s="1">
        <f>IFERROR(__xludf.DUMMYFUNCTION("""COMPUTED_VALUE"""),5958381.0)</f>
        <v>5958381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IFERROR(__xludf.DUMMYFUNCTION("""COMPUTED_VALUE"""),1928.85)</f>
        <v>1928.85</v>
      </c>
      <c r="D224" s="2">
        <f>IFERROR(__xludf.DUMMYFUNCTION("""COMPUTED_VALUE"""),45614.66666666667)</f>
        <v>45614.66667</v>
      </c>
      <c r="E224" s="1">
        <f>IFERROR(__xludf.DUMMYFUNCTION("""COMPUTED_VALUE"""),1941.36)</f>
        <v>1941.36</v>
      </c>
      <c r="G224" s="2">
        <f>IFERROR(__xludf.DUMMYFUNCTION("""COMPUTED_VALUE"""),45614.66666666667)</f>
        <v>45614.66667</v>
      </c>
      <c r="H224" s="1">
        <f>IFERROR(__xludf.DUMMYFUNCTION("""COMPUTED_VALUE"""),1909.25)</f>
        <v>1909.25</v>
      </c>
      <c r="J224" s="2">
        <f>IFERROR(__xludf.DUMMYFUNCTION("""COMPUTED_VALUE"""),45614.66666666667)</f>
        <v>45614.66667</v>
      </c>
      <c r="K224" s="1">
        <f>IFERROR(__xludf.DUMMYFUNCTION("""COMPUTED_VALUE"""),1910.9)</f>
        <v>1910.9</v>
      </c>
      <c r="M224" s="2">
        <f>IFERROR(__xludf.DUMMYFUNCTION("""COMPUTED_VALUE"""),45614.66666666667)</f>
        <v>45614.66667</v>
      </c>
      <c r="N224" s="1">
        <f>IFERROR(__xludf.DUMMYFUNCTION("""COMPUTED_VALUE"""),5277184.0)</f>
        <v>5277184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IFERROR(__xludf.DUMMYFUNCTION("""COMPUTED_VALUE"""),1892.45)</f>
        <v>1892.45</v>
      </c>
      <c r="D225" s="2">
        <f>IFERROR(__xludf.DUMMYFUNCTION("""COMPUTED_VALUE"""),45615.66666666667)</f>
        <v>45615.66667</v>
      </c>
      <c r="E225" s="1">
        <f>IFERROR(__xludf.DUMMYFUNCTION("""COMPUTED_VALUE"""),1910.39)</f>
        <v>1910.39</v>
      </c>
      <c r="G225" s="2">
        <f>IFERROR(__xludf.DUMMYFUNCTION("""COMPUTED_VALUE"""),45615.66666666667)</f>
        <v>45615.66667</v>
      </c>
      <c r="H225" s="1">
        <f>IFERROR(__xludf.DUMMYFUNCTION("""COMPUTED_VALUE"""),1891.36)</f>
        <v>1891.36</v>
      </c>
      <c r="J225" s="2">
        <f>IFERROR(__xludf.DUMMYFUNCTION("""COMPUTED_VALUE"""),45615.66666666667)</f>
        <v>45615.66667</v>
      </c>
      <c r="K225" s="1">
        <f>IFERROR(__xludf.DUMMYFUNCTION("""COMPUTED_VALUE"""),1898.09)</f>
        <v>1898.09</v>
      </c>
      <c r="M225" s="2">
        <f>IFERROR(__xludf.DUMMYFUNCTION("""COMPUTED_VALUE"""),45615.66666666667)</f>
        <v>45615.66667</v>
      </c>
      <c r="N225" s="1">
        <f>IFERROR(__xludf.DUMMYFUNCTION("""COMPUTED_VALUE"""),4083171.0)</f>
        <v>4083171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IFERROR(__xludf.DUMMYFUNCTION("""COMPUTED_VALUE"""),1893.29)</f>
        <v>1893.29</v>
      </c>
      <c r="D226" s="2">
        <f>IFERROR(__xludf.DUMMYFUNCTION("""COMPUTED_VALUE"""),45616.66666666667)</f>
        <v>45616.66667</v>
      </c>
      <c r="E226" s="1">
        <f>IFERROR(__xludf.DUMMYFUNCTION("""COMPUTED_VALUE"""),1917.68)</f>
        <v>1917.68</v>
      </c>
      <c r="G226" s="2">
        <f>IFERROR(__xludf.DUMMYFUNCTION("""COMPUTED_VALUE"""),45616.66666666667)</f>
        <v>45616.66667</v>
      </c>
      <c r="H226" s="1">
        <f>IFERROR(__xludf.DUMMYFUNCTION("""COMPUTED_VALUE"""),1880.75)</f>
        <v>1880.75</v>
      </c>
      <c r="J226" s="2">
        <f>IFERROR(__xludf.DUMMYFUNCTION("""COMPUTED_VALUE"""),45616.66666666667)</f>
        <v>45616.66667</v>
      </c>
      <c r="K226" s="1">
        <f>IFERROR(__xludf.DUMMYFUNCTION("""COMPUTED_VALUE"""),1915.8)</f>
        <v>1915.8</v>
      </c>
      <c r="M226" s="2">
        <f>IFERROR(__xludf.DUMMYFUNCTION("""COMPUTED_VALUE"""),45616.66666666667)</f>
        <v>45616.66667</v>
      </c>
      <c r="N226" s="1">
        <f>IFERROR(__xludf.DUMMYFUNCTION("""COMPUTED_VALUE"""),3901227.0)</f>
        <v>3901227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IFERROR(__xludf.DUMMYFUNCTION("""COMPUTED_VALUE"""),1928.25)</f>
        <v>1928.25</v>
      </c>
      <c r="D227" s="2">
        <f>IFERROR(__xludf.DUMMYFUNCTION("""COMPUTED_VALUE"""),45617.66666666667)</f>
        <v>45617.66667</v>
      </c>
      <c r="E227" s="1">
        <f>IFERROR(__xludf.DUMMYFUNCTION("""COMPUTED_VALUE"""),1968.02)</f>
        <v>1968.02</v>
      </c>
      <c r="G227" s="2">
        <f>IFERROR(__xludf.DUMMYFUNCTION("""COMPUTED_VALUE"""),45617.66666666667)</f>
        <v>45617.66667</v>
      </c>
      <c r="H227" s="1">
        <f>IFERROR(__xludf.DUMMYFUNCTION("""COMPUTED_VALUE"""),1922.38)</f>
        <v>1922.38</v>
      </c>
      <c r="J227" s="2">
        <f>IFERROR(__xludf.DUMMYFUNCTION("""COMPUTED_VALUE"""),45617.66666666667)</f>
        <v>45617.66667</v>
      </c>
      <c r="K227" s="1">
        <f>IFERROR(__xludf.DUMMYFUNCTION("""COMPUTED_VALUE"""),1947.43)</f>
        <v>1947.43</v>
      </c>
      <c r="M227" s="2">
        <f>IFERROR(__xludf.DUMMYFUNCTION("""COMPUTED_VALUE"""),45617.66666666667)</f>
        <v>45617.66667</v>
      </c>
      <c r="N227" s="1">
        <f>IFERROR(__xludf.DUMMYFUNCTION("""COMPUTED_VALUE"""),5445594.0)</f>
        <v>5445594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IFERROR(__xludf.DUMMYFUNCTION("""COMPUTED_VALUE"""),1951.98)</f>
        <v>1951.98</v>
      </c>
      <c r="D228" s="2">
        <f>IFERROR(__xludf.DUMMYFUNCTION("""COMPUTED_VALUE"""),45618.66666666667)</f>
        <v>45618.66667</v>
      </c>
      <c r="E228" s="1">
        <f>IFERROR(__xludf.DUMMYFUNCTION("""COMPUTED_VALUE"""),1970.09)</f>
        <v>1970.09</v>
      </c>
      <c r="G228" s="2">
        <f>IFERROR(__xludf.DUMMYFUNCTION("""COMPUTED_VALUE"""),45618.66666666667)</f>
        <v>45618.66667</v>
      </c>
      <c r="H228" s="1">
        <f>IFERROR(__xludf.DUMMYFUNCTION("""COMPUTED_VALUE"""),1942.5)</f>
        <v>1942.5</v>
      </c>
      <c r="J228" s="2">
        <f>IFERROR(__xludf.DUMMYFUNCTION("""COMPUTED_VALUE"""),45618.66666666667)</f>
        <v>45618.66667</v>
      </c>
      <c r="K228" s="1">
        <f>IFERROR(__xludf.DUMMYFUNCTION("""COMPUTED_VALUE"""),1955.19)</f>
        <v>1955.19</v>
      </c>
      <c r="M228" s="2">
        <f>IFERROR(__xludf.DUMMYFUNCTION("""COMPUTED_VALUE"""),45618.66666666667)</f>
        <v>45618.66667</v>
      </c>
      <c r="N228" s="1">
        <f>IFERROR(__xludf.DUMMYFUNCTION("""COMPUTED_VALUE"""),5360849.0)</f>
        <v>5360849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IFERROR(__xludf.DUMMYFUNCTION("""COMPUTED_VALUE"""),1967.75)</f>
        <v>1967.75</v>
      </c>
      <c r="D229" s="2">
        <f>IFERROR(__xludf.DUMMYFUNCTION("""COMPUTED_VALUE"""),45621.66666666667)</f>
        <v>45621.66667</v>
      </c>
      <c r="E229" s="1">
        <f>IFERROR(__xludf.DUMMYFUNCTION("""COMPUTED_VALUE"""),2021.21)</f>
        <v>2021.21</v>
      </c>
      <c r="G229" s="2">
        <f>IFERROR(__xludf.DUMMYFUNCTION("""COMPUTED_VALUE"""),45621.66666666667)</f>
        <v>45621.66667</v>
      </c>
      <c r="H229" s="1">
        <f>IFERROR(__xludf.DUMMYFUNCTION("""COMPUTED_VALUE"""),1967.75)</f>
        <v>1967.75</v>
      </c>
      <c r="J229" s="2">
        <f>IFERROR(__xludf.DUMMYFUNCTION("""COMPUTED_VALUE"""),45621.66666666667)</f>
        <v>45621.66667</v>
      </c>
      <c r="K229" s="1">
        <f>IFERROR(__xludf.DUMMYFUNCTION("""COMPUTED_VALUE"""),2001.41)</f>
        <v>2001.41</v>
      </c>
      <c r="M229" s="2">
        <f>IFERROR(__xludf.DUMMYFUNCTION("""COMPUTED_VALUE"""),45621.66666666667)</f>
        <v>45621.66667</v>
      </c>
      <c r="N229" s="1">
        <f>IFERROR(__xludf.DUMMYFUNCTION("""COMPUTED_VALUE"""),8552108.0)</f>
        <v>8552108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IFERROR(__xludf.DUMMYFUNCTION("""COMPUTED_VALUE"""),1994.24)</f>
        <v>1994.24</v>
      </c>
      <c r="D230" s="2">
        <f>IFERROR(__xludf.DUMMYFUNCTION("""COMPUTED_VALUE"""),45622.66666666667)</f>
        <v>45622.66667</v>
      </c>
      <c r="E230" s="1">
        <f>IFERROR(__xludf.DUMMYFUNCTION("""COMPUTED_VALUE"""),2017.85)</f>
        <v>2017.85</v>
      </c>
      <c r="G230" s="2">
        <f>IFERROR(__xludf.DUMMYFUNCTION("""COMPUTED_VALUE"""),45622.66666666667)</f>
        <v>45622.66667</v>
      </c>
      <c r="H230" s="1">
        <f>IFERROR(__xludf.DUMMYFUNCTION("""COMPUTED_VALUE"""),1971.29)</f>
        <v>1971.29</v>
      </c>
      <c r="J230" s="2">
        <f>IFERROR(__xludf.DUMMYFUNCTION("""COMPUTED_VALUE"""),45622.66666666667)</f>
        <v>45622.66667</v>
      </c>
      <c r="K230" s="1">
        <f>IFERROR(__xludf.DUMMYFUNCTION("""COMPUTED_VALUE"""),2016.33)</f>
        <v>2016.33</v>
      </c>
      <c r="M230" s="2">
        <f>IFERROR(__xludf.DUMMYFUNCTION("""COMPUTED_VALUE"""),45622.66666666667)</f>
        <v>45622.66667</v>
      </c>
      <c r="N230" s="1">
        <f>IFERROR(__xludf.DUMMYFUNCTION("""COMPUTED_VALUE"""),6765648.0)</f>
        <v>6765648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IFERROR(__xludf.DUMMYFUNCTION("""COMPUTED_VALUE"""),2027.45)</f>
        <v>2027.45</v>
      </c>
      <c r="D231" s="2">
        <f>IFERROR(__xludf.DUMMYFUNCTION("""COMPUTED_VALUE"""),45623.66666666667)</f>
        <v>45623.66667</v>
      </c>
      <c r="E231" s="1">
        <f>IFERROR(__xludf.DUMMYFUNCTION("""COMPUTED_VALUE"""),2030.21)</f>
        <v>2030.21</v>
      </c>
      <c r="G231" s="2">
        <f>IFERROR(__xludf.DUMMYFUNCTION("""COMPUTED_VALUE"""),45623.66666666667)</f>
        <v>45623.66667</v>
      </c>
      <c r="H231" s="1">
        <f>IFERROR(__xludf.DUMMYFUNCTION("""COMPUTED_VALUE"""),1987.88)</f>
        <v>1987.88</v>
      </c>
      <c r="J231" s="2">
        <f>IFERROR(__xludf.DUMMYFUNCTION("""COMPUTED_VALUE"""),45623.66666666667)</f>
        <v>45623.66667</v>
      </c>
      <c r="K231" s="1">
        <f>IFERROR(__xludf.DUMMYFUNCTION("""COMPUTED_VALUE"""),2003.19)</f>
        <v>2003.19</v>
      </c>
      <c r="M231" s="2">
        <f>IFERROR(__xludf.DUMMYFUNCTION("""COMPUTED_VALUE"""),45623.66666666667)</f>
        <v>45623.66667</v>
      </c>
      <c r="N231" s="1">
        <f>IFERROR(__xludf.DUMMYFUNCTION("""COMPUTED_VALUE"""),3999587.0)</f>
        <v>3999587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IFERROR(__xludf.DUMMYFUNCTION("""COMPUTED_VALUE"""),2018.1)</f>
        <v>2018.1</v>
      </c>
      <c r="D232" s="2">
        <f>IFERROR(__xludf.DUMMYFUNCTION("""COMPUTED_VALUE"""),45625.54166666667)</f>
        <v>45625.54167</v>
      </c>
      <c r="E232" s="1">
        <f>IFERROR(__xludf.DUMMYFUNCTION("""COMPUTED_VALUE"""),2031.23)</f>
        <v>2031.23</v>
      </c>
      <c r="G232" s="2">
        <f>IFERROR(__xludf.DUMMYFUNCTION("""COMPUTED_VALUE"""),45625.54166666667)</f>
        <v>45625.54167</v>
      </c>
      <c r="H232" s="1">
        <f>IFERROR(__xludf.DUMMYFUNCTION("""COMPUTED_VALUE"""),2012.32)</f>
        <v>2012.32</v>
      </c>
      <c r="J232" s="2">
        <f>IFERROR(__xludf.DUMMYFUNCTION("""COMPUTED_VALUE"""),45625.54166666667)</f>
        <v>45625.54167</v>
      </c>
      <c r="K232" s="1">
        <f>IFERROR(__xludf.DUMMYFUNCTION("""COMPUTED_VALUE"""),2012.76)</f>
        <v>2012.76</v>
      </c>
      <c r="M232" s="2">
        <f>IFERROR(__xludf.DUMMYFUNCTION("""COMPUTED_VALUE"""),45625.54166666667)</f>
        <v>45625.54167</v>
      </c>
      <c r="N232" s="1">
        <f>IFERROR(__xludf.DUMMYFUNCTION("""COMPUTED_VALUE"""),2495032.0)</f>
        <v>2495032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IFERROR(__xludf.DUMMYFUNCTION("""COMPUTED_VALUE"""),2017.77)</f>
        <v>2017.77</v>
      </c>
      <c r="D233" s="2">
        <f>IFERROR(__xludf.DUMMYFUNCTION("""COMPUTED_VALUE"""),45628.66666666667)</f>
        <v>45628.66667</v>
      </c>
      <c r="E233" s="1">
        <f>IFERROR(__xludf.DUMMYFUNCTION("""COMPUTED_VALUE"""),2018.4)</f>
        <v>2018.4</v>
      </c>
      <c r="G233" s="2">
        <f>IFERROR(__xludf.DUMMYFUNCTION("""COMPUTED_VALUE"""),45628.66666666667)</f>
        <v>45628.66667</v>
      </c>
      <c r="H233" s="1">
        <f>IFERROR(__xludf.DUMMYFUNCTION("""COMPUTED_VALUE"""),1996.37)</f>
        <v>1996.37</v>
      </c>
      <c r="J233" s="2">
        <f>IFERROR(__xludf.DUMMYFUNCTION("""COMPUTED_VALUE"""),45628.66666666667)</f>
        <v>45628.66667</v>
      </c>
      <c r="K233" s="1">
        <f>IFERROR(__xludf.DUMMYFUNCTION("""COMPUTED_VALUE"""),2009.03)</f>
        <v>2009.03</v>
      </c>
      <c r="M233" s="2">
        <f>IFERROR(__xludf.DUMMYFUNCTION("""COMPUTED_VALUE"""),45628.66666666667)</f>
        <v>45628.66667</v>
      </c>
      <c r="N233" s="1">
        <f>IFERROR(__xludf.DUMMYFUNCTION("""COMPUTED_VALUE"""),5710740.0)</f>
        <v>5710740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IFERROR(__xludf.DUMMYFUNCTION("""COMPUTED_VALUE"""),1996.59)</f>
        <v>1996.59</v>
      </c>
      <c r="D234" s="2">
        <f>IFERROR(__xludf.DUMMYFUNCTION("""COMPUTED_VALUE"""),45629.66666666667)</f>
        <v>45629.66667</v>
      </c>
      <c r="E234" s="1">
        <f>IFERROR(__xludf.DUMMYFUNCTION("""COMPUTED_VALUE"""),1996.59)</f>
        <v>1996.59</v>
      </c>
      <c r="G234" s="2">
        <f>IFERROR(__xludf.DUMMYFUNCTION("""COMPUTED_VALUE"""),45629.66666666667)</f>
        <v>45629.66667</v>
      </c>
      <c r="H234" s="1">
        <f>IFERROR(__xludf.DUMMYFUNCTION("""COMPUTED_VALUE"""),1952.88)</f>
        <v>1952.88</v>
      </c>
      <c r="J234" s="2">
        <f>IFERROR(__xludf.DUMMYFUNCTION("""COMPUTED_VALUE"""),45629.66666666667)</f>
        <v>45629.66667</v>
      </c>
      <c r="K234" s="1">
        <f>IFERROR(__xludf.DUMMYFUNCTION("""COMPUTED_VALUE"""),1965.68)</f>
        <v>1965.68</v>
      </c>
      <c r="M234" s="2">
        <f>IFERROR(__xludf.DUMMYFUNCTION("""COMPUTED_VALUE"""),45629.66666666667)</f>
        <v>45629.66667</v>
      </c>
      <c r="N234" s="1">
        <f>IFERROR(__xludf.DUMMYFUNCTION("""COMPUTED_VALUE"""),5535430.0)</f>
        <v>5535430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IFERROR(__xludf.DUMMYFUNCTION("""COMPUTED_VALUE"""),1961.09)</f>
        <v>1961.09</v>
      </c>
      <c r="D235" s="2">
        <f>IFERROR(__xludf.DUMMYFUNCTION("""COMPUTED_VALUE"""),45630.66666666667)</f>
        <v>45630.66667</v>
      </c>
      <c r="E235" s="1">
        <f>IFERROR(__xludf.DUMMYFUNCTION("""COMPUTED_VALUE"""),1961.09)</f>
        <v>1961.09</v>
      </c>
      <c r="G235" s="2">
        <f>IFERROR(__xludf.DUMMYFUNCTION("""COMPUTED_VALUE"""),45630.66666666667)</f>
        <v>45630.66667</v>
      </c>
      <c r="H235" s="1">
        <f>IFERROR(__xludf.DUMMYFUNCTION("""COMPUTED_VALUE"""),1912.71)</f>
        <v>1912.71</v>
      </c>
      <c r="J235" s="2">
        <f>IFERROR(__xludf.DUMMYFUNCTION("""COMPUTED_VALUE"""),45630.66666666667)</f>
        <v>45630.66667</v>
      </c>
      <c r="K235" s="1">
        <f>IFERROR(__xludf.DUMMYFUNCTION("""COMPUTED_VALUE"""),1941.81)</f>
        <v>1941.81</v>
      </c>
      <c r="M235" s="2">
        <f>IFERROR(__xludf.DUMMYFUNCTION("""COMPUTED_VALUE"""),45630.66666666667)</f>
        <v>45630.66667</v>
      </c>
      <c r="N235" s="1">
        <f>IFERROR(__xludf.DUMMYFUNCTION("""COMPUTED_VALUE"""),6353424.0)</f>
        <v>6353424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IFERROR(__xludf.DUMMYFUNCTION("""COMPUTED_VALUE"""),1938.85)</f>
        <v>1938.85</v>
      </c>
      <c r="D236" s="2">
        <f>IFERROR(__xludf.DUMMYFUNCTION("""COMPUTED_VALUE"""),45631.66666666667)</f>
        <v>45631.66667</v>
      </c>
      <c r="E236" s="1">
        <f>IFERROR(__xludf.DUMMYFUNCTION("""COMPUTED_VALUE"""),1944.14)</f>
        <v>1944.14</v>
      </c>
      <c r="G236" s="2">
        <f>IFERROR(__xludf.DUMMYFUNCTION("""COMPUTED_VALUE"""),45631.66666666667)</f>
        <v>45631.66667</v>
      </c>
      <c r="H236" s="1">
        <f>IFERROR(__xludf.DUMMYFUNCTION("""COMPUTED_VALUE"""),1878.95)</f>
        <v>1878.95</v>
      </c>
      <c r="J236" s="2">
        <f>IFERROR(__xludf.DUMMYFUNCTION("""COMPUTED_VALUE"""),45631.66666666667)</f>
        <v>45631.66667</v>
      </c>
      <c r="K236" s="1">
        <f>IFERROR(__xludf.DUMMYFUNCTION("""COMPUTED_VALUE"""),1881.24)</f>
        <v>1881.24</v>
      </c>
      <c r="M236" s="2">
        <f>IFERROR(__xludf.DUMMYFUNCTION("""COMPUTED_VALUE"""),45631.66666666667)</f>
        <v>45631.66667</v>
      </c>
      <c r="N236" s="1">
        <f>IFERROR(__xludf.DUMMYFUNCTION("""COMPUTED_VALUE"""),5467492.0)</f>
        <v>5467492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IFERROR(__xludf.DUMMYFUNCTION("""COMPUTED_VALUE"""),1899.54)</f>
        <v>1899.54</v>
      </c>
      <c r="D237" s="2">
        <f>IFERROR(__xludf.DUMMYFUNCTION("""COMPUTED_VALUE"""),45632.66666666667)</f>
        <v>45632.66667</v>
      </c>
      <c r="E237" s="1">
        <f>IFERROR(__xludf.DUMMYFUNCTION("""COMPUTED_VALUE"""),1909.86)</f>
        <v>1909.86</v>
      </c>
      <c r="G237" s="2">
        <f>IFERROR(__xludf.DUMMYFUNCTION("""COMPUTED_VALUE"""),45632.66666666667)</f>
        <v>45632.66667</v>
      </c>
      <c r="H237" s="1">
        <f>IFERROR(__xludf.DUMMYFUNCTION("""COMPUTED_VALUE"""),1871.06)</f>
        <v>1871.06</v>
      </c>
      <c r="J237" s="2">
        <f>IFERROR(__xludf.DUMMYFUNCTION("""COMPUTED_VALUE"""),45632.66666666667)</f>
        <v>45632.66667</v>
      </c>
      <c r="K237" s="1">
        <f>IFERROR(__xludf.DUMMYFUNCTION("""COMPUTED_VALUE"""),1878.48)</f>
        <v>1878.48</v>
      </c>
      <c r="M237" s="2">
        <f>IFERROR(__xludf.DUMMYFUNCTION("""COMPUTED_VALUE"""),45632.66666666667)</f>
        <v>45632.66667</v>
      </c>
      <c r="N237" s="1">
        <f>IFERROR(__xludf.DUMMYFUNCTION("""COMPUTED_VALUE"""),5489262.0)</f>
        <v>5489262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IFERROR(__xludf.DUMMYFUNCTION("""COMPUTED_VALUE"""),1878.64)</f>
        <v>1878.64</v>
      </c>
      <c r="D238" s="2">
        <f>IFERROR(__xludf.DUMMYFUNCTION("""COMPUTED_VALUE"""),45635.66666666667)</f>
        <v>45635.66667</v>
      </c>
      <c r="E238" s="1">
        <f>IFERROR(__xludf.DUMMYFUNCTION("""COMPUTED_VALUE"""),1907.94)</f>
        <v>1907.94</v>
      </c>
      <c r="G238" s="2">
        <f>IFERROR(__xludf.DUMMYFUNCTION("""COMPUTED_VALUE"""),45635.66666666667)</f>
        <v>45635.66667</v>
      </c>
      <c r="H238" s="1">
        <f>IFERROR(__xludf.DUMMYFUNCTION("""COMPUTED_VALUE"""),1878.64)</f>
        <v>1878.64</v>
      </c>
      <c r="J238" s="2">
        <f>IFERROR(__xludf.DUMMYFUNCTION("""COMPUTED_VALUE"""),45635.66666666667)</f>
        <v>45635.66667</v>
      </c>
      <c r="K238" s="1">
        <f>IFERROR(__xludf.DUMMYFUNCTION("""COMPUTED_VALUE"""),1892.45)</f>
        <v>1892.45</v>
      </c>
      <c r="M238" s="2">
        <f>IFERROR(__xludf.DUMMYFUNCTION("""COMPUTED_VALUE"""),45635.66666666667)</f>
        <v>45635.66667</v>
      </c>
      <c r="N238" s="1">
        <f>IFERROR(__xludf.DUMMYFUNCTION("""COMPUTED_VALUE"""),8167294.0)</f>
        <v>8167294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IFERROR(__xludf.DUMMYFUNCTION("""COMPUTED_VALUE"""),1889.69)</f>
        <v>1889.69</v>
      </c>
      <c r="D239" s="2">
        <f>IFERROR(__xludf.DUMMYFUNCTION("""COMPUTED_VALUE"""),45636.66666666667)</f>
        <v>45636.66667</v>
      </c>
      <c r="E239" s="1">
        <f>IFERROR(__xludf.DUMMYFUNCTION("""COMPUTED_VALUE"""),1917.73)</f>
        <v>1917.73</v>
      </c>
      <c r="G239" s="2">
        <f>IFERROR(__xludf.DUMMYFUNCTION("""COMPUTED_VALUE"""),45636.66666666667)</f>
        <v>45636.66667</v>
      </c>
      <c r="H239" s="1">
        <f>IFERROR(__xludf.DUMMYFUNCTION("""COMPUTED_VALUE"""),1879.5)</f>
        <v>1879.5</v>
      </c>
      <c r="J239" s="2">
        <f>IFERROR(__xludf.DUMMYFUNCTION("""COMPUTED_VALUE"""),45636.66666666667)</f>
        <v>45636.66667</v>
      </c>
      <c r="K239" s="1">
        <f>IFERROR(__xludf.DUMMYFUNCTION("""COMPUTED_VALUE"""),1905.87)</f>
        <v>1905.87</v>
      </c>
      <c r="M239" s="2">
        <f>IFERROR(__xludf.DUMMYFUNCTION("""COMPUTED_VALUE"""),45636.66666666667)</f>
        <v>45636.66667</v>
      </c>
      <c r="N239" s="1">
        <f>IFERROR(__xludf.DUMMYFUNCTION("""COMPUTED_VALUE"""),7363185.0)</f>
        <v>7363185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IFERROR(__xludf.DUMMYFUNCTION("""COMPUTED_VALUE"""),1910.99)</f>
        <v>1910.99</v>
      </c>
      <c r="D240" s="2">
        <f>IFERROR(__xludf.DUMMYFUNCTION("""COMPUTED_VALUE"""),45637.66666666667)</f>
        <v>45637.66667</v>
      </c>
      <c r="E240" s="1">
        <f>IFERROR(__xludf.DUMMYFUNCTION("""COMPUTED_VALUE"""),1923.64)</f>
        <v>1923.64</v>
      </c>
      <c r="G240" s="2">
        <f>IFERROR(__xludf.DUMMYFUNCTION("""COMPUTED_VALUE"""),45637.66666666667)</f>
        <v>45637.66667</v>
      </c>
      <c r="H240" s="1">
        <f>IFERROR(__xludf.DUMMYFUNCTION("""COMPUTED_VALUE"""),1908.08)</f>
        <v>1908.08</v>
      </c>
      <c r="J240" s="2">
        <f>IFERROR(__xludf.DUMMYFUNCTION("""COMPUTED_VALUE"""),45637.66666666667)</f>
        <v>45637.66667</v>
      </c>
      <c r="K240" s="1">
        <f>IFERROR(__xludf.DUMMYFUNCTION("""COMPUTED_VALUE"""),1912.71)</f>
        <v>1912.71</v>
      </c>
      <c r="M240" s="2">
        <f>IFERROR(__xludf.DUMMYFUNCTION("""COMPUTED_VALUE"""),45637.66666666667)</f>
        <v>45637.66667</v>
      </c>
      <c r="N240" s="1">
        <f>IFERROR(__xludf.DUMMYFUNCTION("""COMPUTED_VALUE"""),6324491.0)</f>
        <v>6324491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IFERROR(__xludf.DUMMYFUNCTION("""COMPUTED_VALUE"""),1912.52)</f>
        <v>1912.52</v>
      </c>
      <c r="D241" s="2">
        <f>IFERROR(__xludf.DUMMYFUNCTION("""COMPUTED_VALUE"""),45638.66666666667)</f>
        <v>45638.66667</v>
      </c>
      <c r="E241" s="1">
        <f>IFERROR(__xludf.DUMMYFUNCTION("""COMPUTED_VALUE"""),1913.54)</f>
        <v>1913.54</v>
      </c>
      <c r="G241" s="2">
        <f>IFERROR(__xludf.DUMMYFUNCTION("""COMPUTED_VALUE"""),45638.66666666667)</f>
        <v>45638.66667</v>
      </c>
      <c r="H241" s="1">
        <f>IFERROR(__xludf.DUMMYFUNCTION("""COMPUTED_VALUE"""),1879.73)</f>
        <v>1879.73</v>
      </c>
      <c r="J241" s="2">
        <f>IFERROR(__xludf.DUMMYFUNCTION("""COMPUTED_VALUE"""),45638.66666666667)</f>
        <v>45638.66667</v>
      </c>
      <c r="K241" s="1">
        <f>IFERROR(__xludf.DUMMYFUNCTION("""COMPUTED_VALUE"""),1903.96)</f>
        <v>1903.96</v>
      </c>
      <c r="M241" s="2">
        <f>IFERROR(__xludf.DUMMYFUNCTION("""COMPUTED_VALUE"""),45638.66666666667)</f>
        <v>45638.66667</v>
      </c>
      <c r="N241" s="1">
        <f>IFERROR(__xludf.DUMMYFUNCTION("""COMPUTED_VALUE"""),4481489.0)</f>
        <v>4481489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IFERROR(__xludf.DUMMYFUNCTION("""COMPUTED_VALUE"""),1900.46)</f>
        <v>1900.46</v>
      </c>
      <c r="D242" s="2">
        <f>IFERROR(__xludf.DUMMYFUNCTION("""COMPUTED_VALUE"""),45639.66666666667)</f>
        <v>45639.66667</v>
      </c>
      <c r="E242" s="1">
        <f>IFERROR(__xludf.DUMMYFUNCTION("""COMPUTED_VALUE"""),1908.52)</f>
        <v>1908.52</v>
      </c>
      <c r="G242" s="2">
        <f>IFERROR(__xludf.DUMMYFUNCTION("""COMPUTED_VALUE"""),45639.66666666667)</f>
        <v>45639.66667</v>
      </c>
      <c r="H242" s="1">
        <f>IFERROR(__xludf.DUMMYFUNCTION("""COMPUTED_VALUE"""),1887.01)</f>
        <v>1887.01</v>
      </c>
      <c r="J242" s="2">
        <f>IFERROR(__xludf.DUMMYFUNCTION("""COMPUTED_VALUE"""),45639.66666666667)</f>
        <v>45639.66667</v>
      </c>
      <c r="K242" s="1">
        <f>IFERROR(__xludf.DUMMYFUNCTION("""COMPUTED_VALUE"""),1887.52)</f>
        <v>1887.52</v>
      </c>
      <c r="M242" s="2">
        <f>IFERROR(__xludf.DUMMYFUNCTION("""COMPUTED_VALUE"""),45639.66666666667)</f>
        <v>45639.66667</v>
      </c>
      <c r="N242" s="1">
        <f>IFERROR(__xludf.DUMMYFUNCTION("""COMPUTED_VALUE"""),4428851.0)</f>
        <v>4428851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IFERROR(__xludf.DUMMYFUNCTION("""COMPUTED_VALUE"""),1890.59)</f>
        <v>1890.59</v>
      </c>
      <c r="D243" s="2">
        <f>IFERROR(__xludf.DUMMYFUNCTION("""COMPUTED_VALUE"""),45642.66666666667)</f>
        <v>45642.66667</v>
      </c>
      <c r="E243" s="1">
        <f>IFERROR(__xludf.DUMMYFUNCTION("""COMPUTED_VALUE"""),1890.59)</f>
        <v>1890.59</v>
      </c>
      <c r="G243" s="2">
        <f>IFERROR(__xludf.DUMMYFUNCTION("""COMPUTED_VALUE"""),45642.66666666667)</f>
        <v>45642.66667</v>
      </c>
      <c r="H243" s="1">
        <f>IFERROR(__xludf.DUMMYFUNCTION("""COMPUTED_VALUE"""),1872.58)</f>
        <v>1872.58</v>
      </c>
      <c r="J243" s="2">
        <f>IFERROR(__xludf.DUMMYFUNCTION("""COMPUTED_VALUE"""),45642.66666666667)</f>
        <v>45642.66667</v>
      </c>
      <c r="K243" s="1">
        <f>IFERROR(__xludf.DUMMYFUNCTION("""COMPUTED_VALUE"""),1883.88)</f>
        <v>1883.88</v>
      </c>
      <c r="M243" s="2">
        <f>IFERROR(__xludf.DUMMYFUNCTION("""COMPUTED_VALUE"""),45642.66666666667)</f>
        <v>45642.66667</v>
      </c>
      <c r="N243" s="1">
        <f>IFERROR(__xludf.DUMMYFUNCTION("""COMPUTED_VALUE"""),6750062.0)</f>
        <v>6750062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IFERROR(__xludf.DUMMYFUNCTION("""COMPUTED_VALUE"""),1877.96)</f>
        <v>1877.96</v>
      </c>
      <c r="D244" s="2">
        <f>IFERROR(__xludf.DUMMYFUNCTION("""COMPUTED_VALUE"""),45643.66666666667)</f>
        <v>45643.66667</v>
      </c>
      <c r="E244" s="1">
        <f>IFERROR(__xludf.DUMMYFUNCTION("""COMPUTED_VALUE"""),1888.59)</f>
        <v>1888.59</v>
      </c>
      <c r="G244" s="2">
        <f>IFERROR(__xludf.DUMMYFUNCTION("""COMPUTED_VALUE"""),45643.66666666667)</f>
        <v>45643.66667</v>
      </c>
      <c r="H244" s="1">
        <f>IFERROR(__xludf.DUMMYFUNCTION("""COMPUTED_VALUE"""),1870.74)</f>
        <v>1870.74</v>
      </c>
      <c r="J244" s="2">
        <f>IFERROR(__xludf.DUMMYFUNCTION("""COMPUTED_VALUE"""),45643.66666666667)</f>
        <v>45643.66667</v>
      </c>
      <c r="K244" s="1">
        <f>IFERROR(__xludf.DUMMYFUNCTION("""COMPUTED_VALUE"""),1874.9)</f>
        <v>1874.9</v>
      </c>
      <c r="M244" s="2">
        <f>IFERROR(__xludf.DUMMYFUNCTION("""COMPUTED_VALUE"""),45643.66666666667)</f>
        <v>45643.66667</v>
      </c>
      <c r="N244" s="1">
        <f>IFERROR(__xludf.DUMMYFUNCTION("""COMPUTED_VALUE"""),7057348.0)</f>
        <v>7057348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IFERROR(__xludf.DUMMYFUNCTION("""COMPUTED_VALUE"""),1872.48)</f>
        <v>1872.48</v>
      </c>
      <c r="D245" s="2">
        <f>IFERROR(__xludf.DUMMYFUNCTION("""COMPUTED_VALUE"""),45644.66666666667)</f>
        <v>45644.66667</v>
      </c>
      <c r="E245" s="1">
        <f>IFERROR(__xludf.DUMMYFUNCTION("""COMPUTED_VALUE"""),1886.45)</f>
        <v>1886.45</v>
      </c>
      <c r="G245" s="2">
        <f>IFERROR(__xludf.DUMMYFUNCTION("""COMPUTED_VALUE"""),45644.66666666667)</f>
        <v>45644.66667</v>
      </c>
      <c r="H245" s="1">
        <f>IFERROR(__xludf.DUMMYFUNCTION("""COMPUTED_VALUE"""),1792.3)</f>
        <v>1792.3</v>
      </c>
      <c r="J245" s="2">
        <f>IFERROR(__xludf.DUMMYFUNCTION("""COMPUTED_VALUE"""),45644.66666666667)</f>
        <v>45644.66667</v>
      </c>
      <c r="K245" s="1">
        <f>IFERROR(__xludf.DUMMYFUNCTION("""COMPUTED_VALUE"""),1797.03)</f>
        <v>1797.03</v>
      </c>
      <c r="M245" s="2">
        <f>IFERROR(__xludf.DUMMYFUNCTION("""COMPUTED_VALUE"""),45644.66666666667)</f>
        <v>45644.66667</v>
      </c>
      <c r="N245" s="1">
        <f>IFERROR(__xludf.DUMMYFUNCTION("""COMPUTED_VALUE"""),7116667.0)</f>
        <v>7116667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IFERROR(__xludf.DUMMYFUNCTION("""COMPUTED_VALUE"""),1809.11)</f>
        <v>1809.11</v>
      </c>
      <c r="D246" s="2">
        <f>IFERROR(__xludf.DUMMYFUNCTION("""COMPUTED_VALUE"""),45645.66666666667)</f>
        <v>45645.66667</v>
      </c>
      <c r="E246" s="1">
        <f>IFERROR(__xludf.DUMMYFUNCTION("""COMPUTED_VALUE"""),1825.95)</f>
        <v>1825.95</v>
      </c>
      <c r="G246" s="2">
        <f>IFERROR(__xludf.DUMMYFUNCTION("""COMPUTED_VALUE"""),45645.66666666667)</f>
        <v>45645.66667</v>
      </c>
      <c r="H246" s="1">
        <f>IFERROR(__xludf.DUMMYFUNCTION("""COMPUTED_VALUE"""),1764.64)</f>
        <v>1764.64</v>
      </c>
      <c r="J246" s="2">
        <f>IFERROR(__xludf.DUMMYFUNCTION("""COMPUTED_VALUE"""),45645.66666666667)</f>
        <v>45645.66667</v>
      </c>
      <c r="K246" s="1">
        <f>IFERROR(__xludf.DUMMYFUNCTION("""COMPUTED_VALUE"""),1766.0)</f>
        <v>1766</v>
      </c>
      <c r="M246" s="2">
        <f>IFERROR(__xludf.DUMMYFUNCTION("""COMPUTED_VALUE"""),45645.66666666667)</f>
        <v>45645.66667</v>
      </c>
      <c r="N246" s="1">
        <f>IFERROR(__xludf.DUMMYFUNCTION("""COMPUTED_VALUE"""),7139343.0)</f>
        <v>7139343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IFERROR(__xludf.DUMMYFUNCTION("""COMPUTED_VALUE"""),1758.18)</f>
        <v>1758.18</v>
      </c>
      <c r="D247" s="2">
        <f>IFERROR(__xludf.DUMMYFUNCTION("""COMPUTED_VALUE"""),45646.66666666667)</f>
        <v>45646.66667</v>
      </c>
      <c r="E247" s="1">
        <f>IFERROR(__xludf.DUMMYFUNCTION("""COMPUTED_VALUE"""),1758.18)</f>
        <v>1758.18</v>
      </c>
      <c r="G247" s="2">
        <f>IFERROR(__xludf.DUMMYFUNCTION("""COMPUTED_VALUE"""),45646.66666666667)</f>
        <v>45646.66667</v>
      </c>
      <c r="H247" s="1">
        <f>IFERROR(__xludf.DUMMYFUNCTION("""COMPUTED_VALUE"""),1665.96)</f>
        <v>1665.96</v>
      </c>
      <c r="J247" s="2">
        <f>IFERROR(__xludf.DUMMYFUNCTION("""COMPUTED_VALUE"""),45646.66666666667)</f>
        <v>45646.66667</v>
      </c>
      <c r="K247" s="1">
        <f>IFERROR(__xludf.DUMMYFUNCTION("""COMPUTED_VALUE"""),1711.36)</f>
        <v>1711.36</v>
      </c>
      <c r="M247" s="2">
        <f>IFERROR(__xludf.DUMMYFUNCTION("""COMPUTED_VALUE"""),45646.66666666667)</f>
        <v>45646.66667</v>
      </c>
      <c r="N247" s="1">
        <f>IFERROR(__xludf.DUMMYFUNCTION("""COMPUTED_VALUE"""),1.8715425E7)</f>
        <v>18715425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IFERROR(__xludf.DUMMYFUNCTION("""COMPUTED_VALUE"""),1711.6)</f>
        <v>1711.6</v>
      </c>
      <c r="D248" s="2">
        <f>IFERROR(__xludf.DUMMYFUNCTION("""COMPUTED_VALUE"""),45649.66666666667)</f>
        <v>45649.66667</v>
      </c>
      <c r="E248" s="1">
        <f>IFERROR(__xludf.DUMMYFUNCTION("""COMPUTED_VALUE"""),1714.35)</f>
        <v>1714.35</v>
      </c>
      <c r="G248" s="2">
        <f>IFERROR(__xludf.DUMMYFUNCTION("""COMPUTED_VALUE"""),45649.66666666667)</f>
        <v>45649.66667</v>
      </c>
      <c r="H248" s="1">
        <f>IFERROR(__xludf.DUMMYFUNCTION("""COMPUTED_VALUE"""),1685.41)</f>
        <v>1685.41</v>
      </c>
      <c r="J248" s="2">
        <f>IFERROR(__xludf.DUMMYFUNCTION("""COMPUTED_VALUE"""),45649.66666666667)</f>
        <v>45649.66667</v>
      </c>
      <c r="K248" s="1">
        <f>IFERROR(__xludf.DUMMYFUNCTION("""COMPUTED_VALUE"""),1702.05)</f>
        <v>1702.05</v>
      </c>
      <c r="M248" s="2">
        <f>IFERROR(__xludf.DUMMYFUNCTION("""COMPUTED_VALUE"""),45649.66666666667)</f>
        <v>45649.66667</v>
      </c>
      <c r="N248" s="1">
        <f>IFERROR(__xludf.DUMMYFUNCTION("""COMPUTED_VALUE"""),6806489.0)</f>
        <v>6806489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IFERROR(__xludf.DUMMYFUNCTION("""COMPUTED_VALUE"""),1702.67)</f>
        <v>1702.67</v>
      </c>
      <c r="D249" s="2">
        <f>IFERROR(__xludf.DUMMYFUNCTION("""COMPUTED_VALUE"""),45650.54166666667)</f>
        <v>45650.54167</v>
      </c>
      <c r="E249" s="1">
        <f>IFERROR(__xludf.DUMMYFUNCTION("""COMPUTED_VALUE"""),1721.6)</f>
        <v>1721.6</v>
      </c>
      <c r="G249" s="2">
        <f>IFERROR(__xludf.DUMMYFUNCTION("""COMPUTED_VALUE"""),45650.54166666667)</f>
        <v>45650.54167</v>
      </c>
      <c r="H249" s="1">
        <f>IFERROR(__xludf.DUMMYFUNCTION("""COMPUTED_VALUE"""),1694.53)</f>
        <v>1694.53</v>
      </c>
      <c r="J249" s="2">
        <f>IFERROR(__xludf.DUMMYFUNCTION("""COMPUTED_VALUE"""),45650.54166666667)</f>
        <v>45650.54167</v>
      </c>
      <c r="K249" s="1">
        <f>IFERROR(__xludf.DUMMYFUNCTION("""COMPUTED_VALUE"""),1721.36)</f>
        <v>1721.36</v>
      </c>
      <c r="M249" s="2">
        <f>IFERROR(__xludf.DUMMYFUNCTION("""COMPUTED_VALUE"""),45650.54166666667)</f>
        <v>45650.54167</v>
      </c>
      <c r="N249" s="1">
        <f>IFERROR(__xludf.DUMMYFUNCTION("""COMPUTED_VALUE"""),2179753.0)</f>
        <v>2179753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IFERROR(__xludf.DUMMYFUNCTION("""COMPUTED_VALUE"""),1709.69)</f>
        <v>1709.69</v>
      </c>
      <c r="D250" s="2">
        <f>IFERROR(__xludf.DUMMYFUNCTION("""COMPUTED_VALUE"""),45652.66666666667)</f>
        <v>45652.66667</v>
      </c>
      <c r="E250" s="1">
        <f>IFERROR(__xludf.DUMMYFUNCTION("""COMPUTED_VALUE"""),1727.79)</f>
        <v>1727.79</v>
      </c>
      <c r="G250" s="2">
        <f>IFERROR(__xludf.DUMMYFUNCTION("""COMPUTED_VALUE"""),45652.66666666667)</f>
        <v>45652.66667</v>
      </c>
      <c r="H250" s="1">
        <f>IFERROR(__xludf.DUMMYFUNCTION("""COMPUTED_VALUE"""),1705.07)</f>
        <v>1705.07</v>
      </c>
      <c r="J250" s="2">
        <f>IFERROR(__xludf.DUMMYFUNCTION("""COMPUTED_VALUE"""),45652.66666666667)</f>
        <v>45652.66667</v>
      </c>
      <c r="K250" s="1">
        <f>IFERROR(__xludf.DUMMYFUNCTION("""COMPUTED_VALUE"""),1718.14)</f>
        <v>1718.14</v>
      </c>
      <c r="M250" s="2">
        <f>IFERROR(__xludf.DUMMYFUNCTION("""COMPUTED_VALUE"""),45652.66666666667)</f>
        <v>45652.66667</v>
      </c>
      <c r="N250" s="1">
        <f>IFERROR(__xludf.DUMMYFUNCTION("""COMPUTED_VALUE"""),3262970.0)</f>
        <v>3262970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IFERROR(__xludf.DUMMYFUNCTION("""COMPUTED_VALUE"""),1708.35)</f>
        <v>1708.35</v>
      </c>
      <c r="D251" s="2">
        <f>IFERROR(__xludf.DUMMYFUNCTION("""COMPUTED_VALUE"""),45653.66666666667)</f>
        <v>45653.66667</v>
      </c>
      <c r="E251" s="1">
        <f>IFERROR(__xludf.DUMMYFUNCTION("""COMPUTED_VALUE"""),1726.27)</f>
        <v>1726.27</v>
      </c>
      <c r="G251" s="2">
        <f>IFERROR(__xludf.DUMMYFUNCTION("""COMPUTED_VALUE"""),45653.66666666667)</f>
        <v>45653.66667</v>
      </c>
      <c r="H251" s="1">
        <f>IFERROR(__xludf.DUMMYFUNCTION("""COMPUTED_VALUE"""),1688.78)</f>
        <v>1688.78</v>
      </c>
      <c r="J251" s="2">
        <f>IFERROR(__xludf.DUMMYFUNCTION("""COMPUTED_VALUE"""),45653.66666666667)</f>
        <v>45653.66667</v>
      </c>
      <c r="K251" s="1">
        <f>IFERROR(__xludf.DUMMYFUNCTION("""COMPUTED_VALUE"""),1710.52)</f>
        <v>1710.52</v>
      </c>
      <c r="M251" s="2">
        <f>IFERROR(__xludf.DUMMYFUNCTION("""COMPUTED_VALUE"""),45653.66666666667)</f>
        <v>45653.66667</v>
      </c>
      <c r="N251" s="1">
        <f>IFERROR(__xludf.DUMMYFUNCTION("""COMPUTED_VALUE"""),3282726.0)</f>
        <v>3282726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IFERROR(__xludf.DUMMYFUNCTION("""COMPUTED_VALUE"""),1699.8)</f>
        <v>1699.8</v>
      </c>
      <c r="D252" s="2">
        <f>IFERROR(__xludf.DUMMYFUNCTION("""COMPUTED_VALUE"""),45656.66666666667)</f>
        <v>45656.66667</v>
      </c>
      <c r="E252" s="1">
        <f>IFERROR(__xludf.DUMMYFUNCTION("""COMPUTED_VALUE"""),1699.8)</f>
        <v>1699.8</v>
      </c>
      <c r="G252" s="2">
        <f>IFERROR(__xludf.DUMMYFUNCTION("""COMPUTED_VALUE"""),45656.66666666667)</f>
        <v>45656.66667</v>
      </c>
      <c r="H252" s="1">
        <f>IFERROR(__xludf.DUMMYFUNCTION("""COMPUTED_VALUE"""),1664.83)</f>
        <v>1664.83</v>
      </c>
      <c r="J252" s="2">
        <f>IFERROR(__xludf.DUMMYFUNCTION("""COMPUTED_VALUE"""),45656.66666666667)</f>
        <v>45656.66667</v>
      </c>
      <c r="K252" s="1">
        <f>IFERROR(__xludf.DUMMYFUNCTION("""COMPUTED_VALUE"""),1685.86)</f>
        <v>1685.86</v>
      </c>
      <c r="M252" s="2">
        <f>IFERROR(__xludf.DUMMYFUNCTION("""COMPUTED_VALUE"""),45656.66666666667)</f>
        <v>45656.66667</v>
      </c>
      <c r="N252" s="1">
        <f>IFERROR(__xludf.DUMMYFUNCTION("""COMPUTED_VALUE"""),4836585.0)</f>
        <v>4836585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IFERROR(__xludf.DUMMYFUNCTION("""COMPUTED_VALUE"""),1694.34)</f>
        <v>1694.34</v>
      </c>
      <c r="D253" s="2">
        <f>IFERROR(__xludf.DUMMYFUNCTION("""COMPUTED_VALUE"""),45657.66666666667)</f>
        <v>45657.66667</v>
      </c>
      <c r="E253" s="1">
        <f>IFERROR(__xludf.DUMMYFUNCTION("""COMPUTED_VALUE"""),1700.62)</f>
        <v>1700.62</v>
      </c>
      <c r="G253" s="2">
        <f>IFERROR(__xludf.DUMMYFUNCTION("""COMPUTED_VALUE"""),45657.66666666667)</f>
        <v>45657.66667</v>
      </c>
      <c r="H253" s="1">
        <f>IFERROR(__xludf.DUMMYFUNCTION("""COMPUTED_VALUE"""),1678.35)</f>
        <v>1678.35</v>
      </c>
      <c r="J253" s="2">
        <f>IFERROR(__xludf.DUMMYFUNCTION("""COMPUTED_VALUE"""),45657.66666666667)</f>
        <v>45657.66667</v>
      </c>
      <c r="K253" s="1">
        <f>IFERROR(__xludf.DUMMYFUNCTION("""COMPUTED_VALUE"""),1679.25)</f>
        <v>1679.25</v>
      </c>
      <c r="M253" s="2">
        <f>IFERROR(__xludf.DUMMYFUNCTION("""COMPUTED_VALUE"""),45657.66666666667)</f>
        <v>45657.66667</v>
      </c>
      <c r="N253" s="1">
        <f>IFERROR(__xludf.DUMMYFUNCTION("""COMPUTED_VALUE"""),4019583.0)</f>
        <v>4019583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IFERROR(__xludf.DUMMYFUNCTION("""COMPUTED_VALUE"""),1687.07)</f>
        <v>1687.07</v>
      </c>
      <c r="D254" s="2">
        <f>IFERROR(__xludf.DUMMYFUNCTION("""COMPUTED_VALUE"""),45659.66666666667)</f>
        <v>45659.66667</v>
      </c>
      <c r="E254" s="1">
        <f>IFERROR(__xludf.DUMMYFUNCTION("""COMPUTED_VALUE"""),1706.39)</f>
        <v>1706.39</v>
      </c>
      <c r="G254" s="2">
        <f>IFERROR(__xludf.DUMMYFUNCTION("""COMPUTED_VALUE"""),45659.66666666667)</f>
        <v>45659.66667</v>
      </c>
      <c r="H254" s="1">
        <f>IFERROR(__xludf.DUMMYFUNCTION("""COMPUTED_VALUE"""),1662.79)</f>
        <v>1662.79</v>
      </c>
      <c r="J254" s="2">
        <f>IFERROR(__xludf.DUMMYFUNCTION("""COMPUTED_VALUE"""),45659.66666666667)</f>
        <v>45659.66667</v>
      </c>
      <c r="K254" s="1">
        <f>IFERROR(__xludf.DUMMYFUNCTION("""COMPUTED_VALUE"""),1673.44)</f>
        <v>1673.44</v>
      </c>
      <c r="M254" s="2">
        <f>IFERROR(__xludf.DUMMYFUNCTION("""COMPUTED_VALUE"""),45659.66666666667)</f>
        <v>45659.66667</v>
      </c>
      <c r="N254" s="1">
        <f>IFERROR(__xludf.DUMMYFUNCTION("""COMPUTED_VALUE"""),4423546.0)</f>
        <v>4423546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IFERROR(__xludf.DUMMYFUNCTION("""COMPUTED_VALUE"""),1685.48)</f>
        <v>1685.48</v>
      </c>
      <c r="D255" s="2">
        <f>IFERROR(__xludf.DUMMYFUNCTION("""COMPUTED_VALUE"""),45660.66666666667)</f>
        <v>45660.66667</v>
      </c>
      <c r="E255" s="1">
        <f>IFERROR(__xludf.DUMMYFUNCTION("""COMPUTED_VALUE"""),1735.29)</f>
        <v>1735.29</v>
      </c>
      <c r="G255" s="2">
        <f>IFERROR(__xludf.DUMMYFUNCTION("""COMPUTED_VALUE"""),45660.66666666667)</f>
        <v>45660.66667</v>
      </c>
      <c r="H255" s="1">
        <f>IFERROR(__xludf.DUMMYFUNCTION("""COMPUTED_VALUE"""),1678.43)</f>
        <v>1678.43</v>
      </c>
      <c r="J255" s="2">
        <f>IFERROR(__xludf.DUMMYFUNCTION("""COMPUTED_VALUE"""),45660.66666666667)</f>
        <v>45660.66667</v>
      </c>
      <c r="K255" s="1">
        <f>IFERROR(__xludf.DUMMYFUNCTION("""COMPUTED_VALUE"""),1729.2)</f>
        <v>1729.2</v>
      </c>
      <c r="M255" s="2">
        <f>IFERROR(__xludf.DUMMYFUNCTION("""COMPUTED_VALUE"""),45660.66666666667)</f>
        <v>45660.66667</v>
      </c>
      <c r="N255" s="1">
        <f>IFERROR(__xludf.DUMMYFUNCTION("""COMPUTED_VALUE"""),5936501.0)</f>
        <v>5936501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IFERROR(__xludf.DUMMYFUNCTION("""COMPUTED_VALUE"""),1733.86)</f>
        <v>1733.86</v>
      </c>
      <c r="D256" s="2">
        <f>IFERROR(__xludf.DUMMYFUNCTION("""COMPUTED_VALUE"""),45663.66666666667)</f>
        <v>45663.66667</v>
      </c>
      <c r="E256" s="1">
        <f>IFERROR(__xludf.DUMMYFUNCTION("""COMPUTED_VALUE"""),1764.05)</f>
        <v>1764.05</v>
      </c>
      <c r="G256" s="2">
        <f>IFERROR(__xludf.DUMMYFUNCTION("""COMPUTED_VALUE"""),45663.66666666667)</f>
        <v>45663.66667</v>
      </c>
      <c r="H256" s="1">
        <f>IFERROR(__xludf.DUMMYFUNCTION("""COMPUTED_VALUE"""),1733.86)</f>
        <v>1733.86</v>
      </c>
      <c r="J256" s="2">
        <f>IFERROR(__xludf.DUMMYFUNCTION("""COMPUTED_VALUE"""),45663.66666666667)</f>
        <v>45663.66667</v>
      </c>
      <c r="K256" s="1">
        <f>IFERROR(__xludf.DUMMYFUNCTION("""COMPUTED_VALUE"""),1742.76)</f>
        <v>1742.76</v>
      </c>
      <c r="M256" s="2">
        <f>IFERROR(__xludf.DUMMYFUNCTION("""COMPUTED_VALUE"""),45663.66666666667)</f>
        <v>45663.66667</v>
      </c>
      <c r="N256" s="1">
        <f>IFERROR(__xludf.DUMMYFUNCTION("""COMPUTED_VALUE"""),6989445.0)</f>
        <v>6989445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IFERROR(__xludf.DUMMYFUNCTION("""COMPUTED_VALUE"""),1732.94)</f>
        <v>1732.94</v>
      </c>
      <c r="D257" s="2">
        <f>IFERROR(__xludf.DUMMYFUNCTION("""COMPUTED_VALUE"""),45664.66666666667)</f>
        <v>45664.66667</v>
      </c>
      <c r="E257" s="1">
        <f>IFERROR(__xludf.DUMMYFUNCTION("""COMPUTED_VALUE"""),1734.87)</f>
        <v>1734.87</v>
      </c>
      <c r="G257" s="2">
        <f>IFERROR(__xludf.DUMMYFUNCTION("""COMPUTED_VALUE"""),45664.66666666667)</f>
        <v>45664.66667</v>
      </c>
      <c r="H257" s="1">
        <f>IFERROR(__xludf.DUMMYFUNCTION("""COMPUTED_VALUE"""),1700.02)</f>
        <v>1700.02</v>
      </c>
      <c r="J257" s="2">
        <f>IFERROR(__xludf.DUMMYFUNCTION("""COMPUTED_VALUE"""),45664.66666666667)</f>
        <v>45664.66667</v>
      </c>
      <c r="K257" s="1">
        <f>IFERROR(__xludf.DUMMYFUNCTION("""COMPUTED_VALUE"""),1713.24)</f>
        <v>1713.24</v>
      </c>
      <c r="M257" s="2">
        <f>IFERROR(__xludf.DUMMYFUNCTION("""COMPUTED_VALUE"""),45664.66666666667)</f>
        <v>45664.66667</v>
      </c>
      <c r="N257" s="1">
        <f>IFERROR(__xludf.DUMMYFUNCTION("""COMPUTED_VALUE"""),6487556.0)</f>
        <v>6487556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IFERROR(__xludf.DUMMYFUNCTION("""COMPUTED_VALUE"""),1701.6)</f>
        <v>1701.6</v>
      </c>
      <c r="D258" s="2">
        <f>IFERROR(__xludf.DUMMYFUNCTION("""COMPUTED_VALUE"""),45665.66666666667)</f>
        <v>45665.66667</v>
      </c>
      <c r="E258" s="1">
        <f>IFERROR(__xludf.DUMMYFUNCTION("""COMPUTED_VALUE"""),1717.18)</f>
        <v>1717.18</v>
      </c>
      <c r="G258" s="2">
        <f>IFERROR(__xludf.DUMMYFUNCTION("""COMPUTED_VALUE"""),45665.66666666667)</f>
        <v>45665.66667</v>
      </c>
      <c r="H258" s="1">
        <f>IFERROR(__xludf.DUMMYFUNCTION("""COMPUTED_VALUE"""),1694.46)</f>
        <v>1694.46</v>
      </c>
      <c r="J258" s="2">
        <f>IFERROR(__xludf.DUMMYFUNCTION("""COMPUTED_VALUE"""),45665.66666666667)</f>
        <v>45665.66667</v>
      </c>
      <c r="K258" s="1">
        <f>IFERROR(__xludf.DUMMYFUNCTION("""COMPUTED_VALUE"""),1710.62)</f>
        <v>1710.62</v>
      </c>
      <c r="M258" s="2">
        <f>IFERROR(__xludf.DUMMYFUNCTION("""COMPUTED_VALUE"""),45665.66666666667)</f>
        <v>45665.66667</v>
      </c>
      <c r="N258" s="1">
        <f>IFERROR(__xludf.DUMMYFUNCTION("""COMPUTED_VALUE"""),5659032.0)</f>
        <v>5659032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IFERROR(__xludf.DUMMYFUNCTION("""COMPUTED_VALUE"""),1693.21)</f>
        <v>1693.21</v>
      </c>
      <c r="D259" s="2">
        <f>IFERROR(__xludf.DUMMYFUNCTION("""COMPUTED_VALUE"""),45667.66666666667)</f>
        <v>45667.66667</v>
      </c>
      <c r="E259" s="1">
        <f>IFERROR(__xludf.DUMMYFUNCTION("""COMPUTED_VALUE"""),1694.34)</f>
        <v>1694.34</v>
      </c>
      <c r="G259" s="2">
        <f>IFERROR(__xludf.DUMMYFUNCTION("""COMPUTED_VALUE"""),45667.66666666667)</f>
        <v>45667.66667</v>
      </c>
      <c r="H259" s="1">
        <f>IFERROR(__xludf.DUMMYFUNCTION("""COMPUTED_VALUE"""),1672.54)</f>
        <v>1672.54</v>
      </c>
      <c r="J259" s="2">
        <f>IFERROR(__xludf.DUMMYFUNCTION("""COMPUTED_VALUE"""),45667.66666666667)</f>
        <v>45667.66667</v>
      </c>
      <c r="K259" s="1">
        <f>IFERROR(__xludf.DUMMYFUNCTION("""COMPUTED_VALUE"""),1682.72)</f>
        <v>1682.72</v>
      </c>
      <c r="M259" s="2">
        <f>IFERROR(__xludf.DUMMYFUNCTION("""COMPUTED_VALUE"""),45667.66666666667)</f>
        <v>45667.66667</v>
      </c>
      <c r="N259" s="1">
        <f>IFERROR(__xludf.DUMMYFUNCTION("""COMPUTED_VALUE"""),4946206.0)</f>
        <v>4946206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IFERROR(__xludf.DUMMYFUNCTION("""COMPUTED_VALUE"""),1673.45)</f>
        <v>1673.45</v>
      </c>
      <c r="D260" s="2">
        <f>IFERROR(__xludf.DUMMYFUNCTION("""COMPUTED_VALUE"""),45670.66666666667)</f>
        <v>45670.66667</v>
      </c>
      <c r="E260" s="1">
        <f>IFERROR(__xludf.DUMMYFUNCTION("""COMPUTED_VALUE"""),1727.84)</f>
        <v>1727.84</v>
      </c>
      <c r="G260" s="2">
        <f>IFERROR(__xludf.DUMMYFUNCTION("""COMPUTED_VALUE"""),45670.66666666667)</f>
        <v>45670.66667</v>
      </c>
      <c r="H260" s="1">
        <f>IFERROR(__xludf.DUMMYFUNCTION("""COMPUTED_VALUE"""),1670.66)</f>
        <v>1670.66</v>
      </c>
      <c r="J260" s="2">
        <f>IFERROR(__xludf.DUMMYFUNCTION("""COMPUTED_VALUE"""),45670.66666666667)</f>
        <v>45670.66667</v>
      </c>
      <c r="K260" s="1">
        <f>IFERROR(__xludf.DUMMYFUNCTION("""COMPUTED_VALUE"""),1722.08)</f>
        <v>1722.08</v>
      </c>
      <c r="M260" s="2">
        <f>IFERROR(__xludf.DUMMYFUNCTION("""COMPUTED_VALUE"""),45670.66666666667)</f>
        <v>45670.66667</v>
      </c>
      <c r="N260" s="1">
        <f>IFERROR(__xludf.DUMMYFUNCTION("""COMPUTED_VALUE"""),5638480.0)</f>
        <v>5638480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IFERROR(__xludf.DUMMYFUNCTION("""COMPUTED_VALUE"""),1726.81)</f>
        <v>1726.81</v>
      </c>
      <c r="D261" s="2">
        <f>IFERROR(__xludf.DUMMYFUNCTION("""COMPUTED_VALUE"""),45671.66666666667)</f>
        <v>45671.66667</v>
      </c>
      <c r="E261" s="1">
        <f>IFERROR(__xludf.DUMMYFUNCTION("""COMPUTED_VALUE"""),1746.48)</f>
        <v>1746.48</v>
      </c>
      <c r="G261" s="2">
        <f>IFERROR(__xludf.DUMMYFUNCTION("""COMPUTED_VALUE"""),45671.66666666667)</f>
        <v>45671.66667</v>
      </c>
      <c r="H261" s="1">
        <f>IFERROR(__xludf.DUMMYFUNCTION("""COMPUTED_VALUE"""),1724.36)</f>
        <v>1724.36</v>
      </c>
      <c r="J261" s="2">
        <f>IFERROR(__xludf.DUMMYFUNCTION("""COMPUTED_VALUE"""),45671.66666666667)</f>
        <v>45671.66667</v>
      </c>
      <c r="K261" s="1">
        <f>IFERROR(__xludf.DUMMYFUNCTION("""COMPUTED_VALUE"""),1744.29)</f>
        <v>1744.29</v>
      </c>
      <c r="M261" s="2">
        <f>IFERROR(__xludf.DUMMYFUNCTION("""COMPUTED_VALUE"""),45671.66666666667)</f>
        <v>45671.66667</v>
      </c>
      <c r="N261" s="1">
        <f>IFERROR(__xludf.DUMMYFUNCTION("""COMPUTED_VALUE"""),5584755.0)</f>
        <v>5584755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IFERROR(__xludf.DUMMYFUNCTION("""COMPUTED_VALUE"""),1748.44)</f>
        <v>1748.44</v>
      </c>
      <c r="D262" s="2">
        <f>IFERROR(__xludf.DUMMYFUNCTION("""COMPUTED_VALUE"""),45672.66666666667)</f>
        <v>45672.66667</v>
      </c>
      <c r="E262" s="1">
        <f>IFERROR(__xludf.DUMMYFUNCTION("""COMPUTED_VALUE"""),1795.23)</f>
        <v>1795.23</v>
      </c>
      <c r="G262" s="2">
        <f>IFERROR(__xludf.DUMMYFUNCTION("""COMPUTED_VALUE"""),45672.66666666667)</f>
        <v>45672.66667</v>
      </c>
      <c r="H262" s="1">
        <f>IFERROR(__xludf.DUMMYFUNCTION("""COMPUTED_VALUE"""),1748.44)</f>
        <v>1748.44</v>
      </c>
      <c r="J262" s="2">
        <f>IFERROR(__xludf.DUMMYFUNCTION("""COMPUTED_VALUE"""),45672.66666666667)</f>
        <v>45672.66667</v>
      </c>
      <c r="K262" s="1">
        <f>IFERROR(__xludf.DUMMYFUNCTION("""COMPUTED_VALUE"""),1778.34)</f>
        <v>1778.34</v>
      </c>
      <c r="M262" s="2">
        <f>IFERROR(__xludf.DUMMYFUNCTION("""COMPUTED_VALUE"""),45672.66666666667)</f>
        <v>45672.66667</v>
      </c>
      <c r="N262" s="1">
        <f>IFERROR(__xludf.DUMMYFUNCTION("""COMPUTED_VALUE"""),7103178.0)</f>
        <v>7103178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IFERROR(__xludf.DUMMYFUNCTION("""COMPUTED_VALUE"""),1776.12)</f>
        <v>1776.12</v>
      </c>
      <c r="D263" s="2">
        <f>IFERROR(__xludf.DUMMYFUNCTION("""COMPUTED_VALUE"""),45673.66666666667)</f>
        <v>45673.66667</v>
      </c>
      <c r="E263" s="1">
        <f>IFERROR(__xludf.DUMMYFUNCTION("""COMPUTED_VALUE"""),1806.25)</f>
        <v>1806.25</v>
      </c>
      <c r="G263" s="2">
        <f>IFERROR(__xludf.DUMMYFUNCTION("""COMPUTED_VALUE"""),45673.66666666667)</f>
        <v>45673.66667</v>
      </c>
      <c r="H263" s="1">
        <f>IFERROR(__xludf.DUMMYFUNCTION("""COMPUTED_VALUE"""),1770.56)</f>
        <v>1770.56</v>
      </c>
      <c r="J263" s="2">
        <f>IFERROR(__xludf.DUMMYFUNCTION("""COMPUTED_VALUE"""),45673.66666666667)</f>
        <v>45673.66667</v>
      </c>
      <c r="K263" s="1">
        <f>IFERROR(__xludf.DUMMYFUNCTION("""COMPUTED_VALUE"""),1799.81)</f>
        <v>1799.81</v>
      </c>
      <c r="M263" s="2">
        <f>IFERROR(__xludf.DUMMYFUNCTION("""COMPUTED_VALUE"""),45673.66666666667)</f>
        <v>45673.66667</v>
      </c>
      <c r="N263" s="1">
        <f>IFERROR(__xludf.DUMMYFUNCTION("""COMPUTED_VALUE"""),6718852.0)</f>
        <v>6718852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IFERROR(__xludf.DUMMYFUNCTION("""COMPUTED_VALUE"""),1785.3)</f>
        <v>1785.3</v>
      </c>
      <c r="D264" s="2">
        <f>IFERROR(__xludf.DUMMYFUNCTION("""COMPUTED_VALUE"""),45674.66666666667)</f>
        <v>45674.66667</v>
      </c>
      <c r="E264" s="1">
        <f>IFERROR(__xludf.DUMMYFUNCTION("""COMPUTED_VALUE"""),1785.3)</f>
        <v>1785.3</v>
      </c>
      <c r="G264" s="2">
        <f>IFERROR(__xludf.DUMMYFUNCTION("""COMPUTED_VALUE"""),45674.66666666667)</f>
        <v>45674.66667</v>
      </c>
      <c r="H264" s="1">
        <f>IFERROR(__xludf.DUMMYFUNCTION("""COMPUTED_VALUE"""),1748.23)</f>
        <v>1748.23</v>
      </c>
      <c r="J264" s="2">
        <f>IFERROR(__xludf.DUMMYFUNCTION("""COMPUTED_VALUE"""),45674.66666666667)</f>
        <v>45674.66667</v>
      </c>
      <c r="K264" s="1">
        <f>IFERROR(__xludf.DUMMYFUNCTION("""COMPUTED_VALUE"""),1765.64)</f>
        <v>1765.64</v>
      </c>
      <c r="M264" s="2">
        <f>IFERROR(__xludf.DUMMYFUNCTION("""COMPUTED_VALUE"""),45674.66666666667)</f>
        <v>45674.66667</v>
      </c>
      <c r="N264" s="1">
        <f>IFERROR(__xludf.DUMMYFUNCTION("""COMPUTED_VALUE"""),1.0335463E7)</f>
        <v>10335463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IFERROR(__xludf.DUMMYFUNCTION("""COMPUTED_VALUE"""),1779.89)</f>
        <v>1779.89</v>
      </c>
      <c r="D265" s="2">
        <f>IFERROR(__xludf.DUMMYFUNCTION("""COMPUTED_VALUE"""),45678.66666666667)</f>
        <v>45678.66667</v>
      </c>
      <c r="E265" s="1">
        <f>IFERROR(__xludf.DUMMYFUNCTION("""COMPUTED_VALUE"""),1790.94)</f>
        <v>1790.94</v>
      </c>
      <c r="G265" s="2">
        <f>IFERROR(__xludf.DUMMYFUNCTION("""COMPUTED_VALUE"""),45678.66666666667)</f>
        <v>45678.66667</v>
      </c>
      <c r="H265" s="1">
        <f>IFERROR(__xludf.DUMMYFUNCTION("""COMPUTED_VALUE"""),1764.94)</f>
        <v>1764.94</v>
      </c>
      <c r="J265" s="2">
        <f>IFERROR(__xludf.DUMMYFUNCTION("""COMPUTED_VALUE"""),45678.66666666667)</f>
        <v>45678.66667</v>
      </c>
      <c r="K265" s="1">
        <f>IFERROR(__xludf.DUMMYFUNCTION("""COMPUTED_VALUE"""),1786.29)</f>
        <v>1786.29</v>
      </c>
      <c r="M265" s="2">
        <f>IFERROR(__xludf.DUMMYFUNCTION("""COMPUTED_VALUE"""),45678.66666666667)</f>
        <v>45678.66667</v>
      </c>
      <c r="N265" s="1">
        <f>IFERROR(__xludf.DUMMYFUNCTION("""COMPUTED_VALUE"""),8792883.0)</f>
        <v>8792883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IFERROR(__xludf.DUMMYFUNCTION("""COMPUTED_VALUE"""),1783.03)</f>
        <v>1783.03</v>
      </c>
      <c r="D266" s="2">
        <f>IFERROR(__xludf.DUMMYFUNCTION("""COMPUTED_VALUE"""),45679.66666666667)</f>
        <v>45679.66667</v>
      </c>
      <c r="E266" s="1">
        <f>IFERROR(__xludf.DUMMYFUNCTION("""COMPUTED_VALUE"""),1790.15)</f>
        <v>1790.15</v>
      </c>
      <c r="G266" s="2">
        <f>IFERROR(__xludf.DUMMYFUNCTION("""COMPUTED_VALUE"""),45679.66666666667)</f>
        <v>45679.66667</v>
      </c>
      <c r="H266" s="1">
        <f>IFERROR(__xludf.DUMMYFUNCTION("""COMPUTED_VALUE"""),1770.74)</f>
        <v>1770.74</v>
      </c>
      <c r="J266" s="2">
        <f>IFERROR(__xludf.DUMMYFUNCTION("""COMPUTED_VALUE"""),45679.66666666667)</f>
        <v>45679.66667</v>
      </c>
      <c r="K266" s="1">
        <f>IFERROR(__xludf.DUMMYFUNCTION("""COMPUTED_VALUE"""),1771.7)</f>
        <v>1771.7</v>
      </c>
      <c r="M266" s="2">
        <f>IFERROR(__xludf.DUMMYFUNCTION("""COMPUTED_VALUE"""),45679.66666666667)</f>
        <v>45679.66667</v>
      </c>
      <c r="N266" s="1">
        <f>IFERROR(__xludf.DUMMYFUNCTION("""COMPUTED_VALUE"""),7470117.0)</f>
        <v>7470117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IFERROR(__xludf.DUMMYFUNCTION("""COMPUTED_VALUE"""),1787.05)</f>
        <v>1787.05</v>
      </c>
      <c r="D267" s="2">
        <f>IFERROR(__xludf.DUMMYFUNCTION("""COMPUTED_VALUE"""),45680.66666666667)</f>
        <v>45680.66667</v>
      </c>
      <c r="E267" s="1">
        <f>IFERROR(__xludf.DUMMYFUNCTION("""COMPUTED_VALUE"""),1815.39)</f>
        <v>1815.39</v>
      </c>
      <c r="G267" s="2">
        <f>IFERROR(__xludf.DUMMYFUNCTION("""COMPUTED_VALUE"""),45680.66666666667)</f>
        <v>45680.66667</v>
      </c>
      <c r="H267" s="1">
        <f>IFERROR(__xludf.DUMMYFUNCTION("""COMPUTED_VALUE"""),1782.74)</f>
        <v>1782.74</v>
      </c>
      <c r="J267" s="2">
        <f>IFERROR(__xludf.DUMMYFUNCTION("""COMPUTED_VALUE"""),45680.66666666667)</f>
        <v>45680.66667</v>
      </c>
      <c r="K267" s="1">
        <f>IFERROR(__xludf.DUMMYFUNCTION("""COMPUTED_VALUE"""),1789.65)</f>
        <v>1789.65</v>
      </c>
      <c r="M267" s="2">
        <f>IFERROR(__xludf.DUMMYFUNCTION("""COMPUTED_VALUE"""),45680.66666666667)</f>
        <v>45680.66667</v>
      </c>
      <c r="N267" s="1">
        <f>IFERROR(__xludf.DUMMYFUNCTION("""COMPUTED_VALUE"""),1.1238421E7)</f>
        <v>11238421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IFERROR(__xludf.DUMMYFUNCTION("""COMPUTED_VALUE"""),1783.43)</f>
        <v>1783.43</v>
      </c>
      <c r="D268" s="2">
        <f>IFERROR(__xludf.DUMMYFUNCTION("""COMPUTED_VALUE"""),45681.66666666667)</f>
        <v>45681.66667</v>
      </c>
      <c r="E268" s="1">
        <f>IFERROR(__xludf.DUMMYFUNCTION("""COMPUTED_VALUE"""),1790.89)</f>
        <v>1790.89</v>
      </c>
      <c r="G268" s="2">
        <f>IFERROR(__xludf.DUMMYFUNCTION("""COMPUTED_VALUE"""),45681.66666666667)</f>
        <v>45681.66667</v>
      </c>
      <c r="H268" s="1">
        <f>IFERROR(__xludf.DUMMYFUNCTION("""COMPUTED_VALUE"""),1772.61)</f>
        <v>1772.61</v>
      </c>
      <c r="J268" s="2">
        <f>IFERROR(__xludf.DUMMYFUNCTION("""COMPUTED_VALUE"""),45681.66666666667)</f>
        <v>45681.66667</v>
      </c>
      <c r="K268" s="1">
        <f>IFERROR(__xludf.DUMMYFUNCTION("""COMPUTED_VALUE"""),1779.96)</f>
        <v>1779.96</v>
      </c>
      <c r="M268" s="2">
        <f>IFERROR(__xludf.DUMMYFUNCTION("""COMPUTED_VALUE"""),45681.66666666667)</f>
        <v>45681.66667</v>
      </c>
      <c r="N268" s="1">
        <f>IFERROR(__xludf.DUMMYFUNCTION("""COMPUTED_VALUE"""),6586461.0)</f>
        <v>6586461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IFERROR(__xludf.DUMMYFUNCTION("""COMPUTED_VALUE"""),1769.64)</f>
        <v>1769.64</v>
      </c>
      <c r="D269" s="2">
        <f>IFERROR(__xludf.DUMMYFUNCTION("""COMPUTED_VALUE"""),45684.66666666667)</f>
        <v>45684.66667</v>
      </c>
      <c r="E269" s="1">
        <f>IFERROR(__xludf.DUMMYFUNCTION("""COMPUTED_VALUE"""),1818.03)</f>
        <v>1818.03</v>
      </c>
      <c r="G269" s="2">
        <f>IFERROR(__xludf.DUMMYFUNCTION("""COMPUTED_VALUE"""),45684.66666666667)</f>
        <v>45684.66667</v>
      </c>
      <c r="H269" s="1">
        <f>IFERROR(__xludf.DUMMYFUNCTION("""COMPUTED_VALUE"""),1768.96)</f>
        <v>1768.96</v>
      </c>
      <c r="J269" s="2">
        <f>IFERROR(__xludf.DUMMYFUNCTION("""COMPUTED_VALUE"""),45684.66666666667)</f>
        <v>45684.66667</v>
      </c>
      <c r="K269" s="1">
        <f>IFERROR(__xludf.DUMMYFUNCTION("""COMPUTED_VALUE"""),1808.39)</f>
        <v>1808.39</v>
      </c>
      <c r="M269" s="2">
        <f>IFERROR(__xludf.DUMMYFUNCTION("""COMPUTED_VALUE"""),45684.66666666667)</f>
        <v>45684.66667</v>
      </c>
      <c r="N269" s="1">
        <f>IFERROR(__xludf.DUMMYFUNCTION("""COMPUTED_VALUE"""),8166106.0)</f>
        <v>8166106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IFERROR(__xludf.DUMMYFUNCTION("""COMPUTED_VALUE"""),1806.21)</f>
        <v>1806.21</v>
      </c>
      <c r="D270" s="2">
        <f>IFERROR(__xludf.DUMMYFUNCTION("""COMPUTED_VALUE"""),45685.66666666667)</f>
        <v>45685.66667</v>
      </c>
      <c r="E270" s="1">
        <f>IFERROR(__xludf.DUMMYFUNCTION("""COMPUTED_VALUE"""),1811.27)</f>
        <v>1811.27</v>
      </c>
      <c r="G270" s="2">
        <f>IFERROR(__xludf.DUMMYFUNCTION("""COMPUTED_VALUE"""),45685.66666666667)</f>
        <v>45685.66667</v>
      </c>
      <c r="H270" s="1">
        <f>IFERROR(__xludf.DUMMYFUNCTION("""COMPUTED_VALUE"""),1788.37)</f>
        <v>1788.37</v>
      </c>
      <c r="J270" s="2">
        <f>IFERROR(__xludf.DUMMYFUNCTION("""COMPUTED_VALUE"""),45685.66666666667)</f>
        <v>45685.66667</v>
      </c>
      <c r="K270" s="1">
        <f>IFERROR(__xludf.DUMMYFUNCTION("""COMPUTED_VALUE"""),1789.96)</f>
        <v>1789.96</v>
      </c>
      <c r="M270" s="2">
        <f>IFERROR(__xludf.DUMMYFUNCTION("""COMPUTED_VALUE"""),45685.66666666667)</f>
        <v>45685.66667</v>
      </c>
      <c r="N270" s="1">
        <f>IFERROR(__xludf.DUMMYFUNCTION("""COMPUTED_VALUE"""),5475472.0)</f>
        <v>5475472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IFERROR(__xludf.DUMMYFUNCTION("""COMPUTED_VALUE"""),1788.8)</f>
        <v>1788.8</v>
      </c>
      <c r="D271" s="2">
        <f>IFERROR(__xludf.DUMMYFUNCTION("""COMPUTED_VALUE"""),45686.66666666667)</f>
        <v>45686.66667</v>
      </c>
      <c r="E271" s="1">
        <f>IFERROR(__xludf.DUMMYFUNCTION("""COMPUTED_VALUE"""),1792.34)</f>
        <v>1792.34</v>
      </c>
      <c r="G271" s="2">
        <f>IFERROR(__xludf.DUMMYFUNCTION("""COMPUTED_VALUE"""),45686.66666666667)</f>
        <v>45686.66667</v>
      </c>
      <c r="H271" s="1">
        <f>IFERROR(__xludf.DUMMYFUNCTION("""COMPUTED_VALUE"""),1748.07)</f>
        <v>1748.07</v>
      </c>
      <c r="J271" s="2">
        <f>IFERROR(__xludf.DUMMYFUNCTION("""COMPUTED_VALUE"""),45686.66666666667)</f>
        <v>45686.66667</v>
      </c>
      <c r="K271" s="1">
        <f>IFERROR(__xludf.DUMMYFUNCTION("""COMPUTED_VALUE"""),1755.14)</f>
        <v>1755.14</v>
      </c>
      <c r="M271" s="2">
        <f>IFERROR(__xludf.DUMMYFUNCTION("""COMPUTED_VALUE"""),45686.66666666667)</f>
        <v>45686.66667</v>
      </c>
      <c r="N271" s="1">
        <f>IFERROR(__xludf.DUMMYFUNCTION("""COMPUTED_VALUE"""),5737302.0)</f>
        <v>5737302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IFERROR(__xludf.DUMMYFUNCTION("""COMPUTED_VALUE"""),1751.57)</f>
        <v>1751.57</v>
      </c>
      <c r="D272" s="2">
        <f>IFERROR(__xludf.DUMMYFUNCTION("""COMPUTED_VALUE"""),45687.66666666667)</f>
        <v>45687.66667</v>
      </c>
      <c r="E272" s="1">
        <f>IFERROR(__xludf.DUMMYFUNCTION("""COMPUTED_VALUE"""),1767.12)</f>
        <v>1767.12</v>
      </c>
      <c r="G272" s="2">
        <f>IFERROR(__xludf.DUMMYFUNCTION("""COMPUTED_VALUE"""),45687.66666666667)</f>
        <v>45687.66667</v>
      </c>
      <c r="H272" s="1">
        <f>IFERROR(__xludf.DUMMYFUNCTION("""COMPUTED_VALUE"""),1735.12)</f>
        <v>1735.12</v>
      </c>
      <c r="J272" s="2">
        <f>IFERROR(__xludf.DUMMYFUNCTION("""COMPUTED_VALUE"""),45687.66666666667)</f>
        <v>45687.66667</v>
      </c>
      <c r="K272" s="1">
        <f>IFERROR(__xludf.DUMMYFUNCTION("""COMPUTED_VALUE"""),1765.2)</f>
        <v>1765.2</v>
      </c>
      <c r="M272" s="2">
        <f>IFERROR(__xludf.DUMMYFUNCTION("""COMPUTED_VALUE"""),45687.66666666667)</f>
        <v>45687.66667</v>
      </c>
      <c r="N272" s="1">
        <f>IFERROR(__xludf.DUMMYFUNCTION("""COMPUTED_VALUE"""),5380893.0)</f>
        <v>5380893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IFERROR(__xludf.DUMMYFUNCTION("""COMPUTED_VALUE"""),1764.22)</f>
        <v>1764.22</v>
      </c>
      <c r="D273" s="2">
        <f>IFERROR(__xludf.DUMMYFUNCTION("""COMPUTED_VALUE"""),45688.66666666667)</f>
        <v>45688.66667</v>
      </c>
      <c r="E273" s="1">
        <f>IFERROR(__xludf.DUMMYFUNCTION("""COMPUTED_VALUE"""),1779.35)</f>
        <v>1779.35</v>
      </c>
      <c r="G273" s="2">
        <f>IFERROR(__xludf.DUMMYFUNCTION("""COMPUTED_VALUE"""),45688.66666666667)</f>
        <v>45688.66667</v>
      </c>
      <c r="H273" s="1">
        <f>IFERROR(__xludf.DUMMYFUNCTION("""COMPUTED_VALUE"""),1727.6)</f>
        <v>1727.6</v>
      </c>
      <c r="J273" s="2">
        <f>IFERROR(__xludf.DUMMYFUNCTION("""COMPUTED_VALUE"""),45688.66666666667)</f>
        <v>45688.66667</v>
      </c>
      <c r="K273" s="1">
        <f>IFERROR(__xludf.DUMMYFUNCTION("""COMPUTED_VALUE"""),1738.23)</f>
        <v>1738.23</v>
      </c>
      <c r="M273" s="2">
        <f>IFERROR(__xludf.DUMMYFUNCTION("""COMPUTED_VALUE"""),45688.66666666667)</f>
        <v>45688.66667</v>
      </c>
      <c r="N273" s="1">
        <f>IFERROR(__xludf.DUMMYFUNCTION("""COMPUTED_VALUE"""),7406155.0)</f>
        <v>7406155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IFERROR(__xludf.DUMMYFUNCTION("""COMPUTED_VALUE"""),1744.43)</f>
        <v>1744.43</v>
      </c>
      <c r="D274" s="2">
        <f>IFERROR(__xludf.DUMMYFUNCTION("""COMPUTED_VALUE"""),45691.66666666667)</f>
        <v>45691.66667</v>
      </c>
      <c r="E274" s="1">
        <f>IFERROR(__xludf.DUMMYFUNCTION("""COMPUTED_VALUE"""),1764.06)</f>
        <v>1764.06</v>
      </c>
      <c r="G274" s="2">
        <f>IFERROR(__xludf.DUMMYFUNCTION("""COMPUTED_VALUE"""),45691.66666666667)</f>
        <v>45691.66667</v>
      </c>
      <c r="H274" s="1">
        <f>IFERROR(__xludf.DUMMYFUNCTION("""COMPUTED_VALUE"""),1698.27)</f>
        <v>1698.27</v>
      </c>
      <c r="J274" s="2">
        <f>IFERROR(__xludf.DUMMYFUNCTION("""COMPUTED_VALUE"""),45691.66666666667)</f>
        <v>45691.66667</v>
      </c>
      <c r="K274" s="1">
        <f>IFERROR(__xludf.DUMMYFUNCTION("""COMPUTED_VALUE"""),1698.27)</f>
        <v>1698.27</v>
      </c>
      <c r="M274" s="2">
        <f>IFERROR(__xludf.DUMMYFUNCTION("""COMPUTED_VALUE"""),45691.66666666667)</f>
        <v>45691.66667</v>
      </c>
      <c r="N274" s="1">
        <f>IFERROR(__xludf.DUMMYFUNCTION("""COMPUTED_VALUE"""),8696499.0)</f>
        <v>8696499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IFERROR(__xludf.DUMMYFUNCTION("""COMPUTED_VALUE"""),1696.49)</f>
        <v>1696.49</v>
      </c>
      <c r="D275" s="2">
        <f>IFERROR(__xludf.DUMMYFUNCTION("""COMPUTED_VALUE"""),45692.66666666667)</f>
        <v>45692.66667</v>
      </c>
      <c r="E275" s="1">
        <f>IFERROR(__xludf.DUMMYFUNCTION("""COMPUTED_VALUE"""),1723.71)</f>
        <v>1723.71</v>
      </c>
      <c r="G275" s="2">
        <f>IFERROR(__xludf.DUMMYFUNCTION("""COMPUTED_VALUE"""),45692.66666666667)</f>
        <v>45692.66667</v>
      </c>
      <c r="H275" s="1">
        <f>IFERROR(__xludf.DUMMYFUNCTION("""COMPUTED_VALUE"""),1694.41)</f>
        <v>1694.41</v>
      </c>
      <c r="J275" s="2">
        <f>IFERROR(__xludf.DUMMYFUNCTION("""COMPUTED_VALUE"""),45692.66666666667)</f>
        <v>45692.66667</v>
      </c>
      <c r="K275" s="1">
        <f>IFERROR(__xludf.DUMMYFUNCTION("""COMPUTED_VALUE"""),1719.41)</f>
        <v>1719.41</v>
      </c>
      <c r="M275" s="2">
        <f>IFERROR(__xludf.DUMMYFUNCTION("""COMPUTED_VALUE"""),45692.66666666667)</f>
        <v>45692.66667</v>
      </c>
      <c r="N275" s="1">
        <f>IFERROR(__xludf.DUMMYFUNCTION("""COMPUTED_VALUE"""),6445818.0)</f>
        <v>6445818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IFERROR(__xludf.DUMMYFUNCTION("""COMPUTED_VALUE"""),1725.68)</f>
        <v>1725.68</v>
      </c>
      <c r="D276" s="2">
        <f>IFERROR(__xludf.DUMMYFUNCTION("""COMPUTED_VALUE"""),45693.66666666667)</f>
        <v>45693.66667</v>
      </c>
      <c r="E276" s="1">
        <f>IFERROR(__xludf.DUMMYFUNCTION("""COMPUTED_VALUE"""),1796.94)</f>
        <v>1796.94</v>
      </c>
      <c r="G276" s="2">
        <f>IFERROR(__xludf.DUMMYFUNCTION("""COMPUTED_VALUE"""),45693.66666666667)</f>
        <v>45693.66667</v>
      </c>
      <c r="H276" s="1">
        <f>IFERROR(__xludf.DUMMYFUNCTION("""COMPUTED_VALUE"""),1725.68)</f>
        <v>1725.68</v>
      </c>
      <c r="J276" s="2">
        <f>IFERROR(__xludf.DUMMYFUNCTION("""COMPUTED_VALUE"""),45693.66666666667)</f>
        <v>45693.66667</v>
      </c>
      <c r="K276" s="1">
        <f>IFERROR(__xludf.DUMMYFUNCTION("""COMPUTED_VALUE"""),1778.14)</f>
        <v>1778.14</v>
      </c>
      <c r="M276" s="2">
        <f>IFERROR(__xludf.DUMMYFUNCTION("""COMPUTED_VALUE"""),45693.66666666667)</f>
        <v>45693.66667</v>
      </c>
      <c r="N276" s="1">
        <f>IFERROR(__xludf.DUMMYFUNCTION("""COMPUTED_VALUE"""),8660351.0)</f>
        <v>8660351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IFERROR(__xludf.DUMMYFUNCTION("""COMPUTED_VALUE"""),1820.78)</f>
        <v>1820.78</v>
      </c>
      <c r="D277" s="2">
        <f>IFERROR(__xludf.DUMMYFUNCTION("""COMPUTED_VALUE"""),45694.66666666667)</f>
        <v>45694.66667</v>
      </c>
      <c r="E277" s="1">
        <f>IFERROR(__xludf.DUMMYFUNCTION("""COMPUTED_VALUE"""),1858.35)</f>
        <v>1858.35</v>
      </c>
      <c r="G277" s="2">
        <f>IFERROR(__xludf.DUMMYFUNCTION("""COMPUTED_VALUE"""),45694.66666666667)</f>
        <v>45694.66667</v>
      </c>
      <c r="H277" s="1">
        <f>IFERROR(__xludf.DUMMYFUNCTION("""COMPUTED_VALUE"""),1792.27)</f>
        <v>1792.27</v>
      </c>
      <c r="J277" s="2">
        <f>IFERROR(__xludf.DUMMYFUNCTION("""COMPUTED_VALUE"""),45694.66666666667)</f>
        <v>45694.66667</v>
      </c>
      <c r="K277" s="1">
        <f>IFERROR(__xludf.DUMMYFUNCTION("""COMPUTED_VALUE"""),1807.02)</f>
        <v>1807.02</v>
      </c>
      <c r="M277" s="2">
        <f>IFERROR(__xludf.DUMMYFUNCTION("""COMPUTED_VALUE"""),45694.66666666667)</f>
        <v>45694.66667</v>
      </c>
      <c r="N277" s="1">
        <f>IFERROR(__xludf.DUMMYFUNCTION("""COMPUTED_VALUE"""),7983881.0)</f>
        <v>7983881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IFERROR(__xludf.DUMMYFUNCTION("""COMPUTED_VALUE"""),1809.5)</f>
        <v>1809.5</v>
      </c>
      <c r="D278" s="2">
        <f>IFERROR(__xludf.DUMMYFUNCTION("""COMPUTED_VALUE"""),45695.66666666667)</f>
        <v>45695.66667</v>
      </c>
      <c r="E278" s="1">
        <f>IFERROR(__xludf.DUMMYFUNCTION("""COMPUTED_VALUE"""),1813.0)</f>
        <v>1813</v>
      </c>
      <c r="G278" s="2">
        <f>IFERROR(__xludf.DUMMYFUNCTION("""COMPUTED_VALUE"""),45695.66666666667)</f>
        <v>45695.66667</v>
      </c>
      <c r="H278" s="1">
        <f>IFERROR(__xludf.DUMMYFUNCTION("""COMPUTED_VALUE"""),1778.35)</f>
        <v>1778.35</v>
      </c>
      <c r="J278" s="2">
        <f>IFERROR(__xludf.DUMMYFUNCTION("""COMPUTED_VALUE"""),45695.66666666667)</f>
        <v>45695.66667</v>
      </c>
      <c r="K278" s="1">
        <f>IFERROR(__xludf.DUMMYFUNCTION("""COMPUTED_VALUE"""),1796.02)</f>
        <v>1796.02</v>
      </c>
      <c r="M278" s="2">
        <f>IFERROR(__xludf.DUMMYFUNCTION("""COMPUTED_VALUE"""),45695.66666666667)</f>
        <v>45695.66667</v>
      </c>
      <c r="N278" s="1">
        <f>IFERROR(__xludf.DUMMYFUNCTION("""COMPUTED_VALUE"""),6573915.0)</f>
        <v>6573915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IFERROR(__xludf.DUMMYFUNCTION("""COMPUTED_VALUE"""),1806.21)</f>
        <v>1806.21</v>
      </c>
      <c r="D279" s="2">
        <f>IFERROR(__xludf.DUMMYFUNCTION("""COMPUTED_VALUE"""),45698.66666666667)</f>
        <v>45698.66667</v>
      </c>
      <c r="E279" s="1">
        <f>IFERROR(__xludf.DUMMYFUNCTION("""COMPUTED_VALUE"""),1816.88)</f>
        <v>1816.88</v>
      </c>
      <c r="G279" s="2">
        <f>IFERROR(__xludf.DUMMYFUNCTION("""COMPUTED_VALUE"""),45698.66666666667)</f>
        <v>45698.66667</v>
      </c>
      <c r="H279" s="1">
        <f>IFERROR(__xludf.DUMMYFUNCTION("""COMPUTED_VALUE"""),1797.62)</f>
        <v>1797.62</v>
      </c>
      <c r="J279" s="2">
        <f>IFERROR(__xludf.DUMMYFUNCTION("""COMPUTED_VALUE"""),45698.66666666667)</f>
        <v>45698.66667</v>
      </c>
      <c r="K279" s="1">
        <f>IFERROR(__xludf.DUMMYFUNCTION("""COMPUTED_VALUE"""),1815.15)</f>
        <v>1815.15</v>
      </c>
      <c r="M279" s="2">
        <f>IFERROR(__xludf.DUMMYFUNCTION("""COMPUTED_VALUE"""),45698.66666666667)</f>
        <v>45698.66667</v>
      </c>
      <c r="N279" s="1">
        <f>IFERROR(__xludf.DUMMYFUNCTION("""COMPUTED_VALUE"""),6560386.0)</f>
        <v>6560386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IFERROR(__xludf.DUMMYFUNCTION("""COMPUTED_VALUE"""),1805.21)</f>
        <v>1805.21</v>
      </c>
      <c r="D280" s="2">
        <f>IFERROR(__xludf.DUMMYFUNCTION("""COMPUTED_VALUE"""),45699.66666666667)</f>
        <v>45699.66667</v>
      </c>
      <c r="E280" s="1">
        <f>IFERROR(__xludf.DUMMYFUNCTION("""COMPUTED_VALUE"""),1834.83)</f>
        <v>1834.83</v>
      </c>
      <c r="G280" s="2">
        <f>IFERROR(__xludf.DUMMYFUNCTION("""COMPUTED_VALUE"""),45699.66666666667)</f>
        <v>45699.66667</v>
      </c>
      <c r="H280" s="1">
        <f>IFERROR(__xludf.DUMMYFUNCTION("""COMPUTED_VALUE"""),1803.95)</f>
        <v>1803.95</v>
      </c>
      <c r="J280" s="2">
        <f>IFERROR(__xludf.DUMMYFUNCTION("""COMPUTED_VALUE"""),45699.66666666667)</f>
        <v>45699.66667</v>
      </c>
      <c r="K280" s="1">
        <f>IFERROR(__xludf.DUMMYFUNCTION("""COMPUTED_VALUE"""),1831.8)</f>
        <v>1831.8</v>
      </c>
      <c r="M280" s="2">
        <f>IFERROR(__xludf.DUMMYFUNCTION("""COMPUTED_VALUE"""),45699.66666666667)</f>
        <v>45699.66667</v>
      </c>
      <c r="N280" s="1">
        <f>IFERROR(__xludf.DUMMYFUNCTION("""COMPUTED_VALUE"""),6803976.0)</f>
        <v>6803976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IFERROR(__xludf.DUMMYFUNCTION("""COMPUTED_VALUE"""),1797.85)</f>
        <v>1797.85</v>
      </c>
      <c r="D281" s="2">
        <f>IFERROR(__xludf.DUMMYFUNCTION("""COMPUTED_VALUE"""),45700.66666666667)</f>
        <v>45700.66667</v>
      </c>
      <c r="E281" s="1">
        <f>IFERROR(__xludf.DUMMYFUNCTION("""COMPUTED_VALUE"""),1814.71)</f>
        <v>1814.71</v>
      </c>
      <c r="G281" s="2">
        <f>IFERROR(__xludf.DUMMYFUNCTION("""COMPUTED_VALUE"""),45700.66666666667)</f>
        <v>45700.66667</v>
      </c>
      <c r="H281" s="1">
        <f>IFERROR(__xludf.DUMMYFUNCTION("""COMPUTED_VALUE"""),1786.07)</f>
        <v>1786.07</v>
      </c>
      <c r="J281" s="2">
        <f>IFERROR(__xludf.DUMMYFUNCTION("""COMPUTED_VALUE"""),45700.66666666667)</f>
        <v>45700.66667</v>
      </c>
      <c r="K281" s="1">
        <f>IFERROR(__xludf.DUMMYFUNCTION("""COMPUTED_VALUE"""),1800.01)</f>
        <v>1800.01</v>
      </c>
      <c r="M281" s="2">
        <f>IFERROR(__xludf.DUMMYFUNCTION("""COMPUTED_VALUE"""),45700.66666666667)</f>
        <v>45700.66667</v>
      </c>
      <c r="N281" s="1">
        <f>IFERROR(__xludf.DUMMYFUNCTION("""COMPUTED_VALUE"""),5024495.0)</f>
        <v>5024495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IFERROR(__xludf.DUMMYFUNCTION("""COMPUTED_VALUE"""),1801.2)</f>
        <v>1801.2</v>
      </c>
      <c r="D282" s="2">
        <f>IFERROR(__xludf.DUMMYFUNCTION("""COMPUTED_VALUE"""),45701.66666666667)</f>
        <v>45701.66667</v>
      </c>
      <c r="E282" s="1">
        <f>IFERROR(__xludf.DUMMYFUNCTION("""COMPUTED_VALUE"""),1817.59)</f>
        <v>1817.59</v>
      </c>
      <c r="G282" s="2">
        <f>IFERROR(__xludf.DUMMYFUNCTION("""COMPUTED_VALUE"""),45701.66666666667)</f>
        <v>45701.66667</v>
      </c>
      <c r="H282" s="1">
        <f>IFERROR(__xludf.DUMMYFUNCTION("""COMPUTED_VALUE"""),1792.48)</f>
        <v>1792.48</v>
      </c>
      <c r="J282" s="2">
        <f>IFERROR(__xludf.DUMMYFUNCTION("""COMPUTED_VALUE"""),45701.66666666667)</f>
        <v>45701.66667</v>
      </c>
      <c r="K282" s="1">
        <f>IFERROR(__xludf.DUMMYFUNCTION("""COMPUTED_VALUE"""),1814.62)</f>
        <v>1814.62</v>
      </c>
      <c r="M282" s="2">
        <f>IFERROR(__xludf.DUMMYFUNCTION("""COMPUTED_VALUE"""),45701.66666666667)</f>
        <v>45701.66667</v>
      </c>
      <c r="N282" s="1">
        <f>IFERROR(__xludf.DUMMYFUNCTION("""COMPUTED_VALUE"""),4692719.0)</f>
        <v>4692719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IFERROR(__xludf.DUMMYFUNCTION("""COMPUTED_VALUE"""),1818.68)</f>
        <v>1818.68</v>
      </c>
      <c r="D283" s="2">
        <f>IFERROR(__xludf.DUMMYFUNCTION("""COMPUTED_VALUE"""),45702.66666666667)</f>
        <v>45702.66667</v>
      </c>
      <c r="E283" s="1">
        <f>IFERROR(__xludf.DUMMYFUNCTION("""COMPUTED_VALUE"""),1838.93)</f>
        <v>1838.93</v>
      </c>
      <c r="G283" s="2">
        <f>IFERROR(__xludf.DUMMYFUNCTION("""COMPUTED_VALUE"""),45702.66666666667)</f>
        <v>45702.66667</v>
      </c>
      <c r="H283" s="1">
        <f>IFERROR(__xludf.DUMMYFUNCTION("""COMPUTED_VALUE"""),1818.68)</f>
        <v>1818.68</v>
      </c>
      <c r="J283" s="2">
        <f>IFERROR(__xludf.DUMMYFUNCTION("""COMPUTED_VALUE"""),45702.66666666667)</f>
        <v>45702.66667</v>
      </c>
      <c r="K283" s="1">
        <f>IFERROR(__xludf.DUMMYFUNCTION("""COMPUTED_VALUE"""),1829.26)</f>
        <v>1829.26</v>
      </c>
      <c r="M283" s="2">
        <f>IFERROR(__xludf.DUMMYFUNCTION("""COMPUTED_VALUE"""),45702.66666666667)</f>
        <v>45702.66667</v>
      </c>
      <c r="N283" s="1">
        <f>IFERROR(__xludf.DUMMYFUNCTION("""COMPUTED_VALUE"""),5802061.0)</f>
        <v>5802061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IFERROR(__xludf.DUMMYFUNCTION("""COMPUTED_VALUE"""),1834.24)</f>
        <v>1834.24</v>
      </c>
      <c r="D284" s="2">
        <f>IFERROR(__xludf.DUMMYFUNCTION("""COMPUTED_VALUE"""),45706.66666666667)</f>
        <v>45706.66667</v>
      </c>
      <c r="E284" s="1">
        <f>IFERROR(__xludf.DUMMYFUNCTION("""COMPUTED_VALUE"""),1858.09)</f>
        <v>1858.09</v>
      </c>
      <c r="G284" s="2">
        <f>IFERROR(__xludf.DUMMYFUNCTION("""COMPUTED_VALUE"""),45706.66666666667)</f>
        <v>45706.66667</v>
      </c>
      <c r="H284" s="1">
        <f>IFERROR(__xludf.DUMMYFUNCTION("""COMPUTED_VALUE"""),1833.42)</f>
        <v>1833.42</v>
      </c>
      <c r="J284" s="2">
        <f>IFERROR(__xludf.DUMMYFUNCTION("""COMPUTED_VALUE"""),45706.66666666667)</f>
        <v>45706.66667</v>
      </c>
      <c r="K284" s="1">
        <f>IFERROR(__xludf.DUMMYFUNCTION("""COMPUTED_VALUE"""),1852.44)</f>
        <v>1852.44</v>
      </c>
      <c r="M284" s="2">
        <f>IFERROR(__xludf.DUMMYFUNCTION("""COMPUTED_VALUE"""),45706.66666666667)</f>
        <v>45706.66667</v>
      </c>
      <c r="N284" s="1">
        <f>IFERROR(__xludf.DUMMYFUNCTION("""COMPUTED_VALUE"""),6510766.0)</f>
        <v>6510766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IFERROR(__xludf.DUMMYFUNCTION("""COMPUTED_VALUE"""),1838.05)</f>
        <v>1838.05</v>
      </c>
      <c r="D285" s="2">
        <f>IFERROR(__xludf.DUMMYFUNCTION("""COMPUTED_VALUE"""),45707.66666666667)</f>
        <v>45707.66667</v>
      </c>
      <c r="E285" s="1">
        <f>IFERROR(__xludf.DUMMYFUNCTION("""COMPUTED_VALUE"""),1838.05)</f>
        <v>1838.05</v>
      </c>
      <c r="G285" s="2">
        <f>IFERROR(__xludf.DUMMYFUNCTION("""COMPUTED_VALUE"""),45707.66666666667)</f>
        <v>45707.66667</v>
      </c>
      <c r="H285" s="1">
        <f>IFERROR(__xludf.DUMMYFUNCTION("""COMPUTED_VALUE"""),1793.75)</f>
        <v>1793.75</v>
      </c>
      <c r="J285" s="2">
        <f>IFERROR(__xludf.DUMMYFUNCTION("""COMPUTED_VALUE"""),45707.66666666667)</f>
        <v>45707.66667</v>
      </c>
      <c r="K285" s="1">
        <f>IFERROR(__xludf.DUMMYFUNCTION("""COMPUTED_VALUE"""),1793.78)</f>
        <v>1793.78</v>
      </c>
      <c r="M285" s="2">
        <f>IFERROR(__xludf.DUMMYFUNCTION("""COMPUTED_VALUE"""),45707.66666666667)</f>
        <v>45707.66667</v>
      </c>
      <c r="N285" s="1">
        <f>IFERROR(__xludf.DUMMYFUNCTION("""COMPUTED_VALUE"""),6825682.0)</f>
        <v>6825682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IFERROR(__xludf.DUMMYFUNCTION("""COMPUTED_VALUE"""),1789.17)</f>
        <v>1789.17</v>
      </c>
      <c r="D286" s="2">
        <f>IFERROR(__xludf.DUMMYFUNCTION("""COMPUTED_VALUE"""),45708.66666666667)</f>
        <v>45708.66667</v>
      </c>
      <c r="E286" s="1">
        <f>IFERROR(__xludf.DUMMYFUNCTION("""COMPUTED_VALUE"""),1790.81)</f>
        <v>1790.81</v>
      </c>
      <c r="G286" s="2">
        <f>IFERROR(__xludf.DUMMYFUNCTION("""COMPUTED_VALUE"""),45708.66666666667)</f>
        <v>45708.66667</v>
      </c>
      <c r="H286" s="1">
        <f>IFERROR(__xludf.DUMMYFUNCTION("""COMPUTED_VALUE"""),1733.5)</f>
        <v>1733.5</v>
      </c>
      <c r="J286" s="2">
        <f>IFERROR(__xludf.DUMMYFUNCTION("""COMPUTED_VALUE"""),45708.66666666667)</f>
        <v>45708.66667</v>
      </c>
      <c r="K286" s="1">
        <f>IFERROR(__xludf.DUMMYFUNCTION("""COMPUTED_VALUE"""),1744.35)</f>
        <v>1744.35</v>
      </c>
      <c r="M286" s="2">
        <f>IFERROR(__xludf.DUMMYFUNCTION("""COMPUTED_VALUE"""),45708.66666666667)</f>
        <v>45708.66667</v>
      </c>
      <c r="N286" s="1">
        <f>IFERROR(__xludf.DUMMYFUNCTION("""COMPUTED_VALUE"""),6069435.0)</f>
        <v>6069435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IFERROR(__xludf.DUMMYFUNCTION("""COMPUTED_VALUE"""),1743.67)</f>
        <v>1743.67</v>
      </c>
      <c r="D287" s="2">
        <f>IFERROR(__xludf.DUMMYFUNCTION("""COMPUTED_VALUE"""),45709.66666666667)</f>
        <v>45709.66667</v>
      </c>
      <c r="E287" s="1">
        <f>IFERROR(__xludf.DUMMYFUNCTION("""COMPUTED_VALUE"""),1743.67)</f>
        <v>1743.67</v>
      </c>
      <c r="G287" s="2">
        <f>IFERROR(__xludf.DUMMYFUNCTION("""COMPUTED_VALUE"""),45709.66666666667)</f>
        <v>45709.66667</v>
      </c>
      <c r="H287" s="1">
        <f>IFERROR(__xludf.DUMMYFUNCTION("""COMPUTED_VALUE"""),1557.75)</f>
        <v>1557.75</v>
      </c>
      <c r="J287" s="2">
        <f>IFERROR(__xludf.DUMMYFUNCTION("""COMPUTED_VALUE"""),45709.66666666667)</f>
        <v>45709.66667</v>
      </c>
      <c r="K287" s="1">
        <f>IFERROR(__xludf.DUMMYFUNCTION("""COMPUTED_VALUE"""),1638.69)</f>
        <v>1638.69</v>
      </c>
      <c r="M287" s="2">
        <f>IFERROR(__xludf.DUMMYFUNCTION("""COMPUTED_VALUE"""),45709.66666666667)</f>
        <v>45709.66667</v>
      </c>
      <c r="N287" s="1">
        <f>IFERROR(__xludf.DUMMYFUNCTION("""COMPUTED_VALUE"""),1.8724715E7)</f>
        <v>18724715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IFERROR(__xludf.DUMMYFUNCTION("""COMPUTED_VALUE"""),1659.0)</f>
        <v>1659</v>
      </c>
      <c r="D288" s="2">
        <f>IFERROR(__xludf.DUMMYFUNCTION("""COMPUTED_VALUE"""),45712.66666666667)</f>
        <v>45712.66667</v>
      </c>
      <c r="E288" s="1">
        <f>IFERROR(__xludf.DUMMYFUNCTION("""COMPUTED_VALUE"""),1662.96)</f>
        <v>1662.96</v>
      </c>
      <c r="G288" s="2">
        <f>IFERROR(__xludf.DUMMYFUNCTION("""COMPUTED_VALUE"""),45712.66666666667)</f>
        <v>45712.66667</v>
      </c>
      <c r="H288" s="1">
        <f>IFERROR(__xludf.DUMMYFUNCTION("""COMPUTED_VALUE"""),1632.73)</f>
        <v>1632.73</v>
      </c>
      <c r="J288" s="2">
        <f>IFERROR(__xludf.DUMMYFUNCTION("""COMPUTED_VALUE"""),45712.66666666667)</f>
        <v>45712.66667</v>
      </c>
      <c r="K288" s="1">
        <f>IFERROR(__xludf.DUMMYFUNCTION("""COMPUTED_VALUE"""),1635.71)</f>
        <v>1635.71</v>
      </c>
      <c r="M288" s="2">
        <f>IFERROR(__xludf.DUMMYFUNCTION("""COMPUTED_VALUE"""),45712.66666666667)</f>
        <v>45712.66667</v>
      </c>
      <c r="N288" s="1">
        <f>IFERROR(__xludf.DUMMYFUNCTION("""COMPUTED_VALUE"""),8120637.0)</f>
        <v>8120637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IFERROR(__xludf.DUMMYFUNCTION("""COMPUTED_VALUE"""),1631.35)</f>
        <v>1631.35</v>
      </c>
      <c r="D289" s="2">
        <f>IFERROR(__xludf.DUMMYFUNCTION("""COMPUTED_VALUE"""),45713.66666666667)</f>
        <v>45713.66667</v>
      </c>
      <c r="E289" s="1">
        <f>IFERROR(__xludf.DUMMYFUNCTION("""COMPUTED_VALUE"""),1640.28)</f>
        <v>1640.28</v>
      </c>
      <c r="G289" s="2">
        <f>IFERROR(__xludf.DUMMYFUNCTION("""COMPUTED_VALUE"""),45713.66666666667)</f>
        <v>45713.66667</v>
      </c>
      <c r="H289" s="1">
        <f>IFERROR(__xludf.DUMMYFUNCTION("""COMPUTED_VALUE"""),1592.35)</f>
        <v>1592.35</v>
      </c>
      <c r="J289" s="2">
        <f>IFERROR(__xludf.DUMMYFUNCTION("""COMPUTED_VALUE"""),45713.66666666667)</f>
        <v>45713.66667</v>
      </c>
      <c r="K289" s="1">
        <f>IFERROR(__xludf.DUMMYFUNCTION("""COMPUTED_VALUE"""),1615.56)</f>
        <v>1615.56</v>
      </c>
      <c r="M289" s="2">
        <f>IFERROR(__xludf.DUMMYFUNCTION("""COMPUTED_VALUE"""),45713.66666666667)</f>
        <v>45713.66667</v>
      </c>
      <c r="N289" s="1">
        <f>IFERROR(__xludf.DUMMYFUNCTION("""COMPUTED_VALUE"""),9914509.0)</f>
        <v>9914509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IFERROR(__xludf.DUMMYFUNCTION("""COMPUTED_VALUE"""),1619.76)</f>
        <v>1619.76</v>
      </c>
      <c r="D290" s="2">
        <f>IFERROR(__xludf.DUMMYFUNCTION("""COMPUTED_VALUE"""),45714.66666666667)</f>
        <v>45714.66667</v>
      </c>
      <c r="E290" s="1">
        <f>IFERROR(__xludf.DUMMYFUNCTION("""COMPUTED_VALUE"""),1638.11)</f>
        <v>1638.11</v>
      </c>
      <c r="G290" s="2">
        <f>IFERROR(__xludf.DUMMYFUNCTION("""COMPUTED_VALUE"""),45714.66666666667)</f>
        <v>45714.66667</v>
      </c>
      <c r="H290" s="1">
        <f>IFERROR(__xludf.DUMMYFUNCTION("""COMPUTED_VALUE"""),1594.49)</f>
        <v>1594.49</v>
      </c>
      <c r="J290" s="2">
        <f>IFERROR(__xludf.DUMMYFUNCTION("""COMPUTED_VALUE"""),45714.66666666667)</f>
        <v>45714.66667</v>
      </c>
      <c r="K290" s="1">
        <f>IFERROR(__xludf.DUMMYFUNCTION("""COMPUTED_VALUE"""),1596.37)</f>
        <v>1596.37</v>
      </c>
      <c r="M290" s="2">
        <f>IFERROR(__xludf.DUMMYFUNCTION("""COMPUTED_VALUE"""),45714.66666666667)</f>
        <v>45714.66667</v>
      </c>
      <c r="N290" s="1">
        <f>IFERROR(__xludf.DUMMYFUNCTION("""COMPUTED_VALUE"""),7635918.0)</f>
        <v>7635918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IFERROR(__xludf.DUMMYFUNCTION("""COMPUTED_VALUE"""),1602.86)</f>
        <v>1602.86</v>
      </c>
      <c r="D291" s="2">
        <f>IFERROR(__xludf.DUMMYFUNCTION("""COMPUTED_VALUE"""),45715.66666666667)</f>
        <v>45715.66667</v>
      </c>
      <c r="E291" s="1">
        <f>IFERROR(__xludf.DUMMYFUNCTION("""COMPUTED_VALUE"""),1612.9)</f>
        <v>1612.9</v>
      </c>
      <c r="G291" s="2">
        <f>IFERROR(__xludf.DUMMYFUNCTION("""COMPUTED_VALUE"""),45715.66666666667)</f>
        <v>45715.66667</v>
      </c>
      <c r="H291" s="1">
        <f>IFERROR(__xludf.DUMMYFUNCTION("""COMPUTED_VALUE"""),1577.28)</f>
        <v>1577.28</v>
      </c>
      <c r="J291" s="2">
        <f>IFERROR(__xludf.DUMMYFUNCTION("""COMPUTED_VALUE"""),45715.66666666667)</f>
        <v>45715.66667</v>
      </c>
      <c r="K291" s="1">
        <f>IFERROR(__xludf.DUMMYFUNCTION("""COMPUTED_VALUE"""),1580.31)</f>
        <v>1580.31</v>
      </c>
      <c r="M291" s="2">
        <f>IFERROR(__xludf.DUMMYFUNCTION("""COMPUTED_VALUE"""),45715.66666666667)</f>
        <v>45715.66667</v>
      </c>
      <c r="N291" s="1">
        <f>IFERROR(__xludf.DUMMYFUNCTION("""COMPUTED_VALUE"""),5764075.0)</f>
        <v>5764075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IFERROR(__xludf.DUMMYFUNCTION("""COMPUTED_VALUE"""),1584.4)</f>
        <v>1584.4</v>
      </c>
      <c r="D292" s="2">
        <f>IFERROR(__xludf.DUMMYFUNCTION("""COMPUTED_VALUE"""),45716.66666666667)</f>
        <v>45716.66667</v>
      </c>
      <c r="E292" s="1">
        <f>IFERROR(__xludf.DUMMYFUNCTION("""COMPUTED_VALUE"""),1625.04)</f>
        <v>1625.04</v>
      </c>
      <c r="G292" s="2">
        <f>IFERROR(__xludf.DUMMYFUNCTION("""COMPUTED_VALUE"""),45716.66666666667)</f>
        <v>45716.66667</v>
      </c>
      <c r="H292" s="1">
        <f>IFERROR(__xludf.DUMMYFUNCTION("""COMPUTED_VALUE"""),1583.53)</f>
        <v>1583.53</v>
      </c>
      <c r="J292" s="2">
        <f>IFERROR(__xludf.DUMMYFUNCTION("""COMPUTED_VALUE"""),45716.66666666667)</f>
        <v>45716.66667</v>
      </c>
      <c r="K292" s="1">
        <f>IFERROR(__xludf.DUMMYFUNCTION("""COMPUTED_VALUE"""),1607.33)</f>
        <v>1607.33</v>
      </c>
      <c r="M292" s="2">
        <f>IFERROR(__xludf.DUMMYFUNCTION("""COMPUTED_VALUE"""),45716.66666666667)</f>
        <v>45716.66667</v>
      </c>
      <c r="N292" s="1">
        <f>IFERROR(__xludf.DUMMYFUNCTION("""COMPUTED_VALUE"""),1.8444798E7)</f>
        <v>18444798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IFERROR(__xludf.DUMMYFUNCTION("""COMPUTED_VALUE"""),1617.9)</f>
        <v>1617.9</v>
      </c>
      <c r="D293" s="2">
        <f>IFERROR(__xludf.DUMMYFUNCTION("""COMPUTED_VALUE"""),45719.66666666667)</f>
        <v>45719.66667</v>
      </c>
      <c r="E293" s="1">
        <f>IFERROR(__xludf.DUMMYFUNCTION("""COMPUTED_VALUE"""),1629.18)</f>
        <v>1629.18</v>
      </c>
      <c r="G293" s="2">
        <f>IFERROR(__xludf.DUMMYFUNCTION("""COMPUTED_VALUE"""),45719.66666666667)</f>
        <v>45719.66667</v>
      </c>
      <c r="H293" s="1">
        <f>IFERROR(__xludf.DUMMYFUNCTION("""COMPUTED_VALUE"""),1559.16)</f>
        <v>1559.16</v>
      </c>
      <c r="J293" s="2">
        <f>IFERROR(__xludf.DUMMYFUNCTION("""COMPUTED_VALUE"""),45719.66666666667)</f>
        <v>45719.66667</v>
      </c>
      <c r="K293" s="1">
        <f>IFERROR(__xludf.DUMMYFUNCTION("""COMPUTED_VALUE"""),1563.96)</f>
        <v>1563.96</v>
      </c>
      <c r="M293" s="2">
        <f>IFERROR(__xludf.DUMMYFUNCTION("""COMPUTED_VALUE"""),45719.66666666667)</f>
        <v>45719.66667</v>
      </c>
      <c r="N293" s="1">
        <f>IFERROR(__xludf.DUMMYFUNCTION("""COMPUTED_VALUE"""),8074044.0)</f>
        <v>8074044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IFERROR(__xludf.DUMMYFUNCTION("""COMPUTED_VALUE"""),1553.19)</f>
        <v>1553.19</v>
      </c>
      <c r="D294" s="2">
        <f>IFERROR(__xludf.DUMMYFUNCTION("""COMPUTED_VALUE"""),45720.66666666667)</f>
        <v>45720.66667</v>
      </c>
      <c r="E294" s="1">
        <f>IFERROR(__xludf.DUMMYFUNCTION("""COMPUTED_VALUE"""),1591.36)</f>
        <v>1591.36</v>
      </c>
      <c r="G294" s="2">
        <f>IFERROR(__xludf.DUMMYFUNCTION("""COMPUTED_VALUE"""),45720.66666666667)</f>
        <v>45720.66667</v>
      </c>
      <c r="H294" s="1">
        <f>IFERROR(__xludf.DUMMYFUNCTION("""COMPUTED_VALUE"""),1522.41)</f>
        <v>1522.41</v>
      </c>
      <c r="J294" s="2">
        <f>IFERROR(__xludf.DUMMYFUNCTION("""COMPUTED_VALUE"""),45720.66666666667)</f>
        <v>45720.66667</v>
      </c>
      <c r="K294" s="1">
        <f>IFERROR(__xludf.DUMMYFUNCTION("""COMPUTED_VALUE"""),1566.16)</f>
        <v>1566.16</v>
      </c>
      <c r="M294" s="2">
        <f>IFERROR(__xludf.DUMMYFUNCTION("""COMPUTED_VALUE"""),45720.66666666667)</f>
        <v>45720.66667</v>
      </c>
      <c r="N294" s="1">
        <f>IFERROR(__xludf.DUMMYFUNCTION("""COMPUTED_VALUE"""),9652546.0)</f>
        <v>9652546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IFERROR(__xludf.DUMMYFUNCTION("""COMPUTED_VALUE"""),1567.73)</f>
        <v>1567.73</v>
      </c>
      <c r="D295" s="2">
        <f>IFERROR(__xludf.DUMMYFUNCTION("""COMPUTED_VALUE"""),45721.66666666667)</f>
        <v>45721.66667</v>
      </c>
      <c r="E295" s="1">
        <f>IFERROR(__xludf.DUMMYFUNCTION("""COMPUTED_VALUE"""),1578.41)</f>
        <v>1578.41</v>
      </c>
      <c r="G295" s="2">
        <f>IFERROR(__xludf.DUMMYFUNCTION("""COMPUTED_VALUE"""),45721.66666666667)</f>
        <v>45721.66667</v>
      </c>
      <c r="H295" s="1">
        <f>IFERROR(__xludf.DUMMYFUNCTION("""COMPUTED_VALUE"""),1533.47)</f>
        <v>1533.47</v>
      </c>
      <c r="J295" s="2">
        <f>IFERROR(__xludf.DUMMYFUNCTION("""COMPUTED_VALUE"""),45721.66666666667)</f>
        <v>45721.66667</v>
      </c>
      <c r="K295" s="1">
        <f>IFERROR(__xludf.DUMMYFUNCTION("""COMPUTED_VALUE"""),1567.77)</f>
        <v>1567.77</v>
      </c>
      <c r="M295" s="2">
        <f>IFERROR(__xludf.DUMMYFUNCTION("""COMPUTED_VALUE"""),45721.66666666667)</f>
        <v>45721.66667</v>
      </c>
      <c r="N295" s="1">
        <f>IFERROR(__xludf.DUMMYFUNCTION("""COMPUTED_VALUE"""),9357848.0)</f>
        <v>9357848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IFERROR(__xludf.DUMMYFUNCTION("""COMPUTED_VALUE"""),1565.09)</f>
        <v>1565.09</v>
      </c>
      <c r="D296" s="2">
        <f>IFERROR(__xludf.DUMMYFUNCTION("""COMPUTED_VALUE"""),45722.66666666667)</f>
        <v>45722.66667</v>
      </c>
      <c r="E296" s="1">
        <f>IFERROR(__xludf.DUMMYFUNCTION("""COMPUTED_VALUE"""),1584.3)</f>
        <v>1584.3</v>
      </c>
      <c r="G296" s="2">
        <f>IFERROR(__xludf.DUMMYFUNCTION("""COMPUTED_VALUE"""),45722.66666666667)</f>
        <v>45722.66667</v>
      </c>
      <c r="H296" s="1">
        <f>IFERROR(__xludf.DUMMYFUNCTION("""COMPUTED_VALUE"""),1544.8)</f>
        <v>1544.8</v>
      </c>
      <c r="J296" s="2">
        <f>IFERROR(__xludf.DUMMYFUNCTION("""COMPUTED_VALUE"""),45722.66666666667)</f>
        <v>45722.66667</v>
      </c>
      <c r="K296" s="1">
        <f>IFERROR(__xludf.DUMMYFUNCTION("""COMPUTED_VALUE"""),1569.21)</f>
        <v>1569.21</v>
      </c>
      <c r="M296" s="2">
        <f>IFERROR(__xludf.DUMMYFUNCTION("""COMPUTED_VALUE"""),45722.66666666667)</f>
        <v>45722.66667</v>
      </c>
      <c r="N296" s="1">
        <f>IFERROR(__xludf.DUMMYFUNCTION("""COMPUTED_VALUE"""),7549635.0)</f>
        <v>7549635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IFERROR(__xludf.DUMMYFUNCTION("""COMPUTED_VALUE"""),1568.48)</f>
        <v>1568.48</v>
      </c>
      <c r="D297" s="2">
        <f>IFERROR(__xludf.DUMMYFUNCTION("""COMPUTED_VALUE"""),45723.66666666667)</f>
        <v>45723.66667</v>
      </c>
      <c r="E297" s="1">
        <f>IFERROR(__xludf.DUMMYFUNCTION("""COMPUTED_VALUE"""),1579.01)</f>
        <v>1579.01</v>
      </c>
      <c r="G297" s="2">
        <f>IFERROR(__xludf.DUMMYFUNCTION("""COMPUTED_VALUE"""),45723.66666666667)</f>
        <v>45723.66667</v>
      </c>
      <c r="H297" s="1">
        <f>IFERROR(__xludf.DUMMYFUNCTION("""COMPUTED_VALUE"""),1535.27)</f>
        <v>1535.27</v>
      </c>
      <c r="J297" s="2">
        <f>IFERROR(__xludf.DUMMYFUNCTION("""COMPUTED_VALUE"""),45723.66666666667)</f>
        <v>45723.66667</v>
      </c>
      <c r="K297" s="1">
        <f>IFERROR(__xludf.DUMMYFUNCTION("""COMPUTED_VALUE"""),1564.44)</f>
        <v>1564.44</v>
      </c>
      <c r="M297" s="2">
        <f>IFERROR(__xludf.DUMMYFUNCTION("""COMPUTED_VALUE"""),45723.66666666667)</f>
        <v>45723.66667</v>
      </c>
      <c r="N297" s="1">
        <f>IFERROR(__xludf.DUMMYFUNCTION("""COMPUTED_VALUE"""),1.1815465E7)</f>
        <v>11815465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IFERROR(__xludf.DUMMYFUNCTION("""COMPUTED_VALUE"""),1558.75)</f>
        <v>1558.75</v>
      </c>
      <c r="D298" s="2">
        <f>IFERROR(__xludf.DUMMYFUNCTION("""COMPUTED_VALUE"""),45726.66666666667)</f>
        <v>45726.66667</v>
      </c>
      <c r="E298" s="1">
        <f>IFERROR(__xludf.DUMMYFUNCTION("""COMPUTED_VALUE"""),1570.1)</f>
        <v>1570.1</v>
      </c>
      <c r="G298" s="2">
        <f>IFERROR(__xludf.DUMMYFUNCTION("""COMPUTED_VALUE"""),45726.66666666667)</f>
        <v>45726.66667</v>
      </c>
      <c r="H298" s="1">
        <f>IFERROR(__xludf.DUMMYFUNCTION("""COMPUTED_VALUE"""),1534.09)</f>
        <v>1534.09</v>
      </c>
      <c r="J298" s="2">
        <f>IFERROR(__xludf.DUMMYFUNCTION("""COMPUTED_VALUE"""),45726.66666666667)</f>
        <v>45726.66667</v>
      </c>
      <c r="K298" s="1">
        <f>IFERROR(__xludf.DUMMYFUNCTION("""COMPUTED_VALUE"""),1543.05)</f>
        <v>1543.05</v>
      </c>
      <c r="M298" s="2">
        <f>IFERROR(__xludf.DUMMYFUNCTION("""COMPUTED_VALUE"""),45726.66666666667)</f>
        <v>45726.66667</v>
      </c>
      <c r="N298" s="1">
        <f>IFERROR(__xludf.DUMMYFUNCTION("""COMPUTED_VALUE"""),9456385.0)</f>
        <v>9456385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IFERROR(__xludf.DUMMYFUNCTION("""COMPUTED_VALUE"""),1540.03)</f>
        <v>1540.03</v>
      </c>
      <c r="D299" s="2">
        <f>IFERROR(__xludf.DUMMYFUNCTION("""COMPUTED_VALUE"""),45727.66666666667)</f>
        <v>45727.66667</v>
      </c>
      <c r="E299" s="1">
        <f>IFERROR(__xludf.DUMMYFUNCTION("""COMPUTED_VALUE"""),1545.39)</f>
        <v>1545.39</v>
      </c>
      <c r="G299" s="2">
        <f>IFERROR(__xludf.DUMMYFUNCTION("""COMPUTED_VALUE"""),45727.66666666667)</f>
        <v>45727.66667</v>
      </c>
      <c r="H299" s="1">
        <f>IFERROR(__xludf.DUMMYFUNCTION("""COMPUTED_VALUE"""),1483.34)</f>
        <v>1483.34</v>
      </c>
      <c r="J299" s="2">
        <f>IFERROR(__xludf.DUMMYFUNCTION("""COMPUTED_VALUE"""),45727.66666666667)</f>
        <v>45727.66667</v>
      </c>
      <c r="K299" s="1">
        <f>IFERROR(__xludf.DUMMYFUNCTION("""COMPUTED_VALUE"""),1487.3)</f>
        <v>1487.3</v>
      </c>
      <c r="M299" s="2">
        <f>IFERROR(__xludf.DUMMYFUNCTION("""COMPUTED_VALUE"""),45727.66666666667)</f>
        <v>45727.66667</v>
      </c>
      <c r="N299" s="1">
        <f>IFERROR(__xludf.DUMMYFUNCTION("""COMPUTED_VALUE"""),1.0162475E7)</f>
        <v>10162475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IFERROR(__xludf.DUMMYFUNCTION("""COMPUTED_VALUE"""),1492.82)</f>
        <v>1492.82</v>
      </c>
      <c r="D300" s="2">
        <f>IFERROR(__xludf.DUMMYFUNCTION("""COMPUTED_VALUE"""),45728.66666666667)</f>
        <v>45728.66667</v>
      </c>
      <c r="E300" s="1">
        <f>IFERROR(__xludf.DUMMYFUNCTION("""COMPUTED_VALUE"""),1507.25)</f>
        <v>1507.25</v>
      </c>
      <c r="G300" s="2">
        <f>IFERROR(__xludf.DUMMYFUNCTION("""COMPUTED_VALUE"""),45728.66666666667)</f>
        <v>45728.66667</v>
      </c>
      <c r="H300" s="1">
        <f>IFERROR(__xludf.DUMMYFUNCTION("""COMPUTED_VALUE"""),1472.57)</f>
        <v>1472.57</v>
      </c>
      <c r="J300" s="2">
        <f>IFERROR(__xludf.DUMMYFUNCTION("""COMPUTED_VALUE"""),45728.66666666667)</f>
        <v>45728.66667</v>
      </c>
      <c r="K300" s="1">
        <f>IFERROR(__xludf.DUMMYFUNCTION("""COMPUTED_VALUE"""),1487.48)</f>
        <v>1487.48</v>
      </c>
      <c r="M300" s="2">
        <f>IFERROR(__xludf.DUMMYFUNCTION("""COMPUTED_VALUE"""),45728.66666666667)</f>
        <v>45728.66667</v>
      </c>
      <c r="N300" s="1">
        <f>IFERROR(__xludf.DUMMYFUNCTION("""COMPUTED_VALUE"""),9437605.0)</f>
        <v>9437605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IFERROR(__xludf.DUMMYFUNCTION("""COMPUTED_VALUE"""),1489.55)</f>
        <v>1489.55</v>
      </c>
      <c r="D301" s="2">
        <f>IFERROR(__xludf.DUMMYFUNCTION("""COMPUTED_VALUE"""),45729.66666666667)</f>
        <v>45729.66667</v>
      </c>
      <c r="E301" s="1">
        <f>IFERROR(__xludf.DUMMYFUNCTION("""COMPUTED_VALUE"""),1495.78)</f>
        <v>1495.78</v>
      </c>
      <c r="G301" s="2">
        <f>IFERROR(__xludf.DUMMYFUNCTION("""COMPUTED_VALUE"""),45729.66666666667)</f>
        <v>45729.66667</v>
      </c>
      <c r="H301" s="1">
        <f>IFERROR(__xludf.DUMMYFUNCTION("""COMPUTED_VALUE"""),1435.65)</f>
        <v>1435.65</v>
      </c>
      <c r="J301" s="2">
        <f>IFERROR(__xludf.DUMMYFUNCTION("""COMPUTED_VALUE"""),45729.66666666667)</f>
        <v>45729.66667</v>
      </c>
      <c r="K301" s="1">
        <f>IFERROR(__xludf.DUMMYFUNCTION("""COMPUTED_VALUE"""),1454.42)</f>
        <v>1454.42</v>
      </c>
      <c r="M301" s="2">
        <f>IFERROR(__xludf.DUMMYFUNCTION("""COMPUTED_VALUE"""),45729.66666666667)</f>
        <v>45729.66667</v>
      </c>
      <c r="N301" s="1">
        <f>IFERROR(__xludf.DUMMYFUNCTION("""COMPUTED_VALUE"""),7585171.0)</f>
        <v>7585171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IFERROR(__xludf.DUMMYFUNCTION("""COMPUTED_VALUE"""),1470.23)</f>
        <v>1470.23</v>
      </c>
      <c r="D302" s="2">
        <f>IFERROR(__xludf.DUMMYFUNCTION("""COMPUTED_VALUE"""),45730.66666666667)</f>
        <v>45730.66667</v>
      </c>
      <c r="E302" s="1">
        <f>IFERROR(__xludf.DUMMYFUNCTION("""COMPUTED_VALUE"""),1470.66)</f>
        <v>1470.66</v>
      </c>
      <c r="G302" s="2">
        <f>IFERROR(__xludf.DUMMYFUNCTION("""COMPUTED_VALUE"""),45730.66666666667)</f>
        <v>45730.66667</v>
      </c>
      <c r="H302" s="1">
        <f>IFERROR(__xludf.DUMMYFUNCTION("""COMPUTED_VALUE"""),1444.6)</f>
        <v>1444.6</v>
      </c>
      <c r="J302" s="2">
        <f>IFERROR(__xludf.DUMMYFUNCTION("""COMPUTED_VALUE"""),45730.66666666667)</f>
        <v>45730.66667</v>
      </c>
      <c r="K302" s="1">
        <f>IFERROR(__xludf.DUMMYFUNCTION("""COMPUTED_VALUE"""),1458.93)</f>
        <v>1458.93</v>
      </c>
      <c r="M302" s="2">
        <f>IFERROR(__xludf.DUMMYFUNCTION("""COMPUTED_VALUE"""),45730.66666666667)</f>
        <v>45730.66667</v>
      </c>
      <c r="N302" s="1">
        <f>IFERROR(__xludf.DUMMYFUNCTION("""COMPUTED_VALUE"""),7911932.0)</f>
        <v>7911932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IFERROR(__xludf.DUMMYFUNCTION("""COMPUTED_VALUE"""),1454.1)</f>
        <v>1454.1</v>
      </c>
      <c r="D303" s="2">
        <f>IFERROR(__xludf.DUMMYFUNCTION("""COMPUTED_VALUE"""),45733.66666666667)</f>
        <v>45733.66667</v>
      </c>
      <c r="E303" s="1">
        <f>IFERROR(__xludf.DUMMYFUNCTION("""COMPUTED_VALUE"""),1492.46)</f>
        <v>1492.46</v>
      </c>
      <c r="G303" s="2">
        <f>IFERROR(__xludf.DUMMYFUNCTION("""COMPUTED_VALUE"""),45733.66666666667)</f>
        <v>45733.66667</v>
      </c>
      <c r="H303" s="1">
        <f>IFERROR(__xludf.DUMMYFUNCTION("""COMPUTED_VALUE"""),1438.01)</f>
        <v>1438.01</v>
      </c>
      <c r="J303" s="2">
        <f>IFERROR(__xludf.DUMMYFUNCTION("""COMPUTED_VALUE"""),45733.66666666667)</f>
        <v>45733.66667</v>
      </c>
      <c r="K303" s="1">
        <f>IFERROR(__xludf.DUMMYFUNCTION("""COMPUTED_VALUE"""),1485.27)</f>
        <v>1485.27</v>
      </c>
      <c r="M303" s="2">
        <f>IFERROR(__xludf.DUMMYFUNCTION("""COMPUTED_VALUE"""),45733.66666666667)</f>
        <v>45733.66667</v>
      </c>
      <c r="N303" s="1">
        <f>IFERROR(__xludf.DUMMYFUNCTION("""COMPUTED_VALUE"""),8501234.0)</f>
        <v>8501234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IFERROR(__xludf.DUMMYFUNCTION("""COMPUTED_VALUE"""),1482.74)</f>
        <v>1482.74</v>
      </c>
      <c r="D304" s="2">
        <f>IFERROR(__xludf.DUMMYFUNCTION("""COMPUTED_VALUE"""),45734.66666666667)</f>
        <v>45734.66667</v>
      </c>
      <c r="E304" s="1">
        <f>IFERROR(__xludf.DUMMYFUNCTION("""COMPUTED_VALUE"""),1482.74)</f>
        <v>1482.74</v>
      </c>
      <c r="G304" s="2">
        <f>IFERROR(__xludf.DUMMYFUNCTION("""COMPUTED_VALUE"""),45734.66666666667)</f>
        <v>45734.66667</v>
      </c>
      <c r="H304" s="1">
        <f>IFERROR(__xludf.DUMMYFUNCTION("""COMPUTED_VALUE"""),1444.3)</f>
        <v>1444.3</v>
      </c>
      <c r="J304" s="2">
        <f>IFERROR(__xludf.DUMMYFUNCTION("""COMPUTED_VALUE"""),45734.66666666667)</f>
        <v>45734.66667</v>
      </c>
      <c r="K304" s="1">
        <f>IFERROR(__xludf.DUMMYFUNCTION("""COMPUTED_VALUE"""),1455.55)</f>
        <v>1455.55</v>
      </c>
      <c r="M304" s="2">
        <f>IFERROR(__xludf.DUMMYFUNCTION("""COMPUTED_VALUE"""),45734.66666666667)</f>
        <v>45734.66667</v>
      </c>
      <c r="N304" s="1">
        <f>IFERROR(__xludf.DUMMYFUNCTION("""COMPUTED_VALUE"""),6604311.0)</f>
        <v>6604311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IFERROR(__xludf.DUMMYFUNCTION("""COMPUTED_VALUE"""),1457.79)</f>
        <v>1457.79</v>
      </c>
      <c r="D305" s="2">
        <f>IFERROR(__xludf.DUMMYFUNCTION("""COMPUTED_VALUE"""),45735.66666666667)</f>
        <v>45735.66667</v>
      </c>
      <c r="E305" s="1">
        <f>IFERROR(__xludf.DUMMYFUNCTION("""COMPUTED_VALUE"""),1461.55)</f>
        <v>1461.55</v>
      </c>
      <c r="G305" s="2">
        <f>IFERROR(__xludf.DUMMYFUNCTION("""COMPUTED_VALUE"""),45735.66666666667)</f>
        <v>45735.66667</v>
      </c>
      <c r="H305" s="1">
        <f>IFERROR(__xludf.DUMMYFUNCTION("""COMPUTED_VALUE"""),1436.02)</f>
        <v>1436.02</v>
      </c>
      <c r="J305" s="2">
        <f>IFERROR(__xludf.DUMMYFUNCTION("""COMPUTED_VALUE"""),45735.66666666667)</f>
        <v>45735.66667</v>
      </c>
      <c r="K305" s="1">
        <f>IFERROR(__xludf.DUMMYFUNCTION("""COMPUTED_VALUE"""),1457.63)</f>
        <v>1457.63</v>
      </c>
      <c r="M305" s="2">
        <f>IFERROR(__xludf.DUMMYFUNCTION("""COMPUTED_VALUE"""),45735.66666666667)</f>
        <v>45735.66667</v>
      </c>
      <c r="N305" s="1">
        <f>IFERROR(__xludf.DUMMYFUNCTION("""COMPUTED_VALUE"""),1.0416313E7)</f>
        <v>10416313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IFERROR(__xludf.DUMMYFUNCTION("""COMPUTED_VALUE"""),1448.18)</f>
        <v>1448.18</v>
      </c>
      <c r="D306" s="2">
        <f>IFERROR(__xludf.DUMMYFUNCTION("""COMPUTED_VALUE"""),45736.66666666667)</f>
        <v>45736.66667</v>
      </c>
      <c r="E306" s="1">
        <f>IFERROR(__xludf.DUMMYFUNCTION("""COMPUTED_VALUE"""),1464.8)</f>
        <v>1464.8</v>
      </c>
      <c r="G306" s="2">
        <f>IFERROR(__xludf.DUMMYFUNCTION("""COMPUTED_VALUE"""),45736.66666666667)</f>
        <v>45736.66667</v>
      </c>
      <c r="H306" s="1">
        <f>IFERROR(__xludf.DUMMYFUNCTION("""COMPUTED_VALUE"""),1435.98)</f>
        <v>1435.98</v>
      </c>
      <c r="J306" s="2">
        <f>IFERROR(__xludf.DUMMYFUNCTION("""COMPUTED_VALUE"""),45736.66666666667)</f>
        <v>45736.66667</v>
      </c>
      <c r="K306" s="1">
        <f>IFERROR(__xludf.DUMMYFUNCTION("""COMPUTED_VALUE"""),1444.07)</f>
        <v>1444.07</v>
      </c>
      <c r="M306" s="2">
        <f>IFERROR(__xludf.DUMMYFUNCTION("""COMPUTED_VALUE"""),45736.66666666667)</f>
        <v>45736.66667</v>
      </c>
      <c r="N306" s="1">
        <f>IFERROR(__xludf.DUMMYFUNCTION("""COMPUTED_VALUE"""),1.0902946E7)</f>
        <v>10902946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IFERROR(__xludf.DUMMYFUNCTION("""COMPUTED_VALUE"""),1435.24)</f>
        <v>1435.24</v>
      </c>
      <c r="D307" s="2">
        <f>IFERROR(__xludf.DUMMYFUNCTION("""COMPUTED_VALUE"""),45737.66666666667)</f>
        <v>45737.66667</v>
      </c>
      <c r="E307" s="1">
        <f>IFERROR(__xludf.DUMMYFUNCTION("""COMPUTED_VALUE"""),1468.75)</f>
        <v>1468.75</v>
      </c>
      <c r="G307" s="2">
        <f>IFERROR(__xludf.DUMMYFUNCTION("""COMPUTED_VALUE"""),45737.66666666667)</f>
        <v>45737.66667</v>
      </c>
      <c r="H307" s="1">
        <f>IFERROR(__xludf.DUMMYFUNCTION("""COMPUTED_VALUE"""),1416.95)</f>
        <v>1416.95</v>
      </c>
      <c r="J307" s="2">
        <f>IFERROR(__xludf.DUMMYFUNCTION("""COMPUTED_VALUE"""),45737.66666666667)</f>
        <v>45737.66667</v>
      </c>
      <c r="K307" s="1">
        <f>IFERROR(__xludf.DUMMYFUNCTION("""COMPUTED_VALUE"""),1468.27)</f>
        <v>1468.27</v>
      </c>
      <c r="M307" s="2">
        <f>IFERROR(__xludf.DUMMYFUNCTION("""COMPUTED_VALUE"""),45737.66666666667)</f>
        <v>45737.66667</v>
      </c>
      <c r="N307" s="1">
        <f>IFERROR(__xludf.DUMMYFUNCTION("""COMPUTED_VALUE"""),1.5814303E7)</f>
        <v>15814303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IFERROR(__xludf.DUMMYFUNCTION("""COMPUTED_VALUE"""),1483.1)</f>
        <v>1483.1</v>
      </c>
      <c r="D308" s="2">
        <f>IFERROR(__xludf.DUMMYFUNCTION("""COMPUTED_VALUE"""),45740.66666666667)</f>
        <v>45740.66667</v>
      </c>
      <c r="E308" s="1">
        <f>IFERROR(__xludf.DUMMYFUNCTION("""COMPUTED_VALUE"""),1512.46)</f>
        <v>1512.46</v>
      </c>
      <c r="G308" s="2">
        <f>IFERROR(__xludf.DUMMYFUNCTION("""COMPUTED_VALUE"""),45740.66666666667)</f>
        <v>45740.66667</v>
      </c>
      <c r="H308" s="1">
        <f>IFERROR(__xludf.DUMMYFUNCTION("""COMPUTED_VALUE"""),1483.1)</f>
        <v>1483.1</v>
      </c>
      <c r="J308" s="2">
        <f>IFERROR(__xludf.DUMMYFUNCTION("""COMPUTED_VALUE"""),45740.66666666667)</f>
        <v>45740.66667</v>
      </c>
      <c r="K308" s="1">
        <f>IFERROR(__xludf.DUMMYFUNCTION("""COMPUTED_VALUE"""),1510.94)</f>
        <v>1510.94</v>
      </c>
      <c r="M308" s="2">
        <f>IFERROR(__xludf.DUMMYFUNCTION("""COMPUTED_VALUE"""),45740.66666666667)</f>
        <v>45740.66667</v>
      </c>
      <c r="N308" s="1">
        <f>IFERROR(__xludf.DUMMYFUNCTION("""COMPUTED_VALUE"""),8086077.0)</f>
        <v>8086077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IFERROR(__xludf.DUMMYFUNCTION("""COMPUTED_VALUE"""),1510.73)</f>
        <v>1510.73</v>
      </c>
      <c r="D309" s="2">
        <f>IFERROR(__xludf.DUMMYFUNCTION("""COMPUTED_VALUE"""),45741.66666666667)</f>
        <v>45741.66667</v>
      </c>
      <c r="E309" s="1">
        <f>IFERROR(__xludf.DUMMYFUNCTION("""COMPUTED_VALUE"""),1516.59)</f>
        <v>1516.59</v>
      </c>
      <c r="G309" s="2">
        <f>IFERROR(__xludf.DUMMYFUNCTION("""COMPUTED_VALUE"""),45741.66666666667)</f>
        <v>45741.66667</v>
      </c>
      <c r="H309" s="1">
        <f>IFERROR(__xludf.DUMMYFUNCTION("""COMPUTED_VALUE"""),1485.61)</f>
        <v>1485.61</v>
      </c>
      <c r="J309" s="2">
        <f>IFERROR(__xludf.DUMMYFUNCTION("""COMPUTED_VALUE"""),45741.66666666667)</f>
        <v>45741.66667</v>
      </c>
      <c r="K309" s="1">
        <f>IFERROR(__xludf.DUMMYFUNCTION("""COMPUTED_VALUE"""),1491.77)</f>
        <v>1491.77</v>
      </c>
      <c r="M309" s="2">
        <f>IFERROR(__xludf.DUMMYFUNCTION("""COMPUTED_VALUE"""),45741.66666666667)</f>
        <v>45741.66667</v>
      </c>
      <c r="N309" s="1">
        <f>IFERROR(__xludf.DUMMYFUNCTION("""COMPUTED_VALUE"""),8369635.0)</f>
        <v>8369635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IFERROR(__xludf.DUMMYFUNCTION("""COMPUTED_VALUE"""),1487.41)</f>
        <v>1487.41</v>
      </c>
      <c r="D310" s="2">
        <f>IFERROR(__xludf.DUMMYFUNCTION("""COMPUTED_VALUE"""),45742.66666666667)</f>
        <v>45742.66667</v>
      </c>
      <c r="E310" s="1">
        <f>IFERROR(__xludf.DUMMYFUNCTION("""COMPUTED_VALUE"""),1503.2)</f>
        <v>1503.2</v>
      </c>
      <c r="G310" s="2">
        <f>IFERROR(__xludf.DUMMYFUNCTION("""COMPUTED_VALUE"""),45742.66666666667)</f>
        <v>45742.66667</v>
      </c>
      <c r="H310" s="1">
        <f>IFERROR(__xludf.DUMMYFUNCTION("""COMPUTED_VALUE"""),1484.96)</f>
        <v>1484.96</v>
      </c>
      <c r="J310" s="2">
        <f>IFERROR(__xludf.DUMMYFUNCTION("""COMPUTED_VALUE"""),45742.66666666667)</f>
        <v>45742.66667</v>
      </c>
      <c r="K310" s="1">
        <f>IFERROR(__xludf.DUMMYFUNCTION("""COMPUTED_VALUE"""),1498.65)</f>
        <v>1498.65</v>
      </c>
      <c r="M310" s="2">
        <f>IFERROR(__xludf.DUMMYFUNCTION("""COMPUTED_VALUE"""),45742.66666666667)</f>
        <v>45742.66667</v>
      </c>
      <c r="N310" s="1">
        <f>IFERROR(__xludf.DUMMYFUNCTION("""COMPUTED_VALUE"""),8296227.0)</f>
        <v>8296227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IFERROR(__xludf.DUMMYFUNCTION("""COMPUTED_VALUE"""),1499.1)</f>
        <v>1499.1</v>
      </c>
      <c r="D311" s="2">
        <f>IFERROR(__xludf.DUMMYFUNCTION("""COMPUTED_VALUE"""),45743.66666666667)</f>
        <v>45743.66667</v>
      </c>
      <c r="E311" s="1">
        <f>IFERROR(__xludf.DUMMYFUNCTION("""COMPUTED_VALUE"""),1517.37)</f>
        <v>1517.37</v>
      </c>
      <c r="G311" s="2">
        <f>IFERROR(__xludf.DUMMYFUNCTION("""COMPUTED_VALUE"""),45743.66666666667)</f>
        <v>45743.66667</v>
      </c>
      <c r="H311" s="1">
        <f>IFERROR(__xludf.DUMMYFUNCTION("""COMPUTED_VALUE"""),1491.45)</f>
        <v>1491.45</v>
      </c>
      <c r="J311" s="2">
        <f>IFERROR(__xludf.DUMMYFUNCTION("""COMPUTED_VALUE"""),45743.66666666667)</f>
        <v>45743.66667</v>
      </c>
      <c r="K311" s="1">
        <f>IFERROR(__xludf.DUMMYFUNCTION("""COMPUTED_VALUE"""),1506.44)</f>
        <v>1506.44</v>
      </c>
      <c r="M311" s="2">
        <f>IFERROR(__xludf.DUMMYFUNCTION("""COMPUTED_VALUE"""),45743.66666666667)</f>
        <v>45743.66667</v>
      </c>
      <c r="N311" s="1">
        <f>IFERROR(__xludf.DUMMYFUNCTION("""COMPUTED_VALUE"""),8134937.0)</f>
        <v>8134937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IFERROR(__xludf.DUMMYFUNCTION("""COMPUTED_VALUE"""),1498.14)</f>
        <v>1498.14</v>
      </c>
      <c r="D312" s="2">
        <f>IFERROR(__xludf.DUMMYFUNCTION("""COMPUTED_VALUE"""),45744.66666666667)</f>
        <v>45744.66667</v>
      </c>
      <c r="E312" s="1">
        <f>IFERROR(__xludf.DUMMYFUNCTION("""COMPUTED_VALUE"""),1501.36)</f>
        <v>1501.36</v>
      </c>
      <c r="G312" s="2">
        <f>IFERROR(__xludf.DUMMYFUNCTION("""COMPUTED_VALUE"""),45744.66666666667)</f>
        <v>45744.66667</v>
      </c>
      <c r="H312" s="1">
        <f>IFERROR(__xludf.DUMMYFUNCTION("""COMPUTED_VALUE"""),1453.11)</f>
        <v>1453.11</v>
      </c>
      <c r="J312" s="2">
        <f>IFERROR(__xludf.DUMMYFUNCTION("""COMPUTED_VALUE"""),45744.66666666667)</f>
        <v>45744.66667</v>
      </c>
      <c r="K312" s="1">
        <f>IFERROR(__xludf.DUMMYFUNCTION("""COMPUTED_VALUE"""),1454.17)</f>
        <v>1454.17</v>
      </c>
      <c r="M312" s="2">
        <f>IFERROR(__xludf.DUMMYFUNCTION("""COMPUTED_VALUE"""),45744.66666666667)</f>
        <v>45744.66667</v>
      </c>
      <c r="N312" s="1">
        <f>IFERROR(__xludf.DUMMYFUNCTION("""COMPUTED_VALUE"""),6812122.0)</f>
        <v>6812122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IFERROR(__xludf.DUMMYFUNCTION("""COMPUTED_VALUE"""),1441.99)</f>
        <v>1441.99</v>
      </c>
      <c r="D313" s="2">
        <f>IFERROR(__xludf.DUMMYFUNCTION("""COMPUTED_VALUE"""),45747.66666666667)</f>
        <v>45747.66667</v>
      </c>
      <c r="E313" s="1">
        <f>IFERROR(__xludf.DUMMYFUNCTION("""COMPUTED_VALUE"""),1465.59)</f>
        <v>1465.59</v>
      </c>
      <c r="G313" s="2">
        <f>IFERROR(__xludf.DUMMYFUNCTION("""COMPUTED_VALUE"""),45747.66666666667)</f>
        <v>45747.66667</v>
      </c>
      <c r="H313" s="1">
        <f>IFERROR(__xludf.DUMMYFUNCTION("""COMPUTED_VALUE"""),1428.9)</f>
        <v>1428.9</v>
      </c>
      <c r="J313" s="2">
        <f>IFERROR(__xludf.DUMMYFUNCTION("""COMPUTED_VALUE"""),45747.66666666667)</f>
        <v>45747.66667</v>
      </c>
      <c r="K313" s="1">
        <f>IFERROR(__xludf.DUMMYFUNCTION("""COMPUTED_VALUE"""),1457.03)</f>
        <v>1457.03</v>
      </c>
      <c r="M313" s="2">
        <f>IFERROR(__xludf.DUMMYFUNCTION("""COMPUTED_VALUE"""),45747.66666666667)</f>
        <v>45747.66667</v>
      </c>
      <c r="N313" s="1">
        <f>IFERROR(__xludf.DUMMYFUNCTION("""COMPUTED_VALUE"""),7854619.0)</f>
        <v>7854619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IFERROR(__xludf.DUMMYFUNCTION("""COMPUTED_VALUE"""),1452.02)</f>
        <v>1452.02</v>
      </c>
      <c r="D314" s="2">
        <f>IFERROR(__xludf.DUMMYFUNCTION("""COMPUTED_VALUE"""),45748.66666666667)</f>
        <v>45748.66667</v>
      </c>
      <c r="E314" s="1">
        <f>IFERROR(__xludf.DUMMYFUNCTION("""COMPUTED_VALUE"""),1483.35)</f>
        <v>1483.35</v>
      </c>
      <c r="G314" s="2">
        <f>IFERROR(__xludf.DUMMYFUNCTION("""COMPUTED_VALUE"""),45748.66666666667)</f>
        <v>45748.66667</v>
      </c>
      <c r="H314" s="1">
        <f>IFERROR(__xludf.DUMMYFUNCTION("""COMPUTED_VALUE"""),1436.39)</f>
        <v>1436.39</v>
      </c>
      <c r="J314" s="2">
        <f>IFERROR(__xludf.DUMMYFUNCTION("""COMPUTED_VALUE"""),45748.66666666667)</f>
        <v>45748.66667</v>
      </c>
      <c r="K314" s="1">
        <f>IFERROR(__xludf.DUMMYFUNCTION("""COMPUTED_VALUE"""),1472.48)</f>
        <v>1472.48</v>
      </c>
      <c r="M314" s="2">
        <f>IFERROR(__xludf.DUMMYFUNCTION("""COMPUTED_VALUE"""),45748.66666666667)</f>
        <v>45748.66667</v>
      </c>
      <c r="N314" s="1">
        <f>IFERROR(__xludf.DUMMYFUNCTION("""COMPUTED_VALUE"""),6963416.0)</f>
        <v>6963416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IFERROR(__xludf.DUMMYFUNCTION("""COMPUTED_VALUE"""),1450.19)</f>
        <v>1450.19</v>
      </c>
      <c r="D315" s="2">
        <f>IFERROR(__xludf.DUMMYFUNCTION("""COMPUTED_VALUE"""),45749.66666666667)</f>
        <v>45749.66667</v>
      </c>
      <c r="E315" s="1">
        <f>IFERROR(__xludf.DUMMYFUNCTION("""COMPUTED_VALUE"""),1510.5)</f>
        <v>1510.5</v>
      </c>
      <c r="G315" s="2">
        <f>IFERROR(__xludf.DUMMYFUNCTION("""COMPUTED_VALUE"""),45749.66666666667)</f>
        <v>45749.66667</v>
      </c>
      <c r="H315" s="1">
        <f>IFERROR(__xludf.DUMMYFUNCTION("""COMPUTED_VALUE"""),1450.19)</f>
        <v>1450.19</v>
      </c>
      <c r="J315" s="2">
        <f>IFERROR(__xludf.DUMMYFUNCTION("""COMPUTED_VALUE"""),45749.66666666667)</f>
        <v>45749.66667</v>
      </c>
      <c r="K315" s="1">
        <f>IFERROR(__xludf.DUMMYFUNCTION("""COMPUTED_VALUE"""),1505.62)</f>
        <v>1505.62</v>
      </c>
      <c r="M315" s="2">
        <f>IFERROR(__xludf.DUMMYFUNCTION("""COMPUTED_VALUE"""),45749.66666666667)</f>
        <v>45749.66667</v>
      </c>
      <c r="N315" s="1">
        <f>IFERROR(__xludf.DUMMYFUNCTION("""COMPUTED_VALUE"""),6081870.0)</f>
        <v>6081870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IFERROR(__xludf.DUMMYFUNCTION("""COMPUTED_VALUE"""),1483.96)</f>
        <v>1483.96</v>
      </c>
      <c r="D316" s="2">
        <f>IFERROR(__xludf.DUMMYFUNCTION("""COMPUTED_VALUE"""),45750.66666666667)</f>
        <v>45750.66667</v>
      </c>
      <c r="E316" s="1">
        <f>IFERROR(__xludf.DUMMYFUNCTION("""COMPUTED_VALUE"""),1483.96)</f>
        <v>1483.96</v>
      </c>
      <c r="G316" s="2">
        <f>IFERROR(__xludf.DUMMYFUNCTION("""COMPUTED_VALUE"""),45750.66666666667)</f>
        <v>45750.66667</v>
      </c>
      <c r="H316" s="1">
        <f>IFERROR(__xludf.DUMMYFUNCTION("""COMPUTED_VALUE"""),1328.77)</f>
        <v>1328.77</v>
      </c>
      <c r="J316" s="2">
        <f>IFERROR(__xludf.DUMMYFUNCTION("""COMPUTED_VALUE"""),45750.66666666667)</f>
        <v>45750.66667</v>
      </c>
      <c r="K316" s="1">
        <f>IFERROR(__xludf.DUMMYFUNCTION("""COMPUTED_VALUE"""),1344.83)</f>
        <v>1344.83</v>
      </c>
      <c r="M316" s="2">
        <f>IFERROR(__xludf.DUMMYFUNCTION("""COMPUTED_VALUE"""),45750.66666666667)</f>
        <v>45750.66667</v>
      </c>
      <c r="N316" s="1">
        <f>IFERROR(__xludf.DUMMYFUNCTION("""COMPUTED_VALUE"""),1.2823088E7)</f>
        <v>12823088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IFERROR(__xludf.DUMMYFUNCTION("""COMPUTED_VALUE"""),1323.78)</f>
        <v>1323.78</v>
      </c>
      <c r="D317" s="2">
        <f>IFERROR(__xludf.DUMMYFUNCTION("""COMPUTED_VALUE"""),45751.66666666667)</f>
        <v>45751.66667</v>
      </c>
      <c r="E317" s="1">
        <f>IFERROR(__xludf.DUMMYFUNCTION("""COMPUTED_VALUE"""),1337.24)</f>
        <v>1337.24</v>
      </c>
      <c r="G317" s="2">
        <f>IFERROR(__xludf.DUMMYFUNCTION("""COMPUTED_VALUE"""),45751.66666666667)</f>
        <v>45751.66667</v>
      </c>
      <c r="H317" s="1">
        <f>IFERROR(__xludf.DUMMYFUNCTION("""COMPUTED_VALUE"""),1247.65)</f>
        <v>1247.65</v>
      </c>
      <c r="J317" s="2">
        <f>IFERROR(__xludf.DUMMYFUNCTION("""COMPUTED_VALUE"""),45751.66666666667)</f>
        <v>45751.66667</v>
      </c>
      <c r="K317" s="1">
        <f>IFERROR(__xludf.DUMMYFUNCTION("""COMPUTED_VALUE"""),1317.56)</f>
        <v>1317.56</v>
      </c>
      <c r="M317" s="2">
        <f>IFERROR(__xludf.DUMMYFUNCTION("""COMPUTED_VALUE"""),45751.66666666667)</f>
        <v>45751.66667</v>
      </c>
      <c r="N317" s="1">
        <f>IFERROR(__xludf.DUMMYFUNCTION("""COMPUTED_VALUE"""),1.6745237E7)</f>
        <v>16745237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IFERROR(__xludf.DUMMYFUNCTION("""COMPUTED_VALUE"""),1318.31)</f>
        <v>1318.31</v>
      </c>
      <c r="D318" s="2">
        <f>IFERROR(__xludf.DUMMYFUNCTION("""COMPUTED_VALUE"""),45754.66666666667)</f>
        <v>45754.66667</v>
      </c>
      <c r="E318" s="1">
        <f>IFERROR(__xludf.DUMMYFUNCTION("""COMPUTED_VALUE"""),1396.93)</f>
        <v>1396.93</v>
      </c>
      <c r="G318" s="2">
        <f>IFERROR(__xludf.DUMMYFUNCTION("""COMPUTED_VALUE"""),45754.66666666667)</f>
        <v>45754.66667</v>
      </c>
      <c r="H318" s="1">
        <f>IFERROR(__xludf.DUMMYFUNCTION("""COMPUTED_VALUE"""),1259.54)</f>
        <v>1259.54</v>
      </c>
      <c r="J318" s="2">
        <f>IFERROR(__xludf.DUMMYFUNCTION("""COMPUTED_VALUE"""),45754.66666666667)</f>
        <v>45754.66667</v>
      </c>
      <c r="K318" s="1">
        <f>IFERROR(__xludf.DUMMYFUNCTION("""COMPUTED_VALUE"""),1313.46)</f>
        <v>1313.46</v>
      </c>
      <c r="M318" s="2">
        <f>IFERROR(__xludf.DUMMYFUNCTION("""COMPUTED_VALUE"""),45754.66666666667)</f>
        <v>45754.66667</v>
      </c>
      <c r="N318" s="1">
        <f>IFERROR(__xludf.DUMMYFUNCTION("""COMPUTED_VALUE"""),1.3367176E7)</f>
        <v>13367176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IFERROR(__xludf.DUMMYFUNCTION("""COMPUTED_VALUE"""),1341.54)</f>
        <v>1341.54</v>
      </c>
      <c r="D319" s="2">
        <f>IFERROR(__xludf.DUMMYFUNCTION("""COMPUTED_VALUE"""),45755.66666666667)</f>
        <v>45755.66667</v>
      </c>
      <c r="E319" s="1">
        <f>IFERROR(__xludf.DUMMYFUNCTION("""COMPUTED_VALUE"""),1364.72)</f>
        <v>1364.72</v>
      </c>
      <c r="G319" s="2">
        <f>IFERROR(__xludf.DUMMYFUNCTION("""COMPUTED_VALUE"""),45755.66666666667)</f>
        <v>45755.66667</v>
      </c>
      <c r="H319" s="1">
        <f>IFERROR(__xludf.DUMMYFUNCTION("""COMPUTED_VALUE"""),1273.89)</f>
        <v>1273.89</v>
      </c>
      <c r="J319" s="2">
        <f>IFERROR(__xludf.DUMMYFUNCTION("""COMPUTED_VALUE"""),45755.66666666667)</f>
        <v>45755.66667</v>
      </c>
      <c r="K319" s="1">
        <f>IFERROR(__xludf.DUMMYFUNCTION("""COMPUTED_VALUE"""),1294.06)</f>
        <v>1294.06</v>
      </c>
      <c r="M319" s="2">
        <f>IFERROR(__xludf.DUMMYFUNCTION("""COMPUTED_VALUE"""),45755.66666666667)</f>
        <v>45755.66667</v>
      </c>
      <c r="N319" s="1">
        <f>IFERROR(__xludf.DUMMYFUNCTION("""COMPUTED_VALUE"""),1.030746E7)</f>
        <v>10307460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IFERROR(__xludf.DUMMYFUNCTION("""COMPUTED_VALUE"""),1282.89)</f>
        <v>1282.89</v>
      </c>
      <c r="D320" s="2">
        <f>IFERROR(__xludf.DUMMYFUNCTION("""COMPUTED_VALUE"""),45756.66666666667)</f>
        <v>45756.66667</v>
      </c>
      <c r="E320" s="1">
        <f>IFERROR(__xludf.DUMMYFUNCTION("""COMPUTED_VALUE"""),1463.21)</f>
        <v>1463.21</v>
      </c>
      <c r="G320" s="2">
        <f>IFERROR(__xludf.DUMMYFUNCTION("""COMPUTED_VALUE"""),45756.66666666667)</f>
        <v>45756.66667</v>
      </c>
      <c r="H320" s="1">
        <f>IFERROR(__xludf.DUMMYFUNCTION("""COMPUTED_VALUE"""),1272.59)</f>
        <v>1272.59</v>
      </c>
      <c r="J320" s="2">
        <f>IFERROR(__xludf.DUMMYFUNCTION("""COMPUTED_VALUE"""),45756.66666666667)</f>
        <v>45756.66667</v>
      </c>
      <c r="K320" s="1">
        <f>IFERROR(__xludf.DUMMYFUNCTION("""COMPUTED_VALUE"""),1448.39)</f>
        <v>1448.39</v>
      </c>
      <c r="M320" s="2">
        <f>IFERROR(__xludf.DUMMYFUNCTION("""COMPUTED_VALUE"""),45756.66666666667)</f>
        <v>45756.66667</v>
      </c>
      <c r="N320" s="1">
        <f>IFERROR(__xludf.DUMMYFUNCTION("""COMPUTED_VALUE"""),1.7804079E7)</f>
        <v>17804079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IFERROR(__xludf.DUMMYFUNCTION("""COMPUTED_VALUE"""),1424.05)</f>
        <v>1424.05</v>
      </c>
      <c r="D321" s="2">
        <f>IFERROR(__xludf.DUMMYFUNCTION("""COMPUTED_VALUE"""),45757.66666666667)</f>
        <v>45757.66667</v>
      </c>
      <c r="E321" s="1">
        <f>IFERROR(__xludf.DUMMYFUNCTION("""COMPUTED_VALUE"""),1424.05)</f>
        <v>1424.05</v>
      </c>
      <c r="G321" s="2">
        <f>IFERROR(__xludf.DUMMYFUNCTION("""COMPUTED_VALUE"""),45757.66666666667)</f>
        <v>45757.66667</v>
      </c>
      <c r="H321" s="1">
        <f>IFERROR(__xludf.DUMMYFUNCTION("""COMPUTED_VALUE"""),1323.69)</f>
        <v>1323.69</v>
      </c>
      <c r="J321" s="2">
        <f>IFERROR(__xludf.DUMMYFUNCTION("""COMPUTED_VALUE"""),45757.66666666667)</f>
        <v>45757.66667</v>
      </c>
      <c r="K321" s="1">
        <f>IFERROR(__xludf.DUMMYFUNCTION("""COMPUTED_VALUE"""),1367.48)</f>
        <v>1367.48</v>
      </c>
      <c r="M321" s="2">
        <f>IFERROR(__xludf.DUMMYFUNCTION("""COMPUTED_VALUE"""),45757.66666666667)</f>
        <v>45757.66667</v>
      </c>
      <c r="N321" s="1">
        <f>IFERROR(__xludf.DUMMYFUNCTION("""COMPUTED_VALUE"""),1.0974457E7)</f>
        <v>10974457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IFERROR(__xludf.DUMMYFUNCTION("""COMPUTED_VALUE"""),1357.05)</f>
        <v>1357.05</v>
      </c>
      <c r="D322" s="2">
        <f>IFERROR(__xludf.DUMMYFUNCTION("""COMPUTED_VALUE"""),45758.66666666667)</f>
        <v>45758.66667</v>
      </c>
      <c r="E322" s="1">
        <f>IFERROR(__xludf.DUMMYFUNCTION("""COMPUTED_VALUE"""),1357.05)</f>
        <v>1357.05</v>
      </c>
      <c r="G322" s="2">
        <f>IFERROR(__xludf.DUMMYFUNCTION("""COMPUTED_VALUE"""),45758.66666666667)</f>
        <v>45758.66667</v>
      </c>
      <c r="H322" s="1">
        <f>IFERROR(__xludf.DUMMYFUNCTION("""COMPUTED_VALUE"""),1279.39)</f>
        <v>1279.39</v>
      </c>
      <c r="J322" s="2">
        <f>IFERROR(__xludf.DUMMYFUNCTION("""COMPUTED_VALUE"""),45758.66666666667)</f>
        <v>45758.66667</v>
      </c>
      <c r="K322" s="1">
        <f>IFERROR(__xludf.DUMMYFUNCTION("""COMPUTED_VALUE"""),1329.47)</f>
        <v>1329.47</v>
      </c>
      <c r="M322" s="2">
        <f>IFERROR(__xludf.DUMMYFUNCTION("""COMPUTED_VALUE"""),45758.66666666667)</f>
        <v>45758.66667</v>
      </c>
      <c r="N322" s="1">
        <f>IFERROR(__xludf.DUMMYFUNCTION("""COMPUTED_VALUE"""),1.2259159E7)</f>
        <v>12259159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IFERROR(__xludf.DUMMYFUNCTION("""COMPUTED_VALUE"""),1339.7)</f>
        <v>1339.7</v>
      </c>
      <c r="D323" s="2">
        <f>IFERROR(__xludf.DUMMYFUNCTION("""COMPUTED_VALUE"""),45761.66666666667)</f>
        <v>45761.66667</v>
      </c>
      <c r="E323" s="1">
        <f>IFERROR(__xludf.DUMMYFUNCTION("""COMPUTED_VALUE"""),1366.25)</f>
        <v>1366.25</v>
      </c>
      <c r="G323" s="2">
        <f>IFERROR(__xludf.DUMMYFUNCTION("""COMPUTED_VALUE"""),45761.66666666667)</f>
        <v>45761.66667</v>
      </c>
      <c r="H323" s="1">
        <f>IFERROR(__xludf.DUMMYFUNCTION("""COMPUTED_VALUE"""),1332.5)</f>
        <v>1332.5</v>
      </c>
      <c r="J323" s="2">
        <f>IFERROR(__xludf.DUMMYFUNCTION("""COMPUTED_VALUE"""),45761.66666666667)</f>
        <v>45761.66667</v>
      </c>
      <c r="K323" s="1">
        <f>IFERROR(__xludf.DUMMYFUNCTION("""COMPUTED_VALUE"""),1363.31)</f>
        <v>1363.31</v>
      </c>
      <c r="M323" s="2">
        <f>IFERROR(__xludf.DUMMYFUNCTION("""COMPUTED_VALUE"""),45761.66666666667)</f>
        <v>45761.66667</v>
      </c>
      <c r="N323" s="1">
        <f>IFERROR(__xludf.DUMMYFUNCTION("""COMPUTED_VALUE"""),7402206.0)</f>
        <v>7402206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IFERROR(__xludf.DUMMYFUNCTION("""COMPUTED_VALUE"""),1362.57)</f>
        <v>1362.57</v>
      </c>
      <c r="D324" s="2">
        <f>IFERROR(__xludf.DUMMYFUNCTION("""COMPUTED_VALUE"""),45762.66666666667)</f>
        <v>45762.66667</v>
      </c>
      <c r="E324" s="1">
        <f>IFERROR(__xludf.DUMMYFUNCTION("""COMPUTED_VALUE"""),1369.78)</f>
        <v>1369.78</v>
      </c>
      <c r="G324" s="2">
        <f>IFERROR(__xludf.DUMMYFUNCTION("""COMPUTED_VALUE"""),45762.66666666667)</f>
        <v>45762.66667</v>
      </c>
      <c r="H324" s="1">
        <f>IFERROR(__xludf.DUMMYFUNCTION("""COMPUTED_VALUE"""),1324.86)</f>
        <v>1324.86</v>
      </c>
      <c r="J324" s="2">
        <f>IFERROR(__xludf.DUMMYFUNCTION("""COMPUTED_VALUE"""),45762.66666666667)</f>
        <v>45762.66667</v>
      </c>
      <c r="K324" s="1">
        <f>IFERROR(__xludf.DUMMYFUNCTION("""COMPUTED_VALUE"""),1336.98)</f>
        <v>1336.98</v>
      </c>
      <c r="M324" s="2">
        <f>IFERROR(__xludf.DUMMYFUNCTION("""COMPUTED_VALUE"""),45762.66666666667)</f>
        <v>45762.66667</v>
      </c>
      <c r="N324" s="1">
        <f>IFERROR(__xludf.DUMMYFUNCTION("""COMPUTED_VALUE"""),6568759.0)</f>
        <v>6568759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IFERROR(__xludf.DUMMYFUNCTION("""COMPUTED_VALUE"""),1312.3)</f>
        <v>1312.3</v>
      </c>
      <c r="D325" s="2">
        <f>IFERROR(__xludf.DUMMYFUNCTION("""COMPUTED_VALUE"""),45763.66666666667)</f>
        <v>45763.66667</v>
      </c>
      <c r="E325" s="1">
        <f>IFERROR(__xludf.DUMMYFUNCTION("""COMPUTED_VALUE"""),1316.87)</f>
        <v>1316.87</v>
      </c>
      <c r="G325" s="2">
        <f>IFERROR(__xludf.DUMMYFUNCTION("""COMPUTED_VALUE"""),45763.66666666667)</f>
        <v>45763.66667</v>
      </c>
      <c r="H325" s="1">
        <f>IFERROR(__xludf.DUMMYFUNCTION("""COMPUTED_VALUE"""),1269.38)</f>
        <v>1269.38</v>
      </c>
      <c r="J325" s="2">
        <f>IFERROR(__xludf.DUMMYFUNCTION("""COMPUTED_VALUE"""),45763.66666666667)</f>
        <v>45763.66667</v>
      </c>
      <c r="K325" s="1">
        <f>IFERROR(__xludf.DUMMYFUNCTION("""COMPUTED_VALUE"""),1285.96)</f>
        <v>1285.96</v>
      </c>
      <c r="M325" s="2">
        <f>IFERROR(__xludf.DUMMYFUNCTION("""COMPUTED_VALUE"""),45763.66666666667)</f>
        <v>45763.66667</v>
      </c>
      <c r="N325" s="1">
        <f>IFERROR(__xludf.DUMMYFUNCTION("""COMPUTED_VALUE"""),9908196.0)</f>
        <v>9908196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IFERROR(__xludf.DUMMYFUNCTION("""COMPUTED_VALUE"""),1293.54)</f>
        <v>1293.54</v>
      </c>
      <c r="D326" s="2">
        <f>IFERROR(__xludf.DUMMYFUNCTION("""COMPUTED_VALUE"""),45764.66666666667)</f>
        <v>45764.66667</v>
      </c>
      <c r="E326" s="1">
        <f>IFERROR(__xludf.DUMMYFUNCTION("""COMPUTED_VALUE"""),1342.31)</f>
        <v>1342.31</v>
      </c>
      <c r="G326" s="2">
        <f>IFERROR(__xludf.DUMMYFUNCTION("""COMPUTED_VALUE"""),45764.66666666667)</f>
        <v>45764.66667</v>
      </c>
      <c r="H326" s="1">
        <f>IFERROR(__xludf.DUMMYFUNCTION("""COMPUTED_VALUE"""),1293.54)</f>
        <v>1293.54</v>
      </c>
      <c r="J326" s="2">
        <f>IFERROR(__xludf.DUMMYFUNCTION("""COMPUTED_VALUE"""),45764.66666666667)</f>
        <v>45764.66667</v>
      </c>
      <c r="K326" s="1">
        <f>IFERROR(__xludf.DUMMYFUNCTION("""COMPUTED_VALUE"""),1335.07)</f>
        <v>1335.07</v>
      </c>
      <c r="M326" s="2">
        <f>IFERROR(__xludf.DUMMYFUNCTION("""COMPUTED_VALUE"""),45764.66666666667)</f>
        <v>45764.66667</v>
      </c>
      <c r="N326" s="1">
        <f>IFERROR(__xludf.DUMMYFUNCTION("""COMPUTED_VALUE"""),7756915.0)</f>
        <v>7756915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IFERROR(__xludf.DUMMYFUNCTION("""COMPUTED_VALUE"""),1317.25)</f>
        <v>1317.25</v>
      </c>
      <c r="D327" s="2">
        <f>IFERROR(__xludf.DUMMYFUNCTION("""COMPUTED_VALUE"""),45768.66666666667)</f>
        <v>45768.66667</v>
      </c>
      <c r="E327" s="1">
        <f>IFERROR(__xludf.DUMMYFUNCTION("""COMPUTED_VALUE"""),1317.51)</f>
        <v>1317.51</v>
      </c>
      <c r="G327" s="2">
        <f>IFERROR(__xludf.DUMMYFUNCTION("""COMPUTED_VALUE"""),45768.66666666667)</f>
        <v>45768.66667</v>
      </c>
      <c r="H327" s="1">
        <f>IFERROR(__xludf.DUMMYFUNCTION("""COMPUTED_VALUE"""),1273.4)</f>
        <v>1273.4</v>
      </c>
      <c r="J327" s="2">
        <f>IFERROR(__xludf.DUMMYFUNCTION("""COMPUTED_VALUE"""),45768.66666666667)</f>
        <v>45768.66667</v>
      </c>
      <c r="K327" s="1">
        <f>IFERROR(__xludf.DUMMYFUNCTION("""COMPUTED_VALUE"""),1303.87)</f>
        <v>1303.87</v>
      </c>
      <c r="M327" s="2">
        <f>IFERROR(__xludf.DUMMYFUNCTION("""COMPUTED_VALUE"""),45768.66666666667)</f>
        <v>45768.66667</v>
      </c>
      <c r="N327" s="1">
        <f>IFERROR(__xludf.DUMMYFUNCTION("""COMPUTED_VALUE"""),7664512.0)</f>
        <v>7664512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IFERROR(__xludf.DUMMYFUNCTION("""COMPUTED_VALUE"""),1308.99)</f>
        <v>1308.99</v>
      </c>
      <c r="D328" s="2">
        <f>IFERROR(__xludf.DUMMYFUNCTION("""COMPUTED_VALUE"""),45769.66666666667)</f>
        <v>45769.66667</v>
      </c>
      <c r="E328" s="1">
        <f>IFERROR(__xludf.DUMMYFUNCTION("""COMPUTED_VALUE"""),1330.29)</f>
        <v>1330.29</v>
      </c>
      <c r="G328" s="2">
        <f>IFERROR(__xludf.DUMMYFUNCTION("""COMPUTED_VALUE"""),45769.66666666667)</f>
        <v>45769.66667</v>
      </c>
      <c r="H328" s="1">
        <f>IFERROR(__xludf.DUMMYFUNCTION("""COMPUTED_VALUE"""),1296.01)</f>
        <v>1296.01</v>
      </c>
      <c r="J328" s="2">
        <f>IFERROR(__xludf.DUMMYFUNCTION("""COMPUTED_VALUE"""),45769.66666666667)</f>
        <v>45769.66667</v>
      </c>
      <c r="K328" s="1">
        <f>IFERROR(__xludf.DUMMYFUNCTION("""COMPUTED_VALUE"""),1324.29)</f>
        <v>1324.29</v>
      </c>
      <c r="M328" s="2">
        <f>IFERROR(__xludf.DUMMYFUNCTION("""COMPUTED_VALUE"""),45769.66666666667)</f>
        <v>45769.66667</v>
      </c>
      <c r="N328" s="1">
        <f>IFERROR(__xludf.DUMMYFUNCTION("""COMPUTED_VALUE"""),7999597.0)</f>
        <v>7999597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IFERROR(__xludf.DUMMYFUNCTION("""COMPUTED_VALUE"""),1382.63)</f>
        <v>1382.63</v>
      </c>
      <c r="D329" s="2">
        <f>IFERROR(__xludf.DUMMYFUNCTION("""COMPUTED_VALUE"""),45770.66666666667)</f>
        <v>45770.66667</v>
      </c>
      <c r="E329" s="1">
        <f>IFERROR(__xludf.DUMMYFUNCTION("""COMPUTED_VALUE"""),1437.71)</f>
        <v>1437.71</v>
      </c>
      <c r="G329" s="2">
        <f>IFERROR(__xludf.DUMMYFUNCTION("""COMPUTED_VALUE"""),45770.66666666667)</f>
        <v>45770.66667</v>
      </c>
      <c r="H329" s="1">
        <f>IFERROR(__xludf.DUMMYFUNCTION("""COMPUTED_VALUE"""),1340.27)</f>
        <v>1340.27</v>
      </c>
      <c r="J329" s="2">
        <f>IFERROR(__xludf.DUMMYFUNCTION("""COMPUTED_VALUE"""),45770.66666666667)</f>
        <v>45770.66667</v>
      </c>
      <c r="K329" s="1">
        <f>IFERROR(__xludf.DUMMYFUNCTION("""COMPUTED_VALUE"""),1346.45)</f>
        <v>1346.45</v>
      </c>
      <c r="M329" s="2">
        <f>IFERROR(__xludf.DUMMYFUNCTION("""COMPUTED_VALUE"""),45770.66666666667)</f>
        <v>45770.66667</v>
      </c>
      <c r="N329" s="1">
        <f>IFERROR(__xludf.DUMMYFUNCTION("""COMPUTED_VALUE"""),1.4524989E7)</f>
        <v>14524989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IFERROR(__xludf.DUMMYFUNCTION("""COMPUTED_VALUE"""),1333.71)</f>
        <v>1333.71</v>
      </c>
      <c r="D330" s="2">
        <f>IFERROR(__xludf.DUMMYFUNCTION("""COMPUTED_VALUE"""),45771.66666666667)</f>
        <v>45771.66667</v>
      </c>
      <c r="E330" s="1">
        <f>IFERROR(__xludf.DUMMYFUNCTION("""COMPUTED_VALUE"""),1391.28)</f>
        <v>1391.28</v>
      </c>
      <c r="G330" s="2">
        <f>IFERROR(__xludf.DUMMYFUNCTION("""COMPUTED_VALUE"""),45771.66666666667)</f>
        <v>45771.66667</v>
      </c>
      <c r="H330" s="1">
        <f>IFERROR(__xludf.DUMMYFUNCTION("""COMPUTED_VALUE"""),1324.63)</f>
        <v>1324.63</v>
      </c>
      <c r="J330" s="2">
        <f>IFERROR(__xludf.DUMMYFUNCTION("""COMPUTED_VALUE"""),45771.66666666667)</f>
        <v>45771.66667</v>
      </c>
      <c r="K330" s="1">
        <f>IFERROR(__xludf.DUMMYFUNCTION("""COMPUTED_VALUE"""),1388.71)</f>
        <v>1388.71</v>
      </c>
      <c r="M330" s="2">
        <f>IFERROR(__xludf.DUMMYFUNCTION("""COMPUTED_VALUE"""),45771.66666666667)</f>
        <v>45771.66667</v>
      </c>
      <c r="N330" s="1">
        <f>IFERROR(__xludf.DUMMYFUNCTION("""COMPUTED_VALUE"""),9969513.0)</f>
        <v>9969513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IFERROR(__xludf.DUMMYFUNCTION("""COMPUTED_VALUE"""),1292.28)</f>
        <v>1292.28</v>
      </c>
      <c r="D331" s="2">
        <f>IFERROR(__xludf.DUMMYFUNCTION("""COMPUTED_VALUE"""),45772.66666666667)</f>
        <v>45772.66667</v>
      </c>
      <c r="E331" s="1">
        <f>IFERROR(__xludf.DUMMYFUNCTION("""COMPUTED_VALUE"""),1295.59)</f>
        <v>1295.59</v>
      </c>
      <c r="G331" s="2">
        <f>IFERROR(__xludf.DUMMYFUNCTION("""COMPUTED_VALUE"""),45772.66666666667)</f>
        <v>45772.66667</v>
      </c>
      <c r="H331" s="1">
        <f>IFERROR(__xludf.DUMMYFUNCTION("""COMPUTED_VALUE"""),1244.48)</f>
        <v>1244.48</v>
      </c>
      <c r="J331" s="2">
        <f>IFERROR(__xludf.DUMMYFUNCTION("""COMPUTED_VALUE"""),45772.66666666667)</f>
        <v>45772.66667</v>
      </c>
      <c r="K331" s="1">
        <f>IFERROR(__xludf.DUMMYFUNCTION("""COMPUTED_VALUE"""),1262.2)</f>
        <v>1262.2</v>
      </c>
      <c r="M331" s="2">
        <f>IFERROR(__xludf.DUMMYFUNCTION("""COMPUTED_VALUE"""),45772.66666666667)</f>
        <v>45772.66667</v>
      </c>
      <c r="N331" s="1">
        <f>IFERROR(__xludf.DUMMYFUNCTION("""COMPUTED_VALUE"""),1.808064E7)</f>
        <v>18080640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IFERROR(__xludf.DUMMYFUNCTION("""COMPUTED_VALUE"""),1263.24)</f>
        <v>1263.24</v>
      </c>
      <c r="D332" s="2">
        <f>IFERROR(__xludf.DUMMYFUNCTION("""COMPUTED_VALUE"""),45775.66666666667)</f>
        <v>45775.66667</v>
      </c>
      <c r="E332" s="1">
        <f>IFERROR(__xludf.DUMMYFUNCTION("""COMPUTED_VALUE"""),1276.31)</f>
        <v>1276.31</v>
      </c>
      <c r="G332" s="2">
        <f>IFERROR(__xludf.DUMMYFUNCTION("""COMPUTED_VALUE"""),45775.66666666667)</f>
        <v>45775.66667</v>
      </c>
      <c r="H332" s="1">
        <f>IFERROR(__xludf.DUMMYFUNCTION("""COMPUTED_VALUE"""),1252.0)</f>
        <v>1252</v>
      </c>
      <c r="J332" s="2">
        <f>IFERROR(__xludf.DUMMYFUNCTION("""COMPUTED_VALUE"""),45775.66666666667)</f>
        <v>45775.66667</v>
      </c>
      <c r="K332" s="1">
        <f>IFERROR(__xludf.DUMMYFUNCTION("""COMPUTED_VALUE"""),1270.02)</f>
        <v>1270.02</v>
      </c>
      <c r="M332" s="2">
        <f>IFERROR(__xludf.DUMMYFUNCTION("""COMPUTED_VALUE"""),45775.66666666667)</f>
        <v>45775.66667</v>
      </c>
      <c r="N332" s="1">
        <f>IFERROR(__xludf.DUMMYFUNCTION("""COMPUTED_VALUE"""),1.1477046E7)</f>
        <v>11477046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IFERROR(__xludf.DUMMYFUNCTION("""COMPUTED_VALUE"""),1259.97)</f>
        <v>1259.97</v>
      </c>
      <c r="D333" s="2">
        <f>IFERROR(__xludf.DUMMYFUNCTION("""COMPUTED_VALUE"""),45776.66666666667)</f>
        <v>45776.66667</v>
      </c>
      <c r="E333" s="1">
        <f>IFERROR(__xludf.DUMMYFUNCTION("""COMPUTED_VALUE"""),1277.13)</f>
        <v>1277.13</v>
      </c>
      <c r="G333" s="2">
        <f>IFERROR(__xludf.DUMMYFUNCTION("""COMPUTED_VALUE"""),45776.66666666667)</f>
        <v>45776.66667</v>
      </c>
      <c r="H333" s="1">
        <f>IFERROR(__xludf.DUMMYFUNCTION("""COMPUTED_VALUE"""),1250.89)</f>
        <v>1250.89</v>
      </c>
      <c r="J333" s="2">
        <f>IFERROR(__xludf.DUMMYFUNCTION("""COMPUTED_VALUE"""),45776.66666666667)</f>
        <v>45776.66667</v>
      </c>
      <c r="K333" s="1">
        <f>IFERROR(__xludf.DUMMYFUNCTION("""COMPUTED_VALUE"""),1272.16)</f>
        <v>1272.16</v>
      </c>
      <c r="M333" s="2">
        <f>IFERROR(__xludf.DUMMYFUNCTION("""COMPUTED_VALUE"""),45776.66666666667)</f>
        <v>45776.66667</v>
      </c>
      <c r="N333" s="1">
        <f>IFERROR(__xludf.DUMMYFUNCTION("""COMPUTED_VALUE"""),1.1205952E7)</f>
        <v>11205952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IFERROR(__xludf.DUMMYFUNCTION("""COMPUTED_VALUE"""),1270.36)</f>
        <v>1270.36</v>
      </c>
      <c r="D334" s="2">
        <f>IFERROR(__xludf.DUMMYFUNCTION("""COMPUTED_VALUE"""),45777.66666666667)</f>
        <v>45777.66667</v>
      </c>
      <c r="E334" s="1">
        <f>IFERROR(__xludf.DUMMYFUNCTION("""COMPUTED_VALUE"""),1310.52)</f>
        <v>1310.52</v>
      </c>
      <c r="G334" s="2">
        <f>IFERROR(__xludf.DUMMYFUNCTION("""COMPUTED_VALUE"""),45777.66666666667)</f>
        <v>45777.66667</v>
      </c>
      <c r="H334" s="1">
        <f>IFERROR(__xludf.DUMMYFUNCTION("""COMPUTED_VALUE"""),1251.92)</f>
        <v>1251.92</v>
      </c>
      <c r="J334" s="2">
        <f>IFERROR(__xludf.DUMMYFUNCTION("""COMPUTED_VALUE"""),45777.66666666667)</f>
        <v>45777.66667</v>
      </c>
      <c r="K334" s="1">
        <f>IFERROR(__xludf.DUMMYFUNCTION("""COMPUTED_VALUE"""),1307.57)</f>
        <v>1307.57</v>
      </c>
      <c r="M334" s="2">
        <f>IFERROR(__xludf.DUMMYFUNCTION("""COMPUTED_VALUE"""),45777.66666666667)</f>
        <v>45777.66667</v>
      </c>
      <c r="N334" s="1">
        <f>IFERROR(__xludf.DUMMYFUNCTION("""COMPUTED_VALUE"""),1.4495978E7)</f>
        <v>14495978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IFERROR(__xludf.DUMMYFUNCTION("""COMPUTED_VALUE"""),1304.69)</f>
        <v>1304.69</v>
      </c>
      <c r="D335" s="2">
        <f>IFERROR(__xludf.DUMMYFUNCTION("""COMPUTED_VALUE"""),45778.66666666667)</f>
        <v>45778.66667</v>
      </c>
      <c r="E335" s="1">
        <f>IFERROR(__xludf.DUMMYFUNCTION("""COMPUTED_VALUE"""),1312.93)</f>
        <v>1312.93</v>
      </c>
      <c r="G335" s="2">
        <f>IFERROR(__xludf.DUMMYFUNCTION("""COMPUTED_VALUE"""),45778.66666666667)</f>
        <v>45778.66667</v>
      </c>
      <c r="H335" s="1">
        <f>IFERROR(__xludf.DUMMYFUNCTION("""COMPUTED_VALUE"""),1280.52)</f>
        <v>1280.52</v>
      </c>
      <c r="J335" s="2">
        <f>IFERROR(__xludf.DUMMYFUNCTION("""COMPUTED_VALUE"""),45778.66666666667)</f>
        <v>45778.66667</v>
      </c>
      <c r="K335" s="1">
        <f>IFERROR(__xludf.DUMMYFUNCTION("""COMPUTED_VALUE"""),1288.27)</f>
        <v>1288.27</v>
      </c>
      <c r="M335" s="2">
        <f>IFERROR(__xludf.DUMMYFUNCTION("""COMPUTED_VALUE"""),45778.66666666667)</f>
        <v>45778.66667</v>
      </c>
      <c r="N335" s="1">
        <f>IFERROR(__xludf.DUMMYFUNCTION("""COMPUTED_VALUE"""),1.1718054E7)</f>
        <v>11718054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IFERROR(__xludf.DUMMYFUNCTION("""COMPUTED_VALUE"""),1299.7)</f>
        <v>1299.7</v>
      </c>
      <c r="D336" s="2">
        <f>IFERROR(__xludf.DUMMYFUNCTION("""COMPUTED_VALUE"""),45779.66666666667)</f>
        <v>45779.66667</v>
      </c>
      <c r="E336" s="1">
        <f>IFERROR(__xludf.DUMMYFUNCTION("""COMPUTED_VALUE"""),1370.39)</f>
        <v>1370.39</v>
      </c>
      <c r="G336" s="2">
        <f>IFERROR(__xludf.DUMMYFUNCTION("""COMPUTED_VALUE"""),45779.66666666667)</f>
        <v>45779.66667</v>
      </c>
      <c r="H336" s="1">
        <f>IFERROR(__xludf.DUMMYFUNCTION("""COMPUTED_VALUE"""),1299.7)</f>
        <v>1299.7</v>
      </c>
      <c r="J336" s="2">
        <f>IFERROR(__xludf.DUMMYFUNCTION("""COMPUTED_VALUE"""),45779.66666666667)</f>
        <v>45779.66667</v>
      </c>
      <c r="K336" s="1">
        <f>IFERROR(__xludf.DUMMYFUNCTION("""COMPUTED_VALUE"""),1354.62)</f>
        <v>1354.62</v>
      </c>
      <c r="M336" s="2">
        <f>IFERROR(__xludf.DUMMYFUNCTION("""COMPUTED_VALUE"""),45779.66666666667)</f>
        <v>45779.66667</v>
      </c>
      <c r="N336" s="1">
        <f>IFERROR(__xludf.DUMMYFUNCTION("""COMPUTED_VALUE"""),1.2069911E7)</f>
        <v>12069911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IFERROR(__xludf.DUMMYFUNCTION("""COMPUTED_VALUE"""),1347.11)</f>
        <v>1347.11</v>
      </c>
      <c r="D337" s="2">
        <f>IFERROR(__xludf.DUMMYFUNCTION("""COMPUTED_VALUE"""),45782.66666666667)</f>
        <v>45782.66667</v>
      </c>
      <c r="E337" s="1">
        <f>IFERROR(__xludf.DUMMYFUNCTION("""COMPUTED_VALUE"""),1363.83)</f>
        <v>1363.83</v>
      </c>
      <c r="G337" s="2">
        <f>IFERROR(__xludf.DUMMYFUNCTION("""COMPUTED_VALUE"""),45782.66666666667)</f>
        <v>45782.66667</v>
      </c>
      <c r="H337" s="1">
        <f>IFERROR(__xludf.DUMMYFUNCTION("""COMPUTED_VALUE"""),1342.75)</f>
        <v>1342.75</v>
      </c>
      <c r="J337" s="2">
        <f>IFERROR(__xludf.DUMMYFUNCTION("""COMPUTED_VALUE"""),45782.66666666667)</f>
        <v>45782.66667</v>
      </c>
      <c r="K337" s="1">
        <f>IFERROR(__xludf.DUMMYFUNCTION("""COMPUTED_VALUE"""),1344.43)</f>
        <v>1344.43</v>
      </c>
      <c r="M337" s="2">
        <f>IFERROR(__xludf.DUMMYFUNCTION("""COMPUTED_VALUE"""),45782.66666666667)</f>
        <v>45782.66667</v>
      </c>
      <c r="N337" s="1">
        <f>IFERROR(__xludf.DUMMYFUNCTION("""COMPUTED_VALUE"""),7821554.0)</f>
        <v>7821554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IFERROR(__xludf.DUMMYFUNCTION("""COMPUTED_VALUE"""),1337.63)</f>
        <v>1337.63</v>
      </c>
      <c r="D338" s="2">
        <f>IFERROR(__xludf.DUMMYFUNCTION("""COMPUTED_VALUE"""),45783.66666666667)</f>
        <v>45783.66667</v>
      </c>
      <c r="E338" s="1">
        <f>IFERROR(__xludf.DUMMYFUNCTION("""COMPUTED_VALUE"""),1338.06)</f>
        <v>1338.06</v>
      </c>
      <c r="G338" s="2">
        <f>IFERROR(__xludf.DUMMYFUNCTION("""COMPUTED_VALUE"""),45783.66666666667)</f>
        <v>45783.66667</v>
      </c>
      <c r="H338" s="1">
        <f>IFERROR(__xludf.DUMMYFUNCTION("""COMPUTED_VALUE"""),1313.05)</f>
        <v>1313.05</v>
      </c>
      <c r="J338" s="2">
        <f>IFERROR(__xludf.DUMMYFUNCTION("""COMPUTED_VALUE"""),45783.66666666667)</f>
        <v>45783.66667</v>
      </c>
      <c r="K338" s="1">
        <f>IFERROR(__xludf.DUMMYFUNCTION("""COMPUTED_VALUE"""),1319.09)</f>
        <v>1319.09</v>
      </c>
      <c r="M338" s="2">
        <f>IFERROR(__xludf.DUMMYFUNCTION("""COMPUTED_VALUE"""),45783.66666666667)</f>
        <v>45783.66667</v>
      </c>
      <c r="N338" s="1">
        <f>IFERROR(__xludf.DUMMYFUNCTION("""COMPUTED_VALUE"""),6068556.0)</f>
        <v>6068556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IFERROR(__xludf.DUMMYFUNCTION("""COMPUTED_VALUE"""),1325.71)</f>
        <v>1325.71</v>
      </c>
      <c r="D339" s="2">
        <f>IFERROR(__xludf.DUMMYFUNCTION("""COMPUTED_VALUE"""),45784.66666666667)</f>
        <v>45784.66667</v>
      </c>
      <c r="E339" s="1">
        <f>IFERROR(__xludf.DUMMYFUNCTION("""COMPUTED_VALUE"""),1346.84)</f>
        <v>1346.84</v>
      </c>
      <c r="G339" s="2">
        <f>IFERROR(__xludf.DUMMYFUNCTION("""COMPUTED_VALUE"""),45784.66666666667)</f>
        <v>45784.66667</v>
      </c>
      <c r="H339" s="1">
        <f>IFERROR(__xludf.DUMMYFUNCTION("""COMPUTED_VALUE"""),1325.71)</f>
        <v>1325.71</v>
      </c>
      <c r="J339" s="2">
        <f>IFERROR(__xludf.DUMMYFUNCTION("""COMPUTED_VALUE"""),45784.66666666667)</f>
        <v>45784.66667</v>
      </c>
      <c r="K339" s="1">
        <f>IFERROR(__xludf.DUMMYFUNCTION("""COMPUTED_VALUE"""),1340.91)</f>
        <v>1340.91</v>
      </c>
      <c r="M339" s="2">
        <f>IFERROR(__xludf.DUMMYFUNCTION("""COMPUTED_VALUE"""),45784.66666666667)</f>
        <v>45784.66667</v>
      </c>
      <c r="N339" s="1">
        <f>IFERROR(__xludf.DUMMYFUNCTION("""COMPUTED_VALUE"""),8249832.0)</f>
        <v>8249832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IFERROR(__xludf.DUMMYFUNCTION("""COMPUTED_VALUE"""),1346.92)</f>
        <v>1346.92</v>
      </c>
      <c r="D340" s="2">
        <f>IFERROR(__xludf.DUMMYFUNCTION("""COMPUTED_VALUE"""),45785.66666666667)</f>
        <v>45785.66667</v>
      </c>
      <c r="E340" s="1">
        <f>IFERROR(__xludf.DUMMYFUNCTION("""COMPUTED_VALUE"""),1393.66)</f>
        <v>1393.66</v>
      </c>
      <c r="G340" s="2">
        <f>IFERROR(__xludf.DUMMYFUNCTION("""COMPUTED_VALUE"""),45785.66666666667)</f>
        <v>45785.66667</v>
      </c>
      <c r="H340" s="1">
        <f>IFERROR(__xludf.DUMMYFUNCTION("""COMPUTED_VALUE"""),1345.03)</f>
        <v>1345.03</v>
      </c>
      <c r="J340" s="2">
        <f>IFERROR(__xludf.DUMMYFUNCTION("""COMPUTED_VALUE"""),45785.66666666667)</f>
        <v>45785.66667</v>
      </c>
      <c r="K340" s="1">
        <f>IFERROR(__xludf.DUMMYFUNCTION("""COMPUTED_VALUE"""),1379.91)</f>
        <v>1379.91</v>
      </c>
      <c r="M340" s="2">
        <f>IFERROR(__xludf.DUMMYFUNCTION("""COMPUTED_VALUE"""),45785.66666666667)</f>
        <v>45785.66667</v>
      </c>
      <c r="N340" s="1">
        <f>IFERROR(__xludf.DUMMYFUNCTION("""COMPUTED_VALUE"""),9683074.0)</f>
        <v>9683074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IFERROR(__xludf.DUMMYFUNCTION("""COMPUTED_VALUE"""),1378.8)</f>
        <v>1378.8</v>
      </c>
      <c r="D341" s="2">
        <f>IFERROR(__xludf.DUMMYFUNCTION("""COMPUTED_VALUE"""),45786.66666666667)</f>
        <v>45786.66667</v>
      </c>
      <c r="E341" s="1">
        <f>IFERROR(__xludf.DUMMYFUNCTION("""COMPUTED_VALUE"""),1382.35)</f>
        <v>1382.35</v>
      </c>
      <c r="G341" s="2">
        <f>IFERROR(__xludf.DUMMYFUNCTION("""COMPUTED_VALUE"""),45786.66666666667)</f>
        <v>45786.66667</v>
      </c>
      <c r="H341" s="1">
        <f>IFERROR(__xludf.DUMMYFUNCTION("""COMPUTED_VALUE"""),1357.22)</f>
        <v>1357.22</v>
      </c>
      <c r="J341" s="2">
        <f>IFERROR(__xludf.DUMMYFUNCTION("""COMPUTED_VALUE"""),45786.66666666667)</f>
        <v>45786.66667</v>
      </c>
      <c r="K341" s="1">
        <f>IFERROR(__xludf.DUMMYFUNCTION("""COMPUTED_VALUE"""),1362.93)</f>
        <v>1362.93</v>
      </c>
      <c r="M341" s="2">
        <f>IFERROR(__xludf.DUMMYFUNCTION("""COMPUTED_VALUE"""),45786.66666666667)</f>
        <v>45786.66667</v>
      </c>
      <c r="N341" s="1">
        <f>IFERROR(__xludf.DUMMYFUNCTION("""COMPUTED_VALUE"""),6915872.0)</f>
        <v>6915872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IFERROR(__xludf.DUMMYFUNCTION("""COMPUTED_VALUE"""),1434.66)</f>
        <v>1434.66</v>
      </c>
      <c r="D342" s="2">
        <f>IFERROR(__xludf.DUMMYFUNCTION("""COMPUTED_VALUE"""),45789.66666666667)</f>
        <v>45789.66667</v>
      </c>
      <c r="E342" s="1">
        <f>IFERROR(__xludf.DUMMYFUNCTION("""COMPUTED_VALUE"""),1536.29)</f>
        <v>1536.29</v>
      </c>
      <c r="G342" s="2">
        <f>IFERROR(__xludf.DUMMYFUNCTION("""COMPUTED_VALUE"""),45789.66666666667)</f>
        <v>45789.66667</v>
      </c>
      <c r="H342" s="1">
        <f>IFERROR(__xludf.DUMMYFUNCTION("""COMPUTED_VALUE"""),1434.66)</f>
        <v>1434.66</v>
      </c>
      <c r="J342" s="2">
        <f>IFERROR(__xludf.DUMMYFUNCTION("""COMPUTED_VALUE"""),45789.66666666667)</f>
        <v>45789.66667</v>
      </c>
      <c r="K342" s="1">
        <f>IFERROR(__xludf.DUMMYFUNCTION("""COMPUTED_VALUE"""),1515.06)</f>
        <v>1515.06</v>
      </c>
      <c r="M342" s="2">
        <f>IFERROR(__xludf.DUMMYFUNCTION("""COMPUTED_VALUE"""),45789.66666666667)</f>
        <v>45789.66667</v>
      </c>
      <c r="N342" s="1">
        <f>IFERROR(__xludf.DUMMYFUNCTION("""COMPUTED_VALUE"""),2.0645095E7)</f>
        <v>20645095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IFERROR(__xludf.DUMMYFUNCTION("""COMPUTED_VALUE"""),1519.04)</f>
        <v>1519.04</v>
      </c>
      <c r="D343" s="2">
        <f>IFERROR(__xludf.DUMMYFUNCTION("""COMPUTED_VALUE"""),45790.66666666667)</f>
        <v>45790.66667</v>
      </c>
      <c r="E343" s="1">
        <f>IFERROR(__xludf.DUMMYFUNCTION("""COMPUTED_VALUE"""),1519.04)</f>
        <v>1519.04</v>
      </c>
      <c r="G343" s="2">
        <f>IFERROR(__xludf.DUMMYFUNCTION("""COMPUTED_VALUE"""),45790.66666666667)</f>
        <v>45790.66667</v>
      </c>
      <c r="H343" s="1">
        <f>IFERROR(__xludf.DUMMYFUNCTION("""COMPUTED_VALUE"""),1486.62)</f>
        <v>1486.62</v>
      </c>
      <c r="J343" s="2">
        <f>IFERROR(__xludf.DUMMYFUNCTION("""COMPUTED_VALUE"""),45790.66666666667)</f>
        <v>45790.66667</v>
      </c>
      <c r="K343" s="1">
        <f>IFERROR(__xludf.DUMMYFUNCTION("""COMPUTED_VALUE"""),1486.62)</f>
        <v>1486.62</v>
      </c>
      <c r="M343" s="2">
        <f>IFERROR(__xludf.DUMMYFUNCTION("""COMPUTED_VALUE"""),45790.66666666667)</f>
        <v>45790.66667</v>
      </c>
      <c r="N343" s="1">
        <f>IFERROR(__xludf.DUMMYFUNCTION("""COMPUTED_VALUE"""),9298163.0)</f>
        <v>9298163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IFERROR(__xludf.DUMMYFUNCTION("""COMPUTED_VALUE"""),1480.82)</f>
        <v>1480.82</v>
      </c>
      <c r="D344" s="2">
        <f>IFERROR(__xludf.DUMMYFUNCTION("""COMPUTED_VALUE"""),45791.66666666667)</f>
        <v>45791.66667</v>
      </c>
      <c r="E344" s="1">
        <f>IFERROR(__xludf.DUMMYFUNCTION("""COMPUTED_VALUE"""),1499.89)</f>
        <v>1499.89</v>
      </c>
      <c r="G344" s="2">
        <f>IFERROR(__xludf.DUMMYFUNCTION("""COMPUTED_VALUE"""),45791.66666666667)</f>
        <v>45791.66667</v>
      </c>
      <c r="H344" s="1">
        <f>IFERROR(__xludf.DUMMYFUNCTION("""COMPUTED_VALUE"""),1466.29)</f>
        <v>1466.29</v>
      </c>
      <c r="J344" s="2">
        <f>IFERROR(__xludf.DUMMYFUNCTION("""COMPUTED_VALUE"""),45791.66666666667)</f>
        <v>45791.66667</v>
      </c>
      <c r="K344" s="1">
        <f>IFERROR(__xludf.DUMMYFUNCTION("""COMPUTED_VALUE"""),1496.17)</f>
        <v>1496.17</v>
      </c>
      <c r="M344" s="2">
        <f>IFERROR(__xludf.DUMMYFUNCTION("""COMPUTED_VALUE"""),45791.66666666667)</f>
        <v>45791.66667</v>
      </c>
      <c r="N344" s="1">
        <f>IFERROR(__xludf.DUMMYFUNCTION("""COMPUTED_VALUE"""),7201842.0)</f>
        <v>7201842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IFERROR(__xludf.DUMMYFUNCTION("""COMPUTED_VALUE"""),1483.94)</f>
        <v>1483.94</v>
      </c>
      <c r="D345" s="2">
        <f>IFERROR(__xludf.DUMMYFUNCTION("""COMPUTED_VALUE"""),45792.66666666667)</f>
        <v>45792.66667</v>
      </c>
      <c r="E345" s="1">
        <f>IFERROR(__xludf.DUMMYFUNCTION("""COMPUTED_VALUE"""),1493.19)</f>
        <v>1493.19</v>
      </c>
      <c r="G345" s="2">
        <f>IFERROR(__xludf.DUMMYFUNCTION("""COMPUTED_VALUE"""),45792.66666666667)</f>
        <v>45792.66667</v>
      </c>
      <c r="H345" s="1">
        <f>IFERROR(__xludf.DUMMYFUNCTION("""COMPUTED_VALUE"""),1474.8)</f>
        <v>1474.8</v>
      </c>
      <c r="J345" s="2">
        <f>IFERROR(__xludf.DUMMYFUNCTION("""COMPUTED_VALUE"""),45792.66666666667)</f>
        <v>45792.66667</v>
      </c>
      <c r="K345" s="1">
        <f>IFERROR(__xludf.DUMMYFUNCTION("""COMPUTED_VALUE"""),1480.45)</f>
        <v>1480.45</v>
      </c>
      <c r="M345" s="2">
        <f>IFERROR(__xludf.DUMMYFUNCTION("""COMPUTED_VALUE"""),45792.66666666667)</f>
        <v>45792.66667</v>
      </c>
      <c r="N345" s="1">
        <f>IFERROR(__xludf.DUMMYFUNCTION("""COMPUTED_VALUE"""),7798914.0)</f>
        <v>7798914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IFERROR(__xludf.DUMMYFUNCTION("""COMPUTED_VALUE"""),1487.0)</f>
        <v>1487</v>
      </c>
      <c r="D346" s="2">
        <f>IFERROR(__xludf.DUMMYFUNCTION("""COMPUTED_VALUE"""),45793.66666666667)</f>
        <v>45793.66667</v>
      </c>
      <c r="E346" s="1">
        <f>IFERROR(__xludf.DUMMYFUNCTION("""COMPUTED_VALUE"""),1495.61)</f>
        <v>1495.61</v>
      </c>
      <c r="G346" s="2">
        <f>IFERROR(__xludf.DUMMYFUNCTION("""COMPUTED_VALUE"""),45793.66666666667)</f>
        <v>45793.66667</v>
      </c>
      <c r="H346" s="1">
        <f>IFERROR(__xludf.DUMMYFUNCTION("""COMPUTED_VALUE"""),1475.3)</f>
        <v>1475.3</v>
      </c>
      <c r="J346" s="2">
        <f>IFERROR(__xludf.DUMMYFUNCTION("""COMPUTED_VALUE"""),45793.66666666667)</f>
        <v>45793.66667</v>
      </c>
      <c r="K346" s="1">
        <f>IFERROR(__xludf.DUMMYFUNCTION("""COMPUTED_VALUE"""),1494.22)</f>
        <v>1494.22</v>
      </c>
      <c r="M346" s="2">
        <f>IFERROR(__xludf.DUMMYFUNCTION("""COMPUTED_VALUE"""),45793.66666666667)</f>
        <v>45793.66667</v>
      </c>
      <c r="N346" s="1">
        <f>IFERROR(__xludf.DUMMYFUNCTION("""COMPUTED_VALUE"""),6200574.0)</f>
        <v>6200574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IFERROR(__xludf.DUMMYFUNCTION("""COMPUTED_VALUE"""),1475.31)</f>
        <v>1475.31</v>
      </c>
      <c r="D347" s="2">
        <f>IFERROR(__xludf.DUMMYFUNCTION("""COMPUTED_VALUE"""),45796.66666666667)</f>
        <v>45796.66667</v>
      </c>
      <c r="E347" s="1">
        <f>IFERROR(__xludf.DUMMYFUNCTION("""COMPUTED_VALUE"""),1491.66)</f>
        <v>1491.66</v>
      </c>
      <c r="G347" s="2">
        <f>IFERROR(__xludf.DUMMYFUNCTION("""COMPUTED_VALUE"""),45796.66666666667)</f>
        <v>45796.66667</v>
      </c>
      <c r="H347" s="1">
        <f>IFERROR(__xludf.DUMMYFUNCTION("""COMPUTED_VALUE"""),1466.77)</f>
        <v>1466.77</v>
      </c>
      <c r="J347" s="2">
        <f>IFERROR(__xludf.DUMMYFUNCTION("""COMPUTED_VALUE"""),45796.66666666667)</f>
        <v>45796.66667</v>
      </c>
      <c r="K347" s="1">
        <f>IFERROR(__xludf.DUMMYFUNCTION("""COMPUTED_VALUE"""),1484.2)</f>
        <v>1484.2</v>
      </c>
      <c r="M347" s="2">
        <f>IFERROR(__xludf.DUMMYFUNCTION("""COMPUTED_VALUE"""),45796.66666666667)</f>
        <v>45796.66667</v>
      </c>
      <c r="N347" s="1">
        <f>IFERROR(__xludf.DUMMYFUNCTION("""COMPUTED_VALUE"""),7208510.0)</f>
        <v>7208510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IFERROR(__xludf.DUMMYFUNCTION("""COMPUTED_VALUE"""),1478.9)</f>
        <v>1478.9</v>
      </c>
      <c r="D348" s="2">
        <f>IFERROR(__xludf.DUMMYFUNCTION("""COMPUTED_VALUE"""),45797.66666666667)</f>
        <v>45797.66667</v>
      </c>
      <c r="E348" s="1">
        <f>IFERROR(__xludf.DUMMYFUNCTION("""COMPUTED_VALUE"""),1491.18)</f>
        <v>1491.18</v>
      </c>
      <c r="G348" s="2">
        <f>IFERROR(__xludf.DUMMYFUNCTION("""COMPUTED_VALUE"""),45797.66666666667)</f>
        <v>45797.66667</v>
      </c>
      <c r="H348" s="1">
        <f>IFERROR(__xludf.DUMMYFUNCTION("""COMPUTED_VALUE"""),1464.05)</f>
        <v>1464.05</v>
      </c>
      <c r="J348" s="2">
        <f>IFERROR(__xludf.DUMMYFUNCTION("""COMPUTED_VALUE"""),45797.66666666667)</f>
        <v>45797.66667</v>
      </c>
      <c r="K348" s="1">
        <f>IFERROR(__xludf.DUMMYFUNCTION("""COMPUTED_VALUE"""),1469.18)</f>
        <v>1469.18</v>
      </c>
      <c r="M348" s="2">
        <f>IFERROR(__xludf.DUMMYFUNCTION("""COMPUTED_VALUE"""),45797.66666666667)</f>
        <v>45797.66667</v>
      </c>
      <c r="N348" s="1">
        <f>IFERROR(__xludf.DUMMYFUNCTION("""COMPUTED_VALUE"""),6683870.0)</f>
        <v>6683870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IFERROR(__xludf.DUMMYFUNCTION("""COMPUTED_VALUE"""),1448.71)</f>
        <v>1448.71</v>
      </c>
      <c r="D349" s="2">
        <f>IFERROR(__xludf.DUMMYFUNCTION("""COMPUTED_VALUE"""),45798.66666666667)</f>
        <v>45798.66667</v>
      </c>
      <c r="E349" s="1">
        <f>IFERROR(__xludf.DUMMYFUNCTION("""COMPUTED_VALUE"""),1457.08)</f>
        <v>1457.08</v>
      </c>
      <c r="G349" s="2">
        <f>IFERROR(__xludf.DUMMYFUNCTION("""COMPUTED_VALUE"""),45798.66666666667)</f>
        <v>45798.66667</v>
      </c>
      <c r="H349" s="1">
        <f>IFERROR(__xludf.DUMMYFUNCTION("""COMPUTED_VALUE"""),1419.64)</f>
        <v>1419.64</v>
      </c>
      <c r="J349" s="2">
        <f>IFERROR(__xludf.DUMMYFUNCTION("""COMPUTED_VALUE"""),45798.66666666667)</f>
        <v>45798.66667</v>
      </c>
      <c r="K349" s="1">
        <f>IFERROR(__xludf.DUMMYFUNCTION("""COMPUTED_VALUE"""),1420.92)</f>
        <v>1420.92</v>
      </c>
      <c r="M349" s="2">
        <f>IFERROR(__xludf.DUMMYFUNCTION("""COMPUTED_VALUE"""),45798.66666666667)</f>
        <v>45798.66667</v>
      </c>
      <c r="N349" s="1">
        <f>IFERROR(__xludf.DUMMYFUNCTION("""COMPUTED_VALUE"""),7382885.0)</f>
        <v>7382885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IFERROR(__xludf.DUMMYFUNCTION("""COMPUTED_VALUE"""),1419.47)</f>
        <v>1419.47</v>
      </c>
      <c r="D350" s="2">
        <f>IFERROR(__xludf.DUMMYFUNCTION("""COMPUTED_VALUE"""),45799.66666666667)</f>
        <v>45799.66667</v>
      </c>
      <c r="E350" s="1">
        <f>IFERROR(__xludf.DUMMYFUNCTION("""COMPUTED_VALUE"""),1420.03)</f>
        <v>1420.03</v>
      </c>
      <c r="G350" s="2">
        <f>IFERROR(__xludf.DUMMYFUNCTION("""COMPUTED_VALUE"""),45799.66666666667)</f>
        <v>45799.66667</v>
      </c>
      <c r="H350" s="1">
        <f>IFERROR(__xludf.DUMMYFUNCTION("""COMPUTED_VALUE"""),1402.84)</f>
        <v>1402.84</v>
      </c>
      <c r="J350" s="2">
        <f>IFERROR(__xludf.DUMMYFUNCTION("""COMPUTED_VALUE"""),45799.66666666667)</f>
        <v>45799.66667</v>
      </c>
      <c r="K350" s="1">
        <f>IFERROR(__xludf.DUMMYFUNCTION("""COMPUTED_VALUE"""),1413.05)</f>
        <v>1413.05</v>
      </c>
      <c r="M350" s="2">
        <f>IFERROR(__xludf.DUMMYFUNCTION("""COMPUTED_VALUE"""),45799.66666666667)</f>
        <v>45799.66667</v>
      </c>
      <c r="N350" s="1">
        <f>IFERROR(__xludf.DUMMYFUNCTION("""COMPUTED_VALUE"""),7960474.0)</f>
        <v>7960474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IFERROR(__xludf.DUMMYFUNCTION("""COMPUTED_VALUE"""),1404.0)</f>
        <v>1404</v>
      </c>
      <c r="D351" s="2">
        <f>IFERROR(__xludf.DUMMYFUNCTION("""COMPUTED_VALUE"""),45800.66666666667)</f>
        <v>45800.66667</v>
      </c>
      <c r="E351" s="1">
        <f>IFERROR(__xludf.DUMMYFUNCTION("""COMPUTED_VALUE"""),1404.0)</f>
        <v>1404</v>
      </c>
      <c r="G351" s="2">
        <f>IFERROR(__xludf.DUMMYFUNCTION("""COMPUTED_VALUE"""),45800.66666666667)</f>
        <v>45800.66667</v>
      </c>
      <c r="H351" s="1">
        <f>IFERROR(__xludf.DUMMYFUNCTION("""COMPUTED_VALUE"""),1377.74)</f>
        <v>1377.74</v>
      </c>
      <c r="J351" s="2">
        <f>IFERROR(__xludf.DUMMYFUNCTION("""COMPUTED_VALUE"""),45800.66666666667)</f>
        <v>45800.66667</v>
      </c>
      <c r="K351" s="1">
        <f>IFERROR(__xludf.DUMMYFUNCTION("""COMPUTED_VALUE"""),1394.65)</f>
        <v>1394.65</v>
      </c>
      <c r="M351" s="2">
        <f>IFERROR(__xludf.DUMMYFUNCTION("""COMPUTED_VALUE"""),45800.66666666667)</f>
        <v>45800.66667</v>
      </c>
      <c r="N351" s="1">
        <f>IFERROR(__xludf.DUMMYFUNCTION("""COMPUTED_VALUE"""),4692310.0)</f>
        <v>4692310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IFERROR(__xludf.DUMMYFUNCTION("""COMPUTED_VALUE"""),1410.91)</f>
        <v>1410.91</v>
      </c>
      <c r="D352" s="2">
        <f>IFERROR(__xludf.DUMMYFUNCTION("""COMPUTED_VALUE"""),45804.66666666667)</f>
        <v>45804.66667</v>
      </c>
      <c r="E352" s="1">
        <f>IFERROR(__xludf.DUMMYFUNCTION("""COMPUTED_VALUE"""),1426.69)</f>
        <v>1426.69</v>
      </c>
      <c r="G352" s="2">
        <f>IFERROR(__xludf.DUMMYFUNCTION("""COMPUTED_VALUE"""),45804.66666666667)</f>
        <v>45804.66667</v>
      </c>
      <c r="H352" s="1">
        <f>IFERROR(__xludf.DUMMYFUNCTION("""COMPUTED_VALUE"""),1400.06)</f>
        <v>1400.06</v>
      </c>
      <c r="J352" s="2">
        <f>IFERROR(__xludf.DUMMYFUNCTION("""COMPUTED_VALUE"""),45804.66666666667)</f>
        <v>45804.66667</v>
      </c>
      <c r="K352" s="1">
        <f>IFERROR(__xludf.DUMMYFUNCTION("""COMPUTED_VALUE"""),1421.64)</f>
        <v>1421.64</v>
      </c>
      <c r="M352" s="2">
        <f>IFERROR(__xludf.DUMMYFUNCTION("""COMPUTED_VALUE"""),45804.66666666667)</f>
        <v>45804.66667</v>
      </c>
      <c r="N352" s="1">
        <f>IFERROR(__xludf.DUMMYFUNCTION("""COMPUTED_VALUE"""),7174722.0)</f>
        <v>7174722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IFERROR(__xludf.DUMMYFUNCTION("""COMPUTED_VALUE"""),1425.89)</f>
        <v>1425.89</v>
      </c>
      <c r="D353" s="2">
        <f>IFERROR(__xludf.DUMMYFUNCTION("""COMPUTED_VALUE"""),45805.66666666667)</f>
        <v>45805.66667</v>
      </c>
      <c r="E353" s="1">
        <f>IFERROR(__xludf.DUMMYFUNCTION("""COMPUTED_VALUE"""),1432.09)</f>
        <v>1432.09</v>
      </c>
      <c r="G353" s="2">
        <f>IFERROR(__xludf.DUMMYFUNCTION("""COMPUTED_VALUE"""),45805.66666666667)</f>
        <v>45805.66667</v>
      </c>
      <c r="H353" s="1">
        <f>IFERROR(__xludf.DUMMYFUNCTION("""COMPUTED_VALUE"""),1405.8)</f>
        <v>1405.8</v>
      </c>
      <c r="J353" s="2">
        <f>IFERROR(__xludf.DUMMYFUNCTION("""COMPUTED_VALUE"""),45805.66666666667)</f>
        <v>45805.66667</v>
      </c>
      <c r="K353" s="1">
        <f>IFERROR(__xludf.DUMMYFUNCTION("""COMPUTED_VALUE"""),1407.26)</f>
        <v>1407.26</v>
      </c>
      <c r="M353" s="2">
        <f>IFERROR(__xludf.DUMMYFUNCTION("""COMPUTED_VALUE"""),45805.66666666667)</f>
        <v>45805.66667</v>
      </c>
      <c r="N353" s="1">
        <f>IFERROR(__xludf.DUMMYFUNCTION("""COMPUTED_VALUE"""),5356487.0)</f>
        <v>5356487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IFERROR(__xludf.DUMMYFUNCTION("""COMPUTED_VALUE"""),1412.83)</f>
        <v>1412.83</v>
      </c>
      <c r="D354" s="2">
        <f>IFERROR(__xludf.DUMMYFUNCTION("""COMPUTED_VALUE"""),45806.66666666667)</f>
        <v>45806.66667</v>
      </c>
      <c r="E354" s="1">
        <f>IFERROR(__xludf.DUMMYFUNCTION("""COMPUTED_VALUE"""),1422.58)</f>
        <v>1422.58</v>
      </c>
      <c r="G354" s="2">
        <f>IFERROR(__xludf.DUMMYFUNCTION("""COMPUTED_VALUE"""),45806.66666666667)</f>
        <v>45806.66667</v>
      </c>
      <c r="H354" s="1">
        <f>IFERROR(__xludf.DUMMYFUNCTION("""COMPUTED_VALUE"""),1394.99)</f>
        <v>1394.99</v>
      </c>
      <c r="J354" s="2">
        <f>IFERROR(__xludf.DUMMYFUNCTION("""COMPUTED_VALUE"""),45806.66666666667)</f>
        <v>45806.66667</v>
      </c>
      <c r="K354" s="1">
        <f>IFERROR(__xludf.DUMMYFUNCTION("""COMPUTED_VALUE"""),1409.04)</f>
        <v>1409.04</v>
      </c>
      <c r="M354" s="2">
        <f>IFERROR(__xludf.DUMMYFUNCTION("""COMPUTED_VALUE"""),45806.66666666667)</f>
        <v>45806.66667</v>
      </c>
      <c r="N354" s="1">
        <f>IFERROR(__xludf.DUMMYFUNCTION("""COMPUTED_VALUE"""),7579065.0)</f>
        <v>7579065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IFERROR(__xludf.DUMMYFUNCTION("""COMPUTED_VALUE"""),1407.58)</f>
        <v>1407.58</v>
      </c>
      <c r="D355" s="2">
        <f>IFERROR(__xludf.DUMMYFUNCTION("""COMPUTED_VALUE"""),45807.66666666667)</f>
        <v>45807.66667</v>
      </c>
      <c r="E355" s="1">
        <f>IFERROR(__xludf.DUMMYFUNCTION("""COMPUTED_VALUE"""),1410.39)</f>
        <v>1410.39</v>
      </c>
      <c r="G355" s="2">
        <f>IFERROR(__xludf.DUMMYFUNCTION("""COMPUTED_VALUE"""),45807.66666666667)</f>
        <v>45807.66667</v>
      </c>
      <c r="H355" s="1">
        <f>IFERROR(__xludf.DUMMYFUNCTION("""COMPUTED_VALUE"""),1380.59)</f>
        <v>1380.59</v>
      </c>
      <c r="J355" s="2">
        <f>IFERROR(__xludf.DUMMYFUNCTION("""COMPUTED_VALUE"""),45807.66666666667)</f>
        <v>45807.66667</v>
      </c>
      <c r="K355" s="1">
        <f>IFERROR(__xludf.DUMMYFUNCTION("""COMPUTED_VALUE"""),1389.61)</f>
        <v>1389.61</v>
      </c>
      <c r="M355" s="2">
        <f>IFERROR(__xludf.DUMMYFUNCTION("""COMPUTED_VALUE"""),45807.66666666667)</f>
        <v>45807.66667</v>
      </c>
      <c r="N355" s="1">
        <f>IFERROR(__xludf.DUMMYFUNCTION("""COMPUTED_VALUE"""),1.019953E7)</f>
        <v>10199530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IFERROR(__xludf.DUMMYFUNCTION("""COMPUTED_VALUE"""),1401.42)</f>
        <v>1401.42</v>
      </c>
      <c r="D356" s="2">
        <f>IFERROR(__xludf.DUMMYFUNCTION("""COMPUTED_VALUE"""),45810.66666666667)</f>
        <v>45810.66667</v>
      </c>
      <c r="E356" s="1">
        <f>IFERROR(__xludf.DUMMYFUNCTION("""COMPUTED_VALUE"""),1401.42)</f>
        <v>1401.42</v>
      </c>
      <c r="G356" s="2">
        <f>IFERROR(__xludf.DUMMYFUNCTION("""COMPUTED_VALUE"""),45810.66666666667)</f>
        <v>45810.66667</v>
      </c>
      <c r="H356" s="1">
        <f>IFERROR(__xludf.DUMMYFUNCTION("""COMPUTED_VALUE"""),1360.82)</f>
        <v>1360.82</v>
      </c>
      <c r="J356" s="2">
        <f>IFERROR(__xludf.DUMMYFUNCTION("""COMPUTED_VALUE"""),45810.66666666667)</f>
        <v>45810.66667</v>
      </c>
      <c r="K356" s="1">
        <f>IFERROR(__xludf.DUMMYFUNCTION("""COMPUTED_VALUE"""),1382.97)</f>
        <v>1382.97</v>
      </c>
      <c r="M356" s="2">
        <f>IFERROR(__xludf.DUMMYFUNCTION("""COMPUTED_VALUE"""),45810.66666666667)</f>
        <v>45810.66667</v>
      </c>
      <c r="N356" s="1">
        <f>IFERROR(__xludf.DUMMYFUNCTION("""COMPUTED_VALUE"""),8013057.0)</f>
        <v>8013057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IFERROR(__xludf.DUMMYFUNCTION("""COMPUTED_VALUE"""),1384.05)</f>
        <v>1384.05</v>
      </c>
      <c r="D357" s="2">
        <f>IFERROR(__xludf.DUMMYFUNCTION("""COMPUTED_VALUE"""),45811.66666666667)</f>
        <v>45811.66667</v>
      </c>
      <c r="E357" s="1">
        <f>IFERROR(__xludf.DUMMYFUNCTION("""COMPUTED_VALUE"""),1418.87)</f>
        <v>1418.87</v>
      </c>
      <c r="G357" s="2">
        <f>IFERROR(__xludf.DUMMYFUNCTION("""COMPUTED_VALUE"""),45811.66666666667)</f>
        <v>45811.66667</v>
      </c>
      <c r="H357" s="1">
        <f>IFERROR(__xludf.DUMMYFUNCTION("""COMPUTED_VALUE"""),1373.57)</f>
        <v>1373.57</v>
      </c>
      <c r="J357" s="2">
        <f>IFERROR(__xludf.DUMMYFUNCTION("""COMPUTED_VALUE"""),45811.66666666667)</f>
        <v>45811.66667</v>
      </c>
      <c r="K357" s="1">
        <f>IFERROR(__xludf.DUMMYFUNCTION("""COMPUTED_VALUE"""),1410.37)</f>
        <v>1410.37</v>
      </c>
      <c r="M357" s="2">
        <f>IFERROR(__xludf.DUMMYFUNCTION("""COMPUTED_VALUE"""),45811.66666666667)</f>
        <v>45811.66667</v>
      </c>
      <c r="N357" s="1">
        <f>IFERROR(__xludf.DUMMYFUNCTION("""COMPUTED_VALUE"""),7025441.0)</f>
        <v>7025441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IFERROR(__xludf.DUMMYFUNCTION("""COMPUTED_VALUE"""),1409.59)</f>
        <v>1409.59</v>
      </c>
      <c r="D358" s="2">
        <f>IFERROR(__xludf.DUMMYFUNCTION("""COMPUTED_VALUE"""),45812.66666666667)</f>
        <v>45812.66667</v>
      </c>
      <c r="E358" s="1">
        <f>IFERROR(__xludf.DUMMYFUNCTION("""COMPUTED_VALUE"""),1413.28)</f>
        <v>1413.28</v>
      </c>
      <c r="G358" s="2">
        <f>IFERROR(__xludf.DUMMYFUNCTION("""COMPUTED_VALUE"""),45812.66666666667)</f>
        <v>45812.66667</v>
      </c>
      <c r="H358" s="1">
        <f>IFERROR(__xludf.DUMMYFUNCTION("""COMPUTED_VALUE"""),1387.97)</f>
        <v>1387.97</v>
      </c>
      <c r="J358" s="2">
        <f>IFERROR(__xludf.DUMMYFUNCTION("""COMPUTED_VALUE"""),45812.66666666667)</f>
        <v>45812.66667</v>
      </c>
      <c r="K358" s="1">
        <f>IFERROR(__xludf.DUMMYFUNCTION("""COMPUTED_VALUE"""),1402.85)</f>
        <v>1402.85</v>
      </c>
      <c r="M358" s="2">
        <f>IFERROR(__xludf.DUMMYFUNCTION("""COMPUTED_VALUE"""),45812.66666666667)</f>
        <v>45812.66667</v>
      </c>
      <c r="N358" s="1">
        <f>IFERROR(__xludf.DUMMYFUNCTION("""COMPUTED_VALUE"""),6231838.0)</f>
        <v>6231838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IFERROR(__xludf.DUMMYFUNCTION("""COMPUTED_VALUE"""),1395.15)</f>
        <v>1395.15</v>
      </c>
      <c r="D359" s="2">
        <f>IFERROR(__xludf.DUMMYFUNCTION("""COMPUTED_VALUE"""),45813.66666666667)</f>
        <v>45813.66667</v>
      </c>
      <c r="E359" s="1">
        <f>IFERROR(__xludf.DUMMYFUNCTION("""COMPUTED_VALUE"""),1406.32)</f>
        <v>1406.32</v>
      </c>
      <c r="G359" s="2">
        <f>IFERROR(__xludf.DUMMYFUNCTION("""COMPUTED_VALUE"""),45813.66666666667)</f>
        <v>45813.66667</v>
      </c>
      <c r="H359" s="1">
        <f>IFERROR(__xludf.DUMMYFUNCTION("""COMPUTED_VALUE"""),1377.9)</f>
        <v>1377.9</v>
      </c>
      <c r="J359" s="2">
        <f>IFERROR(__xludf.DUMMYFUNCTION("""COMPUTED_VALUE"""),45813.66666666667)</f>
        <v>45813.66667</v>
      </c>
      <c r="K359" s="1">
        <f>IFERROR(__xludf.DUMMYFUNCTION("""COMPUTED_VALUE"""),1390.37)</f>
        <v>1390.37</v>
      </c>
      <c r="M359" s="2">
        <f>IFERROR(__xludf.DUMMYFUNCTION("""COMPUTED_VALUE"""),45813.66666666667)</f>
        <v>45813.66667</v>
      </c>
      <c r="N359" s="1">
        <f>IFERROR(__xludf.DUMMYFUNCTION("""COMPUTED_VALUE"""),6486375.0)</f>
        <v>6486375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IFERROR(__xludf.DUMMYFUNCTION("""COMPUTED_VALUE"""),1410.11)</f>
        <v>1410.11</v>
      </c>
      <c r="D360" s="2">
        <f>IFERROR(__xludf.DUMMYFUNCTION("""COMPUTED_VALUE"""),45814.66666666667)</f>
        <v>45814.66667</v>
      </c>
      <c r="E360" s="1">
        <f>IFERROR(__xludf.DUMMYFUNCTION("""COMPUTED_VALUE"""),1419.41)</f>
        <v>1419.41</v>
      </c>
      <c r="G360" s="2">
        <f>IFERROR(__xludf.DUMMYFUNCTION("""COMPUTED_VALUE"""),45814.66666666667)</f>
        <v>45814.66667</v>
      </c>
      <c r="H360" s="1">
        <f>IFERROR(__xludf.DUMMYFUNCTION("""COMPUTED_VALUE"""),1392.79)</f>
        <v>1392.79</v>
      </c>
      <c r="J360" s="2">
        <f>IFERROR(__xludf.DUMMYFUNCTION("""COMPUTED_VALUE"""),45814.66666666667)</f>
        <v>45814.66667</v>
      </c>
      <c r="K360" s="1">
        <f>IFERROR(__xludf.DUMMYFUNCTION("""COMPUTED_VALUE"""),1398.78)</f>
        <v>1398.78</v>
      </c>
      <c r="M360" s="2">
        <f>IFERROR(__xludf.DUMMYFUNCTION("""COMPUTED_VALUE"""),45814.66666666667)</f>
        <v>45814.66667</v>
      </c>
      <c r="N360" s="1">
        <f>IFERROR(__xludf.DUMMYFUNCTION("""COMPUTED_VALUE"""),6332867.0)</f>
        <v>6332867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IFERROR(__xludf.DUMMYFUNCTION("""COMPUTED_VALUE"""),1407.11)</f>
        <v>1407.11</v>
      </c>
      <c r="D361" s="2">
        <f>IFERROR(__xludf.DUMMYFUNCTION("""COMPUTED_VALUE"""),45817.66666666667)</f>
        <v>45817.66667</v>
      </c>
      <c r="E361" s="1">
        <f>IFERROR(__xludf.DUMMYFUNCTION("""COMPUTED_VALUE"""),1424.68)</f>
        <v>1424.68</v>
      </c>
      <c r="G361" s="2">
        <f>IFERROR(__xludf.DUMMYFUNCTION("""COMPUTED_VALUE"""),45817.66666666667)</f>
        <v>45817.66667</v>
      </c>
      <c r="H361" s="1">
        <f>IFERROR(__xludf.DUMMYFUNCTION("""COMPUTED_VALUE"""),1395.84)</f>
        <v>1395.84</v>
      </c>
      <c r="J361" s="2">
        <f>IFERROR(__xludf.DUMMYFUNCTION("""COMPUTED_VALUE"""),45817.66666666667)</f>
        <v>45817.66667</v>
      </c>
      <c r="K361" s="1">
        <f>IFERROR(__xludf.DUMMYFUNCTION("""COMPUTED_VALUE"""),1411.84)</f>
        <v>1411.84</v>
      </c>
      <c r="M361" s="2">
        <f>IFERROR(__xludf.DUMMYFUNCTION("""COMPUTED_VALUE"""),45817.66666666667)</f>
        <v>45817.66667</v>
      </c>
      <c r="N361" s="1">
        <f>IFERROR(__xludf.DUMMYFUNCTION("""COMPUTED_VALUE"""),6320213.0)</f>
        <v>6320213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IFERROR(__xludf.DUMMYFUNCTION("""COMPUTED_VALUE"""),1423.44)</f>
        <v>1423.44</v>
      </c>
      <c r="D362" s="2">
        <f>IFERROR(__xludf.DUMMYFUNCTION("""COMPUTED_VALUE"""),45818.66666666667)</f>
        <v>45818.66667</v>
      </c>
      <c r="E362" s="1">
        <f>IFERROR(__xludf.DUMMYFUNCTION("""COMPUTED_VALUE"""),1456.61)</f>
        <v>1456.61</v>
      </c>
      <c r="G362" s="2">
        <f>IFERROR(__xludf.DUMMYFUNCTION("""COMPUTED_VALUE"""),45818.66666666667)</f>
        <v>45818.66667</v>
      </c>
      <c r="H362" s="1">
        <f>IFERROR(__xludf.DUMMYFUNCTION("""COMPUTED_VALUE"""),1415.56)</f>
        <v>1415.56</v>
      </c>
      <c r="J362" s="2">
        <f>IFERROR(__xludf.DUMMYFUNCTION("""COMPUTED_VALUE"""),45818.66666666667)</f>
        <v>45818.66667</v>
      </c>
      <c r="K362" s="1">
        <f>IFERROR(__xludf.DUMMYFUNCTION("""COMPUTED_VALUE"""),1454.6)</f>
        <v>1454.6</v>
      </c>
      <c r="M362" s="2">
        <f>IFERROR(__xludf.DUMMYFUNCTION("""COMPUTED_VALUE"""),45818.66666666667)</f>
        <v>45818.66667</v>
      </c>
      <c r="N362" s="1">
        <f>IFERROR(__xludf.DUMMYFUNCTION("""COMPUTED_VALUE"""),8853173.0)</f>
        <v>8853173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IFERROR(__xludf.DUMMYFUNCTION("""COMPUTED_VALUE"""),1458.68)</f>
        <v>1458.68</v>
      </c>
      <c r="D363" s="2">
        <f>IFERROR(__xludf.DUMMYFUNCTION("""COMPUTED_VALUE"""),45819.66666666667)</f>
        <v>45819.66667</v>
      </c>
      <c r="E363" s="1">
        <f>IFERROR(__xludf.DUMMYFUNCTION("""COMPUTED_VALUE"""),1468.08)</f>
        <v>1468.08</v>
      </c>
      <c r="G363" s="2">
        <f>IFERROR(__xludf.DUMMYFUNCTION("""COMPUTED_VALUE"""),45819.66666666667)</f>
        <v>45819.66667</v>
      </c>
      <c r="H363" s="1">
        <f>IFERROR(__xludf.DUMMYFUNCTION("""COMPUTED_VALUE"""),1404.66)</f>
        <v>1404.66</v>
      </c>
      <c r="J363" s="2">
        <f>IFERROR(__xludf.DUMMYFUNCTION("""COMPUTED_VALUE"""),45819.66666666667)</f>
        <v>45819.66667</v>
      </c>
      <c r="K363" s="1">
        <f>IFERROR(__xludf.DUMMYFUNCTION("""COMPUTED_VALUE"""),1409.5)</f>
        <v>1409.5</v>
      </c>
      <c r="M363" s="2">
        <f>IFERROR(__xludf.DUMMYFUNCTION("""COMPUTED_VALUE"""),45819.66666666667)</f>
        <v>45819.66667</v>
      </c>
      <c r="N363" s="1">
        <f>IFERROR(__xludf.DUMMYFUNCTION("""COMPUTED_VALUE"""),7179645.0)</f>
        <v>7179645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IFERROR(__xludf.DUMMYFUNCTION("""COMPUTED_VALUE"""),1402.04)</f>
        <v>1402.04</v>
      </c>
      <c r="D364" s="2">
        <f>IFERROR(__xludf.DUMMYFUNCTION("""COMPUTED_VALUE"""),45820.66666666667)</f>
        <v>45820.66667</v>
      </c>
      <c r="E364" s="1">
        <f>IFERROR(__xludf.DUMMYFUNCTION("""COMPUTED_VALUE"""),1418.41)</f>
        <v>1418.41</v>
      </c>
      <c r="G364" s="2">
        <f>IFERROR(__xludf.DUMMYFUNCTION("""COMPUTED_VALUE"""),45820.66666666667)</f>
        <v>45820.66667</v>
      </c>
      <c r="H364" s="1">
        <f>IFERROR(__xludf.DUMMYFUNCTION("""COMPUTED_VALUE"""),1384.74)</f>
        <v>1384.74</v>
      </c>
      <c r="J364" s="2">
        <f>IFERROR(__xludf.DUMMYFUNCTION("""COMPUTED_VALUE"""),45820.66666666667)</f>
        <v>45820.66667</v>
      </c>
      <c r="K364" s="1">
        <f>IFERROR(__xludf.DUMMYFUNCTION("""COMPUTED_VALUE"""),1418.28)</f>
        <v>1418.28</v>
      </c>
      <c r="M364" s="2">
        <f>IFERROR(__xludf.DUMMYFUNCTION("""COMPUTED_VALUE"""),45820.66666666667)</f>
        <v>45820.66667</v>
      </c>
      <c r="N364" s="1">
        <f>IFERROR(__xludf.DUMMYFUNCTION("""COMPUTED_VALUE"""),5871919.0)</f>
        <v>5871919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IFERROR(__xludf.DUMMYFUNCTION("""COMPUTED_VALUE"""),1410.19)</f>
        <v>1410.19</v>
      </c>
      <c r="D365" s="2">
        <f>IFERROR(__xludf.DUMMYFUNCTION("""COMPUTED_VALUE"""),45821.66666666667)</f>
        <v>45821.66667</v>
      </c>
      <c r="E365" s="1">
        <f>IFERROR(__xludf.DUMMYFUNCTION("""COMPUTED_VALUE"""),1413.96)</f>
        <v>1413.96</v>
      </c>
      <c r="G365" s="2">
        <f>IFERROR(__xludf.DUMMYFUNCTION("""COMPUTED_VALUE"""),45821.66666666667)</f>
        <v>45821.66667</v>
      </c>
      <c r="H365" s="1">
        <f>IFERROR(__xludf.DUMMYFUNCTION("""COMPUTED_VALUE"""),1392.55)</f>
        <v>1392.55</v>
      </c>
      <c r="J365" s="2">
        <f>IFERROR(__xludf.DUMMYFUNCTION("""COMPUTED_VALUE"""),45821.66666666667)</f>
        <v>45821.66667</v>
      </c>
      <c r="K365" s="1">
        <f>IFERROR(__xludf.DUMMYFUNCTION("""COMPUTED_VALUE"""),1399.41)</f>
        <v>1399.41</v>
      </c>
      <c r="M365" s="2">
        <f>IFERROR(__xludf.DUMMYFUNCTION("""COMPUTED_VALUE"""),45821.66666666667)</f>
        <v>45821.66667</v>
      </c>
      <c r="N365" s="1">
        <f>IFERROR(__xludf.DUMMYFUNCTION("""COMPUTED_VALUE"""),7492083.0)</f>
        <v>7492083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IFERROR(__xludf.DUMMYFUNCTION("""COMPUTED_VALUE"""),1408.96)</f>
        <v>1408.96</v>
      </c>
      <c r="D366" s="2">
        <f>IFERROR(__xludf.DUMMYFUNCTION("""COMPUTED_VALUE"""),45824.66666666667)</f>
        <v>45824.66667</v>
      </c>
      <c r="E366" s="1">
        <f>IFERROR(__xludf.DUMMYFUNCTION("""COMPUTED_VALUE"""),1424.36)</f>
        <v>1424.36</v>
      </c>
      <c r="G366" s="2">
        <f>IFERROR(__xludf.DUMMYFUNCTION("""COMPUTED_VALUE"""),45824.66666666667)</f>
        <v>45824.66667</v>
      </c>
      <c r="H366" s="1">
        <f>IFERROR(__xludf.DUMMYFUNCTION("""COMPUTED_VALUE"""),1394.03)</f>
        <v>1394.03</v>
      </c>
      <c r="J366" s="2">
        <f>IFERROR(__xludf.DUMMYFUNCTION("""COMPUTED_VALUE"""),45824.66666666667)</f>
        <v>45824.66667</v>
      </c>
      <c r="K366" s="1">
        <f>IFERROR(__xludf.DUMMYFUNCTION("""COMPUTED_VALUE"""),1410.72)</f>
        <v>1410.72</v>
      </c>
      <c r="M366" s="2">
        <f>IFERROR(__xludf.DUMMYFUNCTION("""COMPUTED_VALUE"""),45824.66666666667)</f>
        <v>45824.66667</v>
      </c>
      <c r="N366" s="1">
        <f>IFERROR(__xludf.DUMMYFUNCTION("""COMPUTED_VALUE"""),7748831.0)</f>
        <v>7748831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IFERROR(__xludf.DUMMYFUNCTION("""COMPUTED_VALUE"""),1402.53)</f>
        <v>1402.53</v>
      </c>
      <c r="D367" s="2">
        <f>IFERROR(__xludf.DUMMYFUNCTION("""COMPUTED_VALUE"""),45825.66666666667)</f>
        <v>45825.66667</v>
      </c>
      <c r="E367" s="1">
        <f>IFERROR(__xludf.DUMMYFUNCTION("""COMPUTED_VALUE"""),1412.41)</f>
        <v>1412.41</v>
      </c>
      <c r="G367" s="2">
        <f>IFERROR(__xludf.DUMMYFUNCTION("""COMPUTED_VALUE"""),45825.66666666667)</f>
        <v>45825.66667</v>
      </c>
      <c r="H367" s="1">
        <f>IFERROR(__xludf.DUMMYFUNCTION("""COMPUTED_VALUE"""),1381.58)</f>
        <v>1381.58</v>
      </c>
      <c r="J367" s="2">
        <f>IFERROR(__xludf.DUMMYFUNCTION("""COMPUTED_VALUE"""),45825.66666666667)</f>
        <v>45825.66667</v>
      </c>
      <c r="K367" s="1">
        <f>IFERROR(__xludf.DUMMYFUNCTION("""COMPUTED_VALUE"""),1384.53)</f>
        <v>1384.53</v>
      </c>
      <c r="M367" s="2">
        <f>IFERROR(__xludf.DUMMYFUNCTION("""COMPUTED_VALUE"""),45825.66666666667)</f>
        <v>45825.66667</v>
      </c>
      <c r="N367" s="1">
        <f>IFERROR(__xludf.DUMMYFUNCTION("""COMPUTED_VALUE"""),6114964.0)</f>
        <v>6114964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IFERROR(__xludf.DUMMYFUNCTION("""COMPUTED_VALUE"""),1390.41)</f>
        <v>1390.41</v>
      </c>
      <c r="D368" s="2">
        <f>IFERROR(__xludf.DUMMYFUNCTION("""COMPUTED_VALUE"""),45826.66666666667)</f>
        <v>45826.66667</v>
      </c>
      <c r="E368" s="1">
        <f>IFERROR(__xludf.DUMMYFUNCTION("""COMPUTED_VALUE"""),1403.82)</f>
        <v>1403.82</v>
      </c>
      <c r="G368" s="2">
        <f>IFERROR(__xludf.DUMMYFUNCTION("""COMPUTED_VALUE"""),45826.66666666667)</f>
        <v>45826.66667</v>
      </c>
      <c r="H368" s="1">
        <f>IFERROR(__xludf.DUMMYFUNCTION("""COMPUTED_VALUE"""),1376.19)</f>
        <v>1376.19</v>
      </c>
      <c r="J368" s="2">
        <f>IFERROR(__xludf.DUMMYFUNCTION("""COMPUTED_VALUE"""),45826.66666666667)</f>
        <v>45826.66667</v>
      </c>
      <c r="K368" s="1">
        <f>IFERROR(__xludf.DUMMYFUNCTION("""COMPUTED_VALUE"""),1383.61)</f>
        <v>1383.61</v>
      </c>
      <c r="M368" s="2">
        <f>IFERROR(__xludf.DUMMYFUNCTION("""COMPUTED_VALUE"""),45826.66666666667)</f>
        <v>45826.66667</v>
      </c>
      <c r="N368" s="1">
        <f>IFERROR(__xludf.DUMMYFUNCTION("""COMPUTED_VALUE"""),7433830.0)</f>
        <v>7433830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IFERROR(__xludf.DUMMYFUNCTION("""COMPUTED_VALUE"""),1394.07)</f>
        <v>1394.07</v>
      </c>
      <c r="D369" s="2">
        <f>IFERROR(__xludf.DUMMYFUNCTION("""COMPUTED_VALUE"""),45828.66666666667)</f>
        <v>45828.66667</v>
      </c>
      <c r="E369" s="1">
        <f>IFERROR(__xludf.DUMMYFUNCTION("""COMPUTED_VALUE"""),1405.78)</f>
        <v>1405.78</v>
      </c>
      <c r="G369" s="2">
        <f>IFERROR(__xludf.DUMMYFUNCTION("""COMPUTED_VALUE"""),45828.66666666667)</f>
        <v>45828.66667</v>
      </c>
      <c r="H369" s="1">
        <f>IFERROR(__xludf.DUMMYFUNCTION("""COMPUTED_VALUE"""),1376.05)</f>
        <v>1376.05</v>
      </c>
      <c r="J369" s="2">
        <f>IFERROR(__xludf.DUMMYFUNCTION("""COMPUTED_VALUE"""),45828.66666666667)</f>
        <v>45828.66667</v>
      </c>
      <c r="K369" s="1">
        <f>IFERROR(__xludf.DUMMYFUNCTION("""COMPUTED_VALUE"""),1381.35)</f>
        <v>1381.35</v>
      </c>
      <c r="M369" s="2">
        <f>IFERROR(__xludf.DUMMYFUNCTION("""COMPUTED_VALUE"""),45828.66666666667)</f>
        <v>45828.66667</v>
      </c>
      <c r="N369" s="1">
        <f>IFERROR(__xludf.DUMMYFUNCTION("""COMPUTED_VALUE"""),1.0458932E7)</f>
        <v>10458932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IFERROR(__xludf.DUMMYFUNCTION("""COMPUTED_VALUE"""),1375.35)</f>
        <v>1375.35</v>
      </c>
      <c r="D370" s="2">
        <f>IFERROR(__xludf.DUMMYFUNCTION("""COMPUTED_VALUE"""),45831.66666666667)</f>
        <v>45831.66667</v>
      </c>
      <c r="E370" s="1">
        <f>IFERROR(__xludf.DUMMYFUNCTION("""COMPUTED_VALUE"""),1427.81)</f>
        <v>1427.81</v>
      </c>
      <c r="G370" s="2">
        <f>IFERROR(__xludf.DUMMYFUNCTION("""COMPUTED_VALUE"""),45831.66666666667)</f>
        <v>45831.66667</v>
      </c>
      <c r="H370" s="1">
        <f>IFERROR(__xludf.DUMMYFUNCTION("""COMPUTED_VALUE"""),1373.52)</f>
        <v>1373.52</v>
      </c>
      <c r="J370" s="2">
        <f>IFERROR(__xludf.DUMMYFUNCTION("""COMPUTED_VALUE"""),45831.66666666667)</f>
        <v>45831.66667</v>
      </c>
      <c r="K370" s="1">
        <f>IFERROR(__xludf.DUMMYFUNCTION("""COMPUTED_VALUE"""),1426.88)</f>
        <v>1426.88</v>
      </c>
      <c r="M370" s="2">
        <f>IFERROR(__xludf.DUMMYFUNCTION("""COMPUTED_VALUE"""),45831.66666666667)</f>
        <v>45831.66667</v>
      </c>
      <c r="N370" s="1">
        <f>IFERROR(__xludf.DUMMYFUNCTION("""COMPUTED_VALUE"""),7109647.0)</f>
        <v>7109647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IFERROR(__xludf.DUMMYFUNCTION("""COMPUTED_VALUE"""),1430.28)</f>
        <v>1430.28</v>
      </c>
      <c r="D371" s="2">
        <f>IFERROR(__xludf.DUMMYFUNCTION("""COMPUTED_VALUE"""),45832.66666666667)</f>
        <v>45832.66667</v>
      </c>
      <c r="E371" s="1">
        <f>IFERROR(__xludf.DUMMYFUNCTION("""COMPUTED_VALUE"""),1451.61)</f>
        <v>1451.61</v>
      </c>
      <c r="G371" s="2">
        <f>IFERROR(__xludf.DUMMYFUNCTION("""COMPUTED_VALUE"""),45832.66666666667)</f>
        <v>45832.66667</v>
      </c>
      <c r="H371" s="1">
        <f>IFERROR(__xludf.DUMMYFUNCTION("""COMPUTED_VALUE"""),1430.28)</f>
        <v>1430.28</v>
      </c>
      <c r="J371" s="2">
        <f>IFERROR(__xludf.DUMMYFUNCTION("""COMPUTED_VALUE"""),45832.66666666667)</f>
        <v>45832.66667</v>
      </c>
      <c r="K371" s="1">
        <f>IFERROR(__xludf.DUMMYFUNCTION("""COMPUTED_VALUE"""),1436.47)</f>
        <v>1436.47</v>
      </c>
      <c r="M371" s="2">
        <f>IFERROR(__xludf.DUMMYFUNCTION("""COMPUTED_VALUE"""),45832.66666666667)</f>
        <v>45832.66667</v>
      </c>
      <c r="N371" s="1">
        <f>IFERROR(__xludf.DUMMYFUNCTION("""COMPUTED_VALUE"""),8140089.0)</f>
        <v>8140089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IFERROR(__xludf.DUMMYFUNCTION("""COMPUTED_VALUE"""),1436.1)</f>
        <v>1436.1</v>
      </c>
      <c r="D372" s="2">
        <f>IFERROR(__xludf.DUMMYFUNCTION("""COMPUTED_VALUE"""),45833.66666666667)</f>
        <v>45833.66667</v>
      </c>
      <c r="E372" s="1">
        <f>IFERROR(__xludf.DUMMYFUNCTION("""COMPUTED_VALUE"""),1436.1)</f>
        <v>1436.1</v>
      </c>
      <c r="G372" s="2">
        <f>IFERROR(__xludf.DUMMYFUNCTION("""COMPUTED_VALUE"""),45833.66666666667)</f>
        <v>45833.66667</v>
      </c>
      <c r="H372" s="1">
        <f>IFERROR(__xludf.DUMMYFUNCTION("""COMPUTED_VALUE"""),1413.26)</f>
        <v>1413.26</v>
      </c>
      <c r="J372" s="2">
        <f>IFERROR(__xludf.DUMMYFUNCTION("""COMPUTED_VALUE"""),45833.66666666667)</f>
        <v>45833.66667</v>
      </c>
      <c r="K372" s="1">
        <f>IFERROR(__xludf.DUMMYFUNCTION("""COMPUTED_VALUE"""),1421.22)</f>
        <v>1421.22</v>
      </c>
      <c r="M372" s="2">
        <f>IFERROR(__xludf.DUMMYFUNCTION("""COMPUTED_VALUE"""),45833.66666666667)</f>
        <v>45833.66667</v>
      </c>
      <c r="N372" s="1">
        <f>IFERROR(__xludf.DUMMYFUNCTION("""COMPUTED_VALUE"""),5378797.0)</f>
        <v>5378797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IFERROR(__xludf.DUMMYFUNCTION("""COMPUTED_VALUE"""),1426.7)</f>
        <v>1426.7</v>
      </c>
      <c r="D373" s="2">
        <f>IFERROR(__xludf.DUMMYFUNCTION("""COMPUTED_VALUE"""),45834.66666666667)</f>
        <v>45834.66667</v>
      </c>
      <c r="E373" s="1">
        <f>IFERROR(__xludf.DUMMYFUNCTION("""COMPUTED_VALUE"""),1432.9)</f>
        <v>1432.9</v>
      </c>
      <c r="G373" s="2">
        <f>IFERROR(__xludf.DUMMYFUNCTION("""COMPUTED_VALUE"""),45834.66666666667)</f>
        <v>45834.66667</v>
      </c>
      <c r="H373" s="1">
        <f>IFERROR(__xludf.DUMMYFUNCTION("""COMPUTED_VALUE"""),1416.1)</f>
        <v>1416.1</v>
      </c>
      <c r="J373" s="2">
        <f>IFERROR(__xludf.DUMMYFUNCTION("""COMPUTED_VALUE"""),45834.66666666667)</f>
        <v>45834.66667</v>
      </c>
      <c r="K373" s="1">
        <f>IFERROR(__xludf.DUMMYFUNCTION("""COMPUTED_VALUE"""),1425.14)</f>
        <v>1425.14</v>
      </c>
      <c r="M373" s="2">
        <f>IFERROR(__xludf.DUMMYFUNCTION("""COMPUTED_VALUE"""),45834.66666666667)</f>
        <v>45834.66667</v>
      </c>
      <c r="N373" s="1">
        <f>IFERROR(__xludf.DUMMYFUNCTION("""COMPUTED_VALUE"""),7065067.0)</f>
        <v>7065067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IFERROR(__xludf.DUMMYFUNCTION("""COMPUTED_VALUE"""),1427.02)</f>
        <v>1427.02</v>
      </c>
      <c r="D374" s="2">
        <f>IFERROR(__xludf.DUMMYFUNCTION("""COMPUTED_VALUE"""),45835.66666666667)</f>
        <v>45835.66667</v>
      </c>
      <c r="E374" s="1">
        <f>IFERROR(__xludf.DUMMYFUNCTION("""COMPUTED_VALUE"""),1454.64)</f>
        <v>1454.64</v>
      </c>
      <c r="G374" s="2">
        <f>IFERROR(__xludf.DUMMYFUNCTION("""COMPUTED_VALUE"""),45835.66666666667)</f>
        <v>45835.66667</v>
      </c>
      <c r="H374" s="1">
        <f>IFERROR(__xludf.DUMMYFUNCTION("""COMPUTED_VALUE"""),1427.02)</f>
        <v>1427.02</v>
      </c>
      <c r="J374" s="2">
        <f>IFERROR(__xludf.DUMMYFUNCTION("""COMPUTED_VALUE"""),45835.66666666667)</f>
        <v>45835.66667</v>
      </c>
      <c r="K374" s="1">
        <f>IFERROR(__xludf.DUMMYFUNCTION("""COMPUTED_VALUE"""),1452.26)</f>
        <v>1452.26</v>
      </c>
      <c r="M374" s="2">
        <f>IFERROR(__xludf.DUMMYFUNCTION("""COMPUTED_VALUE"""),45835.66666666667)</f>
        <v>45835.66667</v>
      </c>
      <c r="N374" s="1">
        <f>IFERROR(__xludf.DUMMYFUNCTION("""COMPUTED_VALUE"""),1.610387E7)</f>
        <v>16103870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IFERROR(__xludf.DUMMYFUNCTION("""COMPUTED_VALUE"""),1453.36)</f>
        <v>1453.36</v>
      </c>
      <c r="D375" s="2">
        <f>IFERROR(__xludf.DUMMYFUNCTION("""COMPUTED_VALUE"""),45838.66666666667)</f>
        <v>45838.66667</v>
      </c>
      <c r="E375" s="1">
        <f>IFERROR(__xludf.DUMMYFUNCTION("""COMPUTED_VALUE"""),1456.56)</f>
        <v>1456.56</v>
      </c>
      <c r="G375" s="2">
        <f>IFERROR(__xludf.DUMMYFUNCTION("""COMPUTED_VALUE"""),45838.66666666667)</f>
        <v>45838.66667</v>
      </c>
      <c r="H375" s="1">
        <f>IFERROR(__xludf.DUMMYFUNCTION("""COMPUTED_VALUE"""),1434.61)</f>
        <v>1434.61</v>
      </c>
      <c r="J375" s="2">
        <f>IFERROR(__xludf.DUMMYFUNCTION("""COMPUTED_VALUE"""),45838.66666666667)</f>
        <v>45838.66667</v>
      </c>
      <c r="K375" s="1">
        <f>IFERROR(__xludf.DUMMYFUNCTION("""COMPUTED_VALUE"""),1437.76)</f>
        <v>1437.76</v>
      </c>
      <c r="M375" s="2">
        <f>IFERROR(__xludf.DUMMYFUNCTION("""COMPUTED_VALUE"""),45838.66666666667)</f>
        <v>45838.66667</v>
      </c>
      <c r="N375" s="1">
        <f>IFERROR(__xludf.DUMMYFUNCTION("""COMPUTED_VALUE"""),7560995.0)</f>
        <v>7560995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IFERROR(__xludf.DUMMYFUNCTION("""COMPUTED_VALUE"""),1435.91)</f>
        <v>1435.91</v>
      </c>
      <c r="D376" s="2">
        <f>IFERROR(__xludf.DUMMYFUNCTION("""COMPUTED_VALUE"""),45839.66666666667)</f>
        <v>45839.66667</v>
      </c>
      <c r="E376" s="1">
        <f>IFERROR(__xludf.DUMMYFUNCTION("""COMPUTED_VALUE"""),1524.95)</f>
        <v>1524.95</v>
      </c>
      <c r="G376" s="2">
        <f>IFERROR(__xludf.DUMMYFUNCTION("""COMPUTED_VALUE"""),45839.66666666667)</f>
        <v>45839.66667</v>
      </c>
      <c r="H376" s="1">
        <f>IFERROR(__xludf.DUMMYFUNCTION("""COMPUTED_VALUE"""),1429.35)</f>
        <v>1429.35</v>
      </c>
      <c r="J376" s="2">
        <f>IFERROR(__xludf.DUMMYFUNCTION("""COMPUTED_VALUE"""),45839.66666666667)</f>
        <v>45839.66667</v>
      </c>
      <c r="K376" s="1">
        <f>IFERROR(__xludf.DUMMYFUNCTION("""COMPUTED_VALUE"""),1493.68)</f>
        <v>1493.68</v>
      </c>
      <c r="M376" s="2">
        <f>IFERROR(__xludf.DUMMYFUNCTION("""COMPUTED_VALUE"""),45839.66666666667)</f>
        <v>45839.66667</v>
      </c>
      <c r="N376" s="1">
        <f>IFERROR(__xludf.DUMMYFUNCTION("""COMPUTED_VALUE"""),1.0609091E7)</f>
        <v>10609091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IFERROR(__xludf.DUMMYFUNCTION("""COMPUTED_VALUE"""),1493.5)</f>
        <v>1493.5</v>
      </c>
      <c r="D377" s="2">
        <f>IFERROR(__xludf.DUMMYFUNCTION("""COMPUTED_VALUE"""),45840.66666666667)</f>
        <v>45840.66667</v>
      </c>
      <c r="E377" s="1">
        <f>IFERROR(__xludf.DUMMYFUNCTION("""COMPUTED_VALUE"""),1521.61)</f>
        <v>1521.61</v>
      </c>
      <c r="G377" s="2">
        <f>IFERROR(__xludf.DUMMYFUNCTION("""COMPUTED_VALUE"""),45840.66666666667)</f>
        <v>45840.66667</v>
      </c>
      <c r="H377" s="1">
        <f>IFERROR(__xludf.DUMMYFUNCTION("""COMPUTED_VALUE"""),1484.79)</f>
        <v>1484.79</v>
      </c>
      <c r="J377" s="2">
        <f>IFERROR(__xludf.DUMMYFUNCTION("""COMPUTED_VALUE"""),45840.66666666667)</f>
        <v>45840.66667</v>
      </c>
      <c r="K377" s="1">
        <f>IFERROR(__xludf.DUMMYFUNCTION("""COMPUTED_VALUE"""),1516.44)</f>
        <v>1516.44</v>
      </c>
      <c r="M377" s="2">
        <f>IFERROR(__xludf.DUMMYFUNCTION("""COMPUTED_VALUE"""),45840.66666666667)</f>
        <v>45840.66667</v>
      </c>
      <c r="N377" s="1">
        <f>IFERROR(__xludf.DUMMYFUNCTION("""COMPUTED_VALUE"""),7226529.0)</f>
        <v>7226529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IFERROR(__xludf.DUMMYFUNCTION("""COMPUTED_VALUE"""),1520.68)</f>
        <v>1520.68</v>
      </c>
      <c r="D378" s="2">
        <f>IFERROR(__xludf.DUMMYFUNCTION("""COMPUTED_VALUE"""),45841.54166666667)</f>
        <v>45841.54167</v>
      </c>
      <c r="E378" s="1">
        <f>IFERROR(__xludf.DUMMYFUNCTION("""COMPUTED_VALUE"""),1535.09)</f>
        <v>1535.09</v>
      </c>
      <c r="G378" s="2">
        <f>IFERROR(__xludf.DUMMYFUNCTION("""COMPUTED_VALUE"""),45841.54166666667)</f>
        <v>45841.54167</v>
      </c>
      <c r="H378" s="1">
        <f>IFERROR(__xludf.DUMMYFUNCTION("""COMPUTED_VALUE"""),1510.1)</f>
        <v>1510.1</v>
      </c>
      <c r="J378" s="2">
        <f>IFERROR(__xludf.DUMMYFUNCTION("""COMPUTED_VALUE"""),45841.54166666667)</f>
        <v>45841.54167</v>
      </c>
      <c r="K378" s="1">
        <f>IFERROR(__xludf.DUMMYFUNCTION("""COMPUTED_VALUE"""),1520.34)</f>
        <v>1520.34</v>
      </c>
      <c r="M378" s="2">
        <f>IFERROR(__xludf.DUMMYFUNCTION("""COMPUTED_VALUE"""),45841.54166666667)</f>
        <v>45841.54167</v>
      </c>
      <c r="N378" s="1">
        <f>IFERROR(__xludf.DUMMYFUNCTION("""COMPUTED_VALUE"""),4980995.0)</f>
        <v>4980995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IFERROR(__xludf.DUMMYFUNCTION("""COMPUTED_VALUE"""),1511.4)</f>
        <v>1511.4</v>
      </c>
      <c r="D379" s="2">
        <f>IFERROR(__xludf.DUMMYFUNCTION("""COMPUTED_VALUE"""),45845.66666666667)</f>
        <v>45845.66667</v>
      </c>
      <c r="E379" s="1">
        <f>IFERROR(__xludf.DUMMYFUNCTION("""COMPUTED_VALUE"""),1519.64)</f>
        <v>1519.64</v>
      </c>
      <c r="G379" s="2">
        <f>IFERROR(__xludf.DUMMYFUNCTION("""COMPUTED_VALUE"""),45845.66666666667)</f>
        <v>45845.66667</v>
      </c>
      <c r="H379" s="1">
        <f>IFERROR(__xludf.DUMMYFUNCTION("""COMPUTED_VALUE"""),1464.98)</f>
        <v>1464.98</v>
      </c>
      <c r="J379" s="2">
        <f>IFERROR(__xludf.DUMMYFUNCTION("""COMPUTED_VALUE"""),45845.66666666667)</f>
        <v>45845.66667</v>
      </c>
      <c r="K379" s="1">
        <f>IFERROR(__xludf.DUMMYFUNCTION("""COMPUTED_VALUE"""),1475.72)</f>
        <v>1475.72</v>
      </c>
      <c r="M379" s="2">
        <f>IFERROR(__xludf.DUMMYFUNCTION("""COMPUTED_VALUE"""),45845.66666666667)</f>
        <v>45845.66667</v>
      </c>
      <c r="N379" s="1">
        <f>IFERROR(__xludf.DUMMYFUNCTION("""COMPUTED_VALUE"""),6617980.0)</f>
        <v>6617980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IFERROR(__xludf.DUMMYFUNCTION("""COMPUTED_VALUE"""),1477.85)</f>
        <v>1477.85</v>
      </c>
      <c r="D380" s="2">
        <f>IFERROR(__xludf.DUMMYFUNCTION("""COMPUTED_VALUE"""),45846.66666666667)</f>
        <v>45846.66667</v>
      </c>
      <c r="E380" s="1">
        <f>IFERROR(__xludf.DUMMYFUNCTION("""COMPUTED_VALUE"""),1520.06)</f>
        <v>1520.06</v>
      </c>
      <c r="G380" s="2">
        <f>IFERROR(__xludf.DUMMYFUNCTION("""COMPUTED_VALUE"""),45846.66666666667)</f>
        <v>45846.66667</v>
      </c>
      <c r="H380" s="1">
        <f>IFERROR(__xludf.DUMMYFUNCTION("""COMPUTED_VALUE"""),1473.96)</f>
        <v>1473.96</v>
      </c>
      <c r="J380" s="2">
        <f>IFERROR(__xludf.DUMMYFUNCTION("""COMPUTED_VALUE"""),45846.66666666667)</f>
        <v>45846.66667</v>
      </c>
      <c r="K380" s="1">
        <f>IFERROR(__xludf.DUMMYFUNCTION("""COMPUTED_VALUE"""),1505.12)</f>
        <v>1505.12</v>
      </c>
      <c r="M380" s="2">
        <f>IFERROR(__xludf.DUMMYFUNCTION("""COMPUTED_VALUE"""),45846.66666666667)</f>
        <v>45846.66667</v>
      </c>
      <c r="N380" s="1">
        <f>IFERROR(__xludf.DUMMYFUNCTION("""COMPUTED_VALUE"""),8084747.0)</f>
        <v>8084747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IFERROR(__xludf.DUMMYFUNCTION("""COMPUTED_VALUE"""),1507.49)</f>
        <v>1507.49</v>
      </c>
      <c r="D381" s="2">
        <f>IFERROR(__xludf.DUMMYFUNCTION("""COMPUTED_VALUE"""),45847.66666666667)</f>
        <v>45847.66667</v>
      </c>
      <c r="E381" s="1">
        <f>IFERROR(__xludf.DUMMYFUNCTION("""COMPUTED_VALUE"""),1519.23)</f>
        <v>1519.23</v>
      </c>
      <c r="G381" s="2">
        <f>IFERROR(__xludf.DUMMYFUNCTION("""COMPUTED_VALUE"""),45847.66666666667)</f>
        <v>45847.66667</v>
      </c>
      <c r="H381" s="1">
        <f>IFERROR(__xludf.DUMMYFUNCTION("""COMPUTED_VALUE"""),1496.97)</f>
        <v>1496.97</v>
      </c>
      <c r="J381" s="2">
        <f>IFERROR(__xludf.DUMMYFUNCTION("""COMPUTED_VALUE"""),45847.66666666667)</f>
        <v>45847.66667</v>
      </c>
      <c r="K381" s="1">
        <f>IFERROR(__xludf.DUMMYFUNCTION("""COMPUTED_VALUE"""),1511.56)</f>
        <v>1511.56</v>
      </c>
      <c r="M381" s="2">
        <f>IFERROR(__xludf.DUMMYFUNCTION("""COMPUTED_VALUE"""),45847.66666666667)</f>
        <v>45847.66667</v>
      </c>
      <c r="N381" s="1">
        <f>IFERROR(__xludf.DUMMYFUNCTION("""COMPUTED_VALUE"""),6106512.0)</f>
        <v>6106512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IFERROR(__xludf.DUMMYFUNCTION("""COMPUTED_VALUE"""),1514.24)</f>
        <v>1514.24</v>
      </c>
      <c r="D382" s="2">
        <f>IFERROR(__xludf.DUMMYFUNCTION("""COMPUTED_VALUE"""),45848.66666666667)</f>
        <v>45848.66667</v>
      </c>
      <c r="E382" s="1">
        <f>IFERROR(__xludf.DUMMYFUNCTION("""COMPUTED_VALUE"""),1557.59)</f>
        <v>1557.59</v>
      </c>
      <c r="G382" s="2">
        <f>IFERROR(__xludf.DUMMYFUNCTION("""COMPUTED_VALUE"""),45848.66666666667)</f>
        <v>45848.66667</v>
      </c>
      <c r="H382" s="1">
        <f>IFERROR(__xludf.DUMMYFUNCTION("""COMPUTED_VALUE"""),1508.51)</f>
        <v>1508.51</v>
      </c>
      <c r="J382" s="2">
        <f>IFERROR(__xludf.DUMMYFUNCTION("""COMPUTED_VALUE"""),45848.66666666667)</f>
        <v>45848.66667</v>
      </c>
      <c r="K382" s="1">
        <f>IFERROR(__xludf.DUMMYFUNCTION("""COMPUTED_VALUE"""),1535.89)</f>
        <v>1535.89</v>
      </c>
      <c r="M382" s="2">
        <f>IFERROR(__xludf.DUMMYFUNCTION("""COMPUTED_VALUE"""),45848.66666666667)</f>
        <v>45848.66667</v>
      </c>
      <c r="N382" s="1">
        <f>IFERROR(__xludf.DUMMYFUNCTION("""COMPUTED_VALUE"""),8139833.0)</f>
        <v>8139833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IFERROR(__xludf.DUMMYFUNCTION("""COMPUTED_VALUE"""),1523.46)</f>
        <v>1523.46</v>
      </c>
      <c r="D383" s="2">
        <f>IFERROR(__xludf.DUMMYFUNCTION("""COMPUTED_VALUE"""),45849.66666666667)</f>
        <v>45849.66667</v>
      </c>
      <c r="E383" s="1">
        <f>IFERROR(__xludf.DUMMYFUNCTION("""COMPUTED_VALUE"""),1526.21)</f>
        <v>1526.21</v>
      </c>
      <c r="G383" s="2">
        <f>IFERROR(__xludf.DUMMYFUNCTION("""COMPUTED_VALUE"""),45849.66666666667)</f>
        <v>45849.66667</v>
      </c>
      <c r="H383" s="1">
        <f>IFERROR(__xludf.DUMMYFUNCTION("""COMPUTED_VALUE"""),1506.83)</f>
        <v>1506.83</v>
      </c>
      <c r="J383" s="2">
        <f>IFERROR(__xludf.DUMMYFUNCTION("""COMPUTED_VALUE"""),45849.66666666667)</f>
        <v>45849.66667</v>
      </c>
      <c r="K383" s="1">
        <f>IFERROR(__xludf.DUMMYFUNCTION("""COMPUTED_VALUE"""),1512.45)</f>
        <v>1512.45</v>
      </c>
      <c r="M383" s="2">
        <f>IFERROR(__xludf.DUMMYFUNCTION("""COMPUTED_VALUE"""),45849.66666666667)</f>
        <v>45849.66667</v>
      </c>
      <c r="N383" s="1">
        <f>IFERROR(__xludf.DUMMYFUNCTION("""COMPUTED_VALUE"""),4955434.0)</f>
        <v>4955434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IFERROR(__xludf.DUMMYFUNCTION("""COMPUTED_VALUE"""),1505.33)</f>
        <v>1505.33</v>
      </c>
      <c r="D384" s="2">
        <f>IFERROR(__xludf.DUMMYFUNCTION("""COMPUTED_VALUE"""),45852.66666666667)</f>
        <v>45852.66667</v>
      </c>
      <c r="E384" s="1">
        <f>IFERROR(__xludf.DUMMYFUNCTION("""COMPUTED_VALUE"""),1507.52)</f>
        <v>1507.52</v>
      </c>
      <c r="G384" s="2">
        <f>IFERROR(__xludf.DUMMYFUNCTION("""COMPUTED_VALUE"""),45852.66666666667)</f>
        <v>45852.66667</v>
      </c>
      <c r="H384" s="1">
        <f>IFERROR(__xludf.DUMMYFUNCTION("""COMPUTED_VALUE"""),1485.99)</f>
        <v>1485.99</v>
      </c>
      <c r="J384" s="2">
        <f>IFERROR(__xludf.DUMMYFUNCTION("""COMPUTED_VALUE"""),45852.66666666667)</f>
        <v>45852.66667</v>
      </c>
      <c r="K384" s="1">
        <f>IFERROR(__xludf.DUMMYFUNCTION("""COMPUTED_VALUE"""),1494.61)</f>
        <v>1494.61</v>
      </c>
      <c r="M384" s="2">
        <f>IFERROR(__xludf.DUMMYFUNCTION("""COMPUTED_VALUE"""),45852.66666666667)</f>
        <v>45852.66667</v>
      </c>
      <c r="N384" s="1">
        <f>IFERROR(__xludf.DUMMYFUNCTION("""COMPUTED_VALUE"""),5704200.0)</f>
        <v>5704200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IFERROR(__xludf.DUMMYFUNCTION("""COMPUTED_VALUE"""),1498.73)</f>
        <v>1498.73</v>
      </c>
      <c r="D385" s="2">
        <f>IFERROR(__xludf.DUMMYFUNCTION("""COMPUTED_VALUE"""),45853.66666666667)</f>
        <v>45853.66667</v>
      </c>
      <c r="E385" s="1">
        <f>IFERROR(__xludf.DUMMYFUNCTION("""COMPUTED_VALUE"""),1505.63)</f>
        <v>1505.63</v>
      </c>
      <c r="G385" s="2">
        <f>IFERROR(__xludf.DUMMYFUNCTION("""COMPUTED_VALUE"""),45853.66666666667)</f>
        <v>45853.66667</v>
      </c>
      <c r="H385" s="1">
        <f>IFERROR(__xludf.DUMMYFUNCTION("""COMPUTED_VALUE"""),1456.2)</f>
        <v>1456.2</v>
      </c>
      <c r="J385" s="2">
        <f>IFERROR(__xludf.DUMMYFUNCTION("""COMPUTED_VALUE"""),45853.66666666667)</f>
        <v>45853.66667</v>
      </c>
      <c r="K385" s="1">
        <f>IFERROR(__xludf.DUMMYFUNCTION("""COMPUTED_VALUE"""),1456.75)</f>
        <v>1456.75</v>
      </c>
      <c r="M385" s="2">
        <f>IFERROR(__xludf.DUMMYFUNCTION("""COMPUTED_VALUE"""),45853.66666666667)</f>
        <v>45853.66667</v>
      </c>
      <c r="N385" s="1">
        <f>IFERROR(__xludf.DUMMYFUNCTION("""COMPUTED_VALUE"""),7487852.0)</f>
        <v>7487852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IFERROR(__xludf.DUMMYFUNCTION("""COMPUTED_VALUE"""),1486.59)</f>
        <v>1486.59</v>
      </c>
      <c r="D386" s="2">
        <f>IFERROR(__xludf.DUMMYFUNCTION("""COMPUTED_VALUE"""),45854.66666666667)</f>
        <v>45854.66667</v>
      </c>
      <c r="E386" s="1">
        <f>IFERROR(__xludf.DUMMYFUNCTION("""COMPUTED_VALUE"""),1489.26)</f>
        <v>1489.26</v>
      </c>
      <c r="G386" s="2">
        <f>IFERROR(__xludf.DUMMYFUNCTION("""COMPUTED_VALUE"""),45854.66666666667)</f>
        <v>45854.66667</v>
      </c>
      <c r="H386" s="1">
        <f>IFERROR(__xludf.DUMMYFUNCTION("""COMPUTED_VALUE"""),1439.39)</f>
        <v>1439.39</v>
      </c>
      <c r="J386" s="2">
        <f>IFERROR(__xludf.DUMMYFUNCTION("""COMPUTED_VALUE"""),45854.66666666667)</f>
        <v>45854.66667</v>
      </c>
      <c r="K386" s="1">
        <f>IFERROR(__xludf.DUMMYFUNCTION("""COMPUTED_VALUE"""),1455.18)</f>
        <v>1455.18</v>
      </c>
      <c r="M386" s="2">
        <f>IFERROR(__xludf.DUMMYFUNCTION("""COMPUTED_VALUE"""),45854.66666666667)</f>
        <v>45854.66667</v>
      </c>
      <c r="N386" s="1">
        <f>IFERROR(__xludf.DUMMYFUNCTION("""COMPUTED_VALUE"""),8100653.0)</f>
        <v>8100653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IFERROR(__xludf.DUMMYFUNCTION("""COMPUTED_VALUE"""),1458.6)</f>
        <v>1458.6</v>
      </c>
      <c r="D387" s="2">
        <f>IFERROR(__xludf.DUMMYFUNCTION("""COMPUTED_VALUE"""),45855.66666666667)</f>
        <v>45855.66667</v>
      </c>
      <c r="E387" s="1">
        <f>IFERROR(__xludf.DUMMYFUNCTION("""COMPUTED_VALUE"""),1481.58)</f>
        <v>1481.58</v>
      </c>
      <c r="G387" s="2">
        <f>IFERROR(__xludf.DUMMYFUNCTION("""COMPUTED_VALUE"""),45855.66666666667)</f>
        <v>45855.66667</v>
      </c>
      <c r="H387" s="1">
        <f>IFERROR(__xludf.DUMMYFUNCTION("""COMPUTED_VALUE"""),1456.61)</f>
        <v>1456.61</v>
      </c>
      <c r="J387" s="2">
        <f>IFERROR(__xludf.DUMMYFUNCTION("""COMPUTED_VALUE"""),45855.66666666667)</f>
        <v>45855.66667</v>
      </c>
      <c r="K387" s="1">
        <f>IFERROR(__xludf.DUMMYFUNCTION("""COMPUTED_VALUE"""),1471.7)</f>
        <v>1471.7</v>
      </c>
      <c r="M387" s="2">
        <f>IFERROR(__xludf.DUMMYFUNCTION("""COMPUTED_VALUE"""),45855.66666666667)</f>
        <v>45855.66667</v>
      </c>
      <c r="N387" s="1">
        <f>IFERROR(__xludf.DUMMYFUNCTION("""COMPUTED_VALUE"""),5975517.0)</f>
        <v>5975517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IFERROR(__xludf.DUMMYFUNCTION("""COMPUTED_VALUE"""),1481.27)</f>
        <v>1481.27</v>
      </c>
      <c r="D388" s="2">
        <f>IFERROR(__xludf.DUMMYFUNCTION("""COMPUTED_VALUE"""),45856.66666666667)</f>
        <v>45856.66667</v>
      </c>
      <c r="E388" s="1">
        <f>IFERROR(__xludf.DUMMYFUNCTION("""COMPUTED_VALUE"""),1496.61)</f>
        <v>1496.61</v>
      </c>
      <c r="G388" s="2">
        <f>IFERROR(__xludf.DUMMYFUNCTION("""COMPUTED_VALUE"""),45856.66666666667)</f>
        <v>45856.66667</v>
      </c>
      <c r="H388" s="1">
        <f>IFERROR(__xludf.DUMMYFUNCTION("""COMPUTED_VALUE"""),1446.25)</f>
        <v>1446.25</v>
      </c>
      <c r="J388" s="2">
        <f>IFERROR(__xludf.DUMMYFUNCTION("""COMPUTED_VALUE"""),45856.66666666667)</f>
        <v>45856.66667</v>
      </c>
      <c r="K388" s="1">
        <f>IFERROR(__xludf.DUMMYFUNCTION("""COMPUTED_VALUE"""),1459.02)</f>
        <v>1459.02</v>
      </c>
      <c r="M388" s="2">
        <f>IFERROR(__xludf.DUMMYFUNCTION("""COMPUTED_VALUE"""),45856.66666666667)</f>
        <v>45856.66667</v>
      </c>
      <c r="N388" s="1">
        <f>IFERROR(__xludf.DUMMYFUNCTION("""COMPUTED_VALUE"""),7292732.0)</f>
        <v>7292732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IFERROR(__xludf.DUMMYFUNCTION("""COMPUTED_VALUE"""),1462.04)</f>
        <v>1462.04</v>
      </c>
      <c r="D389" s="2">
        <f>IFERROR(__xludf.DUMMYFUNCTION("""COMPUTED_VALUE"""),45859.66666666667)</f>
        <v>45859.66667</v>
      </c>
      <c r="E389" s="1">
        <f>IFERROR(__xludf.DUMMYFUNCTION("""COMPUTED_VALUE"""),1485.53)</f>
        <v>1485.53</v>
      </c>
      <c r="G389" s="2">
        <f>IFERROR(__xludf.DUMMYFUNCTION("""COMPUTED_VALUE"""),45859.66666666667)</f>
        <v>45859.66667</v>
      </c>
      <c r="H389" s="1">
        <f>IFERROR(__xludf.DUMMYFUNCTION("""COMPUTED_VALUE"""),1456.95)</f>
        <v>1456.95</v>
      </c>
      <c r="J389" s="2">
        <f>IFERROR(__xludf.DUMMYFUNCTION("""COMPUTED_VALUE"""),45859.66666666667)</f>
        <v>45859.66667</v>
      </c>
      <c r="K389" s="1">
        <f>IFERROR(__xludf.DUMMYFUNCTION("""COMPUTED_VALUE"""),1457.36)</f>
        <v>1457.36</v>
      </c>
      <c r="M389" s="2">
        <f>IFERROR(__xludf.DUMMYFUNCTION("""COMPUTED_VALUE"""),45859.66666666667)</f>
        <v>45859.66667</v>
      </c>
      <c r="N389" s="1">
        <f>IFERROR(__xludf.DUMMYFUNCTION("""COMPUTED_VALUE"""),5588555.0)</f>
        <v>5588555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IFERROR(__xludf.DUMMYFUNCTION("""COMPUTED_VALUE"""),1460.33)</f>
        <v>1460.33</v>
      </c>
      <c r="D390" s="2">
        <f>IFERROR(__xludf.DUMMYFUNCTION("""COMPUTED_VALUE"""),45860.66666666667)</f>
        <v>45860.66667</v>
      </c>
      <c r="E390" s="1">
        <f>IFERROR(__xludf.DUMMYFUNCTION("""COMPUTED_VALUE"""),1501.13)</f>
        <v>1501.13</v>
      </c>
      <c r="G390" s="2">
        <f>IFERROR(__xludf.DUMMYFUNCTION("""COMPUTED_VALUE"""),45860.66666666667)</f>
        <v>45860.66667</v>
      </c>
      <c r="H390" s="1">
        <f>IFERROR(__xludf.DUMMYFUNCTION("""COMPUTED_VALUE"""),1460.33)</f>
        <v>1460.33</v>
      </c>
      <c r="J390" s="2">
        <f>IFERROR(__xludf.DUMMYFUNCTION("""COMPUTED_VALUE"""),45860.66666666667)</f>
        <v>45860.66667</v>
      </c>
      <c r="K390" s="1">
        <f>IFERROR(__xludf.DUMMYFUNCTION("""COMPUTED_VALUE"""),1498.98)</f>
        <v>1498.98</v>
      </c>
      <c r="M390" s="2">
        <f>IFERROR(__xludf.DUMMYFUNCTION("""COMPUTED_VALUE"""),45860.66666666667)</f>
        <v>45860.66667</v>
      </c>
      <c r="N390" s="1">
        <f>IFERROR(__xludf.DUMMYFUNCTION("""COMPUTED_VALUE"""),6046018.0)</f>
        <v>6046018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IFERROR(__xludf.DUMMYFUNCTION("""COMPUTED_VALUE"""),1510.87)</f>
        <v>1510.87</v>
      </c>
      <c r="D391" s="2">
        <f>IFERROR(__xludf.DUMMYFUNCTION("""COMPUTED_VALUE"""),45861.66666666667)</f>
        <v>45861.66667</v>
      </c>
      <c r="E391" s="1">
        <f>IFERROR(__xludf.DUMMYFUNCTION("""COMPUTED_VALUE"""),1516.21)</f>
        <v>1516.21</v>
      </c>
      <c r="G391" s="2">
        <f>IFERROR(__xludf.DUMMYFUNCTION("""COMPUTED_VALUE"""),45861.66666666667)</f>
        <v>45861.66667</v>
      </c>
      <c r="H391" s="1">
        <f>IFERROR(__xludf.DUMMYFUNCTION("""COMPUTED_VALUE"""),1496.47)</f>
        <v>1496.47</v>
      </c>
      <c r="J391" s="2">
        <f>IFERROR(__xludf.DUMMYFUNCTION("""COMPUTED_VALUE"""),45861.66666666667)</f>
        <v>45861.66667</v>
      </c>
      <c r="K391" s="1">
        <f>IFERROR(__xludf.DUMMYFUNCTION("""COMPUTED_VALUE"""),1502.34)</f>
        <v>1502.34</v>
      </c>
      <c r="M391" s="2">
        <f>IFERROR(__xludf.DUMMYFUNCTION("""COMPUTED_VALUE"""),45861.66666666667)</f>
        <v>45861.66667</v>
      </c>
      <c r="N391" s="1">
        <f>IFERROR(__xludf.DUMMYFUNCTION("""COMPUTED_VALUE"""),9742659.0)</f>
        <v>9742659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IFERROR(__xludf.DUMMYFUNCTION("""COMPUTED_VALUE"""),1502.06)</f>
        <v>1502.06</v>
      </c>
      <c r="D392" s="2">
        <f>IFERROR(__xludf.DUMMYFUNCTION("""COMPUTED_VALUE"""),45862.66666666667)</f>
        <v>45862.66667</v>
      </c>
      <c r="E392" s="1">
        <f>IFERROR(__xludf.DUMMYFUNCTION("""COMPUTED_VALUE"""),1515.32)</f>
        <v>1515.32</v>
      </c>
      <c r="G392" s="2">
        <f>IFERROR(__xludf.DUMMYFUNCTION("""COMPUTED_VALUE"""),45862.66666666667)</f>
        <v>45862.66667</v>
      </c>
      <c r="H392" s="1">
        <f>IFERROR(__xludf.DUMMYFUNCTION("""COMPUTED_VALUE"""),1486.13)</f>
        <v>1486.13</v>
      </c>
      <c r="J392" s="2">
        <f>IFERROR(__xludf.DUMMYFUNCTION("""COMPUTED_VALUE"""),45862.66666666667)</f>
        <v>45862.66667</v>
      </c>
      <c r="K392" s="1">
        <f>IFERROR(__xludf.DUMMYFUNCTION("""COMPUTED_VALUE"""),1511.8)</f>
        <v>1511.8</v>
      </c>
      <c r="M392" s="2">
        <f>IFERROR(__xludf.DUMMYFUNCTION("""COMPUTED_VALUE"""),45862.66666666667)</f>
        <v>45862.66667</v>
      </c>
      <c r="N392" s="1">
        <f>IFERROR(__xludf.DUMMYFUNCTION("""COMPUTED_VALUE"""),1.3781655E7)</f>
        <v>13781655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IFERROR(__xludf.DUMMYFUNCTION("""COMPUTED_VALUE"""),1568.36)</f>
        <v>1568.36</v>
      </c>
      <c r="D393" s="2">
        <f>IFERROR(__xludf.DUMMYFUNCTION("""COMPUTED_VALUE"""),45863.66666666667)</f>
        <v>45863.66667</v>
      </c>
      <c r="E393" s="1">
        <f>IFERROR(__xludf.DUMMYFUNCTION("""COMPUTED_VALUE"""),1577.75)</f>
        <v>1577.75</v>
      </c>
      <c r="G393" s="2">
        <f>IFERROR(__xludf.DUMMYFUNCTION("""COMPUTED_VALUE"""),45863.66666666667)</f>
        <v>45863.66667</v>
      </c>
      <c r="H393" s="1">
        <f>IFERROR(__xludf.DUMMYFUNCTION("""COMPUTED_VALUE"""),1489.69)</f>
        <v>1489.69</v>
      </c>
      <c r="J393" s="2">
        <f>IFERROR(__xludf.DUMMYFUNCTION("""COMPUTED_VALUE"""),45863.66666666667)</f>
        <v>45863.66667</v>
      </c>
      <c r="K393" s="1">
        <f>IFERROR(__xludf.DUMMYFUNCTION("""COMPUTED_VALUE"""),1524.58)</f>
        <v>1524.58</v>
      </c>
      <c r="M393" s="2">
        <f>IFERROR(__xludf.DUMMYFUNCTION("""COMPUTED_VALUE"""),45863.66666666667)</f>
        <v>45863.66667</v>
      </c>
      <c r="N393" s="1">
        <f>IFERROR(__xludf.DUMMYFUNCTION("""COMPUTED_VALUE"""),1.0255268E7)</f>
        <v>10255268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IFERROR(__xludf.DUMMYFUNCTION("""COMPUTED_VALUE"""),1525.17)</f>
        <v>1525.17</v>
      </c>
      <c r="D394" s="2">
        <f>IFERROR(__xludf.DUMMYFUNCTION("""COMPUTED_VALUE"""),45866.66666666667)</f>
        <v>45866.66667</v>
      </c>
      <c r="E394" s="1">
        <f>IFERROR(__xludf.DUMMYFUNCTION("""COMPUTED_VALUE"""),1526.44)</f>
        <v>1526.44</v>
      </c>
      <c r="G394" s="2">
        <f>IFERROR(__xludf.DUMMYFUNCTION("""COMPUTED_VALUE"""),45866.66666666667)</f>
        <v>45866.66667</v>
      </c>
      <c r="H394" s="1">
        <f>IFERROR(__xludf.DUMMYFUNCTION("""COMPUTED_VALUE"""),1496.31)</f>
        <v>1496.31</v>
      </c>
      <c r="J394" s="2">
        <f>IFERROR(__xludf.DUMMYFUNCTION("""COMPUTED_VALUE"""),45866.66666666667)</f>
        <v>45866.66667</v>
      </c>
      <c r="K394" s="1">
        <f>IFERROR(__xludf.DUMMYFUNCTION("""COMPUTED_VALUE"""),1500.2)</f>
        <v>1500.2</v>
      </c>
      <c r="M394" s="2">
        <f>IFERROR(__xludf.DUMMYFUNCTION("""COMPUTED_VALUE"""),45866.66666666667)</f>
        <v>45866.66667</v>
      </c>
      <c r="N394" s="1">
        <f>IFERROR(__xludf.DUMMYFUNCTION("""COMPUTED_VALUE"""),8932612.0)</f>
        <v>8932612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IFERROR(__xludf.DUMMYFUNCTION("""COMPUTED_VALUE"""),1501.19)</f>
        <v>1501.19</v>
      </c>
      <c r="D395" s="2">
        <f>IFERROR(__xludf.DUMMYFUNCTION("""COMPUTED_VALUE"""),45867.66666666667)</f>
        <v>45867.66667</v>
      </c>
      <c r="E395" s="1">
        <f>IFERROR(__xludf.DUMMYFUNCTION("""COMPUTED_VALUE"""),1502.38)</f>
        <v>1502.38</v>
      </c>
      <c r="G395" s="2">
        <f>IFERROR(__xludf.DUMMYFUNCTION("""COMPUTED_VALUE"""),45867.66666666667)</f>
        <v>45867.66667</v>
      </c>
      <c r="H395" s="1">
        <f>IFERROR(__xludf.DUMMYFUNCTION("""COMPUTED_VALUE"""),1471.36)</f>
        <v>1471.36</v>
      </c>
      <c r="J395" s="2">
        <f>IFERROR(__xludf.DUMMYFUNCTION("""COMPUTED_VALUE"""),45867.66666666667)</f>
        <v>45867.66667</v>
      </c>
      <c r="K395" s="1">
        <f>IFERROR(__xludf.DUMMYFUNCTION("""COMPUTED_VALUE"""),1477.62)</f>
        <v>1477.62</v>
      </c>
      <c r="M395" s="2">
        <f>IFERROR(__xludf.DUMMYFUNCTION("""COMPUTED_VALUE"""),45867.66666666667)</f>
        <v>45867.66667</v>
      </c>
      <c r="N395" s="1">
        <f>IFERROR(__xludf.DUMMYFUNCTION("""COMPUTED_VALUE"""),1.0271374E7)</f>
        <v>10271374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IFERROR(__xludf.DUMMYFUNCTION("""COMPUTED_VALUE"""),1476.52)</f>
        <v>1476.52</v>
      </c>
      <c r="D396" s="2">
        <f>IFERROR(__xludf.DUMMYFUNCTION("""COMPUTED_VALUE"""),45868.66666666667)</f>
        <v>45868.66667</v>
      </c>
      <c r="E396" s="1">
        <f>IFERROR(__xludf.DUMMYFUNCTION("""COMPUTED_VALUE"""),1476.52)</f>
        <v>1476.52</v>
      </c>
      <c r="G396" s="2">
        <f>IFERROR(__xludf.DUMMYFUNCTION("""COMPUTED_VALUE"""),45868.66666666667)</f>
        <v>45868.66667</v>
      </c>
      <c r="H396" s="1">
        <f>IFERROR(__xludf.DUMMYFUNCTION("""COMPUTED_VALUE"""),1388.01)</f>
        <v>1388.01</v>
      </c>
      <c r="J396" s="2">
        <f>IFERROR(__xludf.DUMMYFUNCTION("""COMPUTED_VALUE"""),45868.66666666667)</f>
        <v>45868.66667</v>
      </c>
      <c r="K396" s="1">
        <f>IFERROR(__xludf.DUMMYFUNCTION("""COMPUTED_VALUE"""),1400.61)</f>
        <v>1400.61</v>
      </c>
      <c r="M396" s="2">
        <f>IFERROR(__xludf.DUMMYFUNCTION("""COMPUTED_VALUE"""),45868.66666666667)</f>
        <v>45868.66667</v>
      </c>
      <c r="N396" s="1">
        <f>IFERROR(__xludf.DUMMYFUNCTION("""COMPUTED_VALUE"""),1.3894413E7)</f>
        <v>13894413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IFERROR(__xludf.DUMMYFUNCTION("""COMPUTED_VALUE"""),1394.06)</f>
        <v>1394.06</v>
      </c>
      <c r="D397" s="2">
        <f>IFERROR(__xludf.DUMMYFUNCTION("""COMPUTED_VALUE"""),45869.66666666667)</f>
        <v>45869.66667</v>
      </c>
      <c r="E397" s="1">
        <f>IFERROR(__xludf.DUMMYFUNCTION("""COMPUTED_VALUE"""),1402.84)</f>
        <v>1402.84</v>
      </c>
      <c r="G397" s="2">
        <f>IFERROR(__xludf.DUMMYFUNCTION("""COMPUTED_VALUE"""),45869.66666666667)</f>
        <v>45869.66667</v>
      </c>
      <c r="H397" s="1">
        <f>IFERROR(__xludf.DUMMYFUNCTION("""COMPUTED_VALUE"""),1374.25)</f>
        <v>1374.25</v>
      </c>
      <c r="J397" s="2">
        <f>IFERROR(__xludf.DUMMYFUNCTION("""COMPUTED_VALUE"""),45869.66666666667)</f>
        <v>45869.66667</v>
      </c>
      <c r="K397" s="1">
        <f>IFERROR(__xludf.DUMMYFUNCTION("""COMPUTED_VALUE"""),1384.08)</f>
        <v>1384.08</v>
      </c>
      <c r="M397" s="2">
        <f>IFERROR(__xludf.DUMMYFUNCTION("""COMPUTED_VALUE"""),45869.66666666667)</f>
        <v>45869.66667</v>
      </c>
      <c r="N397" s="1">
        <f>IFERROR(__xludf.DUMMYFUNCTION("""COMPUTED_VALUE"""),1.4642251E7)</f>
        <v>14642251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IFERROR(__xludf.DUMMYFUNCTION("""COMPUTED_VALUE"""),1376.69)</f>
        <v>1376.69</v>
      </c>
      <c r="D398" s="2">
        <f>IFERROR(__xludf.DUMMYFUNCTION("""COMPUTED_VALUE"""),45870.66666666667)</f>
        <v>45870.66667</v>
      </c>
      <c r="E398" s="1">
        <f>IFERROR(__xludf.DUMMYFUNCTION("""COMPUTED_VALUE"""),1376.69)</f>
        <v>1376.69</v>
      </c>
      <c r="G398" s="2">
        <f>IFERROR(__xludf.DUMMYFUNCTION("""COMPUTED_VALUE"""),45870.66666666667)</f>
        <v>45870.66667</v>
      </c>
      <c r="H398" s="1">
        <f>IFERROR(__xludf.DUMMYFUNCTION("""COMPUTED_VALUE"""),1333.94)</f>
        <v>1333.94</v>
      </c>
      <c r="J398" s="2">
        <f>IFERROR(__xludf.DUMMYFUNCTION("""COMPUTED_VALUE"""),45870.66666666667)</f>
        <v>45870.66667</v>
      </c>
      <c r="K398" s="1">
        <f>IFERROR(__xludf.DUMMYFUNCTION("""COMPUTED_VALUE"""),1336.19)</f>
        <v>1336.19</v>
      </c>
      <c r="M398" s="2">
        <f>IFERROR(__xludf.DUMMYFUNCTION("""COMPUTED_VALUE"""),45870.66666666667)</f>
        <v>45870.66667</v>
      </c>
      <c r="N398" s="1">
        <f>IFERROR(__xludf.DUMMYFUNCTION("""COMPUTED_VALUE"""),1.1312884E7)</f>
        <v>11312884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IFERROR(__xludf.DUMMYFUNCTION("""COMPUTED_VALUE"""),1339.05)</f>
        <v>1339.05</v>
      </c>
      <c r="D399" s="2">
        <f>IFERROR(__xludf.DUMMYFUNCTION("""COMPUTED_VALUE"""),45873.66666666667)</f>
        <v>45873.66667</v>
      </c>
      <c r="E399" s="1">
        <f>IFERROR(__xludf.DUMMYFUNCTION("""COMPUTED_VALUE"""),1362.21)</f>
        <v>1362.21</v>
      </c>
      <c r="G399" s="2">
        <f>IFERROR(__xludf.DUMMYFUNCTION("""COMPUTED_VALUE"""),45873.66666666667)</f>
        <v>45873.66667</v>
      </c>
      <c r="H399" s="1">
        <f>IFERROR(__xludf.DUMMYFUNCTION("""COMPUTED_VALUE"""),1333.88)</f>
        <v>1333.88</v>
      </c>
      <c r="J399" s="2">
        <f>IFERROR(__xludf.DUMMYFUNCTION("""COMPUTED_VALUE"""),45873.66666666667)</f>
        <v>45873.66667</v>
      </c>
      <c r="K399" s="1">
        <f>IFERROR(__xludf.DUMMYFUNCTION("""COMPUTED_VALUE"""),1356.59)</f>
        <v>1356.59</v>
      </c>
      <c r="M399" s="2">
        <f>IFERROR(__xludf.DUMMYFUNCTION("""COMPUTED_VALUE"""),45873.66666666667)</f>
        <v>45873.66667</v>
      </c>
      <c r="N399" s="1">
        <f>IFERROR(__xludf.DUMMYFUNCTION("""COMPUTED_VALUE"""),7335215.0)</f>
        <v>7335215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IFERROR(__xludf.DUMMYFUNCTION("""COMPUTED_VALUE"""),1359.04)</f>
        <v>1359.04</v>
      </c>
      <c r="D400" s="2">
        <f>IFERROR(__xludf.DUMMYFUNCTION("""COMPUTED_VALUE"""),45874.66666666667)</f>
        <v>45874.66667</v>
      </c>
      <c r="E400" s="1">
        <f>IFERROR(__xludf.DUMMYFUNCTION("""COMPUTED_VALUE"""),1375.39)</f>
        <v>1375.39</v>
      </c>
      <c r="G400" s="2">
        <f>IFERROR(__xludf.DUMMYFUNCTION("""COMPUTED_VALUE"""),45874.66666666667)</f>
        <v>45874.66667</v>
      </c>
      <c r="H400" s="1">
        <f>IFERROR(__xludf.DUMMYFUNCTION("""COMPUTED_VALUE"""),1345.39)</f>
        <v>1345.39</v>
      </c>
      <c r="J400" s="2">
        <f>IFERROR(__xludf.DUMMYFUNCTION("""COMPUTED_VALUE"""),45874.66666666667)</f>
        <v>45874.66667</v>
      </c>
      <c r="K400" s="1">
        <f>IFERROR(__xludf.DUMMYFUNCTION("""COMPUTED_VALUE"""),1371.88)</f>
        <v>1371.88</v>
      </c>
      <c r="M400" s="2">
        <f>IFERROR(__xludf.DUMMYFUNCTION("""COMPUTED_VALUE"""),45874.66666666667)</f>
        <v>45874.66667</v>
      </c>
      <c r="N400" s="1">
        <f>IFERROR(__xludf.DUMMYFUNCTION("""COMPUTED_VALUE"""),6872095.0)</f>
        <v>6872095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IFERROR(__xludf.DUMMYFUNCTION("""COMPUTED_VALUE"""),1374.17)</f>
        <v>1374.17</v>
      </c>
      <c r="D401" s="2">
        <f>IFERROR(__xludf.DUMMYFUNCTION("""COMPUTED_VALUE"""),45875.66666666667)</f>
        <v>45875.66667</v>
      </c>
      <c r="E401" s="1">
        <f>IFERROR(__xludf.DUMMYFUNCTION("""COMPUTED_VALUE"""),1389.59)</f>
        <v>1389.59</v>
      </c>
      <c r="G401" s="2">
        <f>IFERROR(__xludf.DUMMYFUNCTION("""COMPUTED_VALUE"""),45875.66666666667)</f>
        <v>45875.66667</v>
      </c>
      <c r="H401" s="1">
        <f>IFERROR(__xludf.DUMMYFUNCTION("""COMPUTED_VALUE"""),1368.35)</f>
        <v>1368.35</v>
      </c>
      <c r="J401" s="2">
        <f>IFERROR(__xludf.DUMMYFUNCTION("""COMPUTED_VALUE"""),45875.66666666667)</f>
        <v>45875.66667</v>
      </c>
      <c r="K401" s="1">
        <f>IFERROR(__xludf.DUMMYFUNCTION("""COMPUTED_VALUE"""),1387.06)</f>
        <v>1387.06</v>
      </c>
      <c r="M401" s="2">
        <f>IFERROR(__xludf.DUMMYFUNCTION("""COMPUTED_VALUE"""),45875.66666666667)</f>
        <v>45875.66667</v>
      </c>
      <c r="N401" s="1">
        <f>IFERROR(__xludf.DUMMYFUNCTION("""COMPUTED_VALUE"""),7207359.0)</f>
        <v>7207359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IFERROR(__xludf.DUMMYFUNCTION("""COMPUTED_VALUE"""),1397.14)</f>
        <v>1397.14</v>
      </c>
      <c r="D402" s="2">
        <f>IFERROR(__xludf.DUMMYFUNCTION("""COMPUTED_VALUE"""),45876.66666666667)</f>
        <v>45876.66667</v>
      </c>
      <c r="E402" s="1">
        <f>IFERROR(__xludf.DUMMYFUNCTION("""COMPUTED_VALUE"""),1402.48)</f>
        <v>1402.48</v>
      </c>
      <c r="G402" s="2">
        <f>IFERROR(__xludf.DUMMYFUNCTION("""COMPUTED_VALUE"""),45876.66666666667)</f>
        <v>45876.66667</v>
      </c>
      <c r="H402" s="1">
        <f>IFERROR(__xludf.DUMMYFUNCTION("""COMPUTED_VALUE"""),1345.63)</f>
        <v>1345.63</v>
      </c>
      <c r="J402" s="2">
        <f>IFERROR(__xludf.DUMMYFUNCTION("""COMPUTED_VALUE"""),45876.66666666667)</f>
        <v>45876.66667</v>
      </c>
      <c r="K402" s="1">
        <f>IFERROR(__xludf.DUMMYFUNCTION("""COMPUTED_VALUE"""),1349.45)</f>
        <v>1349.45</v>
      </c>
      <c r="M402" s="2">
        <f>IFERROR(__xludf.DUMMYFUNCTION("""COMPUTED_VALUE"""),45876.66666666667)</f>
        <v>45876.66667</v>
      </c>
      <c r="N402" s="1">
        <f>IFERROR(__xludf.DUMMYFUNCTION("""COMPUTED_VALUE"""),6648927.0)</f>
        <v>6648927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IFERROR(__xludf.DUMMYFUNCTION("""COMPUTED_VALUE"""),1350.76)</f>
        <v>1350.76</v>
      </c>
      <c r="D403" s="2">
        <f>IFERROR(__xludf.DUMMYFUNCTION("""COMPUTED_VALUE"""),45877.66666666667)</f>
        <v>45877.66667</v>
      </c>
      <c r="E403" s="1">
        <f>IFERROR(__xludf.DUMMYFUNCTION("""COMPUTED_VALUE"""),1358.59)</f>
        <v>1358.59</v>
      </c>
      <c r="G403" s="2">
        <f>IFERROR(__xludf.DUMMYFUNCTION("""COMPUTED_VALUE"""),45877.66666666667)</f>
        <v>45877.66667</v>
      </c>
      <c r="H403" s="1">
        <f>IFERROR(__xludf.DUMMYFUNCTION("""COMPUTED_VALUE"""),1336.72)</f>
        <v>1336.72</v>
      </c>
      <c r="J403" s="2">
        <f>IFERROR(__xludf.DUMMYFUNCTION("""COMPUTED_VALUE"""),45877.66666666667)</f>
        <v>45877.66667</v>
      </c>
      <c r="K403" s="1">
        <f>IFERROR(__xludf.DUMMYFUNCTION("""COMPUTED_VALUE"""),1342.29)</f>
        <v>1342.29</v>
      </c>
      <c r="M403" s="2">
        <f>IFERROR(__xludf.DUMMYFUNCTION("""COMPUTED_VALUE"""),45877.66666666667)</f>
        <v>45877.66667</v>
      </c>
      <c r="N403" s="1">
        <f>IFERROR(__xludf.DUMMYFUNCTION("""COMPUTED_VALUE"""),5839142.0)</f>
        <v>5839142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IFERROR(__xludf.DUMMYFUNCTION("""COMPUTED_VALUE"""),1343.59)</f>
        <v>1343.59</v>
      </c>
      <c r="D404" s="2">
        <f>IFERROR(__xludf.DUMMYFUNCTION("""COMPUTED_VALUE"""),45880.66666666667)</f>
        <v>45880.66667</v>
      </c>
      <c r="E404" s="1">
        <f>IFERROR(__xludf.DUMMYFUNCTION("""COMPUTED_VALUE"""),1351.18)</f>
        <v>1351.18</v>
      </c>
      <c r="G404" s="2">
        <f>IFERROR(__xludf.DUMMYFUNCTION("""COMPUTED_VALUE"""),45880.66666666667)</f>
        <v>45880.66667</v>
      </c>
      <c r="H404" s="1">
        <f>IFERROR(__xludf.DUMMYFUNCTION("""COMPUTED_VALUE"""),1314.44)</f>
        <v>1314.44</v>
      </c>
      <c r="J404" s="2">
        <f>IFERROR(__xludf.DUMMYFUNCTION("""COMPUTED_VALUE"""),45880.66666666667)</f>
        <v>45880.66667</v>
      </c>
      <c r="K404" s="1">
        <f>IFERROR(__xludf.DUMMYFUNCTION("""COMPUTED_VALUE"""),1330.03)</f>
        <v>1330.03</v>
      </c>
      <c r="M404" s="2">
        <f>IFERROR(__xludf.DUMMYFUNCTION("""COMPUTED_VALUE"""),45880.66666666667)</f>
        <v>45880.66667</v>
      </c>
      <c r="N404" s="1">
        <f>IFERROR(__xludf.DUMMYFUNCTION("""COMPUTED_VALUE"""),7437155.0)</f>
        <v>7437155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IFERROR(__xludf.DUMMYFUNCTION("""COMPUTED_VALUE"""),1337.66)</f>
        <v>1337.66</v>
      </c>
      <c r="D405" s="2">
        <f>IFERROR(__xludf.DUMMYFUNCTION("""COMPUTED_VALUE"""),45881.66666666667)</f>
        <v>45881.66667</v>
      </c>
      <c r="E405" s="1">
        <f>IFERROR(__xludf.DUMMYFUNCTION("""COMPUTED_VALUE"""),1394.79)</f>
        <v>1394.79</v>
      </c>
      <c r="G405" s="2">
        <f>IFERROR(__xludf.DUMMYFUNCTION("""COMPUTED_VALUE"""),45881.66666666667)</f>
        <v>45881.66667</v>
      </c>
      <c r="H405" s="1">
        <f>IFERROR(__xludf.DUMMYFUNCTION("""COMPUTED_VALUE"""),1337.1)</f>
        <v>1337.1</v>
      </c>
      <c r="J405" s="2">
        <f>IFERROR(__xludf.DUMMYFUNCTION("""COMPUTED_VALUE"""),45881.66666666667)</f>
        <v>45881.66667</v>
      </c>
      <c r="K405" s="1">
        <f>IFERROR(__xludf.DUMMYFUNCTION("""COMPUTED_VALUE"""),1394.35)</f>
        <v>1394.35</v>
      </c>
      <c r="M405" s="2">
        <f>IFERROR(__xludf.DUMMYFUNCTION("""COMPUTED_VALUE"""),45881.66666666667)</f>
        <v>45881.66667</v>
      </c>
      <c r="N405" s="1">
        <f>IFERROR(__xludf.DUMMYFUNCTION("""COMPUTED_VALUE"""),8014628.0)</f>
        <v>8014628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IFERROR(__xludf.DUMMYFUNCTION("""COMPUTED_VALUE"""),1394.66)</f>
        <v>1394.66</v>
      </c>
      <c r="D406" s="2">
        <f>IFERROR(__xludf.DUMMYFUNCTION("""COMPUTED_VALUE"""),45882.66666666667)</f>
        <v>45882.66667</v>
      </c>
      <c r="E406" s="1">
        <f>IFERROR(__xludf.DUMMYFUNCTION("""COMPUTED_VALUE"""),1436.53)</f>
        <v>1436.53</v>
      </c>
      <c r="G406" s="2">
        <f>IFERROR(__xludf.DUMMYFUNCTION("""COMPUTED_VALUE"""),45882.66666666667)</f>
        <v>45882.66667</v>
      </c>
      <c r="H406" s="1">
        <f>IFERROR(__xludf.DUMMYFUNCTION("""COMPUTED_VALUE"""),1391.44)</f>
        <v>1391.44</v>
      </c>
      <c r="J406" s="2">
        <f>IFERROR(__xludf.DUMMYFUNCTION("""COMPUTED_VALUE"""),45882.66666666667)</f>
        <v>45882.66667</v>
      </c>
      <c r="K406" s="1">
        <f>IFERROR(__xludf.DUMMYFUNCTION("""COMPUTED_VALUE"""),1434.19)</f>
        <v>1434.19</v>
      </c>
      <c r="M406" s="2">
        <f>IFERROR(__xludf.DUMMYFUNCTION("""COMPUTED_VALUE"""),45882.66666666667)</f>
        <v>45882.66667</v>
      </c>
      <c r="N406" s="1">
        <f>IFERROR(__xludf.DUMMYFUNCTION("""COMPUTED_VALUE"""),8379046.0)</f>
        <v>8379046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IFERROR(__xludf.DUMMYFUNCTION("""COMPUTED_VALUE"""),1424.74)</f>
        <v>1424.74</v>
      </c>
      <c r="D407" s="2">
        <f>IFERROR(__xludf.DUMMYFUNCTION("""COMPUTED_VALUE"""),45883.66666666667)</f>
        <v>45883.66667</v>
      </c>
      <c r="E407" s="1">
        <f>IFERROR(__xludf.DUMMYFUNCTION("""COMPUTED_VALUE"""),1424.74)</f>
        <v>1424.74</v>
      </c>
      <c r="G407" s="2">
        <f>IFERROR(__xludf.DUMMYFUNCTION("""COMPUTED_VALUE"""),45883.66666666667)</f>
        <v>45883.66667</v>
      </c>
      <c r="H407" s="1">
        <f>IFERROR(__xludf.DUMMYFUNCTION("""COMPUTED_VALUE"""),1393.41)</f>
        <v>1393.41</v>
      </c>
      <c r="J407" s="2">
        <f>IFERROR(__xludf.DUMMYFUNCTION("""COMPUTED_VALUE"""),45883.66666666667)</f>
        <v>45883.66667</v>
      </c>
      <c r="K407" s="1">
        <f>IFERROR(__xludf.DUMMYFUNCTION("""COMPUTED_VALUE"""),1411.77)</f>
        <v>1411.77</v>
      </c>
      <c r="M407" s="2">
        <f>IFERROR(__xludf.DUMMYFUNCTION("""COMPUTED_VALUE"""),45883.66666666667)</f>
        <v>45883.66667</v>
      </c>
      <c r="N407" s="1">
        <f>IFERROR(__xludf.DUMMYFUNCTION("""COMPUTED_VALUE"""),6167380.0)</f>
        <v>6167380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IFERROR(__xludf.DUMMYFUNCTION("""COMPUTED_VALUE"""),1417.59)</f>
        <v>1417.59</v>
      </c>
      <c r="D408" s="2">
        <f>IFERROR(__xludf.DUMMYFUNCTION("""COMPUTED_VALUE"""),45884.66666666667)</f>
        <v>45884.66667</v>
      </c>
      <c r="E408" s="1">
        <f>IFERROR(__xludf.DUMMYFUNCTION("""COMPUTED_VALUE"""),1425.17)</f>
        <v>1425.17</v>
      </c>
      <c r="G408" s="2">
        <f>IFERROR(__xludf.DUMMYFUNCTION("""COMPUTED_VALUE"""),45884.66666666667)</f>
        <v>45884.66667</v>
      </c>
      <c r="H408" s="1">
        <f>IFERROR(__xludf.DUMMYFUNCTION("""COMPUTED_VALUE"""),1401.14)</f>
        <v>1401.14</v>
      </c>
      <c r="J408" s="2">
        <f>IFERROR(__xludf.DUMMYFUNCTION("""COMPUTED_VALUE"""),45884.66666666667)</f>
        <v>45884.66667</v>
      </c>
      <c r="K408" s="1">
        <f>IFERROR(__xludf.DUMMYFUNCTION("""COMPUTED_VALUE"""),1401.52)</f>
        <v>1401.52</v>
      </c>
      <c r="M408" s="2">
        <f>IFERROR(__xludf.DUMMYFUNCTION("""COMPUTED_VALUE"""),45884.66666666667)</f>
        <v>45884.66667</v>
      </c>
      <c r="N408" s="1">
        <f>IFERROR(__xludf.DUMMYFUNCTION("""COMPUTED_VALUE"""),5359734.0)</f>
        <v>5359734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IFERROR(__xludf.DUMMYFUNCTION("""COMPUTED_VALUE"""),1402.1)</f>
        <v>1402.1</v>
      </c>
      <c r="D409" s="2">
        <f>IFERROR(__xludf.DUMMYFUNCTION("""COMPUTED_VALUE"""),45887.66666666667)</f>
        <v>45887.66667</v>
      </c>
      <c r="E409" s="1">
        <f>IFERROR(__xludf.DUMMYFUNCTION("""COMPUTED_VALUE"""),1411.87)</f>
        <v>1411.87</v>
      </c>
      <c r="G409" s="2">
        <f>IFERROR(__xludf.DUMMYFUNCTION("""COMPUTED_VALUE"""),45887.66666666667)</f>
        <v>45887.66667</v>
      </c>
      <c r="H409" s="1">
        <f>IFERROR(__xludf.DUMMYFUNCTION("""COMPUTED_VALUE"""),1394.54)</f>
        <v>1394.54</v>
      </c>
      <c r="J409" s="2">
        <f>IFERROR(__xludf.DUMMYFUNCTION("""COMPUTED_VALUE"""),45887.66666666667)</f>
        <v>45887.66667</v>
      </c>
      <c r="K409" s="1">
        <f>IFERROR(__xludf.DUMMYFUNCTION("""COMPUTED_VALUE"""),1396.01)</f>
        <v>1396.01</v>
      </c>
      <c r="M409" s="2">
        <f>IFERROR(__xludf.DUMMYFUNCTION("""COMPUTED_VALUE"""),45887.66666666667)</f>
        <v>45887.66667</v>
      </c>
      <c r="N409" s="1">
        <f>IFERROR(__xludf.DUMMYFUNCTION("""COMPUTED_VALUE"""),5295979.0)</f>
        <v>5295979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IFERROR(__xludf.DUMMYFUNCTION("""COMPUTED_VALUE"""),1404.4)</f>
        <v>1404.4</v>
      </c>
      <c r="D410" s="2">
        <f>IFERROR(__xludf.DUMMYFUNCTION("""COMPUTED_VALUE"""),45888.66666666667)</f>
        <v>45888.66667</v>
      </c>
      <c r="E410" s="1">
        <f>IFERROR(__xludf.DUMMYFUNCTION("""COMPUTED_VALUE"""),1461.43)</f>
        <v>1461.43</v>
      </c>
      <c r="G410" s="2">
        <f>IFERROR(__xludf.DUMMYFUNCTION("""COMPUTED_VALUE"""),45888.66666666667)</f>
        <v>45888.66667</v>
      </c>
      <c r="H410" s="1">
        <f>IFERROR(__xludf.DUMMYFUNCTION("""COMPUTED_VALUE"""),1404.15)</f>
        <v>1404.15</v>
      </c>
      <c r="J410" s="2">
        <f>IFERROR(__xludf.DUMMYFUNCTION("""COMPUTED_VALUE"""),45888.66666666667)</f>
        <v>45888.66667</v>
      </c>
      <c r="K410" s="1">
        <f>IFERROR(__xludf.DUMMYFUNCTION("""COMPUTED_VALUE"""),1438.57)</f>
        <v>1438.57</v>
      </c>
      <c r="M410" s="2">
        <f>IFERROR(__xludf.DUMMYFUNCTION("""COMPUTED_VALUE"""),45888.66666666667)</f>
        <v>45888.66667</v>
      </c>
      <c r="N410" s="1">
        <f>IFERROR(__xludf.DUMMYFUNCTION("""COMPUTED_VALUE"""),8721952.0)</f>
        <v>8721952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IFERROR(__xludf.DUMMYFUNCTION("""COMPUTED_VALUE"""),1434.14)</f>
        <v>1434.14</v>
      </c>
      <c r="D411" s="2">
        <f>IFERROR(__xludf.DUMMYFUNCTION("""COMPUTED_VALUE"""),45889.66666666667)</f>
        <v>45889.66667</v>
      </c>
      <c r="E411" s="1">
        <f>IFERROR(__xludf.DUMMYFUNCTION("""COMPUTED_VALUE"""),1434.14)</f>
        <v>1434.14</v>
      </c>
      <c r="G411" s="2">
        <f>IFERROR(__xludf.DUMMYFUNCTION("""COMPUTED_VALUE"""),45889.66666666667)</f>
        <v>45889.66667</v>
      </c>
      <c r="H411" s="1">
        <f>IFERROR(__xludf.DUMMYFUNCTION("""COMPUTED_VALUE"""),1390.56)</f>
        <v>1390.56</v>
      </c>
      <c r="J411" s="2">
        <f>IFERROR(__xludf.DUMMYFUNCTION("""COMPUTED_VALUE"""),45889.66666666667)</f>
        <v>45889.66667</v>
      </c>
      <c r="K411" s="1">
        <f>IFERROR(__xludf.DUMMYFUNCTION("""COMPUTED_VALUE"""),1391.0)</f>
        <v>1391</v>
      </c>
      <c r="M411" s="2">
        <f>IFERROR(__xludf.DUMMYFUNCTION("""COMPUTED_VALUE"""),45889.66666666667)</f>
        <v>45889.66667</v>
      </c>
      <c r="N411" s="1">
        <f>IFERROR(__xludf.DUMMYFUNCTION("""COMPUTED_VALUE"""),5942794.0)</f>
        <v>5942794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IFERROR(__xludf.DUMMYFUNCTION("""COMPUTED_VALUE"""),1385.57)</f>
        <v>1385.57</v>
      </c>
      <c r="D412" s="2">
        <f>IFERROR(__xludf.DUMMYFUNCTION("""COMPUTED_VALUE"""),45890.66666666667)</f>
        <v>45890.66667</v>
      </c>
      <c r="E412" s="1">
        <f>IFERROR(__xludf.DUMMYFUNCTION("""COMPUTED_VALUE"""),1399.48)</f>
        <v>1399.48</v>
      </c>
      <c r="G412" s="2">
        <f>IFERROR(__xludf.DUMMYFUNCTION("""COMPUTED_VALUE"""),45890.66666666667)</f>
        <v>45890.66667</v>
      </c>
      <c r="H412" s="1">
        <f>IFERROR(__xludf.DUMMYFUNCTION("""COMPUTED_VALUE"""),1369.31)</f>
        <v>1369.31</v>
      </c>
      <c r="J412" s="2">
        <f>IFERROR(__xludf.DUMMYFUNCTION("""COMPUTED_VALUE"""),45890.66666666667)</f>
        <v>45890.66667</v>
      </c>
      <c r="K412" s="1">
        <f>IFERROR(__xludf.DUMMYFUNCTION("""COMPUTED_VALUE"""),1396.13)</f>
        <v>1396.13</v>
      </c>
      <c r="M412" s="2">
        <f>IFERROR(__xludf.DUMMYFUNCTION("""COMPUTED_VALUE"""),45890.66666666667)</f>
        <v>45890.66667</v>
      </c>
      <c r="N412" s="1">
        <f>IFERROR(__xludf.DUMMYFUNCTION("""COMPUTED_VALUE"""),7009337.0)</f>
        <v>7009337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IFERROR(__xludf.DUMMYFUNCTION("""COMPUTED_VALUE"""),1399.79)</f>
        <v>1399.79</v>
      </c>
      <c r="D413" s="2">
        <f>IFERROR(__xludf.DUMMYFUNCTION("""COMPUTED_VALUE"""),45891.66666666667)</f>
        <v>45891.66667</v>
      </c>
      <c r="E413" s="1">
        <f>IFERROR(__xludf.DUMMYFUNCTION("""COMPUTED_VALUE"""),1493.35)</f>
        <v>1493.35</v>
      </c>
      <c r="G413" s="2">
        <f>IFERROR(__xludf.DUMMYFUNCTION("""COMPUTED_VALUE"""),45891.66666666667)</f>
        <v>45891.66667</v>
      </c>
      <c r="H413" s="1">
        <f>IFERROR(__xludf.DUMMYFUNCTION("""COMPUTED_VALUE"""),1398.97)</f>
        <v>1398.97</v>
      </c>
      <c r="J413" s="2">
        <f>IFERROR(__xludf.DUMMYFUNCTION("""COMPUTED_VALUE"""),45891.66666666667)</f>
        <v>45891.66667</v>
      </c>
      <c r="K413" s="1">
        <f>IFERROR(__xludf.DUMMYFUNCTION("""COMPUTED_VALUE"""),1484.7)</f>
        <v>1484.7</v>
      </c>
      <c r="M413" s="2">
        <f>IFERROR(__xludf.DUMMYFUNCTION("""COMPUTED_VALUE"""),45891.66666666667)</f>
        <v>45891.66667</v>
      </c>
      <c r="N413" s="1">
        <f>IFERROR(__xludf.DUMMYFUNCTION("""COMPUTED_VALUE"""),1.0102656E7)</f>
        <v>10102656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IFERROR(__xludf.DUMMYFUNCTION("""COMPUTED_VALUE"""),1480.84)</f>
        <v>1480.84</v>
      </c>
      <c r="D414" s="2">
        <f>IFERROR(__xludf.DUMMYFUNCTION("""COMPUTED_VALUE"""),45894.66666666667)</f>
        <v>45894.66667</v>
      </c>
      <c r="E414" s="1">
        <f>IFERROR(__xludf.DUMMYFUNCTION("""COMPUTED_VALUE"""),1480.84)</f>
        <v>1480.84</v>
      </c>
      <c r="G414" s="2">
        <f>IFERROR(__xludf.DUMMYFUNCTION("""COMPUTED_VALUE"""),45894.66666666667)</f>
        <v>45894.66667</v>
      </c>
      <c r="H414" s="1">
        <f>IFERROR(__xludf.DUMMYFUNCTION("""COMPUTED_VALUE"""),1441.81)</f>
        <v>1441.81</v>
      </c>
      <c r="J414" s="2">
        <f>IFERROR(__xludf.DUMMYFUNCTION("""COMPUTED_VALUE"""),45894.66666666667)</f>
        <v>45894.66667</v>
      </c>
      <c r="K414" s="1">
        <f>IFERROR(__xludf.DUMMYFUNCTION("""COMPUTED_VALUE"""),1442.49)</f>
        <v>1442.49</v>
      </c>
      <c r="M414" s="2">
        <f>IFERROR(__xludf.DUMMYFUNCTION("""COMPUTED_VALUE"""),45894.66666666667)</f>
        <v>45894.66667</v>
      </c>
      <c r="N414" s="1">
        <f>IFERROR(__xludf.DUMMYFUNCTION("""COMPUTED_VALUE"""),8479969.0)</f>
        <v>8479969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IFERROR(__xludf.DUMMYFUNCTION("""COMPUTED_VALUE"""),1436.34)</f>
        <v>1436.34</v>
      </c>
      <c r="D415" s="2">
        <f>IFERROR(__xludf.DUMMYFUNCTION("""COMPUTED_VALUE"""),45895.66666666667)</f>
        <v>45895.66667</v>
      </c>
      <c r="E415" s="1">
        <f>IFERROR(__xludf.DUMMYFUNCTION("""COMPUTED_VALUE"""),1457.47)</f>
        <v>1457.47</v>
      </c>
      <c r="G415" s="2">
        <f>IFERROR(__xludf.DUMMYFUNCTION("""COMPUTED_VALUE"""),45895.66666666667)</f>
        <v>45895.66667</v>
      </c>
      <c r="H415" s="1">
        <f>IFERROR(__xludf.DUMMYFUNCTION("""COMPUTED_VALUE"""),1429.1)</f>
        <v>1429.1</v>
      </c>
      <c r="J415" s="2">
        <f>IFERROR(__xludf.DUMMYFUNCTION("""COMPUTED_VALUE"""),45895.66666666667)</f>
        <v>45895.66667</v>
      </c>
      <c r="K415" s="1">
        <f>IFERROR(__xludf.DUMMYFUNCTION("""COMPUTED_VALUE"""),1447.16)</f>
        <v>1447.16</v>
      </c>
      <c r="M415" s="2">
        <f>IFERROR(__xludf.DUMMYFUNCTION("""COMPUTED_VALUE"""),45895.66666666667)</f>
        <v>45895.66667</v>
      </c>
      <c r="N415" s="1">
        <f>IFERROR(__xludf.DUMMYFUNCTION("""COMPUTED_VALUE"""),9456253.0)</f>
        <v>9456253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IFERROR(__xludf.DUMMYFUNCTION("""COMPUTED_VALUE"""),1440.55)</f>
        <v>1440.55</v>
      </c>
      <c r="D416" s="2">
        <f>IFERROR(__xludf.DUMMYFUNCTION("""COMPUTED_VALUE"""),45896.66666666667)</f>
        <v>45896.66667</v>
      </c>
      <c r="E416" s="1">
        <f>IFERROR(__xludf.DUMMYFUNCTION("""COMPUTED_VALUE"""),1461.69)</f>
        <v>1461.69</v>
      </c>
      <c r="G416" s="2">
        <f>IFERROR(__xludf.DUMMYFUNCTION("""COMPUTED_VALUE"""),45896.66666666667)</f>
        <v>45896.66667</v>
      </c>
      <c r="H416" s="1">
        <f>IFERROR(__xludf.DUMMYFUNCTION("""COMPUTED_VALUE"""),1426.81)</f>
        <v>1426.81</v>
      </c>
      <c r="J416" s="2">
        <f>IFERROR(__xludf.DUMMYFUNCTION("""COMPUTED_VALUE"""),45896.66666666667)</f>
        <v>45896.66667</v>
      </c>
      <c r="K416" s="1">
        <f>IFERROR(__xludf.DUMMYFUNCTION("""COMPUTED_VALUE"""),1434.71)</f>
        <v>1434.71</v>
      </c>
      <c r="M416" s="2">
        <f>IFERROR(__xludf.DUMMYFUNCTION("""COMPUTED_VALUE"""),45896.66666666667)</f>
        <v>45896.66667</v>
      </c>
      <c r="N416" s="1">
        <f>IFERROR(__xludf.DUMMYFUNCTION("""COMPUTED_VALUE"""),7295223.0)</f>
        <v>7295223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IFERROR(__xludf.DUMMYFUNCTION("""COMPUTED_VALUE"""),1439.73)</f>
        <v>1439.73</v>
      </c>
      <c r="D417" s="2">
        <f>IFERROR(__xludf.DUMMYFUNCTION("""COMPUTED_VALUE"""),45897.66666666667)</f>
        <v>45897.66667</v>
      </c>
      <c r="E417" s="1">
        <f>IFERROR(__xludf.DUMMYFUNCTION("""COMPUTED_VALUE"""),1442.79)</f>
        <v>1442.79</v>
      </c>
      <c r="G417" s="2">
        <f>IFERROR(__xludf.DUMMYFUNCTION("""COMPUTED_VALUE"""),45897.66666666667)</f>
        <v>45897.66667</v>
      </c>
      <c r="H417" s="1">
        <f>IFERROR(__xludf.DUMMYFUNCTION("""COMPUTED_VALUE"""),1390.27)</f>
        <v>1390.27</v>
      </c>
      <c r="J417" s="2">
        <f>IFERROR(__xludf.DUMMYFUNCTION("""COMPUTED_VALUE"""),45897.66666666667)</f>
        <v>45897.66667</v>
      </c>
      <c r="K417" s="1">
        <f>IFERROR(__xludf.DUMMYFUNCTION("""COMPUTED_VALUE"""),1406.01)</f>
        <v>1406.01</v>
      </c>
      <c r="M417" s="2">
        <f>IFERROR(__xludf.DUMMYFUNCTION("""COMPUTED_VALUE"""),45897.66666666667)</f>
        <v>45897.66667</v>
      </c>
      <c r="N417" s="1">
        <f>IFERROR(__xludf.DUMMYFUNCTION("""COMPUTED_VALUE"""),7750387.0)</f>
        <v>7750387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IFERROR(__xludf.DUMMYFUNCTION("""COMPUTED_VALUE"""),1405.58)</f>
        <v>1405.58</v>
      </c>
      <c r="D418" s="2">
        <f>IFERROR(__xludf.DUMMYFUNCTION("""COMPUTED_VALUE"""),45898.66666666667)</f>
        <v>45898.66667</v>
      </c>
      <c r="E418" s="1">
        <f>IFERROR(__xludf.DUMMYFUNCTION("""COMPUTED_VALUE"""),1416.31)</f>
        <v>1416.31</v>
      </c>
      <c r="G418" s="2">
        <f>IFERROR(__xludf.DUMMYFUNCTION("""COMPUTED_VALUE"""),45898.66666666667)</f>
        <v>45898.66667</v>
      </c>
      <c r="H418" s="1">
        <f>IFERROR(__xludf.DUMMYFUNCTION("""COMPUTED_VALUE"""),1396.09)</f>
        <v>1396.09</v>
      </c>
      <c r="J418" s="2">
        <f>IFERROR(__xludf.DUMMYFUNCTION("""COMPUTED_VALUE"""),45898.66666666667)</f>
        <v>45898.66667</v>
      </c>
      <c r="K418" s="1">
        <f>IFERROR(__xludf.DUMMYFUNCTION("""COMPUTED_VALUE"""),1413.33)</f>
        <v>1413.33</v>
      </c>
      <c r="M418" s="2">
        <f>IFERROR(__xludf.DUMMYFUNCTION("""COMPUTED_VALUE"""),45898.66666666667)</f>
        <v>45898.66667</v>
      </c>
      <c r="N418" s="1">
        <f>IFERROR(__xludf.DUMMYFUNCTION("""COMPUTED_VALUE"""),6450470.0)</f>
        <v>6450470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IFERROR(__xludf.DUMMYFUNCTION("""COMPUTED_VALUE"""),1394.4)</f>
        <v>1394.4</v>
      </c>
      <c r="D419" s="2">
        <f>IFERROR(__xludf.DUMMYFUNCTION("""COMPUTED_VALUE"""),45902.66666666667)</f>
        <v>45902.66667</v>
      </c>
      <c r="E419" s="1">
        <f>IFERROR(__xludf.DUMMYFUNCTION("""COMPUTED_VALUE"""),1404.2)</f>
        <v>1404.2</v>
      </c>
      <c r="G419" s="2">
        <f>IFERROR(__xludf.DUMMYFUNCTION("""COMPUTED_VALUE"""),45902.66666666667)</f>
        <v>45902.66667</v>
      </c>
      <c r="H419" s="1">
        <f>IFERROR(__xludf.DUMMYFUNCTION("""COMPUTED_VALUE"""),1384.68)</f>
        <v>1384.68</v>
      </c>
      <c r="J419" s="2">
        <f>IFERROR(__xludf.DUMMYFUNCTION("""COMPUTED_VALUE"""),45902.66666666667)</f>
        <v>45902.66667</v>
      </c>
      <c r="K419" s="1">
        <f>IFERROR(__xludf.DUMMYFUNCTION("""COMPUTED_VALUE"""),1398.12)</f>
        <v>1398.12</v>
      </c>
      <c r="M419" s="2">
        <f>IFERROR(__xludf.DUMMYFUNCTION("""COMPUTED_VALUE"""),45902.66666666667)</f>
        <v>45902.66667</v>
      </c>
      <c r="N419" s="1">
        <f>IFERROR(__xludf.DUMMYFUNCTION("""COMPUTED_VALUE"""),6890275.0)</f>
        <v>6890275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IFERROR(__xludf.DUMMYFUNCTION("""COMPUTED_VALUE"""),1391.39)</f>
        <v>1391.39</v>
      </c>
      <c r="D420" s="2">
        <f>IFERROR(__xludf.DUMMYFUNCTION("""COMPUTED_VALUE"""),45903.66666666667)</f>
        <v>45903.66667</v>
      </c>
      <c r="E420" s="1">
        <f>IFERROR(__xludf.DUMMYFUNCTION("""COMPUTED_VALUE"""),1405.99)</f>
        <v>1405.99</v>
      </c>
      <c r="G420" s="2">
        <f>IFERROR(__xludf.DUMMYFUNCTION("""COMPUTED_VALUE"""),45903.66666666667)</f>
        <v>45903.66667</v>
      </c>
      <c r="H420" s="1">
        <f>IFERROR(__xludf.DUMMYFUNCTION("""COMPUTED_VALUE"""),1381.07)</f>
        <v>1381.07</v>
      </c>
      <c r="J420" s="2">
        <f>IFERROR(__xludf.DUMMYFUNCTION("""COMPUTED_VALUE"""),45903.66666666667)</f>
        <v>45903.66667</v>
      </c>
      <c r="K420" s="1">
        <f>IFERROR(__xludf.DUMMYFUNCTION("""COMPUTED_VALUE"""),1390.88)</f>
        <v>1390.88</v>
      </c>
      <c r="M420" s="2">
        <f>IFERROR(__xludf.DUMMYFUNCTION("""COMPUTED_VALUE"""),45903.66666666667)</f>
        <v>45903.66667</v>
      </c>
      <c r="N420" s="1">
        <f>IFERROR(__xludf.DUMMYFUNCTION("""COMPUTED_VALUE"""),6244605.0)</f>
        <v>6244605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IFERROR(__xludf.DUMMYFUNCTION("""COMPUTED_VALUE"""),1382.15)</f>
        <v>1382.15</v>
      </c>
      <c r="D421" s="2">
        <f>IFERROR(__xludf.DUMMYFUNCTION("""COMPUTED_VALUE"""),45904.66666666667)</f>
        <v>45904.66667</v>
      </c>
      <c r="E421" s="1">
        <f>IFERROR(__xludf.DUMMYFUNCTION("""COMPUTED_VALUE"""),1411.81)</f>
        <v>1411.81</v>
      </c>
      <c r="G421" s="2">
        <f>IFERROR(__xludf.DUMMYFUNCTION("""COMPUTED_VALUE"""),45904.66666666667)</f>
        <v>45904.66667</v>
      </c>
      <c r="H421" s="1">
        <f>IFERROR(__xludf.DUMMYFUNCTION("""COMPUTED_VALUE"""),1349.34)</f>
        <v>1349.34</v>
      </c>
      <c r="J421" s="2">
        <f>IFERROR(__xludf.DUMMYFUNCTION("""COMPUTED_VALUE"""),45904.66666666667)</f>
        <v>45904.66667</v>
      </c>
      <c r="K421" s="1">
        <f>IFERROR(__xludf.DUMMYFUNCTION("""COMPUTED_VALUE"""),1411.03)</f>
        <v>1411.03</v>
      </c>
      <c r="M421" s="2">
        <f>IFERROR(__xludf.DUMMYFUNCTION("""COMPUTED_VALUE"""),45904.66666666667)</f>
        <v>45904.66667</v>
      </c>
      <c r="N421" s="1">
        <f>IFERROR(__xludf.DUMMYFUNCTION("""COMPUTED_VALUE"""),8509718.0)</f>
        <v>8509718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IFERROR(__xludf.DUMMYFUNCTION("""COMPUTED_VALUE"""),1410.52)</f>
        <v>1410.52</v>
      </c>
      <c r="D422" s="2">
        <f>IFERROR(__xludf.DUMMYFUNCTION("""COMPUTED_VALUE"""),45905.66666666667)</f>
        <v>45905.66667</v>
      </c>
      <c r="E422" s="1">
        <f>IFERROR(__xludf.DUMMYFUNCTION("""COMPUTED_VALUE"""),1451.72)</f>
        <v>1451.72</v>
      </c>
      <c r="G422" s="2">
        <f>IFERROR(__xludf.DUMMYFUNCTION("""COMPUTED_VALUE"""),45905.66666666667)</f>
        <v>45905.66667</v>
      </c>
      <c r="H422" s="1">
        <f>IFERROR(__xludf.DUMMYFUNCTION("""COMPUTED_VALUE"""),1407.5)</f>
        <v>1407.5</v>
      </c>
      <c r="J422" s="2">
        <f>IFERROR(__xludf.DUMMYFUNCTION("""COMPUTED_VALUE"""),45905.66666666667)</f>
        <v>45905.66667</v>
      </c>
      <c r="K422" s="1">
        <f>IFERROR(__xludf.DUMMYFUNCTION("""COMPUTED_VALUE"""),1419.09)</f>
        <v>1419.09</v>
      </c>
      <c r="M422" s="2">
        <f>IFERROR(__xludf.DUMMYFUNCTION("""COMPUTED_VALUE"""),45905.66666666667)</f>
        <v>45905.66667</v>
      </c>
      <c r="N422" s="1">
        <f>IFERROR(__xludf.DUMMYFUNCTION("""COMPUTED_VALUE"""),7625781.0)</f>
        <v>7625781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IFERROR(__xludf.DUMMYFUNCTION("""COMPUTED_VALUE"""),1420.18)</f>
        <v>1420.18</v>
      </c>
      <c r="D423" s="2">
        <f>IFERROR(__xludf.DUMMYFUNCTION("""COMPUTED_VALUE"""),45908.66666666667)</f>
        <v>45908.66667</v>
      </c>
      <c r="E423" s="1">
        <f>IFERROR(__xludf.DUMMYFUNCTION("""COMPUTED_VALUE"""),1422.66)</f>
        <v>1422.66</v>
      </c>
      <c r="G423" s="2">
        <f>IFERROR(__xludf.DUMMYFUNCTION("""COMPUTED_VALUE"""),45908.66666666667)</f>
        <v>45908.66667</v>
      </c>
      <c r="H423" s="1">
        <f>IFERROR(__xludf.DUMMYFUNCTION("""COMPUTED_VALUE"""),1392.94)</f>
        <v>1392.94</v>
      </c>
      <c r="J423" s="2">
        <f>IFERROR(__xludf.DUMMYFUNCTION("""COMPUTED_VALUE"""),45908.66666666667)</f>
        <v>45908.66667</v>
      </c>
      <c r="K423" s="1">
        <f>IFERROR(__xludf.DUMMYFUNCTION("""COMPUTED_VALUE"""),1421.32)</f>
        <v>1421.32</v>
      </c>
      <c r="M423" s="2">
        <f>IFERROR(__xludf.DUMMYFUNCTION("""COMPUTED_VALUE"""),45908.66666666667)</f>
        <v>45908.66667</v>
      </c>
      <c r="N423" s="1">
        <f>IFERROR(__xludf.DUMMYFUNCTION("""COMPUTED_VALUE"""),6678632.0)</f>
        <v>6678632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IFERROR(__xludf.DUMMYFUNCTION("""COMPUTED_VALUE"""),1418.31)</f>
        <v>1418.31</v>
      </c>
      <c r="D424" s="2">
        <f>IFERROR(__xludf.DUMMYFUNCTION("""COMPUTED_VALUE"""),45909.66666666667)</f>
        <v>45909.66667</v>
      </c>
      <c r="E424" s="1">
        <f>IFERROR(__xludf.DUMMYFUNCTION("""COMPUTED_VALUE"""),1418.31)</f>
        <v>1418.31</v>
      </c>
      <c r="G424" s="2">
        <f>IFERROR(__xludf.DUMMYFUNCTION("""COMPUTED_VALUE"""),45909.66666666667)</f>
        <v>45909.66667</v>
      </c>
      <c r="H424" s="1">
        <f>IFERROR(__xludf.DUMMYFUNCTION("""COMPUTED_VALUE"""),1396.19)</f>
        <v>1396.19</v>
      </c>
      <c r="J424" s="2">
        <f>IFERROR(__xludf.DUMMYFUNCTION("""COMPUTED_VALUE"""),45909.66666666667)</f>
        <v>45909.66667</v>
      </c>
      <c r="K424" s="1">
        <f>IFERROR(__xludf.DUMMYFUNCTION("""COMPUTED_VALUE"""),1400.58)</f>
        <v>1400.58</v>
      </c>
      <c r="M424" s="2">
        <f>IFERROR(__xludf.DUMMYFUNCTION("""COMPUTED_VALUE"""),45909.66666666667)</f>
        <v>45909.66667</v>
      </c>
      <c r="N424" s="1">
        <f>IFERROR(__xludf.DUMMYFUNCTION("""COMPUTED_VALUE"""),6365934.0)</f>
        <v>6365934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IFERROR(__xludf.DUMMYFUNCTION("""COMPUTED_VALUE"""),1404.96)</f>
        <v>1404.96</v>
      </c>
      <c r="D425" s="2">
        <f>IFERROR(__xludf.DUMMYFUNCTION("""COMPUTED_VALUE"""),45910.66666666667)</f>
        <v>45910.66667</v>
      </c>
      <c r="E425" s="1">
        <f>IFERROR(__xludf.DUMMYFUNCTION("""COMPUTED_VALUE"""),1408.65)</f>
        <v>1408.65</v>
      </c>
      <c r="G425" s="2">
        <f>IFERROR(__xludf.DUMMYFUNCTION("""COMPUTED_VALUE"""),45910.66666666667)</f>
        <v>45910.66667</v>
      </c>
      <c r="H425" s="1">
        <f>IFERROR(__xludf.DUMMYFUNCTION("""COMPUTED_VALUE"""),1368.13)</f>
        <v>1368.13</v>
      </c>
      <c r="J425" s="2">
        <f>IFERROR(__xludf.DUMMYFUNCTION("""COMPUTED_VALUE"""),45910.66666666667)</f>
        <v>45910.66667</v>
      </c>
      <c r="K425" s="1">
        <f>IFERROR(__xludf.DUMMYFUNCTION("""COMPUTED_VALUE"""),1383.08)</f>
        <v>1383.08</v>
      </c>
      <c r="M425" s="2">
        <f>IFERROR(__xludf.DUMMYFUNCTION("""COMPUTED_VALUE"""),45910.66666666667)</f>
        <v>45910.66667</v>
      </c>
      <c r="N425" s="1">
        <f>IFERROR(__xludf.DUMMYFUNCTION("""COMPUTED_VALUE"""),6859535.0)</f>
        <v>6859535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IFERROR(__xludf.DUMMYFUNCTION("""COMPUTED_VALUE"""),1382.19)</f>
        <v>1382.19</v>
      </c>
      <c r="D426" s="2">
        <f>IFERROR(__xludf.DUMMYFUNCTION("""COMPUTED_VALUE"""),45911.66666666667)</f>
        <v>45911.66667</v>
      </c>
      <c r="E426" s="1">
        <f>IFERROR(__xludf.DUMMYFUNCTION("""COMPUTED_VALUE"""),1425.19)</f>
        <v>1425.19</v>
      </c>
      <c r="G426" s="2">
        <f>IFERROR(__xludf.DUMMYFUNCTION("""COMPUTED_VALUE"""),45911.66666666667)</f>
        <v>45911.66667</v>
      </c>
      <c r="H426" s="1">
        <f>IFERROR(__xludf.DUMMYFUNCTION("""COMPUTED_VALUE"""),1382.19)</f>
        <v>1382.19</v>
      </c>
      <c r="J426" s="2">
        <f>IFERROR(__xludf.DUMMYFUNCTION("""COMPUTED_VALUE"""),45911.66666666667)</f>
        <v>45911.66667</v>
      </c>
      <c r="K426" s="1">
        <f>IFERROR(__xludf.DUMMYFUNCTION("""COMPUTED_VALUE"""),1419.95)</f>
        <v>1419.95</v>
      </c>
      <c r="M426" s="2">
        <f>IFERROR(__xludf.DUMMYFUNCTION("""COMPUTED_VALUE"""),45911.66666666667)</f>
        <v>45911.66667</v>
      </c>
      <c r="N426" s="1">
        <f>IFERROR(__xludf.DUMMYFUNCTION("""COMPUTED_VALUE"""),6508770.0)</f>
        <v>6508770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IFERROR(__xludf.DUMMYFUNCTION("""COMPUTED_VALUE"""),1416.97)</f>
        <v>1416.97</v>
      </c>
      <c r="D427" s="2">
        <f>IFERROR(__xludf.DUMMYFUNCTION("""COMPUTED_VALUE"""),45912.66666666667)</f>
        <v>45912.66667</v>
      </c>
      <c r="E427" s="1">
        <f>IFERROR(__xludf.DUMMYFUNCTION("""COMPUTED_VALUE"""),1416.97)</f>
        <v>1416.97</v>
      </c>
      <c r="G427" s="2">
        <f>IFERROR(__xludf.DUMMYFUNCTION("""COMPUTED_VALUE"""),45912.66666666667)</f>
        <v>45912.66667</v>
      </c>
      <c r="H427" s="1">
        <f>IFERROR(__xludf.DUMMYFUNCTION("""COMPUTED_VALUE"""),1379.5)</f>
        <v>1379.5</v>
      </c>
      <c r="J427" s="2">
        <f>IFERROR(__xludf.DUMMYFUNCTION("""COMPUTED_VALUE"""),45912.66666666667)</f>
        <v>45912.66667</v>
      </c>
      <c r="K427" s="1">
        <f>IFERROR(__xludf.DUMMYFUNCTION("""COMPUTED_VALUE"""),1381.36)</f>
        <v>1381.36</v>
      </c>
      <c r="M427" s="2">
        <f>IFERROR(__xludf.DUMMYFUNCTION("""COMPUTED_VALUE"""),45912.66666666667)</f>
        <v>45912.66667</v>
      </c>
      <c r="N427" s="1">
        <f>IFERROR(__xludf.DUMMYFUNCTION("""COMPUTED_VALUE"""),5685164.0)</f>
        <v>5685164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IFERROR(__xludf.DUMMYFUNCTION("""COMPUTED_VALUE"""),1383.03)</f>
        <v>1383.03</v>
      </c>
      <c r="D428" s="2">
        <f>IFERROR(__xludf.DUMMYFUNCTION("""COMPUTED_VALUE"""),45915.66666666667)</f>
        <v>45915.66667</v>
      </c>
      <c r="E428" s="1">
        <f>IFERROR(__xludf.DUMMYFUNCTION("""COMPUTED_VALUE"""),1401.8)</f>
        <v>1401.8</v>
      </c>
      <c r="G428" s="2">
        <f>IFERROR(__xludf.DUMMYFUNCTION("""COMPUTED_VALUE"""),45915.66666666667)</f>
        <v>45915.66667</v>
      </c>
      <c r="H428" s="1">
        <f>IFERROR(__xludf.DUMMYFUNCTION("""COMPUTED_VALUE"""),1374.75)</f>
        <v>1374.75</v>
      </c>
      <c r="J428" s="2">
        <f>IFERROR(__xludf.DUMMYFUNCTION("""COMPUTED_VALUE"""),45915.66666666667)</f>
        <v>45915.66667</v>
      </c>
      <c r="K428" s="1">
        <f>IFERROR(__xludf.DUMMYFUNCTION("""COMPUTED_VALUE"""),1392.08)</f>
        <v>1392.08</v>
      </c>
      <c r="M428" s="2">
        <f>IFERROR(__xludf.DUMMYFUNCTION("""COMPUTED_VALUE"""),45915.66666666667)</f>
        <v>45915.66667</v>
      </c>
      <c r="N428" s="1">
        <f>IFERROR(__xludf.DUMMYFUNCTION("""COMPUTED_VALUE"""),7221574.0)</f>
        <v>7221574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IFERROR(__xludf.DUMMYFUNCTION("""COMPUTED_VALUE"""),1397.15)</f>
        <v>1397.15</v>
      </c>
      <c r="D429" s="2">
        <f>IFERROR(__xludf.DUMMYFUNCTION("""COMPUTED_VALUE"""),45916.66666666667)</f>
        <v>45916.66667</v>
      </c>
      <c r="E429" s="1">
        <f>IFERROR(__xludf.DUMMYFUNCTION("""COMPUTED_VALUE"""),1413.91)</f>
        <v>1413.91</v>
      </c>
      <c r="G429" s="2">
        <f>IFERROR(__xludf.DUMMYFUNCTION("""COMPUTED_VALUE"""),45916.66666666667)</f>
        <v>45916.66667</v>
      </c>
      <c r="H429" s="1">
        <f>IFERROR(__xludf.DUMMYFUNCTION("""COMPUTED_VALUE"""),1386.35)</f>
        <v>1386.35</v>
      </c>
      <c r="J429" s="2">
        <f>IFERROR(__xludf.DUMMYFUNCTION("""COMPUTED_VALUE"""),45916.66666666667)</f>
        <v>45916.66667</v>
      </c>
      <c r="K429" s="1">
        <f>IFERROR(__xludf.DUMMYFUNCTION("""COMPUTED_VALUE"""),1412.82)</f>
        <v>1412.82</v>
      </c>
      <c r="M429" s="2">
        <f>IFERROR(__xludf.DUMMYFUNCTION("""COMPUTED_VALUE"""),45916.66666666667)</f>
        <v>45916.66667</v>
      </c>
      <c r="N429" s="1">
        <f>IFERROR(__xludf.DUMMYFUNCTION("""COMPUTED_VALUE"""),7046959.0)</f>
        <v>7046959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IFERROR(__xludf.DUMMYFUNCTION("""COMPUTED_VALUE"""),1406.75)</f>
        <v>1406.75</v>
      </c>
      <c r="D430" s="2">
        <f>IFERROR(__xludf.DUMMYFUNCTION("""COMPUTED_VALUE"""),45917.66666666667)</f>
        <v>45917.66667</v>
      </c>
      <c r="E430" s="1">
        <f>IFERROR(__xludf.DUMMYFUNCTION("""COMPUTED_VALUE"""),1434.39)</f>
        <v>1434.39</v>
      </c>
      <c r="G430" s="2">
        <f>IFERROR(__xludf.DUMMYFUNCTION("""COMPUTED_VALUE"""),45917.66666666667)</f>
        <v>45917.66667</v>
      </c>
      <c r="H430" s="1">
        <f>IFERROR(__xludf.DUMMYFUNCTION("""COMPUTED_VALUE"""),1359.56)</f>
        <v>1359.56</v>
      </c>
      <c r="J430" s="2">
        <f>IFERROR(__xludf.DUMMYFUNCTION("""COMPUTED_VALUE"""),45917.66666666667)</f>
        <v>45917.66667</v>
      </c>
      <c r="K430" s="1">
        <f>IFERROR(__xludf.DUMMYFUNCTION("""COMPUTED_VALUE"""),1360.07)</f>
        <v>1360.07</v>
      </c>
      <c r="M430" s="2">
        <f>IFERROR(__xludf.DUMMYFUNCTION("""COMPUTED_VALUE"""),45917.66666666667)</f>
        <v>45917.66667</v>
      </c>
      <c r="N430" s="1">
        <f>IFERROR(__xludf.DUMMYFUNCTION("""COMPUTED_VALUE"""),9815897.0)</f>
        <v>9815897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IFERROR(__xludf.DUMMYFUNCTION("""COMPUTED_VALUE"""),1364.67)</f>
        <v>1364.67</v>
      </c>
      <c r="D431" s="2">
        <f>IFERROR(__xludf.DUMMYFUNCTION("""COMPUTED_VALUE"""),45918.66666666667)</f>
        <v>45918.66667</v>
      </c>
      <c r="E431" s="1">
        <f>IFERROR(__xludf.DUMMYFUNCTION("""COMPUTED_VALUE"""),1395.5)</f>
        <v>1395.5</v>
      </c>
      <c r="G431" s="2">
        <f>IFERROR(__xludf.DUMMYFUNCTION("""COMPUTED_VALUE"""),45918.66666666667)</f>
        <v>45918.66667</v>
      </c>
      <c r="H431" s="1">
        <f>IFERROR(__xludf.DUMMYFUNCTION("""COMPUTED_VALUE"""),1362.7)</f>
        <v>1362.7</v>
      </c>
      <c r="J431" s="2">
        <f>IFERROR(__xludf.DUMMYFUNCTION("""COMPUTED_VALUE"""),45918.66666666667)</f>
        <v>45918.66667</v>
      </c>
      <c r="K431" s="1">
        <f>IFERROR(__xludf.DUMMYFUNCTION("""COMPUTED_VALUE"""),1370.18)</f>
        <v>1370.18</v>
      </c>
      <c r="M431" s="2">
        <f>IFERROR(__xludf.DUMMYFUNCTION("""COMPUTED_VALUE"""),45918.66666666667)</f>
        <v>45918.66667</v>
      </c>
      <c r="N431" s="1">
        <f>IFERROR(__xludf.DUMMYFUNCTION("""COMPUTED_VALUE"""),7938601.0)</f>
        <v>7938601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IFERROR(__xludf.DUMMYFUNCTION("""COMPUTED_VALUE"""),1370.32)</f>
        <v>1370.32</v>
      </c>
      <c r="D432" s="2">
        <f>IFERROR(__xludf.DUMMYFUNCTION("""COMPUTED_VALUE"""),45919.66666666667)</f>
        <v>45919.66667</v>
      </c>
      <c r="E432" s="1">
        <f>IFERROR(__xludf.DUMMYFUNCTION("""COMPUTED_VALUE"""),1372.91)</f>
        <v>1372.91</v>
      </c>
      <c r="G432" s="2">
        <f>IFERROR(__xludf.DUMMYFUNCTION("""COMPUTED_VALUE"""),45919.66666666667)</f>
        <v>45919.66667</v>
      </c>
      <c r="H432" s="1">
        <f>IFERROR(__xludf.DUMMYFUNCTION("""COMPUTED_VALUE"""),1347.37)</f>
        <v>1347.37</v>
      </c>
      <c r="J432" s="2">
        <f>IFERROR(__xludf.DUMMYFUNCTION("""COMPUTED_VALUE"""),45919.66666666667)</f>
        <v>45919.66667</v>
      </c>
      <c r="K432" s="1">
        <f>IFERROR(__xludf.DUMMYFUNCTION("""COMPUTED_VALUE"""),1351.62)</f>
        <v>1351.62</v>
      </c>
      <c r="M432" s="2">
        <f>IFERROR(__xludf.DUMMYFUNCTION("""COMPUTED_VALUE"""),45919.66666666667)</f>
        <v>45919.66667</v>
      </c>
      <c r="N432" s="1">
        <f>IFERROR(__xludf.DUMMYFUNCTION("""COMPUTED_VALUE"""),1.2692162E7)</f>
        <v>12692162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IFERROR(__xludf.DUMMYFUNCTION("""COMPUTED_VALUE"""),1351.95)</f>
        <v>1351.95</v>
      </c>
      <c r="D433" s="2">
        <f>IFERROR(__xludf.DUMMYFUNCTION("""COMPUTED_VALUE"""),45922.66666666667)</f>
        <v>45922.66667</v>
      </c>
      <c r="E433" s="1">
        <f>IFERROR(__xludf.DUMMYFUNCTION("""COMPUTED_VALUE"""),1351.95)</f>
        <v>1351.95</v>
      </c>
      <c r="G433" s="2">
        <f>IFERROR(__xludf.DUMMYFUNCTION("""COMPUTED_VALUE"""),45922.66666666667)</f>
        <v>45922.66667</v>
      </c>
      <c r="H433" s="1">
        <f>IFERROR(__xludf.DUMMYFUNCTION("""COMPUTED_VALUE"""),1331.8)</f>
        <v>1331.8</v>
      </c>
      <c r="J433" s="2">
        <f>IFERROR(__xludf.DUMMYFUNCTION("""COMPUTED_VALUE"""),45922.66666666667)</f>
        <v>45922.66667</v>
      </c>
      <c r="K433" s="1">
        <f>IFERROR(__xludf.DUMMYFUNCTION("""COMPUTED_VALUE"""),1335.41)</f>
        <v>1335.41</v>
      </c>
      <c r="M433" s="2">
        <f>IFERROR(__xludf.DUMMYFUNCTION("""COMPUTED_VALUE"""),45922.66666666667)</f>
        <v>45922.66667</v>
      </c>
      <c r="N433" s="1">
        <f>IFERROR(__xludf.DUMMYFUNCTION("""COMPUTED_VALUE"""),8724278.0)</f>
        <v>8724278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IFERROR(__xludf.DUMMYFUNCTION("""COMPUTED_VALUE"""),1339.0)</f>
        <v>1339</v>
      </c>
      <c r="D434" s="2">
        <f>IFERROR(__xludf.DUMMYFUNCTION("""COMPUTED_VALUE"""),45923.66666666667)</f>
        <v>45923.66667</v>
      </c>
      <c r="E434" s="1">
        <f>IFERROR(__xludf.DUMMYFUNCTION("""COMPUTED_VALUE"""),1360.63)</f>
        <v>1360.63</v>
      </c>
      <c r="G434" s="2">
        <f>IFERROR(__xludf.DUMMYFUNCTION("""COMPUTED_VALUE"""),45923.66666666667)</f>
        <v>45923.66667</v>
      </c>
      <c r="H434" s="1">
        <f>IFERROR(__xludf.DUMMYFUNCTION("""COMPUTED_VALUE"""),1331.27)</f>
        <v>1331.27</v>
      </c>
      <c r="J434" s="2">
        <f>IFERROR(__xludf.DUMMYFUNCTION("""COMPUTED_VALUE"""),45923.66666666667)</f>
        <v>45923.66667</v>
      </c>
      <c r="K434" s="1">
        <f>IFERROR(__xludf.DUMMYFUNCTION("""COMPUTED_VALUE"""),1342.4)</f>
        <v>1342.4</v>
      </c>
      <c r="M434" s="2">
        <f>IFERROR(__xludf.DUMMYFUNCTION("""COMPUTED_VALUE"""),45923.66666666667)</f>
        <v>45923.66667</v>
      </c>
      <c r="N434" s="1">
        <f>IFERROR(__xludf.DUMMYFUNCTION("""COMPUTED_VALUE"""),8155432.0)</f>
        <v>8155432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IFERROR(__xludf.DUMMYFUNCTION("""COMPUTED_VALUE"""),1342.34)</f>
        <v>1342.34</v>
      </c>
      <c r="D435" s="2">
        <f>IFERROR(__xludf.DUMMYFUNCTION("""COMPUTED_VALUE"""),45924.66666666667)</f>
        <v>45924.66667</v>
      </c>
      <c r="E435" s="1">
        <f>IFERROR(__xludf.DUMMYFUNCTION("""COMPUTED_VALUE"""),1356.68)</f>
        <v>1356.68</v>
      </c>
      <c r="G435" s="2">
        <f>IFERROR(__xludf.DUMMYFUNCTION("""COMPUTED_VALUE"""),45924.66666666667)</f>
        <v>45924.66667</v>
      </c>
      <c r="H435" s="1">
        <f>IFERROR(__xludf.DUMMYFUNCTION("""COMPUTED_VALUE"""),1335.26)</f>
        <v>1335.26</v>
      </c>
      <c r="J435" s="2">
        <f>IFERROR(__xludf.DUMMYFUNCTION("""COMPUTED_VALUE"""),45924.66666666667)</f>
        <v>45924.66667</v>
      </c>
      <c r="K435" s="1">
        <f>IFERROR(__xludf.DUMMYFUNCTION("""COMPUTED_VALUE"""),1342.06)</f>
        <v>1342.06</v>
      </c>
      <c r="M435" s="2">
        <f>IFERROR(__xludf.DUMMYFUNCTION("""COMPUTED_VALUE"""),45924.66666666667)</f>
        <v>45924.66667</v>
      </c>
      <c r="N435" s="1">
        <f>IFERROR(__xludf.DUMMYFUNCTION("""COMPUTED_VALUE"""),6881915.0)</f>
        <v>6881915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IFERROR(__xludf.DUMMYFUNCTION("""COMPUTED_VALUE"""),1338.46)</f>
        <v>1338.46</v>
      </c>
      <c r="D436" s="2">
        <f>IFERROR(__xludf.DUMMYFUNCTION("""COMPUTED_VALUE"""),45925.66666666667)</f>
        <v>45925.66667</v>
      </c>
      <c r="E436" s="1">
        <f>IFERROR(__xludf.DUMMYFUNCTION("""COMPUTED_VALUE"""),1347.77)</f>
        <v>1347.77</v>
      </c>
      <c r="G436" s="2">
        <f>IFERROR(__xludf.DUMMYFUNCTION("""COMPUTED_VALUE"""),45925.66666666667)</f>
        <v>45925.66667</v>
      </c>
      <c r="H436" s="1">
        <f>IFERROR(__xludf.DUMMYFUNCTION("""COMPUTED_VALUE"""),1327.35)</f>
        <v>1327.35</v>
      </c>
      <c r="J436" s="2">
        <f>IFERROR(__xludf.DUMMYFUNCTION("""COMPUTED_VALUE"""),45925.66666666667)</f>
        <v>45925.66667</v>
      </c>
      <c r="K436" s="1">
        <f>IFERROR(__xludf.DUMMYFUNCTION("""COMPUTED_VALUE"""),1336.44)</f>
        <v>1336.44</v>
      </c>
      <c r="M436" s="2">
        <f>IFERROR(__xludf.DUMMYFUNCTION("""COMPUTED_VALUE"""),45925.66666666667)</f>
        <v>45925.66667</v>
      </c>
      <c r="N436" s="1">
        <f>IFERROR(__xludf.DUMMYFUNCTION("""COMPUTED_VALUE"""),6279871.0)</f>
        <v>6279871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IFERROR(__xludf.DUMMYFUNCTION("""COMPUTED_VALUE"""),1337.2)</f>
        <v>1337.2</v>
      </c>
      <c r="D437" s="2">
        <f>IFERROR(__xludf.DUMMYFUNCTION("""COMPUTED_VALUE"""),45926.66666666667)</f>
        <v>45926.66667</v>
      </c>
      <c r="E437" s="1">
        <f>IFERROR(__xludf.DUMMYFUNCTION("""COMPUTED_VALUE"""),1360.99)</f>
        <v>1360.99</v>
      </c>
      <c r="G437" s="2">
        <f>IFERROR(__xludf.DUMMYFUNCTION("""COMPUTED_VALUE"""),45926.66666666667)</f>
        <v>45926.66667</v>
      </c>
      <c r="H437" s="1">
        <f>IFERROR(__xludf.DUMMYFUNCTION("""COMPUTED_VALUE"""),1288.6)</f>
        <v>1288.6</v>
      </c>
      <c r="J437" s="2">
        <f>IFERROR(__xludf.DUMMYFUNCTION("""COMPUTED_VALUE"""),45926.66666666667)</f>
        <v>45926.66667</v>
      </c>
      <c r="K437" s="1">
        <f>IFERROR(__xludf.DUMMYFUNCTION("""COMPUTED_VALUE"""),1324.18)</f>
        <v>1324.18</v>
      </c>
      <c r="M437" s="2">
        <f>IFERROR(__xludf.DUMMYFUNCTION("""COMPUTED_VALUE"""),45926.66666666667)</f>
        <v>45926.66667</v>
      </c>
      <c r="N437" s="1">
        <f>IFERROR(__xludf.DUMMYFUNCTION("""COMPUTED_VALUE"""),1.2347101E7)</f>
        <v>12347101</v>
      </c>
    </row>
  </sheetData>
  <drawing r:id="rId1"/>
</worksheet>
</file>