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IFERROR(__xludf.DUMMYFUNCTION("GOOGLEFINANCE(""DJUSTL"",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IFERROR(__xludf.DUMMYFUNCTION("GOOGLEFINANCE(""DJUSTL"",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IFERROR(__xludf.DUMMYFUNCTION("GOOGLEFINANCE(""DJUSTL"",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IFERROR(__xludf.DUMMYFUNCTION("GOOGLEFINANCE(""DJUSTL"",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IFERROR(__xludf.DUMMYFUNCTION("GOOGLEFINANCE(""DJUSTL"",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IFERROR(__xludf.DUMMYFUNCTION("""COMPUTED_VALUE"""),133.77)</f>
        <v>133.77</v>
      </c>
      <c r="D2" s="2">
        <f>IFERROR(__xludf.DUMMYFUNCTION("""COMPUTED_VALUE"""),45293.66666666667)</f>
        <v>45293.66667</v>
      </c>
      <c r="E2" s="1">
        <f>IFERROR(__xludf.DUMMYFUNCTION("""COMPUTED_VALUE"""),137.4)</f>
        <v>137.4</v>
      </c>
      <c r="G2" s="2">
        <f>IFERROR(__xludf.DUMMYFUNCTION("""COMPUTED_VALUE"""),45293.66666666667)</f>
        <v>45293.66667</v>
      </c>
      <c r="H2" s="1">
        <f>IFERROR(__xludf.DUMMYFUNCTION("""COMPUTED_VALUE"""),133.77)</f>
        <v>133.77</v>
      </c>
      <c r="J2" s="2">
        <f>IFERROR(__xludf.DUMMYFUNCTION("""COMPUTED_VALUE"""),45293.66666666667)</f>
        <v>45293.66667</v>
      </c>
      <c r="K2" s="1">
        <f>IFERROR(__xludf.DUMMYFUNCTION("""COMPUTED_VALUE"""),136.98)</f>
        <v>136.98</v>
      </c>
      <c r="M2" s="2">
        <f>IFERROR(__xludf.DUMMYFUNCTION("""COMPUTED_VALUE"""),45293.66666666667)</f>
        <v>45293.66667</v>
      </c>
      <c r="N2" s="1">
        <f>IFERROR(__xludf.DUMMYFUNCTION("""COMPUTED_VALUE"""),7.7688416E7)</f>
        <v>77688416</v>
      </c>
    </row>
    <row r="3">
      <c r="A3" s="2">
        <f>IFERROR(__xludf.DUMMYFUNCTION("""COMPUTED_VALUE"""),45294.66666666667)</f>
        <v>45294.66667</v>
      </c>
      <c r="B3" s="1">
        <f>IFERROR(__xludf.DUMMYFUNCTION("""COMPUTED_VALUE"""),138.17)</f>
        <v>138.17</v>
      </c>
      <c r="D3" s="2">
        <f>IFERROR(__xludf.DUMMYFUNCTION("""COMPUTED_VALUE"""),45294.66666666667)</f>
        <v>45294.66667</v>
      </c>
      <c r="E3" s="1">
        <f>IFERROR(__xludf.DUMMYFUNCTION("""COMPUTED_VALUE"""),138.84)</f>
        <v>138.84</v>
      </c>
      <c r="G3" s="2">
        <f>IFERROR(__xludf.DUMMYFUNCTION("""COMPUTED_VALUE"""),45294.66666666667)</f>
        <v>45294.66667</v>
      </c>
      <c r="H3" s="1">
        <f>IFERROR(__xludf.DUMMYFUNCTION("""COMPUTED_VALUE"""),137.27)</f>
        <v>137.27</v>
      </c>
      <c r="J3" s="2">
        <f>IFERROR(__xludf.DUMMYFUNCTION("""COMPUTED_VALUE"""),45294.66666666667)</f>
        <v>45294.66667</v>
      </c>
      <c r="K3" s="1">
        <f>IFERROR(__xludf.DUMMYFUNCTION("""COMPUTED_VALUE"""),137.28)</f>
        <v>137.28</v>
      </c>
      <c r="M3" s="2">
        <f>IFERROR(__xludf.DUMMYFUNCTION("""COMPUTED_VALUE"""),45294.66666666667)</f>
        <v>45294.66667</v>
      </c>
      <c r="N3" s="1">
        <f>IFERROR(__xludf.DUMMYFUNCTION("""COMPUTED_VALUE"""),6.6506808E7)</f>
        <v>66506808</v>
      </c>
    </row>
    <row r="4">
      <c r="A4" s="2">
        <f>IFERROR(__xludf.DUMMYFUNCTION("""COMPUTED_VALUE"""),45295.66666666667)</f>
        <v>45295.66667</v>
      </c>
      <c r="B4" s="1">
        <f>IFERROR(__xludf.DUMMYFUNCTION("""COMPUTED_VALUE"""),138.26)</f>
        <v>138.26</v>
      </c>
      <c r="D4" s="2">
        <f>IFERROR(__xludf.DUMMYFUNCTION("""COMPUTED_VALUE"""),45295.66666666667)</f>
        <v>45295.66667</v>
      </c>
      <c r="E4" s="1">
        <f>IFERROR(__xludf.DUMMYFUNCTION("""COMPUTED_VALUE"""),138.58)</f>
        <v>138.58</v>
      </c>
      <c r="G4" s="2">
        <f>IFERROR(__xludf.DUMMYFUNCTION("""COMPUTED_VALUE"""),45295.66666666667)</f>
        <v>45295.66667</v>
      </c>
      <c r="H4" s="1">
        <f>IFERROR(__xludf.DUMMYFUNCTION("""COMPUTED_VALUE"""),137.41)</f>
        <v>137.41</v>
      </c>
      <c r="J4" s="2">
        <f>IFERROR(__xludf.DUMMYFUNCTION("""COMPUTED_VALUE"""),45295.66666666667)</f>
        <v>45295.66667</v>
      </c>
      <c r="K4" s="1">
        <f>IFERROR(__xludf.DUMMYFUNCTION("""COMPUTED_VALUE"""),137.41)</f>
        <v>137.41</v>
      </c>
      <c r="M4" s="2">
        <f>IFERROR(__xludf.DUMMYFUNCTION("""COMPUTED_VALUE"""),45295.66666666667)</f>
        <v>45295.66667</v>
      </c>
      <c r="N4" s="1">
        <f>IFERROR(__xludf.DUMMYFUNCTION("""COMPUTED_VALUE"""),6.5976747E7)</f>
        <v>65976747</v>
      </c>
    </row>
    <row r="5">
      <c r="A5" s="2">
        <f>IFERROR(__xludf.DUMMYFUNCTION("""COMPUTED_VALUE"""),45296.66666666667)</f>
        <v>45296.66667</v>
      </c>
      <c r="B5" s="1">
        <f>IFERROR(__xludf.DUMMYFUNCTION("""COMPUTED_VALUE"""),137.5)</f>
        <v>137.5</v>
      </c>
      <c r="D5" s="2">
        <f>IFERROR(__xludf.DUMMYFUNCTION("""COMPUTED_VALUE"""),45296.66666666667)</f>
        <v>45296.66667</v>
      </c>
      <c r="E5" s="1">
        <f>IFERROR(__xludf.DUMMYFUNCTION("""COMPUTED_VALUE"""),139.99)</f>
        <v>139.99</v>
      </c>
      <c r="G5" s="2">
        <f>IFERROR(__xludf.DUMMYFUNCTION("""COMPUTED_VALUE"""),45296.66666666667)</f>
        <v>45296.66667</v>
      </c>
      <c r="H5" s="1">
        <f>IFERROR(__xludf.DUMMYFUNCTION("""COMPUTED_VALUE"""),137.12)</f>
        <v>137.12</v>
      </c>
      <c r="J5" s="2">
        <f>IFERROR(__xludf.DUMMYFUNCTION("""COMPUTED_VALUE"""),45296.66666666667)</f>
        <v>45296.66667</v>
      </c>
      <c r="K5" s="1">
        <f>IFERROR(__xludf.DUMMYFUNCTION("""COMPUTED_VALUE"""),139.76)</f>
        <v>139.76</v>
      </c>
      <c r="M5" s="2">
        <f>IFERROR(__xludf.DUMMYFUNCTION("""COMPUTED_VALUE"""),45296.66666666667)</f>
        <v>45296.66667</v>
      </c>
      <c r="N5" s="1">
        <f>IFERROR(__xludf.DUMMYFUNCTION("""COMPUTED_VALUE"""),7.0673598E7)</f>
        <v>70673598</v>
      </c>
    </row>
    <row r="6">
      <c r="A6" s="2">
        <f>IFERROR(__xludf.DUMMYFUNCTION("""COMPUTED_VALUE"""),45299.66666666667)</f>
        <v>45299.66667</v>
      </c>
      <c r="B6" s="1">
        <f>IFERROR(__xludf.DUMMYFUNCTION("""COMPUTED_VALUE"""),139.75)</f>
        <v>139.75</v>
      </c>
      <c r="D6" s="2">
        <f>IFERROR(__xludf.DUMMYFUNCTION("""COMPUTED_VALUE"""),45299.66666666667)</f>
        <v>45299.66667</v>
      </c>
      <c r="E6" s="1">
        <f>IFERROR(__xludf.DUMMYFUNCTION("""COMPUTED_VALUE"""),139.83)</f>
        <v>139.83</v>
      </c>
      <c r="G6" s="2">
        <f>IFERROR(__xludf.DUMMYFUNCTION("""COMPUTED_VALUE"""),45299.66666666667)</f>
        <v>45299.66667</v>
      </c>
      <c r="H6" s="1">
        <f>IFERROR(__xludf.DUMMYFUNCTION("""COMPUTED_VALUE"""),137.87)</f>
        <v>137.87</v>
      </c>
      <c r="J6" s="2">
        <f>IFERROR(__xludf.DUMMYFUNCTION("""COMPUTED_VALUE"""),45299.66666666667)</f>
        <v>45299.66667</v>
      </c>
      <c r="K6" s="1">
        <f>IFERROR(__xludf.DUMMYFUNCTION("""COMPUTED_VALUE"""),139.22)</f>
        <v>139.22</v>
      </c>
      <c r="M6" s="2">
        <f>IFERROR(__xludf.DUMMYFUNCTION("""COMPUTED_VALUE"""),45299.66666666667)</f>
        <v>45299.66667</v>
      </c>
      <c r="N6" s="1">
        <f>IFERROR(__xludf.DUMMYFUNCTION("""COMPUTED_VALUE"""),7.5109879E7)</f>
        <v>75109879</v>
      </c>
    </row>
    <row r="7">
      <c r="A7" s="2">
        <f>IFERROR(__xludf.DUMMYFUNCTION("""COMPUTED_VALUE"""),45300.66666666667)</f>
        <v>45300.66667</v>
      </c>
      <c r="B7" s="1">
        <f>IFERROR(__xludf.DUMMYFUNCTION("""COMPUTED_VALUE"""),136.78)</f>
        <v>136.78</v>
      </c>
      <c r="D7" s="2">
        <f>IFERROR(__xludf.DUMMYFUNCTION("""COMPUTED_VALUE"""),45300.66666666667)</f>
        <v>45300.66667</v>
      </c>
      <c r="E7" s="1">
        <f>IFERROR(__xludf.DUMMYFUNCTION("""COMPUTED_VALUE"""),136.88)</f>
        <v>136.88</v>
      </c>
      <c r="G7" s="2">
        <f>IFERROR(__xludf.DUMMYFUNCTION("""COMPUTED_VALUE"""),45300.66666666667)</f>
        <v>45300.66667</v>
      </c>
      <c r="H7" s="1">
        <f>IFERROR(__xludf.DUMMYFUNCTION("""COMPUTED_VALUE"""),135.68)</f>
        <v>135.68</v>
      </c>
      <c r="J7" s="2">
        <f>IFERROR(__xludf.DUMMYFUNCTION("""COMPUTED_VALUE"""),45300.66666666667)</f>
        <v>45300.66667</v>
      </c>
      <c r="K7" s="1">
        <f>IFERROR(__xludf.DUMMYFUNCTION("""COMPUTED_VALUE"""),136.55)</f>
        <v>136.55</v>
      </c>
      <c r="M7" s="2">
        <f>IFERROR(__xludf.DUMMYFUNCTION("""COMPUTED_VALUE"""),45300.66666666667)</f>
        <v>45300.66667</v>
      </c>
      <c r="N7" s="1">
        <f>IFERROR(__xludf.DUMMYFUNCTION("""COMPUTED_VALUE"""),5.3682151E7)</f>
        <v>53682151</v>
      </c>
    </row>
    <row r="8">
      <c r="A8" s="2">
        <f>IFERROR(__xludf.DUMMYFUNCTION("""COMPUTED_VALUE"""),45301.66666666667)</f>
        <v>45301.66667</v>
      </c>
      <c r="B8" s="1">
        <f>IFERROR(__xludf.DUMMYFUNCTION("""COMPUTED_VALUE"""),136.56)</f>
        <v>136.56</v>
      </c>
      <c r="D8" s="2">
        <f>IFERROR(__xludf.DUMMYFUNCTION("""COMPUTED_VALUE"""),45301.66666666667)</f>
        <v>45301.66667</v>
      </c>
      <c r="E8" s="1">
        <f>IFERROR(__xludf.DUMMYFUNCTION("""COMPUTED_VALUE"""),136.56)</f>
        <v>136.56</v>
      </c>
      <c r="G8" s="2">
        <f>IFERROR(__xludf.DUMMYFUNCTION("""COMPUTED_VALUE"""),45301.66666666667)</f>
        <v>45301.66667</v>
      </c>
      <c r="H8" s="1">
        <f>IFERROR(__xludf.DUMMYFUNCTION("""COMPUTED_VALUE"""),135.33)</f>
        <v>135.33</v>
      </c>
      <c r="J8" s="2">
        <f>IFERROR(__xludf.DUMMYFUNCTION("""COMPUTED_VALUE"""),45301.66666666667)</f>
        <v>45301.66667</v>
      </c>
      <c r="K8" s="1">
        <f>IFERROR(__xludf.DUMMYFUNCTION("""COMPUTED_VALUE"""),136.4)</f>
        <v>136.4</v>
      </c>
      <c r="M8" s="2">
        <f>IFERROR(__xludf.DUMMYFUNCTION("""COMPUTED_VALUE"""),45301.66666666667)</f>
        <v>45301.66667</v>
      </c>
      <c r="N8" s="1">
        <f>IFERROR(__xludf.DUMMYFUNCTION("""COMPUTED_VALUE"""),4.9312893E7)</f>
        <v>49312893</v>
      </c>
    </row>
    <row r="9">
      <c r="A9" s="2">
        <f>IFERROR(__xludf.DUMMYFUNCTION("""COMPUTED_VALUE"""),45302.66666666667)</f>
        <v>45302.66667</v>
      </c>
      <c r="B9" s="1">
        <f>IFERROR(__xludf.DUMMYFUNCTION("""COMPUTED_VALUE"""),136.28)</f>
        <v>136.28</v>
      </c>
      <c r="D9" s="2">
        <f>IFERROR(__xludf.DUMMYFUNCTION("""COMPUTED_VALUE"""),45302.66666666667)</f>
        <v>45302.66667</v>
      </c>
      <c r="E9" s="1">
        <f>IFERROR(__xludf.DUMMYFUNCTION("""COMPUTED_VALUE"""),136.28)</f>
        <v>136.28</v>
      </c>
      <c r="G9" s="2">
        <f>IFERROR(__xludf.DUMMYFUNCTION("""COMPUTED_VALUE"""),45302.66666666667)</f>
        <v>45302.66667</v>
      </c>
      <c r="H9" s="1">
        <f>IFERROR(__xludf.DUMMYFUNCTION("""COMPUTED_VALUE"""),131.97)</f>
        <v>131.97</v>
      </c>
      <c r="J9" s="2">
        <f>IFERROR(__xludf.DUMMYFUNCTION("""COMPUTED_VALUE"""),45302.66666666667)</f>
        <v>45302.66667</v>
      </c>
      <c r="K9" s="1">
        <f>IFERROR(__xludf.DUMMYFUNCTION("""COMPUTED_VALUE"""),132.58)</f>
        <v>132.58</v>
      </c>
      <c r="M9" s="2">
        <f>IFERROR(__xludf.DUMMYFUNCTION("""COMPUTED_VALUE"""),45302.66666666667)</f>
        <v>45302.66667</v>
      </c>
      <c r="N9" s="1">
        <f>IFERROR(__xludf.DUMMYFUNCTION("""COMPUTED_VALUE"""),9.6619601E7)</f>
        <v>96619601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IFERROR(__xludf.DUMMYFUNCTION("""COMPUTED_VALUE"""),133.15)</f>
        <v>133.15</v>
      </c>
      <c r="D10" s="2">
        <f>IFERROR(__xludf.DUMMYFUNCTION("""COMPUTED_VALUE"""),45303.66666666667)</f>
        <v>45303.66667</v>
      </c>
      <c r="E10" s="1">
        <f>IFERROR(__xludf.DUMMYFUNCTION("""COMPUTED_VALUE"""),135.15)</f>
        <v>135.15</v>
      </c>
      <c r="G10" s="2">
        <f>IFERROR(__xludf.DUMMYFUNCTION("""COMPUTED_VALUE"""),45303.66666666667)</f>
        <v>45303.66667</v>
      </c>
      <c r="H10" s="1">
        <f>IFERROR(__xludf.DUMMYFUNCTION("""COMPUTED_VALUE"""),133.15)</f>
        <v>133.15</v>
      </c>
      <c r="J10" s="2">
        <f>IFERROR(__xludf.DUMMYFUNCTION("""COMPUTED_VALUE"""),45303.66666666667)</f>
        <v>45303.66667</v>
      </c>
      <c r="K10" s="1">
        <f>IFERROR(__xludf.DUMMYFUNCTION("""COMPUTED_VALUE"""),134.36)</f>
        <v>134.36</v>
      </c>
      <c r="M10" s="2">
        <f>IFERROR(__xludf.DUMMYFUNCTION("""COMPUTED_VALUE"""),45303.66666666667)</f>
        <v>45303.66667</v>
      </c>
      <c r="N10" s="1">
        <f>IFERROR(__xludf.DUMMYFUNCTION("""COMPUTED_VALUE"""),5.6747708E7)</f>
        <v>56747708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IFERROR(__xludf.DUMMYFUNCTION("""COMPUTED_VALUE"""),134.16)</f>
        <v>134.16</v>
      </c>
      <c r="D11" s="2">
        <f>IFERROR(__xludf.DUMMYFUNCTION("""COMPUTED_VALUE"""),45307.66666666667)</f>
        <v>45307.66667</v>
      </c>
      <c r="E11" s="1">
        <f>IFERROR(__xludf.DUMMYFUNCTION("""COMPUTED_VALUE"""),135.79)</f>
        <v>135.79</v>
      </c>
      <c r="G11" s="2">
        <f>IFERROR(__xludf.DUMMYFUNCTION("""COMPUTED_VALUE"""),45307.66666666667)</f>
        <v>45307.66667</v>
      </c>
      <c r="H11" s="1">
        <f>IFERROR(__xludf.DUMMYFUNCTION("""COMPUTED_VALUE"""),133.47)</f>
        <v>133.47</v>
      </c>
      <c r="J11" s="2">
        <f>IFERROR(__xludf.DUMMYFUNCTION("""COMPUTED_VALUE"""),45307.66666666667)</f>
        <v>45307.66667</v>
      </c>
      <c r="K11" s="1">
        <f>IFERROR(__xludf.DUMMYFUNCTION("""COMPUTED_VALUE"""),135.45)</f>
        <v>135.45</v>
      </c>
      <c r="M11" s="2">
        <f>IFERROR(__xludf.DUMMYFUNCTION("""COMPUTED_VALUE"""),45307.66666666667)</f>
        <v>45307.66667</v>
      </c>
      <c r="N11" s="1">
        <f>IFERROR(__xludf.DUMMYFUNCTION("""COMPUTED_VALUE"""),7.6691651E7)</f>
        <v>76691651</v>
      </c>
    </row>
    <row r="12">
      <c r="A12" s="2">
        <f>IFERROR(__xludf.DUMMYFUNCTION("""COMPUTED_VALUE"""),45308.66666666667)</f>
        <v>45308.66667</v>
      </c>
      <c r="B12" s="1">
        <f>IFERROR(__xludf.DUMMYFUNCTION("""COMPUTED_VALUE"""),134.55)</f>
        <v>134.55</v>
      </c>
      <c r="D12" s="2">
        <f>IFERROR(__xludf.DUMMYFUNCTION("""COMPUTED_VALUE"""),45308.66666666667)</f>
        <v>45308.66667</v>
      </c>
      <c r="E12" s="1">
        <f>IFERROR(__xludf.DUMMYFUNCTION("""COMPUTED_VALUE"""),136.18)</f>
        <v>136.18</v>
      </c>
      <c r="G12" s="2">
        <f>IFERROR(__xludf.DUMMYFUNCTION("""COMPUTED_VALUE"""),45308.66666666667)</f>
        <v>45308.66667</v>
      </c>
      <c r="H12" s="1">
        <f>IFERROR(__xludf.DUMMYFUNCTION("""COMPUTED_VALUE"""),134.34)</f>
        <v>134.34</v>
      </c>
      <c r="J12" s="2">
        <f>IFERROR(__xludf.DUMMYFUNCTION("""COMPUTED_VALUE"""),45308.66666666667)</f>
        <v>45308.66667</v>
      </c>
      <c r="K12" s="1">
        <f>IFERROR(__xludf.DUMMYFUNCTION("""COMPUTED_VALUE"""),134.89)</f>
        <v>134.89</v>
      </c>
      <c r="M12" s="2">
        <f>IFERROR(__xludf.DUMMYFUNCTION("""COMPUTED_VALUE"""),45308.66666666667)</f>
        <v>45308.66667</v>
      </c>
      <c r="N12" s="1">
        <f>IFERROR(__xludf.DUMMYFUNCTION("""COMPUTED_VALUE"""),6.8581951E7)</f>
        <v>68581951</v>
      </c>
    </row>
    <row r="13">
      <c r="A13" s="2">
        <f>IFERROR(__xludf.DUMMYFUNCTION("""COMPUTED_VALUE"""),45309.66666666667)</f>
        <v>45309.66667</v>
      </c>
      <c r="B13" s="1">
        <f>IFERROR(__xludf.DUMMYFUNCTION("""COMPUTED_VALUE"""),133.98)</f>
        <v>133.98</v>
      </c>
      <c r="D13" s="2">
        <f>IFERROR(__xludf.DUMMYFUNCTION("""COMPUTED_VALUE"""),45309.66666666667)</f>
        <v>45309.66667</v>
      </c>
      <c r="E13" s="1">
        <f>IFERROR(__xludf.DUMMYFUNCTION("""COMPUTED_VALUE"""),135.26)</f>
        <v>135.26</v>
      </c>
      <c r="G13" s="2">
        <f>IFERROR(__xludf.DUMMYFUNCTION("""COMPUTED_VALUE"""),45309.66666666667)</f>
        <v>45309.66667</v>
      </c>
      <c r="H13" s="1">
        <f>IFERROR(__xludf.DUMMYFUNCTION("""COMPUTED_VALUE"""),133.69)</f>
        <v>133.69</v>
      </c>
      <c r="J13" s="2">
        <f>IFERROR(__xludf.DUMMYFUNCTION("""COMPUTED_VALUE"""),45309.66666666667)</f>
        <v>45309.66667</v>
      </c>
      <c r="K13" s="1">
        <f>IFERROR(__xludf.DUMMYFUNCTION("""COMPUTED_VALUE"""),135.1)</f>
        <v>135.1</v>
      </c>
      <c r="M13" s="2">
        <f>IFERROR(__xludf.DUMMYFUNCTION("""COMPUTED_VALUE"""),45309.66666666667)</f>
        <v>45309.66667</v>
      </c>
      <c r="N13" s="1">
        <f>IFERROR(__xludf.DUMMYFUNCTION("""COMPUTED_VALUE"""),5.8013129E7)</f>
        <v>58013129</v>
      </c>
    </row>
    <row r="14">
      <c r="A14" s="2">
        <f>IFERROR(__xludf.DUMMYFUNCTION("""COMPUTED_VALUE"""),45310.66666666667)</f>
        <v>45310.66667</v>
      </c>
      <c r="B14" s="1">
        <f>IFERROR(__xludf.DUMMYFUNCTION("""COMPUTED_VALUE"""),135.78)</f>
        <v>135.78</v>
      </c>
      <c r="D14" s="2">
        <f>IFERROR(__xludf.DUMMYFUNCTION("""COMPUTED_VALUE"""),45310.66666666667)</f>
        <v>45310.66667</v>
      </c>
      <c r="E14" s="1">
        <f>IFERROR(__xludf.DUMMYFUNCTION("""COMPUTED_VALUE"""),136.98)</f>
        <v>136.98</v>
      </c>
      <c r="G14" s="2">
        <f>IFERROR(__xludf.DUMMYFUNCTION("""COMPUTED_VALUE"""),45310.66666666667)</f>
        <v>45310.66667</v>
      </c>
      <c r="H14" s="1">
        <f>IFERROR(__xludf.DUMMYFUNCTION("""COMPUTED_VALUE"""),134.73)</f>
        <v>134.73</v>
      </c>
      <c r="J14" s="2">
        <f>IFERROR(__xludf.DUMMYFUNCTION("""COMPUTED_VALUE"""),45310.66666666667)</f>
        <v>45310.66667</v>
      </c>
      <c r="K14" s="1">
        <f>IFERROR(__xludf.DUMMYFUNCTION("""COMPUTED_VALUE"""),136.49)</f>
        <v>136.49</v>
      </c>
      <c r="M14" s="2">
        <f>IFERROR(__xludf.DUMMYFUNCTION("""COMPUTED_VALUE"""),45310.66666666667)</f>
        <v>45310.66667</v>
      </c>
      <c r="N14" s="1">
        <f>IFERROR(__xludf.DUMMYFUNCTION("""COMPUTED_VALUE"""),7.8736564E7)</f>
        <v>78736564</v>
      </c>
    </row>
    <row r="15">
      <c r="A15" s="2">
        <f>IFERROR(__xludf.DUMMYFUNCTION("""COMPUTED_VALUE"""),45313.66666666667)</f>
        <v>45313.66667</v>
      </c>
      <c r="B15" s="1">
        <f>IFERROR(__xludf.DUMMYFUNCTION("""COMPUTED_VALUE"""),136.89)</f>
        <v>136.89</v>
      </c>
      <c r="D15" s="2">
        <f>IFERROR(__xludf.DUMMYFUNCTION("""COMPUTED_VALUE"""),45313.66666666667)</f>
        <v>45313.66667</v>
      </c>
      <c r="E15" s="1">
        <f>IFERROR(__xludf.DUMMYFUNCTION("""COMPUTED_VALUE"""),137.71)</f>
        <v>137.71</v>
      </c>
      <c r="G15" s="2">
        <f>IFERROR(__xludf.DUMMYFUNCTION("""COMPUTED_VALUE"""),45313.66666666667)</f>
        <v>45313.66667</v>
      </c>
      <c r="H15" s="1">
        <f>IFERROR(__xludf.DUMMYFUNCTION("""COMPUTED_VALUE"""),136.42)</f>
        <v>136.42</v>
      </c>
      <c r="J15" s="2">
        <f>IFERROR(__xludf.DUMMYFUNCTION("""COMPUTED_VALUE"""),45313.66666666667)</f>
        <v>45313.66667</v>
      </c>
      <c r="K15" s="1">
        <f>IFERROR(__xludf.DUMMYFUNCTION("""COMPUTED_VALUE"""),137.19)</f>
        <v>137.19</v>
      </c>
      <c r="M15" s="2">
        <f>IFERROR(__xludf.DUMMYFUNCTION("""COMPUTED_VALUE"""),45313.66666666667)</f>
        <v>45313.66667</v>
      </c>
      <c r="N15" s="1">
        <f>IFERROR(__xludf.DUMMYFUNCTION("""COMPUTED_VALUE"""),7.7665895E7)</f>
        <v>77665895</v>
      </c>
    </row>
    <row r="16">
      <c r="A16" s="2">
        <f>IFERROR(__xludf.DUMMYFUNCTION("""COMPUTED_VALUE"""),45314.66666666667)</f>
        <v>45314.66667</v>
      </c>
      <c r="B16" s="1">
        <f>IFERROR(__xludf.DUMMYFUNCTION("""COMPUTED_VALUE"""),140.71)</f>
        <v>140.71</v>
      </c>
      <c r="D16" s="2">
        <f>IFERROR(__xludf.DUMMYFUNCTION("""COMPUTED_VALUE"""),45314.66666666667)</f>
        <v>45314.66667</v>
      </c>
      <c r="E16" s="1">
        <f>IFERROR(__xludf.DUMMYFUNCTION("""COMPUTED_VALUE"""),142.3)</f>
        <v>142.3</v>
      </c>
      <c r="G16" s="2">
        <f>IFERROR(__xludf.DUMMYFUNCTION("""COMPUTED_VALUE"""),45314.66666666667)</f>
        <v>45314.66667</v>
      </c>
      <c r="H16" s="1">
        <f>IFERROR(__xludf.DUMMYFUNCTION("""COMPUTED_VALUE"""),139.63)</f>
        <v>139.63</v>
      </c>
      <c r="J16" s="2">
        <f>IFERROR(__xludf.DUMMYFUNCTION("""COMPUTED_VALUE"""),45314.66666666667)</f>
        <v>45314.66667</v>
      </c>
      <c r="K16" s="1">
        <f>IFERROR(__xludf.DUMMYFUNCTION("""COMPUTED_VALUE"""),142.17)</f>
        <v>142.17</v>
      </c>
      <c r="M16" s="2">
        <f>IFERROR(__xludf.DUMMYFUNCTION("""COMPUTED_VALUE"""),45314.66666666667)</f>
        <v>45314.66667</v>
      </c>
      <c r="N16" s="1">
        <f>IFERROR(__xludf.DUMMYFUNCTION("""COMPUTED_VALUE"""),1.16742428E8)</f>
        <v>116742428</v>
      </c>
    </row>
    <row r="17">
      <c r="A17" s="2">
        <f>IFERROR(__xludf.DUMMYFUNCTION("""COMPUTED_VALUE"""),45315.66666666667)</f>
        <v>45315.66667</v>
      </c>
      <c r="B17" s="1">
        <f>IFERROR(__xludf.DUMMYFUNCTION("""COMPUTED_VALUE"""),140.48)</f>
        <v>140.48</v>
      </c>
      <c r="D17" s="2">
        <f>IFERROR(__xludf.DUMMYFUNCTION("""COMPUTED_VALUE"""),45315.66666666667)</f>
        <v>45315.66667</v>
      </c>
      <c r="E17" s="1">
        <f>IFERROR(__xludf.DUMMYFUNCTION("""COMPUTED_VALUE"""),141.6)</f>
        <v>141.6</v>
      </c>
      <c r="G17" s="2">
        <f>IFERROR(__xludf.DUMMYFUNCTION("""COMPUTED_VALUE"""),45315.66666666667)</f>
        <v>45315.66667</v>
      </c>
      <c r="H17" s="1">
        <f>IFERROR(__xludf.DUMMYFUNCTION("""COMPUTED_VALUE"""),138.65)</f>
        <v>138.65</v>
      </c>
      <c r="J17" s="2">
        <f>IFERROR(__xludf.DUMMYFUNCTION("""COMPUTED_VALUE"""),45315.66666666667)</f>
        <v>45315.66667</v>
      </c>
      <c r="K17" s="1">
        <f>IFERROR(__xludf.DUMMYFUNCTION("""COMPUTED_VALUE"""),139.03)</f>
        <v>139.03</v>
      </c>
      <c r="M17" s="2">
        <f>IFERROR(__xludf.DUMMYFUNCTION("""COMPUTED_VALUE"""),45315.66666666667)</f>
        <v>45315.66667</v>
      </c>
      <c r="N17" s="1">
        <f>IFERROR(__xludf.DUMMYFUNCTION("""COMPUTED_VALUE"""),1.13909236E8)</f>
        <v>113909236</v>
      </c>
    </row>
    <row r="18">
      <c r="A18" s="2">
        <f>IFERROR(__xludf.DUMMYFUNCTION("""COMPUTED_VALUE"""),45316.66666666667)</f>
        <v>45316.66667</v>
      </c>
      <c r="B18" s="1">
        <f>IFERROR(__xludf.DUMMYFUNCTION("""COMPUTED_VALUE"""),139.82)</f>
        <v>139.82</v>
      </c>
      <c r="D18" s="2">
        <f>IFERROR(__xludf.DUMMYFUNCTION("""COMPUTED_VALUE"""),45316.66666666667)</f>
        <v>45316.66667</v>
      </c>
      <c r="E18" s="1">
        <f>IFERROR(__xludf.DUMMYFUNCTION("""COMPUTED_VALUE"""),142.06)</f>
        <v>142.06</v>
      </c>
      <c r="G18" s="2">
        <f>IFERROR(__xludf.DUMMYFUNCTION("""COMPUTED_VALUE"""),45316.66666666667)</f>
        <v>45316.66667</v>
      </c>
      <c r="H18" s="1">
        <f>IFERROR(__xludf.DUMMYFUNCTION("""COMPUTED_VALUE"""),139.27)</f>
        <v>139.27</v>
      </c>
      <c r="J18" s="2">
        <f>IFERROR(__xludf.DUMMYFUNCTION("""COMPUTED_VALUE"""),45316.66666666667)</f>
        <v>45316.66667</v>
      </c>
      <c r="K18" s="1">
        <f>IFERROR(__xludf.DUMMYFUNCTION("""COMPUTED_VALUE"""),142.06)</f>
        <v>142.06</v>
      </c>
      <c r="M18" s="2">
        <f>IFERROR(__xludf.DUMMYFUNCTION("""COMPUTED_VALUE"""),45316.66666666667)</f>
        <v>45316.66667</v>
      </c>
      <c r="N18" s="1">
        <f>IFERROR(__xludf.DUMMYFUNCTION("""COMPUTED_VALUE"""),8.7986641E7)</f>
        <v>87986641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IFERROR(__xludf.DUMMYFUNCTION("""COMPUTED_VALUE"""),141.53)</f>
        <v>141.53</v>
      </c>
      <c r="D19" s="2">
        <f>IFERROR(__xludf.DUMMYFUNCTION("""COMPUTED_VALUE"""),45317.66666666667)</f>
        <v>45317.66667</v>
      </c>
      <c r="E19" s="1">
        <f>IFERROR(__xludf.DUMMYFUNCTION("""COMPUTED_VALUE"""),143.31)</f>
        <v>143.31</v>
      </c>
      <c r="G19" s="2">
        <f>IFERROR(__xludf.DUMMYFUNCTION("""COMPUTED_VALUE"""),45317.66666666667)</f>
        <v>45317.66667</v>
      </c>
      <c r="H19" s="1">
        <f>IFERROR(__xludf.DUMMYFUNCTION("""COMPUTED_VALUE"""),141.51)</f>
        <v>141.51</v>
      </c>
      <c r="J19" s="2">
        <f>IFERROR(__xludf.DUMMYFUNCTION("""COMPUTED_VALUE"""),45317.66666666667)</f>
        <v>45317.66667</v>
      </c>
      <c r="K19" s="1">
        <f>IFERROR(__xludf.DUMMYFUNCTION("""COMPUTED_VALUE"""),142.46)</f>
        <v>142.46</v>
      </c>
      <c r="M19" s="2">
        <f>IFERROR(__xludf.DUMMYFUNCTION("""COMPUTED_VALUE"""),45317.66666666667)</f>
        <v>45317.66667</v>
      </c>
      <c r="N19" s="1">
        <f>IFERROR(__xludf.DUMMYFUNCTION("""COMPUTED_VALUE"""),6.9571555E7)</f>
        <v>69571555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IFERROR(__xludf.DUMMYFUNCTION("""COMPUTED_VALUE"""),141.91)</f>
        <v>141.91</v>
      </c>
      <c r="D20" s="2">
        <f>IFERROR(__xludf.DUMMYFUNCTION("""COMPUTED_VALUE"""),45320.66666666667)</f>
        <v>45320.66667</v>
      </c>
      <c r="E20" s="1">
        <f>IFERROR(__xludf.DUMMYFUNCTION("""COMPUTED_VALUE"""),142.18)</f>
        <v>142.18</v>
      </c>
      <c r="G20" s="2">
        <f>IFERROR(__xludf.DUMMYFUNCTION("""COMPUTED_VALUE"""),45320.66666666667)</f>
        <v>45320.66667</v>
      </c>
      <c r="H20" s="1">
        <f>IFERROR(__xludf.DUMMYFUNCTION("""COMPUTED_VALUE"""),140.47)</f>
        <v>140.47</v>
      </c>
      <c r="J20" s="2">
        <f>IFERROR(__xludf.DUMMYFUNCTION("""COMPUTED_VALUE"""),45320.66666666667)</f>
        <v>45320.66667</v>
      </c>
      <c r="K20" s="1">
        <f>IFERROR(__xludf.DUMMYFUNCTION("""COMPUTED_VALUE"""),142.03)</f>
        <v>142.03</v>
      </c>
      <c r="M20" s="2">
        <f>IFERROR(__xludf.DUMMYFUNCTION("""COMPUTED_VALUE"""),45320.66666666667)</f>
        <v>45320.66667</v>
      </c>
      <c r="N20" s="1">
        <f>IFERROR(__xludf.DUMMYFUNCTION("""COMPUTED_VALUE"""),6.9419517E7)</f>
        <v>69419517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IFERROR(__xludf.DUMMYFUNCTION("""COMPUTED_VALUE"""),141.87)</f>
        <v>141.87</v>
      </c>
      <c r="D21" s="2">
        <f>IFERROR(__xludf.DUMMYFUNCTION("""COMPUTED_VALUE"""),45321.66666666667)</f>
        <v>45321.66667</v>
      </c>
      <c r="E21" s="1">
        <f>IFERROR(__xludf.DUMMYFUNCTION("""COMPUTED_VALUE"""),143.61)</f>
        <v>143.61</v>
      </c>
      <c r="G21" s="2">
        <f>IFERROR(__xludf.DUMMYFUNCTION("""COMPUTED_VALUE"""),45321.66666666667)</f>
        <v>45321.66667</v>
      </c>
      <c r="H21" s="1">
        <f>IFERROR(__xludf.DUMMYFUNCTION("""COMPUTED_VALUE"""),141.46)</f>
        <v>141.46</v>
      </c>
      <c r="J21" s="2">
        <f>IFERROR(__xludf.DUMMYFUNCTION("""COMPUTED_VALUE"""),45321.66666666667)</f>
        <v>45321.66667</v>
      </c>
      <c r="K21" s="1">
        <f>IFERROR(__xludf.DUMMYFUNCTION("""COMPUTED_VALUE"""),143.15)</f>
        <v>143.15</v>
      </c>
      <c r="M21" s="2">
        <f>IFERROR(__xludf.DUMMYFUNCTION("""COMPUTED_VALUE"""),45321.66666666667)</f>
        <v>45321.66667</v>
      </c>
      <c r="N21" s="1">
        <f>IFERROR(__xludf.DUMMYFUNCTION("""COMPUTED_VALUE"""),8.2402655E7)</f>
        <v>82402655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IFERROR(__xludf.DUMMYFUNCTION("""COMPUTED_VALUE"""),142.88)</f>
        <v>142.88</v>
      </c>
      <c r="D22" s="2">
        <f>IFERROR(__xludf.DUMMYFUNCTION("""COMPUTED_VALUE"""),45322.66666666667)</f>
        <v>45322.66667</v>
      </c>
      <c r="E22" s="1">
        <f>IFERROR(__xludf.DUMMYFUNCTION("""COMPUTED_VALUE"""),144.58)</f>
        <v>144.58</v>
      </c>
      <c r="G22" s="2">
        <f>IFERROR(__xludf.DUMMYFUNCTION("""COMPUTED_VALUE"""),45322.66666666667)</f>
        <v>45322.66667</v>
      </c>
      <c r="H22" s="1">
        <f>IFERROR(__xludf.DUMMYFUNCTION("""COMPUTED_VALUE"""),142.26)</f>
        <v>142.26</v>
      </c>
      <c r="J22" s="2">
        <f>IFERROR(__xludf.DUMMYFUNCTION("""COMPUTED_VALUE"""),45322.66666666667)</f>
        <v>45322.66667</v>
      </c>
      <c r="K22" s="1">
        <f>IFERROR(__xludf.DUMMYFUNCTION("""COMPUTED_VALUE"""),143.24)</f>
        <v>143.24</v>
      </c>
      <c r="M22" s="2">
        <f>IFERROR(__xludf.DUMMYFUNCTION("""COMPUTED_VALUE"""),45322.66666666667)</f>
        <v>45322.66667</v>
      </c>
      <c r="N22" s="1">
        <f>IFERROR(__xludf.DUMMYFUNCTION("""COMPUTED_VALUE"""),8.2715445E7)</f>
        <v>82715445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IFERROR(__xludf.DUMMYFUNCTION("""COMPUTED_VALUE"""),144.71)</f>
        <v>144.71</v>
      </c>
      <c r="D23" s="2">
        <f>IFERROR(__xludf.DUMMYFUNCTION("""COMPUTED_VALUE"""),45323.66666666667)</f>
        <v>45323.66667</v>
      </c>
      <c r="E23" s="1">
        <f>IFERROR(__xludf.DUMMYFUNCTION("""COMPUTED_VALUE"""),145.11)</f>
        <v>145.11</v>
      </c>
      <c r="G23" s="2">
        <f>IFERROR(__xludf.DUMMYFUNCTION("""COMPUTED_VALUE"""),45323.66666666667)</f>
        <v>45323.66667</v>
      </c>
      <c r="H23" s="1">
        <f>IFERROR(__xludf.DUMMYFUNCTION("""COMPUTED_VALUE"""),142.88)</f>
        <v>142.88</v>
      </c>
      <c r="J23" s="2">
        <f>IFERROR(__xludf.DUMMYFUNCTION("""COMPUTED_VALUE"""),45323.66666666667)</f>
        <v>45323.66667</v>
      </c>
      <c r="K23" s="1">
        <f>IFERROR(__xludf.DUMMYFUNCTION("""COMPUTED_VALUE"""),144.61)</f>
        <v>144.61</v>
      </c>
      <c r="M23" s="2">
        <f>IFERROR(__xludf.DUMMYFUNCTION("""COMPUTED_VALUE"""),45323.66666666667)</f>
        <v>45323.66667</v>
      </c>
      <c r="N23" s="1">
        <f>IFERROR(__xludf.DUMMYFUNCTION("""COMPUTED_VALUE"""),9.7303191E7)</f>
        <v>97303191</v>
      </c>
    </row>
    <row r="24">
      <c r="A24" s="2">
        <f>IFERROR(__xludf.DUMMYFUNCTION("""COMPUTED_VALUE"""),45324.66666666667)</f>
        <v>45324.66667</v>
      </c>
      <c r="B24" s="1">
        <f>IFERROR(__xludf.DUMMYFUNCTION("""COMPUTED_VALUE"""),143.74)</f>
        <v>143.74</v>
      </c>
      <c r="D24" s="2">
        <f>IFERROR(__xludf.DUMMYFUNCTION("""COMPUTED_VALUE"""),45324.66666666667)</f>
        <v>45324.66667</v>
      </c>
      <c r="E24" s="1">
        <f>IFERROR(__xludf.DUMMYFUNCTION("""COMPUTED_VALUE"""),144.3)</f>
        <v>144.3</v>
      </c>
      <c r="G24" s="2">
        <f>IFERROR(__xludf.DUMMYFUNCTION("""COMPUTED_VALUE"""),45324.66666666667)</f>
        <v>45324.66667</v>
      </c>
      <c r="H24" s="1">
        <f>IFERROR(__xludf.DUMMYFUNCTION("""COMPUTED_VALUE"""),142.66)</f>
        <v>142.66</v>
      </c>
      <c r="J24" s="2">
        <f>IFERROR(__xludf.DUMMYFUNCTION("""COMPUTED_VALUE"""),45324.66666666667)</f>
        <v>45324.66667</v>
      </c>
      <c r="K24" s="1">
        <f>IFERROR(__xludf.DUMMYFUNCTION("""COMPUTED_VALUE"""),143.33)</f>
        <v>143.33</v>
      </c>
      <c r="M24" s="2">
        <f>IFERROR(__xludf.DUMMYFUNCTION("""COMPUTED_VALUE"""),45324.66666666667)</f>
        <v>45324.66667</v>
      </c>
      <c r="N24" s="1">
        <f>IFERROR(__xludf.DUMMYFUNCTION("""COMPUTED_VALUE"""),6.0047518E7)</f>
        <v>60047518</v>
      </c>
    </row>
    <row r="25">
      <c r="A25" s="2">
        <f>IFERROR(__xludf.DUMMYFUNCTION("""COMPUTED_VALUE"""),45327.66666666667)</f>
        <v>45327.66667</v>
      </c>
      <c r="B25" s="1">
        <f>IFERROR(__xludf.DUMMYFUNCTION("""COMPUTED_VALUE"""),142.79)</f>
        <v>142.79</v>
      </c>
      <c r="D25" s="2">
        <f>IFERROR(__xludf.DUMMYFUNCTION("""COMPUTED_VALUE"""),45327.66666666667)</f>
        <v>45327.66667</v>
      </c>
      <c r="E25" s="1">
        <f>IFERROR(__xludf.DUMMYFUNCTION("""COMPUTED_VALUE"""),142.79)</f>
        <v>142.79</v>
      </c>
      <c r="G25" s="2">
        <f>IFERROR(__xludf.DUMMYFUNCTION("""COMPUTED_VALUE"""),45327.66666666667)</f>
        <v>45327.66667</v>
      </c>
      <c r="H25" s="1">
        <f>IFERROR(__xludf.DUMMYFUNCTION("""COMPUTED_VALUE"""),141.38)</f>
        <v>141.38</v>
      </c>
      <c r="J25" s="2">
        <f>IFERROR(__xludf.DUMMYFUNCTION("""COMPUTED_VALUE"""),45327.66666666667)</f>
        <v>45327.66667</v>
      </c>
      <c r="K25" s="1">
        <f>IFERROR(__xludf.DUMMYFUNCTION("""COMPUTED_VALUE"""),141.96)</f>
        <v>141.96</v>
      </c>
      <c r="M25" s="2">
        <f>IFERROR(__xludf.DUMMYFUNCTION("""COMPUTED_VALUE"""),45327.66666666667)</f>
        <v>45327.66667</v>
      </c>
      <c r="N25" s="1">
        <f>IFERROR(__xludf.DUMMYFUNCTION("""COMPUTED_VALUE"""),5.7922606E7)</f>
        <v>57922606</v>
      </c>
    </row>
    <row r="26">
      <c r="A26" s="2">
        <f>IFERROR(__xludf.DUMMYFUNCTION("""COMPUTED_VALUE"""),45328.66666666667)</f>
        <v>45328.66667</v>
      </c>
      <c r="B26" s="1">
        <f>IFERROR(__xludf.DUMMYFUNCTION("""COMPUTED_VALUE"""),141.8)</f>
        <v>141.8</v>
      </c>
      <c r="D26" s="2">
        <f>IFERROR(__xludf.DUMMYFUNCTION("""COMPUTED_VALUE"""),45328.66666666667)</f>
        <v>45328.66667</v>
      </c>
      <c r="E26" s="1">
        <f>IFERROR(__xludf.DUMMYFUNCTION("""COMPUTED_VALUE"""),142.25)</f>
        <v>142.25</v>
      </c>
      <c r="G26" s="2">
        <f>IFERROR(__xludf.DUMMYFUNCTION("""COMPUTED_VALUE"""),45328.66666666667)</f>
        <v>45328.66667</v>
      </c>
      <c r="H26" s="1">
        <f>IFERROR(__xludf.DUMMYFUNCTION("""COMPUTED_VALUE"""),140.57)</f>
        <v>140.57</v>
      </c>
      <c r="J26" s="2">
        <f>IFERROR(__xludf.DUMMYFUNCTION("""COMPUTED_VALUE"""),45328.66666666667)</f>
        <v>45328.66667</v>
      </c>
      <c r="K26" s="1">
        <f>IFERROR(__xludf.DUMMYFUNCTION("""COMPUTED_VALUE"""),141.03)</f>
        <v>141.03</v>
      </c>
      <c r="M26" s="2">
        <f>IFERROR(__xludf.DUMMYFUNCTION("""COMPUTED_VALUE"""),45328.66666666667)</f>
        <v>45328.66667</v>
      </c>
      <c r="N26" s="1">
        <f>IFERROR(__xludf.DUMMYFUNCTION("""COMPUTED_VALUE"""),4.9068794E7)</f>
        <v>49068794</v>
      </c>
    </row>
    <row r="27">
      <c r="A27" s="2">
        <f>IFERROR(__xludf.DUMMYFUNCTION("""COMPUTED_VALUE"""),45329.66666666667)</f>
        <v>45329.66667</v>
      </c>
      <c r="B27" s="1">
        <f>IFERROR(__xludf.DUMMYFUNCTION("""COMPUTED_VALUE"""),141.14)</f>
        <v>141.14</v>
      </c>
      <c r="D27" s="2">
        <f>IFERROR(__xludf.DUMMYFUNCTION("""COMPUTED_VALUE"""),45329.66666666667)</f>
        <v>45329.66667</v>
      </c>
      <c r="E27" s="1">
        <f>IFERROR(__xludf.DUMMYFUNCTION("""COMPUTED_VALUE"""),141.26)</f>
        <v>141.26</v>
      </c>
      <c r="G27" s="2">
        <f>IFERROR(__xludf.DUMMYFUNCTION("""COMPUTED_VALUE"""),45329.66666666667)</f>
        <v>45329.66667</v>
      </c>
      <c r="H27" s="1">
        <f>IFERROR(__xludf.DUMMYFUNCTION("""COMPUTED_VALUE"""),139.25)</f>
        <v>139.25</v>
      </c>
      <c r="J27" s="2">
        <f>IFERROR(__xludf.DUMMYFUNCTION("""COMPUTED_VALUE"""),45329.66666666667)</f>
        <v>45329.66667</v>
      </c>
      <c r="K27" s="1">
        <f>IFERROR(__xludf.DUMMYFUNCTION("""COMPUTED_VALUE"""),139.37)</f>
        <v>139.37</v>
      </c>
      <c r="M27" s="2">
        <f>IFERROR(__xludf.DUMMYFUNCTION("""COMPUTED_VALUE"""),45329.66666666667)</f>
        <v>45329.66667</v>
      </c>
      <c r="N27" s="1">
        <f>IFERROR(__xludf.DUMMYFUNCTION("""COMPUTED_VALUE"""),6.066163E7)</f>
        <v>60661630</v>
      </c>
    </row>
    <row r="28">
      <c r="A28" s="2">
        <f>IFERROR(__xludf.DUMMYFUNCTION("""COMPUTED_VALUE"""),45330.66666666667)</f>
        <v>45330.66667</v>
      </c>
      <c r="B28" s="1">
        <f>IFERROR(__xludf.DUMMYFUNCTION("""COMPUTED_VALUE"""),138.97)</f>
        <v>138.97</v>
      </c>
      <c r="D28" s="2">
        <f>IFERROR(__xludf.DUMMYFUNCTION("""COMPUTED_VALUE"""),45330.66666666667)</f>
        <v>45330.66667</v>
      </c>
      <c r="E28" s="1">
        <f>IFERROR(__xludf.DUMMYFUNCTION("""COMPUTED_VALUE"""),139.08)</f>
        <v>139.08</v>
      </c>
      <c r="G28" s="2">
        <f>IFERROR(__xludf.DUMMYFUNCTION("""COMPUTED_VALUE"""),45330.66666666667)</f>
        <v>45330.66667</v>
      </c>
      <c r="H28" s="1">
        <f>IFERROR(__xludf.DUMMYFUNCTION("""COMPUTED_VALUE"""),136.45)</f>
        <v>136.45</v>
      </c>
      <c r="J28" s="2">
        <f>IFERROR(__xludf.DUMMYFUNCTION("""COMPUTED_VALUE"""),45330.66666666667)</f>
        <v>45330.66667</v>
      </c>
      <c r="K28" s="1">
        <f>IFERROR(__xludf.DUMMYFUNCTION("""COMPUTED_VALUE"""),137.02)</f>
        <v>137.02</v>
      </c>
      <c r="M28" s="2">
        <f>IFERROR(__xludf.DUMMYFUNCTION("""COMPUTED_VALUE"""),45330.66666666667)</f>
        <v>45330.66667</v>
      </c>
      <c r="N28" s="1">
        <f>IFERROR(__xludf.DUMMYFUNCTION("""COMPUTED_VALUE"""),9.1964711E7)</f>
        <v>91964711</v>
      </c>
    </row>
    <row r="29">
      <c r="A29" s="2">
        <f>IFERROR(__xludf.DUMMYFUNCTION("""COMPUTED_VALUE"""),45331.66666666667)</f>
        <v>45331.66667</v>
      </c>
      <c r="B29" s="1">
        <f>IFERROR(__xludf.DUMMYFUNCTION("""COMPUTED_VALUE"""),136.91)</f>
        <v>136.91</v>
      </c>
      <c r="D29" s="2">
        <f>IFERROR(__xludf.DUMMYFUNCTION("""COMPUTED_VALUE"""),45331.66666666667)</f>
        <v>45331.66667</v>
      </c>
      <c r="E29" s="1">
        <f>IFERROR(__xludf.DUMMYFUNCTION("""COMPUTED_VALUE"""),137.36)</f>
        <v>137.36</v>
      </c>
      <c r="G29" s="2">
        <f>IFERROR(__xludf.DUMMYFUNCTION("""COMPUTED_VALUE"""),45331.66666666667)</f>
        <v>45331.66667</v>
      </c>
      <c r="H29" s="1">
        <f>IFERROR(__xludf.DUMMYFUNCTION("""COMPUTED_VALUE"""),135.37)</f>
        <v>135.37</v>
      </c>
      <c r="J29" s="2">
        <f>IFERROR(__xludf.DUMMYFUNCTION("""COMPUTED_VALUE"""),45331.66666666667)</f>
        <v>45331.66667</v>
      </c>
      <c r="K29" s="1">
        <f>IFERROR(__xludf.DUMMYFUNCTION("""COMPUTED_VALUE"""),136.99)</f>
        <v>136.99</v>
      </c>
      <c r="M29" s="2">
        <f>IFERROR(__xludf.DUMMYFUNCTION("""COMPUTED_VALUE"""),45331.66666666667)</f>
        <v>45331.66667</v>
      </c>
      <c r="N29" s="1">
        <f>IFERROR(__xludf.DUMMYFUNCTION("""COMPUTED_VALUE"""),7.0186422E7)</f>
        <v>70186422</v>
      </c>
    </row>
    <row r="30">
      <c r="A30" s="2">
        <f>IFERROR(__xludf.DUMMYFUNCTION("""COMPUTED_VALUE"""),45334.66666666667)</f>
        <v>45334.66667</v>
      </c>
      <c r="B30" s="1">
        <f>IFERROR(__xludf.DUMMYFUNCTION("""COMPUTED_VALUE"""),137.01)</f>
        <v>137.01</v>
      </c>
      <c r="D30" s="2">
        <f>IFERROR(__xludf.DUMMYFUNCTION("""COMPUTED_VALUE"""),45334.66666666667)</f>
        <v>45334.66667</v>
      </c>
      <c r="E30" s="1">
        <f>IFERROR(__xludf.DUMMYFUNCTION("""COMPUTED_VALUE"""),138.2)</f>
        <v>138.2</v>
      </c>
      <c r="G30" s="2">
        <f>IFERROR(__xludf.DUMMYFUNCTION("""COMPUTED_VALUE"""),45334.66666666667)</f>
        <v>45334.66667</v>
      </c>
      <c r="H30" s="1">
        <f>IFERROR(__xludf.DUMMYFUNCTION("""COMPUTED_VALUE"""),136.58)</f>
        <v>136.58</v>
      </c>
      <c r="J30" s="2">
        <f>IFERROR(__xludf.DUMMYFUNCTION("""COMPUTED_VALUE"""),45334.66666666667)</f>
        <v>45334.66667</v>
      </c>
      <c r="K30" s="1">
        <f>IFERROR(__xludf.DUMMYFUNCTION("""COMPUTED_VALUE"""),138.02)</f>
        <v>138.02</v>
      </c>
      <c r="M30" s="2">
        <f>IFERROR(__xludf.DUMMYFUNCTION("""COMPUTED_VALUE"""),45334.66666666667)</f>
        <v>45334.66667</v>
      </c>
      <c r="N30" s="1">
        <f>IFERROR(__xludf.DUMMYFUNCTION("""COMPUTED_VALUE"""),5.1340955E7)</f>
        <v>51340955</v>
      </c>
    </row>
    <row r="31">
      <c r="A31" s="2">
        <f>IFERROR(__xludf.DUMMYFUNCTION("""COMPUTED_VALUE"""),45335.66666666667)</f>
        <v>45335.66667</v>
      </c>
      <c r="B31" s="1">
        <f>IFERROR(__xludf.DUMMYFUNCTION("""COMPUTED_VALUE"""),138.11)</f>
        <v>138.11</v>
      </c>
      <c r="D31" s="2">
        <f>IFERROR(__xludf.DUMMYFUNCTION("""COMPUTED_VALUE"""),45335.66666666667)</f>
        <v>45335.66667</v>
      </c>
      <c r="E31" s="1">
        <f>IFERROR(__xludf.DUMMYFUNCTION("""COMPUTED_VALUE"""),139.02)</f>
        <v>139.02</v>
      </c>
      <c r="G31" s="2">
        <f>IFERROR(__xludf.DUMMYFUNCTION("""COMPUTED_VALUE"""),45335.66666666667)</f>
        <v>45335.66667</v>
      </c>
      <c r="H31" s="1">
        <f>IFERROR(__xludf.DUMMYFUNCTION("""COMPUTED_VALUE"""),136.34)</f>
        <v>136.34</v>
      </c>
      <c r="J31" s="2">
        <f>IFERROR(__xludf.DUMMYFUNCTION("""COMPUTED_VALUE"""),45335.66666666667)</f>
        <v>45335.66667</v>
      </c>
      <c r="K31" s="1">
        <f>IFERROR(__xludf.DUMMYFUNCTION("""COMPUTED_VALUE"""),137.62)</f>
        <v>137.62</v>
      </c>
      <c r="M31" s="2">
        <f>IFERROR(__xludf.DUMMYFUNCTION("""COMPUTED_VALUE"""),45335.66666666667)</f>
        <v>45335.66667</v>
      </c>
      <c r="N31" s="1">
        <f>IFERROR(__xludf.DUMMYFUNCTION("""COMPUTED_VALUE"""),5.0963956E7)</f>
        <v>50963956</v>
      </c>
    </row>
    <row r="32">
      <c r="A32" s="2">
        <f>IFERROR(__xludf.DUMMYFUNCTION("""COMPUTED_VALUE"""),45336.66666666667)</f>
        <v>45336.66667</v>
      </c>
      <c r="B32" s="1">
        <f>IFERROR(__xludf.DUMMYFUNCTION("""COMPUTED_VALUE"""),137.84)</f>
        <v>137.84</v>
      </c>
      <c r="D32" s="2">
        <f>IFERROR(__xludf.DUMMYFUNCTION("""COMPUTED_VALUE"""),45336.66666666667)</f>
        <v>45336.66667</v>
      </c>
      <c r="E32" s="1">
        <f>IFERROR(__xludf.DUMMYFUNCTION("""COMPUTED_VALUE"""),138.79)</f>
        <v>138.79</v>
      </c>
      <c r="G32" s="2">
        <f>IFERROR(__xludf.DUMMYFUNCTION("""COMPUTED_VALUE"""),45336.66666666667)</f>
        <v>45336.66667</v>
      </c>
      <c r="H32" s="1">
        <f>IFERROR(__xludf.DUMMYFUNCTION("""COMPUTED_VALUE"""),137.13)</f>
        <v>137.13</v>
      </c>
      <c r="J32" s="2">
        <f>IFERROR(__xludf.DUMMYFUNCTION("""COMPUTED_VALUE"""),45336.66666666667)</f>
        <v>45336.66667</v>
      </c>
      <c r="K32" s="1">
        <f>IFERROR(__xludf.DUMMYFUNCTION("""COMPUTED_VALUE"""),137.66)</f>
        <v>137.66</v>
      </c>
      <c r="M32" s="2">
        <f>IFERROR(__xludf.DUMMYFUNCTION("""COMPUTED_VALUE"""),45336.66666666667)</f>
        <v>45336.66667</v>
      </c>
      <c r="N32" s="1">
        <f>IFERROR(__xludf.DUMMYFUNCTION("""COMPUTED_VALUE"""),4.3783504E7)</f>
        <v>43783504</v>
      </c>
    </row>
    <row r="33">
      <c r="A33" s="2">
        <f>IFERROR(__xludf.DUMMYFUNCTION("""COMPUTED_VALUE"""),45337.66666666667)</f>
        <v>45337.66667</v>
      </c>
      <c r="B33" s="1">
        <f>IFERROR(__xludf.DUMMYFUNCTION("""COMPUTED_VALUE"""),137.94)</f>
        <v>137.94</v>
      </c>
      <c r="D33" s="2">
        <f>IFERROR(__xludf.DUMMYFUNCTION("""COMPUTED_VALUE"""),45337.66666666667)</f>
        <v>45337.66667</v>
      </c>
      <c r="E33" s="1">
        <f>IFERROR(__xludf.DUMMYFUNCTION("""COMPUTED_VALUE"""),139.19)</f>
        <v>139.19</v>
      </c>
      <c r="G33" s="2">
        <f>IFERROR(__xludf.DUMMYFUNCTION("""COMPUTED_VALUE"""),45337.66666666667)</f>
        <v>45337.66667</v>
      </c>
      <c r="H33" s="1">
        <f>IFERROR(__xludf.DUMMYFUNCTION("""COMPUTED_VALUE"""),137.85)</f>
        <v>137.85</v>
      </c>
      <c r="J33" s="2">
        <f>IFERROR(__xludf.DUMMYFUNCTION("""COMPUTED_VALUE"""),45337.66666666667)</f>
        <v>45337.66667</v>
      </c>
      <c r="K33" s="1">
        <f>IFERROR(__xludf.DUMMYFUNCTION("""COMPUTED_VALUE"""),138.87)</f>
        <v>138.87</v>
      </c>
      <c r="M33" s="2">
        <f>IFERROR(__xludf.DUMMYFUNCTION("""COMPUTED_VALUE"""),45337.66666666667)</f>
        <v>45337.66667</v>
      </c>
      <c r="N33" s="1">
        <f>IFERROR(__xludf.DUMMYFUNCTION("""COMPUTED_VALUE"""),4.2364048E7)</f>
        <v>42364048</v>
      </c>
    </row>
    <row r="34">
      <c r="A34" s="2">
        <f>IFERROR(__xludf.DUMMYFUNCTION("""COMPUTED_VALUE"""),45338.66666666667)</f>
        <v>45338.66667</v>
      </c>
      <c r="B34" s="1">
        <f>IFERROR(__xludf.DUMMYFUNCTION("""COMPUTED_VALUE"""),138.0)</f>
        <v>138</v>
      </c>
      <c r="D34" s="2">
        <f>IFERROR(__xludf.DUMMYFUNCTION("""COMPUTED_VALUE"""),45338.66666666667)</f>
        <v>45338.66667</v>
      </c>
      <c r="E34" s="1">
        <f>IFERROR(__xludf.DUMMYFUNCTION("""COMPUTED_VALUE"""),138.78)</f>
        <v>138.78</v>
      </c>
      <c r="G34" s="2">
        <f>IFERROR(__xludf.DUMMYFUNCTION("""COMPUTED_VALUE"""),45338.66666666667)</f>
        <v>45338.66667</v>
      </c>
      <c r="H34" s="1">
        <f>IFERROR(__xludf.DUMMYFUNCTION("""COMPUTED_VALUE"""),136.39)</f>
        <v>136.39</v>
      </c>
      <c r="J34" s="2">
        <f>IFERROR(__xludf.DUMMYFUNCTION("""COMPUTED_VALUE"""),45338.66666666667)</f>
        <v>45338.66667</v>
      </c>
      <c r="K34" s="1">
        <f>IFERROR(__xludf.DUMMYFUNCTION("""COMPUTED_VALUE"""),138.15)</f>
        <v>138.15</v>
      </c>
      <c r="M34" s="2">
        <f>IFERROR(__xludf.DUMMYFUNCTION("""COMPUTED_VALUE"""),45338.66666666667)</f>
        <v>45338.66667</v>
      </c>
      <c r="N34" s="1">
        <f>IFERROR(__xludf.DUMMYFUNCTION("""COMPUTED_VALUE"""),4.7235169E7)</f>
        <v>47235169</v>
      </c>
    </row>
    <row r="35">
      <c r="A35" s="2">
        <f>IFERROR(__xludf.DUMMYFUNCTION("""COMPUTED_VALUE"""),45342.66666666667)</f>
        <v>45342.66667</v>
      </c>
      <c r="B35" s="1">
        <f>IFERROR(__xludf.DUMMYFUNCTION("""COMPUTED_VALUE"""),138.26)</f>
        <v>138.26</v>
      </c>
      <c r="D35" s="2">
        <f>IFERROR(__xludf.DUMMYFUNCTION("""COMPUTED_VALUE"""),45342.66666666667)</f>
        <v>45342.66667</v>
      </c>
      <c r="E35" s="1">
        <f>IFERROR(__xludf.DUMMYFUNCTION("""COMPUTED_VALUE"""),139.7)</f>
        <v>139.7</v>
      </c>
      <c r="G35" s="2">
        <f>IFERROR(__xludf.DUMMYFUNCTION("""COMPUTED_VALUE"""),45342.66666666667)</f>
        <v>45342.66667</v>
      </c>
      <c r="H35" s="1">
        <f>IFERROR(__xludf.DUMMYFUNCTION("""COMPUTED_VALUE"""),137.87)</f>
        <v>137.87</v>
      </c>
      <c r="J35" s="2">
        <f>IFERROR(__xludf.DUMMYFUNCTION("""COMPUTED_VALUE"""),45342.66666666667)</f>
        <v>45342.66667</v>
      </c>
      <c r="K35" s="1">
        <f>IFERROR(__xludf.DUMMYFUNCTION("""COMPUTED_VALUE"""),138.26)</f>
        <v>138.26</v>
      </c>
      <c r="M35" s="2">
        <f>IFERROR(__xludf.DUMMYFUNCTION("""COMPUTED_VALUE"""),45342.66666666667)</f>
        <v>45342.66667</v>
      </c>
      <c r="N35" s="1">
        <f>IFERROR(__xludf.DUMMYFUNCTION("""COMPUTED_VALUE"""),4.6949593E7)</f>
        <v>46949593</v>
      </c>
    </row>
    <row r="36">
      <c r="A36" s="2">
        <f>IFERROR(__xludf.DUMMYFUNCTION("""COMPUTED_VALUE"""),45343.66666666667)</f>
        <v>45343.66667</v>
      </c>
      <c r="B36" s="1">
        <f>IFERROR(__xludf.DUMMYFUNCTION("""COMPUTED_VALUE"""),138.43)</f>
        <v>138.43</v>
      </c>
      <c r="D36" s="2">
        <f>IFERROR(__xludf.DUMMYFUNCTION("""COMPUTED_VALUE"""),45343.66666666667)</f>
        <v>45343.66667</v>
      </c>
      <c r="E36" s="1">
        <f>IFERROR(__xludf.DUMMYFUNCTION("""COMPUTED_VALUE"""),139.84)</f>
        <v>139.84</v>
      </c>
      <c r="G36" s="2">
        <f>IFERROR(__xludf.DUMMYFUNCTION("""COMPUTED_VALUE"""),45343.66666666667)</f>
        <v>45343.66667</v>
      </c>
      <c r="H36" s="1">
        <f>IFERROR(__xludf.DUMMYFUNCTION("""COMPUTED_VALUE"""),138.09)</f>
        <v>138.09</v>
      </c>
      <c r="J36" s="2">
        <f>IFERROR(__xludf.DUMMYFUNCTION("""COMPUTED_VALUE"""),45343.66666666667)</f>
        <v>45343.66667</v>
      </c>
      <c r="K36" s="1">
        <f>IFERROR(__xludf.DUMMYFUNCTION("""COMPUTED_VALUE"""),139.79)</f>
        <v>139.79</v>
      </c>
      <c r="M36" s="2">
        <f>IFERROR(__xludf.DUMMYFUNCTION("""COMPUTED_VALUE"""),45343.66666666667)</f>
        <v>45343.66667</v>
      </c>
      <c r="N36" s="1">
        <f>IFERROR(__xludf.DUMMYFUNCTION("""COMPUTED_VALUE"""),4.3918144E7)</f>
        <v>43918144</v>
      </c>
    </row>
    <row r="37">
      <c r="A37" s="2">
        <f>IFERROR(__xludf.DUMMYFUNCTION("""COMPUTED_VALUE"""),45344.66666666667)</f>
        <v>45344.66667</v>
      </c>
      <c r="B37" s="1">
        <f>IFERROR(__xludf.DUMMYFUNCTION("""COMPUTED_VALUE"""),138.57)</f>
        <v>138.57</v>
      </c>
      <c r="D37" s="2">
        <f>IFERROR(__xludf.DUMMYFUNCTION("""COMPUTED_VALUE"""),45344.66666666667)</f>
        <v>45344.66667</v>
      </c>
      <c r="E37" s="1">
        <f>IFERROR(__xludf.DUMMYFUNCTION("""COMPUTED_VALUE"""),138.8)</f>
        <v>138.8</v>
      </c>
      <c r="G37" s="2">
        <f>IFERROR(__xludf.DUMMYFUNCTION("""COMPUTED_VALUE"""),45344.66666666667)</f>
        <v>45344.66667</v>
      </c>
      <c r="H37" s="1">
        <f>IFERROR(__xludf.DUMMYFUNCTION("""COMPUTED_VALUE"""),136.76)</f>
        <v>136.76</v>
      </c>
      <c r="J37" s="2">
        <f>IFERROR(__xludf.DUMMYFUNCTION("""COMPUTED_VALUE"""),45344.66666666667)</f>
        <v>45344.66667</v>
      </c>
      <c r="K37" s="1">
        <f>IFERROR(__xludf.DUMMYFUNCTION("""COMPUTED_VALUE"""),138.06)</f>
        <v>138.06</v>
      </c>
      <c r="M37" s="2">
        <f>IFERROR(__xludf.DUMMYFUNCTION("""COMPUTED_VALUE"""),45344.66666666667)</f>
        <v>45344.66667</v>
      </c>
      <c r="N37" s="1">
        <f>IFERROR(__xludf.DUMMYFUNCTION("""COMPUTED_VALUE"""),8.8926086E7)</f>
        <v>88926086</v>
      </c>
    </row>
    <row r="38">
      <c r="A38" s="2">
        <f>IFERROR(__xludf.DUMMYFUNCTION("""COMPUTED_VALUE"""),45345.66666666667)</f>
        <v>45345.66667</v>
      </c>
      <c r="B38" s="1">
        <f>IFERROR(__xludf.DUMMYFUNCTION("""COMPUTED_VALUE"""),138.09)</f>
        <v>138.09</v>
      </c>
      <c r="D38" s="2">
        <f>IFERROR(__xludf.DUMMYFUNCTION("""COMPUTED_VALUE"""),45345.66666666667)</f>
        <v>45345.66667</v>
      </c>
      <c r="E38" s="1">
        <f>IFERROR(__xludf.DUMMYFUNCTION("""COMPUTED_VALUE"""),139.77)</f>
        <v>139.77</v>
      </c>
      <c r="G38" s="2">
        <f>IFERROR(__xludf.DUMMYFUNCTION("""COMPUTED_VALUE"""),45345.66666666667)</f>
        <v>45345.66667</v>
      </c>
      <c r="H38" s="1">
        <f>IFERROR(__xludf.DUMMYFUNCTION("""COMPUTED_VALUE"""),137.57)</f>
        <v>137.57</v>
      </c>
      <c r="J38" s="2">
        <f>IFERROR(__xludf.DUMMYFUNCTION("""COMPUTED_VALUE"""),45345.66666666667)</f>
        <v>45345.66667</v>
      </c>
      <c r="K38" s="1">
        <f>IFERROR(__xludf.DUMMYFUNCTION("""COMPUTED_VALUE"""),138.69)</f>
        <v>138.69</v>
      </c>
      <c r="M38" s="2">
        <f>IFERROR(__xludf.DUMMYFUNCTION("""COMPUTED_VALUE"""),45345.66666666667)</f>
        <v>45345.66667</v>
      </c>
      <c r="N38" s="1">
        <f>IFERROR(__xludf.DUMMYFUNCTION("""COMPUTED_VALUE"""),5.7266266E7)</f>
        <v>57266266</v>
      </c>
    </row>
    <row r="39">
      <c r="A39" s="2">
        <f>IFERROR(__xludf.DUMMYFUNCTION("""COMPUTED_VALUE"""),45348.66666666667)</f>
        <v>45348.66667</v>
      </c>
      <c r="B39" s="1">
        <f>IFERROR(__xludf.DUMMYFUNCTION("""COMPUTED_VALUE"""),138.42)</f>
        <v>138.42</v>
      </c>
      <c r="D39" s="2">
        <f>IFERROR(__xludf.DUMMYFUNCTION("""COMPUTED_VALUE"""),45348.66666666667)</f>
        <v>45348.66667</v>
      </c>
      <c r="E39" s="1">
        <f>IFERROR(__xludf.DUMMYFUNCTION("""COMPUTED_VALUE"""),138.61)</f>
        <v>138.61</v>
      </c>
      <c r="G39" s="2">
        <f>IFERROR(__xludf.DUMMYFUNCTION("""COMPUTED_VALUE"""),45348.66666666667)</f>
        <v>45348.66667</v>
      </c>
      <c r="H39" s="1">
        <f>IFERROR(__xludf.DUMMYFUNCTION("""COMPUTED_VALUE"""),136.18)</f>
        <v>136.18</v>
      </c>
      <c r="J39" s="2">
        <f>IFERROR(__xludf.DUMMYFUNCTION("""COMPUTED_VALUE"""),45348.66666666667)</f>
        <v>45348.66667</v>
      </c>
      <c r="K39" s="1">
        <f>IFERROR(__xludf.DUMMYFUNCTION("""COMPUTED_VALUE"""),136.77)</f>
        <v>136.77</v>
      </c>
      <c r="M39" s="2">
        <f>IFERROR(__xludf.DUMMYFUNCTION("""COMPUTED_VALUE"""),45348.66666666667)</f>
        <v>45348.66667</v>
      </c>
      <c r="N39" s="1">
        <f>IFERROR(__xludf.DUMMYFUNCTION("""COMPUTED_VALUE"""),6.1588825E7)</f>
        <v>61588825</v>
      </c>
    </row>
    <row r="40">
      <c r="A40" s="2">
        <f>IFERROR(__xludf.DUMMYFUNCTION("""COMPUTED_VALUE"""),45349.66666666667)</f>
        <v>45349.66667</v>
      </c>
      <c r="B40" s="1">
        <f>IFERROR(__xludf.DUMMYFUNCTION("""COMPUTED_VALUE"""),136.82)</f>
        <v>136.82</v>
      </c>
      <c r="D40" s="2">
        <f>IFERROR(__xludf.DUMMYFUNCTION("""COMPUTED_VALUE"""),45349.66666666667)</f>
        <v>45349.66667</v>
      </c>
      <c r="E40" s="1">
        <f>IFERROR(__xludf.DUMMYFUNCTION("""COMPUTED_VALUE"""),137.94)</f>
        <v>137.94</v>
      </c>
      <c r="G40" s="2">
        <f>IFERROR(__xludf.DUMMYFUNCTION("""COMPUTED_VALUE"""),45349.66666666667)</f>
        <v>45349.66667</v>
      </c>
      <c r="H40" s="1">
        <f>IFERROR(__xludf.DUMMYFUNCTION("""COMPUTED_VALUE"""),136.1)</f>
        <v>136.1</v>
      </c>
      <c r="J40" s="2">
        <f>IFERROR(__xludf.DUMMYFUNCTION("""COMPUTED_VALUE"""),45349.66666666667)</f>
        <v>45349.66667</v>
      </c>
      <c r="K40" s="1">
        <f>IFERROR(__xludf.DUMMYFUNCTION("""COMPUTED_VALUE"""),137.85)</f>
        <v>137.85</v>
      </c>
      <c r="M40" s="2">
        <f>IFERROR(__xludf.DUMMYFUNCTION("""COMPUTED_VALUE"""),45349.66666666667)</f>
        <v>45349.66667</v>
      </c>
      <c r="N40" s="1">
        <f>IFERROR(__xludf.DUMMYFUNCTION("""COMPUTED_VALUE"""),5.0449712E7)</f>
        <v>50449712</v>
      </c>
    </row>
    <row r="41">
      <c r="A41" s="2">
        <f>IFERROR(__xludf.DUMMYFUNCTION("""COMPUTED_VALUE"""),45350.66666666667)</f>
        <v>45350.66667</v>
      </c>
      <c r="B41" s="1">
        <f>IFERROR(__xludf.DUMMYFUNCTION("""COMPUTED_VALUE"""),137.82)</f>
        <v>137.82</v>
      </c>
      <c r="D41" s="2">
        <f>IFERROR(__xludf.DUMMYFUNCTION("""COMPUTED_VALUE"""),45350.66666666667)</f>
        <v>45350.66667</v>
      </c>
      <c r="E41" s="1">
        <f>IFERROR(__xludf.DUMMYFUNCTION("""COMPUTED_VALUE"""),138.7)</f>
        <v>138.7</v>
      </c>
      <c r="G41" s="2">
        <f>IFERROR(__xludf.DUMMYFUNCTION("""COMPUTED_VALUE"""),45350.66666666667)</f>
        <v>45350.66667</v>
      </c>
      <c r="H41" s="1">
        <f>IFERROR(__xludf.DUMMYFUNCTION("""COMPUTED_VALUE"""),137.66)</f>
        <v>137.66</v>
      </c>
      <c r="J41" s="2">
        <f>IFERROR(__xludf.DUMMYFUNCTION("""COMPUTED_VALUE"""),45350.66666666667)</f>
        <v>45350.66667</v>
      </c>
      <c r="K41" s="1">
        <f>IFERROR(__xludf.DUMMYFUNCTION("""COMPUTED_VALUE"""),138.29)</f>
        <v>138.29</v>
      </c>
      <c r="M41" s="2">
        <f>IFERROR(__xludf.DUMMYFUNCTION("""COMPUTED_VALUE"""),45350.66666666667)</f>
        <v>45350.66667</v>
      </c>
      <c r="N41" s="1">
        <f>IFERROR(__xludf.DUMMYFUNCTION("""COMPUTED_VALUE"""),5.0622113E7)</f>
        <v>50622113</v>
      </c>
    </row>
    <row r="42">
      <c r="A42" s="2">
        <f>IFERROR(__xludf.DUMMYFUNCTION("""COMPUTED_VALUE"""),45351.66666666667)</f>
        <v>45351.66667</v>
      </c>
      <c r="B42" s="1">
        <f>IFERROR(__xludf.DUMMYFUNCTION("""COMPUTED_VALUE"""),138.43)</f>
        <v>138.43</v>
      </c>
      <c r="D42" s="2">
        <f>IFERROR(__xludf.DUMMYFUNCTION("""COMPUTED_VALUE"""),45351.66666666667)</f>
        <v>45351.66667</v>
      </c>
      <c r="E42" s="1">
        <f>IFERROR(__xludf.DUMMYFUNCTION("""COMPUTED_VALUE"""),138.77)</f>
        <v>138.77</v>
      </c>
      <c r="G42" s="2">
        <f>IFERROR(__xludf.DUMMYFUNCTION("""COMPUTED_VALUE"""),45351.66666666667)</f>
        <v>45351.66667</v>
      </c>
      <c r="H42" s="1">
        <f>IFERROR(__xludf.DUMMYFUNCTION("""COMPUTED_VALUE"""),137.7)</f>
        <v>137.7</v>
      </c>
      <c r="J42" s="2">
        <f>IFERROR(__xludf.DUMMYFUNCTION("""COMPUTED_VALUE"""),45351.66666666667)</f>
        <v>45351.66667</v>
      </c>
      <c r="K42" s="1">
        <f>IFERROR(__xludf.DUMMYFUNCTION("""COMPUTED_VALUE"""),137.98)</f>
        <v>137.98</v>
      </c>
      <c r="M42" s="2">
        <f>IFERROR(__xludf.DUMMYFUNCTION("""COMPUTED_VALUE"""),45351.66666666667)</f>
        <v>45351.66667</v>
      </c>
      <c r="N42" s="1">
        <f>IFERROR(__xludf.DUMMYFUNCTION("""COMPUTED_VALUE"""),7.3204114E7)</f>
        <v>73204114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IFERROR(__xludf.DUMMYFUNCTION("""COMPUTED_VALUE"""),137.72)</f>
        <v>137.72</v>
      </c>
      <c r="D43" s="2">
        <f>IFERROR(__xludf.DUMMYFUNCTION("""COMPUTED_VALUE"""),45352.66666666667)</f>
        <v>45352.66667</v>
      </c>
      <c r="E43" s="1">
        <f>IFERROR(__xludf.DUMMYFUNCTION("""COMPUTED_VALUE"""),138.67)</f>
        <v>138.67</v>
      </c>
      <c r="G43" s="2">
        <f>IFERROR(__xludf.DUMMYFUNCTION("""COMPUTED_VALUE"""),45352.66666666667)</f>
        <v>45352.66667</v>
      </c>
      <c r="H43" s="1">
        <f>IFERROR(__xludf.DUMMYFUNCTION("""COMPUTED_VALUE"""),137.12)</f>
        <v>137.12</v>
      </c>
      <c r="J43" s="2">
        <f>IFERROR(__xludf.DUMMYFUNCTION("""COMPUTED_VALUE"""),45352.66666666667)</f>
        <v>45352.66667</v>
      </c>
      <c r="K43" s="1">
        <f>IFERROR(__xludf.DUMMYFUNCTION("""COMPUTED_VALUE"""),138.41)</f>
        <v>138.41</v>
      </c>
      <c r="M43" s="2">
        <f>IFERROR(__xludf.DUMMYFUNCTION("""COMPUTED_VALUE"""),45352.66666666667)</f>
        <v>45352.66667</v>
      </c>
      <c r="N43" s="1">
        <f>IFERROR(__xludf.DUMMYFUNCTION("""COMPUTED_VALUE"""),4.4330376E7)</f>
        <v>44330376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IFERROR(__xludf.DUMMYFUNCTION("""COMPUTED_VALUE"""),137.96)</f>
        <v>137.96</v>
      </c>
      <c r="D44" s="2">
        <f>IFERROR(__xludf.DUMMYFUNCTION("""COMPUTED_VALUE"""),45355.66666666667)</f>
        <v>45355.66667</v>
      </c>
      <c r="E44" s="1">
        <f>IFERROR(__xludf.DUMMYFUNCTION("""COMPUTED_VALUE"""),138.46)</f>
        <v>138.46</v>
      </c>
      <c r="G44" s="2">
        <f>IFERROR(__xludf.DUMMYFUNCTION("""COMPUTED_VALUE"""),45355.66666666667)</f>
        <v>45355.66667</v>
      </c>
      <c r="H44" s="1">
        <f>IFERROR(__xludf.DUMMYFUNCTION("""COMPUTED_VALUE"""),136.63)</f>
        <v>136.63</v>
      </c>
      <c r="J44" s="2">
        <f>IFERROR(__xludf.DUMMYFUNCTION("""COMPUTED_VALUE"""),45355.66666666667)</f>
        <v>45355.66667</v>
      </c>
      <c r="K44" s="1">
        <f>IFERROR(__xludf.DUMMYFUNCTION("""COMPUTED_VALUE"""),138.08)</f>
        <v>138.08</v>
      </c>
      <c r="M44" s="2">
        <f>IFERROR(__xludf.DUMMYFUNCTION("""COMPUTED_VALUE"""),45355.66666666667)</f>
        <v>45355.66667</v>
      </c>
      <c r="N44" s="1">
        <f>IFERROR(__xludf.DUMMYFUNCTION("""COMPUTED_VALUE"""),5.6358914E7)</f>
        <v>56358914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IFERROR(__xludf.DUMMYFUNCTION("""COMPUTED_VALUE"""),138.73)</f>
        <v>138.73</v>
      </c>
      <c r="D45" s="2">
        <f>IFERROR(__xludf.DUMMYFUNCTION("""COMPUTED_VALUE"""),45356.66666666667)</f>
        <v>45356.66667</v>
      </c>
      <c r="E45" s="1">
        <f>IFERROR(__xludf.DUMMYFUNCTION("""COMPUTED_VALUE"""),141.07)</f>
        <v>141.07</v>
      </c>
      <c r="G45" s="2">
        <f>IFERROR(__xludf.DUMMYFUNCTION("""COMPUTED_VALUE"""),45356.66666666667)</f>
        <v>45356.66667</v>
      </c>
      <c r="H45" s="1">
        <f>IFERROR(__xludf.DUMMYFUNCTION("""COMPUTED_VALUE"""),138.41)</f>
        <v>138.41</v>
      </c>
      <c r="J45" s="2">
        <f>IFERROR(__xludf.DUMMYFUNCTION("""COMPUTED_VALUE"""),45356.66666666667)</f>
        <v>45356.66667</v>
      </c>
      <c r="K45" s="1">
        <f>IFERROR(__xludf.DUMMYFUNCTION("""COMPUTED_VALUE"""),139.59)</f>
        <v>139.59</v>
      </c>
      <c r="M45" s="2">
        <f>IFERROR(__xludf.DUMMYFUNCTION("""COMPUTED_VALUE"""),45356.66666666667)</f>
        <v>45356.66667</v>
      </c>
      <c r="N45" s="1">
        <f>IFERROR(__xludf.DUMMYFUNCTION("""COMPUTED_VALUE"""),7.5335537E7)</f>
        <v>75335537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IFERROR(__xludf.DUMMYFUNCTION("""COMPUTED_VALUE"""),139.6)</f>
        <v>139.6</v>
      </c>
      <c r="D46" s="2">
        <f>IFERROR(__xludf.DUMMYFUNCTION("""COMPUTED_VALUE"""),45357.66666666667)</f>
        <v>45357.66667</v>
      </c>
      <c r="E46" s="1">
        <f>IFERROR(__xludf.DUMMYFUNCTION("""COMPUTED_VALUE"""),139.98)</f>
        <v>139.98</v>
      </c>
      <c r="G46" s="2">
        <f>IFERROR(__xludf.DUMMYFUNCTION("""COMPUTED_VALUE"""),45357.66666666667)</f>
        <v>45357.66667</v>
      </c>
      <c r="H46" s="1">
        <f>IFERROR(__xludf.DUMMYFUNCTION("""COMPUTED_VALUE"""),138.86)</f>
        <v>138.86</v>
      </c>
      <c r="J46" s="2">
        <f>IFERROR(__xludf.DUMMYFUNCTION("""COMPUTED_VALUE"""),45357.66666666667)</f>
        <v>45357.66667</v>
      </c>
      <c r="K46" s="1">
        <f>IFERROR(__xludf.DUMMYFUNCTION("""COMPUTED_VALUE"""),139.29)</f>
        <v>139.29</v>
      </c>
      <c r="M46" s="2">
        <f>IFERROR(__xludf.DUMMYFUNCTION("""COMPUTED_VALUE"""),45357.66666666667)</f>
        <v>45357.66667</v>
      </c>
      <c r="N46" s="1">
        <f>IFERROR(__xludf.DUMMYFUNCTION("""COMPUTED_VALUE"""),5.8754211E7)</f>
        <v>58754211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IFERROR(__xludf.DUMMYFUNCTION("""COMPUTED_VALUE"""),139.91)</f>
        <v>139.91</v>
      </c>
      <c r="D47" s="2">
        <f>IFERROR(__xludf.DUMMYFUNCTION("""COMPUTED_VALUE"""),45358.66666666667)</f>
        <v>45358.66667</v>
      </c>
      <c r="E47" s="1">
        <f>IFERROR(__xludf.DUMMYFUNCTION("""COMPUTED_VALUE"""),140.35)</f>
        <v>140.35</v>
      </c>
      <c r="G47" s="2">
        <f>IFERROR(__xludf.DUMMYFUNCTION("""COMPUTED_VALUE"""),45358.66666666667)</f>
        <v>45358.66667</v>
      </c>
      <c r="H47" s="1">
        <f>IFERROR(__xludf.DUMMYFUNCTION("""COMPUTED_VALUE"""),137.51)</f>
        <v>137.51</v>
      </c>
      <c r="J47" s="2">
        <f>IFERROR(__xludf.DUMMYFUNCTION("""COMPUTED_VALUE"""),45358.66666666667)</f>
        <v>45358.66667</v>
      </c>
      <c r="K47" s="1">
        <f>IFERROR(__xludf.DUMMYFUNCTION("""COMPUTED_VALUE"""),137.77)</f>
        <v>137.77</v>
      </c>
      <c r="M47" s="2">
        <f>IFERROR(__xludf.DUMMYFUNCTION("""COMPUTED_VALUE"""),45358.66666666667)</f>
        <v>45358.66667</v>
      </c>
      <c r="N47" s="1">
        <f>IFERROR(__xludf.DUMMYFUNCTION("""COMPUTED_VALUE"""),5.129851E7)</f>
        <v>51298510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IFERROR(__xludf.DUMMYFUNCTION("""COMPUTED_VALUE"""),137.89)</f>
        <v>137.89</v>
      </c>
      <c r="D48" s="2">
        <f>IFERROR(__xludf.DUMMYFUNCTION("""COMPUTED_VALUE"""),45359.66666666667)</f>
        <v>45359.66667</v>
      </c>
      <c r="E48" s="1">
        <f>IFERROR(__xludf.DUMMYFUNCTION("""COMPUTED_VALUE"""),138.74)</f>
        <v>138.74</v>
      </c>
      <c r="G48" s="2">
        <f>IFERROR(__xludf.DUMMYFUNCTION("""COMPUTED_VALUE"""),45359.66666666667)</f>
        <v>45359.66667</v>
      </c>
      <c r="H48" s="1">
        <f>IFERROR(__xludf.DUMMYFUNCTION("""COMPUTED_VALUE"""),137.39)</f>
        <v>137.39</v>
      </c>
      <c r="J48" s="2">
        <f>IFERROR(__xludf.DUMMYFUNCTION("""COMPUTED_VALUE"""),45359.66666666667)</f>
        <v>45359.66667</v>
      </c>
      <c r="K48" s="1">
        <f>IFERROR(__xludf.DUMMYFUNCTION("""COMPUTED_VALUE"""),138.1)</f>
        <v>138.1</v>
      </c>
      <c r="M48" s="2">
        <f>IFERROR(__xludf.DUMMYFUNCTION("""COMPUTED_VALUE"""),45359.66666666667)</f>
        <v>45359.66667</v>
      </c>
      <c r="N48" s="1">
        <f>IFERROR(__xludf.DUMMYFUNCTION("""COMPUTED_VALUE"""),5.4593834E7)</f>
        <v>54593834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IFERROR(__xludf.DUMMYFUNCTION("""COMPUTED_VALUE"""),138.24)</f>
        <v>138.24</v>
      </c>
      <c r="D49" s="2">
        <f>IFERROR(__xludf.DUMMYFUNCTION("""COMPUTED_VALUE"""),45362.66666666667)</f>
        <v>45362.66667</v>
      </c>
      <c r="E49" s="1">
        <f>IFERROR(__xludf.DUMMYFUNCTION("""COMPUTED_VALUE"""),139.86)</f>
        <v>139.86</v>
      </c>
      <c r="G49" s="2">
        <f>IFERROR(__xludf.DUMMYFUNCTION("""COMPUTED_VALUE"""),45362.66666666667)</f>
        <v>45362.66667</v>
      </c>
      <c r="H49" s="1">
        <f>IFERROR(__xludf.DUMMYFUNCTION("""COMPUTED_VALUE"""),138.24)</f>
        <v>138.24</v>
      </c>
      <c r="J49" s="2">
        <f>IFERROR(__xludf.DUMMYFUNCTION("""COMPUTED_VALUE"""),45362.66666666667)</f>
        <v>45362.66667</v>
      </c>
      <c r="K49" s="1">
        <f>IFERROR(__xludf.DUMMYFUNCTION("""COMPUTED_VALUE"""),139.57)</f>
        <v>139.57</v>
      </c>
      <c r="M49" s="2">
        <f>IFERROR(__xludf.DUMMYFUNCTION("""COMPUTED_VALUE"""),45362.66666666667)</f>
        <v>45362.66667</v>
      </c>
      <c r="N49" s="1">
        <f>IFERROR(__xludf.DUMMYFUNCTION("""COMPUTED_VALUE"""),4.7634511E7)</f>
        <v>47634511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IFERROR(__xludf.DUMMYFUNCTION("""COMPUTED_VALUE"""),139.28)</f>
        <v>139.28</v>
      </c>
      <c r="D50" s="2">
        <f>IFERROR(__xludf.DUMMYFUNCTION("""COMPUTED_VALUE"""),45363.66666666667)</f>
        <v>45363.66667</v>
      </c>
      <c r="E50" s="1">
        <f>IFERROR(__xludf.DUMMYFUNCTION("""COMPUTED_VALUE"""),139.65)</f>
        <v>139.65</v>
      </c>
      <c r="G50" s="2">
        <f>IFERROR(__xludf.DUMMYFUNCTION("""COMPUTED_VALUE"""),45363.66666666667)</f>
        <v>45363.66667</v>
      </c>
      <c r="H50" s="1">
        <f>IFERROR(__xludf.DUMMYFUNCTION("""COMPUTED_VALUE"""),138.83)</f>
        <v>138.83</v>
      </c>
      <c r="J50" s="2">
        <f>IFERROR(__xludf.DUMMYFUNCTION("""COMPUTED_VALUE"""),45363.66666666667)</f>
        <v>45363.66667</v>
      </c>
      <c r="K50" s="1">
        <f>IFERROR(__xludf.DUMMYFUNCTION("""COMPUTED_VALUE"""),139.0)</f>
        <v>139</v>
      </c>
      <c r="M50" s="2">
        <f>IFERROR(__xludf.DUMMYFUNCTION("""COMPUTED_VALUE"""),45363.66666666667)</f>
        <v>45363.66667</v>
      </c>
      <c r="N50" s="1">
        <f>IFERROR(__xludf.DUMMYFUNCTION("""COMPUTED_VALUE"""),5.4013211E7)</f>
        <v>54013211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IFERROR(__xludf.DUMMYFUNCTION("""COMPUTED_VALUE"""),139.47)</f>
        <v>139.47</v>
      </c>
      <c r="D51" s="2">
        <f>IFERROR(__xludf.DUMMYFUNCTION("""COMPUTED_VALUE"""),45364.66666666667)</f>
        <v>45364.66667</v>
      </c>
      <c r="E51" s="1">
        <f>IFERROR(__xludf.DUMMYFUNCTION("""COMPUTED_VALUE"""),140.34)</f>
        <v>140.34</v>
      </c>
      <c r="G51" s="2">
        <f>IFERROR(__xludf.DUMMYFUNCTION("""COMPUTED_VALUE"""),45364.66666666667)</f>
        <v>45364.66667</v>
      </c>
      <c r="H51" s="1">
        <f>IFERROR(__xludf.DUMMYFUNCTION("""COMPUTED_VALUE"""),138.67)</f>
        <v>138.67</v>
      </c>
      <c r="J51" s="2">
        <f>IFERROR(__xludf.DUMMYFUNCTION("""COMPUTED_VALUE"""),45364.66666666667)</f>
        <v>45364.66667</v>
      </c>
      <c r="K51" s="1">
        <f>IFERROR(__xludf.DUMMYFUNCTION("""COMPUTED_VALUE"""),139.23)</f>
        <v>139.23</v>
      </c>
      <c r="M51" s="2">
        <f>IFERROR(__xludf.DUMMYFUNCTION("""COMPUTED_VALUE"""),45364.66666666667)</f>
        <v>45364.66667</v>
      </c>
      <c r="N51" s="1">
        <f>IFERROR(__xludf.DUMMYFUNCTION("""COMPUTED_VALUE"""),5.1629529E7)</f>
        <v>51629529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IFERROR(__xludf.DUMMYFUNCTION("""COMPUTED_VALUE"""),138.31)</f>
        <v>138.31</v>
      </c>
      <c r="D52" s="2">
        <f>IFERROR(__xludf.DUMMYFUNCTION("""COMPUTED_VALUE"""),45365.66666666667)</f>
        <v>45365.66667</v>
      </c>
      <c r="E52" s="1">
        <f>IFERROR(__xludf.DUMMYFUNCTION("""COMPUTED_VALUE"""),138.65)</f>
        <v>138.65</v>
      </c>
      <c r="G52" s="2">
        <f>IFERROR(__xludf.DUMMYFUNCTION("""COMPUTED_VALUE"""),45365.66666666667)</f>
        <v>45365.66667</v>
      </c>
      <c r="H52" s="1">
        <f>IFERROR(__xludf.DUMMYFUNCTION("""COMPUTED_VALUE"""),136.63)</f>
        <v>136.63</v>
      </c>
      <c r="J52" s="2">
        <f>IFERROR(__xludf.DUMMYFUNCTION("""COMPUTED_VALUE"""),45365.66666666667)</f>
        <v>45365.66667</v>
      </c>
      <c r="K52" s="1">
        <f>IFERROR(__xludf.DUMMYFUNCTION("""COMPUTED_VALUE"""),137.71)</f>
        <v>137.71</v>
      </c>
      <c r="M52" s="2">
        <f>IFERROR(__xludf.DUMMYFUNCTION("""COMPUTED_VALUE"""),45365.66666666667)</f>
        <v>45365.66667</v>
      </c>
      <c r="N52" s="1">
        <f>IFERROR(__xludf.DUMMYFUNCTION("""COMPUTED_VALUE"""),6.0340437E7)</f>
        <v>60340437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IFERROR(__xludf.DUMMYFUNCTION("""COMPUTED_VALUE"""),137.37)</f>
        <v>137.37</v>
      </c>
      <c r="D53" s="2">
        <f>IFERROR(__xludf.DUMMYFUNCTION("""COMPUTED_VALUE"""),45366.66666666667)</f>
        <v>45366.66667</v>
      </c>
      <c r="E53" s="1">
        <f>IFERROR(__xludf.DUMMYFUNCTION("""COMPUTED_VALUE"""),138.45)</f>
        <v>138.45</v>
      </c>
      <c r="G53" s="2">
        <f>IFERROR(__xludf.DUMMYFUNCTION("""COMPUTED_VALUE"""),45366.66666666667)</f>
        <v>45366.66667</v>
      </c>
      <c r="H53" s="1">
        <f>IFERROR(__xludf.DUMMYFUNCTION("""COMPUTED_VALUE"""),136.5)</f>
        <v>136.5</v>
      </c>
      <c r="J53" s="2">
        <f>IFERROR(__xludf.DUMMYFUNCTION("""COMPUTED_VALUE"""),45366.66666666667)</f>
        <v>45366.66667</v>
      </c>
      <c r="K53" s="1">
        <f>IFERROR(__xludf.DUMMYFUNCTION("""COMPUTED_VALUE"""),137.21)</f>
        <v>137.21</v>
      </c>
      <c r="M53" s="2">
        <f>IFERROR(__xludf.DUMMYFUNCTION("""COMPUTED_VALUE"""),45366.66666666667)</f>
        <v>45366.66667</v>
      </c>
      <c r="N53" s="1">
        <f>IFERROR(__xludf.DUMMYFUNCTION("""COMPUTED_VALUE"""),1.61206022E8)</f>
        <v>161206022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IFERROR(__xludf.DUMMYFUNCTION("""COMPUTED_VALUE"""),137.34)</f>
        <v>137.34</v>
      </c>
      <c r="D54" s="2">
        <f>IFERROR(__xludf.DUMMYFUNCTION("""COMPUTED_VALUE"""),45369.66666666667)</f>
        <v>45369.66667</v>
      </c>
      <c r="E54" s="1">
        <f>IFERROR(__xludf.DUMMYFUNCTION("""COMPUTED_VALUE"""),138.43)</f>
        <v>138.43</v>
      </c>
      <c r="G54" s="2">
        <f>IFERROR(__xludf.DUMMYFUNCTION("""COMPUTED_VALUE"""),45369.66666666667)</f>
        <v>45369.66667</v>
      </c>
      <c r="H54" s="1">
        <f>IFERROR(__xludf.DUMMYFUNCTION("""COMPUTED_VALUE"""),136.21)</f>
        <v>136.21</v>
      </c>
      <c r="J54" s="2">
        <f>IFERROR(__xludf.DUMMYFUNCTION("""COMPUTED_VALUE"""),45369.66666666667)</f>
        <v>45369.66667</v>
      </c>
      <c r="K54" s="1">
        <f>IFERROR(__xludf.DUMMYFUNCTION("""COMPUTED_VALUE"""),138.39)</f>
        <v>138.39</v>
      </c>
      <c r="M54" s="2">
        <f>IFERROR(__xludf.DUMMYFUNCTION("""COMPUTED_VALUE"""),45369.66666666667)</f>
        <v>45369.66667</v>
      </c>
      <c r="N54" s="1">
        <f>IFERROR(__xludf.DUMMYFUNCTION("""COMPUTED_VALUE"""),5.7300271E7)</f>
        <v>57300271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IFERROR(__xludf.DUMMYFUNCTION("""COMPUTED_VALUE"""),138.39)</f>
        <v>138.39</v>
      </c>
      <c r="D55" s="2">
        <f>IFERROR(__xludf.DUMMYFUNCTION("""COMPUTED_VALUE"""),45370.66666666667)</f>
        <v>45370.66667</v>
      </c>
      <c r="E55" s="1">
        <f>IFERROR(__xludf.DUMMYFUNCTION("""COMPUTED_VALUE"""),138.54)</f>
        <v>138.54</v>
      </c>
      <c r="G55" s="2">
        <f>IFERROR(__xludf.DUMMYFUNCTION("""COMPUTED_VALUE"""),45370.66666666667)</f>
        <v>45370.66667</v>
      </c>
      <c r="H55" s="1">
        <f>IFERROR(__xludf.DUMMYFUNCTION("""COMPUTED_VALUE"""),137.96)</f>
        <v>137.96</v>
      </c>
      <c r="J55" s="2">
        <f>IFERROR(__xludf.DUMMYFUNCTION("""COMPUTED_VALUE"""),45370.66666666667)</f>
        <v>45370.66667</v>
      </c>
      <c r="K55" s="1">
        <f>IFERROR(__xludf.DUMMYFUNCTION("""COMPUTED_VALUE"""),138.04)</f>
        <v>138.04</v>
      </c>
      <c r="M55" s="2">
        <f>IFERROR(__xludf.DUMMYFUNCTION("""COMPUTED_VALUE"""),45370.66666666667)</f>
        <v>45370.66667</v>
      </c>
      <c r="N55" s="1">
        <f>IFERROR(__xludf.DUMMYFUNCTION("""COMPUTED_VALUE"""),4.7062509E7)</f>
        <v>47062509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IFERROR(__xludf.DUMMYFUNCTION("""COMPUTED_VALUE"""),137.97)</f>
        <v>137.97</v>
      </c>
      <c r="D56" s="2">
        <f>IFERROR(__xludf.DUMMYFUNCTION("""COMPUTED_VALUE"""),45371.66666666667)</f>
        <v>45371.66667</v>
      </c>
      <c r="E56" s="1">
        <f>IFERROR(__xludf.DUMMYFUNCTION("""COMPUTED_VALUE"""),138.88)</f>
        <v>138.88</v>
      </c>
      <c r="G56" s="2">
        <f>IFERROR(__xludf.DUMMYFUNCTION("""COMPUTED_VALUE"""),45371.66666666667)</f>
        <v>45371.66667</v>
      </c>
      <c r="H56" s="1">
        <f>IFERROR(__xludf.DUMMYFUNCTION("""COMPUTED_VALUE"""),137.46)</f>
        <v>137.46</v>
      </c>
      <c r="J56" s="2">
        <f>IFERROR(__xludf.DUMMYFUNCTION("""COMPUTED_VALUE"""),45371.66666666667)</f>
        <v>45371.66667</v>
      </c>
      <c r="K56" s="1">
        <f>IFERROR(__xludf.DUMMYFUNCTION("""COMPUTED_VALUE"""),138.44)</f>
        <v>138.44</v>
      </c>
      <c r="M56" s="2">
        <f>IFERROR(__xludf.DUMMYFUNCTION("""COMPUTED_VALUE"""),45371.66666666667)</f>
        <v>45371.66667</v>
      </c>
      <c r="N56" s="1">
        <f>IFERROR(__xludf.DUMMYFUNCTION("""COMPUTED_VALUE"""),5.0455651E7)</f>
        <v>50455651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IFERROR(__xludf.DUMMYFUNCTION("""COMPUTED_VALUE"""),138.52)</f>
        <v>138.52</v>
      </c>
      <c r="D57" s="2">
        <f>IFERROR(__xludf.DUMMYFUNCTION("""COMPUTED_VALUE"""),45372.66666666667)</f>
        <v>45372.66667</v>
      </c>
      <c r="E57" s="1">
        <f>IFERROR(__xludf.DUMMYFUNCTION("""COMPUTED_VALUE"""),139.27)</f>
        <v>139.27</v>
      </c>
      <c r="G57" s="2">
        <f>IFERROR(__xludf.DUMMYFUNCTION("""COMPUTED_VALUE"""),45372.66666666667)</f>
        <v>45372.66667</v>
      </c>
      <c r="H57" s="1">
        <f>IFERROR(__xludf.DUMMYFUNCTION("""COMPUTED_VALUE"""),138.07)</f>
        <v>138.07</v>
      </c>
      <c r="J57" s="2">
        <f>IFERROR(__xludf.DUMMYFUNCTION("""COMPUTED_VALUE"""),45372.66666666667)</f>
        <v>45372.66667</v>
      </c>
      <c r="K57" s="1">
        <f>IFERROR(__xludf.DUMMYFUNCTION("""COMPUTED_VALUE"""),138.95)</f>
        <v>138.95</v>
      </c>
      <c r="M57" s="2">
        <f>IFERROR(__xludf.DUMMYFUNCTION("""COMPUTED_VALUE"""),45372.66666666667)</f>
        <v>45372.66667</v>
      </c>
      <c r="N57" s="1">
        <f>IFERROR(__xludf.DUMMYFUNCTION("""COMPUTED_VALUE"""),6.0861031E7)</f>
        <v>60861031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IFERROR(__xludf.DUMMYFUNCTION("""COMPUTED_VALUE"""),139.45)</f>
        <v>139.45</v>
      </c>
      <c r="D58" s="2">
        <f>IFERROR(__xludf.DUMMYFUNCTION("""COMPUTED_VALUE"""),45373.66666666667)</f>
        <v>45373.66667</v>
      </c>
      <c r="E58" s="1">
        <f>IFERROR(__xludf.DUMMYFUNCTION("""COMPUTED_VALUE"""),139.45)</f>
        <v>139.45</v>
      </c>
      <c r="G58" s="2">
        <f>IFERROR(__xludf.DUMMYFUNCTION("""COMPUTED_VALUE"""),45373.66666666667)</f>
        <v>45373.66667</v>
      </c>
      <c r="H58" s="1">
        <f>IFERROR(__xludf.DUMMYFUNCTION("""COMPUTED_VALUE"""),137.58)</f>
        <v>137.58</v>
      </c>
      <c r="J58" s="2">
        <f>IFERROR(__xludf.DUMMYFUNCTION("""COMPUTED_VALUE"""),45373.66666666667)</f>
        <v>45373.66667</v>
      </c>
      <c r="K58" s="1">
        <f>IFERROR(__xludf.DUMMYFUNCTION("""COMPUTED_VALUE"""),138.11)</f>
        <v>138.11</v>
      </c>
      <c r="M58" s="2">
        <f>IFERROR(__xludf.DUMMYFUNCTION("""COMPUTED_VALUE"""),45373.66666666667)</f>
        <v>45373.66667</v>
      </c>
      <c r="N58" s="1">
        <f>IFERROR(__xludf.DUMMYFUNCTION("""COMPUTED_VALUE"""),4.9748944E7)</f>
        <v>49748944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IFERROR(__xludf.DUMMYFUNCTION("""COMPUTED_VALUE"""),138.39)</f>
        <v>138.39</v>
      </c>
      <c r="D59" s="2">
        <f>IFERROR(__xludf.DUMMYFUNCTION("""COMPUTED_VALUE"""),45376.66666666667)</f>
        <v>45376.66667</v>
      </c>
      <c r="E59" s="1">
        <f>IFERROR(__xludf.DUMMYFUNCTION("""COMPUTED_VALUE"""),139.4)</f>
        <v>139.4</v>
      </c>
      <c r="G59" s="2">
        <f>IFERROR(__xludf.DUMMYFUNCTION("""COMPUTED_VALUE"""),45376.66666666667)</f>
        <v>45376.66667</v>
      </c>
      <c r="H59" s="1">
        <f>IFERROR(__xludf.DUMMYFUNCTION("""COMPUTED_VALUE"""),138.37)</f>
        <v>138.37</v>
      </c>
      <c r="J59" s="2">
        <f>IFERROR(__xludf.DUMMYFUNCTION("""COMPUTED_VALUE"""),45376.66666666667)</f>
        <v>45376.66667</v>
      </c>
      <c r="K59" s="1">
        <f>IFERROR(__xludf.DUMMYFUNCTION("""COMPUTED_VALUE"""),139.37)</f>
        <v>139.37</v>
      </c>
      <c r="M59" s="2">
        <f>IFERROR(__xludf.DUMMYFUNCTION("""COMPUTED_VALUE"""),45376.66666666667)</f>
        <v>45376.66667</v>
      </c>
      <c r="N59" s="1">
        <f>IFERROR(__xludf.DUMMYFUNCTION("""COMPUTED_VALUE"""),5.030401E7)</f>
        <v>50304010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IFERROR(__xludf.DUMMYFUNCTION("""COMPUTED_VALUE"""),139.28)</f>
        <v>139.28</v>
      </c>
      <c r="D60" s="2">
        <f>IFERROR(__xludf.DUMMYFUNCTION("""COMPUTED_VALUE"""),45377.66666666667)</f>
        <v>45377.66667</v>
      </c>
      <c r="E60" s="1">
        <f>IFERROR(__xludf.DUMMYFUNCTION("""COMPUTED_VALUE"""),139.94)</f>
        <v>139.94</v>
      </c>
      <c r="G60" s="2">
        <f>IFERROR(__xludf.DUMMYFUNCTION("""COMPUTED_VALUE"""),45377.66666666667)</f>
        <v>45377.66667</v>
      </c>
      <c r="H60" s="1">
        <f>IFERROR(__xludf.DUMMYFUNCTION("""COMPUTED_VALUE"""),138.82)</f>
        <v>138.82</v>
      </c>
      <c r="J60" s="2">
        <f>IFERROR(__xludf.DUMMYFUNCTION("""COMPUTED_VALUE"""),45377.66666666667)</f>
        <v>45377.66667</v>
      </c>
      <c r="K60" s="1">
        <f>IFERROR(__xludf.DUMMYFUNCTION("""COMPUTED_VALUE"""),139.49)</f>
        <v>139.49</v>
      </c>
      <c r="M60" s="2">
        <f>IFERROR(__xludf.DUMMYFUNCTION("""COMPUTED_VALUE"""),45377.66666666667)</f>
        <v>45377.66667</v>
      </c>
      <c r="N60" s="1">
        <f>IFERROR(__xludf.DUMMYFUNCTION("""COMPUTED_VALUE"""),5.5842758E7)</f>
        <v>55842758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IFERROR(__xludf.DUMMYFUNCTION("""COMPUTED_VALUE"""),140.49)</f>
        <v>140.49</v>
      </c>
      <c r="D61" s="2">
        <f>IFERROR(__xludf.DUMMYFUNCTION("""COMPUTED_VALUE"""),45378.66666666667)</f>
        <v>45378.66667</v>
      </c>
      <c r="E61" s="1">
        <f>IFERROR(__xludf.DUMMYFUNCTION("""COMPUTED_VALUE"""),142.1)</f>
        <v>142.1</v>
      </c>
      <c r="G61" s="2">
        <f>IFERROR(__xludf.DUMMYFUNCTION("""COMPUTED_VALUE"""),45378.66666666667)</f>
        <v>45378.66667</v>
      </c>
      <c r="H61" s="1">
        <f>IFERROR(__xludf.DUMMYFUNCTION("""COMPUTED_VALUE"""),140.42)</f>
        <v>140.42</v>
      </c>
      <c r="J61" s="2">
        <f>IFERROR(__xludf.DUMMYFUNCTION("""COMPUTED_VALUE"""),45378.66666666667)</f>
        <v>45378.66667</v>
      </c>
      <c r="K61" s="1">
        <f>IFERROR(__xludf.DUMMYFUNCTION("""COMPUTED_VALUE"""),141.75)</f>
        <v>141.75</v>
      </c>
      <c r="M61" s="2">
        <f>IFERROR(__xludf.DUMMYFUNCTION("""COMPUTED_VALUE"""),45378.66666666667)</f>
        <v>45378.66667</v>
      </c>
      <c r="N61" s="1">
        <f>IFERROR(__xludf.DUMMYFUNCTION("""COMPUTED_VALUE"""),6.2290208E7)</f>
        <v>62290208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IFERROR(__xludf.DUMMYFUNCTION("""COMPUTED_VALUE"""),142.14)</f>
        <v>142.14</v>
      </c>
      <c r="D62" s="2">
        <f>IFERROR(__xludf.DUMMYFUNCTION("""COMPUTED_VALUE"""),45379.66666666667)</f>
        <v>45379.66667</v>
      </c>
      <c r="E62" s="1">
        <f>IFERROR(__xludf.DUMMYFUNCTION("""COMPUTED_VALUE"""),143.23)</f>
        <v>143.23</v>
      </c>
      <c r="G62" s="2">
        <f>IFERROR(__xludf.DUMMYFUNCTION("""COMPUTED_VALUE"""),45379.66666666667)</f>
        <v>45379.66667</v>
      </c>
      <c r="H62" s="1">
        <f>IFERROR(__xludf.DUMMYFUNCTION("""COMPUTED_VALUE"""),141.99)</f>
        <v>141.99</v>
      </c>
      <c r="J62" s="2">
        <f>IFERROR(__xludf.DUMMYFUNCTION("""COMPUTED_VALUE"""),45379.66666666667)</f>
        <v>45379.66667</v>
      </c>
      <c r="K62" s="1">
        <f>IFERROR(__xludf.DUMMYFUNCTION("""COMPUTED_VALUE"""),142.74)</f>
        <v>142.74</v>
      </c>
      <c r="M62" s="2">
        <f>IFERROR(__xludf.DUMMYFUNCTION("""COMPUTED_VALUE"""),45379.66666666667)</f>
        <v>45379.66667</v>
      </c>
      <c r="N62" s="1">
        <f>IFERROR(__xludf.DUMMYFUNCTION("""COMPUTED_VALUE"""),5.8095838E7)</f>
        <v>58095838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IFERROR(__xludf.DUMMYFUNCTION("""COMPUTED_VALUE"""),141.56)</f>
        <v>141.56</v>
      </c>
      <c r="D63" s="2">
        <f>IFERROR(__xludf.DUMMYFUNCTION("""COMPUTED_VALUE"""),45383.66666666667)</f>
        <v>45383.66667</v>
      </c>
      <c r="E63" s="1">
        <f>IFERROR(__xludf.DUMMYFUNCTION("""COMPUTED_VALUE"""),142.95)</f>
        <v>142.95</v>
      </c>
      <c r="G63" s="2">
        <f>IFERROR(__xludf.DUMMYFUNCTION("""COMPUTED_VALUE"""),45383.66666666667)</f>
        <v>45383.66667</v>
      </c>
      <c r="H63" s="1">
        <f>IFERROR(__xludf.DUMMYFUNCTION("""COMPUTED_VALUE"""),140.96)</f>
        <v>140.96</v>
      </c>
      <c r="J63" s="2">
        <f>IFERROR(__xludf.DUMMYFUNCTION("""COMPUTED_VALUE"""),45383.66666666667)</f>
        <v>45383.66667</v>
      </c>
      <c r="K63" s="1">
        <f>IFERROR(__xludf.DUMMYFUNCTION("""COMPUTED_VALUE"""),142.82)</f>
        <v>142.82</v>
      </c>
      <c r="M63" s="2">
        <f>IFERROR(__xludf.DUMMYFUNCTION("""COMPUTED_VALUE"""),45383.66666666667)</f>
        <v>45383.66667</v>
      </c>
      <c r="N63" s="1">
        <f>IFERROR(__xludf.DUMMYFUNCTION("""COMPUTED_VALUE"""),5.1200655E7)</f>
        <v>51200655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IFERROR(__xludf.DUMMYFUNCTION("""COMPUTED_VALUE"""),142.63)</f>
        <v>142.63</v>
      </c>
      <c r="D64" s="2">
        <f>IFERROR(__xludf.DUMMYFUNCTION("""COMPUTED_VALUE"""),45384.66666666667)</f>
        <v>45384.66667</v>
      </c>
      <c r="E64" s="1">
        <f>IFERROR(__xludf.DUMMYFUNCTION("""COMPUTED_VALUE"""),143.72)</f>
        <v>143.72</v>
      </c>
      <c r="G64" s="2">
        <f>IFERROR(__xludf.DUMMYFUNCTION("""COMPUTED_VALUE"""),45384.66666666667)</f>
        <v>45384.66667</v>
      </c>
      <c r="H64" s="1">
        <f>IFERROR(__xludf.DUMMYFUNCTION("""COMPUTED_VALUE"""),142.6)</f>
        <v>142.6</v>
      </c>
      <c r="J64" s="2">
        <f>IFERROR(__xludf.DUMMYFUNCTION("""COMPUTED_VALUE"""),45384.66666666667)</f>
        <v>45384.66667</v>
      </c>
      <c r="K64" s="1">
        <f>IFERROR(__xludf.DUMMYFUNCTION("""COMPUTED_VALUE"""),143.09)</f>
        <v>143.09</v>
      </c>
      <c r="M64" s="2">
        <f>IFERROR(__xludf.DUMMYFUNCTION("""COMPUTED_VALUE"""),45384.66666666667)</f>
        <v>45384.66667</v>
      </c>
      <c r="N64" s="1">
        <f>IFERROR(__xludf.DUMMYFUNCTION("""COMPUTED_VALUE"""),5.8725118E7)</f>
        <v>58725118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IFERROR(__xludf.DUMMYFUNCTION("""COMPUTED_VALUE"""),143.15)</f>
        <v>143.15</v>
      </c>
      <c r="D65" s="2">
        <f>IFERROR(__xludf.DUMMYFUNCTION("""COMPUTED_VALUE"""),45385.66666666667)</f>
        <v>45385.66667</v>
      </c>
      <c r="E65" s="1">
        <f>IFERROR(__xludf.DUMMYFUNCTION("""COMPUTED_VALUE"""),144.22)</f>
        <v>144.22</v>
      </c>
      <c r="G65" s="2">
        <f>IFERROR(__xludf.DUMMYFUNCTION("""COMPUTED_VALUE"""),45385.66666666667)</f>
        <v>45385.66667</v>
      </c>
      <c r="H65" s="1">
        <f>IFERROR(__xludf.DUMMYFUNCTION("""COMPUTED_VALUE"""),143.07)</f>
        <v>143.07</v>
      </c>
      <c r="J65" s="2">
        <f>IFERROR(__xludf.DUMMYFUNCTION("""COMPUTED_VALUE"""),45385.66666666667)</f>
        <v>45385.66667</v>
      </c>
      <c r="K65" s="1">
        <f>IFERROR(__xludf.DUMMYFUNCTION("""COMPUTED_VALUE"""),144.09)</f>
        <v>144.09</v>
      </c>
      <c r="M65" s="2">
        <f>IFERROR(__xludf.DUMMYFUNCTION("""COMPUTED_VALUE"""),45385.66666666667)</f>
        <v>45385.66667</v>
      </c>
      <c r="N65" s="1">
        <f>IFERROR(__xludf.DUMMYFUNCTION("""COMPUTED_VALUE"""),6.0725039E7)</f>
        <v>60725039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IFERROR(__xludf.DUMMYFUNCTION("""COMPUTED_VALUE"""),144.48)</f>
        <v>144.48</v>
      </c>
      <c r="D66" s="2">
        <f>IFERROR(__xludf.DUMMYFUNCTION("""COMPUTED_VALUE"""),45386.66666666667)</f>
        <v>45386.66667</v>
      </c>
      <c r="E66" s="1">
        <f>IFERROR(__xludf.DUMMYFUNCTION("""COMPUTED_VALUE"""),145.63)</f>
        <v>145.63</v>
      </c>
      <c r="G66" s="2">
        <f>IFERROR(__xludf.DUMMYFUNCTION("""COMPUTED_VALUE"""),45386.66666666667)</f>
        <v>45386.66667</v>
      </c>
      <c r="H66" s="1">
        <f>IFERROR(__xludf.DUMMYFUNCTION("""COMPUTED_VALUE"""),142.98)</f>
        <v>142.98</v>
      </c>
      <c r="J66" s="2">
        <f>IFERROR(__xludf.DUMMYFUNCTION("""COMPUTED_VALUE"""),45386.66666666667)</f>
        <v>45386.66667</v>
      </c>
      <c r="K66" s="1">
        <f>IFERROR(__xludf.DUMMYFUNCTION("""COMPUTED_VALUE"""),143.01)</f>
        <v>143.01</v>
      </c>
      <c r="M66" s="2">
        <f>IFERROR(__xludf.DUMMYFUNCTION("""COMPUTED_VALUE"""),45386.66666666667)</f>
        <v>45386.66667</v>
      </c>
      <c r="N66" s="1">
        <f>IFERROR(__xludf.DUMMYFUNCTION("""COMPUTED_VALUE"""),5.3296182E7)</f>
        <v>53296182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IFERROR(__xludf.DUMMYFUNCTION("""COMPUTED_VALUE"""),142.69)</f>
        <v>142.69</v>
      </c>
      <c r="D67" s="2">
        <f>IFERROR(__xludf.DUMMYFUNCTION("""COMPUTED_VALUE"""),45387.66666666667)</f>
        <v>45387.66667</v>
      </c>
      <c r="E67" s="1">
        <f>IFERROR(__xludf.DUMMYFUNCTION("""COMPUTED_VALUE"""),142.86)</f>
        <v>142.86</v>
      </c>
      <c r="G67" s="2">
        <f>IFERROR(__xludf.DUMMYFUNCTION("""COMPUTED_VALUE"""),45387.66666666667)</f>
        <v>45387.66667</v>
      </c>
      <c r="H67" s="1">
        <f>IFERROR(__xludf.DUMMYFUNCTION("""COMPUTED_VALUE"""),140.79)</f>
        <v>140.79</v>
      </c>
      <c r="J67" s="2">
        <f>IFERROR(__xludf.DUMMYFUNCTION("""COMPUTED_VALUE"""),45387.66666666667)</f>
        <v>45387.66667</v>
      </c>
      <c r="K67" s="1">
        <f>IFERROR(__xludf.DUMMYFUNCTION("""COMPUTED_VALUE"""),141.97)</f>
        <v>141.97</v>
      </c>
      <c r="M67" s="2">
        <f>IFERROR(__xludf.DUMMYFUNCTION("""COMPUTED_VALUE"""),45387.66666666667)</f>
        <v>45387.66667</v>
      </c>
      <c r="N67" s="1">
        <f>IFERROR(__xludf.DUMMYFUNCTION("""COMPUTED_VALUE"""),5.661763E7)</f>
        <v>56617630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IFERROR(__xludf.DUMMYFUNCTION("""COMPUTED_VALUE"""),141.87)</f>
        <v>141.87</v>
      </c>
      <c r="D68" s="2">
        <f>IFERROR(__xludf.DUMMYFUNCTION("""COMPUTED_VALUE"""),45390.66666666667)</f>
        <v>45390.66667</v>
      </c>
      <c r="E68" s="1">
        <f>IFERROR(__xludf.DUMMYFUNCTION("""COMPUTED_VALUE"""),142.17)</f>
        <v>142.17</v>
      </c>
      <c r="G68" s="2">
        <f>IFERROR(__xludf.DUMMYFUNCTION("""COMPUTED_VALUE"""),45390.66666666667)</f>
        <v>45390.66667</v>
      </c>
      <c r="H68" s="1">
        <f>IFERROR(__xludf.DUMMYFUNCTION("""COMPUTED_VALUE"""),140.8)</f>
        <v>140.8</v>
      </c>
      <c r="J68" s="2">
        <f>IFERROR(__xludf.DUMMYFUNCTION("""COMPUTED_VALUE"""),45390.66666666667)</f>
        <v>45390.66667</v>
      </c>
      <c r="K68" s="1">
        <f>IFERROR(__xludf.DUMMYFUNCTION("""COMPUTED_VALUE"""),140.93)</f>
        <v>140.93</v>
      </c>
      <c r="M68" s="2">
        <f>IFERROR(__xludf.DUMMYFUNCTION("""COMPUTED_VALUE"""),45390.66666666667)</f>
        <v>45390.66667</v>
      </c>
      <c r="N68" s="1">
        <f>IFERROR(__xludf.DUMMYFUNCTION("""COMPUTED_VALUE"""),4.6792764E7)</f>
        <v>46792764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IFERROR(__xludf.DUMMYFUNCTION("""COMPUTED_VALUE"""),140.36)</f>
        <v>140.36</v>
      </c>
      <c r="D69" s="2">
        <f>IFERROR(__xludf.DUMMYFUNCTION("""COMPUTED_VALUE"""),45391.66666666667)</f>
        <v>45391.66667</v>
      </c>
      <c r="E69" s="1">
        <f>IFERROR(__xludf.DUMMYFUNCTION("""COMPUTED_VALUE"""),140.36)</f>
        <v>140.36</v>
      </c>
      <c r="G69" s="2">
        <f>IFERROR(__xludf.DUMMYFUNCTION("""COMPUTED_VALUE"""),45391.66666666667)</f>
        <v>45391.66667</v>
      </c>
      <c r="H69" s="1">
        <f>IFERROR(__xludf.DUMMYFUNCTION("""COMPUTED_VALUE"""),138.09)</f>
        <v>138.09</v>
      </c>
      <c r="J69" s="2">
        <f>IFERROR(__xludf.DUMMYFUNCTION("""COMPUTED_VALUE"""),45391.66666666667)</f>
        <v>45391.66667</v>
      </c>
      <c r="K69" s="1">
        <f>IFERROR(__xludf.DUMMYFUNCTION("""COMPUTED_VALUE"""),138.76)</f>
        <v>138.76</v>
      </c>
      <c r="M69" s="2">
        <f>IFERROR(__xludf.DUMMYFUNCTION("""COMPUTED_VALUE"""),45391.66666666667)</f>
        <v>45391.66667</v>
      </c>
      <c r="N69" s="1">
        <f>IFERROR(__xludf.DUMMYFUNCTION("""COMPUTED_VALUE"""),5.4565931E7)</f>
        <v>54565931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IFERROR(__xludf.DUMMYFUNCTION("""COMPUTED_VALUE"""),138.02)</f>
        <v>138.02</v>
      </c>
      <c r="D70" s="2">
        <f>IFERROR(__xludf.DUMMYFUNCTION("""COMPUTED_VALUE"""),45392.66666666667)</f>
        <v>45392.66667</v>
      </c>
      <c r="E70" s="1">
        <f>IFERROR(__xludf.DUMMYFUNCTION("""COMPUTED_VALUE"""),138.02)</f>
        <v>138.02</v>
      </c>
      <c r="G70" s="2">
        <f>IFERROR(__xludf.DUMMYFUNCTION("""COMPUTED_VALUE"""),45392.66666666667)</f>
        <v>45392.66667</v>
      </c>
      <c r="H70" s="1">
        <f>IFERROR(__xludf.DUMMYFUNCTION("""COMPUTED_VALUE"""),136.18)</f>
        <v>136.18</v>
      </c>
      <c r="J70" s="2">
        <f>IFERROR(__xludf.DUMMYFUNCTION("""COMPUTED_VALUE"""),45392.66666666667)</f>
        <v>45392.66667</v>
      </c>
      <c r="K70" s="1">
        <f>IFERROR(__xludf.DUMMYFUNCTION("""COMPUTED_VALUE"""),137.66)</f>
        <v>137.66</v>
      </c>
      <c r="M70" s="2">
        <f>IFERROR(__xludf.DUMMYFUNCTION("""COMPUTED_VALUE"""),45392.66666666667)</f>
        <v>45392.66667</v>
      </c>
      <c r="N70" s="1">
        <f>IFERROR(__xludf.DUMMYFUNCTION("""COMPUTED_VALUE"""),6.343826E7)</f>
        <v>63438260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IFERROR(__xludf.DUMMYFUNCTION("""COMPUTED_VALUE"""),137.41)</f>
        <v>137.41</v>
      </c>
      <c r="D71" s="2">
        <f>IFERROR(__xludf.DUMMYFUNCTION("""COMPUTED_VALUE"""),45393.66666666667)</f>
        <v>45393.66667</v>
      </c>
      <c r="E71" s="1">
        <f>IFERROR(__xludf.DUMMYFUNCTION("""COMPUTED_VALUE"""),137.43)</f>
        <v>137.43</v>
      </c>
      <c r="G71" s="2">
        <f>IFERROR(__xludf.DUMMYFUNCTION("""COMPUTED_VALUE"""),45393.66666666667)</f>
        <v>45393.66667</v>
      </c>
      <c r="H71" s="1">
        <f>IFERROR(__xludf.DUMMYFUNCTION("""COMPUTED_VALUE"""),136.13)</f>
        <v>136.13</v>
      </c>
      <c r="J71" s="2">
        <f>IFERROR(__xludf.DUMMYFUNCTION("""COMPUTED_VALUE"""),45393.66666666667)</f>
        <v>45393.66667</v>
      </c>
      <c r="K71" s="1">
        <f>IFERROR(__xludf.DUMMYFUNCTION("""COMPUTED_VALUE"""),136.44)</f>
        <v>136.44</v>
      </c>
      <c r="M71" s="2">
        <f>IFERROR(__xludf.DUMMYFUNCTION("""COMPUTED_VALUE"""),45393.66666666667)</f>
        <v>45393.66667</v>
      </c>
      <c r="N71" s="1">
        <f>IFERROR(__xludf.DUMMYFUNCTION("""COMPUTED_VALUE"""),5.9273986E7)</f>
        <v>59273986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IFERROR(__xludf.DUMMYFUNCTION("""COMPUTED_VALUE"""),136.21)</f>
        <v>136.21</v>
      </c>
      <c r="D72" s="2">
        <f>IFERROR(__xludf.DUMMYFUNCTION("""COMPUTED_VALUE"""),45394.66666666667)</f>
        <v>45394.66667</v>
      </c>
      <c r="E72" s="1">
        <f>IFERROR(__xludf.DUMMYFUNCTION("""COMPUTED_VALUE"""),136.57)</f>
        <v>136.57</v>
      </c>
      <c r="G72" s="2">
        <f>IFERROR(__xludf.DUMMYFUNCTION("""COMPUTED_VALUE"""),45394.66666666667)</f>
        <v>45394.66667</v>
      </c>
      <c r="H72" s="1">
        <f>IFERROR(__xludf.DUMMYFUNCTION("""COMPUTED_VALUE"""),135.12)</f>
        <v>135.12</v>
      </c>
      <c r="J72" s="2">
        <f>IFERROR(__xludf.DUMMYFUNCTION("""COMPUTED_VALUE"""),45394.66666666667)</f>
        <v>45394.66667</v>
      </c>
      <c r="K72" s="1">
        <f>IFERROR(__xludf.DUMMYFUNCTION("""COMPUTED_VALUE"""),135.31)</f>
        <v>135.31</v>
      </c>
      <c r="M72" s="2">
        <f>IFERROR(__xludf.DUMMYFUNCTION("""COMPUTED_VALUE"""),45394.66666666667)</f>
        <v>45394.66667</v>
      </c>
      <c r="N72" s="1">
        <f>IFERROR(__xludf.DUMMYFUNCTION("""COMPUTED_VALUE"""),6.4111293E7)</f>
        <v>64111293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IFERROR(__xludf.DUMMYFUNCTION("""COMPUTED_VALUE"""),136.66)</f>
        <v>136.66</v>
      </c>
      <c r="D73" s="2">
        <f>IFERROR(__xludf.DUMMYFUNCTION("""COMPUTED_VALUE"""),45397.66666666667)</f>
        <v>45397.66667</v>
      </c>
      <c r="E73" s="1">
        <f>IFERROR(__xludf.DUMMYFUNCTION("""COMPUTED_VALUE"""),137.18)</f>
        <v>137.18</v>
      </c>
      <c r="G73" s="2">
        <f>IFERROR(__xludf.DUMMYFUNCTION("""COMPUTED_VALUE"""),45397.66666666667)</f>
        <v>45397.66667</v>
      </c>
      <c r="H73" s="1">
        <f>IFERROR(__xludf.DUMMYFUNCTION("""COMPUTED_VALUE"""),134.92)</f>
        <v>134.92</v>
      </c>
      <c r="J73" s="2">
        <f>IFERROR(__xludf.DUMMYFUNCTION("""COMPUTED_VALUE"""),45397.66666666667)</f>
        <v>45397.66667</v>
      </c>
      <c r="K73" s="1">
        <f>IFERROR(__xludf.DUMMYFUNCTION("""COMPUTED_VALUE"""),135.67)</f>
        <v>135.67</v>
      </c>
      <c r="M73" s="2">
        <f>IFERROR(__xludf.DUMMYFUNCTION("""COMPUTED_VALUE"""),45397.66666666667)</f>
        <v>45397.66667</v>
      </c>
      <c r="N73" s="1">
        <f>IFERROR(__xludf.DUMMYFUNCTION("""COMPUTED_VALUE"""),6.3156954E7)</f>
        <v>63156954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IFERROR(__xludf.DUMMYFUNCTION("""COMPUTED_VALUE"""),135.86)</f>
        <v>135.86</v>
      </c>
      <c r="D74" s="2">
        <f>IFERROR(__xludf.DUMMYFUNCTION("""COMPUTED_VALUE"""),45398.66666666667)</f>
        <v>45398.66667</v>
      </c>
      <c r="E74" s="1">
        <f>IFERROR(__xludf.DUMMYFUNCTION("""COMPUTED_VALUE"""),135.86)</f>
        <v>135.86</v>
      </c>
      <c r="G74" s="2">
        <f>IFERROR(__xludf.DUMMYFUNCTION("""COMPUTED_VALUE"""),45398.66666666667)</f>
        <v>45398.66667</v>
      </c>
      <c r="H74" s="1">
        <f>IFERROR(__xludf.DUMMYFUNCTION("""COMPUTED_VALUE"""),134.02)</f>
        <v>134.02</v>
      </c>
      <c r="J74" s="2">
        <f>IFERROR(__xludf.DUMMYFUNCTION("""COMPUTED_VALUE"""),45398.66666666667)</f>
        <v>45398.66667</v>
      </c>
      <c r="K74" s="1">
        <f>IFERROR(__xludf.DUMMYFUNCTION("""COMPUTED_VALUE"""),134.75)</f>
        <v>134.75</v>
      </c>
      <c r="M74" s="2">
        <f>IFERROR(__xludf.DUMMYFUNCTION("""COMPUTED_VALUE"""),45398.66666666667)</f>
        <v>45398.66667</v>
      </c>
      <c r="N74" s="1">
        <f>IFERROR(__xludf.DUMMYFUNCTION("""COMPUTED_VALUE"""),6.9018393E7)</f>
        <v>69018393</v>
      </c>
    </row>
    <row r="75">
      <c r="A75" s="2">
        <f>IFERROR(__xludf.DUMMYFUNCTION("""COMPUTED_VALUE"""),45399.66666666667)</f>
        <v>45399.66667</v>
      </c>
      <c r="B75" s="1">
        <f>IFERROR(__xludf.DUMMYFUNCTION("""COMPUTED_VALUE"""),134.9)</f>
        <v>134.9</v>
      </c>
      <c r="D75" s="2">
        <f>IFERROR(__xludf.DUMMYFUNCTION("""COMPUTED_VALUE"""),45399.66666666667)</f>
        <v>45399.66667</v>
      </c>
      <c r="E75" s="1">
        <f>IFERROR(__xludf.DUMMYFUNCTION("""COMPUTED_VALUE"""),135.6)</f>
        <v>135.6</v>
      </c>
      <c r="G75" s="2">
        <f>IFERROR(__xludf.DUMMYFUNCTION("""COMPUTED_VALUE"""),45399.66666666667)</f>
        <v>45399.66667</v>
      </c>
      <c r="H75" s="1">
        <f>IFERROR(__xludf.DUMMYFUNCTION("""COMPUTED_VALUE"""),134.24)</f>
        <v>134.24</v>
      </c>
      <c r="J75" s="2">
        <f>IFERROR(__xludf.DUMMYFUNCTION("""COMPUTED_VALUE"""),45399.66666666667)</f>
        <v>45399.66667</v>
      </c>
      <c r="K75" s="1">
        <f>IFERROR(__xludf.DUMMYFUNCTION("""COMPUTED_VALUE"""),134.83)</f>
        <v>134.83</v>
      </c>
      <c r="M75" s="2">
        <f>IFERROR(__xludf.DUMMYFUNCTION("""COMPUTED_VALUE"""),45399.66666666667)</f>
        <v>45399.66667</v>
      </c>
      <c r="N75" s="1">
        <f>IFERROR(__xludf.DUMMYFUNCTION("""COMPUTED_VALUE"""),5.4349165E7)</f>
        <v>54349165</v>
      </c>
    </row>
    <row r="76">
      <c r="A76" s="2">
        <f>IFERROR(__xludf.DUMMYFUNCTION("""COMPUTED_VALUE"""),45400.66666666667)</f>
        <v>45400.66667</v>
      </c>
      <c r="B76" s="1">
        <f>IFERROR(__xludf.DUMMYFUNCTION("""COMPUTED_VALUE"""),134.97)</f>
        <v>134.97</v>
      </c>
      <c r="D76" s="2">
        <f>IFERROR(__xludf.DUMMYFUNCTION("""COMPUTED_VALUE"""),45400.66666666667)</f>
        <v>45400.66667</v>
      </c>
      <c r="E76" s="1">
        <f>IFERROR(__xludf.DUMMYFUNCTION("""COMPUTED_VALUE"""),136.08)</f>
        <v>136.08</v>
      </c>
      <c r="G76" s="2">
        <f>IFERROR(__xludf.DUMMYFUNCTION("""COMPUTED_VALUE"""),45400.66666666667)</f>
        <v>45400.66667</v>
      </c>
      <c r="H76" s="1">
        <f>IFERROR(__xludf.DUMMYFUNCTION("""COMPUTED_VALUE"""),134.87)</f>
        <v>134.87</v>
      </c>
      <c r="J76" s="2">
        <f>IFERROR(__xludf.DUMMYFUNCTION("""COMPUTED_VALUE"""),45400.66666666667)</f>
        <v>45400.66667</v>
      </c>
      <c r="K76" s="1">
        <f>IFERROR(__xludf.DUMMYFUNCTION("""COMPUTED_VALUE"""),136.04)</f>
        <v>136.04</v>
      </c>
      <c r="M76" s="2">
        <f>IFERROR(__xludf.DUMMYFUNCTION("""COMPUTED_VALUE"""),45400.66666666667)</f>
        <v>45400.66667</v>
      </c>
      <c r="N76" s="1">
        <f>IFERROR(__xludf.DUMMYFUNCTION("""COMPUTED_VALUE"""),5.447417E7)</f>
        <v>54474170</v>
      </c>
    </row>
    <row r="77">
      <c r="A77" s="2">
        <f>IFERROR(__xludf.DUMMYFUNCTION("""COMPUTED_VALUE"""),45401.66666666667)</f>
        <v>45401.66667</v>
      </c>
      <c r="B77" s="1">
        <f>IFERROR(__xludf.DUMMYFUNCTION("""COMPUTED_VALUE"""),136.07)</f>
        <v>136.07</v>
      </c>
      <c r="D77" s="2">
        <f>IFERROR(__xludf.DUMMYFUNCTION("""COMPUTED_VALUE"""),45401.66666666667)</f>
        <v>45401.66667</v>
      </c>
      <c r="E77" s="1">
        <f>IFERROR(__xludf.DUMMYFUNCTION("""COMPUTED_VALUE"""),137.51)</f>
        <v>137.51</v>
      </c>
      <c r="G77" s="2">
        <f>IFERROR(__xludf.DUMMYFUNCTION("""COMPUTED_VALUE"""),45401.66666666667)</f>
        <v>45401.66667</v>
      </c>
      <c r="H77" s="1">
        <f>IFERROR(__xludf.DUMMYFUNCTION("""COMPUTED_VALUE"""),135.8)</f>
        <v>135.8</v>
      </c>
      <c r="J77" s="2">
        <f>IFERROR(__xludf.DUMMYFUNCTION("""COMPUTED_VALUE"""),45401.66666666667)</f>
        <v>45401.66667</v>
      </c>
      <c r="K77" s="1">
        <f>IFERROR(__xludf.DUMMYFUNCTION("""COMPUTED_VALUE"""),137.27)</f>
        <v>137.27</v>
      </c>
      <c r="M77" s="2">
        <f>IFERROR(__xludf.DUMMYFUNCTION("""COMPUTED_VALUE"""),45401.66666666667)</f>
        <v>45401.66667</v>
      </c>
      <c r="N77" s="1">
        <f>IFERROR(__xludf.DUMMYFUNCTION("""COMPUTED_VALUE"""),7.8187613E7)</f>
        <v>78187613</v>
      </c>
    </row>
    <row r="78">
      <c r="A78" s="2">
        <f>IFERROR(__xludf.DUMMYFUNCTION("""COMPUTED_VALUE"""),45404.66666666667)</f>
        <v>45404.66667</v>
      </c>
      <c r="B78" s="1">
        <f>IFERROR(__xludf.DUMMYFUNCTION("""COMPUTED_VALUE"""),138.03)</f>
        <v>138.03</v>
      </c>
      <c r="D78" s="2">
        <f>IFERROR(__xludf.DUMMYFUNCTION("""COMPUTED_VALUE"""),45404.66666666667)</f>
        <v>45404.66667</v>
      </c>
      <c r="E78" s="1">
        <f>IFERROR(__xludf.DUMMYFUNCTION("""COMPUTED_VALUE"""),139.93)</f>
        <v>139.93</v>
      </c>
      <c r="G78" s="2">
        <f>IFERROR(__xludf.DUMMYFUNCTION("""COMPUTED_VALUE"""),45404.66666666667)</f>
        <v>45404.66667</v>
      </c>
      <c r="H78" s="1">
        <f>IFERROR(__xludf.DUMMYFUNCTION("""COMPUTED_VALUE"""),133.71)</f>
        <v>133.71</v>
      </c>
      <c r="J78" s="2">
        <f>IFERROR(__xludf.DUMMYFUNCTION("""COMPUTED_VALUE"""),45404.66666666667)</f>
        <v>45404.66667</v>
      </c>
      <c r="K78" s="1">
        <f>IFERROR(__xludf.DUMMYFUNCTION("""COMPUTED_VALUE"""),133.87)</f>
        <v>133.87</v>
      </c>
      <c r="M78" s="2">
        <f>IFERROR(__xludf.DUMMYFUNCTION("""COMPUTED_VALUE"""),45404.66666666667)</f>
        <v>45404.66667</v>
      </c>
      <c r="N78" s="1">
        <f>IFERROR(__xludf.DUMMYFUNCTION("""COMPUTED_VALUE"""),1.10388251E8)</f>
        <v>110388251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IFERROR(__xludf.DUMMYFUNCTION("""COMPUTED_VALUE"""),134.55)</f>
        <v>134.55</v>
      </c>
      <c r="D79" s="2">
        <f>IFERROR(__xludf.DUMMYFUNCTION("""COMPUTED_VALUE"""),45405.66666666667)</f>
        <v>45405.66667</v>
      </c>
      <c r="E79" s="1">
        <f>IFERROR(__xludf.DUMMYFUNCTION("""COMPUTED_VALUE"""),136.81)</f>
        <v>136.81</v>
      </c>
      <c r="G79" s="2">
        <f>IFERROR(__xludf.DUMMYFUNCTION("""COMPUTED_VALUE"""),45405.66666666667)</f>
        <v>45405.66667</v>
      </c>
      <c r="H79" s="1">
        <f>IFERROR(__xludf.DUMMYFUNCTION("""COMPUTED_VALUE"""),134.11)</f>
        <v>134.11</v>
      </c>
      <c r="J79" s="2">
        <f>IFERROR(__xludf.DUMMYFUNCTION("""COMPUTED_VALUE"""),45405.66666666667)</f>
        <v>45405.66667</v>
      </c>
      <c r="K79" s="1">
        <f>IFERROR(__xludf.DUMMYFUNCTION("""COMPUTED_VALUE"""),136.3)</f>
        <v>136.3</v>
      </c>
      <c r="M79" s="2">
        <f>IFERROR(__xludf.DUMMYFUNCTION("""COMPUTED_VALUE"""),45405.66666666667)</f>
        <v>45405.66667</v>
      </c>
      <c r="N79" s="1">
        <f>IFERROR(__xludf.DUMMYFUNCTION("""COMPUTED_VALUE"""),7.8363704E7)</f>
        <v>78363704</v>
      </c>
    </row>
    <row r="80">
      <c r="A80" s="2">
        <f>IFERROR(__xludf.DUMMYFUNCTION("""COMPUTED_VALUE"""),45406.66666666667)</f>
        <v>45406.66667</v>
      </c>
      <c r="B80" s="1">
        <f>IFERROR(__xludf.DUMMYFUNCTION("""COMPUTED_VALUE"""),137.0)</f>
        <v>137</v>
      </c>
      <c r="D80" s="2">
        <f>IFERROR(__xludf.DUMMYFUNCTION("""COMPUTED_VALUE"""),45406.66666666667)</f>
        <v>45406.66667</v>
      </c>
      <c r="E80" s="1">
        <f>IFERROR(__xludf.DUMMYFUNCTION("""COMPUTED_VALUE"""),137.61)</f>
        <v>137.61</v>
      </c>
      <c r="G80" s="2">
        <f>IFERROR(__xludf.DUMMYFUNCTION("""COMPUTED_VALUE"""),45406.66666666667)</f>
        <v>45406.66667</v>
      </c>
      <c r="H80" s="1">
        <f>IFERROR(__xludf.DUMMYFUNCTION("""COMPUTED_VALUE"""),134.78)</f>
        <v>134.78</v>
      </c>
      <c r="J80" s="2">
        <f>IFERROR(__xludf.DUMMYFUNCTION("""COMPUTED_VALUE"""),45406.66666666667)</f>
        <v>45406.66667</v>
      </c>
      <c r="K80" s="1">
        <f>IFERROR(__xludf.DUMMYFUNCTION("""COMPUTED_VALUE"""),136.96)</f>
        <v>136.96</v>
      </c>
      <c r="M80" s="2">
        <f>IFERROR(__xludf.DUMMYFUNCTION("""COMPUTED_VALUE"""),45406.66666666667)</f>
        <v>45406.66667</v>
      </c>
      <c r="N80" s="1">
        <f>IFERROR(__xludf.DUMMYFUNCTION("""COMPUTED_VALUE"""),9.599731E7)</f>
        <v>95997310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IFERROR(__xludf.DUMMYFUNCTION("""COMPUTED_VALUE"""),136.43)</f>
        <v>136.43</v>
      </c>
      <c r="D81" s="2">
        <f>IFERROR(__xludf.DUMMYFUNCTION("""COMPUTED_VALUE"""),45407.66666666667)</f>
        <v>45407.66667</v>
      </c>
      <c r="E81" s="1">
        <f>IFERROR(__xludf.DUMMYFUNCTION("""COMPUTED_VALUE"""),137.83)</f>
        <v>137.83</v>
      </c>
      <c r="G81" s="2">
        <f>IFERROR(__xludf.DUMMYFUNCTION("""COMPUTED_VALUE"""),45407.66666666667)</f>
        <v>45407.66667</v>
      </c>
      <c r="H81" s="1">
        <f>IFERROR(__xludf.DUMMYFUNCTION("""COMPUTED_VALUE"""),134.95)</f>
        <v>134.95</v>
      </c>
      <c r="J81" s="2">
        <f>IFERROR(__xludf.DUMMYFUNCTION("""COMPUTED_VALUE"""),45407.66666666667)</f>
        <v>45407.66667</v>
      </c>
      <c r="K81" s="1">
        <f>IFERROR(__xludf.DUMMYFUNCTION("""COMPUTED_VALUE"""),135.91)</f>
        <v>135.91</v>
      </c>
      <c r="M81" s="2">
        <f>IFERROR(__xludf.DUMMYFUNCTION("""COMPUTED_VALUE"""),45407.66666666667)</f>
        <v>45407.66667</v>
      </c>
      <c r="N81" s="1">
        <f>IFERROR(__xludf.DUMMYFUNCTION("""COMPUTED_VALUE"""),7.0531056E7)</f>
        <v>70531056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IFERROR(__xludf.DUMMYFUNCTION("""COMPUTED_VALUE"""),135.55)</f>
        <v>135.55</v>
      </c>
      <c r="D82" s="2">
        <f>IFERROR(__xludf.DUMMYFUNCTION("""COMPUTED_VALUE"""),45408.66666666667)</f>
        <v>45408.66667</v>
      </c>
      <c r="E82" s="1">
        <f>IFERROR(__xludf.DUMMYFUNCTION("""COMPUTED_VALUE"""),137.59)</f>
        <v>137.59</v>
      </c>
      <c r="G82" s="2">
        <f>IFERROR(__xludf.DUMMYFUNCTION("""COMPUTED_VALUE"""),45408.66666666667)</f>
        <v>45408.66667</v>
      </c>
      <c r="H82" s="1">
        <f>IFERROR(__xludf.DUMMYFUNCTION("""COMPUTED_VALUE"""),134.42)</f>
        <v>134.42</v>
      </c>
      <c r="J82" s="2">
        <f>IFERROR(__xludf.DUMMYFUNCTION("""COMPUTED_VALUE"""),45408.66666666667)</f>
        <v>45408.66667</v>
      </c>
      <c r="K82" s="1">
        <f>IFERROR(__xludf.DUMMYFUNCTION("""COMPUTED_VALUE"""),137.06)</f>
        <v>137.06</v>
      </c>
      <c r="M82" s="2">
        <f>IFERROR(__xludf.DUMMYFUNCTION("""COMPUTED_VALUE"""),45408.66666666667)</f>
        <v>45408.66667</v>
      </c>
      <c r="N82" s="1">
        <f>IFERROR(__xludf.DUMMYFUNCTION("""COMPUTED_VALUE"""),6.4948504E7)</f>
        <v>64948504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IFERROR(__xludf.DUMMYFUNCTION("""COMPUTED_VALUE"""),138.01)</f>
        <v>138.01</v>
      </c>
      <c r="D83" s="2">
        <f>IFERROR(__xludf.DUMMYFUNCTION("""COMPUTED_VALUE"""),45411.66666666667)</f>
        <v>45411.66667</v>
      </c>
      <c r="E83" s="1">
        <f>IFERROR(__xludf.DUMMYFUNCTION("""COMPUTED_VALUE"""),140.22)</f>
        <v>140.22</v>
      </c>
      <c r="G83" s="2">
        <f>IFERROR(__xludf.DUMMYFUNCTION("""COMPUTED_VALUE"""),45411.66666666667)</f>
        <v>45411.66667</v>
      </c>
      <c r="H83" s="1">
        <f>IFERROR(__xludf.DUMMYFUNCTION("""COMPUTED_VALUE"""),138.01)</f>
        <v>138.01</v>
      </c>
      <c r="J83" s="2">
        <f>IFERROR(__xludf.DUMMYFUNCTION("""COMPUTED_VALUE"""),45411.66666666667)</f>
        <v>45411.66667</v>
      </c>
      <c r="K83" s="1">
        <f>IFERROR(__xludf.DUMMYFUNCTION("""COMPUTED_VALUE"""),138.5)</f>
        <v>138.5</v>
      </c>
      <c r="M83" s="2">
        <f>IFERROR(__xludf.DUMMYFUNCTION("""COMPUTED_VALUE"""),45411.66666666667)</f>
        <v>45411.66667</v>
      </c>
      <c r="N83" s="1">
        <f>IFERROR(__xludf.DUMMYFUNCTION("""COMPUTED_VALUE"""),6.7854199E7)</f>
        <v>67854199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IFERROR(__xludf.DUMMYFUNCTION("""COMPUTED_VALUE"""),137.85)</f>
        <v>137.85</v>
      </c>
      <c r="D84" s="2">
        <f>IFERROR(__xludf.DUMMYFUNCTION("""COMPUTED_VALUE"""),45412.66666666667)</f>
        <v>45412.66667</v>
      </c>
      <c r="E84" s="1">
        <f>IFERROR(__xludf.DUMMYFUNCTION("""COMPUTED_VALUE"""),137.87)</f>
        <v>137.87</v>
      </c>
      <c r="G84" s="2">
        <f>IFERROR(__xludf.DUMMYFUNCTION("""COMPUTED_VALUE"""),45412.66666666667)</f>
        <v>45412.66667</v>
      </c>
      <c r="H84" s="1">
        <f>IFERROR(__xludf.DUMMYFUNCTION("""COMPUTED_VALUE"""),136.88)</f>
        <v>136.88</v>
      </c>
      <c r="J84" s="2">
        <f>IFERROR(__xludf.DUMMYFUNCTION("""COMPUTED_VALUE"""),45412.66666666667)</f>
        <v>45412.66667</v>
      </c>
      <c r="K84" s="1">
        <f>IFERROR(__xludf.DUMMYFUNCTION("""COMPUTED_VALUE"""),137.19)</f>
        <v>137.19</v>
      </c>
      <c r="M84" s="2">
        <f>IFERROR(__xludf.DUMMYFUNCTION("""COMPUTED_VALUE"""),45412.66666666667)</f>
        <v>45412.66667</v>
      </c>
      <c r="N84" s="1">
        <f>IFERROR(__xludf.DUMMYFUNCTION("""COMPUTED_VALUE"""),5.7188552E7)</f>
        <v>57188552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IFERROR(__xludf.DUMMYFUNCTION("""COMPUTED_VALUE"""),136.8)</f>
        <v>136.8</v>
      </c>
      <c r="D85" s="2">
        <f>IFERROR(__xludf.DUMMYFUNCTION("""COMPUTED_VALUE"""),45413.66666666667)</f>
        <v>45413.66667</v>
      </c>
      <c r="E85" s="1">
        <f>IFERROR(__xludf.DUMMYFUNCTION("""COMPUTED_VALUE"""),138.36)</f>
        <v>138.36</v>
      </c>
      <c r="G85" s="2">
        <f>IFERROR(__xludf.DUMMYFUNCTION("""COMPUTED_VALUE"""),45413.66666666667)</f>
        <v>45413.66667</v>
      </c>
      <c r="H85" s="1">
        <f>IFERROR(__xludf.DUMMYFUNCTION("""COMPUTED_VALUE"""),136.46)</f>
        <v>136.46</v>
      </c>
      <c r="J85" s="2">
        <f>IFERROR(__xludf.DUMMYFUNCTION("""COMPUTED_VALUE"""),45413.66666666667)</f>
        <v>45413.66667</v>
      </c>
      <c r="K85" s="1">
        <f>IFERROR(__xludf.DUMMYFUNCTION("""COMPUTED_VALUE"""),137.09)</f>
        <v>137.09</v>
      </c>
      <c r="M85" s="2">
        <f>IFERROR(__xludf.DUMMYFUNCTION("""COMPUTED_VALUE"""),45413.66666666667)</f>
        <v>45413.66667</v>
      </c>
      <c r="N85" s="1">
        <f>IFERROR(__xludf.DUMMYFUNCTION("""COMPUTED_VALUE"""),6.4451499E7)</f>
        <v>64451499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IFERROR(__xludf.DUMMYFUNCTION("""COMPUTED_VALUE"""),137.39)</f>
        <v>137.39</v>
      </c>
      <c r="D86" s="2">
        <f>IFERROR(__xludf.DUMMYFUNCTION("""COMPUTED_VALUE"""),45414.66666666667)</f>
        <v>45414.66667</v>
      </c>
      <c r="E86" s="1">
        <f>IFERROR(__xludf.DUMMYFUNCTION("""COMPUTED_VALUE"""),137.78)</f>
        <v>137.78</v>
      </c>
      <c r="G86" s="2">
        <f>IFERROR(__xludf.DUMMYFUNCTION("""COMPUTED_VALUE"""),45414.66666666667)</f>
        <v>45414.66667</v>
      </c>
      <c r="H86" s="1">
        <f>IFERROR(__xludf.DUMMYFUNCTION("""COMPUTED_VALUE"""),135.85)</f>
        <v>135.85</v>
      </c>
      <c r="J86" s="2">
        <f>IFERROR(__xludf.DUMMYFUNCTION("""COMPUTED_VALUE"""),45414.66666666667)</f>
        <v>45414.66667</v>
      </c>
      <c r="K86" s="1">
        <f>IFERROR(__xludf.DUMMYFUNCTION("""COMPUTED_VALUE"""),136.36)</f>
        <v>136.36</v>
      </c>
      <c r="M86" s="2">
        <f>IFERROR(__xludf.DUMMYFUNCTION("""COMPUTED_VALUE"""),45414.66666666667)</f>
        <v>45414.66667</v>
      </c>
      <c r="N86" s="1">
        <f>IFERROR(__xludf.DUMMYFUNCTION("""COMPUTED_VALUE"""),5.456502E7)</f>
        <v>54565020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IFERROR(__xludf.DUMMYFUNCTION("""COMPUTED_VALUE"""),136.72)</f>
        <v>136.72</v>
      </c>
      <c r="D87" s="2">
        <f>IFERROR(__xludf.DUMMYFUNCTION("""COMPUTED_VALUE"""),45415.66666666667)</f>
        <v>45415.66667</v>
      </c>
      <c r="E87" s="1">
        <f>IFERROR(__xludf.DUMMYFUNCTION("""COMPUTED_VALUE"""),137.17)</f>
        <v>137.17</v>
      </c>
      <c r="G87" s="2">
        <f>IFERROR(__xludf.DUMMYFUNCTION("""COMPUTED_VALUE"""),45415.66666666667)</f>
        <v>45415.66667</v>
      </c>
      <c r="H87" s="1">
        <f>IFERROR(__xludf.DUMMYFUNCTION("""COMPUTED_VALUE"""),135.86)</f>
        <v>135.86</v>
      </c>
      <c r="J87" s="2">
        <f>IFERROR(__xludf.DUMMYFUNCTION("""COMPUTED_VALUE"""),45415.66666666667)</f>
        <v>45415.66667</v>
      </c>
      <c r="K87" s="1">
        <f>IFERROR(__xludf.DUMMYFUNCTION("""COMPUTED_VALUE"""),136.45)</f>
        <v>136.45</v>
      </c>
      <c r="M87" s="2">
        <f>IFERROR(__xludf.DUMMYFUNCTION("""COMPUTED_VALUE"""),45415.66666666667)</f>
        <v>45415.66667</v>
      </c>
      <c r="N87" s="1">
        <f>IFERROR(__xludf.DUMMYFUNCTION("""COMPUTED_VALUE"""),4.4717652E7)</f>
        <v>44717652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IFERROR(__xludf.DUMMYFUNCTION("""COMPUTED_VALUE"""),136.38)</f>
        <v>136.38</v>
      </c>
      <c r="D88" s="2">
        <f>IFERROR(__xludf.DUMMYFUNCTION("""COMPUTED_VALUE"""),45418.66666666667)</f>
        <v>45418.66667</v>
      </c>
      <c r="E88" s="1">
        <f>IFERROR(__xludf.DUMMYFUNCTION("""COMPUTED_VALUE"""),137.44)</f>
        <v>137.44</v>
      </c>
      <c r="G88" s="2">
        <f>IFERROR(__xludf.DUMMYFUNCTION("""COMPUTED_VALUE"""),45418.66666666667)</f>
        <v>45418.66667</v>
      </c>
      <c r="H88" s="1">
        <f>IFERROR(__xludf.DUMMYFUNCTION("""COMPUTED_VALUE"""),136.38)</f>
        <v>136.38</v>
      </c>
      <c r="J88" s="2">
        <f>IFERROR(__xludf.DUMMYFUNCTION("""COMPUTED_VALUE"""),45418.66666666667)</f>
        <v>45418.66667</v>
      </c>
      <c r="K88" s="1">
        <f>IFERROR(__xludf.DUMMYFUNCTION("""COMPUTED_VALUE"""),137.12)</f>
        <v>137.12</v>
      </c>
      <c r="M88" s="2">
        <f>IFERROR(__xludf.DUMMYFUNCTION("""COMPUTED_VALUE"""),45418.66666666667)</f>
        <v>45418.66667</v>
      </c>
      <c r="N88" s="1">
        <f>IFERROR(__xludf.DUMMYFUNCTION("""COMPUTED_VALUE"""),4.5815783E7)</f>
        <v>45815783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IFERROR(__xludf.DUMMYFUNCTION("""COMPUTED_VALUE"""),137.67)</f>
        <v>137.67</v>
      </c>
      <c r="D89" s="2">
        <f>IFERROR(__xludf.DUMMYFUNCTION("""COMPUTED_VALUE"""),45419.66666666667)</f>
        <v>45419.66667</v>
      </c>
      <c r="E89" s="1">
        <f>IFERROR(__xludf.DUMMYFUNCTION("""COMPUTED_VALUE"""),137.98)</f>
        <v>137.98</v>
      </c>
      <c r="G89" s="2">
        <f>IFERROR(__xludf.DUMMYFUNCTION("""COMPUTED_VALUE"""),45419.66666666667)</f>
        <v>45419.66667</v>
      </c>
      <c r="H89" s="1">
        <f>IFERROR(__xludf.DUMMYFUNCTION("""COMPUTED_VALUE"""),136.7)</f>
        <v>136.7</v>
      </c>
      <c r="J89" s="2">
        <f>IFERROR(__xludf.DUMMYFUNCTION("""COMPUTED_VALUE"""),45419.66666666667)</f>
        <v>45419.66667</v>
      </c>
      <c r="K89" s="1">
        <f>IFERROR(__xludf.DUMMYFUNCTION("""COMPUTED_VALUE"""),137.25)</f>
        <v>137.25</v>
      </c>
      <c r="M89" s="2">
        <f>IFERROR(__xludf.DUMMYFUNCTION("""COMPUTED_VALUE"""),45419.66666666667)</f>
        <v>45419.66667</v>
      </c>
      <c r="N89" s="1">
        <f>IFERROR(__xludf.DUMMYFUNCTION("""COMPUTED_VALUE"""),4.6416423E7)</f>
        <v>46416423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IFERROR(__xludf.DUMMYFUNCTION("""COMPUTED_VALUE"""),136.97)</f>
        <v>136.97</v>
      </c>
      <c r="D90" s="2">
        <f>IFERROR(__xludf.DUMMYFUNCTION("""COMPUTED_VALUE"""),45420.66666666667)</f>
        <v>45420.66667</v>
      </c>
      <c r="E90" s="1">
        <f>IFERROR(__xludf.DUMMYFUNCTION("""COMPUTED_VALUE"""),138.24)</f>
        <v>138.24</v>
      </c>
      <c r="G90" s="2">
        <f>IFERROR(__xludf.DUMMYFUNCTION("""COMPUTED_VALUE"""),45420.66666666667)</f>
        <v>45420.66667</v>
      </c>
      <c r="H90" s="1">
        <f>IFERROR(__xludf.DUMMYFUNCTION("""COMPUTED_VALUE"""),136.88)</f>
        <v>136.88</v>
      </c>
      <c r="J90" s="2">
        <f>IFERROR(__xludf.DUMMYFUNCTION("""COMPUTED_VALUE"""),45420.66666666667)</f>
        <v>45420.66667</v>
      </c>
      <c r="K90" s="1">
        <f>IFERROR(__xludf.DUMMYFUNCTION("""COMPUTED_VALUE"""),137.67)</f>
        <v>137.67</v>
      </c>
      <c r="M90" s="2">
        <f>IFERROR(__xludf.DUMMYFUNCTION("""COMPUTED_VALUE"""),45420.66666666667)</f>
        <v>45420.66667</v>
      </c>
      <c r="N90" s="1">
        <f>IFERROR(__xludf.DUMMYFUNCTION("""COMPUTED_VALUE"""),4.1956006E7)</f>
        <v>41956006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IFERROR(__xludf.DUMMYFUNCTION("""COMPUTED_VALUE"""),137.79)</f>
        <v>137.79</v>
      </c>
      <c r="D91" s="2">
        <f>IFERROR(__xludf.DUMMYFUNCTION("""COMPUTED_VALUE"""),45421.66666666667)</f>
        <v>45421.66667</v>
      </c>
      <c r="E91" s="1">
        <f>IFERROR(__xludf.DUMMYFUNCTION("""COMPUTED_VALUE"""),138.8)</f>
        <v>138.8</v>
      </c>
      <c r="G91" s="2">
        <f>IFERROR(__xludf.DUMMYFUNCTION("""COMPUTED_VALUE"""),45421.66666666667)</f>
        <v>45421.66667</v>
      </c>
      <c r="H91" s="1">
        <f>IFERROR(__xludf.DUMMYFUNCTION("""COMPUTED_VALUE"""),137.37)</f>
        <v>137.37</v>
      </c>
      <c r="J91" s="2">
        <f>IFERROR(__xludf.DUMMYFUNCTION("""COMPUTED_VALUE"""),45421.66666666667)</f>
        <v>45421.66667</v>
      </c>
      <c r="K91" s="1">
        <f>IFERROR(__xludf.DUMMYFUNCTION("""COMPUTED_VALUE"""),138.71)</f>
        <v>138.71</v>
      </c>
      <c r="M91" s="2">
        <f>IFERROR(__xludf.DUMMYFUNCTION("""COMPUTED_VALUE"""),45421.66666666667)</f>
        <v>45421.66667</v>
      </c>
      <c r="N91" s="1">
        <f>IFERROR(__xludf.DUMMYFUNCTION("""COMPUTED_VALUE"""),4.10744E7)</f>
        <v>41074400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IFERROR(__xludf.DUMMYFUNCTION("""COMPUTED_VALUE"""),138.71)</f>
        <v>138.71</v>
      </c>
      <c r="D92" s="2">
        <f>IFERROR(__xludf.DUMMYFUNCTION("""COMPUTED_VALUE"""),45422.66666666667)</f>
        <v>45422.66667</v>
      </c>
      <c r="E92" s="1">
        <f>IFERROR(__xludf.DUMMYFUNCTION("""COMPUTED_VALUE"""),139.72)</f>
        <v>139.72</v>
      </c>
      <c r="G92" s="2">
        <f>IFERROR(__xludf.DUMMYFUNCTION("""COMPUTED_VALUE"""),45422.66666666667)</f>
        <v>45422.66667</v>
      </c>
      <c r="H92" s="1">
        <f>IFERROR(__xludf.DUMMYFUNCTION("""COMPUTED_VALUE"""),138.42)</f>
        <v>138.42</v>
      </c>
      <c r="J92" s="2">
        <f>IFERROR(__xludf.DUMMYFUNCTION("""COMPUTED_VALUE"""),45422.66666666667)</f>
        <v>45422.66667</v>
      </c>
      <c r="K92" s="1">
        <f>IFERROR(__xludf.DUMMYFUNCTION("""COMPUTED_VALUE"""),139.54)</f>
        <v>139.54</v>
      </c>
      <c r="M92" s="2">
        <f>IFERROR(__xludf.DUMMYFUNCTION("""COMPUTED_VALUE"""),45422.66666666667)</f>
        <v>45422.66667</v>
      </c>
      <c r="N92" s="1">
        <f>IFERROR(__xludf.DUMMYFUNCTION("""COMPUTED_VALUE"""),3.9990009E7)</f>
        <v>39990009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IFERROR(__xludf.DUMMYFUNCTION("""COMPUTED_VALUE"""),139.6)</f>
        <v>139.6</v>
      </c>
      <c r="D93" s="2">
        <f>IFERROR(__xludf.DUMMYFUNCTION("""COMPUTED_VALUE"""),45425.66666666667)</f>
        <v>45425.66667</v>
      </c>
      <c r="E93" s="1">
        <f>IFERROR(__xludf.DUMMYFUNCTION("""COMPUTED_VALUE"""),140.34)</f>
        <v>140.34</v>
      </c>
      <c r="G93" s="2">
        <f>IFERROR(__xludf.DUMMYFUNCTION("""COMPUTED_VALUE"""),45425.66666666667)</f>
        <v>45425.66667</v>
      </c>
      <c r="H93" s="1">
        <f>IFERROR(__xludf.DUMMYFUNCTION("""COMPUTED_VALUE"""),139.19)</f>
        <v>139.19</v>
      </c>
      <c r="J93" s="2">
        <f>IFERROR(__xludf.DUMMYFUNCTION("""COMPUTED_VALUE"""),45425.66666666667)</f>
        <v>45425.66667</v>
      </c>
      <c r="K93" s="1">
        <f>IFERROR(__xludf.DUMMYFUNCTION("""COMPUTED_VALUE"""),139.84)</f>
        <v>139.84</v>
      </c>
      <c r="M93" s="2">
        <f>IFERROR(__xludf.DUMMYFUNCTION("""COMPUTED_VALUE"""),45425.66666666667)</f>
        <v>45425.66667</v>
      </c>
      <c r="N93" s="1">
        <f>IFERROR(__xludf.DUMMYFUNCTION("""COMPUTED_VALUE"""),5.4155206E7)</f>
        <v>54155206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IFERROR(__xludf.DUMMYFUNCTION("""COMPUTED_VALUE"""),140.13)</f>
        <v>140.13</v>
      </c>
      <c r="D94" s="2">
        <f>IFERROR(__xludf.DUMMYFUNCTION("""COMPUTED_VALUE"""),45426.66666666667)</f>
        <v>45426.66667</v>
      </c>
      <c r="E94" s="1">
        <f>IFERROR(__xludf.DUMMYFUNCTION("""COMPUTED_VALUE"""),140.37)</f>
        <v>140.37</v>
      </c>
      <c r="G94" s="2">
        <f>IFERROR(__xludf.DUMMYFUNCTION("""COMPUTED_VALUE"""),45426.66666666667)</f>
        <v>45426.66667</v>
      </c>
      <c r="H94" s="1">
        <f>IFERROR(__xludf.DUMMYFUNCTION("""COMPUTED_VALUE"""),139.47)</f>
        <v>139.47</v>
      </c>
      <c r="J94" s="2">
        <f>IFERROR(__xludf.DUMMYFUNCTION("""COMPUTED_VALUE"""),45426.66666666667)</f>
        <v>45426.66667</v>
      </c>
      <c r="K94" s="1">
        <f>IFERROR(__xludf.DUMMYFUNCTION("""COMPUTED_VALUE"""),139.69)</f>
        <v>139.69</v>
      </c>
      <c r="M94" s="2">
        <f>IFERROR(__xludf.DUMMYFUNCTION("""COMPUTED_VALUE"""),45426.66666666667)</f>
        <v>45426.66667</v>
      </c>
      <c r="N94" s="1">
        <f>IFERROR(__xludf.DUMMYFUNCTION("""COMPUTED_VALUE"""),4.7108782E7)</f>
        <v>47108782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IFERROR(__xludf.DUMMYFUNCTION("""COMPUTED_VALUE"""),140.36)</f>
        <v>140.36</v>
      </c>
      <c r="D95" s="2">
        <f>IFERROR(__xludf.DUMMYFUNCTION("""COMPUTED_VALUE"""),45427.66666666667)</f>
        <v>45427.66667</v>
      </c>
      <c r="E95" s="1">
        <f>IFERROR(__xludf.DUMMYFUNCTION("""COMPUTED_VALUE"""),141.06)</f>
        <v>141.06</v>
      </c>
      <c r="G95" s="2">
        <f>IFERROR(__xludf.DUMMYFUNCTION("""COMPUTED_VALUE"""),45427.66666666667)</f>
        <v>45427.66667</v>
      </c>
      <c r="H95" s="1">
        <f>IFERROR(__xludf.DUMMYFUNCTION("""COMPUTED_VALUE"""),139.45)</f>
        <v>139.45</v>
      </c>
      <c r="J95" s="2">
        <f>IFERROR(__xludf.DUMMYFUNCTION("""COMPUTED_VALUE"""),45427.66666666667)</f>
        <v>45427.66667</v>
      </c>
      <c r="K95" s="1">
        <f>IFERROR(__xludf.DUMMYFUNCTION("""COMPUTED_VALUE"""),139.87)</f>
        <v>139.87</v>
      </c>
      <c r="M95" s="2">
        <f>IFERROR(__xludf.DUMMYFUNCTION("""COMPUTED_VALUE"""),45427.66666666667)</f>
        <v>45427.66667</v>
      </c>
      <c r="N95" s="1">
        <f>IFERROR(__xludf.DUMMYFUNCTION("""COMPUTED_VALUE"""),5.2796115E7)</f>
        <v>52796115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IFERROR(__xludf.DUMMYFUNCTION("""COMPUTED_VALUE"""),139.56)</f>
        <v>139.56</v>
      </c>
      <c r="D96" s="2">
        <f>IFERROR(__xludf.DUMMYFUNCTION("""COMPUTED_VALUE"""),45428.66666666667)</f>
        <v>45428.66667</v>
      </c>
      <c r="E96" s="1">
        <f>IFERROR(__xludf.DUMMYFUNCTION("""COMPUTED_VALUE"""),139.92)</f>
        <v>139.92</v>
      </c>
      <c r="G96" s="2">
        <f>IFERROR(__xludf.DUMMYFUNCTION("""COMPUTED_VALUE"""),45428.66666666667)</f>
        <v>45428.66667</v>
      </c>
      <c r="H96" s="1">
        <f>IFERROR(__xludf.DUMMYFUNCTION("""COMPUTED_VALUE"""),138.9)</f>
        <v>138.9</v>
      </c>
      <c r="J96" s="2">
        <f>IFERROR(__xludf.DUMMYFUNCTION("""COMPUTED_VALUE"""),45428.66666666667)</f>
        <v>45428.66667</v>
      </c>
      <c r="K96" s="1">
        <f>IFERROR(__xludf.DUMMYFUNCTION("""COMPUTED_VALUE"""),139.6)</f>
        <v>139.6</v>
      </c>
      <c r="M96" s="2">
        <f>IFERROR(__xludf.DUMMYFUNCTION("""COMPUTED_VALUE"""),45428.66666666667)</f>
        <v>45428.66667</v>
      </c>
      <c r="N96" s="1">
        <f>IFERROR(__xludf.DUMMYFUNCTION("""COMPUTED_VALUE"""),4.2042377E7)</f>
        <v>42042377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IFERROR(__xludf.DUMMYFUNCTION("""COMPUTED_VALUE"""),139.83)</f>
        <v>139.83</v>
      </c>
      <c r="D97" s="2">
        <f>IFERROR(__xludf.DUMMYFUNCTION("""COMPUTED_VALUE"""),45429.66666666667)</f>
        <v>45429.66667</v>
      </c>
      <c r="E97" s="1">
        <f>IFERROR(__xludf.DUMMYFUNCTION("""COMPUTED_VALUE"""),139.96)</f>
        <v>139.96</v>
      </c>
      <c r="G97" s="2">
        <f>IFERROR(__xludf.DUMMYFUNCTION("""COMPUTED_VALUE"""),45429.66666666667)</f>
        <v>45429.66667</v>
      </c>
      <c r="H97" s="1">
        <f>IFERROR(__xludf.DUMMYFUNCTION("""COMPUTED_VALUE"""),139.14)</f>
        <v>139.14</v>
      </c>
      <c r="J97" s="2">
        <f>IFERROR(__xludf.DUMMYFUNCTION("""COMPUTED_VALUE"""),45429.66666666667)</f>
        <v>45429.66667</v>
      </c>
      <c r="K97" s="1">
        <f>IFERROR(__xludf.DUMMYFUNCTION("""COMPUTED_VALUE"""),139.65)</f>
        <v>139.65</v>
      </c>
      <c r="M97" s="2">
        <f>IFERROR(__xludf.DUMMYFUNCTION("""COMPUTED_VALUE"""),45429.66666666667)</f>
        <v>45429.66667</v>
      </c>
      <c r="N97" s="1">
        <f>IFERROR(__xludf.DUMMYFUNCTION("""COMPUTED_VALUE"""),4.4778367E7)</f>
        <v>44778367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IFERROR(__xludf.DUMMYFUNCTION("""COMPUTED_VALUE"""),139.64)</f>
        <v>139.64</v>
      </c>
      <c r="D98" s="2">
        <f>IFERROR(__xludf.DUMMYFUNCTION("""COMPUTED_VALUE"""),45432.66666666667)</f>
        <v>45432.66667</v>
      </c>
      <c r="E98" s="1">
        <f>IFERROR(__xludf.DUMMYFUNCTION("""COMPUTED_VALUE"""),140.49)</f>
        <v>140.49</v>
      </c>
      <c r="G98" s="2">
        <f>IFERROR(__xludf.DUMMYFUNCTION("""COMPUTED_VALUE"""),45432.66666666667)</f>
        <v>45432.66667</v>
      </c>
      <c r="H98" s="1">
        <f>IFERROR(__xludf.DUMMYFUNCTION("""COMPUTED_VALUE"""),139.39)</f>
        <v>139.39</v>
      </c>
      <c r="J98" s="2">
        <f>IFERROR(__xludf.DUMMYFUNCTION("""COMPUTED_VALUE"""),45432.66666666667)</f>
        <v>45432.66667</v>
      </c>
      <c r="K98" s="1">
        <f>IFERROR(__xludf.DUMMYFUNCTION("""COMPUTED_VALUE"""),140.05)</f>
        <v>140.05</v>
      </c>
      <c r="M98" s="2">
        <f>IFERROR(__xludf.DUMMYFUNCTION("""COMPUTED_VALUE"""),45432.66666666667)</f>
        <v>45432.66667</v>
      </c>
      <c r="N98" s="1">
        <f>IFERROR(__xludf.DUMMYFUNCTION("""COMPUTED_VALUE"""),4.1421508E7)</f>
        <v>41421508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IFERROR(__xludf.DUMMYFUNCTION("""COMPUTED_VALUE"""),139.99)</f>
        <v>139.99</v>
      </c>
      <c r="D99" s="2">
        <f>IFERROR(__xludf.DUMMYFUNCTION("""COMPUTED_VALUE"""),45433.66666666667)</f>
        <v>45433.66667</v>
      </c>
      <c r="E99" s="1">
        <f>IFERROR(__xludf.DUMMYFUNCTION("""COMPUTED_VALUE"""),140.01)</f>
        <v>140.01</v>
      </c>
      <c r="G99" s="2">
        <f>IFERROR(__xludf.DUMMYFUNCTION("""COMPUTED_VALUE"""),45433.66666666667)</f>
        <v>45433.66667</v>
      </c>
      <c r="H99" s="1">
        <f>IFERROR(__xludf.DUMMYFUNCTION("""COMPUTED_VALUE"""),137.81)</f>
        <v>137.81</v>
      </c>
      <c r="J99" s="2">
        <f>IFERROR(__xludf.DUMMYFUNCTION("""COMPUTED_VALUE"""),45433.66666666667)</f>
        <v>45433.66667</v>
      </c>
      <c r="K99" s="1">
        <f>IFERROR(__xludf.DUMMYFUNCTION("""COMPUTED_VALUE"""),138.69)</f>
        <v>138.69</v>
      </c>
      <c r="M99" s="2">
        <f>IFERROR(__xludf.DUMMYFUNCTION("""COMPUTED_VALUE"""),45433.66666666667)</f>
        <v>45433.66667</v>
      </c>
      <c r="N99" s="1">
        <f>IFERROR(__xludf.DUMMYFUNCTION("""COMPUTED_VALUE"""),5.3937865E7)</f>
        <v>53937865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IFERROR(__xludf.DUMMYFUNCTION("""COMPUTED_VALUE"""),138.38)</f>
        <v>138.38</v>
      </c>
      <c r="D100" s="2">
        <f>IFERROR(__xludf.DUMMYFUNCTION("""COMPUTED_VALUE"""),45434.66666666667)</f>
        <v>45434.66667</v>
      </c>
      <c r="E100" s="1">
        <f>IFERROR(__xludf.DUMMYFUNCTION("""COMPUTED_VALUE"""),140.11)</f>
        <v>140.11</v>
      </c>
      <c r="G100" s="2">
        <f>IFERROR(__xludf.DUMMYFUNCTION("""COMPUTED_VALUE"""),45434.66666666667)</f>
        <v>45434.66667</v>
      </c>
      <c r="H100" s="1">
        <f>IFERROR(__xludf.DUMMYFUNCTION("""COMPUTED_VALUE"""),138.38)</f>
        <v>138.38</v>
      </c>
      <c r="J100" s="2">
        <f>IFERROR(__xludf.DUMMYFUNCTION("""COMPUTED_VALUE"""),45434.66666666667)</f>
        <v>45434.66667</v>
      </c>
      <c r="K100" s="1">
        <f>IFERROR(__xludf.DUMMYFUNCTION("""COMPUTED_VALUE"""),139.76)</f>
        <v>139.76</v>
      </c>
      <c r="M100" s="2">
        <f>IFERROR(__xludf.DUMMYFUNCTION("""COMPUTED_VALUE"""),45434.66666666667)</f>
        <v>45434.66667</v>
      </c>
      <c r="N100" s="1">
        <f>IFERROR(__xludf.DUMMYFUNCTION("""COMPUTED_VALUE"""),4.8145483E7)</f>
        <v>48145483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IFERROR(__xludf.DUMMYFUNCTION("""COMPUTED_VALUE"""),138.91)</f>
        <v>138.91</v>
      </c>
      <c r="D101" s="2">
        <f>IFERROR(__xludf.DUMMYFUNCTION("""COMPUTED_VALUE"""),45435.66666666667)</f>
        <v>45435.66667</v>
      </c>
      <c r="E101" s="1">
        <f>IFERROR(__xludf.DUMMYFUNCTION("""COMPUTED_VALUE"""),139.77)</f>
        <v>139.77</v>
      </c>
      <c r="G101" s="2">
        <f>IFERROR(__xludf.DUMMYFUNCTION("""COMPUTED_VALUE"""),45435.66666666667)</f>
        <v>45435.66667</v>
      </c>
      <c r="H101" s="1">
        <f>IFERROR(__xludf.DUMMYFUNCTION("""COMPUTED_VALUE"""),138.12)</f>
        <v>138.12</v>
      </c>
      <c r="J101" s="2">
        <f>IFERROR(__xludf.DUMMYFUNCTION("""COMPUTED_VALUE"""),45435.66666666667)</f>
        <v>45435.66667</v>
      </c>
      <c r="K101" s="1">
        <f>IFERROR(__xludf.DUMMYFUNCTION("""COMPUTED_VALUE"""),138.99)</f>
        <v>138.99</v>
      </c>
      <c r="M101" s="2">
        <f>IFERROR(__xludf.DUMMYFUNCTION("""COMPUTED_VALUE"""),45435.66666666667)</f>
        <v>45435.66667</v>
      </c>
      <c r="N101" s="1">
        <f>IFERROR(__xludf.DUMMYFUNCTION("""COMPUTED_VALUE"""),5.126314E7)</f>
        <v>51263140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IFERROR(__xludf.DUMMYFUNCTION("""COMPUTED_VALUE"""),139.4)</f>
        <v>139.4</v>
      </c>
      <c r="D102" s="2">
        <f>IFERROR(__xludf.DUMMYFUNCTION("""COMPUTED_VALUE"""),45436.66666666667)</f>
        <v>45436.66667</v>
      </c>
      <c r="E102" s="1">
        <f>IFERROR(__xludf.DUMMYFUNCTION("""COMPUTED_VALUE"""),139.76)</f>
        <v>139.76</v>
      </c>
      <c r="G102" s="2">
        <f>IFERROR(__xludf.DUMMYFUNCTION("""COMPUTED_VALUE"""),45436.66666666667)</f>
        <v>45436.66667</v>
      </c>
      <c r="H102" s="1">
        <f>IFERROR(__xludf.DUMMYFUNCTION("""COMPUTED_VALUE"""),139.13)</f>
        <v>139.13</v>
      </c>
      <c r="J102" s="2">
        <f>IFERROR(__xludf.DUMMYFUNCTION("""COMPUTED_VALUE"""),45436.66666666667)</f>
        <v>45436.66667</v>
      </c>
      <c r="K102" s="1">
        <f>IFERROR(__xludf.DUMMYFUNCTION("""COMPUTED_VALUE"""),139.7)</f>
        <v>139.7</v>
      </c>
      <c r="M102" s="2">
        <f>IFERROR(__xludf.DUMMYFUNCTION("""COMPUTED_VALUE"""),45436.66666666667)</f>
        <v>45436.66667</v>
      </c>
      <c r="N102" s="1">
        <f>IFERROR(__xludf.DUMMYFUNCTION("""COMPUTED_VALUE"""),4.0071324E7)</f>
        <v>40071324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IFERROR(__xludf.DUMMYFUNCTION("""COMPUTED_VALUE"""),139.63)</f>
        <v>139.63</v>
      </c>
      <c r="D103" s="2">
        <f>IFERROR(__xludf.DUMMYFUNCTION("""COMPUTED_VALUE"""),45440.66666666667)</f>
        <v>45440.66667</v>
      </c>
      <c r="E103" s="1">
        <f>IFERROR(__xludf.DUMMYFUNCTION("""COMPUTED_VALUE"""),139.97)</f>
        <v>139.97</v>
      </c>
      <c r="G103" s="2">
        <f>IFERROR(__xludf.DUMMYFUNCTION("""COMPUTED_VALUE"""),45440.66666666667)</f>
        <v>45440.66667</v>
      </c>
      <c r="H103" s="1">
        <f>IFERROR(__xludf.DUMMYFUNCTION("""COMPUTED_VALUE"""),138.26)</f>
        <v>138.26</v>
      </c>
      <c r="J103" s="2">
        <f>IFERROR(__xludf.DUMMYFUNCTION("""COMPUTED_VALUE"""),45440.66666666667)</f>
        <v>45440.66667</v>
      </c>
      <c r="K103" s="1">
        <f>IFERROR(__xludf.DUMMYFUNCTION("""COMPUTED_VALUE"""),138.77)</f>
        <v>138.77</v>
      </c>
      <c r="M103" s="2">
        <f>IFERROR(__xludf.DUMMYFUNCTION("""COMPUTED_VALUE"""),45440.66666666667)</f>
        <v>45440.66667</v>
      </c>
      <c r="N103" s="1">
        <f>IFERROR(__xludf.DUMMYFUNCTION("""COMPUTED_VALUE"""),4.7140892E7)</f>
        <v>47140892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IFERROR(__xludf.DUMMYFUNCTION("""COMPUTED_VALUE"""),138.49)</f>
        <v>138.49</v>
      </c>
      <c r="D104" s="2">
        <f>IFERROR(__xludf.DUMMYFUNCTION("""COMPUTED_VALUE"""),45441.66666666667)</f>
        <v>45441.66667</v>
      </c>
      <c r="E104" s="1">
        <f>IFERROR(__xludf.DUMMYFUNCTION("""COMPUTED_VALUE"""),139.19)</f>
        <v>139.19</v>
      </c>
      <c r="G104" s="2">
        <f>IFERROR(__xludf.DUMMYFUNCTION("""COMPUTED_VALUE"""),45441.66666666667)</f>
        <v>45441.66667</v>
      </c>
      <c r="H104" s="1">
        <f>IFERROR(__xludf.DUMMYFUNCTION("""COMPUTED_VALUE"""),137.88)</f>
        <v>137.88</v>
      </c>
      <c r="J104" s="2">
        <f>IFERROR(__xludf.DUMMYFUNCTION("""COMPUTED_VALUE"""),45441.66666666667)</f>
        <v>45441.66667</v>
      </c>
      <c r="K104" s="1">
        <f>IFERROR(__xludf.DUMMYFUNCTION("""COMPUTED_VALUE"""),138.29)</f>
        <v>138.29</v>
      </c>
      <c r="M104" s="2">
        <f>IFERROR(__xludf.DUMMYFUNCTION("""COMPUTED_VALUE"""),45441.66666666667)</f>
        <v>45441.66667</v>
      </c>
      <c r="N104" s="1">
        <f>IFERROR(__xludf.DUMMYFUNCTION("""COMPUTED_VALUE"""),4.8114235E7)</f>
        <v>48114235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IFERROR(__xludf.DUMMYFUNCTION("""COMPUTED_VALUE"""),138.63)</f>
        <v>138.63</v>
      </c>
      <c r="D105" s="2">
        <f>IFERROR(__xludf.DUMMYFUNCTION("""COMPUTED_VALUE"""),45442.66666666667)</f>
        <v>45442.66667</v>
      </c>
      <c r="E105" s="1">
        <f>IFERROR(__xludf.DUMMYFUNCTION("""COMPUTED_VALUE"""),141.96)</f>
        <v>141.96</v>
      </c>
      <c r="G105" s="2">
        <f>IFERROR(__xludf.DUMMYFUNCTION("""COMPUTED_VALUE"""),45442.66666666667)</f>
        <v>45442.66667</v>
      </c>
      <c r="H105" s="1">
        <f>IFERROR(__xludf.DUMMYFUNCTION("""COMPUTED_VALUE"""),138.54)</f>
        <v>138.54</v>
      </c>
      <c r="J105" s="2">
        <f>IFERROR(__xludf.DUMMYFUNCTION("""COMPUTED_VALUE"""),45442.66666666667)</f>
        <v>45442.66667</v>
      </c>
      <c r="K105" s="1">
        <f>IFERROR(__xludf.DUMMYFUNCTION("""COMPUTED_VALUE"""),141.9)</f>
        <v>141.9</v>
      </c>
      <c r="M105" s="2">
        <f>IFERROR(__xludf.DUMMYFUNCTION("""COMPUTED_VALUE"""),45442.66666666667)</f>
        <v>45442.66667</v>
      </c>
      <c r="N105" s="1">
        <f>IFERROR(__xludf.DUMMYFUNCTION("""COMPUTED_VALUE"""),5.9980642E7)</f>
        <v>59980642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IFERROR(__xludf.DUMMYFUNCTION("""COMPUTED_VALUE"""),141.54)</f>
        <v>141.54</v>
      </c>
      <c r="D106" s="2">
        <f>IFERROR(__xludf.DUMMYFUNCTION("""COMPUTED_VALUE"""),45443.66666666667)</f>
        <v>45443.66667</v>
      </c>
      <c r="E106" s="1">
        <f>IFERROR(__xludf.DUMMYFUNCTION("""COMPUTED_VALUE"""),145.79)</f>
        <v>145.79</v>
      </c>
      <c r="G106" s="2">
        <f>IFERROR(__xludf.DUMMYFUNCTION("""COMPUTED_VALUE"""),45443.66666666667)</f>
        <v>45443.66667</v>
      </c>
      <c r="H106" s="1">
        <f>IFERROR(__xludf.DUMMYFUNCTION("""COMPUTED_VALUE"""),141.09)</f>
        <v>141.09</v>
      </c>
      <c r="J106" s="2">
        <f>IFERROR(__xludf.DUMMYFUNCTION("""COMPUTED_VALUE"""),45443.66666666667)</f>
        <v>45443.66667</v>
      </c>
      <c r="K106" s="1">
        <f>IFERROR(__xludf.DUMMYFUNCTION("""COMPUTED_VALUE"""),145.51)</f>
        <v>145.51</v>
      </c>
      <c r="M106" s="2">
        <f>IFERROR(__xludf.DUMMYFUNCTION("""COMPUTED_VALUE"""),45443.66666666667)</f>
        <v>45443.66667</v>
      </c>
      <c r="N106" s="1">
        <f>IFERROR(__xludf.DUMMYFUNCTION("""COMPUTED_VALUE"""),1.16985211E8)</f>
        <v>116985211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IFERROR(__xludf.DUMMYFUNCTION("""COMPUTED_VALUE"""),145.27)</f>
        <v>145.27</v>
      </c>
      <c r="D107" s="2">
        <f>IFERROR(__xludf.DUMMYFUNCTION("""COMPUTED_VALUE"""),45446.66666666667)</f>
        <v>45446.66667</v>
      </c>
      <c r="E107" s="1">
        <f>IFERROR(__xludf.DUMMYFUNCTION("""COMPUTED_VALUE"""),146.86)</f>
        <v>146.86</v>
      </c>
      <c r="G107" s="2">
        <f>IFERROR(__xludf.DUMMYFUNCTION("""COMPUTED_VALUE"""),45446.66666666667)</f>
        <v>45446.66667</v>
      </c>
      <c r="H107" s="1">
        <f>IFERROR(__xludf.DUMMYFUNCTION("""COMPUTED_VALUE"""),143.86)</f>
        <v>143.86</v>
      </c>
      <c r="J107" s="2">
        <f>IFERROR(__xludf.DUMMYFUNCTION("""COMPUTED_VALUE"""),45446.66666666667)</f>
        <v>45446.66667</v>
      </c>
      <c r="K107" s="1">
        <f>IFERROR(__xludf.DUMMYFUNCTION("""COMPUTED_VALUE"""),144.33)</f>
        <v>144.33</v>
      </c>
      <c r="M107" s="2">
        <f>IFERROR(__xludf.DUMMYFUNCTION("""COMPUTED_VALUE"""),45446.66666666667)</f>
        <v>45446.66667</v>
      </c>
      <c r="N107" s="1">
        <f>IFERROR(__xludf.DUMMYFUNCTION("""COMPUTED_VALUE"""),6.7773793E7)</f>
        <v>67773793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IFERROR(__xludf.DUMMYFUNCTION("""COMPUTED_VALUE"""),144.03)</f>
        <v>144.03</v>
      </c>
      <c r="D108" s="2">
        <f>IFERROR(__xludf.DUMMYFUNCTION("""COMPUTED_VALUE"""),45447.66666666667)</f>
        <v>45447.66667</v>
      </c>
      <c r="E108" s="1">
        <f>IFERROR(__xludf.DUMMYFUNCTION("""COMPUTED_VALUE"""),147.11)</f>
        <v>147.11</v>
      </c>
      <c r="G108" s="2">
        <f>IFERROR(__xludf.DUMMYFUNCTION("""COMPUTED_VALUE"""),45447.66666666667)</f>
        <v>45447.66667</v>
      </c>
      <c r="H108" s="1">
        <f>IFERROR(__xludf.DUMMYFUNCTION("""COMPUTED_VALUE"""),143.91)</f>
        <v>143.91</v>
      </c>
      <c r="J108" s="2">
        <f>IFERROR(__xludf.DUMMYFUNCTION("""COMPUTED_VALUE"""),45447.66666666667)</f>
        <v>45447.66667</v>
      </c>
      <c r="K108" s="1">
        <f>IFERROR(__xludf.DUMMYFUNCTION("""COMPUTED_VALUE"""),146.98)</f>
        <v>146.98</v>
      </c>
      <c r="M108" s="2">
        <f>IFERROR(__xludf.DUMMYFUNCTION("""COMPUTED_VALUE"""),45447.66666666667)</f>
        <v>45447.66667</v>
      </c>
      <c r="N108" s="1">
        <f>IFERROR(__xludf.DUMMYFUNCTION("""COMPUTED_VALUE"""),5.4063042E7)</f>
        <v>54063042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IFERROR(__xludf.DUMMYFUNCTION("""COMPUTED_VALUE"""),147.29)</f>
        <v>147.29</v>
      </c>
      <c r="D109" s="2">
        <f>IFERROR(__xludf.DUMMYFUNCTION("""COMPUTED_VALUE"""),45448.66666666667)</f>
        <v>45448.66667</v>
      </c>
      <c r="E109" s="1">
        <f>IFERROR(__xludf.DUMMYFUNCTION("""COMPUTED_VALUE"""),147.42)</f>
        <v>147.42</v>
      </c>
      <c r="G109" s="2">
        <f>IFERROR(__xludf.DUMMYFUNCTION("""COMPUTED_VALUE"""),45448.66666666667)</f>
        <v>45448.66667</v>
      </c>
      <c r="H109" s="1">
        <f>IFERROR(__xludf.DUMMYFUNCTION("""COMPUTED_VALUE"""),146.22)</f>
        <v>146.22</v>
      </c>
      <c r="J109" s="2">
        <f>IFERROR(__xludf.DUMMYFUNCTION("""COMPUTED_VALUE"""),45448.66666666667)</f>
        <v>45448.66667</v>
      </c>
      <c r="K109" s="1">
        <f>IFERROR(__xludf.DUMMYFUNCTION("""COMPUTED_VALUE"""),147.01)</f>
        <v>147.01</v>
      </c>
      <c r="M109" s="2">
        <f>IFERROR(__xludf.DUMMYFUNCTION("""COMPUTED_VALUE"""),45448.66666666667)</f>
        <v>45448.66667</v>
      </c>
      <c r="N109" s="1">
        <f>IFERROR(__xludf.DUMMYFUNCTION("""COMPUTED_VALUE"""),4.983943E7)</f>
        <v>49839430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IFERROR(__xludf.DUMMYFUNCTION("""COMPUTED_VALUE"""),146.99)</f>
        <v>146.99</v>
      </c>
      <c r="D110" s="2">
        <f>IFERROR(__xludf.DUMMYFUNCTION("""COMPUTED_VALUE"""),45449.66666666667)</f>
        <v>45449.66667</v>
      </c>
      <c r="E110" s="1">
        <f>IFERROR(__xludf.DUMMYFUNCTION("""COMPUTED_VALUE"""),148.38)</f>
        <v>148.38</v>
      </c>
      <c r="G110" s="2">
        <f>IFERROR(__xludf.DUMMYFUNCTION("""COMPUTED_VALUE"""),45449.66666666667)</f>
        <v>45449.66667</v>
      </c>
      <c r="H110" s="1">
        <f>IFERROR(__xludf.DUMMYFUNCTION("""COMPUTED_VALUE"""),146.62)</f>
        <v>146.62</v>
      </c>
      <c r="J110" s="2">
        <f>IFERROR(__xludf.DUMMYFUNCTION("""COMPUTED_VALUE"""),45449.66666666667)</f>
        <v>45449.66667</v>
      </c>
      <c r="K110" s="1">
        <f>IFERROR(__xludf.DUMMYFUNCTION("""COMPUTED_VALUE"""),146.82)</f>
        <v>146.82</v>
      </c>
      <c r="M110" s="2">
        <f>IFERROR(__xludf.DUMMYFUNCTION("""COMPUTED_VALUE"""),45449.66666666667)</f>
        <v>45449.66667</v>
      </c>
      <c r="N110" s="1">
        <f>IFERROR(__xludf.DUMMYFUNCTION("""COMPUTED_VALUE"""),4.0797218E7)</f>
        <v>40797218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IFERROR(__xludf.DUMMYFUNCTION("""COMPUTED_VALUE"""),146.24)</f>
        <v>146.24</v>
      </c>
      <c r="D111" s="2">
        <f>IFERROR(__xludf.DUMMYFUNCTION("""COMPUTED_VALUE"""),45450.66666666667)</f>
        <v>45450.66667</v>
      </c>
      <c r="E111" s="1">
        <f>IFERROR(__xludf.DUMMYFUNCTION("""COMPUTED_VALUE"""),146.68)</f>
        <v>146.68</v>
      </c>
      <c r="G111" s="2">
        <f>IFERROR(__xludf.DUMMYFUNCTION("""COMPUTED_VALUE"""),45450.66666666667)</f>
        <v>45450.66667</v>
      </c>
      <c r="H111" s="1">
        <f>IFERROR(__xludf.DUMMYFUNCTION("""COMPUTED_VALUE"""),145.24)</f>
        <v>145.24</v>
      </c>
      <c r="J111" s="2">
        <f>IFERROR(__xludf.DUMMYFUNCTION("""COMPUTED_VALUE"""),45450.66666666667)</f>
        <v>45450.66667</v>
      </c>
      <c r="K111" s="1">
        <f>IFERROR(__xludf.DUMMYFUNCTION("""COMPUTED_VALUE"""),145.76)</f>
        <v>145.76</v>
      </c>
      <c r="M111" s="2">
        <f>IFERROR(__xludf.DUMMYFUNCTION("""COMPUTED_VALUE"""),45450.66666666667)</f>
        <v>45450.66667</v>
      </c>
      <c r="N111" s="1">
        <f>IFERROR(__xludf.DUMMYFUNCTION("""COMPUTED_VALUE"""),5.4017328E7)</f>
        <v>54017328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IFERROR(__xludf.DUMMYFUNCTION("""COMPUTED_VALUE"""),145.42)</f>
        <v>145.42</v>
      </c>
      <c r="D112" s="2">
        <f>IFERROR(__xludf.DUMMYFUNCTION("""COMPUTED_VALUE"""),45453.66666666667)</f>
        <v>45453.66667</v>
      </c>
      <c r="E112" s="1">
        <f>IFERROR(__xludf.DUMMYFUNCTION("""COMPUTED_VALUE"""),145.77)</f>
        <v>145.77</v>
      </c>
      <c r="G112" s="2">
        <f>IFERROR(__xludf.DUMMYFUNCTION("""COMPUTED_VALUE"""),45453.66666666667)</f>
        <v>45453.66667</v>
      </c>
      <c r="H112" s="1">
        <f>IFERROR(__xludf.DUMMYFUNCTION("""COMPUTED_VALUE"""),144.19)</f>
        <v>144.19</v>
      </c>
      <c r="J112" s="2">
        <f>IFERROR(__xludf.DUMMYFUNCTION("""COMPUTED_VALUE"""),45453.66666666667)</f>
        <v>45453.66667</v>
      </c>
      <c r="K112" s="1">
        <f>IFERROR(__xludf.DUMMYFUNCTION("""COMPUTED_VALUE"""),144.45)</f>
        <v>144.45</v>
      </c>
      <c r="M112" s="2">
        <f>IFERROR(__xludf.DUMMYFUNCTION("""COMPUTED_VALUE"""),45453.66666666667)</f>
        <v>45453.66667</v>
      </c>
      <c r="N112" s="1">
        <f>IFERROR(__xludf.DUMMYFUNCTION("""COMPUTED_VALUE"""),5.5532476E7)</f>
        <v>55532476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IFERROR(__xludf.DUMMYFUNCTION("""COMPUTED_VALUE"""),144.2)</f>
        <v>144.2</v>
      </c>
      <c r="D113" s="2">
        <f>IFERROR(__xludf.DUMMYFUNCTION("""COMPUTED_VALUE"""),45454.66666666667)</f>
        <v>45454.66667</v>
      </c>
      <c r="E113" s="1">
        <f>IFERROR(__xludf.DUMMYFUNCTION("""COMPUTED_VALUE"""),144.74)</f>
        <v>144.74</v>
      </c>
      <c r="G113" s="2">
        <f>IFERROR(__xludf.DUMMYFUNCTION("""COMPUTED_VALUE"""),45454.66666666667)</f>
        <v>45454.66667</v>
      </c>
      <c r="H113" s="1">
        <f>IFERROR(__xludf.DUMMYFUNCTION("""COMPUTED_VALUE"""),143.69)</f>
        <v>143.69</v>
      </c>
      <c r="J113" s="2">
        <f>IFERROR(__xludf.DUMMYFUNCTION("""COMPUTED_VALUE"""),45454.66666666667)</f>
        <v>45454.66667</v>
      </c>
      <c r="K113" s="1">
        <f>IFERROR(__xludf.DUMMYFUNCTION("""COMPUTED_VALUE"""),144.0)</f>
        <v>144</v>
      </c>
      <c r="M113" s="2">
        <f>IFERROR(__xludf.DUMMYFUNCTION("""COMPUTED_VALUE"""),45454.66666666667)</f>
        <v>45454.66667</v>
      </c>
      <c r="N113" s="1">
        <f>IFERROR(__xludf.DUMMYFUNCTION("""COMPUTED_VALUE"""),5.0325882E7)</f>
        <v>50325882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IFERROR(__xludf.DUMMYFUNCTION("""COMPUTED_VALUE"""),144.54)</f>
        <v>144.54</v>
      </c>
      <c r="D114" s="2">
        <f>IFERROR(__xludf.DUMMYFUNCTION("""COMPUTED_VALUE"""),45455.66666666667)</f>
        <v>45455.66667</v>
      </c>
      <c r="E114" s="1">
        <f>IFERROR(__xludf.DUMMYFUNCTION("""COMPUTED_VALUE"""),144.78)</f>
        <v>144.78</v>
      </c>
      <c r="G114" s="2">
        <f>IFERROR(__xludf.DUMMYFUNCTION("""COMPUTED_VALUE"""),45455.66666666667)</f>
        <v>45455.66667</v>
      </c>
      <c r="H114" s="1">
        <f>IFERROR(__xludf.DUMMYFUNCTION("""COMPUTED_VALUE"""),140.88)</f>
        <v>140.88</v>
      </c>
      <c r="J114" s="2">
        <f>IFERROR(__xludf.DUMMYFUNCTION("""COMPUTED_VALUE"""),45455.66666666667)</f>
        <v>45455.66667</v>
      </c>
      <c r="K114" s="1">
        <f>IFERROR(__xludf.DUMMYFUNCTION("""COMPUTED_VALUE"""),141.51)</f>
        <v>141.51</v>
      </c>
      <c r="M114" s="2">
        <f>IFERROR(__xludf.DUMMYFUNCTION("""COMPUTED_VALUE"""),45455.66666666667)</f>
        <v>45455.66667</v>
      </c>
      <c r="N114" s="1">
        <f>IFERROR(__xludf.DUMMYFUNCTION("""COMPUTED_VALUE"""),6.2806058E7)</f>
        <v>62806058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IFERROR(__xludf.DUMMYFUNCTION("""COMPUTED_VALUE"""),141.35)</f>
        <v>141.35</v>
      </c>
      <c r="D115" s="2">
        <f>IFERROR(__xludf.DUMMYFUNCTION("""COMPUTED_VALUE"""),45456.66666666667)</f>
        <v>45456.66667</v>
      </c>
      <c r="E115" s="1">
        <f>IFERROR(__xludf.DUMMYFUNCTION("""COMPUTED_VALUE"""),141.99)</f>
        <v>141.99</v>
      </c>
      <c r="G115" s="2">
        <f>IFERROR(__xludf.DUMMYFUNCTION("""COMPUTED_VALUE"""),45456.66666666667)</f>
        <v>45456.66667</v>
      </c>
      <c r="H115" s="1">
        <f>IFERROR(__xludf.DUMMYFUNCTION("""COMPUTED_VALUE"""),140.33)</f>
        <v>140.33</v>
      </c>
      <c r="J115" s="2">
        <f>IFERROR(__xludf.DUMMYFUNCTION("""COMPUTED_VALUE"""),45456.66666666667)</f>
        <v>45456.66667</v>
      </c>
      <c r="K115" s="1">
        <f>IFERROR(__xludf.DUMMYFUNCTION("""COMPUTED_VALUE"""),141.92)</f>
        <v>141.92</v>
      </c>
      <c r="M115" s="2">
        <f>IFERROR(__xludf.DUMMYFUNCTION("""COMPUTED_VALUE"""),45456.66666666667)</f>
        <v>45456.66667</v>
      </c>
      <c r="N115" s="1">
        <f>IFERROR(__xludf.DUMMYFUNCTION("""COMPUTED_VALUE"""),4.9146152E7)</f>
        <v>49146152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IFERROR(__xludf.DUMMYFUNCTION("""COMPUTED_VALUE"""),141.17)</f>
        <v>141.17</v>
      </c>
      <c r="D116" s="2">
        <f>IFERROR(__xludf.DUMMYFUNCTION("""COMPUTED_VALUE"""),45457.66666666667)</f>
        <v>45457.66667</v>
      </c>
      <c r="E116" s="1">
        <f>IFERROR(__xludf.DUMMYFUNCTION("""COMPUTED_VALUE"""),142.12)</f>
        <v>142.12</v>
      </c>
      <c r="G116" s="2">
        <f>IFERROR(__xludf.DUMMYFUNCTION("""COMPUTED_VALUE"""),45457.66666666667)</f>
        <v>45457.66667</v>
      </c>
      <c r="H116" s="1">
        <f>IFERROR(__xludf.DUMMYFUNCTION("""COMPUTED_VALUE"""),141.0)</f>
        <v>141</v>
      </c>
      <c r="J116" s="2">
        <f>IFERROR(__xludf.DUMMYFUNCTION("""COMPUTED_VALUE"""),45457.66666666667)</f>
        <v>45457.66667</v>
      </c>
      <c r="K116" s="1">
        <f>IFERROR(__xludf.DUMMYFUNCTION("""COMPUTED_VALUE"""),141.81)</f>
        <v>141.81</v>
      </c>
      <c r="M116" s="2">
        <f>IFERROR(__xludf.DUMMYFUNCTION("""COMPUTED_VALUE"""),45457.66666666667)</f>
        <v>45457.66667</v>
      </c>
      <c r="N116" s="1">
        <f>IFERROR(__xludf.DUMMYFUNCTION("""COMPUTED_VALUE"""),3.8221823E7)</f>
        <v>38221823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IFERROR(__xludf.DUMMYFUNCTION("""COMPUTED_VALUE"""),141.35)</f>
        <v>141.35</v>
      </c>
      <c r="D117" s="2">
        <f>IFERROR(__xludf.DUMMYFUNCTION("""COMPUTED_VALUE"""),45460.66666666667)</f>
        <v>45460.66667</v>
      </c>
      <c r="E117" s="1">
        <f>IFERROR(__xludf.DUMMYFUNCTION("""COMPUTED_VALUE"""),142.2)</f>
        <v>142.2</v>
      </c>
      <c r="G117" s="2">
        <f>IFERROR(__xludf.DUMMYFUNCTION("""COMPUTED_VALUE"""),45460.66666666667)</f>
        <v>45460.66667</v>
      </c>
      <c r="H117" s="1">
        <f>IFERROR(__xludf.DUMMYFUNCTION("""COMPUTED_VALUE"""),140.28)</f>
        <v>140.28</v>
      </c>
      <c r="J117" s="2">
        <f>IFERROR(__xludf.DUMMYFUNCTION("""COMPUTED_VALUE"""),45460.66666666667)</f>
        <v>45460.66667</v>
      </c>
      <c r="K117" s="1">
        <f>IFERROR(__xludf.DUMMYFUNCTION("""COMPUTED_VALUE"""),141.8)</f>
        <v>141.8</v>
      </c>
      <c r="M117" s="2">
        <f>IFERROR(__xludf.DUMMYFUNCTION("""COMPUTED_VALUE"""),45460.66666666667)</f>
        <v>45460.66667</v>
      </c>
      <c r="N117" s="1">
        <f>IFERROR(__xludf.DUMMYFUNCTION("""COMPUTED_VALUE"""),5.6902836E7)</f>
        <v>56902836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IFERROR(__xludf.DUMMYFUNCTION("""COMPUTED_VALUE"""),142.82)</f>
        <v>142.82</v>
      </c>
      <c r="D118" s="2">
        <f>IFERROR(__xludf.DUMMYFUNCTION("""COMPUTED_VALUE"""),45461.66666666667)</f>
        <v>45461.66667</v>
      </c>
      <c r="E118" s="1">
        <f>IFERROR(__xludf.DUMMYFUNCTION("""COMPUTED_VALUE"""),144.15)</f>
        <v>144.15</v>
      </c>
      <c r="G118" s="2">
        <f>IFERROR(__xludf.DUMMYFUNCTION("""COMPUTED_VALUE"""),45461.66666666667)</f>
        <v>45461.66667</v>
      </c>
      <c r="H118" s="1">
        <f>IFERROR(__xludf.DUMMYFUNCTION("""COMPUTED_VALUE"""),142.6)</f>
        <v>142.6</v>
      </c>
      <c r="J118" s="2">
        <f>IFERROR(__xludf.DUMMYFUNCTION("""COMPUTED_VALUE"""),45461.66666666667)</f>
        <v>45461.66667</v>
      </c>
      <c r="K118" s="1">
        <f>IFERROR(__xludf.DUMMYFUNCTION("""COMPUTED_VALUE"""),143.82)</f>
        <v>143.82</v>
      </c>
      <c r="M118" s="2">
        <f>IFERROR(__xludf.DUMMYFUNCTION("""COMPUTED_VALUE"""),45461.66666666667)</f>
        <v>45461.66667</v>
      </c>
      <c r="N118" s="1">
        <f>IFERROR(__xludf.DUMMYFUNCTION("""COMPUTED_VALUE"""),5.7713692E7)</f>
        <v>57713692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IFERROR(__xludf.DUMMYFUNCTION("""COMPUTED_VALUE"""),143.27)</f>
        <v>143.27</v>
      </c>
      <c r="D119" s="2">
        <f>IFERROR(__xludf.DUMMYFUNCTION("""COMPUTED_VALUE"""),45463.66666666667)</f>
        <v>45463.66667</v>
      </c>
      <c r="E119" s="1">
        <f>IFERROR(__xludf.DUMMYFUNCTION("""COMPUTED_VALUE"""),144.68)</f>
        <v>144.68</v>
      </c>
      <c r="G119" s="2">
        <f>IFERROR(__xludf.DUMMYFUNCTION("""COMPUTED_VALUE"""),45463.66666666667)</f>
        <v>45463.66667</v>
      </c>
      <c r="H119" s="1">
        <f>IFERROR(__xludf.DUMMYFUNCTION("""COMPUTED_VALUE"""),143.0)</f>
        <v>143</v>
      </c>
      <c r="J119" s="2">
        <f>IFERROR(__xludf.DUMMYFUNCTION("""COMPUTED_VALUE"""),45463.66666666667)</f>
        <v>45463.66667</v>
      </c>
      <c r="K119" s="1">
        <f>IFERROR(__xludf.DUMMYFUNCTION("""COMPUTED_VALUE"""),143.98)</f>
        <v>143.98</v>
      </c>
      <c r="M119" s="2">
        <f>IFERROR(__xludf.DUMMYFUNCTION("""COMPUTED_VALUE"""),45463.66666666667)</f>
        <v>45463.66667</v>
      </c>
      <c r="N119" s="1">
        <f>IFERROR(__xludf.DUMMYFUNCTION("""COMPUTED_VALUE"""),5.796006E7)</f>
        <v>57960060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IFERROR(__xludf.DUMMYFUNCTION("""COMPUTED_VALUE"""),144.0)</f>
        <v>144</v>
      </c>
      <c r="D120" s="2">
        <f>IFERROR(__xludf.DUMMYFUNCTION("""COMPUTED_VALUE"""),45464.66666666667)</f>
        <v>45464.66667</v>
      </c>
      <c r="E120" s="1">
        <f>IFERROR(__xludf.DUMMYFUNCTION("""COMPUTED_VALUE"""),145.07)</f>
        <v>145.07</v>
      </c>
      <c r="G120" s="2">
        <f>IFERROR(__xludf.DUMMYFUNCTION("""COMPUTED_VALUE"""),45464.66666666667)</f>
        <v>45464.66667</v>
      </c>
      <c r="H120" s="1">
        <f>IFERROR(__xludf.DUMMYFUNCTION("""COMPUTED_VALUE"""),143.34)</f>
        <v>143.34</v>
      </c>
      <c r="J120" s="2">
        <f>IFERROR(__xludf.DUMMYFUNCTION("""COMPUTED_VALUE"""),45464.66666666667)</f>
        <v>45464.66667</v>
      </c>
      <c r="K120" s="1">
        <f>IFERROR(__xludf.DUMMYFUNCTION("""COMPUTED_VALUE"""),144.82)</f>
        <v>144.82</v>
      </c>
      <c r="M120" s="2">
        <f>IFERROR(__xludf.DUMMYFUNCTION("""COMPUTED_VALUE"""),45464.66666666667)</f>
        <v>45464.66667</v>
      </c>
      <c r="N120" s="1">
        <f>IFERROR(__xludf.DUMMYFUNCTION("""COMPUTED_VALUE"""),1.18608273E8)</f>
        <v>118608273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IFERROR(__xludf.DUMMYFUNCTION("""COMPUTED_VALUE"""),145.26)</f>
        <v>145.26</v>
      </c>
      <c r="D121" s="2">
        <f>IFERROR(__xludf.DUMMYFUNCTION("""COMPUTED_VALUE"""),45467.66666666667)</f>
        <v>45467.66667</v>
      </c>
      <c r="E121" s="1">
        <f>IFERROR(__xludf.DUMMYFUNCTION("""COMPUTED_VALUE"""),147.34)</f>
        <v>147.34</v>
      </c>
      <c r="G121" s="2">
        <f>IFERROR(__xludf.DUMMYFUNCTION("""COMPUTED_VALUE"""),45467.66666666667)</f>
        <v>45467.66667</v>
      </c>
      <c r="H121" s="1">
        <f>IFERROR(__xludf.DUMMYFUNCTION("""COMPUTED_VALUE"""),145.18)</f>
        <v>145.18</v>
      </c>
      <c r="J121" s="2">
        <f>IFERROR(__xludf.DUMMYFUNCTION("""COMPUTED_VALUE"""),45467.66666666667)</f>
        <v>45467.66667</v>
      </c>
      <c r="K121" s="1">
        <f>IFERROR(__xludf.DUMMYFUNCTION("""COMPUTED_VALUE"""),147.1)</f>
        <v>147.1</v>
      </c>
      <c r="M121" s="2">
        <f>IFERROR(__xludf.DUMMYFUNCTION("""COMPUTED_VALUE"""),45467.66666666667)</f>
        <v>45467.66667</v>
      </c>
      <c r="N121" s="1">
        <f>IFERROR(__xludf.DUMMYFUNCTION("""COMPUTED_VALUE"""),7.0015022E7)</f>
        <v>70015022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IFERROR(__xludf.DUMMYFUNCTION("""COMPUTED_VALUE"""),147.21)</f>
        <v>147.21</v>
      </c>
      <c r="D122" s="2">
        <f>IFERROR(__xludf.DUMMYFUNCTION("""COMPUTED_VALUE"""),45468.66666666667)</f>
        <v>45468.66667</v>
      </c>
      <c r="E122" s="1">
        <f>IFERROR(__xludf.DUMMYFUNCTION("""COMPUTED_VALUE"""),148.07)</f>
        <v>148.07</v>
      </c>
      <c r="G122" s="2">
        <f>IFERROR(__xludf.DUMMYFUNCTION("""COMPUTED_VALUE"""),45468.66666666667)</f>
        <v>45468.66667</v>
      </c>
      <c r="H122" s="1">
        <f>IFERROR(__xludf.DUMMYFUNCTION("""COMPUTED_VALUE"""),146.46)</f>
        <v>146.46</v>
      </c>
      <c r="J122" s="2">
        <f>IFERROR(__xludf.DUMMYFUNCTION("""COMPUTED_VALUE"""),45468.66666666667)</f>
        <v>45468.66667</v>
      </c>
      <c r="K122" s="1">
        <f>IFERROR(__xludf.DUMMYFUNCTION("""COMPUTED_VALUE"""),147.02)</f>
        <v>147.02</v>
      </c>
      <c r="M122" s="2">
        <f>IFERROR(__xludf.DUMMYFUNCTION("""COMPUTED_VALUE"""),45468.66666666667)</f>
        <v>45468.66667</v>
      </c>
      <c r="N122" s="1">
        <f>IFERROR(__xludf.DUMMYFUNCTION("""COMPUTED_VALUE"""),5.9874056E7)</f>
        <v>59874056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IFERROR(__xludf.DUMMYFUNCTION("""COMPUTED_VALUE"""),146.69)</f>
        <v>146.69</v>
      </c>
      <c r="D123" s="2">
        <f>IFERROR(__xludf.DUMMYFUNCTION("""COMPUTED_VALUE"""),45469.66666666667)</f>
        <v>45469.66667</v>
      </c>
      <c r="E123" s="1">
        <f>IFERROR(__xludf.DUMMYFUNCTION("""COMPUTED_VALUE"""),147.16)</f>
        <v>147.16</v>
      </c>
      <c r="G123" s="2">
        <f>IFERROR(__xludf.DUMMYFUNCTION("""COMPUTED_VALUE"""),45469.66666666667)</f>
        <v>45469.66667</v>
      </c>
      <c r="H123" s="1">
        <f>IFERROR(__xludf.DUMMYFUNCTION("""COMPUTED_VALUE"""),146.11)</f>
        <v>146.11</v>
      </c>
      <c r="J123" s="2">
        <f>IFERROR(__xludf.DUMMYFUNCTION("""COMPUTED_VALUE"""),45469.66666666667)</f>
        <v>45469.66667</v>
      </c>
      <c r="K123" s="1">
        <f>IFERROR(__xludf.DUMMYFUNCTION("""COMPUTED_VALUE"""),146.88)</f>
        <v>146.88</v>
      </c>
      <c r="M123" s="2">
        <f>IFERROR(__xludf.DUMMYFUNCTION("""COMPUTED_VALUE"""),45469.66666666667)</f>
        <v>45469.66667</v>
      </c>
      <c r="N123" s="1">
        <f>IFERROR(__xludf.DUMMYFUNCTION("""COMPUTED_VALUE"""),5.8011244E7)</f>
        <v>58011244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IFERROR(__xludf.DUMMYFUNCTION("""COMPUTED_VALUE"""),146.81)</f>
        <v>146.81</v>
      </c>
      <c r="D124" s="2">
        <f>IFERROR(__xludf.DUMMYFUNCTION("""COMPUTED_VALUE"""),45470.66666666667)</f>
        <v>45470.66667</v>
      </c>
      <c r="E124" s="1">
        <f>IFERROR(__xludf.DUMMYFUNCTION("""COMPUTED_VALUE"""),146.97)</f>
        <v>146.97</v>
      </c>
      <c r="G124" s="2">
        <f>IFERROR(__xludf.DUMMYFUNCTION("""COMPUTED_VALUE"""),45470.66666666667)</f>
        <v>45470.66667</v>
      </c>
      <c r="H124" s="1">
        <f>IFERROR(__xludf.DUMMYFUNCTION("""COMPUTED_VALUE"""),145.88)</f>
        <v>145.88</v>
      </c>
      <c r="J124" s="2">
        <f>IFERROR(__xludf.DUMMYFUNCTION("""COMPUTED_VALUE"""),45470.66666666667)</f>
        <v>45470.66667</v>
      </c>
      <c r="K124" s="1">
        <f>IFERROR(__xludf.DUMMYFUNCTION("""COMPUTED_VALUE"""),146.79)</f>
        <v>146.79</v>
      </c>
      <c r="M124" s="2">
        <f>IFERROR(__xludf.DUMMYFUNCTION("""COMPUTED_VALUE"""),45470.66666666667)</f>
        <v>45470.66667</v>
      </c>
      <c r="N124" s="1">
        <f>IFERROR(__xludf.DUMMYFUNCTION("""COMPUTED_VALUE"""),4.8896726E7)</f>
        <v>48896726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IFERROR(__xludf.DUMMYFUNCTION("""COMPUTED_VALUE"""),147.04)</f>
        <v>147.04</v>
      </c>
      <c r="D125" s="2">
        <f>IFERROR(__xludf.DUMMYFUNCTION("""COMPUTED_VALUE"""),45471.66666666667)</f>
        <v>45471.66667</v>
      </c>
      <c r="E125" s="1">
        <f>IFERROR(__xludf.DUMMYFUNCTION("""COMPUTED_VALUE"""),149.12)</f>
        <v>149.12</v>
      </c>
      <c r="G125" s="2">
        <f>IFERROR(__xludf.DUMMYFUNCTION("""COMPUTED_VALUE"""),45471.66666666667)</f>
        <v>45471.66667</v>
      </c>
      <c r="H125" s="1">
        <f>IFERROR(__xludf.DUMMYFUNCTION("""COMPUTED_VALUE"""),146.77)</f>
        <v>146.77</v>
      </c>
      <c r="J125" s="2">
        <f>IFERROR(__xludf.DUMMYFUNCTION("""COMPUTED_VALUE"""),45471.66666666667)</f>
        <v>45471.66667</v>
      </c>
      <c r="K125" s="1">
        <f>IFERROR(__xludf.DUMMYFUNCTION("""COMPUTED_VALUE"""),148.17)</f>
        <v>148.17</v>
      </c>
      <c r="M125" s="2">
        <f>IFERROR(__xludf.DUMMYFUNCTION("""COMPUTED_VALUE"""),45471.66666666667)</f>
        <v>45471.66667</v>
      </c>
      <c r="N125" s="1">
        <f>IFERROR(__xludf.DUMMYFUNCTION("""COMPUTED_VALUE"""),8.7407248E7)</f>
        <v>87407248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IFERROR(__xludf.DUMMYFUNCTION("""COMPUTED_VALUE"""),148.92)</f>
        <v>148.92</v>
      </c>
      <c r="D126" s="2">
        <f>IFERROR(__xludf.DUMMYFUNCTION("""COMPUTED_VALUE"""),45474.66666666667)</f>
        <v>45474.66667</v>
      </c>
      <c r="E126" s="1">
        <f>IFERROR(__xludf.DUMMYFUNCTION("""COMPUTED_VALUE"""),150.28)</f>
        <v>150.28</v>
      </c>
      <c r="G126" s="2">
        <f>IFERROR(__xludf.DUMMYFUNCTION("""COMPUTED_VALUE"""),45474.66666666667)</f>
        <v>45474.66667</v>
      </c>
      <c r="H126" s="1">
        <f>IFERROR(__xludf.DUMMYFUNCTION("""COMPUTED_VALUE"""),147.92)</f>
        <v>147.92</v>
      </c>
      <c r="J126" s="2">
        <f>IFERROR(__xludf.DUMMYFUNCTION("""COMPUTED_VALUE"""),45474.66666666667)</f>
        <v>45474.66667</v>
      </c>
      <c r="K126" s="1">
        <f>IFERROR(__xludf.DUMMYFUNCTION("""COMPUTED_VALUE"""),149.13)</f>
        <v>149.13</v>
      </c>
      <c r="M126" s="2">
        <f>IFERROR(__xludf.DUMMYFUNCTION("""COMPUTED_VALUE"""),45474.66666666667)</f>
        <v>45474.66667</v>
      </c>
      <c r="N126" s="1">
        <f>IFERROR(__xludf.DUMMYFUNCTION("""COMPUTED_VALUE"""),5.678786E7)</f>
        <v>56787860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IFERROR(__xludf.DUMMYFUNCTION("""COMPUTED_VALUE"""),148.76)</f>
        <v>148.76</v>
      </c>
      <c r="D127" s="2">
        <f>IFERROR(__xludf.DUMMYFUNCTION("""COMPUTED_VALUE"""),45475.66666666667)</f>
        <v>45475.66667</v>
      </c>
      <c r="E127" s="1">
        <f>IFERROR(__xludf.DUMMYFUNCTION("""COMPUTED_VALUE"""),148.86)</f>
        <v>148.86</v>
      </c>
      <c r="G127" s="2">
        <f>IFERROR(__xludf.DUMMYFUNCTION("""COMPUTED_VALUE"""),45475.66666666667)</f>
        <v>45475.66667</v>
      </c>
      <c r="H127" s="1">
        <f>IFERROR(__xludf.DUMMYFUNCTION("""COMPUTED_VALUE"""),146.62)</f>
        <v>146.62</v>
      </c>
      <c r="J127" s="2">
        <f>IFERROR(__xludf.DUMMYFUNCTION("""COMPUTED_VALUE"""),45475.66666666667)</f>
        <v>45475.66667</v>
      </c>
      <c r="K127" s="1">
        <f>IFERROR(__xludf.DUMMYFUNCTION("""COMPUTED_VALUE"""),147.9)</f>
        <v>147.9</v>
      </c>
      <c r="M127" s="2">
        <f>IFERROR(__xludf.DUMMYFUNCTION("""COMPUTED_VALUE"""),45475.66666666667)</f>
        <v>45475.66667</v>
      </c>
      <c r="N127" s="1">
        <f>IFERROR(__xludf.DUMMYFUNCTION("""COMPUTED_VALUE"""),5.4529198E7)</f>
        <v>54529198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IFERROR(__xludf.DUMMYFUNCTION("""COMPUTED_VALUE"""),147.89)</f>
        <v>147.89</v>
      </c>
      <c r="D128" s="2">
        <f>IFERROR(__xludf.DUMMYFUNCTION("""COMPUTED_VALUE"""),45476.54166666667)</f>
        <v>45476.54167</v>
      </c>
      <c r="E128" s="1">
        <f>IFERROR(__xludf.DUMMYFUNCTION("""COMPUTED_VALUE"""),148.47)</f>
        <v>148.47</v>
      </c>
      <c r="G128" s="2">
        <f>IFERROR(__xludf.DUMMYFUNCTION("""COMPUTED_VALUE"""),45476.54166666667)</f>
        <v>45476.54167</v>
      </c>
      <c r="H128" s="1">
        <f>IFERROR(__xludf.DUMMYFUNCTION("""COMPUTED_VALUE"""),147.22)</f>
        <v>147.22</v>
      </c>
      <c r="J128" s="2">
        <f>IFERROR(__xludf.DUMMYFUNCTION("""COMPUTED_VALUE"""),45476.54166666667)</f>
        <v>45476.54167</v>
      </c>
      <c r="K128" s="1">
        <f>IFERROR(__xludf.DUMMYFUNCTION("""COMPUTED_VALUE"""),147.28)</f>
        <v>147.28</v>
      </c>
      <c r="M128" s="2">
        <f>IFERROR(__xludf.DUMMYFUNCTION("""COMPUTED_VALUE"""),45476.54166666667)</f>
        <v>45476.54167</v>
      </c>
      <c r="N128" s="1">
        <f>IFERROR(__xludf.DUMMYFUNCTION("""COMPUTED_VALUE"""),2.8736915E7)</f>
        <v>28736915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IFERROR(__xludf.DUMMYFUNCTION("""COMPUTED_VALUE"""),147.53)</f>
        <v>147.53</v>
      </c>
      <c r="D129" s="2">
        <f>IFERROR(__xludf.DUMMYFUNCTION("""COMPUTED_VALUE"""),45478.66666666667)</f>
        <v>45478.66667</v>
      </c>
      <c r="E129" s="1">
        <f>IFERROR(__xludf.DUMMYFUNCTION("""COMPUTED_VALUE"""),148.09)</f>
        <v>148.09</v>
      </c>
      <c r="G129" s="2">
        <f>IFERROR(__xludf.DUMMYFUNCTION("""COMPUTED_VALUE"""),45478.66666666667)</f>
        <v>45478.66667</v>
      </c>
      <c r="H129" s="1">
        <f>IFERROR(__xludf.DUMMYFUNCTION("""COMPUTED_VALUE"""),146.94)</f>
        <v>146.94</v>
      </c>
      <c r="J129" s="2">
        <f>IFERROR(__xludf.DUMMYFUNCTION("""COMPUTED_VALUE"""),45478.66666666667)</f>
        <v>45478.66667</v>
      </c>
      <c r="K129" s="1">
        <f>IFERROR(__xludf.DUMMYFUNCTION("""COMPUTED_VALUE"""),147.87)</f>
        <v>147.87</v>
      </c>
      <c r="M129" s="2">
        <f>IFERROR(__xludf.DUMMYFUNCTION("""COMPUTED_VALUE"""),45478.66666666667)</f>
        <v>45478.66667</v>
      </c>
      <c r="N129" s="1">
        <f>IFERROR(__xludf.DUMMYFUNCTION("""COMPUTED_VALUE"""),5.4001309E7)</f>
        <v>54001309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IFERROR(__xludf.DUMMYFUNCTION("""COMPUTED_VALUE"""),147.91)</f>
        <v>147.91</v>
      </c>
      <c r="D130" s="2">
        <f>IFERROR(__xludf.DUMMYFUNCTION("""COMPUTED_VALUE"""),45481.66666666667)</f>
        <v>45481.66667</v>
      </c>
      <c r="E130" s="1">
        <f>IFERROR(__xludf.DUMMYFUNCTION("""COMPUTED_VALUE"""),148.65)</f>
        <v>148.65</v>
      </c>
      <c r="G130" s="2">
        <f>IFERROR(__xludf.DUMMYFUNCTION("""COMPUTED_VALUE"""),45481.66666666667)</f>
        <v>45481.66667</v>
      </c>
      <c r="H130" s="1">
        <f>IFERROR(__xludf.DUMMYFUNCTION("""COMPUTED_VALUE"""),147.2)</f>
        <v>147.2</v>
      </c>
      <c r="J130" s="2">
        <f>IFERROR(__xludf.DUMMYFUNCTION("""COMPUTED_VALUE"""),45481.66666666667)</f>
        <v>45481.66667</v>
      </c>
      <c r="K130" s="1">
        <f>IFERROR(__xludf.DUMMYFUNCTION("""COMPUTED_VALUE"""),148.34)</f>
        <v>148.34</v>
      </c>
      <c r="M130" s="2">
        <f>IFERROR(__xludf.DUMMYFUNCTION("""COMPUTED_VALUE"""),45481.66666666667)</f>
        <v>45481.66667</v>
      </c>
      <c r="N130" s="1">
        <f>IFERROR(__xludf.DUMMYFUNCTION("""COMPUTED_VALUE"""),4.234374E7)</f>
        <v>42343740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IFERROR(__xludf.DUMMYFUNCTION("""COMPUTED_VALUE"""),148.4)</f>
        <v>148.4</v>
      </c>
      <c r="D131" s="2">
        <f>IFERROR(__xludf.DUMMYFUNCTION("""COMPUTED_VALUE"""),45482.66666666667)</f>
        <v>45482.66667</v>
      </c>
      <c r="E131" s="1">
        <f>IFERROR(__xludf.DUMMYFUNCTION("""COMPUTED_VALUE"""),149.23)</f>
        <v>149.23</v>
      </c>
      <c r="G131" s="2">
        <f>IFERROR(__xludf.DUMMYFUNCTION("""COMPUTED_VALUE"""),45482.66666666667)</f>
        <v>45482.66667</v>
      </c>
      <c r="H131" s="1">
        <f>IFERROR(__xludf.DUMMYFUNCTION("""COMPUTED_VALUE"""),147.76)</f>
        <v>147.76</v>
      </c>
      <c r="J131" s="2">
        <f>IFERROR(__xludf.DUMMYFUNCTION("""COMPUTED_VALUE"""),45482.66666666667)</f>
        <v>45482.66667</v>
      </c>
      <c r="K131" s="1">
        <f>IFERROR(__xludf.DUMMYFUNCTION("""COMPUTED_VALUE"""),147.94)</f>
        <v>147.94</v>
      </c>
      <c r="M131" s="2">
        <f>IFERROR(__xludf.DUMMYFUNCTION("""COMPUTED_VALUE"""),45482.66666666667)</f>
        <v>45482.66667</v>
      </c>
      <c r="N131" s="1">
        <f>IFERROR(__xludf.DUMMYFUNCTION("""COMPUTED_VALUE"""),5.2274792E7)</f>
        <v>52274792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IFERROR(__xludf.DUMMYFUNCTION("""COMPUTED_VALUE"""),146.73)</f>
        <v>146.73</v>
      </c>
      <c r="D132" s="2">
        <f>IFERROR(__xludf.DUMMYFUNCTION("""COMPUTED_VALUE"""),45483.66666666667)</f>
        <v>45483.66667</v>
      </c>
      <c r="E132" s="1">
        <f>IFERROR(__xludf.DUMMYFUNCTION("""COMPUTED_VALUE"""),147.84)</f>
        <v>147.84</v>
      </c>
      <c r="G132" s="2">
        <f>IFERROR(__xludf.DUMMYFUNCTION("""COMPUTED_VALUE"""),45483.66666666667)</f>
        <v>45483.66667</v>
      </c>
      <c r="H132" s="1">
        <f>IFERROR(__xludf.DUMMYFUNCTION("""COMPUTED_VALUE"""),146.29)</f>
        <v>146.29</v>
      </c>
      <c r="J132" s="2">
        <f>IFERROR(__xludf.DUMMYFUNCTION("""COMPUTED_VALUE"""),45483.66666666667)</f>
        <v>45483.66667</v>
      </c>
      <c r="K132" s="1">
        <f>IFERROR(__xludf.DUMMYFUNCTION("""COMPUTED_VALUE"""),147.73)</f>
        <v>147.73</v>
      </c>
      <c r="M132" s="2">
        <f>IFERROR(__xludf.DUMMYFUNCTION("""COMPUTED_VALUE"""),45483.66666666667)</f>
        <v>45483.66667</v>
      </c>
      <c r="N132" s="1">
        <f>IFERROR(__xludf.DUMMYFUNCTION("""COMPUTED_VALUE"""),4.7865208E7)</f>
        <v>47865208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IFERROR(__xludf.DUMMYFUNCTION("""COMPUTED_VALUE"""),147.51)</f>
        <v>147.51</v>
      </c>
      <c r="D133" s="2">
        <f>IFERROR(__xludf.DUMMYFUNCTION("""COMPUTED_VALUE"""),45484.66666666667)</f>
        <v>45484.66667</v>
      </c>
      <c r="E133" s="1">
        <f>IFERROR(__xludf.DUMMYFUNCTION("""COMPUTED_VALUE"""),148.29)</f>
        <v>148.29</v>
      </c>
      <c r="G133" s="2">
        <f>IFERROR(__xludf.DUMMYFUNCTION("""COMPUTED_VALUE"""),45484.66666666667)</f>
        <v>45484.66667</v>
      </c>
      <c r="H133" s="1">
        <f>IFERROR(__xludf.DUMMYFUNCTION("""COMPUTED_VALUE"""),146.77)</f>
        <v>146.77</v>
      </c>
      <c r="J133" s="2">
        <f>IFERROR(__xludf.DUMMYFUNCTION("""COMPUTED_VALUE"""),45484.66666666667)</f>
        <v>45484.66667</v>
      </c>
      <c r="K133" s="1">
        <f>IFERROR(__xludf.DUMMYFUNCTION("""COMPUTED_VALUE"""),148.15)</f>
        <v>148.15</v>
      </c>
      <c r="M133" s="2">
        <f>IFERROR(__xludf.DUMMYFUNCTION("""COMPUTED_VALUE"""),45484.66666666667)</f>
        <v>45484.66667</v>
      </c>
      <c r="N133" s="1">
        <f>IFERROR(__xludf.DUMMYFUNCTION("""COMPUTED_VALUE"""),4.2081646E7)</f>
        <v>42081646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IFERROR(__xludf.DUMMYFUNCTION("""COMPUTED_VALUE"""),148.02)</f>
        <v>148.02</v>
      </c>
      <c r="D134" s="2">
        <f>IFERROR(__xludf.DUMMYFUNCTION("""COMPUTED_VALUE"""),45485.66666666667)</f>
        <v>45485.66667</v>
      </c>
      <c r="E134" s="1">
        <f>IFERROR(__xludf.DUMMYFUNCTION("""COMPUTED_VALUE"""),148.81)</f>
        <v>148.81</v>
      </c>
      <c r="G134" s="2">
        <f>IFERROR(__xludf.DUMMYFUNCTION("""COMPUTED_VALUE"""),45485.66666666667)</f>
        <v>45485.66667</v>
      </c>
      <c r="H134" s="1">
        <f>IFERROR(__xludf.DUMMYFUNCTION("""COMPUTED_VALUE"""),147.26)</f>
        <v>147.26</v>
      </c>
      <c r="J134" s="2">
        <f>IFERROR(__xludf.DUMMYFUNCTION("""COMPUTED_VALUE"""),45485.66666666667)</f>
        <v>45485.66667</v>
      </c>
      <c r="K134" s="1">
        <f>IFERROR(__xludf.DUMMYFUNCTION("""COMPUTED_VALUE"""),148.4)</f>
        <v>148.4</v>
      </c>
      <c r="M134" s="2">
        <f>IFERROR(__xludf.DUMMYFUNCTION("""COMPUTED_VALUE"""),45485.66666666667)</f>
        <v>45485.66667</v>
      </c>
      <c r="N134" s="1">
        <f>IFERROR(__xludf.DUMMYFUNCTION("""COMPUTED_VALUE"""),5.336598E7)</f>
        <v>53365980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IFERROR(__xludf.DUMMYFUNCTION("""COMPUTED_VALUE"""),148.35)</f>
        <v>148.35</v>
      </c>
      <c r="D135" s="2">
        <f>IFERROR(__xludf.DUMMYFUNCTION("""COMPUTED_VALUE"""),45488.66666666667)</f>
        <v>45488.66667</v>
      </c>
      <c r="E135" s="1">
        <f>IFERROR(__xludf.DUMMYFUNCTION("""COMPUTED_VALUE"""),148.55)</f>
        <v>148.55</v>
      </c>
      <c r="G135" s="2">
        <f>IFERROR(__xludf.DUMMYFUNCTION("""COMPUTED_VALUE"""),45488.66666666667)</f>
        <v>45488.66667</v>
      </c>
      <c r="H135" s="1">
        <f>IFERROR(__xludf.DUMMYFUNCTION("""COMPUTED_VALUE"""),147.05)</f>
        <v>147.05</v>
      </c>
      <c r="J135" s="2">
        <f>IFERROR(__xludf.DUMMYFUNCTION("""COMPUTED_VALUE"""),45488.66666666667)</f>
        <v>45488.66667</v>
      </c>
      <c r="K135" s="1">
        <f>IFERROR(__xludf.DUMMYFUNCTION("""COMPUTED_VALUE"""),147.29)</f>
        <v>147.29</v>
      </c>
      <c r="M135" s="2">
        <f>IFERROR(__xludf.DUMMYFUNCTION("""COMPUTED_VALUE"""),45488.66666666667)</f>
        <v>45488.66667</v>
      </c>
      <c r="N135" s="1">
        <f>IFERROR(__xludf.DUMMYFUNCTION("""COMPUTED_VALUE"""),5.63672E7)</f>
        <v>56367200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IFERROR(__xludf.DUMMYFUNCTION("""COMPUTED_VALUE"""),147.41)</f>
        <v>147.41</v>
      </c>
      <c r="D136" s="2">
        <f>IFERROR(__xludf.DUMMYFUNCTION("""COMPUTED_VALUE"""),45489.66666666667)</f>
        <v>45489.66667</v>
      </c>
      <c r="E136" s="1">
        <f>IFERROR(__xludf.DUMMYFUNCTION("""COMPUTED_VALUE"""),149.35)</f>
        <v>149.35</v>
      </c>
      <c r="G136" s="2">
        <f>IFERROR(__xludf.DUMMYFUNCTION("""COMPUTED_VALUE"""),45489.66666666667)</f>
        <v>45489.66667</v>
      </c>
      <c r="H136" s="1">
        <f>IFERROR(__xludf.DUMMYFUNCTION("""COMPUTED_VALUE"""),147.4)</f>
        <v>147.4</v>
      </c>
      <c r="J136" s="2">
        <f>IFERROR(__xludf.DUMMYFUNCTION("""COMPUTED_VALUE"""),45489.66666666667)</f>
        <v>45489.66667</v>
      </c>
      <c r="K136" s="1">
        <f>IFERROR(__xludf.DUMMYFUNCTION("""COMPUTED_VALUE"""),149.24)</f>
        <v>149.24</v>
      </c>
      <c r="M136" s="2">
        <f>IFERROR(__xludf.DUMMYFUNCTION("""COMPUTED_VALUE"""),45489.66666666667)</f>
        <v>45489.66667</v>
      </c>
      <c r="N136" s="1">
        <f>IFERROR(__xludf.DUMMYFUNCTION("""COMPUTED_VALUE"""),4.6827821E7)</f>
        <v>46827821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IFERROR(__xludf.DUMMYFUNCTION("""COMPUTED_VALUE"""),149.5)</f>
        <v>149.5</v>
      </c>
      <c r="D137" s="2">
        <f>IFERROR(__xludf.DUMMYFUNCTION("""COMPUTED_VALUE"""),45490.66666666667)</f>
        <v>45490.66667</v>
      </c>
      <c r="E137" s="1">
        <f>IFERROR(__xludf.DUMMYFUNCTION("""COMPUTED_VALUE"""),151.18)</f>
        <v>151.18</v>
      </c>
      <c r="G137" s="2">
        <f>IFERROR(__xludf.DUMMYFUNCTION("""COMPUTED_VALUE"""),45490.66666666667)</f>
        <v>45490.66667</v>
      </c>
      <c r="H137" s="1">
        <f>IFERROR(__xludf.DUMMYFUNCTION("""COMPUTED_VALUE"""),149.5)</f>
        <v>149.5</v>
      </c>
      <c r="J137" s="2">
        <f>IFERROR(__xludf.DUMMYFUNCTION("""COMPUTED_VALUE"""),45490.66666666667)</f>
        <v>45490.66667</v>
      </c>
      <c r="K137" s="1">
        <f>IFERROR(__xludf.DUMMYFUNCTION("""COMPUTED_VALUE"""),151.01)</f>
        <v>151.01</v>
      </c>
      <c r="M137" s="2">
        <f>IFERROR(__xludf.DUMMYFUNCTION("""COMPUTED_VALUE"""),45490.66666666667)</f>
        <v>45490.66667</v>
      </c>
      <c r="N137" s="1">
        <f>IFERROR(__xludf.DUMMYFUNCTION("""COMPUTED_VALUE"""),6.7237653E7)</f>
        <v>67237653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IFERROR(__xludf.DUMMYFUNCTION("""COMPUTED_VALUE"""),150.88)</f>
        <v>150.88</v>
      </c>
      <c r="D138" s="2">
        <f>IFERROR(__xludf.DUMMYFUNCTION("""COMPUTED_VALUE"""),45491.66666666667)</f>
        <v>45491.66667</v>
      </c>
      <c r="E138" s="1">
        <f>IFERROR(__xludf.DUMMYFUNCTION("""COMPUTED_VALUE"""),152.17)</f>
        <v>152.17</v>
      </c>
      <c r="G138" s="2">
        <f>IFERROR(__xludf.DUMMYFUNCTION("""COMPUTED_VALUE"""),45491.66666666667)</f>
        <v>45491.66667</v>
      </c>
      <c r="H138" s="1">
        <f>IFERROR(__xludf.DUMMYFUNCTION("""COMPUTED_VALUE"""),150.0)</f>
        <v>150</v>
      </c>
      <c r="J138" s="2">
        <f>IFERROR(__xludf.DUMMYFUNCTION("""COMPUTED_VALUE"""),45491.66666666667)</f>
        <v>45491.66667</v>
      </c>
      <c r="K138" s="1">
        <f>IFERROR(__xludf.DUMMYFUNCTION("""COMPUTED_VALUE"""),150.79)</f>
        <v>150.79</v>
      </c>
      <c r="M138" s="2">
        <f>IFERROR(__xludf.DUMMYFUNCTION("""COMPUTED_VALUE"""),45491.66666666667)</f>
        <v>45491.66667</v>
      </c>
      <c r="N138" s="1">
        <f>IFERROR(__xludf.DUMMYFUNCTION("""COMPUTED_VALUE"""),5.587203E7)</f>
        <v>55872030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IFERROR(__xludf.DUMMYFUNCTION("""COMPUTED_VALUE"""),150.96)</f>
        <v>150.96</v>
      </c>
      <c r="D139" s="2">
        <f>IFERROR(__xludf.DUMMYFUNCTION("""COMPUTED_VALUE"""),45492.66666666667)</f>
        <v>45492.66667</v>
      </c>
      <c r="E139" s="1">
        <f>IFERROR(__xludf.DUMMYFUNCTION("""COMPUTED_VALUE"""),150.99)</f>
        <v>150.99</v>
      </c>
      <c r="G139" s="2">
        <f>IFERROR(__xludf.DUMMYFUNCTION("""COMPUTED_VALUE"""),45492.66666666667)</f>
        <v>45492.66667</v>
      </c>
      <c r="H139" s="1">
        <f>IFERROR(__xludf.DUMMYFUNCTION("""COMPUTED_VALUE"""),149.49)</f>
        <v>149.49</v>
      </c>
      <c r="J139" s="2">
        <f>IFERROR(__xludf.DUMMYFUNCTION("""COMPUTED_VALUE"""),45492.66666666667)</f>
        <v>45492.66667</v>
      </c>
      <c r="K139" s="1">
        <f>IFERROR(__xludf.DUMMYFUNCTION("""COMPUTED_VALUE"""),149.92)</f>
        <v>149.92</v>
      </c>
      <c r="M139" s="2">
        <f>IFERROR(__xludf.DUMMYFUNCTION("""COMPUTED_VALUE"""),45492.66666666667)</f>
        <v>45492.66667</v>
      </c>
      <c r="N139" s="1">
        <f>IFERROR(__xludf.DUMMYFUNCTION("""COMPUTED_VALUE"""),5.1095684E7)</f>
        <v>51095684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IFERROR(__xludf.DUMMYFUNCTION("""COMPUTED_VALUE"""),148.72)</f>
        <v>148.72</v>
      </c>
      <c r="D140" s="2">
        <f>IFERROR(__xludf.DUMMYFUNCTION("""COMPUTED_VALUE"""),45495.66666666667)</f>
        <v>45495.66667</v>
      </c>
      <c r="E140" s="1">
        <f>IFERROR(__xludf.DUMMYFUNCTION("""COMPUTED_VALUE"""),148.72)</f>
        <v>148.72</v>
      </c>
      <c r="G140" s="2">
        <f>IFERROR(__xludf.DUMMYFUNCTION("""COMPUTED_VALUE"""),45495.66666666667)</f>
        <v>45495.66667</v>
      </c>
      <c r="H140" s="1">
        <f>IFERROR(__xludf.DUMMYFUNCTION("""COMPUTED_VALUE"""),142.95)</f>
        <v>142.95</v>
      </c>
      <c r="J140" s="2">
        <f>IFERROR(__xludf.DUMMYFUNCTION("""COMPUTED_VALUE"""),45495.66666666667)</f>
        <v>45495.66667</v>
      </c>
      <c r="K140" s="1">
        <f>IFERROR(__xludf.DUMMYFUNCTION("""COMPUTED_VALUE"""),143.71)</f>
        <v>143.71</v>
      </c>
      <c r="M140" s="2">
        <f>IFERROR(__xludf.DUMMYFUNCTION("""COMPUTED_VALUE"""),45495.66666666667)</f>
        <v>45495.66667</v>
      </c>
      <c r="N140" s="1">
        <f>IFERROR(__xludf.DUMMYFUNCTION("""COMPUTED_VALUE"""),1.04451193E8)</f>
        <v>104451193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IFERROR(__xludf.DUMMYFUNCTION("""COMPUTED_VALUE"""),143.2)</f>
        <v>143.2</v>
      </c>
      <c r="D141" s="2">
        <f>IFERROR(__xludf.DUMMYFUNCTION("""COMPUTED_VALUE"""),45496.66666666667)</f>
        <v>45496.66667</v>
      </c>
      <c r="E141" s="1">
        <f>IFERROR(__xludf.DUMMYFUNCTION("""COMPUTED_VALUE"""),143.8)</f>
        <v>143.8</v>
      </c>
      <c r="G141" s="2">
        <f>IFERROR(__xludf.DUMMYFUNCTION("""COMPUTED_VALUE"""),45496.66666666667)</f>
        <v>45496.66667</v>
      </c>
      <c r="H141" s="1">
        <f>IFERROR(__xludf.DUMMYFUNCTION("""COMPUTED_VALUE"""),142.12)</f>
        <v>142.12</v>
      </c>
      <c r="J141" s="2">
        <f>IFERROR(__xludf.DUMMYFUNCTION("""COMPUTED_VALUE"""),45496.66666666667)</f>
        <v>45496.66667</v>
      </c>
      <c r="K141" s="1">
        <f>IFERROR(__xludf.DUMMYFUNCTION("""COMPUTED_VALUE"""),142.37)</f>
        <v>142.37</v>
      </c>
      <c r="M141" s="2">
        <f>IFERROR(__xludf.DUMMYFUNCTION("""COMPUTED_VALUE"""),45496.66666666667)</f>
        <v>45496.66667</v>
      </c>
      <c r="N141" s="1">
        <f>IFERROR(__xludf.DUMMYFUNCTION("""COMPUTED_VALUE"""),9.9789062E7)</f>
        <v>99789062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IFERROR(__xludf.DUMMYFUNCTION("""COMPUTED_VALUE"""),144.98)</f>
        <v>144.98</v>
      </c>
      <c r="D142" s="2">
        <f>IFERROR(__xludf.DUMMYFUNCTION("""COMPUTED_VALUE"""),45497.66666666667)</f>
        <v>45497.66667</v>
      </c>
      <c r="E142" s="1">
        <f>IFERROR(__xludf.DUMMYFUNCTION("""COMPUTED_VALUE"""),146.51)</f>
        <v>146.51</v>
      </c>
      <c r="G142" s="2">
        <f>IFERROR(__xludf.DUMMYFUNCTION("""COMPUTED_VALUE"""),45497.66666666667)</f>
        <v>45497.66667</v>
      </c>
      <c r="H142" s="1">
        <f>IFERROR(__xludf.DUMMYFUNCTION("""COMPUTED_VALUE"""),143.8)</f>
        <v>143.8</v>
      </c>
      <c r="J142" s="2">
        <f>IFERROR(__xludf.DUMMYFUNCTION("""COMPUTED_VALUE"""),45497.66666666667)</f>
        <v>45497.66667</v>
      </c>
      <c r="K142" s="1">
        <f>IFERROR(__xludf.DUMMYFUNCTION("""COMPUTED_VALUE"""),146.13)</f>
        <v>146.13</v>
      </c>
      <c r="M142" s="2">
        <f>IFERROR(__xludf.DUMMYFUNCTION("""COMPUTED_VALUE"""),45497.66666666667)</f>
        <v>45497.66667</v>
      </c>
      <c r="N142" s="1">
        <f>IFERROR(__xludf.DUMMYFUNCTION("""COMPUTED_VALUE"""),9.3540373E7)</f>
        <v>93540373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IFERROR(__xludf.DUMMYFUNCTION("""COMPUTED_VALUE"""),146.92)</f>
        <v>146.92</v>
      </c>
      <c r="D143" s="2">
        <f>IFERROR(__xludf.DUMMYFUNCTION("""COMPUTED_VALUE"""),45498.66666666667)</f>
        <v>45498.66667</v>
      </c>
      <c r="E143" s="1">
        <f>IFERROR(__xludf.DUMMYFUNCTION("""COMPUTED_VALUE"""),150.19)</f>
        <v>150.19</v>
      </c>
      <c r="G143" s="2">
        <f>IFERROR(__xludf.DUMMYFUNCTION("""COMPUTED_VALUE"""),45498.66666666667)</f>
        <v>45498.66667</v>
      </c>
      <c r="H143" s="1">
        <f>IFERROR(__xludf.DUMMYFUNCTION("""COMPUTED_VALUE"""),146.2)</f>
        <v>146.2</v>
      </c>
      <c r="J143" s="2">
        <f>IFERROR(__xludf.DUMMYFUNCTION("""COMPUTED_VALUE"""),45498.66666666667)</f>
        <v>45498.66667</v>
      </c>
      <c r="K143" s="1">
        <f>IFERROR(__xludf.DUMMYFUNCTION("""COMPUTED_VALUE"""),146.3)</f>
        <v>146.3</v>
      </c>
      <c r="M143" s="2">
        <f>IFERROR(__xludf.DUMMYFUNCTION("""COMPUTED_VALUE"""),45498.66666666667)</f>
        <v>45498.66667</v>
      </c>
      <c r="N143" s="1">
        <f>IFERROR(__xludf.DUMMYFUNCTION("""COMPUTED_VALUE"""),7.9710897E7)</f>
        <v>79710897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IFERROR(__xludf.DUMMYFUNCTION("""COMPUTED_VALUE"""),146.29)</f>
        <v>146.29</v>
      </c>
      <c r="D144" s="2">
        <f>IFERROR(__xludf.DUMMYFUNCTION("""COMPUTED_VALUE"""),45499.66666666667)</f>
        <v>45499.66667</v>
      </c>
      <c r="E144" s="1">
        <f>IFERROR(__xludf.DUMMYFUNCTION("""COMPUTED_VALUE"""),146.72)</f>
        <v>146.72</v>
      </c>
      <c r="G144" s="2">
        <f>IFERROR(__xludf.DUMMYFUNCTION("""COMPUTED_VALUE"""),45499.66666666667)</f>
        <v>45499.66667</v>
      </c>
      <c r="H144" s="1">
        <f>IFERROR(__xludf.DUMMYFUNCTION("""COMPUTED_VALUE"""),144.91)</f>
        <v>144.91</v>
      </c>
      <c r="J144" s="2">
        <f>IFERROR(__xludf.DUMMYFUNCTION("""COMPUTED_VALUE"""),45499.66666666667)</f>
        <v>45499.66667</v>
      </c>
      <c r="K144" s="1">
        <f>IFERROR(__xludf.DUMMYFUNCTION("""COMPUTED_VALUE"""),146.17)</f>
        <v>146.17</v>
      </c>
      <c r="M144" s="2">
        <f>IFERROR(__xludf.DUMMYFUNCTION("""COMPUTED_VALUE"""),45499.66666666667)</f>
        <v>45499.66667</v>
      </c>
      <c r="N144" s="1">
        <f>IFERROR(__xludf.DUMMYFUNCTION("""COMPUTED_VALUE"""),5.1073939E7)</f>
        <v>51073939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IFERROR(__xludf.DUMMYFUNCTION("""COMPUTED_VALUE"""),146.12)</f>
        <v>146.12</v>
      </c>
      <c r="D145" s="2">
        <f>IFERROR(__xludf.DUMMYFUNCTION("""COMPUTED_VALUE"""),45502.66666666667)</f>
        <v>45502.66667</v>
      </c>
      <c r="E145" s="1">
        <f>IFERROR(__xludf.DUMMYFUNCTION("""COMPUTED_VALUE"""),146.38)</f>
        <v>146.38</v>
      </c>
      <c r="G145" s="2">
        <f>IFERROR(__xludf.DUMMYFUNCTION("""COMPUTED_VALUE"""),45502.66666666667)</f>
        <v>45502.66667</v>
      </c>
      <c r="H145" s="1">
        <f>IFERROR(__xludf.DUMMYFUNCTION("""COMPUTED_VALUE"""),145.19)</f>
        <v>145.19</v>
      </c>
      <c r="J145" s="2">
        <f>IFERROR(__xludf.DUMMYFUNCTION("""COMPUTED_VALUE"""),45502.66666666667)</f>
        <v>45502.66667</v>
      </c>
      <c r="K145" s="1">
        <f>IFERROR(__xludf.DUMMYFUNCTION("""COMPUTED_VALUE"""),146.12)</f>
        <v>146.12</v>
      </c>
      <c r="M145" s="2">
        <f>IFERROR(__xludf.DUMMYFUNCTION("""COMPUTED_VALUE"""),45502.66666666667)</f>
        <v>45502.66667</v>
      </c>
      <c r="N145" s="1">
        <f>IFERROR(__xludf.DUMMYFUNCTION("""COMPUTED_VALUE"""),4.8474224E7)</f>
        <v>48474224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IFERROR(__xludf.DUMMYFUNCTION("""COMPUTED_VALUE"""),146.24)</f>
        <v>146.24</v>
      </c>
      <c r="D146" s="2">
        <f>IFERROR(__xludf.DUMMYFUNCTION("""COMPUTED_VALUE"""),45503.66666666667)</f>
        <v>45503.66667</v>
      </c>
      <c r="E146" s="1">
        <f>IFERROR(__xludf.DUMMYFUNCTION("""COMPUTED_VALUE"""),146.72)</f>
        <v>146.72</v>
      </c>
      <c r="G146" s="2">
        <f>IFERROR(__xludf.DUMMYFUNCTION("""COMPUTED_VALUE"""),45503.66666666667)</f>
        <v>45503.66667</v>
      </c>
      <c r="H146" s="1">
        <f>IFERROR(__xludf.DUMMYFUNCTION("""COMPUTED_VALUE"""),145.52)</f>
        <v>145.52</v>
      </c>
      <c r="J146" s="2">
        <f>IFERROR(__xludf.DUMMYFUNCTION("""COMPUTED_VALUE"""),45503.66666666667)</f>
        <v>45503.66667</v>
      </c>
      <c r="K146" s="1">
        <f>IFERROR(__xludf.DUMMYFUNCTION("""COMPUTED_VALUE"""),146.03)</f>
        <v>146.03</v>
      </c>
      <c r="M146" s="2">
        <f>IFERROR(__xludf.DUMMYFUNCTION("""COMPUTED_VALUE"""),45503.66666666667)</f>
        <v>45503.66667</v>
      </c>
      <c r="N146" s="1">
        <f>IFERROR(__xludf.DUMMYFUNCTION("""COMPUTED_VALUE"""),5.0602978E7)</f>
        <v>50602978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IFERROR(__xludf.DUMMYFUNCTION("""COMPUTED_VALUE"""),146.75)</f>
        <v>146.75</v>
      </c>
      <c r="D147" s="2">
        <f>IFERROR(__xludf.DUMMYFUNCTION("""COMPUTED_VALUE"""),45504.66666666667)</f>
        <v>45504.66667</v>
      </c>
      <c r="E147" s="1">
        <f>IFERROR(__xludf.DUMMYFUNCTION("""COMPUTED_VALUE"""),149.2)</f>
        <v>149.2</v>
      </c>
      <c r="G147" s="2">
        <f>IFERROR(__xludf.DUMMYFUNCTION("""COMPUTED_VALUE"""),45504.66666666667)</f>
        <v>45504.66667</v>
      </c>
      <c r="H147" s="1">
        <f>IFERROR(__xludf.DUMMYFUNCTION("""COMPUTED_VALUE"""),146.28)</f>
        <v>146.28</v>
      </c>
      <c r="J147" s="2">
        <f>IFERROR(__xludf.DUMMYFUNCTION("""COMPUTED_VALUE"""),45504.66666666667)</f>
        <v>45504.66667</v>
      </c>
      <c r="K147" s="1">
        <f>IFERROR(__xludf.DUMMYFUNCTION("""COMPUTED_VALUE"""),148.83)</f>
        <v>148.83</v>
      </c>
      <c r="M147" s="2">
        <f>IFERROR(__xludf.DUMMYFUNCTION("""COMPUTED_VALUE"""),45504.66666666667)</f>
        <v>45504.66667</v>
      </c>
      <c r="N147" s="1">
        <f>IFERROR(__xludf.DUMMYFUNCTION("""COMPUTED_VALUE"""),7.2928108E7)</f>
        <v>72928108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IFERROR(__xludf.DUMMYFUNCTION("""COMPUTED_VALUE"""),149.01)</f>
        <v>149.01</v>
      </c>
      <c r="D148" s="2">
        <f>IFERROR(__xludf.DUMMYFUNCTION("""COMPUTED_VALUE"""),45505.66666666667)</f>
        <v>45505.66667</v>
      </c>
      <c r="E148" s="1">
        <f>IFERROR(__xludf.DUMMYFUNCTION("""COMPUTED_VALUE"""),151.26)</f>
        <v>151.26</v>
      </c>
      <c r="G148" s="2">
        <f>IFERROR(__xludf.DUMMYFUNCTION("""COMPUTED_VALUE"""),45505.66666666667)</f>
        <v>45505.66667</v>
      </c>
      <c r="H148" s="1">
        <f>IFERROR(__xludf.DUMMYFUNCTION("""COMPUTED_VALUE"""),148.29)</f>
        <v>148.29</v>
      </c>
      <c r="J148" s="2">
        <f>IFERROR(__xludf.DUMMYFUNCTION("""COMPUTED_VALUE"""),45505.66666666667)</f>
        <v>45505.66667</v>
      </c>
      <c r="K148" s="1">
        <f>IFERROR(__xludf.DUMMYFUNCTION("""COMPUTED_VALUE"""),150.77)</f>
        <v>150.77</v>
      </c>
      <c r="M148" s="2">
        <f>IFERROR(__xludf.DUMMYFUNCTION("""COMPUTED_VALUE"""),45505.66666666667)</f>
        <v>45505.66667</v>
      </c>
      <c r="N148" s="1">
        <f>IFERROR(__xludf.DUMMYFUNCTION("""COMPUTED_VALUE"""),6.9977753E7)</f>
        <v>69977753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IFERROR(__xludf.DUMMYFUNCTION("""COMPUTED_VALUE"""),152.19)</f>
        <v>152.19</v>
      </c>
      <c r="D149" s="2">
        <f>IFERROR(__xludf.DUMMYFUNCTION("""COMPUTED_VALUE"""),45506.66666666667)</f>
        <v>45506.66667</v>
      </c>
      <c r="E149" s="1">
        <f>IFERROR(__xludf.DUMMYFUNCTION("""COMPUTED_VALUE"""),154.77)</f>
        <v>154.77</v>
      </c>
      <c r="G149" s="2">
        <f>IFERROR(__xludf.DUMMYFUNCTION("""COMPUTED_VALUE"""),45506.66666666667)</f>
        <v>45506.66667</v>
      </c>
      <c r="H149" s="1">
        <f>IFERROR(__xludf.DUMMYFUNCTION("""COMPUTED_VALUE"""),149.56)</f>
        <v>149.56</v>
      </c>
      <c r="J149" s="2">
        <f>IFERROR(__xludf.DUMMYFUNCTION("""COMPUTED_VALUE"""),45506.66666666667)</f>
        <v>45506.66667</v>
      </c>
      <c r="K149" s="1">
        <f>IFERROR(__xludf.DUMMYFUNCTION("""COMPUTED_VALUE"""),150.83)</f>
        <v>150.83</v>
      </c>
      <c r="M149" s="2">
        <f>IFERROR(__xludf.DUMMYFUNCTION("""COMPUTED_VALUE"""),45506.66666666667)</f>
        <v>45506.66667</v>
      </c>
      <c r="N149" s="1">
        <f>IFERROR(__xludf.DUMMYFUNCTION("""COMPUTED_VALUE"""),8.2712649E7)</f>
        <v>82712649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IFERROR(__xludf.DUMMYFUNCTION("""COMPUTED_VALUE"""),148.19)</f>
        <v>148.19</v>
      </c>
      <c r="D150" s="2">
        <f>IFERROR(__xludf.DUMMYFUNCTION("""COMPUTED_VALUE"""),45509.66666666667)</f>
        <v>45509.66667</v>
      </c>
      <c r="E150" s="1">
        <f>IFERROR(__xludf.DUMMYFUNCTION("""COMPUTED_VALUE"""),149.49)</f>
        <v>149.49</v>
      </c>
      <c r="G150" s="2">
        <f>IFERROR(__xludf.DUMMYFUNCTION("""COMPUTED_VALUE"""),45509.66666666667)</f>
        <v>45509.66667</v>
      </c>
      <c r="H150" s="1">
        <f>IFERROR(__xludf.DUMMYFUNCTION("""COMPUTED_VALUE"""),146.89)</f>
        <v>146.89</v>
      </c>
      <c r="J150" s="2">
        <f>IFERROR(__xludf.DUMMYFUNCTION("""COMPUTED_VALUE"""),45509.66666666667)</f>
        <v>45509.66667</v>
      </c>
      <c r="K150" s="1">
        <f>IFERROR(__xludf.DUMMYFUNCTION("""COMPUTED_VALUE"""),147.43)</f>
        <v>147.43</v>
      </c>
      <c r="M150" s="2">
        <f>IFERROR(__xludf.DUMMYFUNCTION("""COMPUTED_VALUE"""),45509.66666666667)</f>
        <v>45509.66667</v>
      </c>
      <c r="N150" s="1">
        <f>IFERROR(__xludf.DUMMYFUNCTION("""COMPUTED_VALUE"""),8.7304098E7)</f>
        <v>87304098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IFERROR(__xludf.DUMMYFUNCTION("""COMPUTED_VALUE"""),147.65)</f>
        <v>147.65</v>
      </c>
      <c r="D151" s="2">
        <f>IFERROR(__xludf.DUMMYFUNCTION("""COMPUTED_VALUE"""),45510.66666666667)</f>
        <v>45510.66667</v>
      </c>
      <c r="E151" s="1">
        <f>IFERROR(__xludf.DUMMYFUNCTION("""COMPUTED_VALUE"""),150.5)</f>
        <v>150.5</v>
      </c>
      <c r="G151" s="2">
        <f>IFERROR(__xludf.DUMMYFUNCTION("""COMPUTED_VALUE"""),45510.66666666667)</f>
        <v>45510.66667</v>
      </c>
      <c r="H151" s="1">
        <f>IFERROR(__xludf.DUMMYFUNCTION("""COMPUTED_VALUE"""),147.37)</f>
        <v>147.37</v>
      </c>
      <c r="J151" s="2">
        <f>IFERROR(__xludf.DUMMYFUNCTION("""COMPUTED_VALUE"""),45510.66666666667)</f>
        <v>45510.66667</v>
      </c>
      <c r="K151" s="1">
        <f>IFERROR(__xludf.DUMMYFUNCTION("""COMPUTED_VALUE"""),149.56)</f>
        <v>149.56</v>
      </c>
      <c r="M151" s="2">
        <f>IFERROR(__xludf.DUMMYFUNCTION("""COMPUTED_VALUE"""),45510.66666666667)</f>
        <v>45510.66667</v>
      </c>
      <c r="N151" s="1">
        <f>IFERROR(__xludf.DUMMYFUNCTION("""COMPUTED_VALUE"""),5.9926174E7)</f>
        <v>59926174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IFERROR(__xludf.DUMMYFUNCTION("""COMPUTED_VALUE"""),149.84)</f>
        <v>149.84</v>
      </c>
      <c r="D152" s="2">
        <f>IFERROR(__xludf.DUMMYFUNCTION("""COMPUTED_VALUE"""),45511.66666666667)</f>
        <v>45511.66667</v>
      </c>
      <c r="E152" s="1">
        <f>IFERROR(__xludf.DUMMYFUNCTION("""COMPUTED_VALUE"""),151.75)</f>
        <v>151.75</v>
      </c>
      <c r="G152" s="2">
        <f>IFERROR(__xludf.DUMMYFUNCTION("""COMPUTED_VALUE"""),45511.66666666667)</f>
        <v>45511.66667</v>
      </c>
      <c r="H152" s="1">
        <f>IFERROR(__xludf.DUMMYFUNCTION("""COMPUTED_VALUE"""),149.48)</f>
        <v>149.48</v>
      </c>
      <c r="J152" s="2">
        <f>IFERROR(__xludf.DUMMYFUNCTION("""COMPUTED_VALUE"""),45511.66666666667)</f>
        <v>45511.66667</v>
      </c>
      <c r="K152" s="1">
        <f>IFERROR(__xludf.DUMMYFUNCTION("""COMPUTED_VALUE"""),149.87)</f>
        <v>149.87</v>
      </c>
      <c r="M152" s="2">
        <f>IFERROR(__xludf.DUMMYFUNCTION("""COMPUTED_VALUE"""),45511.66666666667)</f>
        <v>45511.66667</v>
      </c>
      <c r="N152" s="1">
        <f>IFERROR(__xludf.DUMMYFUNCTION("""COMPUTED_VALUE"""),4.8766196E7)</f>
        <v>48766196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IFERROR(__xludf.DUMMYFUNCTION("""COMPUTED_VALUE"""),149.85)</f>
        <v>149.85</v>
      </c>
      <c r="D153" s="2">
        <f>IFERROR(__xludf.DUMMYFUNCTION("""COMPUTED_VALUE"""),45512.66666666667)</f>
        <v>45512.66667</v>
      </c>
      <c r="E153" s="1">
        <f>IFERROR(__xludf.DUMMYFUNCTION("""COMPUTED_VALUE"""),151.64)</f>
        <v>151.64</v>
      </c>
      <c r="G153" s="2">
        <f>IFERROR(__xludf.DUMMYFUNCTION("""COMPUTED_VALUE"""),45512.66666666667)</f>
        <v>45512.66667</v>
      </c>
      <c r="H153" s="1">
        <f>IFERROR(__xludf.DUMMYFUNCTION("""COMPUTED_VALUE"""),149.78)</f>
        <v>149.78</v>
      </c>
      <c r="J153" s="2">
        <f>IFERROR(__xludf.DUMMYFUNCTION("""COMPUTED_VALUE"""),45512.66666666667)</f>
        <v>45512.66667</v>
      </c>
      <c r="K153" s="1">
        <f>IFERROR(__xludf.DUMMYFUNCTION("""COMPUTED_VALUE"""),151.23)</f>
        <v>151.23</v>
      </c>
      <c r="M153" s="2">
        <f>IFERROR(__xludf.DUMMYFUNCTION("""COMPUTED_VALUE"""),45512.66666666667)</f>
        <v>45512.66667</v>
      </c>
      <c r="N153" s="1">
        <f>IFERROR(__xludf.DUMMYFUNCTION("""COMPUTED_VALUE"""),4.8815193E7)</f>
        <v>48815193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IFERROR(__xludf.DUMMYFUNCTION("""COMPUTED_VALUE"""),151.17)</f>
        <v>151.17</v>
      </c>
      <c r="D154" s="2">
        <f>IFERROR(__xludf.DUMMYFUNCTION("""COMPUTED_VALUE"""),45513.66666666667)</f>
        <v>45513.66667</v>
      </c>
      <c r="E154" s="1">
        <f>IFERROR(__xludf.DUMMYFUNCTION("""COMPUTED_VALUE"""),152.17)</f>
        <v>152.17</v>
      </c>
      <c r="G154" s="2">
        <f>IFERROR(__xludf.DUMMYFUNCTION("""COMPUTED_VALUE"""),45513.66666666667)</f>
        <v>45513.66667</v>
      </c>
      <c r="H154" s="1">
        <f>IFERROR(__xludf.DUMMYFUNCTION("""COMPUTED_VALUE"""),150.0)</f>
        <v>150</v>
      </c>
      <c r="J154" s="2">
        <f>IFERROR(__xludf.DUMMYFUNCTION("""COMPUTED_VALUE"""),45513.66666666667)</f>
        <v>45513.66667</v>
      </c>
      <c r="K154" s="1">
        <f>IFERROR(__xludf.DUMMYFUNCTION("""COMPUTED_VALUE"""),151.94)</f>
        <v>151.94</v>
      </c>
      <c r="M154" s="2">
        <f>IFERROR(__xludf.DUMMYFUNCTION("""COMPUTED_VALUE"""),45513.66666666667)</f>
        <v>45513.66667</v>
      </c>
      <c r="N154" s="1">
        <f>IFERROR(__xludf.DUMMYFUNCTION("""COMPUTED_VALUE"""),3.9521085E7)</f>
        <v>39521085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IFERROR(__xludf.DUMMYFUNCTION("""COMPUTED_VALUE"""),152.09)</f>
        <v>152.09</v>
      </c>
      <c r="D155" s="2">
        <f>IFERROR(__xludf.DUMMYFUNCTION("""COMPUTED_VALUE"""),45516.66666666667)</f>
        <v>45516.66667</v>
      </c>
      <c r="E155" s="1">
        <f>IFERROR(__xludf.DUMMYFUNCTION("""COMPUTED_VALUE"""),152.51)</f>
        <v>152.51</v>
      </c>
      <c r="G155" s="2">
        <f>IFERROR(__xludf.DUMMYFUNCTION("""COMPUTED_VALUE"""),45516.66666666667)</f>
        <v>45516.66667</v>
      </c>
      <c r="H155" s="1">
        <f>IFERROR(__xludf.DUMMYFUNCTION("""COMPUTED_VALUE"""),150.76)</f>
        <v>150.76</v>
      </c>
      <c r="J155" s="2">
        <f>IFERROR(__xludf.DUMMYFUNCTION("""COMPUTED_VALUE"""),45516.66666666667)</f>
        <v>45516.66667</v>
      </c>
      <c r="K155" s="1">
        <f>IFERROR(__xludf.DUMMYFUNCTION("""COMPUTED_VALUE"""),151.56)</f>
        <v>151.56</v>
      </c>
      <c r="M155" s="2">
        <f>IFERROR(__xludf.DUMMYFUNCTION("""COMPUTED_VALUE"""),45516.66666666667)</f>
        <v>45516.66667</v>
      </c>
      <c r="N155" s="1">
        <f>IFERROR(__xludf.DUMMYFUNCTION("""COMPUTED_VALUE"""),3.7360785E7)</f>
        <v>37360785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IFERROR(__xludf.DUMMYFUNCTION("""COMPUTED_VALUE"""),151.94)</f>
        <v>151.94</v>
      </c>
      <c r="D156" s="2">
        <f>IFERROR(__xludf.DUMMYFUNCTION("""COMPUTED_VALUE"""),45517.66666666667)</f>
        <v>45517.66667</v>
      </c>
      <c r="E156" s="1">
        <f>IFERROR(__xludf.DUMMYFUNCTION("""COMPUTED_VALUE"""),152.42)</f>
        <v>152.42</v>
      </c>
      <c r="G156" s="2">
        <f>IFERROR(__xludf.DUMMYFUNCTION("""COMPUTED_VALUE"""),45517.66666666667)</f>
        <v>45517.66667</v>
      </c>
      <c r="H156" s="1">
        <f>IFERROR(__xludf.DUMMYFUNCTION("""COMPUTED_VALUE"""),151.1)</f>
        <v>151.1</v>
      </c>
      <c r="J156" s="2">
        <f>IFERROR(__xludf.DUMMYFUNCTION("""COMPUTED_VALUE"""),45517.66666666667)</f>
        <v>45517.66667</v>
      </c>
      <c r="K156" s="1">
        <f>IFERROR(__xludf.DUMMYFUNCTION("""COMPUTED_VALUE"""),152.25)</f>
        <v>152.25</v>
      </c>
      <c r="M156" s="2">
        <f>IFERROR(__xludf.DUMMYFUNCTION("""COMPUTED_VALUE"""),45517.66666666667)</f>
        <v>45517.66667</v>
      </c>
      <c r="N156" s="1">
        <f>IFERROR(__xludf.DUMMYFUNCTION("""COMPUTED_VALUE"""),4.2365842E7)</f>
        <v>42365842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IFERROR(__xludf.DUMMYFUNCTION("""COMPUTED_VALUE"""),152.02)</f>
        <v>152.02</v>
      </c>
      <c r="D157" s="2">
        <f>IFERROR(__xludf.DUMMYFUNCTION("""COMPUTED_VALUE"""),45518.66666666667)</f>
        <v>45518.66667</v>
      </c>
      <c r="E157" s="1">
        <f>IFERROR(__xludf.DUMMYFUNCTION("""COMPUTED_VALUE"""),153.24)</f>
        <v>153.24</v>
      </c>
      <c r="G157" s="2">
        <f>IFERROR(__xludf.DUMMYFUNCTION("""COMPUTED_VALUE"""),45518.66666666667)</f>
        <v>45518.66667</v>
      </c>
      <c r="H157" s="1">
        <f>IFERROR(__xludf.DUMMYFUNCTION("""COMPUTED_VALUE"""),151.48)</f>
        <v>151.48</v>
      </c>
      <c r="J157" s="2">
        <f>IFERROR(__xludf.DUMMYFUNCTION("""COMPUTED_VALUE"""),45518.66666666667)</f>
        <v>45518.66667</v>
      </c>
      <c r="K157" s="1">
        <f>IFERROR(__xludf.DUMMYFUNCTION("""COMPUTED_VALUE"""),152.94)</f>
        <v>152.94</v>
      </c>
      <c r="M157" s="2">
        <f>IFERROR(__xludf.DUMMYFUNCTION("""COMPUTED_VALUE"""),45518.66666666667)</f>
        <v>45518.66667</v>
      </c>
      <c r="N157" s="1">
        <f>IFERROR(__xludf.DUMMYFUNCTION("""COMPUTED_VALUE"""),3.4351347E7)</f>
        <v>34351347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IFERROR(__xludf.DUMMYFUNCTION("""COMPUTED_VALUE"""),152.68)</f>
        <v>152.68</v>
      </c>
      <c r="D158" s="2">
        <f>IFERROR(__xludf.DUMMYFUNCTION("""COMPUTED_VALUE"""),45519.66666666667)</f>
        <v>45519.66667</v>
      </c>
      <c r="E158" s="1">
        <f>IFERROR(__xludf.DUMMYFUNCTION("""COMPUTED_VALUE"""),152.78)</f>
        <v>152.78</v>
      </c>
      <c r="G158" s="2">
        <f>IFERROR(__xludf.DUMMYFUNCTION("""COMPUTED_VALUE"""),45519.66666666667)</f>
        <v>45519.66667</v>
      </c>
      <c r="H158" s="1">
        <f>IFERROR(__xludf.DUMMYFUNCTION("""COMPUTED_VALUE"""),149.46)</f>
        <v>149.46</v>
      </c>
      <c r="J158" s="2">
        <f>IFERROR(__xludf.DUMMYFUNCTION("""COMPUTED_VALUE"""),45519.66666666667)</f>
        <v>45519.66667</v>
      </c>
      <c r="K158" s="1">
        <f>IFERROR(__xludf.DUMMYFUNCTION("""COMPUTED_VALUE"""),149.9)</f>
        <v>149.9</v>
      </c>
      <c r="M158" s="2">
        <f>IFERROR(__xludf.DUMMYFUNCTION("""COMPUTED_VALUE"""),45519.66666666667)</f>
        <v>45519.66667</v>
      </c>
      <c r="N158" s="1">
        <f>IFERROR(__xludf.DUMMYFUNCTION("""COMPUTED_VALUE"""),6.7368865E7)</f>
        <v>67368865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IFERROR(__xludf.DUMMYFUNCTION("""COMPUTED_VALUE"""),150.15)</f>
        <v>150.15</v>
      </c>
      <c r="D159" s="2">
        <f>IFERROR(__xludf.DUMMYFUNCTION("""COMPUTED_VALUE"""),45520.66666666667)</f>
        <v>45520.66667</v>
      </c>
      <c r="E159" s="1">
        <f>IFERROR(__xludf.DUMMYFUNCTION("""COMPUTED_VALUE"""),151.87)</f>
        <v>151.87</v>
      </c>
      <c r="G159" s="2">
        <f>IFERROR(__xludf.DUMMYFUNCTION("""COMPUTED_VALUE"""),45520.66666666667)</f>
        <v>45520.66667</v>
      </c>
      <c r="H159" s="1">
        <f>IFERROR(__xludf.DUMMYFUNCTION("""COMPUTED_VALUE"""),149.93)</f>
        <v>149.93</v>
      </c>
      <c r="J159" s="2">
        <f>IFERROR(__xludf.DUMMYFUNCTION("""COMPUTED_VALUE"""),45520.66666666667)</f>
        <v>45520.66667</v>
      </c>
      <c r="K159" s="1">
        <f>IFERROR(__xludf.DUMMYFUNCTION("""COMPUTED_VALUE"""),151.8)</f>
        <v>151.8</v>
      </c>
      <c r="M159" s="2">
        <f>IFERROR(__xludf.DUMMYFUNCTION("""COMPUTED_VALUE"""),45520.66666666667)</f>
        <v>45520.66667</v>
      </c>
      <c r="N159" s="1">
        <f>IFERROR(__xludf.DUMMYFUNCTION("""COMPUTED_VALUE"""),4.246635E7)</f>
        <v>42466350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IFERROR(__xludf.DUMMYFUNCTION("""COMPUTED_VALUE"""),151.95)</f>
        <v>151.95</v>
      </c>
      <c r="D160" s="2">
        <f>IFERROR(__xludf.DUMMYFUNCTION("""COMPUTED_VALUE"""),45523.66666666667)</f>
        <v>45523.66667</v>
      </c>
      <c r="E160" s="1">
        <f>IFERROR(__xludf.DUMMYFUNCTION("""COMPUTED_VALUE"""),152.98)</f>
        <v>152.98</v>
      </c>
      <c r="G160" s="2">
        <f>IFERROR(__xludf.DUMMYFUNCTION("""COMPUTED_VALUE"""),45523.66666666667)</f>
        <v>45523.66667</v>
      </c>
      <c r="H160" s="1">
        <f>IFERROR(__xludf.DUMMYFUNCTION("""COMPUTED_VALUE"""),151.73)</f>
        <v>151.73</v>
      </c>
      <c r="J160" s="2">
        <f>IFERROR(__xludf.DUMMYFUNCTION("""COMPUTED_VALUE"""),45523.66666666667)</f>
        <v>45523.66667</v>
      </c>
      <c r="K160" s="1">
        <f>IFERROR(__xludf.DUMMYFUNCTION("""COMPUTED_VALUE"""),152.65)</f>
        <v>152.65</v>
      </c>
      <c r="M160" s="2">
        <f>IFERROR(__xludf.DUMMYFUNCTION("""COMPUTED_VALUE"""),45523.66666666667)</f>
        <v>45523.66667</v>
      </c>
      <c r="N160" s="1">
        <f>IFERROR(__xludf.DUMMYFUNCTION("""COMPUTED_VALUE"""),3.4294452E7)</f>
        <v>34294452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IFERROR(__xludf.DUMMYFUNCTION("""COMPUTED_VALUE"""),152.34)</f>
        <v>152.34</v>
      </c>
      <c r="D161" s="2">
        <f>IFERROR(__xludf.DUMMYFUNCTION("""COMPUTED_VALUE"""),45524.66666666667)</f>
        <v>45524.66667</v>
      </c>
      <c r="E161" s="1">
        <f>IFERROR(__xludf.DUMMYFUNCTION("""COMPUTED_VALUE"""),153.26)</f>
        <v>153.26</v>
      </c>
      <c r="G161" s="2">
        <f>IFERROR(__xludf.DUMMYFUNCTION("""COMPUTED_VALUE"""),45524.66666666667)</f>
        <v>45524.66667</v>
      </c>
      <c r="H161" s="1">
        <f>IFERROR(__xludf.DUMMYFUNCTION("""COMPUTED_VALUE"""),152.18)</f>
        <v>152.18</v>
      </c>
      <c r="J161" s="2">
        <f>IFERROR(__xludf.DUMMYFUNCTION("""COMPUTED_VALUE"""),45524.66666666667)</f>
        <v>45524.66667</v>
      </c>
      <c r="K161" s="1">
        <f>IFERROR(__xludf.DUMMYFUNCTION("""COMPUTED_VALUE"""),152.56)</f>
        <v>152.56</v>
      </c>
      <c r="M161" s="2">
        <f>IFERROR(__xludf.DUMMYFUNCTION("""COMPUTED_VALUE"""),45524.66666666667)</f>
        <v>45524.66667</v>
      </c>
      <c r="N161" s="1">
        <f>IFERROR(__xludf.DUMMYFUNCTION("""COMPUTED_VALUE"""),3.2990884E7)</f>
        <v>32990884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IFERROR(__xludf.DUMMYFUNCTION("""COMPUTED_VALUE"""),152.7)</f>
        <v>152.7</v>
      </c>
      <c r="D162" s="2">
        <f>IFERROR(__xludf.DUMMYFUNCTION("""COMPUTED_VALUE"""),45525.66666666667)</f>
        <v>45525.66667</v>
      </c>
      <c r="E162" s="1">
        <f>IFERROR(__xludf.DUMMYFUNCTION("""COMPUTED_VALUE"""),153.23)</f>
        <v>153.23</v>
      </c>
      <c r="G162" s="2">
        <f>IFERROR(__xludf.DUMMYFUNCTION("""COMPUTED_VALUE"""),45525.66666666667)</f>
        <v>45525.66667</v>
      </c>
      <c r="H162" s="1">
        <f>IFERROR(__xludf.DUMMYFUNCTION("""COMPUTED_VALUE"""),151.97)</f>
        <v>151.97</v>
      </c>
      <c r="J162" s="2">
        <f>IFERROR(__xludf.DUMMYFUNCTION("""COMPUTED_VALUE"""),45525.66666666667)</f>
        <v>45525.66667</v>
      </c>
      <c r="K162" s="1">
        <f>IFERROR(__xludf.DUMMYFUNCTION("""COMPUTED_VALUE"""),152.82)</f>
        <v>152.82</v>
      </c>
      <c r="M162" s="2">
        <f>IFERROR(__xludf.DUMMYFUNCTION("""COMPUTED_VALUE"""),45525.66666666667)</f>
        <v>45525.66667</v>
      </c>
      <c r="N162" s="1">
        <f>IFERROR(__xludf.DUMMYFUNCTION("""COMPUTED_VALUE"""),3.8075213E7)</f>
        <v>38075213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IFERROR(__xludf.DUMMYFUNCTION("""COMPUTED_VALUE"""),153.04)</f>
        <v>153.04</v>
      </c>
      <c r="D163" s="2">
        <f>IFERROR(__xludf.DUMMYFUNCTION("""COMPUTED_VALUE"""),45526.66666666667)</f>
        <v>45526.66667</v>
      </c>
      <c r="E163" s="1">
        <f>IFERROR(__xludf.DUMMYFUNCTION("""COMPUTED_VALUE"""),153.2)</f>
        <v>153.2</v>
      </c>
      <c r="G163" s="2">
        <f>IFERROR(__xludf.DUMMYFUNCTION("""COMPUTED_VALUE"""),45526.66666666667)</f>
        <v>45526.66667</v>
      </c>
      <c r="H163" s="1">
        <f>IFERROR(__xludf.DUMMYFUNCTION("""COMPUTED_VALUE"""),151.71)</f>
        <v>151.71</v>
      </c>
      <c r="J163" s="2">
        <f>IFERROR(__xludf.DUMMYFUNCTION("""COMPUTED_VALUE"""),45526.66666666667)</f>
        <v>45526.66667</v>
      </c>
      <c r="K163" s="1">
        <f>IFERROR(__xludf.DUMMYFUNCTION("""COMPUTED_VALUE"""),152.57)</f>
        <v>152.57</v>
      </c>
      <c r="M163" s="2">
        <f>IFERROR(__xludf.DUMMYFUNCTION("""COMPUTED_VALUE"""),45526.66666666667)</f>
        <v>45526.66667</v>
      </c>
      <c r="N163" s="1">
        <f>IFERROR(__xludf.DUMMYFUNCTION("""COMPUTED_VALUE"""),3.4975202E7)</f>
        <v>34975202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IFERROR(__xludf.DUMMYFUNCTION("""COMPUTED_VALUE"""),153.18)</f>
        <v>153.18</v>
      </c>
      <c r="D164" s="2">
        <f>IFERROR(__xludf.DUMMYFUNCTION("""COMPUTED_VALUE"""),45527.66666666667)</f>
        <v>45527.66667</v>
      </c>
      <c r="E164" s="1">
        <f>IFERROR(__xludf.DUMMYFUNCTION("""COMPUTED_VALUE"""),154.23)</f>
        <v>154.23</v>
      </c>
      <c r="G164" s="2">
        <f>IFERROR(__xludf.DUMMYFUNCTION("""COMPUTED_VALUE"""),45527.66666666667)</f>
        <v>45527.66667</v>
      </c>
      <c r="H164" s="1">
        <f>IFERROR(__xludf.DUMMYFUNCTION("""COMPUTED_VALUE"""),152.86)</f>
        <v>152.86</v>
      </c>
      <c r="J164" s="2">
        <f>IFERROR(__xludf.DUMMYFUNCTION("""COMPUTED_VALUE"""),45527.66666666667)</f>
        <v>45527.66667</v>
      </c>
      <c r="K164" s="1">
        <f>IFERROR(__xludf.DUMMYFUNCTION("""COMPUTED_VALUE"""),154.14)</f>
        <v>154.14</v>
      </c>
      <c r="M164" s="2">
        <f>IFERROR(__xludf.DUMMYFUNCTION("""COMPUTED_VALUE"""),45527.66666666667)</f>
        <v>45527.66667</v>
      </c>
      <c r="N164" s="1">
        <f>IFERROR(__xludf.DUMMYFUNCTION("""COMPUTED_VALUE"""),3.7385548E7)</f>
        <v>37385548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IFERROR(__xludf.DUMMYFUNCTION("""COMPUTED_VALUE"""),154.6)</f>
        <v>154.6</v>
      </c>
      <c r="D165" s="2">
        <f>IFERROR(__xludf.DUMMYFUNCTION("""COMPUTED_VALUE"""),45530.66666666667)</f>
        <v>45530.66667</v>
      </c>
      <c r="E165" s="1">
        <f>IFERROR(__xludf.DUMMYFUNCTION("""COMPUTED_VALUE"""),155.75)</f>
        <v>155.75</v>
      </c>
      <c r="G165" s="2">
        <f>IFERROR(__xludf.DUMMYFUNCTION("""COMPUTED_VALUE"""),45530.66666666667)</f>
        <v>45530.66667</v>
      </c>
      <c r="H165" s="1">
        <f>IFERROR(__xludf.DUMMYFUNCTION("""COMPUTED_VALUE"""),154.51)</f>
        <v>154.51</v>
      </c>
      <c r="J165" s="2">
        <f>IFERROR(__xludf.DUMMYFUNCTION("""COMPUTED_VALUE"""),45530.66666666667)</f>
        <v>45530.66667</v>
      </c>
      <c r="K165" s="1">
        <f>IFERROR(__xludf.DUMMYFUNCTION("""COMPUTED_VALUE"""),155.06)</f>
        <v>155.06</v>
      </c>
      <c r="M165" s="2">
        <f>IFERROR(__xludf.DUMMYFUNCTION("""COMPUTED_VALUE"""),45530.66666666667)</f>
        <v>45530.66667</v>
      </c>
      <c r="N165" s="1">
        <f>IFERROR(__xludf.DUMMYFUNCTION("""COMPUTED_VALUE"""),3.7637632E7)</f>
        <v>37637632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IFERROR(__xludf.DUMMYFUNCTION("""COMPUTED_VALUE"""),155.28)</f>
        <v>155.28</v>
      </c>
      <c r="D166" s="2">
        <f>IFERROR(__xludf.DUMMYFUNCTION("""COMPUTED_VALUE"""),45531.66666666667)</f>
        <v>45531.66667</v>
      </c>
      <c r="E166" s="1">
        <f>IFERROR(__xludf.DUMMYFUNCTION("""COMPUTED_VALUE"""),155.53)</f>
        <v>155.53</v>
      </c>
      <c r="G166" s="2">
        <f>IFERROR(__xludf.DUMMYFUNCTION("""COMPUTED_VALUE"""),45531.66666666667)</f>
        <v>45531.66667</v>
      </c>
      <c r="H166" s="1">
        <f>IFERROR(__xludf.DUMMYFUNCTION("""COMPUTED_VALUE"""),154.66)</f>
        <v>154.66</v>
      </c>
      <c r="J166" s="2">
        <f>IFERROR(__xludf.DUMMYFUNCTION("""COMPUTED_VALUE"""),45531.66666666667)</f>
        <v>45531.66667</v>
      </c>
      <c r="K166" s="1">
        <f>IFERROR(__xludf.DUMMYFUNCTION("""COMPUTED_VALUE"""),155.35)</f>
        <v>155.35</v>
      </c>
      <c r="M166" s="2">
        <f>IFERROR(__xludf.DUMMYFUNCTION("""COMPUTED_VALUE"""),45531.66666666667)</f>
        <v>45531.66667</v>
      </c>
      <c r="N166" s="1">
        <f>IFERROR(__xludf.DUMMYFUNCTION("""COMPUTED_VALUE"""),3.4755596E7)</f>
        <v>34755596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IFERROR(__xludf.DUMMYFUNCTION("""COMPUTED_VALUE"""),155.53)</f>
        <v>155.53</v>
      </c>
      <c r="D167" s="2">
        <f>IFERROR(__xludf.DUMMYFUNCTION("""COMPUTED_VALUE"""),45532.66666666667)</f>
        <v>45532.66667</v>
      </c>
      <c r="E167" s="1">
        <f>IFERROR(__xludf.DUMMYFUNCTION("""COMPUTED_VALUE"""),156.28)</f>
        <v>156.28</v>
      </c>
      <c r="G167" s="2">
        <f>IFERROR(__xludf.DUMMYFUNCTION("""COMPUTED_VALUE"""),45532.66666666667)</f>
        <v>45532.66667</v>
      </c>
      <c r="H167" s="1">
        <f>IFERROR(__xludf.DUMMYFUNCTION("""COMPUTED_VALUE"""),154.99)</f>
        <v>154.99</v>
      </c>
      <c r="J167" s="2">
        <f>IFERROR(__xludf.DUMMYFUNCTION("""COMPUTED_VALUE"""),45532.66666666667)</f>
        <v>45532.66667</v>
      </c>
      <c r="K167" s="1">
        <f>IFERROR(__xludf.DUMMYFUNCTION("""COMPUTED_VALUE"""),155.32)</f>
        <v>155.32</v>
      </c>
      <c r="M167" s="2">
        <f>IFERROR(__xludf.DUMMYFUNCTION("""COMPUTED_VALUE"""),45532.66666666667)</f>
        <v>45532.66667</v>
      </c>
      <c r="N167" s="1">
        <f>IFERROR(__xludf.DUMMYFUNCTION("""COMPUTED_VALUE"""),3.7976061E7)</f>
        <v>37976061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IFERROR(__xludf.DUMMYFUNCTION("""COMPUTED_VALUE"""),155.32)</f>
        <v>155.32</v>
      </c>
      <c r="D168" s="2">
        <f>IFERROR(__xludf.DUMMYFUNCTION("""COMPUTED_VALUE"""),45533.66666666667)</f>
        <v>45533.66667</v>
      </c>
      <c r="E168" s="1">
        <f>IFERROR(__xludf.DUMMYFUNCTION("""COMPUTED_VALUE"""),155.39)</f>
        <v>155.39</v>
      </c>
      <c r="G168" s="2">
        <f>IFERROR(__xludf.DUMMYFUNCTION("""COMPUTED_VALUE"""),45533.66666666667)</f>
        <v>45533.66667</v>
      </c>
      <c r="H168" s="1">
        <f>IFERROR(__xludf.DUMMYFUNCTION("""COMPUTED_VALUE"""),154.09)</f>
        <v>154.09</v>
      </c>
      <c r="J168" s="2">
        <f>IFERROR(__xludf.DUMMYFUNCTION("""COMPUTED_VALUE"""),45533.66666666667)</f>
        <v>45533.66667</v>
      </c>
      <c r="K168" s="1">
        <f>IFERROR(__xludf.DUMMYFUNCTION("""COMPUTED_VALUE"""),154.55)</f>
        <v>154.55</v>
      </c>
      <c r="M168" s="2">
        <f>IFERROR(__xludf.DUMMYFUNCTION("""COMPUTED_VALUE"""),45533.66666666667)</f>
        <v>45533.66667</v>
      </c>
      <c r="N168" s="1">
        <f>IFERROR(__xludf.DUMMYFUNCTION("""COMPUTED_VALUE"""),4.2487654E7)</f>
        <v>42487654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IFERROR(__xludf.DUMMYFUNCTION("""COMPUTED_VALUE"""),154.63)</f>
        <v>154.63</v>
      </c>
      <c r="D169" s="2">
        <f>IFERROR(__xludf.DUMMYFUNCTION("""COMPUTED_VALUE"""),45534.66666666667)</f>
        <v>45534.66667</v>
      </c>
      <c r="E169" s="1">
        <f>IFERROR(__xludf.DUMMYFUNCTION("""COMPUTED_VALUE"""),155.68)</f>
        <v>155.68</v>
      </c>
      <c r="G169" s="2">
        <f>IFERROR(__xludf.DUMMYFUNCTION("""COMPUTED_VALUE"""),45534.66666666667)</f>
        <v>45534.66667</v>
      </c>
      <c r="H169" s="1">
        <f>IFERROR(__xludf.DUMMYFUNCTION("""COMPUTED_VALUE"""),153.93)</f>
        <v>153.93</v>
      </c>
      <c r="J169" s="2">
        <f>IFERROR(__xludf.DUMMYFUNCTION("""COMPUTED_VALUE"""),45534.66666666667)</f>
        <v>45534.66667</v>
      </c>
      <c r="K169" s="1">
        <f>IFERROR(__xludf.DUMMYFUNCTION("""COMPUTED_VALUE"""),155.5)</f>
        <v>155.5</v>
      </c>
      <c r="M169" s="2">
        <f>IFERROR(__xludf.DUMMYFUNCTION("""COMPUTED_VALUE"""),45534.66666666667)</f>
        <v>45534.66667</v>
      </c>
      <c r="N169" s="1">
        <f>IFERROR(__xludf.DUMMYFUNCTION("""COMPUTED_VALUE"""),5.4582512E7)</f>
        <v>54582512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IFERROR(__xludf.DUMMYFUNCTION("""COMPUTED_VALUE"""),156.0)</f>
        <v>156</v>
      </c>
      <c r="D170" s="2">
        <f>IFERROR(__xludf.DUMMYFUNCTION("""COMPUTED_VALUE"""),45538.66666666667)</f>
        <v>45538.66667</v>
      </c>
      <c r="E170" s="1">
        <f>IFERROR(__xludf.DUMMYFUNCTION("""COMPUTED_VALUE"""),158.96)</f>
        <v>158.96</v>
      </c>
      <c r="G170" s="2">
        <f>IFERROR(__xludf.DUMMYFUNCTION("""COMPUTED_VALUE"""),45538.66666666667)</f>
        <v>45538.66667</v>
      </c>
      <c r="H170" s="1">
        <f>IFERROR(__xludf.DUMMYFUNCTION("""COMPUTED_VALUE"""),155.95)</f>
        <v>155.95</v>
      </c>
      <c r="J170" s="2">
        <f>IFERROR(__xludf.DUMMYFUNCTION("""COMPUTED_VALUE"""),45538.66666666667)</f>
        <v>45538.66667</v>
      </c>
      <c r="K170" s="1">
        <f>IFERROR(__xludf.DUMMYFUNCTION("""COMPUTED_VALUE"""),158.92)</f>
        <v>158.92</v>
      </c>
      <c r="M170" s="2">
        <f>IFERROR(__xludf.DUMMYFUNCTION("""COMPUTED_VALUE"""),45538.66666666667)</f>
        <v>45538.66667</v>
      </c>
      <c r="N170" s="1">
        <f>IFERROR(__xludf.DUMMYFUNCTION("""COMPUTED_VALUE"""),7.8522162E7)</f>
        <v>78522162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IFERROR(__xludf.DUMMYFUNCTION("""COMPUTED_VALUE"""),159.26)</f>
        <v>159.26</v>
      </c>
      <c r="D171" s="2">
        <f>IFERROR(__xludf.DUMMYFUNCTION("""COMPUTED_VALUE"""),45539.66666666667)</f>
        <v>45539.66667</v>
      </c>
      <c r="E171" s="1">
        <f>IFERROR(__xludf.DUMMYFUNCTION("""COMPUTED_VALUE"""),160.66)</f>
        <v>160.66</v>
      </c>
      <c r="G171" s="2">
        <f>IFERROR(__xludf.DUMMYFUNCTION("""COMPUTED_VALUE"""),45539.66666666667)</f>
        <v>45539.66667</v>
      </c>
      <c r="H171" s="1">
        <f>IFERROR(__xludf.DUMMYFUNCTION("""COMPUTED_VALUE"""),156.56)</f>
        <v>156.56</v>
      </c>
      <c r="J171" s="2">
        <f>IFERROR(__xludf.DUMMYFUNCTION("""COMPUTED_VALUE"""),45539.66666666667)</f>
        <v>45539.66667</v>
      </c>
      <c r="K171" s="1">
        <f>IFERROR(__xludf.DUMMYFUNCTION("""COMPUTED_VALUE"""),157.6)</f>
        <v>157.6</v>
      </c>
      <c r="M171" s="2">
        <f>IFERROR(__xludf.DUMMYFUNCTION("""COMPUTED_VALUE"""),45539.66666666667)</f>
        <v>45539.66667</v>
      </c>
      <c r="N171" s="1">
        <f>IFERROR(__xludf.DUMMYFUNCTION("""COMPUTED_VALUE"""),1.06966653E8)</f>
        <v>106966653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IFERROR(__xludf.DUMMYFUNCTION("""COMPUTED_VALUE"""),157.39)</f>
        <v>157.39</v>
      </c>
      <c r="D172" s="2">
        <f>IFERROR(__xludf.DUMMYFUNCTION("""COMPUTED_VALUE"""),45540.66666666667)</f>
        <v>45540.66667</v>
      </c>
      <c r="E172" s="1">
        <f>IFERROR(__xludf.DUMMYFUNCTION("""COMPUTED_VALUE"""),158.28)</f>
        <v>158.28</v>
      </c>
      <c r="G172" s="2">
        <f>IFERROR(__xludf.DUMMYFUNCTION("""COMPUTED_VALUE"""),45540.66666666667)</f>
        <v>45540.66667</v>
      </c>
      <c r="H172" s="1">
        <f>IFERROR(__xludf.DUMMYFUNCTION("""COMPUTED_VALUE"""),156.24)</f>
        <v>156.24</v>
      </c>
      <c r="J172" s="2">
        <f>IFERROR(__xludf.DUMMYFUNCTION("""COMPUTED_VALUE"""),45540.66666666667)</f>
        <v>45540.66667</v>
      </c>
      <c r="K172" s="1">
        <f>IFERROR(__xludf.DUMMYFUNCTION("""COMPUTED_VALUE"""),156.95)</f>
        <v>156.95</v>
      </c>
      <c r="M172" s="2">
        <f>IFERROR(__xludf.DUMMYFUNCTION("""COMPUTED_VALUE"""),45540.66666666667)</f>
        <v>45540.66667</v>
      </c>
      <c r="N172" s="1">
        <f>IFERROR(__xludf.DUMMYFUNCTION("""COMPUTED_VALUE"""),1.10889703E8)</f>
        <v>110889703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IFERROR(__xludf.DUMMYFUNCTION("""COMPUTED_VALUE"""),157.01)</f>
        <v>157.01</v>
      </c>
      <c r="D173" s="2">
        <f>IFERROR(__xludf.DUMMYFUNCTION("""COMPUTED_VALUE"""),45541.66666666667)</f>
        <v>45541.66667</v>
      </c>
      <c r="E173" s="1">
        <f>IFERROR(__xludf.DUMMYFUNCTION("""COMPUTED_VALUE"""),158.19)</f>
        <v>158.19</v>
      </c>
      <c r="G173" s="2">
        <f>IFERROR(__xludf.DUMMYFUNCTION("""COMPUTED_VALUE"""),45541.66666666667)</f>
        <v>45541.66667</v>
      </c>
      <c r="H173" s="1">
        <f>IFERROR(__xludf.DUMMYFUNCTION("""COMPUTED_VALUE"""),156.58)</f>
        <v>156.58</v>
      </c>
      <c r="J173" s="2">
        <f>IFERROR(__xludf.DUMMYFUNCTION("""COMPUTED_VALUE"""),45541.66666666667)</f>
        <v>45541.66667</v>
      </c>
      <c r="K173" s="1">
        <f>IFERROR(__xludf.DUMMYFUNCTION("""COMPUTED_VALUE"""),156.8)</f>
        <v>156.8</v>
      </c>
      <c r="M173" s="2">
        <f>IFERROR(__xludf.DUMMYFUNCTION("""COMPUTED_VALUE"""),45541.66666666667)</f>
        <v>45541.66667</v>
      </c>
      <c r="N173" s="1">
        <f>IFERROR(__xludf.DUMMYFUNCTION("""COMPUTED_VALUE"""),8.8981709E7)</f>
        <v>88981709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IFERROR(__xludf.DUMMYFUNCTION("""COMPUTED_VALUE"""),157.13)</f>
        <v>157.13</v>
      </c>
      <c r="D174" s="2">
        <f>IFERROR(__xludf.DUMMYFUNCTION("""COMPUTED_VALUE"""),45544.66666666667)</f>
        <v>45544.66667</v>
      </c>
      <c r="E174" s="1">
        <f>IFERROR(__xludf.DUMMYFUNCTION("""COMPUTED_VALUE"""),161.23)</f>
        <v>161.23</v>
      </c>
      <c r="G174" s="2">
        <f>IFERROR(__xludf.DUMMYFUNCTION("""COMPUTED_VALUE"""),45544.66666666667)</f>
        <v>45544.66667</v>
      </c>
      <c r="H174" s="1">
        <f>IFERROR(__xludf.DUMMYFUNCTION("""COMPUTED_VALUE"""),157.06)</f>
        <v>157.06</v>
      </c>
      <c r="J174" s="2">
        <f>IFERROR(__xludf.DUMMYFUNCTION("""COMPUTED_VALUE"""),45544.66666666667)</f>
        <v>45544.66667</v>
      </c>
      <c r="K174" s="1">
        <f>IFERROR(__xludf.DUMMYFUNCTION("""COMPUTED_VALUE"""),161.05)</f>
        <v>161.05</v>
      </c>
      <c r="M174" s="2">
        <f>IFERROR(__xludf.DUMMYFUNCTION("""COMPUTED_VALUE"""),45544.66666666667)</f>
        <v>45544.66667</v>
      </c>
      <c r="N174" s="1">
        <f>IFERROR(__xludf.DUMMYFUNCTION("""COMPUTED_VALUE"""),9.4037353E7)</f>
        <v>94037353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IFERROR(__xludf.DUMMYFUNCTION("""COMPUTED_VALUE"""),161.17)</f>
        <v>161.17</v>
      </c>
      <c r="D175" s="2">
        <f>IFERROR(__xludf.DUMMYFUNCTION("""COMPUTED_VALUE"""),45545.66666666667)</f>
        <v>45545.66667</v>
      </c>
      <c r="E175" s="1">
        <f>IFERROR(__xludf.DUMMYFUNCTION("""COMPUTED_VALUE"""),163.35)</f>
        <v>163.35</v>
      </c>
      <c r="G175" s="2">
        <f>IFERROR(__xludf.DUMMYFUNCTION("""COMPUTED_VALUE"""),45545.66666666667)</f>
        <v>45545.66667</v>
      </c>
      <c r="H175" s="1">
        <f>IFERROR(__xludf.DUMMYFUNCTION("""COMPUTED_VALUE"""),160.14)</f>
        <v>160.14</v>
      </c>
      <c r="J175" s="2">
        <f>IFERROR(__xludf.DUMMYFUNCTION("""COMPUTED_VALUE"""),45545.66666666667)</f>
        <v>45545.66667</v>
      </c>
      <c r="K175" s="1">
        <f>IFERROR(__xludf.DUMMYFUNCTION("""COMPUTED_VALUE"""),163.21)</f>
        <v>163.21</v>
      </c>
      <c r="M175" s="2">
        <f>IFERROR(__xludf.DUMMYFUNCTION("""COMPUTED_VALUE"""),45545.66666666667)</f>
        <v>45545.66667</v>
      </c>
      <c r="N175" s="1">
        <f>IFERROR(__xludf.DUMMYFUNCTION("""COMPUTED_VALUE"""),1.05260543E8)</f>
        <v>105260543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IFERROR(__xludf.DUMMYFUNCTION("""COMPUTED_VALUE"""),163.01)</f>
        <v>163.01</v>
      </c>
      <c r="D176" s="2">
        <f>IFERROR(__xludf.DUMMYFUNCTION("""COMPUTED_VALUE"""),45546.66666666667)</f>
        <v>45546.66667</v>
      </c>
      <c r="E176" s="1">
        <f>IFERROR(__xludf.DUMMYFUNCTION("""COMPUTED_VALUE"""),163.28)</f>
        <v>163.28</v>
      </c>
      <c r="G176" s="2">
        <f>IFERROR(__xludf.DUMMYFUNCTION("""COMPUTED_VALUE"""),45546.66666666667)</f>
        <v>45546.66667</v>
      </c>
      <c r="H176" s="1">
        <f>IFERROR(__xludf.DUMMYFUNCTION("""COMPUTED_VALUE"""),160.88)</f>
        <v>160.88</v>
      </c>
      <c r="J176" s="2">
        <f>IFERROR(__xludf.DUMMYFUNCTION("""COMPUTED_VALUE"""),45546.66666666667)</f>
        <v>45546.66667</v>
      </c>
      <c r="K176" s="1">
        <f>IFERROR(__xludf.DUMMYFUNCTION("""COMPUTED_VALUE"""),163.19)</f>
        <v>163.19</v>
      </c>
      <c r="M176" s="2">
        <f>IFERROR(__xludf.DUMMYFUNCTION("""COMPUTED_VALUE"""),45546.66666666667)</f>
        <v>45546.66667</v>
      </c>
      <c r="N176" s="1">
        <f>IFERROR(__xludf.DUMMYFUNCTION("""COMPUTED_VALUE"""),6.8495774E7)</f>
        <v>68495774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IFERROR(__xludf.DUMMYFUNCTION("""COMPUTED_VALUE"""),162.91)</f>
        <v>162.91</v>
      </c>
      <c r="D177" s="2">
        <f>IFERROR(__xludf.DUMMYFUNCTION("""COMPUTED_VALUE"""),45547.66666666667)</f>
        <v>45547.66667</v>
      </c>
      <c r="E177" s="1">
        <f>IFERROR(__xludf.DUMMYFUNCTION("""COMPUTED_VALUE"""),164.43)</f>
        <v>164.43</v>
      </c>
      <c r="G177" s="2">
        <f>IFERROR(__xludf.DUMMYFUNCTION("""COMPUTED_VALUE"""),45547.66666666667)</f>
        <v>45547.66667</v>
      </c>
      <c r="H177" s="1">
        <f>IFERROR(__xludf.DUMMYFUNCTION("""COMPUTED_VALUE"""),162.16)</f>
        <v>162.16</v>
      </c>
      <c r="J177" s="2">
        <f>IFERROR(__xludf.DUMMYFUNCTION("""COMPUTED_VALUE"""),45547.66666666667)</f>
        <v>45547.66667</v>
      </c>
      <c r="K177" s="1">
        <f>IFERROR(__xludf.DUMMYFUNCTION("""COMPUTED_VALUE"""),164.33)</f>
        <v>164.33</v>
      </c>
      <c r="M177" s="2">
        <f>IFERROR(__xludf.DUMMYFUNCTION("""COMPUTED_VALUE"""),45547.66666666667)</f>
        <v>45547.66667</v>
      </c>
      <c r="N177" s="1">
        <f>IFERROR(__xludf.DUMMYFUNCTION("""COMPUTED_VALUE"""),6.11283E7)</f>
        <v>61128300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IFERROR(__xludf.DUMMYFUNCTION("""COMPUTED_VALUE"""),164.41)</f>
        <v>164.41</v>
      </c>
      <c r="D178" s="2">
        <f>IFERROR(__xludf.DUMMYFUNCTION("""COMPUTED_VALUE"""),45548.66666666667)</f>
        <v>45548.66667</v>
      </c>
      <c r="E178" s="1">
        <f>IFERROR(__xludf.DUMMYFUNCTION("""COMPUTED_VALUE"""),165.52)</f>
        <v>165.52</v>
      </c>
      <c r="G178" s="2">
        <f>IFERROR(__xludf.DUMMYFUNCTION("""COMPUTED_VALUE"""),45548.66666666667)</f>
        <v>45548.66667</v>
      </c>
      <c r="H178" s="1">
        <f>IFERROR(__xludf.DUMMYFUNCTION("""COMPUTED_VALUE"""),163.33)</f>
        <v>163.33</v>
      </c>
      <c r="J178" s="2">
        <f>IFERROR(__xludf.DUMMYFUNCTION("""COMPUTED_VALUE"""),45548.66666666667)</f>
        <v>45548.66667</v>
      </c>
      <c r="K178" s="1">
        <f>IFERROR(__xludf.DUMMYFUNCTION("""COMPUTED_VALUE"""),165.48)</f>
        <v>165.48</v>
      </c>
      <c r="M178" s="2">
        <f>IFERROR(__xludf.DUMMYFUNCTION("""COMPUTED_VALUE"""),45548.66666666667)</f>
        <v>45548.66667</v>
      </c>
      <c r="N178" s="1">
        <f>IFERROR(__xludf.DUMMYFUNCTION("""COMPUTED_VALUE"""),5.7099403E7)</f>
        <v>57099403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IFERROR(__xludf.DUMMYFUNCTION("""COMPUTED_VALUE"""),166.66)</f>
        <v>166.66</v>
      </c>
      <c r="D179" s="2">
        <f>IFERROR(__xludf.DUMMYFUNCTION("""COMPUTED_VALUE"""),45551.66666666667)</f>
        <v>45551.66667</v>
      </c>
      <c r="E179" s="1">
        <f>IFERROR(__xludf.DUMMYFUNCTION("""COMPUTED_VALUE"""),168.72)</f>
        <v>168.72</v>
      </c>
      <c r="G179" s="2">
        <f>IFERROR(__xludf.DUMMYFUNCTION("""COMPUTED_VALUE"""),45551.66666666667)</f>
        <v>45551.66667</v>
      </c>
      <c r="H179" s="1">
        <f>IFERROR(__xludf.DUMMYFUNCTION("""COMPUTED_VALUE"""),166.52)</f>
        <v>166.52</v>
      </c>
      <c r="J179" s="2">
        <f>IFERROR(__xludf.DUMMYFUNCTION("""COMPUTED_VALUE"""),45551.66666666667)</f>
        <v>45551.66667</v>
      </c>
      <c r="K179" s="1">
        <f>IFERROR(__xludf.DUMMYFUNCTION("""COMPUTED_VALUE"""),168.53)</f>
        <v>168.53</v>
      </c>
      <c r="M179" s="2">
        <f>IFERROR(__xludf.DUMMYFUNCTION("""COMPUTED_VALUE"""),45551.66666666667)</f>
        <v>45551.66667</v>
      </c>
      <c r="N179" s="1">
        <f>IFERROR(__xludf.DUMMYFUNCTION("""COMPUTED_VALUE"""),8.5844198E7)</f>
        <v>85844198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IFERROR(__xludf.DUMMYFUNCTION("""COMPUTED_VALUE"""),167.49)</f>
        <v>167.49</v>
      </c>
      <c r="D180" s="2">
        <f>IFERROR(__xludf.DUMMYFUNCTION("""COMPUTED_VALUE"""),45552.66666666667)</f>
        <v>45552.66667</v>
      </c>
      <c r="E180" s="1">
        <f>IFERROR(__xludf.DUMMYFUNCTION("""COMPUTED_VALUE"""),167.49)</f>
        <v>167.49</v>
      </c>
      <c r="G180" s="2">
        <f>IFERROR(__xludf.DUMMYFUNCTION("""COMPUTED_VALUE"""),45552.66666666667)</f>
        <v>45552.66667</v>
      </c>
      <c r="H180" s="1">
        <f>IFERROR(__xludf.DUMMYFUNCTION("""COMPUTED_VALUE"""),164.75)</f>
        <v>164.75</v>
      </c>
      <c r="J180" s="2">
        <f>IFERROR(__xludf.DUMMYFUNCTION("""COMPUTED_VALUE"""),45552.66666666667)</f>
        <v>45552.66667</v>
      </c>
      <c r="K180" s="1">
        <f>IFERROR(__xludf.DUMMYFUNCTION("""COMPUTED_VALUE"""),165.23)</f>
        <v>165.23</v>
      </c>
      <c r="M180" s="2">
        <f>IFERROR(__xludf.DUMMYFUNCTION("""COMPUTED_VALUE"""),45552.66666666667)</f>
        <v>45552.66667</v>
      </c>
      <c r="N180" s="1">
        <f>IFERROR(__xludf.DUMMYFUNCTION("""COMPUTED_VALUE"""),5.4187766E7)</f>
        <v>54187766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IFERROR(__xludf.DUMMYFUNCTION("""COMPUTED_VALUE"""),165.47)</f>
        <v>165.47</v>
      </c>
      <c r="D181" s="2">
        <f>IFERROR(__xludf.DUMMYFUNCTION("""COMPUTED_VALUE"""),45553.66666666667)</f>
        <v>45553.66667</v>
      </c>
      <c r="E181" s="1">
        <f>IFERROR(__xludf.DUMMYFUNCTION("""COMPUTED_VALUE"""),166.23)</f>
        <v>166.23</v>
      </c>
      <c r="G181" s="2">
        <f>IFERROR(__xludf.DUMMYFUNCTION("""COMPUTED_VALUE"""),45553.66666666667)</f>
        <v>45553.66667</v>
      </c>
      <c r="H181" s="1">
        <f>IFERROR(__xludf.DUMMYFUNCTION("""COMPUTED_VALUE"""),163.29)</f>
        <v>163.29</v>
      </c>
      <c r="J181" s="2">
        <f>IFERROR(__xludf.DUMMYFUNCTION("""COMPUTED_VALUE"""),45553.66666666667)</f>
        <v>45553.66667</v>
      </c>
      <c r="K181" s="1">
        <f>IFERROR(__xludf.DUMMYFUNCTION("""COMPUTED_VALUE"""),163.63)</f>
        <v>163.63</v>
      </c>
      <c r="M181" s="2">
        <f>IFERROR(__xludf.DUMMYFUNCTION("""COMPUTED_VALUE"""),45553.66666666667)</f>
        <v>45553.66667</v>
      </c>
      <c r="N181" s="1">
        <f>IFERROR(__xludf.DUMMYFUNCTION("""COMPUTED_VALUE"""),5.5285638E7)</f>
        <v>55285638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IFERROR(__xludf.DUMMYFUNCTION("""COMPUTED_VALUE"""),163.75)</f>
        <v>163.75</v>
      </c>
      <c r="D182" s="2">
        <f>IFERROR(__xludf.DUMMYFUNCTION("""COMPUTED_VALUE"""),45554.66666666667)</f>
        <v>45554.66667</v>
      </c>
      <c r="E182" s="1">
        <f>IFERROR(__xludf.DUMMYFUNCTION("""COMPUTED_VALUE"""),164.1)</f>
        <v>164.1</v>
      </c>
      <c r="G182" s="2">
        <f>IFERROR(__xludf.DUMMYFUNCTION("""COMPUTED_VALUE"""),45554.66666666667)</f>
        <v>45554.66667</v>
      </c>
      <c r="H182" s="1">
        <f>IFERROR(__xludf.DUMMYFUNCTION("""COMPUTED_VALUE"""),161.75)</f>
        <v>161.75</v>
      </c>
      <c r="J182" s="2">
        <f>IFERROR(__xludf.DUMMYFUNCTION("""COMPUTED_VALUE"""),45554.66666666667)</f>
        <v>45554.66667</v>
      </c>
      <c r="K182" s="1">
        <f>IFERROR(__xludf.DUMMYFUNCTION("""COMPUTED_VALUE"""),163.32)</f>
        <v>163.32</v>
      </c>
      <c r="M182" s="2">
        <f>IFERROR(__xludf.DUMMYFUNCTION("""COMPUTED_VALUE"""),45554.66666666667)</f>
        <v>45554.66667</v>
      </c>
      <c r="N182" s="1">
        <f>IFERROR(__xludf.DUMMYFUNCTION("""COMPUTED_VALUE"""),7.8189278E7)</f>
        <v>78189278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IFERROR(__xludf.DUMMYFUNCTION("""COMPUTED_VALUE"""),163.02)</f>
        <v>163.02</v>
      </c>
      <c r="D183" s="2">
        <f>IFERROR(__xludf.DUMMYFUNCTION("""COMPUTED_VALUE"""),45555.66666666667)</f>
        <v>45555.66667</v>
      </c>
      <c r="E183" s="1">
        <f>IFERROR(__xludf.DUMMYFUNCTION("""COMPUTED_VALUE"""),164.51)</f>
        <v>164.51</v>
      </c>
      <c r="G183" s="2">
        <f>IFERROR(__xludf.DUMMYFUNCTION("""COMPUTED_VALUE"""),45555.66666666667)</f>
        <v>45555.66667</v>
      </c>
      <c r="H183" s="1">
        <f>IFERROR(__xludf.DUMMYFUNCTION("""COMPUTED_VALUE"""),162.51)</f>
        <v>162.51</v>
      </c>
      <c r="J183" s="2">
        <f>IFERROR(__xludf.DUMMYFUNCTION("""COMPUTED_VALUE"""),45555.66666666667)</f>
        <v>45555.66667</v>
      </c>
      <c r="K183" s="1">
        <f>IFERROR(__xludf.DUMMYFUNCTION("""COMPUTED_VALUE"""),164.37)</f>
        <v>164.37</v>
      </c>
      <c r="M183" s="2">
        <f>IFERROR(__xludf.DUMMYFUNCTION("""COMPUTED_VALUE"""),45555.66666666667)</f>
        <v>45555.66667</v>
      </c>
      <c r="N183" s="1">
        <f>IFERROR(__xludf.DUMMYFUNCTION("""COMPUTED_VALUE"""),1.62595752E8)</f>
        <v>162595752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IFERROR(__xludf.DUMMYFUNCTION("""COMPUTED_VALUE"""),164.37)</f>
        <v>164.37</v>
      </c>
      <c r="D184" s="2">
        <f>IFERROR(__xludf.DUMMYFUNCTION("""COMPUTED_VALUE"""),45558.66666666667)</f>
        <v>45558.66667</v>
      </c>
      <c r="E184" s="1">
        <f>IFERROR(__xludf.DUMMYFUNCTION("""COMPUTED_VALUE"""),165.15)</f>
        <v>165.15</v>
      </c>
      <c r="G184" s="2">
        <f>IFERROR(__xludf.DUMMYFUNCTION("""COMPUTED_VALUE"""),45558.66666666667)</f>
        <v>45558.66667</v>
      </c>
      <c r="H184" s="1">
        <f>IFERROR(__xludf.DUMMYFUNCTION("""COMPUTED_VALUE"""),163.53)</f>
        <v>163.53</v>
      </c>
      <c r="J184" s="2">
        <f>IFERROR(__xludf.DUMMYFUNCTION("""COMPUTED_VALUE"""),45558.66666666667)</f>
        <v>45558.66667</v>
      </c>
      <c r="K184" s="1">
        <f>IFERROR(__xludf.DUMMYFUNCTION("""COMPUTED_VALUE"""),164.68)</f>
        <v>164.68</v>
      </c>
      <c r="M184" s="2">
        <f>IFERROR(__xludf.DUMMYFUNCTION("""COMPUTED_VALUE"""),45558.66666666667)</f>
        <v>45558.66667</v>
      </c>
      <c r="N184" s="1">
        <f>IFERROR(__xludf.DUMMYFUNCTION("""COMPUTED_VALUE"""),5.123843E7)</f>
        <v>51238430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IFERROR(__xludf.DUMMYFUNCTION("""COMPUTED_VALUE"""),164.42)</f>
        <v>164.42</v>
      </c>
      <c r="D185" s="2">
        <f>IFERROR(__xludf.DUMMYFUNCTION("""COMPUTED_VALUE"""),45559.66666666667)</f>
        <v>45559.66667</v>
      </c>
      <c r="E185" s="1">
        <f>IFERROR(__xludf.DUMMYFUNCTION("""COMPUTED_VALUE"""),165.99)</f>
        <v>165.99</v>
      </c>
      <c r="G185" s="2">
        <f>IFERROR(__xludf.DUMMYFUNCTION("""COMPUTED_VALUE"""),45559.66666666667)</f>
        <v>45559.66667</v>
      </c>
      <c r="H185" s="1">
        <f>IFERROR(__xludf.DUMMYFUNCTION("""COMPUTED_VALUE"""),163.88)</f>
        <v>163.88</v>
      </c>
      <c r="J185" s="2">
        <f>IFERROR(__xludf.DUMMYFUNCTION("""COMPUTED_VALUE"""),45559.66666666667)</f>
        <v>45559.66667</v>
      </c>
      <c r="K185" s="1">
        <f>IFERROR(__xludf.DUMMYFUNCTION("""COMPUTED_VALUE"""),165.36)</f>
        <v>165.36</v>
      </c>
      <c r="M185" s="2">
        <f>IFERROR(__xludf.DUMMYFUNCTION("""COMPUTED_VALUE"""),45559.66666666667)</f>
        <v>45559.66667</v>
      </c>
      <c r="N185" s="1">
        <f>IFERROR(__xludf.DUMMYFUNCTION("""COMPUTED_VALUE"""),4.6959163E7)</f>
        <v>46959163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IFERROR(__xludf.DUMMYFUNCTION("""COMPUTED_VALUE"""),165.53)</f>
        <v>165.53</v>
      </c>
      <c r="D186" s="2">
        <f>IFERROR(__xludf.DUMMYFUNCTION("""COMPUTED_VALUE"""),45560.66666666667)</f>
        <v>45560.66667</v>
      </c>
      <c r="E186" s="1">
        <f>IFERROR(__xludf.DUMMYFUNCTION("""COMPUTED_VALUE"""),166.22)</f>
        <v>166.22</v>
      </c>
      <c r="G186" s="2">
        <f>IFERROR(__xludf.DUMMYFUNCTION("""COMPUTED_VALUE"""),45560.66666666667)</f>
        <v>45560.66667</v>
      </c>
      <c r="H186" s="1">
        <f>IFERROR(__xludf.DUMMYFUNCTION("""COMPUTED_VALUE"""),165.11)</f>
        <v>165.11</v>
      </c>
      <c r="J186" s="2">
        <f>IFERROR(__xludf.DUMMYFUNCTION("""COMPUTED_VALUE"""),45560.66666666667)</f>
        <v>45560.66667</v>
      </c>
      <c r="K186" s="1">
        <f>IFERROR(__xludf.DUMMYFUNCTION("""COMPUTED_VALUE"""),165.45)</f>
        <v>165.45</v>
      </c>
      <c r="M186" s="2">
        <f>IFERROR(__xludf.DUMMYFUNCTION("""COMPUTED_VALUE"""),45560.66666666667)</f>
        <v>45560.66667</v>
      </c>
      <c r="N186" s="1">
        <f>IFERROR(__xludf.DUMMYFUNCTION("""COMPUTED_VALUE"""),5.531232E7)</f>
        <v>55312320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IFERROR(__xludf.DUMMYFUNCTION("""COMPUTED_VALUE"""),165.49)</f>
        <v>165.49</v>
      </c>
      <c r="D187" s="2">
        <f>IFERROR(__xludf.DUMMYFUNCTION("""COMPUTED_VALUE"""),45561.66666666667)</f>
        <v>45561.66667</v>
      </c>
      <c r="E187" s="1">
        <f>IFERROR(__xludf.DUMMYFUNCTION("""COMPUTED_VALUE"""),166.58)</f>
        <v>166.58</v>
      </c>
      <c r="G187" s="2">
        <f>IFERROR(__xludf.DUMMYFUNCTION("""COMPUTED_VALUE"""),45561.66666666667)</f>
        <v>45561.66667</v>
      </c>
      <c r="H187" s="1">
        <f>IFERROR(__xludf.DUMMYFUNCTION("""COMPUTED_VALUE"""),164.83)</f>
        <v>164.83</v>
      </c>
      <c r="J187" s="2">
        <f>IFERROR(__xludf.DUMMYFUNCTION("""COMPUTED_VALUE"""),45561.66666666667)</f>
        <v>45561.66667</v>
      </c>
      <c r="K187" s="1">
        <f>IFERROR(__xludf.DUMMYFUNCTION("""COMPUTED_VALUE"""),165.8)</f>
        <v>165.8</v>
      </c>
      <c r="M187" s="2">
        <f>IFERROR(__xludf.DUMMYFUNCTION("""COMPUTED_VALUE"""),45561.66666666667)</f>
        <v>45561.66667</v>
      </c>
      <c r="N187" s="1">
        <f>IFERROR(__xludf.DUMMYFUNCTION("""COMPUTED_VALUE"""),4.5365369E7)</f>
        <v>45365369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IFERROR(__xludf.DUMMYFUNCTION("""COMPUTED_VALUE"""),165.99)</f>
        <v>165.99</v>
      </c>
      <c r="D188" s="2">
        <f>IFERROR(__xludf.DUMMYFUNCTION("""COMPUTED_VALUE"""),45562.66666666667)</f>
        <v>45562.66667</v>
      </c>
      <c r="E188" s="1">
        <f>IFERROR(__xludf.DUMMYFUNCTION("""COMPUTED_VALUE"""),167.53)</f>
        <v>167.53</v>
      </c>
      <c r="G188" s="2">
        <f>IFERROR(__xludf.DUMMYFUNCTION("""COMPUTED_VALUE"""),45562.66666666667)</f>
        <v>45562.66667</v>
      </c>
      <c r="H188" s="1">
        <f>IFERROR(__xludf.DUMMYFUNCTION("""COMPUTED_VALUE"""),165.73)</f>
        <v>165.73</v>
      </c>
      <c r="J188" s="2">
        <f>IFERROR(__xludf.DUMMYFUNCTION("""COMPUTED_VALUE"""),45562.66666666667)</f>
        <v>45562.66667</v>
      </c>
      <c r="K188" s="1">
        <f>IFERROR(__xludf.DUMMYFUNCTION("""COMPUTED_VALUE"""),167.23)</f>
        <v>167.23</v>
      </c>
      <c r="M188" s="2">
        <f>IFERROR(__xludf.DUMMYFUNCTION("""COMPUTED_VALUE"""),45562.66666666667)</f>
        <v>45562.66667</v>
      </c>
      <c r="N188" s="1">
        <f>IFERROR(__xludf.DUMMYFUNCTION("""COMPUTED_VALUE"""),4.4060292E7)</f>
        <v>44060292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IFERROR(__xludf.DUMMYFUNCTION("""COMPUTED_VALUE"""),167.86)</f>
        <v>167.86</v>
      </c>
      <c r="D189" s="2">
        <f>IFERROR(__xludf.DUMMYFUNCTION("""COMPUTED_VALUE"""),45565.66666666667)</f>
        <v>45565.66667</v>
      </c>
      <c r="E189" s="1">
        <f>IFERROR(__xludf.DUMMYFUNCTION("""COMPUTED_VALUE"""),168.37)</f>
        <v>168.37</v>
      </c>
      <c r="G189" s="2">
        <f>IFERROR(__xludf.DUMMYFUNCTION("""COMPUTED_VALUE"""),45565.66666666667)</f>
        <v>45565.66667</v>
      </c>
      <c r="H189" s="1">
        <f>IFERROR(__xludf.DUMMYFUNCTION("""COMPUTED_VALUE"""),166.54)</f>
        <v>166.54</v>
      </c>
      <c r="J189" s="2">
        <f>IFERROR(__xludf.DUMMYFUNCTION("""COMPUTED_VALUE"""),45565.66666666667)</f>
        <v>45565.66667</v>
      </c>
      <c r="K189" s="1">
        <f>IFERROR(__xludf.DUMMYFUNCTION("""COMPUTED_VALUE"""),167.72)</f>
        <v>167.72</v>
      </c>
      <c r="M189" s="2">
        <f>IFERROR(__xludf.DUMMYFUNCTION("""COMPUTED_VALUE"""),45565.66666666667)</f>
        <v>45565.66667</v>
      </c>
      <c r="N189" s="1">
        <f>IFERROR(__xludf.DUMMYFUNCTION("""COMPUTED_VALUE"""),4.5544453E7)</f>
        <v>45544453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IFERROR(__xludf.DUMMYFUNCTION("""COMPUTED_VALUE"""),167.51)</f>
        <v>167.51</v>
      </c>
      <c r="D190" s="2">
        <f>IFERROR(__xludf.DUMMYFUNCTION("""COMPUTED_VALUE"""),45566.66666666667)</f>
        <v>45566.66667</v>
      </c>
      <c r="E190" s="1">
        <f>IFERROR(__xludf.DUMMYFUNCTION("""COMPUTED_VALUE"""),168.51)</f>
        <v>168.51</v>
      </c>
      <c r="G190" s="2">
        <f>IFERROR(__xludf.DUMMYFUNCTION("""COMPUTED_VALUE"""),45566.66666666667)</f>
        <v>45566.66667</v>
      </c>
      <c r="H190" s="1">
        <f>IFERROR(__xludf.DUMMYFUNCTION("""COMPUTED_VALUE"""),166.51)</f>
        <v>166.51</v>
      </c>
      <c r="J190" s="2">
        <f>IFERROR(__xludf.DUMMYFUNCTION("""COMPUTED_VALUE"""),45566.66666666667)</f>
        <v>45566.66667</v>
      </c>
      <c r="K190" s="1">
        <f>IFERROR(__xludf.DUMMYFUNCTION("""COMPUTED_VALUE"""),168.47)</f>
        <v>168.47</v>
      </c>
      <c r="M190" s="2">
        <f>IFERROR(__xludf.DUMMYFUNCTION("""COMPUTED_VALUE"""),45566.66666666667)</f>
        <v>45566.66667</v>
      </c>
      <c r="N190" s="1">
        <f>IFERROR(__xludf.DUMMYFUNCTION("""COMPUTED_VALUE"""),5.6473676E7)</f>
        <v>56473676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IFERROR(__xludf.DUMMYFUNCTION("""COMPUTED_VALUE"""),168.09)</f>
        <v>168.09</v>
      </c>
      <c r="D191" s="2">
        <f>IFERROR(__xludf.DUMMYFUNCTION("""COMPUTED_VALUE"""),45567.66666666667)</f>
        <v>45567.66667</v>
      </c>
      <c r="E191" s="1">
        <f>IFERROR(__xludf.DUMMYFUNCTION("""COMPUTED_VALUE"""),169.08)</f>
        <v>169.08</v>
      </c>
      <c r="G191" s="2">
        <f>IFERROR(__xludf.DUMMYFUNCTION("""COMPUTED_VALUE"""),45567.66666666667)</f>
        <v>45567.66667</v>
      </c>
      <c r="H191" s="1">
        <f>IFERROR(__xludf.DUMMYFUNCTION("""COMPUTED_VALUE"""),167.67)</f>
        <v>167.67</v>
      </c>
      <c r="J191" s="2">
        <f>IFERROR(__xludf.DUMMYFUNCTION("""COMPUTED_VALUE"""),45567.66666666667)</f>
        <v>45567.66667</v>
      </c>
      <c r="K191" s="1">
        <f>IFERROR(__xludf.DUMMYFUNCTION("""COMPUTED_VALUE"""),168.74)</f>
        <v>168.74</v>
      </c>
      <c r="M191" s="2">
        <f>IFERROR(__xludf.DUMMYFUNCTION("""COMPUTED_VALUE"""),45567.66666666667)</f>
        <v>45567.66667</v>
      </c>
      <c r="N191" s="1">
        <f>IFERROR(__xludf.DUMMYFUNCTION("""COMPUTED_VALUE"""),4.6287654E7)</f>
        <v>46287654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IFERROR(__xludf.DUMMYFUNCTION("""COMPUTED_VALUE"""),168.27)</f>
        <v>168.27</v>
      </c>
      <c r="D192" s="2">
        <f>IFERROR(__xludf.DUMMYFUNCTION("""COMPUTED_VALUE"""),45568.66666666667)</f>
        <v>45568.66667</v>
      </c>
      <c r="E192" s="1">
        <f>IFERROR(__xludf.DUMMYFUNCTION("""COMPUTED_VALUE"""),168.68)</f>
        <v>168.68</v>
      </c>
      <c r="G192" s="2">
        <f>IFERROR(__xludf.DUMMYFUNCTION("""COMPUTED_VALUE"""),45568.66666666667)</f>
        <v>45568.66667</v>
      </c>
      <c r="H192" s="1">
        <f>IFERROR(__xludf.DUMMYFUNCTION("""COMPUTED_VALUE"""),167.12)</f>
        <v>167.12</v>
      </c>
      <c r="J192" s="2">
        <f>IFERROR(__xludf.DUMMYFUNCTION("""COMPUTED_VALUE"""),45568.66666666667)</f>
        <v>45568.66667</v>
      </c>
      <c r="K192" s="1">
        <f>IFERROR(__xludf.DUMMYFUNCTION("""COMPUTED_VALUE"""),167.54)</f>
        <v>167.54</v>
      </c>
      <c r="M192" s="2">
        <f>IFERROR(__xludf.DUMMYFUNCTION("""COMPUTED_VALUE"""),45568.66666666667)</f>
        <v>45568.66667</v>
      </c>
      <c r="N192" s="1">
        <f>IFERROR(__xludf.DUMMYFUNCTION("""COMPUTED_VALUE"""),4.6640386E7)</f>
        <v>46640386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IFERROR(__xludf.DUMMYFUNCTION("""COMPUTED_VALUE"""),165.03)</f>
        <v>165.03</v>
      </c>
      <c r="D193" s="2">
        <f>IFERROR(__xludf.DUMMYFUNCTION("""COMPUTED_VALUE"""),45569.66666666667)</f>
        <v>45569.66667</v>
      </c>
      <c r="E193" s="1">
        <f>IFERROR(__xludf.DUMMYFUNCTION("""COMPUTED_VALUE"""),166.91)</f>
        <v>166.91</v>
      </c>
      <c r="G193" s="2">
        <f>IFERROR(__xludf.DUMMYFUNCTION("""COMPUTED_VALUE"""),45569.66666666667)</f>
        <v>45569.66667</v>
      </c>
      <c r="H193" s="1">
        <f>IFERROR(__xludf.DUMMYFUNCTION("""COMPUTED_VALUE"""),164.54)</f>
        <v>164.54</v>
      </c>
      <c r="J193" s="2">
        <f>IFERROR(__xludf.DUMMYFUNCTION("""COMPUTED_VALUE"""),45569.66666666667)</f>
        <v>45569.66667</v>
      </c>
      <c r="K193" s="1">
        <f>IFERROR(__xludf.DUMMYFUNCTION("""COMPUTED_VALUE"""),166.68)</f>
        <v>166.68</v>
      </c>
      <c r="M193" s="2">
        <f>IFERROR(__xludf.DUMMYFUNCTION("""COMPUTED_VALUE"""),45569.66666666667)</f>
        <v>45569.66667</v>
      </c>
      <c r="N193" s="1">
        <f>IFERROR(__xludf.DUMMYFUNCTION("""COMPUTED_VALUE"""),4.3072965E7)</f>
        <v>43072965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IFERROR(__xludf.DUMMYFUNCTION("""COMPUTED_VALUE"""),166.42)</f>
        <v>166.42</v>
      </c>
      <c r="D194" s="2">
        <f>IFERROR(__xludf.DUMMYFUNCTION("""COMPUTED_VALUE"""),45572.66666666667)</f>
        <v>45572.66667</v>
      </c>
      <c r="E194" s="1">
        <f>IFERROR(__xludf.DUMMYFUNCTION("""COMPUTED_VALUE"""),166.65)</f>
        <v>166.65</v>
      </c>
      <c r="G194" s="2">
        <f>IFERROR(__xludf.DUMMYFUNCTION("""COMPUTED_VALUE"""),45572.66666666667)</f>
        <v>45572.66667</v>
      </c>
      <c r="H194" s="1">
        <f>IFERROR(__xludf.DUMMYFUNCTION("""COMPUTED_VALUE"""),165.58)</f>
        <v>165.58</v>
      </c>
      <c r="J194" s="2">
        <f>IFERROR(__xludf.DUMMYFUNCTION("""COMPUTED_VALUE"""),45572.66666666667)</f>
        <v>45572.66667</v>
      </c>
      <c r="K194" s="1">
        <f>IFERROR(__xludf.DUMMYFUNCTION("""COMPUTED_VALUE"""),165.82)</f>
        <v>165.82</v>
      </c>
      <c r="M194" s="2">
        <f>IFERROR(__xludf.DUMMYFUNCTION("""COMPUTED_VALUE"""),45572.66666666667)</f>
        <v>45572.66667</v>
      </c>
      <c r="N194" s="1">
        <f>IFERROR(__xludf.DUMMYFUNCTION("""COMPUTED_VALUE"""),4.0351168E7)</f>
        <v>40351168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IFERROR(__xludf.DUMMYFUNCTION("""COMPUTED_VALUE"""),166.18)</f>
        <v>166.18</v>
      </c>
      <c r="D195" s="2">
        <f>IFERROR(__xludf.DUMMYFUNCTION("""COMPUTED_VALUE"""),45573.66666666667)</f>
        <v>45573.66667</v>
      </c>
      <c r="E195" s="1">
        <f>IFERROR(__xludf.DUMMYFUNCTION("""COMPUTED_VALUE"""),167.29)</f>
        <v>167.29</v>
      </c>
      <c r="G195" s="2">
        <f>IFERROR(__xludf.DUMMYFUNCTION("""COMPUTED_VALUE"""),45573.66666666667)</f>
        <v>45573.66667</v>
      </c>
      <c r="H195" s="1">
        <f>IFERROR(__xludf.DUMMYFUNCTION("""COMPUTED_VALUE"""),165.83)</f>
        <v>165.83</v>
      </c>
      <c r="J195" s="2">
        <f>IFERROR(__xludf.DUMMYFUNCTION("""COMPUTED_VALUE"""),45573.66666666667)</f>
        <v>45573.66667</v>
      </c>
      <c r="K195" s="1">
        <f>IFERROR(__xludf.DUMMYFUNCTION("""COMPUTED_VALUE"""),166.81)</f>
        <v>166.81</v>
      </c>
      <c r="M195" s="2">
        <f>IFERROR(__xludf.DUMMYFUNCTION("""COMPUTED_VALUE"""),45573.66666666667)</f>
        <v>45573.66667</v>
      </c>
      <c r="N195" s="1">
        <f>IFERROR(__xludf.DUMMYFUNCTION("""COMPUTED_VALUE"""),4.0526995E7)</f>
        <v>40526995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IFERROR(__xludf.DUMMYFUNCTION("""COMPUTED_VALUE"""),166.86)</f>
        <v>166.86</v>
      </c>
      <c r="D196" s="2">
        <f>IFERROR(__xludf.DUMMYFUNCTION("""COMPUTED_VALUE"""),45574.66666666667)</f>
        <v>45574.66667</v>
      </c>
      <c r="E196" s="1">
        <f>IFERROR(__xludf.DUMMYFUNCTION("""COMPUTED_VALUE"""),167.9)</f>
        <v>167.9</v>
      </c>
      <c r="G196" s="2">
        <f>IFERROR(__xludf.DUMMYFUNCTION("""COMPUTED_VALUE"""),45574.66666666667)</f>
        <v>45574.66667</v>
      </c>
      <c r="H196" s="1">
        <f>IFERROR(__xludf.DUMMYFUNCTION("""COMPUTED_VALUE"""),166.43)</f>
        <v>166.43</v>
      </c>
      <c r="J196" s="2">
        <f>IFERROR(__xludf.DUMMYFUNCTION("""COMPUTED_VALUE"""),45574.66666666667)</f>
        <v>45574.66667</v>
      </c>
      <c r="K196" s="1">
        <f>IFERROR(__xludf.DUMMYFUNCTION("""COMPUTED_VALUE"""),167.31)</f>
        <v>167.31</v>
      </c>
      <c r="M196" s="2">
        <f>IFERROR(__xludf.DUMMYFUNCTION("""COMPUTED_VALUE"""),45574.66666666667)</f>
        <v>45574.66667</v>
      </c>
      <c r="N196" s="1">
        <f>IFERROR(__xludf.DUMMYFUNCTION("""COMPUTED_VALUE"""),4.1198272E7)</f>
        <v>41198272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IFERROR(__xludf.DUMMYFUNCTION("""COMPUTED_VALUE"""),165.88)</f>
        <v>165.88</v>
      </c>
      <c r="D197" s="2">
        <f>IFERROR(__xludf.DUMMYFUNCTION("""COMPUTED_VALUE"""),45575.66666666667)</f>
        <v>45575.66667</v>
      </c>
      <c r="E197" s="1">
        <f>IFERROR(__xludf.DUMMYFUNCTION("""COMPUTED_VALUE"""),166.14)</f>
        <v>166.14</v>
      </c>
      <c r="G197" s="2">
        <f>IFERROR(__xludf.DUMMYFUNCTION("""COMPUTED_VALUE"""),45575.66666666667)</f>
        <v>45575.66667</v>
      </c>
      <c r="H197" s="1">
        <f>IFERROR(__xludf.DUMMYFUNCTION("""COMPUTED_VALUE"""),163.34)</f>
        <v>163.34</v>
      </c>
      <c r="J197" s="2">
        <f>IFERROR(__xludf.DUMMYFUNCTION("""COMPUTED_VALUE"""),45575.66666666667)</f>
        <v>45575.66667</v>
      </c>
      <c r="K197" s="1">
        <f>IFERROR(__xludf.DUMMYFUNCTION("""COMPUTED_VALUE"""),163.52)</f>
        <v>163.52</v>
      </c>
      <c r="M197" s="2">
        <f>IFERROR(__xludf.DUMMYFUNCTION("""COMPUTED_VALUE"""),45575.66666666667)</f>
        <v>45575.66667</v>
      </c>
      <c r="N197" s="1">
        <f>IFERROR(__xludf.DUMMYFUNCTION("""COMPUTED_VALUE"""),4.5099744E7)</f>
        <v>45099744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IFERROR(__xludf.DUMMYFUNCTION("""COMPUTED_VALUE"""),163.96)</f>
        <v>163.96</v>
      </c>
      <c r="D198" s="2">
        <f>IFERROR(__xludf.DUMMYFUNCTION("""COMPUTED_VALUE"""),45576.66666666667)</f>
        <v>45576.66667</v>
      </c>
      <c r="E198" s="1">
        <f>IFERROR(__xludf.DUMMYFUNCTION("""COMPUTED_VALUE"""),164.79)</f>
        <v>164.79</v>
      </c>
      <c r="G198" s="2">
        <f>IFERROR(__xludf.DUMMYFUNCTION("""COMPUTED_VALUE"""),45576.66666666667)</f>
        <v>45576.66667</v>
      </c>
      <c r="H198" s="1">
        <f>IFERROR(__xludf.DUMMYFUNCTION("""COMPUTED_VALUE"""),163.55)</f>
        <v>163.55</v>
      </c>
      <c r="J198" s="2">
        <f>IFERROR(__xludf.DUMMYFUNCTION("""COMPUTED_VALUE"""),45576.66666666667)</f>
        <v>45576.66667</v>
      </c>
      <c r="K198" s="1">
        <f>IFERROR(__xludf.DUMMYFUNCTION("""COMPUTED_VALUE"""),164.28)</f>
        <v>164.28</v>
      </c>
      <c r="M198" s="2">
        <f>IFERROR(__xludf.DUMMYFUNCTION("""COMPUTED_VALUE"""),45576.66666666667)</f>
        <v>45576.66667</v>
      </c>
      <c r="N198" s="1">
        <f>IFERROR(__xludf.DUMMYFUNCTION("""COMPUTED_VALUE"""),3.861872E7)</f>
        <v>38618720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IFERROR(__xludf.DUMMYFUNCTION("""COMPUTED_VALUE"""),164.46)</f>
        <v>164.46</v>
      </c>
      <c r="D199" s="2">
        <f>IFERROR(__xludf.DUMMYFUNCTION("""COMPUTED_VALUE"""),45579.66666666667)</f>
        <v>45579.66667</v>
      </c>
      <c r="E199" s="1">
        <f>IFERROR(__xludf.DUMMYFUNCTION("""COMPUTED_VALUE"""),165.29)</f>
        <v>165.29</v>
      </c>
      <c r="G199" s="2">
        <f>IFERROR(__xludf.DUMMYFUNCTION("""COMPUTED_VALUE"""),45579.66666666667)</f>
        <v>45579.66667</v>
      </c>
      <c r="H199" s="1">
        <f>IFERROR(__xludf.DUMMYFUNCTION("""COMPUTED_VALUE"""),164.19)</f>
        <v>164.19</v>
      </c>
      <c r="J199" s="2">
        <f>IFERROR(__xludf.DUMMYFUNCTION("""COMPUTED_VALUE"""),45579.66666666667)</f>
        <v>45579.66667</v>
      </c>
      <c r="K199" s="1">
        <f>IFERROR(__xludf.DUMMYFUNCTION("""COMPUTED_VALUE"""),164.8)</f>
        <v>164.8</v>
      </c>
      <c r="M199" s="2">
        <f>IFERROR(__xludf.DUMMYFUNCTION("""COMPUTED_VALUE"""),45579.66666666667)</f>
        <v>45579.66667</v>
      </c>
      <c r="N199" s="1">
        <f>IFERROR(__xludf.DUMMYFUNCTION("""COMPUTED_VALUE"""),4.73146E7)</f>
        <v>47314600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IFERROR(__xludf.DUMMYFUNCTION("""COMPUTED_VALUE"""),165.7)</f>
        <v>165.7</v>
      </c>
      <c r="D200" s="2">
        <f>IFERROR(__xludf.DUMMYFUNCTION("""COMPUTED_VALUE"""),45580.66666666667)</f>
        <v>45580.66667</v>
      </c>
      <c r="E200" s="1">
        <f>IFERROR(__xludf.DUMMYFUNCTION("""COMPUTED_VALUE"""),167.29)</f>
        <v>167.29</v>
      </c>
      <c r="G200" s="2">
        <f>IFERROR(__xludf.DUMMYFUNCTION("""COMPUTED_VALUE"""),45580.66666666667)</f>
        <v>45580.66667</v>
      </c>
      <c r="H200" s="1">
        <f>IFERROR(__xludf.DUMMYFUNCTION("""COMPUTED_VALUE"""),164.95)</f>
        <v>164.95</v>
      </c>
      <c r="J200" s="2">
        <f>IFERROR(__xludf.DUMMYFUNCTION("""COMPUTED_VALUE"""),45580.66666666667)</f>
        <v>45580.66667</v>
      </c>
      <c r="K200" s="1">
        <f>IFERROR(__xludf.DUMMYFUNCTION("""COMPUTED_VALUE"""),166.55)</f>
        <v>166.55</v>
      </c>
      <c r="M200" s="2">
        <f>IFERROR(__xludf.DUMMYFUNCTION("""COMPUTED_VALUE"""),45580.66666666667)</f>
        <v>45580.66667</v>
      </c>
      <c r="N200" s="1">
        <f>IFERROR(__xludf.DUMMYFUNCTION("""COMPUTED_VALUE"""),6.3576791E7)</f>
        <v>63576791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IFERROR(__xludf.DUMMYFUNCTION("""COMPUTED_VALUE"""),166.33)</f>
        <v>166.33</v>
      </c>
      <c r="D201" s="2">
        <f>IFERROR(__xludf.DUMMYFUNCTION("""COMPUTED_VALUE"""),45581.66666666667)</f>
        <v>45581.66667</v>
      </c>
      <c r="E201" s="1">
        <f>IFERROR(__xludf.DUMMYFUNCTION("""COMPUTED_VALUE"""),167.92)</f>
        <v>167.92</v>
      </c>
      <c r="G201" s="2">
        <f>IFERROR(__xludf.DUMMYFUNCTION("""COMPUTED_VALUE"""),45581.66666666667)</f>
        <v>45581.66667</v>
      </c>
      <c r="H201" s="1">
        <f>IFERROR(__xludf.DUMMYFUNCTION("""COMPUTED_VALUE"""),166.33)</f>
        <v>166.33</v>
      </c>
      <c r="J201" s="2">
        <f>IFERROR(__xludf.DUMMYFUNCTION("""COMPUTED_VALUE"""),45581.66666666667)</f>
        <v>45581.66667</v>
      </c>
      <c r="K201" s="1">
        <f>IFERROR(__xludf.DUMMYFUNCTION("""COMPUTED_VALUE"""),167.86)</f>
        <v>167.86</v>
      </c>
      <c r="M201" s="2">
        <f>IFERROR(__xludf.DUMMYFUNCTION("""COMPUTED_VALUE"""),45581.66666666667)</f>
        <v>45581.66667</v>
      </c>
      <c r="N201" s="1">
        <f>IFERROR(__xludf.DUMMYFUNCTION("""COMPUTED_VALUE"""),3.9798486E7)</f>
        <v>39798486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IFERROR(__xludf.DUMMYFUNCTION("""COMPUTED_VALUE"""),167.97)</f>
        <v>167.97</v>
      </c>
      <c r="D202" s="2">
        <f>IFERROR(__xludf.DUMMYFUNCTION("""COMPUTED_VALUE"""),45582.66666666667)</f>
        <v>45582.66667</v>
      </c>
      <c r="E202" s="1">
        <f>IFERROR(__xludf.DUMMYFUNCTION("""COMPUTED_VALUE"""),168.49)</f>
        <v>168.49</v>
      </c>
      <c r="G202" s="2">
        <f>IFERROR(__xludf.DUMMYFUNCTION("""COMPUTED_VALUE"""),45582.66666666667)</f>
        <v>45582.66667</v>
      </c>
      <c r="H202" s="1">
        <f>IFERROR(__xludf.DUMMYFUNCTION("""COMPUTED_VALUE"""),167.32)</f>
        <v>167.32</v>
      </c>
      <c r="J202" s="2">
        <f>IFERROR(__xludf.DUMMYFUNCTION("""COMPUTED_VALUE"""),45582.66666666667)</f>
        <v>45582.66667</v>
      </c>
      <c r="K202" s="1">
        <f>IFERROR(__xludf.DUMMYFUNCTION("""COMPUTED_VALUE"""),168.2)</f>
        <v>168.2</v>
      </c>
      <c r="M202" s="2">
        <f>IFERROR(__xludf.DUMMYFUNCTION("""COMPUTED_VALUE"""),45582.66666666667)</f>
        <v>45582.66667</v>
      </c>
      <c r="N202" s="1">
        <f>IFERROR(__xludf.DUMMYFUNCTION("""COMPUTED_VALUE"""),4.0989815E7)</f>
        <v>40989815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IFERROR(__xludf.DUMMYFUNCTION("""COMPUTED_VALUE"""),168.0)</f>
        <v>168</v>
      </c>
      <c r="D203" s="2">
        <f>IFERROR(__xludf.DUMMYFUNCTION("""COMPUTED_VALUE"""),45583.66666666667)</f>
        <v>45583.66667</v>
      </c>
      <c r="E203" s="1">
        <f>IFERROR(__xludf.DUMMYFUNCTION("""COMPUTED_VALUE"""),169.72)</f>
        <v>169.72</v>
      </c>
      <c r="G203" s="2">
        <f>IFERROR(__xludf.DUMMYFUNCTION("""COMPUTED_VALUE"""),45583.66666666667)</f>
        <v>45583.66667</v>
      </c>
      <c r="H203" s="1">
        <f>IFERROR(__xludf.DUMMYFUNCTION("""COMPUTED_VALUE"""),167.64)</f>
        <v>167.64</v>
      </c>
      <c r="J203" s="2">
        <f>IFERROR(__xludf.DUMMYFUNCTION("""COMPUTED_VALUE"""),45583.66666666667)</f>
        <v>45583.66667</v>
      </c>
      <c r="K203" s="1">
        <f>IFERROR(__xludf.DUMMYFUNCTION("""COMPUTED_VALUE"""),168.95)</f>
        <v>168.95</v>
      </c>
      <c r="M203" s="2">
        <f>IFERROR(__xludf.DUMMYFUNCTION("""COMPUTED_VALUE"""),45583.66666666667)</f>
        <v>45583.66667</v>
      </c>
      <c r="N203" s="1">
        <f>IFERROR(__xludf.DUMMYFUNCTION("""COMPUTED_VALUE"""),4.593113E7)</f>
        <v>45931130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IFERROR(__xludf.DUMMYFUNCTION("""COMPUTED_VALUE"""),169.02)</f>
        <v>169.02</v>
      </c>
      <c r="D204" s="2">
        <f>IFERROR(__xludf.DUMMYFUNCTION("""COMPUTED_VALUE"""),45586.66666666667)</f>
        <v>45586.66667</v>
      </c>
      <c r="E204" s="1">
        <f>IFERROR(__xludf.DUMMYFUNCTION("""COMPUTED_VALUE"""),169.6)</f>
        <v>169.6</v>
      </c>
      <c r="G204" s="2">
        <f>IFERROR(__xludf.DUMMYFUNCTION("""COMPUTED_VALUE"""),45586.66666666667)</f>
        <v>45586.66667</v>
      </c>
      <c r="H204" s="1">
        <f>IFERROR(__xludf.DUMMYFUNCTION("""COMPUTED_VALUE"""),167.7)</f>
        <v>167.7</v>
      </c>
      <c r="J204" s="2">
        <f>IFERROR(__xludf.DUMMYFUNCTION("""COMPUTED_VALUE"""),45586.66666666667)</f>
        <v>45586.66667</v>
      </c>
      <c r="K204" s="1">
        <f>IFERROR(__xludf.DUMMYFUNCTION("""COMPUTED_VALUE"""),167.92)</f>
        <v>167.92</v>
      </c>
      <c r="M204" s="2">
        <f>IFERROR(__xludf.DUMMYFUNCTION("""COMPUTED_VALUE"""),45586.66666666667)</f>
        <v>45586.66667</v>
      </c>
      <c r="N204" s="1">
        <f>IFERROR(__xludf.DUMMYFUNCTION("""COMPUTED_VALUE"""),5.5997324E7)</f>
        <v>55997324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IFERROR(__xludf.DUMMYFUNCTION("""COMPUTED_VALUE"""),166.2)</f>
        <v>166.2</v>
      </c>
      <c r="D205" s="2">
        <f>IFERROR(__xludf.DUMMYFUNCTION("""COMPUTED_VALUE"""),45587.66666666667)</f>
        <v>45587.66667</v>
      </c>
      <c r="E205" s="1">
        <f>IFERROR(__xludf.DUMMYFUNCTION("""COMPUTED_VALUE"""),166.2)</f>
        <v>166.2</v>
      </c>
      <c r="G205" s="2">
        <f>IFERROR(__xludf.DUMMYFUNCTION("""COMPUTED_VALUE"""),45587.66666666667)</f>
        <v>45587.66667</v>
      </c>
      <c r="H205" s="1">
        <f>IFERROR(__xludf.DUMMYFUNCTION("""COMPUTED_VALUE"""),161.61)</f>
        <v>161.61</v>
      </c>
      <c r="J205" s="2">
        <f>IFERROR(__xludf.DUMMYFUNCTION("""COMPUTED_VALUE"""),45587.66666666667)</f>
        <v>45587.66667</v>
      </c>
      <c r="K205" s="1">
        <f>IFERROR(__xludf.DUMMYFUNCTION("""COMPUTED_VALUE"""),163.4)</f>
        <v>163.4</v>
      </c>
      <c r="M205" s="2">
        <f>IFERROR(__xludf.DUMMYFUNCTION("""COMPUTED_VALUE"""),45587.66666666667)</f>
        <v>45587.66667</v>
      </c>
      <c r="N205" s="1">
        <f>IFERROR(__xludf.DUMMYFUNCTION("""COMPUTED_VALUE"""),1.00257978E8)</f>
        <v>100257978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IFERROR(__xludf.DUMMYFUNCTION("""COMPUTED_VALUE"""),163.45)</f>
        <v>163.45</v>
      </c>
      <c r="D206" s="2">
        <f>IFERROR(__xludf.DUMMYFUNCTION("""COMPUTED_VALUE"""),45588.66666666667)</f>
        <v>45588.66667</v>
      </c>
      <c r="E206" s="1">
        <f>IFERROR(__xludf.DUMMYFUNCTION("""COMPUTED_VALUE"""),168.67)</f>
        <v>168.67</v>
      </c>
      <c r="G206" s="2">
        <f>IFERROR(__xludf.DUMMYFUNCTION("""COMPUTED_VALUE"""),45588.66666666667)</f>
        <v>45588.66667</v>
      </c>
      <c r="H206" s="1">
        <f>IFERROR(__xludf.DUMMYFUNCTION("""COMPUTED_VALUE"""),162.74)</f>
        <v>162.74</v>
      </c>
      <c r="J206" s="2">
        <f>IFERROR(__xludf.DUMMYFUNCTION("""COMPUTED_VALUE"""),45588.66666666667)</f>
        <v>45588.66667</v>
      </c>
      <c r="K206" s="1">
        <f>IFERROR(__xludf.DUMMYFUNCTION("""COMPUTED_VALUE"""),168.49)</f>
        <v>168.49</v>
      </c>
      <c r="M206" s="2">
        <f>IFERROR(__xludf.DUMMYFUNCTION("""COMPUTED_VALUE"""),45588.66666666667)</f>
        <v>45588.66667</v>
      </c>
      <c r="N206" s="1">
        <f>IFERROR(__xludf.DUMMYFUNCTION("""COMPUTED_VALUE"""),1.08704982E8)</f>
        <v>108704982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IFERROR(__xludf.DUMMYFUNCTION("""COMPUTED_VALUE"""),167.93)</f>
        <v>167.93</v>
      </c>
      <c r="D207" s="2">
        <f>IFERROR(__xludf.DUMMYFUNCTION("""COMPUTED_VALUE"""),45589.66666666667)</f>
        <v>45589.66667</v>
      </c>
      <c r="E207" s="1">
        <f>IFERROR(__xludf.DUMMYFUNCTION("""COMPUTED_VALUE"""),168.71)</f>
        <v>168.71</v>
      </c>
      <c r="G207" s="2">
        <f>IFERROR(__xludf.DUMMYFUNCTION("""COMPUTED_VALUE"""),45589.66666666667)</f>
        <v>45589.66667</v>
      </c>
      <c r="H207" s="1">
        <f>IFERROR(__xludf.DUMMYFUNCTION("""COMPUTED_VALUE"""),166.79)</f>
        <v>166.79</v>
      </c>
      <c r="J207" s="2">
        <f>IFERROR(__xludf.DUMMYFUNCTION("""COMPUTED_VALUE"""),45589.66666666667)</f>
        <v>45589.66667</v>
      </c>
      <c r="K207" s="1">
        <f>IFERROR(__xludf.DUMMYFUNCTION("""COMPUTED_VALUE"""),168.48)</f>
        <v>168.48</v>
      </c>
      <c r="M207" s="2">
        <f>IFERROR(__xludf.DUMMYFUNCTION("""COMPUTED_VALUE"""),45589.66666666667)</f>
        <v>45589.66667</v>
      </c>
      <c r="N207" s="1">
        <f>IFERROR(__xludf.DUMMYFUNCTION("""COMPUTED_VALUE"""),7.2226664E7)</f>
        <v>72226664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IFERROR(__xludf.DUMMYFUNCTION("""COMPUTED_VALUE"""),168.86)</f>
        <v>168.86</v>
      </c>
      <c r="D208" s="2">
        <f>IFERROR(__xludf.DUMMYFUNCTION("""COMPUTED_VALUE"""),45590.66666666667)</f>
        <v>45590.66667</v>
      </c>
      <c r="E208" s="1">
        <f>IFERROR(__xludf.DUMMYFUNCTION("""COMPUTED_VALUE"""),169.29)</f>
        <v>169.29</v>
      </c>
      <c r="G208" s="2">
        <f>IFERROR(__xludf.DUMMYFUNCTION("""COMPUTED_VALUE"""),45590.66666666667)</f>
        <v>45590.66667</v>
      </c>
      <c r="H208" s="1">
        <f>IFERROR(__xludf.DUMMYFUNCTION("""COMPUTED_VALUE"""),165.37)</f>
        <v>165.37</v>
      </c>
      <c r="J208" s="2">
        <f>IFERROR(__xludf.DUMMYFUNCTION("""COMPUTED_VALUE"""),45590.66666666667)</f>
        <v>45590.66667</v>
      </c>
      <c r="K208" s="1">
        <f>IFERROR(__xludf.DUMMYFUNCTION("""COMPUTED_VALUE"""),165.45)</f>
        <v>165.45</v>
      </c>
      <c r="M208" s="2">
        <f>IFERROR(__xludf.DUMMYFUNCTION("""COMPUTED_VALUE"""),45590.66666666667)</f>
        <v>45590.66667</v>
      </c>
      <c r="N208" s="1">
        <f>IFERROR(__xludf.DUMMYFUNCTION("""COMPUTED_VALUE"""),5.5488521E7)</f>
        <v>55488521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IFERROR(__xludf.DUMMYFUNCTION("""COMPUTED_VALUE"""),166.06)</f>
        <v>166.06</v>
      </c>
      <c r="D209" s="2">
        <f>IFERROR(__xludf.DUMMYFUNCTION("""COMPUTED_VALUE"""),45593.66666666667)</f>
        <v>45593.66667</v>
      </c>
      <c r="E209" s="1">
        <f>IFERROR(__xludf.DUMMYFUNCTION("""COMPUTED_VALUE"""),166.97)</f>
        <v>166.97</v>
      </c>
      <c r="G209" s="2">
        <f>IFERROR(__xludf.DUMMYFUNCTION("""COMPUTED_VALUE"""),45593.66666666667)</f>
        <v>45593.66667</v>
      </c>
      <c r="H209" s="1">
        <f>IFERROR(__xludf.DUMMYFUNCTION("""COMPUTED_VALUE"""),165.79)</f>
        <v>165.79</v>
      </c>
      <c r="J209" s="2">
        <f>IFERROR(__xludf.DUMMYFUNCTION("""COMPUTED_VALUE"""),45593.66666666667)</f>
        <v>45593.66667</v>
      </c>
      <c r="K209" s="1">
        <f>IFERROR(__xludf.DUMMYFUNCTION("""COMPUTED_VALUE"""),166.81)</f>
        <v>166.81</v>
      </c>
      <c r="M209" s="2">
        <f>IFERROR(__xludf.DUMMYFUNCTION("""COMPUTED_VALUE"""),45593.66666666667)</f>
        <v>45593.66667</v>
      </c>
      <c r="N209" s="1">
        <f>IFERROR(__xludf.DUMMYFUNCTION("""COMPUTED_VALUE"""),4.6582604E7)</f>
        <v>46582604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IFERROR(__xludf.DUMMYFUNCTION("""COMPUTED_VALUE"""),166.5)</f>
        <v>166.5</v>
      </c>
      <c r="D210" s="2">
        <f>IFERROR(__xludf.DUMMYFUNCTION("""COMPUTED_VALUE"""),45594.66666666667)</f>
        <v>45594.66667</v>
      </c>
      <c r="E210" s="1">
        <f>IFERROR(__xludf.DUMMYFUNCTION("""COMPUTED_VALUE"""),167.27)</f>
        <v>167.27</v>
      </c>
      <c r="G210" s="2">
        <f>IFERROR(__xludf.DUMMYFUNCTION("""COMPUTED_VALUE"""),45594.66666666667)</f>
        <v>45594.66667</v>
      </c>
      <c r="H210" s="1">
        <f>IFERROR(__xludf.DUMMYFUNCTION("""COMPUTED_VALUE"""),165.91)</f>
        <v>165.91</v>
      </c>
      <c r="J210" s="2">
        <f>IFERROR(__xludf.DUMMYFUNCTION("""COMPUTED_VALUE"""),45594.66666666667)</f>
        <v>45594.66667</v>
      </c>
      <c r="K210" s="1">
        <f>IFERROR(__xludf.DUMMYFUNCTION("""COMPUTED_VALUE"""),166.23)</f>
        <v>166.23</v>
      </c>
      <c r="M210" s="2">
        <f>IFERROR(__xludf.DUMMYFUNCTION("""COMPUTED_VALUE"""),45594.66666666667)</f>
        <v>45594.66667</v>
      </c>
      <c r="N210" s="1">
        <f>IFERROR(__xludf.DUMMYFUNCTION("""COMPUTED_VALUE"""),5.3291044E7)</f>
        <v>53291044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IFERROR(__xludf.DUMMYFUNCTION("""COMPUTED_VALUE"""),165.94)</f>
        <v>165.94</v>
      </c>
      <c r="D211" s="2">
        <f>IFERROR(__xludf.DUMMYFUNCTION("""COMPUTED_VALUE"""),45595.66666666667)</f>
        <v>45595.66667</v>
      </c>
      <c r="E211" s="1">
        <f>IFERROR(__xludf.DUMMYFUNCTION("""COMPUTED_VALUE"""),166.52)</f>
        <v>166.52</v>
      </c>
      <c r="G211" s="2">
        <f>IFERROR(__xludf.DUMMYFUNCTION("""COMPUTED_VALUE"""),45595.66666666667)</f>
        <v>45595.66667</v>
      </c>
      <c r="H211" s="1">
        <f>IFERROR(__xludf.DUMMYFUNCTION("""COMPUTED_VALUE"""),164.8)</f>
        <v>164.8</v>
      </c>
      <c r="J211" s="2">
        <f>IFERROR(__xludf.DUMMYFUNCTION("""COMPUTED_VALUE"""),45595.66666666667)</f>
        <v>45595.66667</v>
      </c>
      <c r="K211" s="1">
        <f>IFERROR(__xludf.DUMMYFUNCTION("""COMPUTED_VALUE"""),165.14)</f>
        <v>165.14</v>
      </c>
      <c r="M211" s="2">
        <f>IFERROR(__xludf.DUMMYFUNCTION("""COMPUTED_VALUE"""),45595.66666666667)</f>
        <v>45595.66667</v>
      </c>
      <c r="N211" s="1">
        <f>IFERROR(__xludf.DUMMYFUNCTION("""COMPUTED_VALUE"""),5.7819828E7)</f>
        <v>57819828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IFERROR(__xludf.DUMMYFUNCTION("""COMPUTED_VALUE"""),165.32)</f>
        <v>165.32</v>
      </c>
      <c r="D212" s="2">
        <f>IFERROR(__xludf.DUMMYFUNCTION("""COMPUTED_VALUE"""),45596.66666666667)</f>
        <v>45596.66667</v>
      </c>
      <c r="E212" s="1">
        <f>IFERROR(__xludf.DUMMYFUNCTION("""COMPUTED_VALUE"""),168.85)</f>
        <v>168.85</v>
      </c>
      <c r="G212" s="2">
        <f>IFERROR(__xludf.DUMMYFUNCTION("""COMPUTED_VALUE"""),45596.66666666667)</f>
        <v>45596.66667</v>
      </c>
      <c r="H212" s="1">
        <f>IFERROR(__xludf.DUMMYFUNCTION("""COMPUTED_VALUE"""),165.32)</f>
        <v>165.32</v>
      </c>
      <c r="J212" s="2">
        <f>IFERROR(__xludf.DUMMYFUNCTION("""COMPUTED_VALUE"""),45596.66666666667)</f>
        <v>45596.66667</v>
      </c>
      <c r="K212" s="1">
        <f>IFERROR(__xludf.DUMMYFUNCTION("""COMPUTED_VALUE"""),167.89)</f>
        <v>167.89</v>
      </c>
      <c r="M212" s="2">
        <f>IFERROR(__xludf.DUMMYFUNCTION("""COMPUTED_VALUE"""),45596.66666666667)</f>
        <v>45596.66667</v>
      </c>
      <c r="N212" s="1">
        <f>IFERROR(__xludf.DUMMYFUNCTION("""COMPUTED_VALUE"""),9.6295934E7)</f>
        <v>96295934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IFERROR(__xludf.DUMMYFUNCTION("""COMPUTED_VALUE"""),167.79)</f>
        <v>167.79</v>
      </c>
      <c r="D213" s="2">
        <f>IFERROR(__xludf.DUMMYFUNCTION("""COMPUTED_VALUE"""),45597.66666666667)</f>
        <v>45597.66667</v>
      </c>
      <c r="E213" s="1">
        <f>IFERROR(__xludf.DUMMYFUNCTION("""COMPUTED_VALUE"""),168.88)</f>
        <v>168.88</v>
      </c>
      <c r="G213" s="2">
        <f>IFERROR(__xludf.DUMMYFUNCTION("""COMPUTED_VALUE"""),45597.66666666667)</f>
        <v>45597.66667</v>
      </c>
      <c r="H213" s="1">
        <f>IFERROR(__xludf.DUMMYFUNCTION("""COMPUTED_VALUE"""),165.42)</f>
        <v>165.42</v>
      </c>
      <c r="J213" s="2">
        <f>IFERROR(__xludf.DUMMYFUNCTION("""COMPUTED_VALUE"""),45597.66666666667)</f>
        <v>45597.66667</v>
      </c>
      <c r="K213" s="1">
        <f>IFERROR(__xludf.DUMMYFUNCTION("""COMPUTED_VALUE"""),165.64)</f>
        <v>165.64</v>
      </c>
      <c r="M213" s="2">
        <f>IFERROR(__xludf.DUMMYFUNCTION("""COMPUTED_VALUE"""),45597.66666666667)</f>
        <v>45597.66667</v>
      </c>
      <c r="N213" s="1">
        <f>IFERROR(__xludf.DUMMYFUNCTION("""COMPUTED_VALUE"""),5.9893408E7)</f>
        <v>59893408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IFERROR(__xludf.DUMMYFUNCTION("""COMPUTED_VALUE"""),166.14)</f>
        <v>166.14</v>
      </c>
      <c r="D214" s="2">
        <f>IFERROR(__xludf.DUMMYFUNCTION("""COMPUTED_VALUE"""),45600.66666666667)</f>
        <v>45600.66667</v>
      </c>
      <c r="E214" s="1">
        <f>IFERROR(__xludf.DUMMYFUNCTION("""COMPUTED_VALUE"""),166.74)</f>
        <v>166.74</v>
      </c>
      <c r="G214" s="2">
        <f>IFERROR(__xludf.DUMMYFUNCTION("""COMPUTED_VALUE"""),45600.66666666667)</f>
        <v>45600.66667</v>
      </c>
      <c r="H214" s="1">
        <f>IFERROR(__xludf.DUMMYFUNCTION("""COMPUTED_VALUE"""),164.03)</f>
        <v>164.03</v>
      </c>
      <c r="J214" s="2">
        <f>IFERROR(__xludf.DUMMYFUNCTION("""COMPUTED_VALUE"""),45600.66666666667)</f>
        <v>45600.66667</v>
      </c>
      <c r="K214" s="1">
        <f>IFERROR(__xludf.DUMMYFUNCTION("""COMPUTED_VALUE"""),164.76)</f>
        <v>164.76</v>
      </c>
      <c r="M214" s="2">
        <f>IFERROR(__xludf.DUMMYFUNCTION("""COMPUTED_VALUE"""),45600.66666666667)</f>
        <v>45600.66667</v>
      </c>
      <c r="N214" s="1">
        <f>IFERROR(__xludf.DUMMYFUNCTION("""COMPUTED_VALUE"""),4.7860844E7)</f>
        <v>47860844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IFERROR(__xludf.DUMMYFUNCTION("""COMPUTED_VALUE"""),164.92)</f>
        <v>164.92</v>
      </c>
      <c r="D215" s="2">
        <f>IFERROR(__xludf.DUMMYFUNCTION("""COMPUTED_VALUE"""),45601.66666666667)</f>
        <v>45601.66667</v>
      </c>
      <c r="E215" s="1">
        <f>IFERROR(__xludf.DUMMYFUNCTION("""COMPUTED_VALUE"""),166.12)</f>
        <v>166.12</v>
      </c>
      <c r="G215" s="2">
        <f>IFERROR(__xludf.DUMMYFUNCTION("""COMPUTED_VALUE"""),45601.66666666667)</f>
        <v>45601.66667</v>
      </c>
      <c r="H215" s="1">
        <f>IFERROR(__xludf.DUMMYFUNCTION("""COMPUTED_VALUE"""),164.41)</f>
        <v>164.41</v>
      </c>
      <c r="J215" s="2">
        <f>IFERROR(__xludf.DUMMYFUNCTION("""COMPUTED_VALUE"""),45601.66666666667)</f>
        <v>45601.66667</v>
      </c>
      <c r="K215" s="1">
        <f>IFERROR(__xludf.DUMMYFUNCTION("""COMPUTED_VALUE"""),165.89)</f>
        <v>165.89</v>
      </c>
      <c r="M215" s="2">
        <f>IFERROR(__xludf.DUMMYFUNCTION("""COMPUTED_VALUE"""),45601.66666666667)</f>
        <v>45601.66667</v>
      </c>
      <c r="N215" s="1">
        <f>IFERROR(__xludf.DUMMYFUNCTION("""COMPUTED_VALUE"""),4.4732945E7)</f>
        <v>44732945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IFERROR(__xludf.DUMMYFUNCTION("""COMPUTED_VALUE"""),167.09)</f>
        <v>167.09</v>
      </c>
      <c r="D216" s="2">
        <f>IFERROR(__xludf.DUMMYFUNCTION("""COMPUTED_VALUE"""),45602.66666666667)</f>
        <v>45602.66667</v>
      </c>
      <c r="E216" s="1">
        <f>IFERROR(__xludf.DUMMYFUNCTION("""COMPUTED_VALUE"""),167.8)</f>
        <v>167.8</v>
      </c>
      <c r="G216" s="2">
        <f>IFERROR(__xludf.DUMMYFUNCTION("""COMPUTED_VALUE"""),45602.66666666667)</f>
        <v>45602.66667</v>
      </c>
      <c r="H216" s="1">
        <f>IFERROR(__xludf.DUMMYFUNCTION("""COMPUTED_VALUE"""),165.99)</f>
        <v>165.99</v>
      </c>
      <c r="J216" s="2">
        <f>IFERROR(__xludf.DUMMYFUNCTION("""COMPUTED_VALUE"""),45602.66666666667)</f>
        <v>45602.66667</v>
      </c>
      <c r="K216" s="1">
        <f>IFERROR(__xludf.DUMMYFUNCTION("""COMPUTED_VALUE"""),167.38)</f>
        <v>167.38</v>
      </c>
      <c r="M216" s="2">
        <f>IFERROR(__xludf.DUMMYFUNCTION("""COMPUTED_VALUE"""),45602.66666666667)</f>
        <v>45602.66667</v>
      </c>
      <c r="N216" s="1">
        <f>IFERROR(__xludf.DUMMYFUNCTION("""COMPUTED_VALUE"""),6.2780639E7)</f>
        <v>62780639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IFERROR(__xludf.DUMMYFUNCTION("""COMPUTED_VALUE"""),167.21)</f>
        <v>167.21</v>
      </c>
      <c r="D217" s="2">
        <f>IFERROR(__xludf.DUMMYFUNCTION("""COMPUTED_VALUE"""),45603.66666666667)</f>
        <v>45603.66667</v>
      </c>
      <c r="E217" s="1">
        <f>IFERROR(__xludf.DUMMYFUNCTION("""COMPUTED_VALUE"""),167.34)</f>
        <v>167.34</v>
      </c>
      <c r="G217" s="2">
        <f>IFERROR(__xludf.DUMMYFUNCTION("""COMPUTED_VALUE"""),45603.66666666667)</f>
        <v>45603.66667</v>
      </c>
      <c r="H217" s="1">
        <f>IFERROR(__xludf.DUMMYFUNCTION("""COMPUTED_VALUE"""),165.06)</f>
        <v>165.06</v>
      </c>
      <c r="J217" s="2">
        <f>IFERROR(__xludf.DUMMYFUNCTION("""COMPUTED_VALUE"""),45603.66666666667)</f>
        <v>45603.66667</v>
      </c>
      <c r="K217" s="1">
        <f>IFERROR(__xludf.DUMMYFUNCTION("""COMPUTED_VALUE"""),165.58)</f>
        <v>165.58</v>
      </c>
      <c r="M217" s="2">
        <f>IFERROR(__xludf.DUMMYFUNCTION("""COMPUTED_VALUE"""),45603.66666666667)</f>
        <v>45603.66667</v>
      </c>
      <c r="N217" s="1">
        <f>IFERROR(__xludf.DUMMYFUNCTION("""COMPUTED_VALUE"""),6.0426467E7)</f>
        <v>60426467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IFERROR(__xludf.DUMMYFUNCTION("""COMPUTED_VALUE"""),166.13)</f>
        <v>166.13</v>
      </c>
      <c r="D218" s="2">
        <f>IFERROR(__xludf.DUMMYFUNCTION("""COMPUTED_VALUE"""),45604.66666666667)</f>
        <v>45604.66667</v>
      </c>
      <c r="E218" s="1">
        <f>IFERROR(__xludf.DUMMYFUNCTION("""COMPUTED_VALUE"""),167.77)</f>
        <v>167.77</v>
      </c>
      <c r="G218" s="2">
        <f>IFERROR(__xludf.DUMMYFUNCTION("""COMPUTED_VALUE"""),45604.66666666667)</f>
        <v>45604.66667</v>
      </c>
      <c r="H218" s="1">
        <f>IFERROR(__xludf.DUMMYFUNCTION("""COMPUTED_VALUE"""),166.04)</f>
        <v>166.04</v>
      </c>
      <c r="J218" s="2">
        <f>IFERROR(__xludf.DUMMYFUNCTION("""COMPUTED_VALUE"""),45604.66666666667)</f>
        <v>45604.66667</v>
      </c>
      <c r="K218" s="1">
        <f>IFERROR(__xludf.DUMMYFUNCTION("""COMPUTED_VALUE"""),166.89)</f>
        <v>166.89</v>
      </c>
      <c r="M218" s="2">
        <f>IFERROR(__xludf.DUMMYFUNCTION("""COMPUTED_VALUE"""),45604.66666666667)</f>
        <v>45604.66667</v>
      </c>
      <c r="N218" s="1">
        <f>IFERROR(__xludf.DUMMYFUNCTION("""COMPUTED_VALUE"""),5.841611E7)</f>
        <v>58416110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IFERROR(__xludf.DUMMYFUNCTION("""COMPUTED_VALUE"""),166.7)</f>
        <v>166.7</v>
      </c>
      <c r="D219" s="2">
        <f>IFERROR(__xludf.DUMMYFUNCTION("""COMPUTED_VALUE"""),45607.66666666667)</f>
        <v>45607.66667</v>
      </c>
      <c r="E219" s="1">
        <f>IFERROR(__xludf.DUMMYFUNCTION("""COMPUTED_VALUE"""),168.39)</f>
        <v>168.39</v>
      </c>
      <c r="G219" s="2">
        <f>IFERROR(__xludf.DUMMYFUNCTION("""COMPUTED_VALUE"""),45607.66666666667)</f>
        <v>45607.66667</v>
      </c>
      <c r="H219" s="1">
        <f>IFERROR(__xludf.DUMMYFUNCTION("""COMPUTED_VALUE"""),166.6)</f>
        <v>166.6</v>
      </c>
      <c r="J219" s="2">
        <f>IFERROR(__xludf.DUMMYFUNCTION("""COMPUTED_VALUE"""),45607.66666666667)</f>
        <v>45607.66667</v>
      </c>
      <c r="K219" s="1">
        <f>IFERROR(__xludf.DUMMYFUNCTION("""COMPUTED_VALUE"""),167.29)</f>
        <v>167.29</v>
      </c>
      <c r="M219" s="2">
        <f>IFERROR(__xludf.DUMMYFUNCTION("""COMPUTED_VALUE"""),45607.66666666667)</f>
        <v>45607.66667</v>
      </c>
      <c r="N219" s="1">
        <f>IFERROR(__xludf.DUMMYFUNCTION("""COMPUTED_VALUE"""),4.6138816E7)</f>
        <v>46138816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IFERROR(__xludf.DUMMYFUNCTION("""COMPUTED_VALUE"""),167.04)</f>
        <v>167.04</v>
      </c>
      <c r="D220" s="2">
        <f>IFERROR(__xludf.DUMMYFUNCTION("""COMPUTED_VALUE"""),45608.66666666667)</f>
        <v>45608.66667</v>
      </c>
      <c r="E220" s="1">
        <f>IFERROR(__xludf.DUMMYFUNCTION("""COMPUTED_VALUE"""),167.4)</f>
        <v>167.4</v>
      </c>
      <c r="G220" s="2">
        <f>IFERROR(__xludf.DUMMYFUNCTION("""COMPUTED_VALUE"""),45608.66666666667)</f>
        <v>45608.66667</v>
      </c>
      <c r="H220" s="1">
        <f>IFERROR(__xludf.DUMMYFUNCTION("""COMPUTED_VALUE"""),165.25)</f>
        <v>165.25</v>
      </c>
      <c r="J220" s="2">
        <f>IFERROR(__xludf.DUMMYFUNCTION("""COMPUTED_VALUE"""),45608.66666666667)</f>
        <v>45608.66667</v>
      </c>
      <c r="K220" s="1">
        <f>IFERROR(__xludf.DUMMYFUNCTION("""COMPUTED_VALUE"""),166.9)</f>
        <v>166.9</v>
      </c>
      <c r="M220" s="2">
        <f>IFERROR(__xludf.DUMMYFUNCTION("""COMPUTED_VALUE"""),45608.66666666667)</f>
        <v>45608.66667</v>
      </c>
      <c r="N220" s="1">
        <f>IFERROR(__xludf.DUMMYFUNCTION("""COMPUTED_VALUE"""),6.5859407E7)</f>
        <v>65859407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IFERROR(__xludf.DUMMYFUNCTION("""COMPUTED_VALUE"""),167.02)</f>
        <v>167.02</v>
      </c>
      <c r="D221" s="2">
        <f>IFERROR(__xludf.DUMMYFUNCTION("""COMPUTED_VALUE"""),45609.66666666667)</f>
        <v>45609.66667</v>
      </c>
      <c r="E221" s="1">
        <f>IFERROR(__xludf.DUMMYFUNCTION("""COMPUTED_VALUE"""),169.09)</f>
        <v>169.09</v>
      </c>
      <c r="G221" s="2">
        <f>IFERROR(__xludf.DUMMYFUNCTION("""COMPUTED_VALUE"""),45609.66666666667)</f>
        <v>45609.66667</v>
      </c>
      <c r="H221" s="1">
        <f>IFERROR(__xludf.DUMMYFUNCTION("""COMPUTED_VALUE"""),166.98)</f>
        <v>166.98</v>
      </c>
      <c r="J221" s="2">
        <f>IFERROR(__xludf.DUMMYFUNCTION("""COMPUTED_VALUE"""),45609.66666666667)</f>
        <v>45609.66667</v>
      </c>
      <c r="K221" s="1">
        <f>IFERROR(__xludf.DUMMYFUNCTION("""COMPUTED_VALUE"""),168.83)</f>
        <v>168.83</v>
      </c>
      <c r="M221" s="2">
        <f>IFERROR(__xludf.DUMMYFUNCTION("""COMPUTED_VALUE"""),45609.66666666667)</f>
        <v>45609.66667</v>
      </c>
      <c r="N221" s="1">
        <f>IFERROR(__xludf.DUMMYFUNCTION("""COMPUTED_VALUE"""),6.8138448E7)</f>
        <v>68138448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IFERROR(__xludf.DUMMYFUNCTION("""COMPUTED_VALUE"""),168.99)</f>
        <v>168.99</v>
      </c>
      <c r="D222" s="2">
        <f>IFERROR(__xludf.DUMMYFUNCTION("""COMPUTED_VALUE"""),45610.66666666667)</f>
        <v>45610.66667</v>
      </c>
      <c r="E222" s="1">
        <f>IFERROR(__xludf.DUMMYFUNCTION("""COMPUTED_VALUE"""),169.5)</f>
        <v>169.5</v>
      </c>
      <c r="G222" s="2">
        <f>IFERROR(__xludf.DUMMYFUNCTION("""COMPUTED_VALUE"""),45610.66666666667)</f>
        <v>45610.66667</v>
      </c>
      <c r="H222" s="1">
        <f>IFERROR(__xludf.DUMMYFUNCTION("""COMPUTED_VALUE"""),167.65)</f>
        <v>167.65</v>
      </c>
      <c r="J222" s="2">
        <f>IFERROR(__xludf.DUMMYFUNCTION("""COMPUTED_VALUE"""),45610.66666666667)</f>
        <v>45610.66667</v>
      </c>
      <c r="K222" s="1">
        <f>IFERROR(__xludf.DUMMYFUNCTION("""COMPUTED_VALUE"""),167.72)</f>
        <v>167.72</v>
      </c>
      <c r="M222" s="2">
        <f>IFERROR(__xludf.DUMMYFUNCTION("""COMPUTED_VALUE"""),45610.66666666667)</f>
        <v>45610.66667</v>
      </c>
      <c r="N222" s="1">
        <f>IFERROR(__xludf.DUMMYFUNCTION("""COMPUTED_VALUE"""),4.4105917E7)</f>
        <v>44105917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IFERROR(__xludf.DUMMYFUNCTION("""COMPUTED_VALUE"""),167.91)</f>
        <v>167.91</v>
      </c>
      <c r="D223" s="2">
        <f>IFERROR(__xludf.DUMMYFUNCTION("""COMPUTED_VALUE"""),45611.66666666667)</f>
        <v>45611.66667</v>
      </c>
      <c r="E223" s="1">
        <f>IFERROR(__xludf.DUMMYFUNCTION("""COMPUTED_VALUE"""),170.05)</f>
        <v>170.05</v>
      </c>
      <c r="G223" s="2">
        <f>IFERROR(__xludf.DUMMYFUNCTION("""COMPUTED_VALUE"""),45611.66666666667)</f>
        <v>45611.66667</v>
      </c>
      <c r="H223" s="1">
        <f>IFERROR(__xludf.DUMMYFUNCTION("""COMPUTED_VALUE"""),167.21)</f>
        <v>167.21</v>
      </c>
      <c r="J223" s="2">
        <f>IFERROR(__xludf.DUMMYFUNCTION("""COMPUTED_VALUE"""),45611.66666666667)</f>
        <v>45611.66667</v>
      </c>
      <c r="K223" s="1">
        <f>IFERROR(__xludf.DUMMYFUNCTION("""COMPUTED_VALUE"""),169.69)</f>
        <v>169.69</v>
      </c>
      <c r="M223" s="2">
        <f>IFERROR(__xludf.DUMMYFUNCTION("""COMPUTED_VALUE"""),45611.66666666667)</f>
        <v>45611.66667</v>
      </c>
      <c r="N223" s="1">
        <f>IFERROR(__xludf.DUMMYFUNCTION("""COMPUTED_VALUE"""),6.9789767E7)</f>
        <v>69789767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IFERROR(__xludf.DUMMYFUNCTION("""COMPUTED_VALUE"""),170.27)</f>
        <v>170.27</v>
      </c>
      <c r="D224" s="2">
        <f>IFERROR(__xludf.DUMMYFUNCTION("""COMPUTED_VALUE"""),45614.66666666667)</f>
        <v>45614.66667</v>
      </c>
      <c r="E224" s="1">
        <f>IFERROR(__xludf.DUMMYFUNCTION("""COMPUTED_VALUE"""),172.7)</f>
        <v>172.7</v>
      </c>
      <c r="G224" s="2">
        <f>IFERROR(__xludf.DUMMYFUNCTION("""COMPUTED_VALUE"""),45614.66666666667)</f>
        <v>45614.66667</v>
      </c>
      <c r="H224" s="1">
        <f>IFERROR(__xludf.DUMMYFUNCTION("""COMPUTED_VALUE"""),170.23)</f>
        <v>170.23</v>
      </c>
      <c r="J224" s="2">
        <f>IFERROR(__xludf.DUMMYFUNCTION("""COMPUTED_VALUE"""),45614.66666666667)</f>
        <v>45614.66667</v>
      </c>
      <c r="K224" s="1">
        <f>IFERROR(__xludf.DUMMYFUNCTION("""COMPUTED_VALUE"""),171.69)</f>
        <v>171.69</v>
      </c>
      <c r="M224" s="2">
        <f>IFERROR(__xludf.DUMMYFUNCTION("""COMPUTED_VALUE"""),45614.66666666667)</f>
        <v>45614.66667</v>
      </c>
      <c r="N224" s="1">
        <f>IFERROR(__xludf.DUMMYFUNCTION("""COMPUTED_VALUE"""),5.7576429E7)</f>
        <v>57576429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IFERROR(__xludf.DUMMYFUNCTION("""COMPUTED_VALUE"""),171.41)</f>
        <v>171.41</v>
      </c>
      <c r="D225" s="2">
        <f>IFERROR(__xludf.DUMMYFUNCTION("""COMPUTED_VALUE"""),45615.66666666667)</f>
        <v>45615.66667</v>
      </c>
      <c r="E225" s="1">
        <f>IFERROR(__xludf.DUMMYFUNCTION("""COMPUTED_VALUE"""),171.41)</f>
        <v>171.41</v>
      </c>
      <c r="G225" s="2">
        <f>IFERROR(__xludf.DUMMYFUNCTION("""COMPUTED_VALUE"""),45615.66666666667)</f>
        <v>45615.66667</v>
      </c>
      <c r="H225" s="1">
        <f>IFERROR(__xludf.DUMMYFUNCTION("""COMPUTED_VALUE"""),169.66)</f>
        <v>169.66</v>
      </c>
      <c r="J225" s="2">
        <f>IFERROR(__xludf.DUMMYFUNCTION("""COMPUTED_VALUE"""),45615.66666666667)</f>
        <v>45615.66667</v>
      </c>
      <c r="K225" s="1">
        <f>IFERROR(__xludf.DUMMYFUNCTION("""COMPUTED_VALUE"""),169.81)</f>
        <v>169.81</v>
      </c>
      <c r="M225" s="2">
        <f>IFERROR(__xludf.DUMMYFUNCTION("""COMPUTED_VALUE"""),45615.66666666667)</f>
        <v>45615.66667</v>
      </c>
      <c r="N225" s="1">
        <f>IFERROR(__xludf.DUMMYFUNCTION("""COMPUTED_VALUE"""),3.9898389E7)</f>
        <v>39898389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IFERROR(__xludf.DUMMYFUNCTION("""COMPUTED_VALUE"""),170.07)</f>
        <v>170.07</v>
      </c>
      <c r="D226" s="2">
        <f>IFERROR(__xludf.DUMMYFUNCTION("""COMPUTED_VALUE"""),45616.66666666667)</f>
        <v>45616.66667</v>
      </c>
      <c r="E226" s="1">
        <f>IFERROR(__xludf.DUMMYFUNCTION("""COMPUTED_VALUE"""),171.19)</f>
        <v>171.19</v>
      </c>
      <c r="G226" s="2">
        <f>IFERROR(__xludf.DUMMYFUNCTION("""COMPUTED_VALUE"""),45616.66666666667)</f>
        <v>45616.66667</v>
      </c>
      <c r="H226" s="1">
        <f>IFERROR(__xludf.DUMMYFUNCTION("""COMPUTED_VALUE"""),169.75)</f>
        <v>169.75</v>
      </c>
      <c r="J226" s="2">
        <f>IFERROR(__xludf.DUMMYFUNCTION("""COMPUTED_VALUE"""),45616.66666666667)</f>
        <v>45616.66667</v>
      </c>
      <c r="K226" s="1">
        <f>IFERROR(__xludf.DUMMYFUNCTION("""COMPUTED_VALUE"""),170.93)</f>
        <v>170.93</v>
      </c>
      <c r="M226" s="2">
        <f>IFERROR(__xludf.DUMMYFUNCTION("""COMPUTED_VALUE"""),45616.66666666667)</f>
        <v>45616.66667</v>
      </c>
      <c r="N226" s="1">
        <f>IFERROR(__xludf.DUMMYFUNCTION("""COMPUTED_VALUE"""),4.0022548E7)</f>
        <v>40022548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IFERROR(__xludf.DUMMYFUNCTION("""COMPUTED_VALUE"""),170.85)</f>
        <v>170.85</v>
      </c>
      <c r="D227" s="2">
        <f>IFERROR(__xludf.DUMMYFUNCTION("""COMPUTED_VALUE"""),45617.66666666667)</f>
        <v>45617.66667</v>
      </c>
      <c r="E227" s="1">
        <f>IFERROR(__xludf.DUMMYFUNCTION("""COMPUTED_VALUE"""),172.79)</f>
        <v>172.79</v>
      </c>
      <c r="G227" s="2">
        <f>IFERROR(__xludf.DUMMYFUNCTION("""COMPUTED_VALUE"""),45617.66666666667)</f>
        <v>45617.66667</v>
      </c>
      <c r="H227" s="1">
        <f>IFERROR(__xludf.DUMMYFUNCTION("""COMPUTED_VALUE"""),170.29)</f>
        <v>170.29</v>
      </c>
      <c r="J227" s="2">
        <f>IFERROR(__xludf.DUMMYFUNCTION("""COMPUTED_VALUE"""),45617.66666666667)</f>
        <v>45617.66667</v>
      </c>
      <c r="K227" s="1">
        <f>IFERROR(__xludf.DUMMYFUNCTION("""COMPUTED_VALUE"""),171.96)</f>
        <v>171.96</v>
      </c>
      <c r="M227" s="2">
        <f>IFERROR(__xludf.DUMMYFUNCTION("""COMPUTED_VALUE"""),45617.66666666667)</f>
        <v>45617.66667</v>
      </c>
      <c r="N227" s="1">
        <f>IFERROR(__xludf.DUMMYFUNCTION("""COMPUTED_VALUE"""),4.0536301E7)</f>
        <v>40536301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IFERROR(__xludf.DUMMYFUNCTION("""COMPUTED_VALUE"""),172.1)</f>
        <v>172.1</v>
      </c>
      <c r="D228" s="2">
        <f>IFERROR(__xludf.DUMMYFUNCTION("""COMPUTED_VALUE"""),45618.66666666667)</f>
        <v>45618.66667</v>
      </c>
      <c r="E228" s="1">
        <f>IFERROR(__xludf.DUMMYFUNCTION("""COMPUTED_VALUE"""),174.44)</f>
        <v>174.44</v>
      </c>
      <c r="G228" s="2">
        <f>IFERROR(__xludf.DUMMYFUNCTION("""COMPUTED_VALUE"""),45618.66666666667)</f>
        <v>45618.66667</v>
      </c>
      <c r="H228" s="1">
        <f>IFERROR(__xludf.DUMMYFUNCTION("""COMPUTED_VALUE"""),171.67)</f>
        <v>171.67</v>
      </c>
      <c r="J228" s="2">
        <f>IFERROR(__xludf.DUMMYFUNCTION("""COMPUTED_VALUE"""),45618.66666666667)</f>
        <v>45618.66667</v>
      </c>
      <c r="K228" s="1">
        <f>IFERROR(__xludf.DUMMYFUNCTION("""COMPUTED_VALUE"""),173.81)</f>
        <v>173.81</v>
      </c>
      <c r="M228" s="2">
        <f>IFERROR(__xludf.DUMMYFUNCTION("""COMPUTED_VALUE"""),45618.66666666667)</f>
        <v>45618.66667</v>
      </c>
      <c r="N228" s="1">
        <f>IFERROR(__xludf.DUMMYFUNCTION("""COMPUTED_VALUE"""),5.798577E7)</f>
        <v>57985770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IFERROR(__xludf.DUMMYFUNCTION("""COMPUTED_VALUE"""),174.47)</f>
        <v>174.47</v>
      </c>
      <c r="D229" s="2">
        <f>IFERROR(__xludf.DUMMYFUNCTION("""COMPUTED_VALUE"""),45621.66666666667)</f>
        <v>45621.66667</v>
      </c>
      <c r="E229" s="1">
        <f>IFERROR(__xludf.DUMMYFUNCTION("""COMPUTED_VALUE"""),175.51)</f>
        <v>175.51</v>
      </c>
      <c r="G229" s="2">
        <f>IFERROR(__xludf.DUMMYFUNCTION("""COMPUTED_VALUE"""),45621.66666666667)</f>
        <v>45621.66667</v>
      </c>
      <c r="H229" s="1">
        <f>IFERROR(__xludf.DUMMYFUNCTION("""COMPUTED_VALUE"""),174.28)</f>
        <v>174.28</v>
      </c>
      <c r="J229" s="2">
        <f>IFERROR(__xludf.DUMMYFUNCTION("""COMPUTED_VALUE"""),45621.66666666667)</f>
        <v>45621.66667</v>
      </c>
      <c r="K229" s="1">
        <f>IFERROR(__xludf.DUMMYFUNCTION("""COMPUTED_VALUE"""),175.19)</f>
        <v>175.19</v>
      </c>
      <c r="M229" s="2">
        <f>IFERROR(__xludf.DUMMYFUNCTION("""COMPUTED_VALUE"""),45621.66666666667)</f>
        <v>45621.66667</v>
      </c>
      <c r="N229" s="1">
        <f>IFERROR(__xludf.DUMMYFUNCTION("""COMPUTED_VALUE"""),1.02039655E8)</f>
        <v>102039655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IFERROR(__xludf.DUMMYFUNCTION("""COMPUTED_VALUE"""),175.46)</f>
        <v>175.46</v>
      </c>
      <c r="D230" s="2">
        <f>IFERROR(__xludf.DUMMYFUNCTION("""COMPUTED_VALUE"""),45622.66666666667)</f>
        <v>45622.66667</v>
      </c>
      <c r="E230" s="1">
        <f>IFERROR(__xludf.DUMMYFUNCTION("""COMPUTED_VALUE"""),176.91)</f>
        <v>176.91</v>
      </c>
      <c r="G230" s="2">
        <f>IFERROR(__xludf.DUMMYFUNCTION("""COMPUTED_VALUE"""),45622.66666666667)</f>
        <v>45622.66667</v>
      </c>
      <c r="H230" s="1">
        <f>IFERROR(__xludf.DUMMYFUNCTION("""COMPUTED_VALUE"""),174.63)</f>
        <v>174.63</v>
      </c>
      <c r="J230" s="2">
        <f>IFERROR(__xludf.DUMMYFUNCTION("""COMPUTED_VALUE"""),45622.66666666667)</f>
        <v>45622.66667</v>
      </c>
      <c r="K230" s="1">
        <f>IFERROR(__xludf.DUMMYFUNCTION("""COMPUTED_VALUE"""),176.66)</f>
        <v>176.66</v>
      </c>
      <c r="M230" s="2">
        <f>IFERROR(__xludf.DUMMYFUNCTION("""COMPUTED_VALUE"""),45622.66666666667)</f>
        <v>45622.66667</v>
      </c>
      <c r="N230" s="1">
        <f>IFERROR(__xludf.DUMMYFUNCTION("""COMPUTED_VALUE"""),5.1668022E7)</f>
        <v>51668022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IFERROR(__xludf.DUMMYFUNCTION("""COMPUTED_VALUE"""),176.98)</f>
        <v>176.98</v>
      </c>
      <c r="D231" s="2">
        <f>IFERROR(__xludf.DUMMYFUNCTION("""COMPUTED_VALUE"""),45623.66666666667)</f>
        <v>45623.66667</v>
      </c>
      <c r="E231" s="1">
        <f>IFERROR(__xludf.DUMMYFUNCTION("""COMPUTED_VALUE"""),178.46)</f>
        <v>178.46</v>
      </c>
      <c r="G231" s="2">
        <f>IFERROR(__xludf.DUMMYFUNCTION("""COMPUTED_VALUE"""),45623.66666666667)</f>
        <v>45623.66667</v>
      </c>
      <c r="H231" s="1">
        <f>IFERROR(__xludf.DUMMYFUNCTION("""COMPUTED_VALUE"""),176.6)</f>
        <v>176.6</v>
      </c>
      <c r="J231" s="2">
        <f>IFERROR(__xludf.DUMMYFUNCTION("""COMPUTED_VALUE"""),45623.66666666667)</f>
        <v>45623.66667</v>
      </c>
      <c r="K231" s="1">
        <f>IFERROR(__xludf.DUMMYFUNCTION("""COMPUTED_VALUE"""),177.37)</f>
        <v>177.37</v>
      </c>
      <c r="M231" s="2">
        <f>IFERROR(__xludf.DUMMYFUNCTION("""COMPUTED_VALUE"""),45623.66666666667)</f>
        <v>45623.66667</v>
      </c>
      <c r="N231" s="1">
        <f>IFERROR(__xludf.DUMMYFUNCTION("""COMPUTED_VALUE"""),4.9904298E7)</f>
        <v>49904298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IFERROR(__xludf.DUMMYFUNCTION("""COMPUTED_VALUE"""),177.18)</f>
        <v>177.18</v>
      </c>
      <c r="D232" s="2">
        <f>IFERROR(__xludf.DUMMYFUNCTION("""COMPUTED_VALUE"""),45625.54166666667)</f>
        <v>45625.54167</v>
      </c>
      <c r="E232" s="1">
        <f>IFERROR(__xludf.DUMMYFUNCTION("""COMPUTED_VALUE"""),177.59)</f>
        <v>177.59</v>
      </c>
      <c r="G232" s="2">
        <f>IFERROR(__xludf.DUMMYFUNCTION("""COMPUTED_VALUE"""),45625.54166666667)</f>
        <v>45625.54167</v>
      </c>
      <c r="H232" s="1">
        <f>IFERROR(__xludf.DUMMYFUNCTION("""COMPUTED_VALUE"""),176.07)</f>
        <v>176.07</v>
      </c>
      <c r="J232" s="2">
        <f>IFERROR(__xludf.DUMMYFUNCTION("""COMPUTED_VALUE"""),45625.54166666667)</f>
        <v>45625.54167</v>
      </c>
      <c r="K232" s="1">
        <f>IFERROR(__xludf.DUMMYFUNCTION("""COMPUTED_VALUE"""),177.16)</f>
        <v>177.16</v>
      </c>
      <c r="M232" s="2">
        <f>IFERROR(__xludf.DUMMYFUNCTION("""COMPUTED_VALUE"""),45625.54166666667)</f>
        <v>45625.54167</v>
      </c>
      <c r="N232" s="1">
        <f>IFERROR(__xludf.DUMMYFUNCTION("""COMPUTED_VALUE"""),3.1505477E7)</f>
        <v>31505477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IFERROR(__xludf.DUMMYFUNCTION("""COMPUTED_VALUE"""),177.07)</f>
        <v>177.07</v>
      </c>
      <c r="D233" s="2">
        <f>IFERROR(__xludf.DUMMYFUNCTION("""COMPUTED_VALUE"""),45628.66666666667)</f>
        <v>45628.66667</v>
      </c>
      <c r="E233" s="1">
        <f>IFERROR(__xludf.DUMMYFUNCTION("""COMPUTED_VALUE"""),177.11)</f>
        <v>177.11</v>
      </c>
      <c r="G233" s="2">
        <f>IFERROR(__xludf.DUMMYFUNCTION("""COMPUTED_VALUE"""),45628.66666666667)</f>
        <v>45628.66667</v>
      </c>
      <c r="H233" s="1">
        <f>IFERROR(__xludf.DUMMYFUNCTION("""COMPUTED_VALUE"""),174.15)</f>
        <v>174.15</v>
      </c>
      <c r="J233" s="2">
        <f>IFERROR(__xludf.DUMMYFUNCTION("""COMPUTED_VALUE"""),45628.66666666667)</f>
        <v>45628.66667</v>
      </c>
      <c r="K233" s="1">
        <f>IFERROR(__xludf.DUMMYFUNCTION("""COMPUTED_VALUE"""),174.8)</f>
        <v>174.8</v>
      </c>
      <c r="M233" s="2">
        <f>IFERROR(__xludf.DUMMYFUNCTION("""COMPUTED_VALUE"""),45628.66666666667)</f>
        <v>45628.66667</v>
      </c>
      <c r="N233" s="1">
        <f>IFERROR(__xludf.DUMMYFUNCTION("""COMPUTED_VALUE"""),6.2710819E7)</f>
        <v>62710819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IFERROR(__xludf.DUMMYFUNCTION("""COMPUTED_VALUE"""),177.06)</f>
        <v>177.06</v>
      </c>
      <c r="D234" s="2">
        <f>IFERROR(__xludf.DUMMYFUNCTION("""COMPUTED_VALUE"""),45629.66666666667)</f>
        <v>45629.66667</v>
      </c>
      <c r="E234" s="1">
        <f>IFERROR(__xludf.DUMMYFUNCTION("""COMPUTED_VALUE"""),178.74)</f>
        <v>178.74</v>
      </c>
      <c r="G234" s="2">
        <f>IFERROR(__xludf.DUMMYFUNCTION("""COMPUTED_VALUE"""),45629.66666666667)</f>
        <v>45629.66667</v>
      </c>
      <c r="H234" s="1">
        <f>IFERROR(__xludf.DUMMYFUNCTION("""COMPUTED_VALUE"""),176.64)</f>
        <v>176.64</v>
      </c>
      <c r="J234" s="2">
        <f>IFERROR(__xludf.DUMMYFUNCTION("""COMPUTED_VALUE"""),45629.66666666667)</f>
        <v>45629.66667</v>
      </c>
      <c r="K234" s="1">
        <f>IFERROR(__xludf.DUMMYFUNCTION("""COMPUTED_VALUE"""),177.49)</f>
        <v>177.49</v>
      </c>
      <c r="M234" s="2">
        <f>IFERROR(__xludf.DUMMYFUNCTION("""COMPUTED_VALUE"""),45629.66666666667)</f>
        <v>45629.66667</v>
      </c>
      <c r="N234" s="1">
        <f>IFERROR(__xludf.DUMMYFUNCTION("""COMPUTED_VALUE"""),8.5568931E7)</f>
        <v>85568931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IFERROR(__xludf.DUMMYFUNCTION("""COMPUTED_VALUE"""),177.34)</f>
        <v>177.34</v>
      </c>
      <c r="D235" s="2">
        <f>IFERROR(__xludf.DUMMYFUNCTION("""COMPUTED_VALUE"""),45630.66666666667)</f>
        <v>45630.66667</v>
      </c>
      <c r="E235" s="1">
        <f>IFERROR(__xludf.DUMMYFUNCTION("""COMPUTED_VALUE"""),177.34)</f>
        <v>177.34</v>
      </c>
      <c r="G235" s="2">
        <f>IFERROR(__xludf.DUMMYFUNCTION("""COMPUTED_VALUE"""),45630.66666666667)</f>
        <v>45630.66667</v>
      </c>
      <c r="H235" s="1">
        <f>IFERROR(__xludf.DUMMYFUNCTION("""COMPUTED_VALUE"""),174.18)</f>
        <v>174.18</v>
      </c>
      <c r="J235" s="2">
        <f>IFERROR(__xludf.DUMMYFUNCTION("""COMPUTED_VALUE"""),45630.66666666667)</f>
        <v>45630.66667</v>
      </c>
      <c r="K235" s="1">
        <f>IFERROR(__xludf.DUMMYFUNCTION("""COMPUTED_VALUE"""),174.59)</f>
        <v>174.59</v>
      </c>
      <c r="M235" s="2">
        <f>IFERROR(__xludf.DUMMYFUNCTION("""COMPUTED_VALUE"""),45630.66666666667)</f>
        <v>45630.66667</v>
      </c>
      <c r="N235" s="1">
        <f>IFERROR(__xludf.DUMMYFUNCTION("""COMPUTED_VALUE"""),6.4378413E7)</f>
        <v>64378413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IFERROR(__xludf.DUMMYFUNCTION("""COMPUTED_VALUE"""),174.6)</f>
        <v>174.6</v>
      </c>
      <c r="D236" s="2">
        <f>IFERROR(__xludf.DUMMYFUNCTION("""COMPUTED_VALUE"""),45631.66666666667)</f>
        <v>45631.66667</v>
      </c>
      <c r="E236" s="1">
        <f>IFERROR(__xludf.DUMMYFUNCTION("""COMPUTED_VALUE"""),176.3)</f>
        <v>176.3</v>
      </c>
      <c r="G236" s="2">
        <f>IFERROR(__xludf.DUMMYFUNCTION("""COMPUTED_VALUE"""),45631.66666666667)</f>
        <v>45631.66667</v>
      </c>
      <c r="H236" s="1">
        <f>IFERROR(__xludf.DUMMYFUNCTION("""COMPUTED_VALUE"""),174.6)</f>
        <v>174.6</v>
      </c>
      <c r="J236" s="2">
        <f>IFERROR(__xludf.DUMMYFUNCTION("""COMPUTED_VALUE"""),45631.66666666667)</f>
        <v>45631.66667</v>
      </c>
      <c r="K236" s="1">
        <f>IFERROR(__xludf.DUMMYFUNCTION("""COMPUTED_VALUE"""),175.59)</f>
        <v>175.59</v>
      </c>
      <c r="M236" s="2">
        <f>IFERROR(__xludf.DUMMYFUNCTION("""COMPUTED_VALUE"""),45631.66666666667)</f>
        <v>45631.66667</v>
      </c>
      <c r="N236" s="1">
        <f>IFERROR(__xludf.DUMMYFUNCTION("""COMPUTED_VALUE"""),6.1735118E7)</f>
        <v>61735118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IFERROR(__xludf.DUMMYFUNCTION("""COMPUTED_VALUE"""),175.6)</f>
        <v>175.6</v>
      </c>
      <c r="D237" s="2">
        <f>IFERROR(__xludf.DUMMYFUNCTION("""COMPUTED_VALUE"""),45632.66666666667)</f>
        <v>45632.66667</v>
      </c>
      <c r="E237" s="1">
        <f>IFERROR(__xludf.DUMMYFUNCTION("""COMPUTED_VALUE"""),175.78)</f>
        <v>175.78</v>
      </c>
      <c r="G237" s="2">
        <f>IFERROR(__xludf.DUMMYFUNCTION("""COMPUTED_VALUE"""),45632.66666666667)</f>
        <v>45632.66667</v>
      </c>
      <c r="H237" s="1">
        <f>IFERROR(__xludf.DUMMYFUNCTION("""COMPUTED_VALUE"""),174.15)</f>
        <v>174.15</v>
      </c>
      <c r="J237" s="2">
        <f>IFERROR(__xludf.DUMMYFUNCTION("""COMPUTED_VALUE"""),45632.66666666667)</f>
        <v>45632.66667</v>
      </c>
      <c r="K237" s="1">
        <f>IFERROR(__xludf.DUMMYFUNCTION("""COMPUTED_VALUE"""),175.42)</f>
        <v>175.42</v>
      </c>
      <c r="M237" s="2">
        <f>IFERROR(__xludf.DUMMYFUNCTION("""COMPUTED_VALUE"""),45632.66666666667)</f>
        <v>45632.66667</v>
      </c>
      <c r="N237" s="1">
        <f>IFERROR(__xludf.DUMMYFUNCTION("""COMPUTED_VALUE"""),5.373609E7)</f>
        <v>53736090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IFERROR(__xludf.DUMMYFUNCTION("""COMPUTED_VALUE"""),175.34)</f>
        <v>175.34</v>
      </c>
      <c r="D238" s="2">
        <f>IFERROR(__xludf.DUMMYFUNCTION("""COMPUTED_VALUE"""),45635.66666666667)</f>
        <v>45635.66667</v>
      </c>
      <c r="E238" s="1">
        <f>IFERROR(__xludf.DUMMYFUNCTION("""COMPUTED_VALUE"""),176.21)</f>
        <v>176.21</v>
      </c>
      <c r="G238" s="2">
        <f>IFERROR(__xludf.DUMMYFUNCTION("""COMPUTED_VALUE"""),45635.66666666667)</f>
        <v>45635.66667</v>
      </c>
      <c r="H238" s="1">
        <f>IFERROR(__xludf.DUMMYFUNCTION("""COMPUTED_VALUE"""),171.3)</f>
        <v>171.3</v>
      </c>
      <c r="J238" s="2">
        <f>IFERROR(__xludf.DUMMYFUNCTION("""COMPUTED_VALUE"""),45635.66666666667)</f>
        <v>45635.66667</v>
      </c>
      <c r="K238" s="1">
        <f>IFERROR(__xludf.DUMMYFUNCTION("""COMPUTED_VALUE"""),171.37)</f>
        <v>171.37</v>
      </c>
      <c r="M238" s="2">
        <f>IFERROR(__xludf.DUMMYFUNCTION("""COMPUTED_VALUE"""),45635.66666666667)</f>
        <v>45635.66667</v>
      </c>
      <c r="N238" s="1">
        <f>IFERROR(__xludf.DUMMYFUNCTION("""COMPUTED_VALUE"""),6.2789969E7)</f>
        <v>62789969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IFERROR(__xludf.DUMMYFUNCTION("""COMPUTED_VALUE"""),172.34)</f>
        <v>172.34</v>
      </c>
      <c r="D239" s="2">
        <f>IFERROR(__xludf.DUMMYFUNCTION("""COMPUTED_VALUE"""),45636.66666666667)</f>
        <v>45636.66667</v>
      </c>
      <c r="E239" s="1">
        <f>IFERROR(__xludf.DUMMYFUNCTION("""COMPUTED_VALUE"""),173.46)</f>
        <v>173.46</v>
      </c>
      <c r="G239" s="2">
        <f>IFERROR(__xludf.DUMMYFUNCTION("""COMPUTED_VALUE"""),45636.66666666667)</f>
        <v>45636.66667</v>
      </c>
      <c r="H239" s="1">
        <f>IFERROR(__xludf.DUMMYFUNCTION("""COMPUTED_VALUE"""),170.74)</f>
        <v>170.74</v>
      </c>
      <c r="J239" s="2">
        <f>IFERROR(__xludf.DUMMYFUNCTION("""COMPUTED_VALUE"""),45636.66666666667)</f>
        <v>45636.66667</v>
      </c>
      <c r="K239" s="1">
        <f>IFERROR(__xludf.DUMMYFUNCTION("""COMPUTED_VALUE"""),172.48)</f>
        <v>172.48</v>
      </c>
      <c r="M239" s="2">
        <f>IFERROR(__xludf.DUMMYFUNCTION("""COMPUTED_VALUE"""),45636.66666666667)</f>
        <v>45636.66667</v>
      </c>
      <c r="N239" s="1">
        <f>IFERROR(__xludf.DUMMYFUNCTION("""COMPUTED_VALUE"""),5.7522088E7)</f>
        <v>57522088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IFERROR(__xludf.DUMMYFUNCTION("""COMPUTED_VALUE"""),172.26)</f>
        <v>172.26</v>
      </c>
      <c r="D240" s="2">
        <f>IFERROR(__xludf.DUMMYFUNCTION("""COMPUTED_VALUE"""),45637.66666666667)</f>
        <v>45637.66667</v>
      </c>
      <c r="E240" s="1">
        <f>IFERROR(__xludf.DUMMYFUNCTION("""COMPUTED_VALUE"""),173.05)</f>
        <v>173.05</v>
      </c>
      <c r="G240" s="2">
        <f>IFERROR(__xludf.DUMMYFUNCTION("""COMPUTED_VALUE"""),45637.66666666667)</f>
        <v>45637.66667</v>
      </c>
      <c r="H240" s="1">
        <f>IFERROR(__xludf.DUMMYFUNCTION("""COMPUTED_VALUE"""),171.37)</f>
        <v>171.37</v>
      </c>
      <c r="J240" s="2">
        <f>IFERROR(__xludf.DUMMYFUNCTION("""COMPUTED_VALUE"""),45637.66666666667)</f>
        <v>45637.66667</v>
      </c>
      <c r="K240" s="1">
        <f>IFERROR(__xludf.DUMMYFUNCTION("""COMPUTED_VALUE"""),172.08)</f>
        <v>172.08</v>
      </c>
      <c r="M240" s="2">
        <f>IFERROR(__xludf.DUMMYFUNCTION("""COMPUTED_VALUE"""),45637.66666666667)</f>
        <v>45637.66667</v>
      </c>
      <c r="N240" s="1">
        <f>IFERROR(__xludf.DUMMYFUNCTION("""COMPUTED_VALUE"""),5.996227E7)</f>
        <v>59962270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IFERROR(__xludf.DUMMYFUNCTION("""COMPUTED_VALUE"""),172.09)</f>
        <v>172.09</v>
      </c>
      <c r="D241" s="2">
        <f>IFERROR(__xludf.DUMMYFUNCTION("""COMPUTED_VALUE"""),45638.66666666667)</f>
        <v>45638.66667</v>
      </c>
      <c r="E241" s="1">
        <f>IFERROR(__xludf.DUMMYFUNCTION("""COMPUTED_VALUE"""),172.37)</f>
        <v>172.37</v>
      </c>
      <c r="G241" s="2">
        <f>IFERROR(__xludf.DUMMYFUNCTION("""COMPUTED_VALUE"""),45638.66666666667)</f>
        <v>45638.66667</v>
      </c>
      <c r="H241" s="1">
        <f>IFERROR(__xludf.DUMMYFUNCTION("""COMPUTED_VALUE"""),171.16)</f>
        <v>171.16</v>
      </c>
      <c r="J241" s="2">
        <f>IFERROR(__xludf.DUMMYFUNCTION("""COMPUTED_VALUE"""),45638.66666666667)</f>
        <v>45638.66667</v>
      </c>
      <c r="K241" s="1">
        <f>IFERROR(__xludf.DUMMYFUNCTION("""COMPUTED_VALUE"""),171.71)</f>
        <v>171.71</v>
      </c>
      <c r="M241" s="2">
        <f>IFERROR(__xludf.DUMMYFUNCTION("""COMPUTED_VALUE"""),45638.66666666667)</f>
        <v>45638.66667</v>
      </c>
      <c r="N241" s="1">
        <f>IFERROR(__xludf.DUMMYFUNCTION("""COMPUTED_VALUE"""),3.8800165E7)</f>
        <v>38800165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IFERROR(__xludf.DUMMYFUNCTION("""COMPUTED_VALUE"""),171.53)</f>
        <v>171.53</v>
      </c>
      <c r="D242" s="2">
        <f>IFERROR(__xludf.DUMMYFUNCTION("""COMPUTED_VALUE"""),45639.66666666667)</f>
        <v>45639.66667</v>
      </c>
      <c r="E242" s="1">
        <f>IFERROR(__xludf.DUMMYFUNCTION("""COMPUTED_VALUE"""),172.71)</f>
        <v>172.71</v>
      </c>
      <c r="G242" s="2">
        <f>IFERROR(__xludf.DUMMYFUNCTION("""COMPUTED_VALUE"""),45639.66666666667)</f>
        <v>45639.66667</v>
      </c>
      <c r="H242" s="1">
        <f>IFERROR(__xludf.DUMMYFUNCTION("""COMPUTED_VALUE"""),170.73)</f>
        <v>170.73</v>
      </c>
      <c r="J242" s="2">
        <f>IFERROR(__xludf.DUMMYFUNCTION("""COMPUTED_VALUE"""),45639.66666666667)</f>
        <v>45639.66667</v>
      </c>
      <c r="K242" s="1">
        <f>IFERROR(__xludf.DUMMYFUNCTION("""COMPUTED_VALUE"""),172.49)</f>
        <v>172.49</v>
      </c>
      <c r="M242" s="2">
        <f>IFERROR(__xludf.DUMMYFUNCTION("""COMPUTED_VALUE"""),45639.66666666667)</f>
        <v>45639.66667</v>
      </c>
      <c r="N242" s="1">
        <f>IFERROR(__xludf.DUMMYFUNCTION("""COMPUTED_VALUE"""),5.4032066E7)</f>
        <v>54032066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IFERROR(__xludf.DUMMYFUNCTION("""COMPUTED_VALUE"""),172.68)</f>
        <v>172.68</v>
      </c>
      <c r="D243" s="2">
        <f>IFERROR(__xludf.DUMMYFUNCTION("""COMPUTED_VALUE"""),45642.66666666667)</f>
        <v>45642.66667</v>
      </c>
      <c r="E243" s="1">
        <f>IFERROR(__xludf.DUMMYFUNCTION("""COMPUTED_VALUE"""),172.91)</f>
        <v>172.91</v>
      </c>
      <c r="G243" s="2">
        <f>IFERROR(__xludf.DUMMYFUNCTION("""COMPUTED_VALUE"""),45642.66666666667)</f>
        <v>45642.66667</v>
      </c>
      <c r="H243" s="1">
        <f>IFERROR(__xludf.DUMMYFUNCTION("""COMPUTED_VALUE"""),167.1)</f>
        <v>167.1</v>
      </c>
      <c r="J243" s="2">
        <f>IFERROR(__xludf.DUMMYFUNCTION("""COMPUTED_VALUE"""),45642.66666666667)</f>
        <v>45642.66667</v>
      </c>
      <c r="K243" s="1">
        <f>IFERROR(__xludf.DUMMYFUNCTION("""COMPUTED_VALUE"""),167.8)</f>
        <v>167.8</v>
      </c>
      <c r="M243" s="2">
        <f>IFERROR(__xludf.DUMMYFUNCTION("""COMPUTED_VALUE"""),45642.66666666667)</f>
        <v>45642.66667</v>
      </c>
      <c r="N243" s="1">
        <f>IFERROR(__xludf.DUMMYFUNCTION("""COMPUTED_VALUE"""),8.713191E7)</f>
        <v>87131910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IFERROR(__xludf.DUMMYFUNCTION("""COMPUTED_VALUE"""),167.21)</f>
        <v>167.21</v>
      </c>
      <c r="D244" s="2">
        <f>IFERROR(__xludf.DUMMYFUNCTION("""COMPUTED_VALUE"""),45643.66666666667)</f>
        <v>45643.66667</v>
      </c>
      <c r="E244" s="1">
        <f>IFERROR(__xludf.DUMMYFUNCTION("""COMPUTED_VALUE"""),167.91)</f>
        <v>167.91</v>
      </c>
      <c r="G244" s="2">
        <f>IFERROR(__xludf.DUMMYFUNCTION("""COMPUTED_VALUE"""),45643.66666666667)</f>
        <v>45643.66667</v>
      </c>
      <c r="H244" s="1">
        <f>IFERROR(__xludf.DUMMYFUNCTION("""COMPUTED_VALUE"""),165.81)</f>
        <v>165.81</v>
      </c>
      <c r="J244" s="2">
        <f>IFERROR(__xludf.DUMMYFUNCTION("""COMPUTED_VALUE"""),45643.66666666667)</f>
        <v>45643.66667</v>
      </c>
      <c r="K244" s="1">
        <f>IFERROR(__xludf.DUMMYFUNCTION("""COMPUTED_VALUE"""),166.04)</f>
        <v>166.04</v>
      </c>
      <c r="M244" s="2">
        <f>IFERROR(__xludf.DUMMYFUNCTION("""COMPUTED_VALUE"""),45643.66666666667)</f>
        <v>45643.66667</v>
      </c>
      <c r="N244" s="1">
        <f>IFERROR(__xludf.DUMMYFUNCTION("""COMPUTED_VALUE"""),6.6104321E7)</f>
        <v>66104321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IFERROR(__xludf.DUMMYFUNCTION("""COMPUTED_VALUE"""),165.72)</f>
        <v>165.72</v>
      </c>
      <c r="D245" s="2">
        <f>IFERROR(__xludf.DUMMYFUNCTION("""COMPUTED_VALUE"""),45644.66666666667)</f>
        <v>45644.66667</v>
      </c>
      <c r="E245" s="1">
        <f>IFERROR(__xludf.DUMMYFUNCTION("""COMPUTED_VALUE"""),166.77)</f>
        <v>166.77</v>
      </c>
      <c r="G245" s="2">
        <f>IFERROR(__xludf.DUMMYFUNCTION("""COMPUTED_VALUE"""),45644.66666666667)</f>
        <v>45644.66667</v>
      </c>
      <c r="H245" s="1">
        <f>IFERROR(__xludf.DUMMYFUNCTION("""COMPUTED_VALUE"""),164.21)</f>
        <v>164.21</v>
      </c>
      <c r="J245" s="2">
        <f>IFERROR(__xludf.DUMMYFUNCTION("""COMPUTED_VALUE"""),45644.66666666667)</f>
        <v>45644.66667</v>
      </c>
      <c r="K245" s="1">
        <f>IFERROR(__xludf.DUMMYFUNCTION("""COMPUTED_VALUE"""),164.27)</f>
        <v>164.27</v>
      </c>
      <c r="M245" s="2">
        <f>IFERROR(__xludf.DUMMYFUNCTION("""COMPUTED_VALUE"""),45644.66666666667)</f>
        <v>45644.66667</v>
      </c>
      <c r="N245" s="1">
        <f>IFERROR(__xludf.DUMMYFUNCTION("""COMPUTED_VALUE"""),6.7915203E7)</f>
        <v>67915203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IFERROR(__xludf.DUMMYFUNCTION("""COMPUTED_VALUE"""),163.94)</f>
        <v>163.94</v>
      </c>
      <c r="D246" s="2">
        <f>IFERROR(__xludf.DUMMYFUNCTION("""COMPUTED_VALUE"""),45645.66666666667)</f>
        <v>45645.66667</v>
      </c>
      <c r="E246" s="1">
        <f>IFERROR(__xludf.DUMMYFUNCTION("""COMPUTED_VALUE"""),165.29)</f>
        <v>165.29</v>
      </c>
      <c r="G246" s="2">
        <f>IFERROR(__xludf.DUMMYFUNCTION("""COMPUTED_VALUE"""),45645.66666666667)</f>
        <v>45645.66667</v>
      </c>
      <c r="H246" s="1">
        <f>IFERROR(__xludf.DUMMYFUNCTION("""COMPUTED_VALUE"""),163.47)</f>
        <v>163.47</v>
      </c>
      <c r="J246" s="2">
        <f>IFERROR(__xludf.DUMMYFUNCTION("""COMPUTED_VALUE"""),45645.66666666667)</f>
        <v>45645.66667</v>
      </c>
      <c r="K246" s="1">
        <f>IFERROR(__xludf.DUMMYFUNCTION("""COMPUTED_VALUE"""),163.61)</f>
        <v>163.61</v>
      </c>
      <c r="M246" s="2">
        <f>IFERROR(__xludf.DUMMYFUNCTION("""COMPUTED_VALUE"""),45645.66666666667)</f>
        <v>45645.66667</v>
      </c>
      <c r="N246" s="1">
        <f>IFERROR(__xludf.DUMMYFUNCTION("""COMPUTED_VALUE"""),6.8226531E7)</f>
        <v>68226531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IFERROR(__xludf.DUMMYFUNCTION("""COMPUTED_VALUE"""),163.72)</f>
        <v>163.72</v>
      </c>
      <c r="D247" s="2">
        <f>IFERROR(__xludf.DUMMYFUNCTION("""COMPUTED_VALUE"""),45646.66666666667)</f>
        <v>45646.66667</v>
      </c>
      <c r="E247" s="1">
        <f>IFERROR(__xludf.DUMMYFUNCTION("""COMPUTED_VALUE"""),165.32)</f>
        <v>165.32</v>
      </c>
      <c r="G247" s="2">
        <f>IFERROR(__xludf.DUMMYFUNCTION("""COMPUTED_VALUE"""),45646.66666666667)</f>
        <v>45646.66667</v>
      </c>
      <c r="H247" s="1">
        <f>IFERROR(__xludf.DUMMYFUNCTION("""COMPUTED_VALUE"""),163.57)</f>
        <v>163.57</v>
      </c>
      <c r="J247" s="2">
        <f>IFERROR(__xludf.DUMMYFUNCTION("""COMPUTED_VALUE"""),45646.66666666667)</f>
        <v>45646.66667</v>
      </c>
      <c r="K247" s="1">
        <f>IFERROR(__xludf.DUMMYFUNCTION("""COMPUTED_VALUE"""),164.43)</f>
        <v>164.43</v>
      </c>
      <c r="M247" s="2">
        <f>IFERROR(__xludf.DUMMYFUNCTION("""COMPUTED_VALUE"""),45646.66666666667)</f>
        <v>45646.66667</v>
      </c>
      <c r="N247" s="1">
        <f>IFERROR(__xludf.DUMMYFUNCTION("""COMPUTED_VALUE"""),1.5253061E8)</f>
        <v>152530610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IFERROR(__xludf.DUMMYFUNCTION("""COMPUTED_VALUE"""),163.89)</f>
        <v>163.89</v>
      </c>
      <c r="D248" s="2">
        <f>IFERROR(__xludf.DUMMYFUNCTION("""COMPUTED_VALUE"""),45649.66666666667)</f>
        <v>45649.66667</v>
      </c>
      <c r="E248" s="1">
        <f>IFERROR(__xludf.DUMMYFUNCTION("""COMPUTED_VALUE"""),165.06)</f>
        <v>165.06</v>
      </c>
      <c r="G248" s="2">
        <f>IFERROR(__xludf.DUMMYFUNCTION("""COMPUTED_VALUE"""),45649.66666666667)</f>
        <v>45649.66667</v>
      </c>
      <c r="H248" s="1">
        <f>IFERROR(__xludf.DUMMYFUNCTION("""COMPUTED_VALUE"""),163.56)</f>
        <v>163.56</v>
      </c>
      <c r="J248" s="2">
        <f>IFERROR(__xludf.DUMMYFUNCTION("""COMPUTED_VALUE"""),45649.66666666667)</f>
        <v>45649.66667</v>
      </c>
      <c r="K248" s="1">
        <f>IFERROR(__xludf.DUMMYFUNCTION("""COMPUTED_VALUE"""),164.94)</f>
        <v>164.94</v>
      </c>
      <c r="M248" s="2">
        <f>IFERROR(__xludf.DUMMYFUNCTION("""COMPUTED_VALUE"""),45649.66666666667)</f>
        <v>45649.66667</v>
      </c>
      <c r="N248" s="1">
        <f>IFERROR(__xludf.DUMMYFUNCTION("""COMPUTED_VALUE"""),5.0594278E7)</f>
        <v>50594278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IFERROR(__xludf.DUMMYFUNCTION("""COMPUTED_VALUE"""),164.66)</f>
        <v>164.66</v>
      </c>
      <c r="D249" s="2">
        <f>IFERROR(__xludf.DUMMYFUNCTION("""COMPUTED_VALUE"""),45650.54166666667)</f>
        <v>45650.54167</v>
      </c>
      <c r="E249" s="1">
        <f>IFERROR(__xludf.DUMMYFUNCTION("""COMPUTED_VALUE"""),165.6)</f>
        <v>165.6</v>
      </c>
      <c r="G249" s="2">
        <f>IFERROR(__xludf.DUMMYFUNCTION("""COMPUTED_VALUE"""),45650.54166666667)</f>
        <v>45650.54167</v>
      </c>
      <c r="H249" s="1">
        <f>IFERROR(__xludf.DUMMYFUNCTION("""COMPUTED_VALUE"""),164.17)</f>
        <v>164.17</v>
      </c>
      <c r="J249" s="2">
        <f>IFERROR(__xludf.DUMMYFUNCTION("""COMPUTED_VALUE"""),45650.54166666667)</f>
        <v>45650.54167</v>
      </c>
      <c r="K249" s="1">
        <f>IFERROR(__xludf.DUMMYFUNCTION("""COMPUTED_VALUE"""),165.25)</f>
        <v>165.25</v>
      </c>
      <c r="M249" s="2">
        <f>IFERROR(__xludf.DUMMYFUNCTION("""COMPUTED_VALUE"""),45650.54166666667)</f>
        <v>45650.54167</v>
      </c>
      <c r="N249" s="1">
        <f>IFERROR(__xludf.DUMMYFUNCTION("""COMPUTED_VALUE"""),2.3832503E7)</f>
        <v>23832503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IFERROR(__xludf.DUMMYFUNCTION("""COMPUTED_VALUE"""),164.77)</f>
        <v>164.77</v>
      </c>
      <c r="D250" s="2">
        <f>IFERROR(__xludf.DUMMYFUNCTION("""COMPUTED_VALUE"""),45652.66666666667)</f>
        <v>45652.66667</v>
      </c>
      <c r="E250" s="1">
        <f>IFERROR(__xludf.DUMMYFUNCTION("""COMPUTED_VALUE"""),166.3)</f>
        <v>166.3</v>
      </c>
      <c r="G250" s="2">
        <f>IFERROR(__xludf.DUMMYFUNCTION("""COMPUTED_VALUE"""),45652.66666666667)</f>
        <v>45652.66667</v>
      </c>
      <c r="H250" s="1">
        <f>IFERROR(__xludf.DUMMYFUNCTION("""COMPUTED_VALUE"""),164.66)</f>
        <v>164.66</v>
      </c>
      <c r="J250" s="2">
        <f>IFERROR(__xludf.DUMMYFUNCTION("""COMPUTED_VALUE"""),45652.66666666667)</f>
        <v>45652.66667</v>
      </c>
      <c r="K250" s="1">
        <f>IFERROR(__xludf.DUMMYFUNCTION("""COMPUTED_VALUE"""),165.65)</f>
        <v>165.65</v>
      </c>
      <c r="M250" s="2">
        <f>IFERROR(__xludf.DUMMYFUNCTION("""COMPUTED_VALUE"""),45652.66666666667)</f>
        <v>45652.66667</v>
      </c>
      <c r="N250" s="1">
        <f>IFERROR(__xludf.DUMMYFUNCTION("""COMPUTED_VALUE"""),3.2150851E7)</f>
        <v>32150851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IFERROR(__xludf.DUMMYFUNCTION("""COMPUTED_VALUE"""),164.93)</f>
        <v>164.93</v>
      </c>
      <c r="D251" s="2">
        <f>IFERROR(__xludf.DUMMYFUNCTION("""COMPUTED_VALUE"""),45653.66666666667)</f>
        <v>45653.66667</v>
      </c>
      <c r="E251" s="1">
        <f>IFERROR(__xludf.DUMMYFUNCTION("""COMPUTED_VALUE"""),166.17)</f>
        <v>166.17</v>
      </c>
      <c r="G251" s="2">
        <f>IFERROR(__xludf.DUMMYFUNCTION("""COMPUTED_VALUE"""),45653.66666666667)</f>
        <v>45653.66667</v>
      </c>
      <c r="H251" s="1">
        <f>IFERROR(__xludf.DUMMYFUNCTION("""COMPUTED_VALUE"""),164.44)</f>
        <v>164.44</v>
      </c>
      <c r="J251" s="2">
        <f>IFERROR(__xludf.DUMMYFUNCTION("""COMPUTED_VALUE"""),45653.66666666667)</f>
        <v>45653.66667</v>
      </c>
      <c r="K251" s="1">
        <f>IFERROR(__xludf.DUMMYFUNCTION("""COMPUTED_VALUE"""),165.19)</f>
        <v>165.19</v>
      </c>
      <c r="M251" s="2">
        <f>IFERROR(__xludf.DUMMYFUNCTION("""COMPUTED_VALUE"""),45653.66666666667)</f>
        <v>45653.66667</v>
      </c>
      <c r="N251" s="1">
        <f>IFERROR(__xludf.DUMMYFUNCTION("""COMPUTED_VALUE"""),3.8356094E7)</f>
        <v>38356094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IFERROR(__xludf.DUMMYFUNCTION("""COMPUTED_VALUE"""),164.52)</f>
        <v>164.52</v>
      </c>
      <c r="D252" s="2">
        <f>IFERROR(__xludf.DUMMYFUNCTION("""COMPUTED_VALUE"""),45656.66666666667)</f>
        <v>45656.66667</v>
      </c>
      <c r="E252" s="1">
        <f>IFERROR(__xludf.DUMMYFUNCTION("""COMPUTED_VALUE"""),164.67)</f>
        <v>164.67</v>
      </c>
      <c r="G252" s="2">
        <f>IFERROR(__xludf.DUMMYFUNCTION("""COMPUTED_VALUE"""),45656.66666666667)</f>
        <v>45656.66667</v>
      </c>
      <c r="H252" s="1">
        <f>IFERROR(__xludf.DUMMYFUNCTION("""COMPUTED_VALUE"""),162.68)</f>
        <v>162.68</v>
      </c>
      <c r="J252" s="2">
        <f>IFERROR(__xludf.DUMMYFUNCTION("""COMPUTED_VALUE"""),45656.66666666667)</f>
        <v>45656.66667</v>
      </c>
      <c r="K252" s="1">
        <f>IFERROR(__xludf.DUMMYFUNCTION("""COMPUTED_VALUE"""),163.61)</f>
        <v>163.61</v>
      </c>
      <c r="M252" s="2">
        <f>IFERROR(__xludf.DUMMYFUNCTION("""COMPUTED_VALUE"""),45656.66666666667)</f>
        <v>45656.66667</v>
      </c>
      <c r="N252" s="1">
        <f>IFERROR(__xludf.DUMMYFUNCTION("""COMPUTED_VALUE"""),4.493808E7)</f>
        <v>44938080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IFERROR(__xludf.DUMMYFUNCTION("""COMPUTED_VALUE"""),163.56)</f>
        <v>163.56</v>
      </c>
      <c r="D253" s="2">
        <f>IFERROR(__xludf.DUMMYFUNCTION("""COMPUTED_VALUE"""),45657.66666666667)</f>
        <v>45657.66667</v>
      </c>
      <c r="E253" s="1">
        <f>IFERROR(__xludf.DUMMYFUNCTION("""COMPUTED_VALUE"""),164.88)</f>
        <v>164.88</v>
      </c>
      <c r="G253" s="2">
        <f>IFERROR(__xludf.DUMMYFUNCTION("""COMPUTED_VALUE"""),45657.66666666667)</f>
        <v>45657.66667</v>
      </c>
      <c r="H253" s="1">
        <f>IFERROR(__xludf.DUMMYFUNCTION("""COMPUTED_VALUE"""),163.53)</f>
        <v>163.53</v>
      </c>
      <c r="J253" s="2">
        <f>IFERROR(__xludf.DUMMYFUNCTION("""COMPUTED_VALUE"""),45657.66666666667)</f>
        <v>45657.66667</v>
      </c>
      <c r="K253" s="1">
        <f>IFERROR(__xludf.DUMMYFUNCTION("""COMPUTED_VALUE"""),164.65)</f>
        <v>164.65</v>
      </c>
      <c r="M253" s="2">
        <f>IFERROR(__xludf.DUMMYFUNCTION("""COMPUTED_VALUE"""),45657.66666666667)</f>
        <v>45657.66667</v>
      </c>
      <c r="N253" s="1">
        <f>IFERROR(__xludf.DUMMYFUNCTION("""COMPUTED_VALUE"""),3.9527003E7)</f>
        <v>39527003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IFERROR(__xludf.DUMMYFUNCTION("""COMPUTED_VALUE"""),165.08)</f>
        <v>165.08</v>
      </c>
      <c r="D254" s="2">
        <f>IFERROR(__xludf.DUMMYFUNCTION("""COMPUTED_VALUE"""),45659.66666666667)</f>
        <v>45659.66667</v>
      </c>
      <c r="E254" s="1">
        <f>IFERROR(__xludf.DUMMYFUNCTION("""COMPUTED_VALUE"""),166.76)</f>
        <v>166.76</v>
      </c>
      <c r="G254" s="2">
        <f>IFERROR(__xludf.DUMMYFUNCTION("""COMPUTED_VALUE"""),45659.66666666667)</f>
        <v>45659.66667</v>
      </c>
      <c r="H254" s="1">
        <f>IFERROR(__xludf.DUMMYFUNCTION("""COMPUTED_VALUE"""),164.76)</f>
        <v>164.76</v>
      </c>
      <c r="J254" s="2">
        <f>IFERROR(__xludf.DUMMYFUNCTION("""COMPUTED_VALUE"""),45659.66666666667)</f>
        <v>45659.66667</v>
      </c>
      <c r="K254" s="1">
        <f>IFERROR(__xludf.DUMMYFUNCTION("""COMPUTED_VALUE"""),164.95)</f>
        <v>164.95</v>
      </c>
      <c r="M254" s="2">
        <f>IFERROR(__xludf.DUMMYFUNCTION("""COMPUTED_VALUE"""),45659.66666666667)</f>
        <v>45659.66667</v>
      </c>
      <c r="N254" s="1">
        <f>IFERROR(__xludf.DUMMYFUNCTION("""COMPUTED_VALUE"""),5.434553E7)</f>
        <v>54345530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IFERROR(__xludf.DUMMYFUNCTION("""COMPUTED_VALUE"""),165.65)</f>
        <v>165.65</v>
      </c>
      <c r="D255" s="2">
        <f>IFERROR(__xludf.DUMMYFUNCTION("""COMPUTED_VALUE"""),45660.66666666667)</f>
        <v>45660.66667</v>
      </c>
      <c r="E255" s="1">
        <f>IFERROR(__xludf.DUMMYFUNCTION("""COMPUTED_VALUE"""),166.02)</f>
        <v>166.02</v>
      </c>
      <c r="G255" s="2">
        <f>IFERROR(__xludf.DUMMYFUNCTION("""COMPUTED_VALUE"""),45660.66666666667)</f>
        <v>45660.66667</v>
      </c>
      <c r="H255" s="1">
        <f>IFERROR(__xludf.DUMMYFUNCTION("""COMPUTED_VALUE"""),164.4)</f>
        <v>164.4</v>
      </c>
      <c r="J255" s="2">
        <f>IFERROR(__xludf.DUMMYFUNCTION("""COMPUTED_VALUE"""),45660.66666666667)</f>
        <v>45660.66667</v>
      </c>
      <c r="K255" s="1">
        <f>IFERROR(__xludf.DUMMYFUNCTION("""COMPUTED_VALUE"""),164.55)</f>
        <v>164.55</v>
      </c>
      <c r="M255" s="2">
        <f>IFERROR(__xludf.DUMMYFUNCTION("""COMPUTED_VALUE"""),45660.66666666667)</f>
        <v>45660.66667</v>
      </c>
      <c r="N255" s="1">
        <f>IFERROR(__xludf.DUMMYFUNCTION("""COMPUTED_VALUE"""),4.8293343E7)</f>
        <v>48293343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IFERROR(__xludf.DUMMYFUNCTION("""COMPUTED_VALUE"""),163.48)</f>
        <v>163.48</v>
      </c>
      <c r="D256" s="2">
        <f>IFERROR(__xludf.DUMMYFUNCTION("""COMPUTED_VALUE"""),45663.66666666667)</f>
        <v>45663.66667</v>
      </c>
      <c r="E256" s="1">
        <f>IFERROR(__xludf.DUMMYFUNCTION("""COMPUTED_VALUE"""),163.64)</f>
        <v>163.64</v>
      </c>
      <c r="G256" s="2">
        <f>IFERROR(__xludf.DUMMYFUNCTION("""COMPUTED_VALUE"""),45663.66666666667)</f>
        <v>45663.66667</v>
      </c>
      <c r="H256" s="1">
        <f>IFERROR(__xludf.DUMMYFUNCTION("""COMPUTED_VALUE"""),161.61)</f>
        <v>161.61</v>
      </c>
      <c r="J256" s="2">
        <f>IFERROR(__xludf.DUMMYFUNCTION("""COMPUTED_VALUE"""),45663.66666666667)</f>
        <v>45663.66667</v>
      </c>
      <c r="K256" s="1">
        <f>IFERROR(__xludf.DUMMYFUNCTION("""COMPUTED_VALUE"""),162.15)</f>
        <v>162.15</v>
      </c>
      <c r="M256" s="2">
        <f>IFERROR(__xludf.DUMMYFUNCTION("""COMPUTED_VALUE"""),45663.66666666667)</f>
        <v>45663.66667</v>
      </c>
      <c r="N256" s="1">
        <f>IFERROR(__xludf.DUMMYFUNCTION("""COMPUTED_VALUE"""),7.193851E7)</f>
        <v>71938510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IFERROR(__xludf.DUMMYFUNCTION("""COMPUTED_VALUE"""),161.88)</f>
        <v>161.88</v>
      </c>
      <c r="D257" s="2">
        <f>IFERROR(__xludf.DUMMYFUNCTION("""COMPUTED_VALUE"""),45664.66666666667)</f>
        <v>45664.66667</v>
      </c>
      <c r="E257" s="1">
        <f>IFERROR(__xludf.DUMMYFUNCTION("""COMPUTED_VALUE"""),163.14)</f>
        <v>163.14</v>
      </c>
      <c r="G257" s="2">
        <f>IFERROR(__xludf.DUMMYFUNCTION("""COMPUTED_VALUE"""),45664.66666666667)</f>
        <v>45664.66667</v>
      </c>
      <c r="H257" s="1">
        <f>IFERROR(__xludf.DUMMYFUNCTION("""COMPUTED_VALUE"""),159.7)</f>
        <v>159.7</v>
      </c>
      <c r="J257" s="2">
        <f>IFERROR(__xludf.DUMMYFUNCTION("""COMPUTED_VALUE"""),45664.66666666667)</f>
        <v>45664.66667</v>
      </c>
      <c r="K257" s="1">
        <f>IFERROR(__xludf.DUMMYFUNCTION("""COMPUTED_VALUE"""),160.02)</f>
        <v>160.02</v>
      </c>
      <c r="M257" s="2">
        <f>IFERROR(__xludf.DUMMYFUNCTION("""COMPUTED_VALUE"""),45664.66666666667)</f>
        <v>45664.66667</v>
      </c>
      <c r="N257" s="1">
        <f>IFERROR(__xludf.DUMMYFUNCTION("""COMPUTED_VALUE"""),7.6437496E7)</f>
        <v>76437496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IFERROR(__xludf.DUMMYFUNCTION("""COMPUTED_VALUE"""),159.91)</f>
        <v>159.91</v>
      </c>
      <c r="D258" s="2">
        <f>IFERROR(__xludf.DUMMYFUNCTION("""COMPUTED_VALUE"""),45665.66666666667)</f>
        <v>45665.66667</v>
      </c>
      <c r="E258" s="1">
        <f>IFERROR(__xludf.DUMMYFUNCTION("""COMPUTED_VALUE"""),160.77)</f>
        <v>160.77</v>
      </c>
      <c r="G258" s="2">
        <f>IFERROR(__xludf.DUMMYFUNCTION("""COMPUTED_VALUE"""),45665.66666666667)</f>
        <v>45665.66667</v>
      </c>
      <c r="H258" s="1">
        <f>IFERROR(__xludf.DUMMYFUNCTION("""COMPUTED_VALUE"""),158.46)</f>
        <v>158.46</v>
      </c>
      <c r="J258" s="2">
        <f>IFERROR(__xludf.DUMMYFUNCTION("""COMPUTED_VALUE"""),45665.66666666667)</f>
        <v>45665.66667</v>
      </c>
      <c r="K258" s="1">
        <f>IFERROR(__xludf.DUMMYFUNCTION("""COMPUTED_VALUE"""),160.58)</f>
        <v>160.58</v>
      </c>
      <c r="M258" s="2">
        <f>IFERROR(__xludf.DUMMYFUNCTION("""COMPUTED_VALUE"""),45665.66666666667)</f>
        <v>45665.66667</v>
      </c>
      <c r="N258" s="1">
        <f>IFERROR(__xludf.DUMMYFUNCTION("""COMPUTED_VALUE"""),6.3620979E7)</f>
        <v>63620979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IFERROR(__xludf.DUMMYFUNCTION("""COMPUTED_VALUE"""),158.17)</f>
        <v>158.17</v>
      </c>
      <c r="D259" s="2">
        <f>IFERROR(__xludf.DUMMYFUNCTION("""COMPUTED_VALUE"""),45667.66666666667)</f>
        <v>45667.66667</v>
      </c>
      <c r="E259" s="1">
        <f>IFERROR(__xludf.DUMMYFUNCTION("""COMPUTED_VALUE"""),158.6)</f>
        <v>158.6</v>
      </c>
      <c r="G259" s="2">
        <f>IFERROR(__xludf.DUMMYFUNCTION("""COMPUTED_VALUE"""),45667.66666666667)</f>
        <v>45667.66667</v>
      </c>
      <c r="H259" s="1">
        <f>IFERROR(__xludf.DUMMYFUNCTION("""COMPUTED_VALUE"""),155.76)</f>
        <v>155.76</v>
      </c>
      <c r="J259" s="2">
        <f>IFERROR(__xludf.DUMMYFUNCTION("""COMPUTED_VALUE"""),45667.66666666667)</f>
        <v>45667.66667</v>
      </c>
      <c r="K259" s="1">
        <f>IFERROR(__xludf.DUMMYFUNCTION("""COMPUTED_VALUE"""),156.76)</f>
        <v>156.76</v>
      </c>
      <c r="M259" s="2">
        <f>IFERROR(__xludf.DUMMYFUNCTION("""COMPUTED_VALUE"""),45667.66666666667)</f>
        <v>45667.66667</v>
      </c>
      <c r="N259" s="1">
        <f>IFERROR(__xludf.DUMMYFUNCTION("""COMPUTED_VALUE"""),7.6743752E7)</f>
        <v>76743752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IFERROR(__xludf.DUMMYFUNCTION("""COMPUTED_VALUE"""),156.8)</f>
        <v>156.8</v>
      </c>
      <c r="D260" s="2">
        <f>IFERROR(__xludf.DUMMYFUNCTION("""COMPUTED_VALUE"""),45670.66666666667)</f>
        <v>45670.66667</v>
      </c>
      <c r="E260" s="1">
        <f>IFERROR(__xludf.DUMMYFUNCTION("""COMPUTED_VALUE"""),157.66)</f>
        <v>157.66</v>
      </c>
      <c r="G260" s="2">
        <f>IFERROR(__xludf.DUMMYFUNCTION("""COMPUTED_VALUE"""),45670.66666666667)</f>
        <v>45670.66667</v>
      </c>
      <c r="H260" s="1">
        <f>IFERROR(__xludf.DUMMYFUNCTION("""COMPUTED_VALUE"""),156.22)</f>
        <v>156.22</v>
      </c>
      <c r="J260" s="2">
        <f>IFERROR(__xludf.DUMMYFUNCTION("""COMPUTED_VALUE"""),45670.66666666667)</f>
        <v>45670.66667</v>
      </c>
      <c r="K260" s="1">
        <f>IFERROR(__xludf.DUMMYFUNCTION("""COMPUTED_VALUE"""),157.3)</f>
        <v>157.3</v>
      </c>
      <c r="M260" s="2">
        <f>IFERROR(__xludf.DUMMYFUNCTION("""COMPUTED_VALUE"""),45670.66666666667)</f>
        <v>45670.66667</v>
      </c>
      <c r="N260" s="1">
        <f>IFERROR(__xludf.DUMMYFUNCTION("""COMPUTED_VALUE"""),6.364966E7)</f>
        <v>63649660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IFERROR(__xludf.DUMMYFUNCTION("""COMPUTED_VALUE"""),157.38)</f>
        <v>157.38</v>
      </c>
      <c r="D261" s="2">
        <f>IFERROR(__xludf.DUMMYFUNCTION("""COMPUTED_VALUE"""),45671.66666666667)</f>
        <v>45671.66667</v>
      </c>
      <c r="E261" s="1">
        <f>IFERROR(__xludf.DUMMYFUNCTION("""COMPUTED_VALUE"""),158.43)</f>
        <v>158.43</v>
      </c>
      <c r="G261" s="2">
        <f>IFERROR(__xludf.DUMMYFUNCTION("""COMPUTED_VALUE"""),45671.66666666667)</f>
        <v>45671.66667</v>
      </c>
      <c r="H261" s="1">
        <f>IFERROR(__xludf.DUMMYFUNCTION("""COMPUTED_VALUE"""),156.48)</f>
        <v>156.48</v>
      </c>
      <c r="J261" s="2">
        <f>IFERROR(__xludf.DUMMYFUNCTION("""COMPUTED_VALUE"""),45671.66666666667)</f>
        <v>45671.66667</v>
      </c>
      <c r="K261" s="1">
        <f>IFERROR(__xludf.DUMMYFUNCTION("""COMPUTED_VALUE"""),158.33)</f>
        <v>158.33</v>
      </c>
      <c r="M261" s="2">
        <f>IFERROR(__xludf.DUMMYFUNCTION("""COMPUTED_VALUE"""),45671.66666666667)</f>
        <v>45671.66667</v>
      </c>
      <c r="N261" s="1">
        <f>IFERROR(__xludf.DUMMYFUNCTION("""COMPUTED_VALUE"""),4.6854245E7)</f>
        <v>46854245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IFERROR(__xludf.DUMMYFUNCTION("""COMPUTED_VALUE"""),158.85)</f>
        <v>158.85</v>
      </c>
      <c r="D262" s="2">
        <f>IFERROR(__xludf.DUMMYFUNCTION("""COMPUTED_VALUE"""),45672.66666666667)</f>
        <v>45672.66667</v>
      </c>
      <c r="E262" s="1">
        <f>IFERROR(__xludf.DUMMYFUNCTION("""COMPUTED_VALUE"""),159.82)</f>
        <v>159.82</v>
      </c>
      <c r="G262" s="2">
        <f>IFERROR(__xludf.DUMMYFUNCTION("""COMPUTED_VALUE"""),45672.66666666667)</f>
        <v>45672.66667</v>
      </c>
      <c r="H262" s="1">
        <f>IFERROR(__xludf.DUMMYFUNCTION("""COMPUTED_VALUE"""),158.32)</f>
        <v>158.32</v>
      </c>
      <c r="J262" s="2">
        <f>IFERROR(__xludf.DUMMYFUNCTION("""COMPUTED_VALUE"""),45672.66666666667)</f>
        <v>45672.66667</v>
      </c>
      <c r="K262" s="1">
        <f>IFERROR(__xludf.DUMMYFUNCTION("""COMPUTED_VALUE"""),158.47)</f>
        <v>158.47</v>
      </c>
      <c r="M262" s="2">
        <f>IFERROR(__xludf.DUMMYFUNCTION("""COMPUTED_VALUE"""),45672.66666666667)</f>
        <v>45672.66667</v>
      </c>
      <c r="N262" s="1">
        <f>IFERROR(__xludf.DUMMYFUNCTION("""COMPUTED_VALUE"""),7.9095826E7)</f>
        <v>79095826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IFERROR(__xludf.DUMMYFUNCTION("""COMPUTED_VALUE"""),158.36)</f>
        <v>158.36</v>
      </c>
      <c r="D263" s="2">
        <f>IFERROR(__xludf.DUMMYFUNCTION("""COMPUTED_VALUE"""),45673.66666666667)</f>
        <v>45673.66667</v>
      </c>
      <c r="E263" s="1">
        <f>IFERROR(__xludf.DUMMYFUNCTION("""COMPUTED_VALUE"""),159.57)</f>
        <v>159.57</v>
      </c>
      <c r="G263" s="2">
        <f>IFERROR(__xludf.DUMMYFUNCTION("""COMPUTED_VALUE"""),45673.66666666667)</f>
        <v>45673.66667</v>
      </c>
      <c r="H263" s="1">
        <f>IFERROR(__xludf.DUMMYFUNCTION("""COMPUTED_VALUE"""),158.22)</f>
        <v>158.22</v>
      </c>
      <c r="J263" s="2">
        <f>IFERROR(__xludf.DUMMYFUNCTION("""COMPUTED_VALUE"""),45673.66666666667)</f>
        <v>45673.66667</v>
      </c>
      <c r="K263" s="1">
        <f>IFERROR(__xludf.DUMMYFUNCTION("""COMPUTED_VALUE"""),159.29)</f>
        <v>159.29</v>
      </c>
      <c r="M263" s="2">
        <f>IFERROR(__xludf.DUMMYFUNCTION("""COMPUTED_VALUE"""),45673.66666666667)</f>
        <v>45673.66667</v>
      </c>
      <c r="N263" s="1">
        <f>IFERROR(__xludf.DUMMYFUNCTION("""COMPUTED_VALUE"""),5.5090362E7)</f>
        <v>55090362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IFERROR(__xludf.DUMMYFUNCTION("""COMPUTED_VALUE"""),159.93)</f>
        <v>159.93</v>
      </c>
      <c r="D264" s="2">
        <f>IFERROR(__xludf.DUMMYFUNCTION("""COMPUTED_VALUE"""),45674.66666666667)</f>
        <v>45674.66667</v>
      </c>
      <c r="E264" s="1">
        <f>IFERROR(__xludf.DUMMYFUNCTION("""COMPUTED_VALUE"""),161.71)</f>
        <v>161.71</v>
      </c>
      <c r="G264" s="2">
        <f>IFERROR(__xludf.DUMMYFUNCTION("""COMPUTED_VALUE"""),45674.66666666667)</f>
        <v>45674.66667</v>
      </c>
      <c r="H264" s="1">
        <f>IFERROR(__xludf.DUMMYFUNCTION("""COMPUTED_VALUE"""),159.81)</f>
        <v>159.81</v>
      </c>
      <c r="J264" s="2">
        <f>IFERROR(__xludf.DUMMYFUNCTION("""COMPUTED_VALUE"""),45674.66666666667)</f>
        <v>45674.66667</v>
      </c>
      <c r="K264" s="1">
        <f>IFERROR(__xludf.DUMMYFUNCTION("""COMPUTED_VALUE"""),161.27)</f>
        <v>161.27</v>
      </c>
      <c r="M264" s="2">
        <f>IFERROR(__xludf.DUMMYFUNCTION("""COMPUTED_VALUE"""),45674.66666666667)</f>
        <v>45674.66667</v>
      </c>
      <c r="N264" s="1">
        <f>IFERROR(__xludf.DUMMYFUNCTION("""COMPUTED_VALUE"""),6.5212523E7)</f>
        <v>65212523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IFERROR(__xludf.DUMMYFUNCTION("""COMPUTED_VALUE"""),161.23)</f>
        <v>161.23</v>
      </c>
      <c r="D265" s="2">
        <f>IFERROR(__xludf.DUMMYFUNCTION("""COMPUTED_VALUE"""),45678.66666666667)</f>
        <v>45678.66667</v>
      </c>
      <c r="E265" s="1">
        <f>IFERROR(__xludf.DUMMYFUNCTION("""COMPUTED_VALUE"""),163.18)</f>
        <v>163.18</v>
      </c>
      <c r="G265" s="2">
        <f>IFERROR(__xludf.DUMMYFUNCTION("""COMPUTED_VALUE"""),45678.66666666667)</f>
        <v>45678.66667</v>
      </c>
      <c r="H265" s="1">
        <f>IFERROR(__xludf.DUMMYFUNCTION("""COMPUTED_VALUE"""),160.98)</f>
        <v>160.98</v>
      </c>
      <c r="J265" s="2">
        <f>IFERROR(__xludf.DUMMYFUNCTION("""COMPUTED_VALUE"""),45678.66666666667)</f>
        <v>45678.66667</v>
      </c>
      <c r="K265" s="1">
        <f>IFERROR(__xludf.DUMMYFUNCTION("""COMPUTED_VALUE"""),162.27)</f>
        <v>162.27</v>
      </c>
      <c r="M265" s="2">
        <f>IFERROR(__xludf.DUMMYFUNCTION("""COMPUTED_VALUE"""),45678.66666666667)</f>
        <v>45678.66667</v>
      </c>
      <c r="N265" s="1">
        <f>IFERROR(__xludf.DUMMYFUNCTION("""COMPUTED_VALUE"""),6.89335E7)</f>
        <v>68933500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IFERROR(__xludf.DUMMYFUNCTION("""COMPUTED_VALUE"""),161.67)</f>
        <v>161.67</v>
      </c>
      <c r="D266" s="2">
        <f>IFERROR(__xludf.DUMMYFUNCTION("""COMPUTED_VALUE"""),45679.66666666667)</f>
        <v>45679.66667</v>
      </c>
      <c r="E266" s="1">
        <f>IFERROR(__xludf.DUMMYFUNCTION("""COMPUTED_VALUE"""),162.46)</f>
        <v>162.46</v>
      </c>
      <c r="G266" s="2">
        <f>IFERROR(__xludf.DUMMYFUNCTION("""COMPUTED_VALUE"""),45679.66666666667)</f>
        <v>45679.66667</v>
      </c>
      <c r="H266" s="1">
        <f>IFERROR(__xludf.DUMMYFUNCTION("""COMPUTED_VALUE"""),160.5)</f>
        <v>160.5</v>
      </c>
      <c r="J266" s="2">
        <f>IFERROR(__xludf.DUMMYFUNCTION("""COMPUTED_VALUE"""),45679.66666666667)</f>
        <v>45679.66667</v>
      </c>
      <c r="K266" s="1">
        <f>IFERROR(__xludf.DUMMYFUNCTION("""COMPUTED_VALUE"""),161.48)</f>
        <v>161.48</v>
      </c>
      <c r="M266" s="2">
        <f>IFERROR(__xludf.DUMMYFUNCTION("""COMPUTED_VALUE"""),45679.66666666667)</f>
        <v>45679.66667</v>
      </c>
      <c r="N266" s="1">
        <f>IFERROR(__xludf.DUMMYFUNCTION("""COMPUTED_VALUE"""),6.6436283E7)</f>
        <v>66436283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IFERROR(__xludf.DUMMYFUNCTION("""COMPUTED_VALUE"""),162.11)</f>
        <v>162.11</v>
      </c>
      <c r="D267" s="2">
        <f>IFERROR(__xludf.DUMMYFUNCTION("""COMPUTED_VALUE"""),45680.66666666667)</f>
        <v>45680.66667</v>
      </c>
      <c r="E267" s="1">
        <f>IFERROR(__xludf.DUMMYFUNCTION("""COMPUTED_VALUE"""),162.79)</f>
        <v>162.79</v>
      </c>
      <c r="G267" s="2">
        <f>IFERROR(__xludf.DUMMYFUNCTION("""COMPUTED_VALUE"""),45680.66666666667)</f>
        <v>45680.66667</v>
      </c>
      <c r="H267" s="1">
        <f>IFERROR(__xludf.DUMMYFUNCTION("""COMPUTED_VALUE"""),161.39)</f>
        <v>161.39</v>
      </c>
      <c r="J267" s="2">
        <f>IFERROR(__xludf.DUMMYFUNCTION("""COMPUTED_VALUE"""),45680.66666666667)</f>
        <v>45680.66667</v>
      </c>
      <c r="K267" s="1">
        <f>IFERROR(__xludf.DUMMYFUNCTION("""COMPUTED_VALUE"""),162.01)</f>
        <v>162.01</v>
      </c>
      <c r="M267" s="2">
        <f>IFERROR(__xludf.DUMMYFUNCTION("""COMPUTED_VALUE"""),45680.66666666667)</f>
        <v>45680.66667</v>
      </c>
      <c r="N267" s="1">
        <f>IFERROR(__xludf.DUMMYFUNCTION("""COMPUTED_VALUE"""),6.0279311E7)</f>
        <v>60279311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IFERROR(__xludf.DUMMYFUNCTION("""COMPUTED_VALUE"""),163.45)</f>
        <v>163.45</v>
      </c>
      <c r="D268" s="2">
        <f>IFERROR(__xludf.DUMMYFUNCTION("""COMPUTED_VALUE"""),45681.66666666667)</f>
        <v>45681.66667</v>
      </c>
      <c r="E268" s="1">
        <f>IFERROR(__xludf.DUMMYFUNCTION("""COMPUTED_VALUE"""),164.91)</f>
        <v>164.91</v>
      </c>
      <c r="G268" s="2">
        <f>IFERROR(__xludf.DUMMYFUNCTION("""COMPUTED_VALUE"""),45681.66666666667)</f>
        <v>45681.66667</v>
      </c>
      <c r="H268" s="1">
        <f>IFERROR(__xludf.DUMMYFUNCTION("""COMPUTED_VALUE"""),162.68)</f>
        <v>162.68</v>
      </c>
      <c r="J268" s="2">
        <f>IFERROR(__xludf.DUMMYFUNCTION("""COMPUTED_VALUE"""),45681.66666666667)</f>
        <v>45681.66667</v>
      </c>
      <c r="K268" s="1">
        <f>IFERROR(__xludf.DUMMYFUNCTION("""COMPUTED_VALUE"""),163.53)</f>
        <v>163.53</v>
      </c>
      <c r="M268" s="2">
        <f>IFERROR(__xludf.DUMMYFUNCTION("""COMPUTED_VALUE"""),45681.66666666667)</f>
        <v>45681.66667</v>
      </c>
      <c r="N268" s="1">
        <f>IFERROR(__xludf.DUMMYFUNCTION("""COMPUTED_VALUE"""),8.7278218E7)</f>
        <v>87278218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IFERROR(__xludf.DUMMYFUNCTION("""COMPUTED_VALUE"""),166.38)</f>
        <v>166.38</v>
      </c>
      <c r="D269" s="2">
        <f>IFERROR(__xludf.DUMMYFUNCTION("""COMPUTED_VALUE"""),45684.66666666667)</f>
        <v>45684.66667</v>
      </c>
      <c r="E269" s="1">
        <f>IFERROR(__xludf.DUMMYFUNCTION("""COMPUTED_VALUE"""),170.53)</f>
        <v>170.53</v>
      </c>
      <c r="G269" s="2">
        <f>IFERROR(__xludf.DUMMYFUNCTION("""COMPUTED_VALUE"""),45684.66666666667)</f>
        <v>45684.66667</v>
      </c>
      <c r="H269" s="1">
        <f>IFERROR(__xludf.DUMMYFUNCTION("""COMPUTED_VALUE"""),166.35)</f>
        <v>166.35</v>
      </c>
      <c r="J269" s="2">
        <f>IFERROR(__xludf.DUMMYFUNCTION("""COMPUTED_VALUE"""),45684.66666666667)</f>
        <v>45684.66667</v>
      </c>
      <c r="K269" s="1">
        <f>IFERROR(__xludf.DUMMYFUNCTION("""COMPUTED_VALUE"""),169.5)</f>
        <v>169.5</v>
      </c>
      <c r="M269" s="2">
        <f>IFERROR(__xludf.DUMMYFUNCTION("""COMPUTED_VALUE"""),45684.66666666667)</f>
        <v>45684.66667</v>
      </c>
      <c r="N269" s="1">
        <f>IFERROR(__xludf.DUMMYFUNCTION("""COMPUTED_VALUE"""),1.31661446E8)</f>
        <v>131661446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IFERROR(__xludf.DUMMYFUNCTION("""COMPUTED_VALUE"""),169.19)</f>
        <v>169.19</v>
      </c>
      <c r="D270" s="2">
        <f>IFERROR(__xludf.DUMMYFUNCTION("""COMPUTED_VALUE"""),45685.66666666667)</f>
        <v>45685.66667</v>
      </c>
      <c r="E270" s="1">
        <f>IFERROR(__xludf.DUMMYFUNCTION("""COMPUTED_VALUE"""),170.53)</f>
        <v>170.53</v>
      </c>
      <c r="G270" s="2">
        <f>IFERROR(__xludf.DUMMYFUNCTION("""COMPUTED_VALUE"""),45685.66666666667)</f>
        <v>45685.66667</v>
      </c>
      <c r="H270" s="1">
        <f>IFERROR(__xludf.DUMMYFUNCTION("""COMPUTED_VALUE"""),168.41)</f>
        <v>168.41</v>
      </c>
      <c r="J270" s="2">
        <f>IFERROR(__xludf.DUMMYFUNCTION("""COMPUTED_VALUE"""),45685.66666666667)</f>
        <v>45685.66667</v>
      </c>
      <c r="K270" s="1">
        <f>IFERROR(__xludf.DUMMYFUNCTION("""COMPUTED_VALUE"""),169.76)</f>
        <v>169.76</v>
      </c>
      <c r="M270" s="2">
        <f>IFERROR(__xludf.DUMMYFUNCTION("""COMPUTED_VALUE"""),45685.66666666667)</f>
        <v>45685.66667</v>
      </c>
      <c r="N270" s="1">
        <f>IFERROR(__xludf.DUMMYFUNCTION("""COMPUTED_VALUE"""),7.8790876E7)</f>
        <v>78790876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IFERROR(__xludf.DUMMYFUNCTION("""COMPUTED_VALUE"""),174.27)</f>
        <v>174.27</v>
      </c>
      <c r="D271" s="2">
        <f>IFERROR(__xludf.DUMMYFUNCTION("""COMPUTED_VALUE"""),45686.66666666667)</f>
        <v>45686.66667</v>
      </c>
      <c r="E271" s="1">
        <f>IFERROR(__xludf.DUMMYFUNCTION("""COMPUTED_VALUE"""),174.56)</f>
        <v>174.56</v>
      </c>
      <c r="G271" s="2">
        <f>IFERROR(__xludf.DUMMYFUNCTION("""COMPUTED_VALUE"""),45686.66666666667)</f>
        <v>45686.66667</v>
      </c>
      <c r="H271" s="1">
        <f>IFERROR(__xludf.DUMMYFUNCTION("""COMPUTED_VALUE"""),171.47)</f>
        <v>171.47</v>
      </c>
      <c r="J271" s="2">
        <f>IFERROR(__xludf.DUMMYFUNCTION("""COMPUTED_VALUE"""),45686.66666666667)</f>
        <v>45686.66667</v>
      </c>
      <c r="K271" s="1">
        <f>IFERROR(__xludf.DUMMYFUNCTION("""COMPUTED_VALUE"""),171.64)</f>
        <v>171.64</v>
      </c>
      <c r="M271" s="2">
        <f>IFERROR(__xludf.DUMMYFUNCTION("""COMPUTED_VALUE"""),45686.66666666667)</f>
        <v>45686.66667</v>
      </c>
      <c r="N271" s="1">
        <f>IFERROR(__xludf.DUMMYFUNCTION("""COMPUTED_VALUE"""),6.6919584E7)</f>
        <v>66919584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IFERROR(__xludf.DUMMYFUNCTION("""COMPUTED_VALUE"""),172.24)</f>
        <v>172.24</v>
      </c>
      <c r="D272" s="2">
        <f>IFERROR(__xludf.DUMMYFUNCTION("""COMPUTED_VALUE"""),45687.66666666667)</f>
        <v>45687.66667</v>
      </c>
      <c r="E272" s="1">
        <f>IFERROR(__xludf.DUMMYFUNCTION("""COMPUTED_VALUE"""),172.24)</f>
        <v>172.24</v>
      </c>
      <c r="G272" s="2">
        <f>IFERROR(__xludf.DUMMYFUNCTION("""COMPUTED_VALUE"""),45687.66666666667)</f>
        <v>45687.66667</v>
      </c>
      <c r="H272" s="1">
        <f>IFERROR(__xludf.DUMMYFUNCTION("""COMPUTED_VALUE"""),169.4)</f>
        <v>169.4</v>
      </c>
      <c r="J272" s="2">
        <f>IFERROR(__xludf.DUMMYFUNCTION("""COMPUTED_VALUE"""),45687.66666666667)</f>
        <v>45687.66667</v>
      </c>
      <c r="K272" s="1">
        <f>IFERROR(__xludf.DUMMYFUNCTION("""COMPUTED_VALUE"""),169.69)</f>
        <v>169.69</v>
      </c>
      <c r="M272" s="2">
        <f>IFERROR(__xludf.DUMMYFUNCTION("""COMPUTED_VALUE"""),45687.66666666667)</f>
        <v>45687.66667</v>
      </c>
      <c r="N272" s="1">
        <f>IFERROR(__xludf.DUMMYFUNCTION("""COMPUTED_VALUE"""),7.8126604E7)</f>
        <v>78126604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IFERROR(__xludf.DUMMYFUNCTION("""COMPUTED_VALUE"""),169.85)</f>
        <v>169.85</v>
      </c>
      <c r="D273" s="2">
        <f>IFERROR(__xludf.DUMMYFUNCTION("""COMPUTED_VALUE"""),45688.66666666667)</f>
        <v>45688.66667</v>
      </c>
      <c r="E273" s="1">
        <f>IFERROR(__xludf.DUMMYFUNCTION("""COMPUTED_VALUE"""),170.62)</f>
        <v>170.62</v>
      </c>
      <c r="G273" s="2">
        <f>IFERROR(__xludf.DUMMYFUNCTION("""COMPUTED_VALUE"""),45688.66666666667)</f>
        <v>45688.66667</v>
      </c>
      <c r="H273" s="1">
        <f>IFERROR(__xludf.DUMMYFUNCTION("""COMPUTED_VALUE"""),167.92)</f>
        <v>167.92</v>
      </c>
      <c r="J273" s="2">
        <f>IFERROR(__xludf.DUMMYFUNCTION("""COMPUTED_VALUE"""),45688.66666666667)</f>
        <v>45688.66667</v>
      </c>
      <c r="K273" s="1">
        <f>IFERROR(__xludf.DUMMYFUNCTION("""COMPUTED_VALUE"""),168.55)</f>
        <v>168.55</v>
      </c>
      <c r="M273" s="2">
        <f>IFERROR(__xludf.DUMMYFUNCTION("""COMPUTED_VALUE"""),45688.66666666667)</f>
        <v>45688.66667</v>
      </c>
      <c r="N273" s="1">
        <f>IFERROR(__xludf.DUMMYFUNCTION("""COMPUTED_VALUE"""),9.0471556E7)</f>
        <v>90471556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IFERROR(__xludf.DUMMYFUNCTION("""COMPUTED_VALUE"""),168.67)</f>
        <v>168.67</v>
      </c>
      <c r="D274" s="2">
        <f>IFERROR(__xludf.DUMMYFUNCTION("""COMPUTED_VALUE"""),45691.66666666667)</f>
        <v>45691.66667</v>
      </c>
      <c r="E274" s="1">
        <f>IFERROR(__xludf.DUMMYFUNCTION("""COMPUTED_VALUE"""),172.25)</f>
        <v>172.25</v>
      </c>
      <c r="G274" s="2">
        <f>IFERROR(__xludf.DUMMYFUNCTION("""COMPUTED_VALUE"""),45691.66666666667)</f>
        <v>45691.66667</v>
      </c>
      <c r="H274" s="1">
        <f>IFERROR(__xludf.DUMMYFUNCTION("""COMPUTED_VALUE"""),168.63)</f>
        <v>168.63</v>
      </c>
      <c r="J274" s="2">
        <f>IFERROR(__xludf.DUMMYFUNCTION("""COMPUTED_VALUE"""),45691.66666666667)</f>
        <v>45691.66667</v>
      </c>
      <c r="K274" s="1">
        <f>IFERROR(__xludf.DUMMYFUNCTION("""COMPUTED_VALUE"""),171.76)</f>
        <v>171.76</v>
      </c>
      <c r="M274" s="2">
        <f>IFERROR(__xludf.DUMMYFUNCTION("""COMPUTED_VALUE"""),45691.66666666667)</f>
        <v>45691.66667</v>
      </c>
      <c r="N274" s="1">
        <f>IFERROR(__xludf.DUMMYFUNCTION("""COMPUTED_VALUE"""),9.4284791E7)</f>
        <v>94284791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IFERROR(__xludf.DUMMYFUNCTION("""COMPUTED_VALUE"""),171.03)</f>
        <v>171.03</v>
      </c>
      <c r="D275" s="2">
        <f>IFERROR(__xludf.DUMMYFUNCTION("""COMPUTED_VALUE"""),45692.66666666667)</f>
        <v>45692.66667</v>
      </c>
      <c r="E275" s="1">
        <f>IFERROR(__xludf.DUMMYFUNCTION("""COMPUTED_VALUE"""),172.45)</f>
        <v>172.45</v>
      </c>
      <c r="G275" s="2">
        <f>IFERROR(__xludf.DUMMYFUNCTION("""COMPUTED_VALUE"""),45692.66666666667)</f>
        <v>45692.66667</v>
      </c>
      <c r="H275" s="1">
        <f>IFERROR(__xludf.DUMMYFUNCTION("""COMPUTED_VALUE"""),170.52)</f>
        <v>170.52</v>
      </c>
      <c r="J275" s="2">
        <f>IFERROR(__xludf.DUMMYFUNCTION("""COMPUTED_VALUE"""),45692.66666666667)</f>
        <v>45692.66667</v>
      </c>
      <c r="K275" s="1">
        <f>IFERROR(__xludf.DUMMYFUNCTION("""COMPUTED_VALUE"""),171.35)</f>
        <v>171.35</v>
      </c>
      <c r="M275" s="2">
        <f>IFERROR(__xludf.DUMMYFUNCTION("""COMPUTED_VALUE"""),45692.66666666667)</f>
        <v>45692.66667</v>
      </c>
      <c r="N275" s="1">
        <f>IFERROR(__xludf.DUMMYFUNCTION("""COMPUTED_VALUE"""),5.4428028E7)</f>
        <v>54428028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IFERROR(__xludf.DUMMYFUNCTION("""COMPUTED_VALUE"""),171.89)</f>
        <v>171.89</v>
      </c>
      <c r="D276" s="2">
        <f>IFERROR(__xludf.DUMMYFUNCTION("""COMPUTED_VALUE"""),45693.66666666667)</f>
        <v>45693.66667</v>
      </c>
      <c r="E276" s="1">
        <f>IFERROR(__xludf.DUMMYFUNCTION("""COMPUTED_VALUE"""),173.43)</f>
        <v>173.43</v>
      </c>
      <c r="G276" s="2">
        <f>IFERROR(__xludf.DUMMYFUNCTION("""COMPUTED_VALUE"""),45693.66666666667)</f>
        <v>45693.66667</v>
      </c>
      <c r="H276" s="1">
        <f>IFERROR(__xludf.DUMMYFUNCTION("""COMPUTED_VALUE"""),171.89)</f>
        <v>171.89</v>
      </c>
      <c r="J276" s="2">
        <f>IFERROR(__xludf.DUMMYFUNCTION("""COMPUTED_VALUE"""),45693.66666666667)</f>
        <v>45693.66667</v>
      </c>
      <c r="K276" s="1">
        <f>IFERROR(__xludf.DUMMYFUNCTION("""COMPUTED_VALUE"""),173.35)</f>
        <v>173.35</v>
      </c>
      <c r="M276" s="2">
        <f>IFERROR(__xludf.DUMMYFUNCTION("""COMPUTED_VALUE"""),45693.66666666667)</f>
        <v>45693.66667</v>
      </c>
      <c r="N276" s="1">
        <f>IFERROR(__xludf.DUMMYFUNCTION("""COMPUTED_VALUE"""),5.08473E7)</f>
        <v>50847300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IFERROR(__xludf.DUMMYFUNCTION("""COMPUTED_VALUE"""),174.05)</f>
        <v>174.05</v>
      </c>
      <c r="D277" s="2">
        <f>IFERROR(__xludf.DUMMYFUNCTION("""COMPUTED_VALUE"""),45694.66666666667)</f>
        <v>45694.66667</v>
      </c>
      <c r="E277" s="1">
        <f>IFERROR(__xludf.DUMMYFUNCTION("""COMPUTED_VALUE"""),174.05)</f>
        <v>174.05</v>
      </c>
      <c r="G277" s="2">
        <f>IFERROR(__xludf.DUMMYFUNCTION("""COMPUTED_VALUE"""),45694.66666666667)</f>
        <v>45694.66667</v>
      </c>
      <c r="H277" s="1">
        <f>IFERROR(__xludf.DUMMYFUNCTION("""COMPUTED_VALUE"""),172.81)</f>
        <v>172.81</v>
      </c>
      <c r="J277" s="2">
        <f>IFERROR(__xludf.DUMMYFUNCTION("""COMPUTED_VALUE"""),45694.66666666667)</f>
        <v>45694.66667</v>
      </c>
      <c r="K277" s="1">
        <f>IFERROR(__xludf.DUMMYFUNCTION("""COMPUTED_VALUE"""),173.85)</f>
        <v>173.85</v>
      </c>
      <c r="M277" s="2">
        <f>IFERROR(__xludf.DUMMYFUNCTION("""COMPUTED_VALUE"""),45694.66666666667)</f>
        <v>45694.66667</v>
      </c>
      <c r="N277" s="1">
        <f>IFERROR(__xludf.DUMMYFUNCTION("""COMPUTED_VALUE"""),4.4505028E7)</f>
        <v>44505028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IFERROR(__xludf.DUMMYFUNCTION("""COMPUTED_VALUE"""),173.85)</f>
        <v>173.85</v>
      </c>
      <c r="D278" s="2">
        <f>IFERROR(__xludf.DUMMYFUNCTION("""COMPUTED_VALUE"""),45695.66666666667)</f>
        <v>45695.66667</v>
      </c>
      <c r="E278" s="1">
        <f>IFERROR(__xludf.DUMMYFUNCTION("""COMPUTED_VALUE"""),175.43)</f>
        <v>175.43</v>
      </c>
      <c r="G278" s="2">
        <f>IFERROR(__xludf.DUMMYFUNCTION("""COMPUTED_VALUE"""),45695.66666666667)</f>
        <v>45695.66667</v>
      </c>
      <c r="H278" s="1">
        <f>IFERROR(__xludf.DUMMYFUNCTION("""COMPUTED_VALUE"""),172.88)</f>
        <v>172.88</v>
      </c>
      <c r="J278" s="2">
        <f>IFERROR(__xludf.DUMMYFUNCTION("""COMPUTED_VALUE"""),45695.66666666667)</f>
        <v>45695.66667</v>
      </c>
      <c r="K278" s="1">
        <f>IFERROR(__xludf.DUMMYFUNCTION("""COMPUTED_VALUE"""),173.83)</f>
        <v>173.83</v>
      </c>
      <c r="M278" s="2">
        <f>IFERROR(__xludf.DUMMYFUNCTION("""COMPUTED_VALUE"""),45695.66666666667)</f>
        <v>45695.66667</v>
      </c>
      <c r="N278" s="1">
        <f>IFERROR(__xludf.DUMMYFUNCTION("""COMPUTED_VALUE"""),4.6530354E7)</f>
        <v>46530354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IFERROR(__xludf.DUMMYFUNCTION("""COMPUTED_VALUE"""),175.84)</f>
        <v>175.84</v>
      </c>
      <c r="D279" s="2">
        <f>IFERROR(__xludf.DUMMYFUNCTION("""COMPUTED_VALUE"""),45698.66666666667)</f>
        <v>45698.66667</v>
      </c>
      <c r="E279" s="1">
        <f>IFERROR(__xludf.DUMMYFUNCTION("""COMPUTED_VALUE"""),176.76)</f>
        <v>176.76</v>
      </c>
      <c r="G279" s="2">
        <f>IFERROR(__xludf.DUMMYFUNCTION("""COMPUTED_VALUE"""),45698.66666666667)</f>
        <v>45698.66667</v>
      </c>
      <c r="H279" s="1">
        <f>IFERROR(__xludf.DUMMYFUNCTION("""COMPUTED_VALUE"""),175.0)</f>
        <v>175</v>
      </c>
      <c r="J279" s="2">
        <f>IFERROR(__xludf.DUMMYFUNCTION("""COMPUTED_VALUE"""),45698.66666666667)</f>
        <v>45698.66667</v>
      </c>
      <c r="K279" s="1">
        <f>IFERROR(__xludf.DUMMYFUNCTION("""COMPUTED_VALUE"""),176.51)</f>
        <v>176.51</v>
      </c>
      <c r="M279" s="2">
        <f>IFERROR(__xludf.DUMMYFUNCTION("""COMPUTED_VALUE"""),45698.66666666667)</f>
        <v>45698.66667</v>
      </c>
      <c r="N279" s="1">
        <f>IFERROR(__xludf.DUMMYFUNCTION("""COMPUTED_VALUE"""),5.5131959E7)</f>
        <v>55131959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IFERROR(__xludf.DUMMYFUNCTION("""COMPUTED_VALUE"""),176.41)</f>
        <v>176.41</v>
      </c>
      <c r="D280" s="2">
        <f>IFERROR(__xludf.DUMMYFUNCTION("""COMPUTED_VALUE"""),45699.66666666667)</f>
        <v>45699.66667</v>
      </c>
      <c r="E280" s="1">
        <f>IFERROR(__xludf.DUMMYFUNCTION("""COMPUTED_VALUE"""),178.8)</f>
        <v>178.8</v>
      </c>
      <c r="G280" s="2">
        <f>IFERROR(__xludf.DUMMYFUNCTION("""COMPUTED_VALUE"""),45699.66666666667)</f>
        <v>45699.66667</v>
      </c>
      <c r="H280" s="1">
        <f>IFERROR(__xludf.DUMMYFUNCTION("""COMPUTED_VALUE"""),175.79)</f>
        <v>175.79</v>
      </c>
      <c r="J280" s="2">
        <f>IFERROR(__xludf.DUMMYFUNCTION("""COMPUTED_VALUE"""),45699.66666666667)</f>
        <v>45699.66667</v>
      </c>
      <c r="K280" s="1">
        <f>IFERROR(__xludf.DUMMYFUNCTION("""COMPUTED_VALUE"""),178.63)</f>
        <v>178.63</v>
      </c>
      <c r="M280" s="2">
        <f>IFERROR(__xludf.DUMMYFUNCTION("""COMPUTED_VALUE"""),45699.66666666667)</f>
        <v>45699.66667</v>
      </c>
      <c r="N280" s="1">
        <f>IFERROR(__xludf.DUMMYFUNCTION("""COMPUTED_VALUE"""),5.4876044E7)</f>
        <v>54876044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IFERROR(__xludf.DUMMYFUNCTION("""COMPUTED_VALUE"""),178.3)</f>
        <v>178.3</v>
      </c>
      <c r="D281" s="2">
        <f>IFERROR(__xludf.DUMMYFUNCTION("""COMPUTED_VALUE"""),45700.66666666667)</f>
        <v>45700.66667</v>
      </c>
      <c r="E281" s="1">
        <f>IFERROR(__xludf.DUMMYFUNCTION("""COMPUTED_VALUE"""),179.54)</f>
        <v>179.54</v>
      </c>
      <c r="G281" s="2">
        <f>IFERROR(__xludf.DUMMYFUNCTION("""COMPUTED_VALUE"""),45700.66666666667)</f>
        <v>45700.66667</v>
      </c>
      <c r="H281" s="1">
        <f>IFERROR(__xludf.DUMMYFUNCTION("""COMPUTED_VALUE"""),177.72)</f>
        <v>177.72</v>
      </c>
      <c r="J281" s="2">
        <f>IFERROR(__xludf.DUMMYFUNCTION("""COMPUTED_VALUE"""),45700.66666666667)</f>
        <v>45700.66667</v>
      </c>
      <c r="K281" s="1">
        <f>IFERROR(__xludf.DUMMYFUNCTION("""COMPUTED_VALUE"""),178.62)</f>
        <v>178.62</v>
      </c>
      <c r="M281" s="2">
        <f>IFERROR(__xludf.DUMMYFUNCTION("""COMPUTED_VALUE"""),45700.66666666667)</f>
        <v>45700.66667</v>
      </c>
      <c r="N281" s="1">
        <f>IFERROR(__xludf.DUMMYFUNCTION("""COMPUTED_VALUE"""),6.0427923E7)</f>
        <v>60427923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IFERROR(__xludf.DUMMYFUNCTION("""COMPUTED_VALUE"""),178.77)</f>
        <v>178.77</v>
      </c>
      <c r="D282" s="2">
        <f>IFERROR(__xludf.DUMMYFUNCTION("""COMPUTED_VALUE"""),45701.66666666667)</f>
        <v>45701.66667</v>
      </c>
      <c r="E282" s="1">
        <f>IFERROR(__xludf.DUMMYFUNCTION("""COMPUTED_VALUE"""),182.12)</f>
        <v>182.12</v>
      </c>
      <c r="G282" s="2">
        <f>IFERROR(__xludf.DUMMYFUNCTION("""COMPUTED_VALUE"""),45701.66666666667)</f>
        <v>45701.66667</v>
      </c>
      <c r="H282" s="1">
        <f>IFERROR(__xludf.DUMMYFUNCTION("""COMPUTED_VALUE"""),178.55)</f>
        <v>178.55</v>
      </c>
      <c r="J282" s="2">
        <f>IFERROR(__xludf.DUMMYFUNCTION("""COMPUTED_VALUE"""),45701.66666666667)</f>
        <v>45701.66667</v>
      </c>
      <c r="K282" s="1">
        <f>IFERROR(__xludf.DUMMYFUNCTION("""COMPUTED_VALUE"""),181.89)</f>
        <v>181.89</v>
      </c>
      <c r="M282" s="2">
        <f>IFERROR(__xludf.DUMMYFUNCTION("""COMPUTED_VALUE"""),45701.66666666667)</f>
        <v>45701.66667</v>
      </c>
      <c r="N282" s="1">
        <f>IFERROR(__xludf.DUMMYFUNCTION("""COMPUTED_VALUE"""),5.7946935E7)</f>
        <v>57946935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IFERROR(__xludf.DUMMYFUNCTION("""COMPUTED_VALUE"""),182.35)</f>
        <v>182.35</v>
      </c>
      <c r="D283" s="2">
        <f>IFERROR(__xludf.DUMMYFUNCTION("""COMPUTED_VALUE"""),45702.66666666667)</f>
        <v>45702.66667</v>
      </c>
      <c r="E283" s="1">
        <f>IFERROR(__xludf.DUMMYFUNCTION("""COMPUTED_VALUE"""),183.64)</f>
        <v>183.64</v>
      </c>
      <c r="G283" s="2">
        <f>IFERROR(__xludf.DUMMYFUNCTION("""COMPUTED_VALUE"""),45702.66666666667)</f>
        <v>45702.66667</v>
      </c>
      <c r="H283" s="1">
        <f>IFERROR(__xludf.DUMMYFUNCTION("""COMPUTED_VALUE"""),182.21)</f>
        <v>182.21</v>
      </c>
      <c r="J283" s="2">
        <f>IFERROR(__xludf.DUMMYFUNCTION("""COMPUTED_VALUE"""),45702.66666666667)</f>
        <v>45702.66667</v>
      </c>
      <c r="K283" s="1">
        <f>IFERROR(__xludf.DUMMYFUNCTION("""COMPUTED_VALUE"""),183.48)</f>
        <v>183.48</v>
      </c>
      <c r="M283" s="2">
        <f>IFERROR(__xludf.DUMMYFUNCTION("""COMPUTED_VALUE"""),45702.66666666667)</f>
        <v>45702.66667</v>
      </c>
      <c r="N283" s="1">
        <f>IFERROR(__xludf.DUMMYFUNCTION("""COMPUTED_VALUE"""),5.1271424E7)</f>
        <v>51271424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IFERROR(__xludf.DUMMYFUNCTION("""COMPUTED_VALUE"""),183.16)</f>
        <v>183.16</v>
      </c>
      <c r="D284" s="2">
        <f>IFERROR(__xludf.DUMMYFUNCTION("""COMPUTED_VALUE"""),45706.66666666667)</f>
        <v>45706.66667</v>
      </c>
      <c r="E284" s="1">
        <f>IFERROR(__xludf.DUMMYFUNCTION("""COMPUTED_VALUE"""),183.65)</f>
        <v>183.65</v>
      </c>
      <c r="G284" s="2">
        <f>IFERROR(__xludf.DUMMYFUNCTION("""COMPUTED_VALUE"""),45706.66666666667)</f>
        <v>45706.66667</v>
      </c>
      <c r="H284" s="1">
        <f>IFERROR(__xludf.DUMMYFUNCTION("""COMPUTED_VALUE"""),182.22)</f>
        <v>182.22</v>
      </c>
      <c r="J284" s="2">
        <f>IFERROR(__xludf.DUMMYFUNCTION("""COMPUTED_VALUE"""),45706.66666666667)</f>
        <v>45706.66667</v>
      </c>
      <c r="K284" s="1">
        <f>IFERROR(__xludf.DUMMYFUNCTION("""COMPUTED_VALUE"""),182.96)</f>
        <v>182.96</v>
      </c>
      <c r="M284" s="2">
        <f>IFERROR(__xludf.DUMMYFUNCTION("""COMPUTED_VALUE"""),45706.66666666667)</f>
        <v>45706.66667</v>
      </c>
      <c r="N284" s="1">
        <f>IFERROR(__xludf.DUMMYFUNCTION("""COMPUTED_VALUE"""),7.4870215E7)</f>
        <v>74870215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IFERROR(__xludf.DUMMYFUNCTION("""COMPUTED_VALUE"""),183.33)</f>
        <v>183.33</v>
      </c>
      <c r="D285" s="2">
        <f>IFERROR(__xludf.DUMMYFUNCTION("""COMPUTED_VALUE"""),45707.66666666667)</f>
        <v>45707.66667</v>
      </c>
      <c r="E285" s="1">
        <f>IFERROR(__xludf.DUMMYFUNCTION("""COMPUTED_VALUE"""),184.73)</f>
        <v>184.73</v>
      </c>
      <c r="G285" s="2">
        <f>IFERROR(__xludf.DUMMYFUNCTION("""COMPUTED_VALUE"""),45707.66666666667)</f>
        <v>45707.66667</v>
      </c>
      <c r="H285" s="1">
        <f>IFERROR(__xludf.DUMMYFUNCTION("""COMPUTED_VALUE"""),183.25)</f>
        <v>183.25</v>
      </c>
      <c r="J285" s="2">
        <f>IFERROR(__xludf.DUMMYFUNCTION("""COMPUTED_VALUE"""),45707.66666666667)</f>
        <v>45707.66667</v>
      </c>
      <c r="K285" s="1">
        <f>IFERROR(__xludf.DUMMYFUNCTION("""COMPUTED_VALUE"""),184.69)</f>
        <v>184.69</v>
      </c>
      <c r="M285" s="2">
        <f>IFERROR(__xludf.DUMMYFUNCTION("""COMPUTED_VALUE"""),45707.66666666667)</f>
        <v>45707.66667</v>
      </c>
      <c r="N285" s="1">
        <f>IFERROR(__xludf.DUMMYFUNCTION("""COMPUTED_VALUE"""),5.7431311E7)</f>
        <v>57431311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IFERROR(__xludf.DUMMYFUNCTION("""COMPUTED_VALUE"""),184.64)</f>
        <v>184.64</v>
      </c>
      <c r="D286" s="2">
        <f>IFERROR(__xludf.DUMMYFUNCTION("""COMPUTED_VALUE"""),45708.66666666667)</f>
        <v>45708.66667</v>
      </c>
      <c r="E286" s="1">
        <f>IFERROR(__xludf.DUMMYFUNCTION("""COMPUTED_VALUE"""),185.82)</f>
        <v>185.82</v>
      </c>
      <c r="G286" s="2">
        <f>IFERROR(__xludf.DUMMYFUNCTION("""COMPUTED_VALUE"""),45708.66666666667)</f>
        <v>45708.66667</v>
      </c>
      <c r="H286" s="1">
        <f>IFERROR(__xludf.DUMMYFUNCTION("""COMPUTED_VALUE"""),184.17)</f>
        <v>184.17</v>
      </c>
      <c r="J286" s="2">
        <f>IFERROR(__xludf.DUMMYFUNCTION("""COMPUTED_VALUE"""),45708.66666666667)</f>
        <v>45708.66667</v>
      </c>
      <c r="K286" s="1">
        <f>IFERROR(__xludf.DUMMYFUNCTION("""COMPUTED_VALUE"""),185.57)</f>
        <v>185.57</v>
      </c>
      <c r="M286" s="2">
        <f>IFERROR(__xludf.DUMMYFUNCTION("""COMPUTED_VALUE"""),45708.66666666667)</f>
        <v>45708.66667</v>
      </c>
      <c r="N286" s="1">
        <f>IFERROR(__xludf.DUMMYFUNCTION("""COMPUTED_VALUE"""),5.8830712E7)</f>
        <v>58830712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IFERROR(__xludf.DUMMYFUNCTION("""COMPUTED_VALUE"""),185.42)</f>
        <v>185.42</v>
      </c>
      <c r="D287" s="2">
        <f>IFERROR(__xludf.DUMMYFUNCTION("""COMPUTED_VALUE"""),45709.66666666667)</f>
        <v>45709.66667</v>
      </c>
      <c r="E287" s="1">
        <f>IFERROR(__xludf.DUMMYFUNCTION("""COMPUTED_VALUE"""),188.29)</f>
        <v>188.29</v>
      </c>
      <c r="G287" s="2">
        <f>IFERROR(__xludf.DUMMYFUNCTION("""COMPUTED_VALUE"""),45709.66666666667)</f>
        <v>45709.66667</v>
      </c>
      <c r="H287" s="1">
        <f>IFERROR(__xludf.DUMMYFUNCTION("""COMPUTED_VALUE"""),184.69)</f>
        <v>184.69</v>
      </c>
      <c r="J287" s="2">
        <f>IFERROR(__xludf.DUMMYFUNCTION("""COMPUTED_VALUE"""),45709.66666666667)</f>
        <v>45709.66667</v>
      </c>
      <c r="K287" s="1">
        <f>IFERROR(__xludf.DUMMYFUNCTION("""COMPUTED_VALUE"""),187.19)</f>
        <v>187.19</v>
      </c>
      <c r="M287" s="2">
        <f>IFERROR(__xludf.DUMMYFUNCTION("""COMPUTED_VALUE"""),45709.66666666667)</f>
        <v>45709.66667</v>
      </c>
      <c r="N287" s="1">
        <f>IFERROR(__xludf.DUMMYFUNCTION("""COMPUTED_VALUE"""),8.956213E7)</f>
        <v>89562130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IFERROR(__xludf.DUMMYFUNCTION("""COMPUTED_VALUE"""),187.37)</f>
        <v>187.37</v>
      </c>
      <c r="D288" s="2">
        <f>IFERROR(__xludf.DUMMYFUNCTION("""COMPUTED_VALUE"""),45712.66666666667)</f>
        <v>45712.66667</v>
      </c>
      <c r="E288" s="1">
        <f>IFERROR(__xludf.DUMMYFUNCTION("""COMPUTED_VALUE"""),191.06)</f>
        <v>191.06</v>
      </c>
      <c r="G288" s="2">
        <f>IFERROR(__xludf.DUMMYFUNCTION("""COMPUTED_VALUE"""),45712.66666666667)</f>
        <v>45712.66667</v>
      </c>
      <c r="H288" s="1">
        <f>IFERROR(__xludf.DUMMYFUNCTION("""COMPUTED_VALUE"""),187.37)</f>
        <v>187.37</v>
      </c>
      <c r="J288" s="2">
        <f>IFERROR(__xludf.DUMMYFUNCTION("""COMPUTED_VALUE"""),45712.66666666667)</f>
        <v>45712.66667</v>
      </c>
      <c r="K288" s="1">
        <f>IFERROR(__xludf.DUMMYFUNCTION("""COMPUTED_VALUE"""),188.91)</f>
        <v>188.91</v>
      </c>
      <c r="M288" s="2">
        <f>IFERROR(__xludf.DUMMYFUNCTION("""COMPUTED_VALUE"""),45712.66666666667)</f>
        <v>45712.66667</v>
      </c>
      <c r="N288" s="1">
        <f>IFERROR(__xludf.DUMMYFUNCTION("""COMPUTED_VALUE"""),8.8906261E7)</f>
        <v>88906261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IFERROR(__xludf.DUMMYFUNCTION("""COMPUTED_VALUE"""),190.17)</f>
        <v>190.17</v>
      </c>
      <c r="D289" s="2">
        <f>IFERROR(__xludf.DUMMYFUNCTION("""COMPUTED_VALUE"""),45713.66666666667)</f>
        <v>45713.66667</v>
      </c>
      <c r="E289" s="1">
        <f>IFERROR(__xludf.DUMMYFUNCTION("""COMPUTED_VALUE"""),191.1)</f>
        <v>191.1</v>
      </c>
      <c r="G289" s="2">
        <f>IFERROR(__xludf.DUMMYFUNCTION("""COMPUTED_VALUE"""),45713.66666666667)</f>
        <v>45713.66667</v>
      </c>
      <c r="H289" s="1">
        <f>IFERROR(__xludf.DUMMYFUNCTION("""COMPUTED_VALUE"""),188.13)</f>
        <v>188.13</v>
      </c>
      <c r="J289" s="2">
        <f>IFERROR(__xludf.DUMMYFUNCTION("""COMPUTED_VALUE"""),45713.66666666667)</f>
        <v>45713.66667</v>
      </c>
      <c r="K289" s="1">
        <f>IFERROR(__xludf.DUMMYFUNCTION("""COMPUTED_VALUE"""),189.72)</f>
        <v>189.72</v>
      </c>
      <c r="M289" s="2">
        <f>IFERROR(__xludf.DUMMYFUNCTION("""COMPUTED_VALUE"""),45713.66666666667)</f>
        <v>45713.66667</v>
      </c>
      <c r="N289" s="1">
        <f>IFERROR(__xludf.DUMMYFUNCTION("""COMPUTED_VALUE"""),8.2393489E7)</f>
        <v>82393489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IFERROR(__xludf.DUMMYFUNCTION("""COMPUTED_VALUE"""),188.79)</f>
        <v>188.79</v>
      </c>
      <c r="D290" s="2">
        <f>IFERROR(__xludf.DUMMYFUNCTION("""COMPUTED_VALUE"""),45714.66666666667)</f>
        <v>45714.66667</v>
      </c>
      <c r="E290" s="1">
        <f>IFERROR(__xludf.DUMMYFUNCTION("""COMPUTED_VALUE"""),189.17)</f>
        <v>189.17</v>
      </c>
      <c r="G290" s="2">
        <f>IFERROR(__xludf.DUMMYFUNCTION("""COMPUTED_VALUE"""),45714.66666666667)</f>
        <v>45714.66667</v>
      </c>
      <c r="H290" s="1">
        <f>IFERROR(__xludf.DUMMYFUNCTION("""COMPUTED_VALUE"""),186.74)</f>
        <v>186.74</v>
      </c>
      <c r="J290" s="2">
        <f>IFERROR(__xludf.DUMMYFUNCTION("""COMPUTED_VALUE"""),45714.66666666667)</f>
        <v>45714.66667</v>
      </c>
      <c r="K290" s="1">
        <f>IFERROR(__xludf.DUMMYFUNCTION("""COMPUTED_VALUE"""),187.44)</f>
        <v>187.44</v>
      </c>
      <c r="M290" s="2">
        <f>IFERROR(__xludf.DUMMYFUNCTION("""COMPUTED_VALUE"""),45714.66666666667)</f>
        <v>45714.66667</v>
      </c>
      <c r="N290" s="1">
        <f>IFERROR(__xludf.DUMMYFUNCTION("""COMPUTED_VALUE"""),6.4512761E7)</f>
        <v>64512761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IFERROR(__xludf.DUMMYFUNCTION("""COMPUTED_VALUE"""),187.36)</f>
        <v>187.36</v>
      </c>
      <c r="D291" s="2">
        <f>IFERROR(__xludf.DUMMYFUNCTION("""COMPUTED_VALUE"""),45715.66666666667)</f>
        <v>45715.66667</v>
      </c>
      <c r="E291" s="1">
        <f>IFERROR(__xludf.DUMMYFUNCTION("""COMPUTED_VALUE"""),189.12)</f>
        <v>189.12</v>
      </c>
      <c r="G291" s="2">
        <f>IFERROR(__xludf.DUMMYFUNCTION("""COMPUTED_VALUE"""),45715.66666666667)</f>
        <v>45715.66667</v>
      </c>
      <c r="H291" s="1">
        <f>IFERROR(__xludf.DUMMYFUNCTION("""COMPUTED_VALUE"""),187.18)</f>
        <v>187.18</v>
      </c>
      <c r="J291" s="2">
        <f>IFERROR(__xludf.DUMMYFUNCTION("""COMPUTED_VALUE"""),45715.66666666667)</f>
        <v>45715.66667</v>
      </c>
      <c r="K291" s="1">
        <f>IFERROR(__xludf.DUMMYFUNCTION("""COMPUTED_VALUE"""),188.54)</f>
        <v>188.54</v>
      </c>
      <c r="M291" s="2">
        <f>IFERROR(__xludf.DUMMYFUNCTION("""COMPUTED_VALUE"""),45715.66666666667)</f>
        <v>45715.66667</v>
      </c>
      <c r="N291" s="1">
        <f>IFERROR(__xludf.DUMMYFUNCTION("""COMPUTED_VALUE"""),5.8203692E7)</f>
        <v>58203692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IFERROR(__xludf.DUMMYFUNCTION("""COMPUTED_VALUE"""),189.55)</f>
        <v>189.55</v>
      </c>
      <c r="D292" s="2">
        <f>IFERROR(__xludf.DUMMYFUNCTION("""COMPUTED_VALUE"""),45716.66666666667)</f>
        <v>45716.66667</v>
      </c>
      <c r="E292" s="1">
        <f>IFERROR(__xludf.DUMMYFUNCTION("""COMPUTED_VALUE"""),191.67)</f>
        <v>191.67</v>
      </c>
      <c r="G292" s="2">
        <f>IFERROR(__xludf.DUMMYFUNCTION("""COMPUTED_VALUE"""),45716.66666666667)</f>
        <v>45716.66667</v>
      </c>
      <c r="H292" s="1">
        <f>IFERROR(__xludf.DUMMYFUNCTION("""COMPUTED_VALUE"""),188.09)</f>
        <v>188.09</v>
      </c>
      <c r="J292" s="2">
        <f>IFERROR(__xludf.DUMMYFUNCTION("""COMPUTED_VALUE"""),45716.66666666667)</f>
        <v>45716.66667</v>
      </c>
      <c r="K292" s="1">
        <f>IFERROR(__xludf.DUMMYFUNCTION("""COMPUTED_VALUE"""),190.64)</f>
        <v>190.64</v>
      </c>
      <c r="M292" s="2">
        <f>IFERROR(__xludf.DUMMYFUNCTION("""COMPUTED_VALUE"""),45716.66666666667)</f>
        <v>45716.66667</v>
      </c>
      <c r="N292" s="1">
        <f>IFERROR(__xludf.DUMMYFUNCTION("""COMPUTED_VALUE"""),9.4708077E7)</f>
        <v>94708077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IFERROR(__xludf.DUMMYFUNCTION("""COMPUTED_VALUE"""),190.14)</f>
        <v>190.14</v>
      </c>
      <c r="D293" s="2">
        <f>IFERROR(__xludf.DUMMYFUNCTION("""COMPUTED_VALUE"""),45719.66666666667)</f>
        <v>45719.66667</v>
      </c>
      <c r="E293" s="1">
        <f>IFERROR(__xludf.DUMMYFUNCTION("""COMPUTED_VALUE"""),193.75)</f>
        <v>193.75</v>
      </c>
      <c r="G293" s="2">
        <f>IFERROR(__xludf.DUMMYFUNCTION("""COMPUTED_VALUE"""),45719.66666666667)</f>
        <v>45719.66667</v>
      </c>
      <c r="H293" s="1">
        <f>IFERROR(__xludf.DUMMYFUNCTION("""COMPUTED_VALUE"""),189.92)</f>
        <v>189.92</v>
      </c>
      <c r="J293" s="2">
        <f>IFERROR(__xludf.DUMMYFUNCTION("""COMPUTED_VALUE"""),45719.66666666667)</f>
        <v>45719.66667</v>
      </c>
      <c r="K293" s="1">
        <f>IFERROR(__xludf.DUMMYFUNCTION("""COMPUTED_VALUE"""),193.21)</f>
        <v>193.21</v>
      </c>
      <c r="M293" s="2">
        <f>IFERROR(__xludf.DUMMYFUNCTION("""COMPUTED_VALUE"""),45719.66666666667)</f>
        <v>45719.66667</v>
      </c>
      <c r="N293" s="1">
        <f>IFERROR(__xludf.DUMMYFUNCTION("""COMPUTED_VALUE"""),7.3244815E7)</f>
        <v>73244815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IFERROR(__xludf.DUMMYFUNCTION("""COMPUTED_VALUE"""),193.39)</f>
        <v>193.39</v>
      </c>
      <c r="D294" s="2">
        <f>IFERROR(__xludf.DUMMYFUNCTION("""COMPUTED_VALUE"""),45720.66666666667)</f>
        <v>45720.66667</v>
      </c>
      <c r="E294" s="1">
        <f>IFERROR(__xludf.DUMMYFUNCTION("""COMPUTED_VALUE"""),195.02)</f>
        <v>195.02</v>
      </c>
      <c r="G294" s="2">
        <f>IFERROR(__xludf.DUMMYFUNCTION("""COMPUTED_VALUE"""),45720.66666666667)</f>
        <v>45720.66667</v>
      </c>
      <c r="H294" s="1">
        <f>IFERROR(__xludf.DUMMYFUNCTION("""COMPUTED_VALUE"""),186.06)</f>
        <v>186.06</v>
      </c>
      <c r="J294" s="2">
        <f>IFERROR(__xludf.DUMMYFUNCTION("""COMPUTED_VALUE"""),45720.66666666667)</f>
        <v>45720.66667</v>
      </c>
      <c r="K294" s="1">
        <f>IFERROR(__xludf.DUMMYFUNCTION("""COMPUTED_VALUE"""),186.22)</f>
        <v>186.22</v>
      </c>
      <c r="M294" s="2">
        <f>IFERROR(__xludf.DUMMYFUNCTION("""COMPUTED_VALUE"""),45720.66666666667)</f>
        <v>45720.66667</v>
      </c>
      <c r="N294" s="1">
        <f>IFERROR(__xludf.DUMMYFUNCTION("""COMPUTED_VALUE"""),1.30164224E8)</f>
        <v>130164224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IFERROR(__xludf.DUMMYFUNCTION("""COMPUTED_VALUE"""),185.25)</f>
        <v>185.25</v>
      </c>
      <c r="D295" s="2">
        <f>IFERROR(__xludf.DUMMYFUNCTION("""COMPUTED_VALUE"""),45721.66666666667)</f>
        <v>45721.66667</v>
      </c>
      <c r="E295" s="1">
        <f>IFERROR(__xludf.DUMMYFUNCTION("""COMPUTED_VALUE"""),187.07)</f>
        <v>187.07</v>
      </c>
      <c r="G295" s="2">
        <f>IFERROR(__xludf.DUMMYFUNCTION("""COMPUTED_VALUE"""),45721.66666666667)</f>
        <v>45721.66667</v>
      </c>
      <c r="H295" s="1">
        <f>IFERROR(__xludf.DUMMYFUNCTION("""COMPUTED_VALUE"""),183.28)</f>
        <v>183.28</v>
      </c>
      <c r="J295" s="2">
        <f>IFERROR(__xludf.DUMMYFUNCTION("""COMPUTED_VALUE"""),45721.66666666667)</f>
        <v>45721.66667</v>
      </c>
      <c r="K295" s="1">
        <f>IFERROR(__xludf.DUMMYFUNCTION("""COMPUTED_VALUE"""),185.74)</f>
        <v>185.74</v>
      </c>
      <c r="M295" s="2">
        <f>IFERROR(__xludf.DUMMYFUNCTION("""COMPUTED_VALUE"""),45721.66666666667)</f>
        <v>45721.66667</v>
      </c>
      <c r="N295" s="1">
        <f>IFERROR(__xludf.DUMMYFUNCTION("""COMPUTED_VALUE"""),6.6970583E7)</f>
        <v>66970583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IFERROR(__xludf.DUMMYFUNCTION("""COMPUTED_VALUE"""),185.73)</f>
        <v>185.73</v>
      </c>
      <c r="D296" s="2">
        <f>IFERROR(__xludf.DUMMYFUNCTION("""COMPUTED_VALUE"""),45722.66666666667)</f>
        <v>45722.66667</v>
      </c>
      <c r="E296" s="1">
        <f>IFERROR(__xludf.DUMMYFUNCTION("""COMPUTED_VALUE"""),189.68)</f>
        <v>189.68</v>
      </c>
      <c r="G296" s="2">
        <f>IFERROR(__xludf.DUMMYFUNCTION("""COMPUTED_VALUE"""),45722.66666666667)</f>
        <v>45722.66667</v>
      </c>
      <c r="H296" s="1">
        <f>IFERROR(__xludf.DUMMYFUNCTION("""COMPUTED_VALUE"""),185.31)</f>
        <v>185.31</v>
      </c>
      <c r="J296" s="2">
        <f>IFERROR(__xludf.DUMMYFUNCTION("""COMPUTED_VALUE"""),45722.66666666667)</f>
        <v>45722.66667</v>
      </c>
      <c r="K296" s="1">
        <f>IFERROR(__xludf.DUMMYFUNCTION("""COMPUTED_VALUE"""),189.38)</f>
        <v>189.38</v>
      </c>
      <c r="M296" s="2">
        <f>IFERROR(__xludf.DUMMYFUNCTION("""COMPUTED_VALUE"""),45722.66666666667)</f>
        <v>45722.66667</v>
      </c>
      <c r="N296" s="1">
        <f>IFERROR(__xludf.DUMMYFUNCTION("""COMPUTED_VALUE"""),5.9957928E7)</f>
        <v>59957928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IFERROR(__xludf.DUMMYFUNCTION("""COMPUTED_VALUE"""),189.52)</f>
        <v>189.52</v>
      </c>
      <c r="D297" s="2">
        <f>IFERROR(__xludf.DUMMYFUNCTION("""COMPUTED_VALUE"""),45723.66666666667)</f>
        <v>45723.66667</v>
      </c>
      <c r="E297" s="1">
        <f>IFERROR(__xludf.DUMMYFUNCTION("""COMPUTED_VALUE"""),194.17)</f>
        <v>194.17</v>
      </c>
      <c r="G297" s="2">
        <f>IFERROR(__xludf.DUMMYFUNCTION("""COMPUTED_VALUE"""),45723.66666666667)</f>
        <v>45723.66667</v>
      </c>
      <c r="H297" s="1">
        <f>IFERROR(__xludf.DUMMYFUNCTION("""COMPUTED_VALUE"""),189.21)</f>
        <v>189.21</v>
      </c>
      <c r="J297" s="2">
        <f>IFERROR(__xludf.DUMMYFUNCTION("""COMPUTED_VALUE"""),45723.66666666667)</f>
        <v>45723.66667</v>
      </c>
      <c r="K297" s="1">
        <f>IFERROR(__xludf.DUMMYFUNCTION("""COMPUTED_VALUE"""),193.67)</f>
        <v>193.67</v>
      </c>
      <c r="M297" s="2">
        <f>IFERROR(__xludf.DUMMYFUNCTION("""COMPUTED_VALUE"""),45723.66666666667)</f>
        <v>45723.66667</v>
      </c>
      <c r="N297" s="1">
        <f>IFERROR(__xludf.DUMMYFUNCTION("""COMPUTED_VALUE"""),8.5359008E7)</f>
        <v>85359008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IFERROR(__xludf.DUMMYFUNCTION("""COMPUTED_VALUE"""),193.61)</f>
        <v>193.61</v>
      </c>
      <c r="D298" s="2">
        <f>IFERROR(__xludf.DUMMYFUNCTION("""COMPUTED_VALUE"""),45726.66666666667)</f>
        <v>45726.66667</v>
      </c>
      <c r="E298" s="1">
        <f>IFERROR(__xludf.DUMMYFUNCTION("""COMPUTED_VALUE"""),197.09)</f>
        <v>197.09</v>
      </c>
      <c r="G298" s="2">
        <f>IFERROR(__xludf.DUMMYFUNCTION("""COMPUTED_VALUE"""),45726.66666666667)</f>
        <v>45726.66667</v>
      </c>
      <c r="H298" s="1">
        <f>IFERROR(__xludf.DUMMYFUNCTION("""COMPUTED_VALUE"""),193.09)</f>
        <v>193.09</v>
      </c>
      <c r="J298" s="2">
        <f>IFERROR(__xludf.DUMMYFUNCTION("""COMPUTED_VALUE"""),45726.66666666667)</f>
        <v>45726.66667</v>
      </c>
      <c r="K298" s="1">
        <f>IFERROR(__xludf.DUMMYFUNCTION("""COMPUTED_VALUE"""),194.99)</f>
        <v>194.99</v>
      </c>
      <c r="M298" s="2">
        <f>IFERROR(__xludf.DUMMYFUNCTION("""COMPUTED_VALUE"""),45726.66666666667)</f>
        <v>45726.66667</v>
      </c>
      <c r="N298" s="1">
        <f>IFERROR(__xludf.DUMMYFUNCTION("""COMPUTED_VALUE"""),1.07896662E8)</f>
        <v>107896662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IFERROR(__xludf.DUMMYFUNCTION("""COMPUTED_VALUE"""),186.52)</f>
        <v>186.52</v>
      </c>
      <c r="D299" s="2">
        <f>IFERROR(__xludf.DUMMYFUNCTION("""COMPUTED_VALUE"""),45727.66666666667)</f>
        <v>45727.66667</v>
      </c>
      <c r="E299" s="1">
        <f>IFERROR(__xludf.DUMMYFUNCTION("""COMPUTED_VALUE"""),187.51)</f>
        <v>187.51</v>
      </c>
      <c r="G299" s="2">
        <f>IFERROR(__xludf.DUMMYFUNCTION("""COMPUTED_VALUE"""),45727.66666666667)</f>
        <v>45727.66667</v>
      </c>
      <c r="H299" s="1">
        <f>IFERROR(__xludf.DUMMYFUNCTION("""COMPUTED_VALUE"""),182.67)</f>
        <v>182.67</v>
      </c>
      <c r="J299" s="2">
        <f>IFERROR(__xludf.DUMMYFUNCTION("""COMPUTED_VALUE"""),45727.66666666667)</f>
        <v>45727.66667</v>
      </c>
      <c r="K299" s="1">
        <f>IFERROR(__xludf.DUMMYFUNCTION("""COMPUTED_VALUE"""),185.1)</f>
        <v>185.1</v>
      </c>
      <c r="M299" s="2">
        <f>IFERROR(__xludf.DUMMYFUNCTION("""COMPUTED_VALUE"""),45727.66666666667)</f>
        <v>45727.66667</v>
      </c>
      <c r="N299" s="1">
        <f>IFERROR(__xludf.DUMMYFUNCTION("""COMPUTED_VALUE"""),1.48484687E8)</f>
        <v>148484687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IFERROR(__xludf.DUMMYFUNCTION("""COMPUTED_VALUE"""),181.14)</f>
        <v>181.14</v>
      </c>
      <c r="D300" s="2">
        <f>IFERROR(__xludf.DUMMYFUNCTION("""COMPUTED_VALUE"""),45728.66666666667)</f>
        <v>45728.66667</v>
      </c>
      <c r="E300" s="1">
        <f>IFERROR(__xludf.DUMMYFUNCTION("""COMPUTED_VALUE"""),183.8)</f>
        <v>183.8</v>
      </c>
      <c r="G300" s="2">
        <f>IFERROR(__xludf.DUMMYFUNCTION("""COMPUTED_VALUE"""),45728.66666666667)</f>
        <v>45728.66667</v>
      </c>
      <c r="H300" s="1">
        <f>IFERROR(__xludf.DUMMYFUNCTION("""COMPUTED_VALUE"""),177.51)</f>
        <v>177.51</v>
      </c>
      <c r="J300" s="2">
        <f>IFERROR(__xludf.DUMMYFUNCTION("""COMPUTED_VALUE"""),45728.66666666667)</f>
        <v>45728.66667</v>
      </c>
      <c r="K300" s="1">
        <f>IFERROR(__xludf.DUMMYFUNCTION("""COMPUTED_VALUE"""),182.84)</f>
        <v>182.84</v>
      </c>
      <c r="M300" s="2">
        <f>IFERROR(__xludf.DUMMYFUNCTION("""COMPUTED_VALUE"""),45728.66666666667)</f>
        <v>45728.66667</v>
      </c>
      <c r="N300" s="1">
        <f>IFERROR(__xludf.DUMMYFUNCTION("""COMPUTED_VALUE"""),1.22109084E8)</f>
        <v>122109084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IFERROR(__xludf.DUMMYFUNCTION("""COMPUTED_VALUE"""),183.69)</f>
        <v>183.69</v>
      </c>
      <c r="D301" s="2">
        <f>IFERROR(__xludf.DUMMYFUNCTION("""COMPUTED_VALUE"""),45729.66666666667)</f>
        <v>45729.66667</v>
      </c>
      <c r="E301" s="1">
        <f>IFERROR(__xludf.DUMMYFUNCTION("""COMPUTED_VALUE"""),187.74)</f>
        <v>187.74</v>
      </c>
      <c r="G301" s="2">
        <f>IFERROR(__xludf.DUMMYFUNCTION("""COMPUTED_VALUE"""),45729.66666666667)</f>
        <v>45729.66667</v>
      </c>
      <c r="H301" s="1">
        <f>IFERROR(__xludf.DUMMYFUNCTION("""COMPUTED_VALUE"""),183.69)</f>
        <v>183.69</v>
      </c>
      <c r="J301" s="2">
        <f>IFERROR(__xludf.DUMMYFUNCTION("""COMPUTED_VALUE"""),45729.66666666667)</f>
        <v>45729.66667</v>
      </c>
      <c r="K301" s="1">
        <f>IFERROR(__xludf.DUMMYFUNCTION("""COMPUTED_VALUE"""),186.18)</f>
        <v>186.18</v>
      </c>
      <c r="M301" s="2">
        <f>IFERROR(__xludf.DUMMYFUNCTION("""COMPUTED_VALUE"""),45729.66666666667)</f>
        <v>45729.66667</v>
      </c>
      <c r="N301" s="1">
        <f>IFERROR(__xludf.DUMMYFUNCTION("""COMPUTED_VALUE"""),7.5833159E7)</f>
        <v>75833159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IFERROR(__xludf.DUMMYFUNCTION("""COMPUTED_VALUE"""),184.37)</f>
        <v>184.37</v>
      </c>
      <c r="D302" s="2">
        <f>IFERROR(__xludf.DUMMYFUNCTION("""COMPUTED_VALUE"""),45730.66666666667)</f>
        <v>45730.66667</v>
      </c>
      <c r="E302" s="1">
        <f>IFERROR(__xludf.DUMMYFUNCTION("""COMPUTED_VALUE"""),187.36)</f>
        <v>187.36</v>
      </c>
      <c r="G302" s="2">
        <f>IFERROR(__xludf.DUMMYFUNCTION("""COMPUTED_VALUE"""),45730.66666666667)</f>
        <v>45730.66667</v>
      </c>
      <c r="H302" s="1">
        <f>IFERROR(__xludf.DUMMYFUNCTION("""COMPUTED_VALUE"""),183.66)</f>
        <v>183.66</v>
      </c>
      <c r="J302" s="2">
        <f>IFERROR(__xludf.DUMMYFUNCTION("""COMPUTED_VALUE"""),45730.66666666667)</f>
        <v>45730.66667</v>
      </c>
      <c r="K302" s="1">
        <f>IFERROR(__xludf.DUMMYFUNCTION("""COMPUTED_VALUE"""),186.7)</f>
        <v>186.7</v>
      </c>
      <c r="M302" s="2">
        <f>IFERROR(__xludf.DUMMYFUNCTION("""COMPUTED_VALUE"""),45730.66666666667)</f>
        <v>45730.66667</v>
      </c>
      <c r="N302" s="1">
        <f>IFERROR(__xludf.DUMMYFUNCTION("""COMPUTED_VALUE"""),6.2570331E7)</f>
        <v>62570331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IFERROR(__xludf.DUMMYFUNCTION("""COMPUTED_VALUE"""),186.55)</f>
        <v>186.55</v>
      </c>
      <c r="D303" s="2">
        <f>IFERROR(__xludf.DUMMYFUNCTION("""COMPUTED_VALUE"""),45733.66666666667)</f>
        <v>45733.66667</v>
      </c>
      <c r="E303" s="1">
        <f>IFERROR(__xludf.DUMMYFUNCTION("""COMPUTED_VALUE"""),188.99)</f>
        <v>188.99</v>
      </c>
      <c r="G303" s="2">
        <f>IFERROR(__xludf.DUMMYFUNCTION("""COMPUTED_VALUE"""),45733.66666666667)</f>
        <v>45733.66667</v>
      </c>
      <c r="H303" s="1">
        <f>IFERROR(__xludf.DUMMYFUNCTION("""COMPUTED_VALUE"""),184.8)</f>
        <v>184.8</v>
      </c>
      <c r="J303" s="2">
        <f>IFERROR(__xludf.DUMMYFUNCTION("""COMPUTED_VALUE"""),45733.66666666667)</f>
        <v>45733.66667</v>
      </c>
      <c r="K303" s="1">
        <f>IFERROR(__xludf.DUMMYFUNCTION("""COMPUTED_VALUE"""),188.23)</f>
        <v>188.23</v>
      </c>
      <c r="M303" s="2">
        <f>IFERROR(__xludf.DUMMYFUNCTION("""COMPUTED_VALUE"""),45733.66666666667)</f>
        <v>45733.66667</v>
      </c>
      <c r="N303" s="1">
        <f>IFERROR(__xludf.DUMMYFUNCTION("""COMPUTED_VALUE"""),7.2322851E7)</f>
        <v>72322851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IFERROR(__xludf.DUMMYFUNCTION("""COMPUTED_VALUE"""),188.79)</f>
        <v>188.79</v>
      </c>
      <c r="D304" s="2">
        <f>IFERROR(__xludf.DUMMYFUNCTION("""COMPUTED_VALUE"""),45734.66666666667)</f>
        <v>45734.66667</v>
      </c>
      <c r="E304" s="1">
        <f>IFERROR(__xludf.DUMMYFUNCTION("""COMPUTED_VALUE"""),189.32)</f>
        <v>189.32</v>
      </c>
      <c r="G304" s="2">
        <f>IFERROR(__xludf.DUMMYFUNCTION("""COMPUTED_VALUE"""),45734.66666666667)</f>
        <v>45734.66667</v>
      </c>
      <c r="H304" s="1">
        <f>IFERROR(__xludf.DUMMYFUNCTION("""COMPUTED_VALUE"""),187.39)</f>
        <v>187.39</v>
      </c>
      <c r="J304" s="2">
        <f>IFERROR(__xludf.DUMMYFUNCTION("""COMPUTED_VALUE"""),45734.66666666667)</f>
        <v>45734.66667</v>
      </c>
      <c r="K304" s="1">
        <f>IFERROR(__xludf.DUMMYFUNCTION("""COMPUTED_VALUE"""),188.65)</f>
        <v>188.65</v>
      </c>
      <c r="M304" s="2">
        <f>IFERROR(__xludf.DUMMYFUNCTION("""COMPUTED_VALUE"""),45734.66666666667)</f>
        <v>45734.66667</v>
      </c>
      <c r="N304" s="1">
        <f>IFERROR(__xludf.DUMMYFUNCTION("""COMPUTED_VALUE"""),5.4689505E7)</f>
        <v>54689505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IFERROR(__xludf.DUMMYFUNCTION("""COMPUTED_VALUE"""),189.06)</f>
        <v>189.06</v>
      </c>
      <c r="D305" s="2">
        <f>IFERROR(__xludf.DUMMYFUNCTION("""COMPUTED_VALUE"""),45735.66666666667)</f>
        <v>45735.66667</v>
      </c>
      <c r="E305" s="1">
        <f>IFERROR(__xludf.DUMMYFUNCTION("""COMPUTED_VALUE"""),189.26)</f>
        <v>189.26</v>
      </c>
      <c r="G305" s="2">
        <f>IFERROR(__xludf.DUMMYFUNCTION("""COMPUTED_VALUE"""),45735.66666666667)</f>
        <v>45735.66667</v>
      </c>
      <c r="H305" s="1">
        <f>IFERROR(__xludf.DUMMYFUNCTION("""COMPUTED_VALUE"""),187.85)</f>
        <v>187.85</v>
      </c>
      <c r="J305" s="2">
        <f>IFERROR(__xludf.DUMMYFUNCTION("""COMPUTED_VALUE"""),45735.66666666667)</f>
        <v>45735.66667</v>
      </c>
      <c r="K305" s="1">
        <f>IFERROR(__xludf.DUMMYFUNCTION("""COMPUTED_VALUE"""),188.54)</f>
        <v>188.54</v>
      </c>
      <c r="M305" s="2">
        <f>IFERROR(__xludf.DUMMYFUNCTION("""COMPUTED_VALUE"""),45735.66666666667)</f>
        <v>45735.66667</v>
      </c>
      <c r="N305" s="1">
        <f>IFERROR(__xludf.DUMMYFUNCTION("""COMPUTED_VALUE"""),5.2809138E7)</f>
        <v>52809138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IFERROR(__xludf.DUMMYFUNCTION("""COMPUTED_VALUE"""),188.42)</f>
        <v>188.42</v>
      </c>
      <c r="D306" s="2">
        <f>IFERROR(__xludf.DUMMYFUNCTION("""COMPUTED_VALUE"""),45736.66666666667)</f>
        <v>45736.66667</v>
      </c>
      <c r="E306" s="1">
        <f>IFERROR(__xludf.DUMMYFUNCTION("""COMPUTED_VALUE"""),188.64)</f>
        <v>188.64</v>
      </c>
      <c r="G306" s="2">
        <f>IFERROR(__xludf.DUMMYFUNCTION("""COMPUTED_VALUE"""),45736.66666666667)</f>
        <v>45736.66667</v>
      </c>
      <c r="H306" s="1">
        <f>IFERROR(__xludf.DUMMYFUNCTION("""COMPUTED_VALUE"""),186.93)</f>
        <v>186.93</v>
      </c>
      <c r="J306" s="2">
        <f>IFERROR(__xludf.DUMMYFUNCTION("""COMPUTED_VALUE"""),45736.66666666667)</f>
        <v>45736.66667</v>
      </c>
      <c r="K306" s="1">
        <f>IFERROR(__xludf.DUMMYFUNCTION("""COMPUTED_VALUE"""),187.73)</f>
        <v>187.73</v>
      </c>
      <c r="M306" s="2">
        <f>IFERROR(__xludf.DUMMYFUNCTION("""COMPUTED_VALUE"""),45736.66666666667)</f>
        <v>45736.66667</v>
      </c>
      <c r="N306" s="1">
        <f>IFERROR(__xludf.DUMMYFUNCTION("""COMPUTED_VALUE"""),5.311395E7)</f>
        <v>53113950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IFERROR(__xludf.DUMMYFUNCTION("""COMPUTED_VALUE"""),187.46)</f>
        <v>187.46</v>
      </c>
      <c r="D307" s="2">
        <f>IFERROR(__xludf.DUMMYFUNCTION("""COMPUTED_VALUE"""),45737.66666666667)</f>
        <v>45737.66667</v>
      </c>
      <c r="E307" s="1">
        <f>IFERROR(__xludf.DUMMYFUNCTION("""COMPUTED_VALUE"""),189.54)</f>
        <v>189.54</v>
      </c>
      <c r="G307" s="2">
        <f>IFERROR(__xludf.DUMMYFUNCTION("""COMPUTED_VALUE"""),45737.66666666667)</f>
        <v>45737.66667</v>
      </c>
      <c r="H307" s="1">
        <f>IFERROR(__xludf.DUMMYFUNCTION("""COMPUTED_VALUE"""),187.07)</f>
        <v>187.07</v>
      </c>
      <c r="J307" s="2">
        <f>IFERROR(__xludf.DUMMYFUNCTION("""COMPUTED_VALUE"""),45737.66666666667)</f>
        <v>45737.66667</v>
      </c>
      <c r="K307" s="1">
        <f>IFERROR(__xludf.DUMMYFUNCTION("""COMPUTED_VALUE"""),188.48)</f>
        <v>188.48</v>
      </c>
      <c r="M307" s="2">
        <f>IFERROR(__xludf.DUMMYFUNCTION("""COMPUTED_VALUE"""),45737.66666666667)</f>
        <v>45737.66667</v>
      </c>
      <c r="N307" s="1">
        <f>IFERROR(__xludf.DUMMYFUNCTION("""COMPUTED_VALUE"""),1.7746857E8)</f>
        <v>177468570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IFERROR(__xludf.DUMMYFUNCTION("""COMPUTED_VALUE"""),188.51)</f>
        <v>188.51</v>
      </c>
      <c r="D308" s="2">
        <f>IFERROR(__xludf.DUMMYFUNCTION("""COMPUTED_VALUE"""),45740.66666666667)</f>
        <v>45740.66667</v>
      </c>
      <c r="E308" s="1">
        <f>IFERROR(__xludf.DUMMYFUNCTION("""COMPUTED_VALUE"""),189.92)</f>
        <v>189.92</v>
      </c>
      <c r="G308" s="2">
        <f>IFERROR(__xludf.DUMMYFUNCTION("""COMPUTED_VALUE"""),45740.66666666667)</f>
        <v>45740.66667</v>
      </c>
      <c r="H308" s="1">
        <f>IFERROR(__xludf.DUMMYFUNCTION("""COMPUTED_VALUE"""),187.85)</f>
        <v>187.85</v>
      </c>
      <c r="J308" s="2">
        <f>IFERROR(__xludf.DUMMYFUNCTION("""COMPUTED_VALUE"""),45740.66666666667)</f>
        <v>45740.66667</v>
      </c>
      <c r="K308" s="1">
        <f>IFERROR(__xludf.DUMMYFUNCTION("""COMPUTED_VALUE"""),188.21)</f>
        <v>188.21</v>
      </c>
      <c r="M308" s="2">
        <f>IFERROR(__xludf.DUMMYFUNCTION("""COMPUTED_VALUE"""),45740.66666666667)</f>
        <v>45740.66667</v>
      </c>
      <c r="N308" s="1">
        <f>IFERROR(__xludf.DUMMYFUNCTION("""COMPUTED_VALUE"""),5.0790425E7)</f>
        <v>50790425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IFERROR(__xludf.DUMMYFUNCTION("""COMPUTED_VALUE"""),187.92)</f>
        <v>187.92</v>
      </c>
      <c r="D309" s="2">
        <f>IFERROR(__xludf.DUMMYFUNCTION("""COMPUTED_VALUE"""),45741.66666666667)</f>
        <v>45741.66667</v>
      </c>
      <c r="E309" s="1">
        <f>IFERROR(__xludf.DUMMYFUNCTION("""COMPUTED_VALUE"""),190.4)</f>
        <v>190.4</v>
      </c>
      <c r="G309" s="2">
        <f>IFERROR(__xludf.DUMMYFUNCTION("""COMPUTED_VALUE"""),45741.66666666667)</f>
        <v>45741.66667</v>
      </c>
      <c r="H309" s="1">
        <f>IFERROR(__xludf.DUMMYFUNCTION("""COMPUTED_VALUE"""),187.58)</f>
        <v>187.58</v>
      </c>
      <c r="J309" s="2">
        <f>IFERROR(__xludf.DUMMYFUNCTION("""COMPUTED_VALUE"""),45741.66666666667)</f>
        <v>45741.66667</v>
      </c>
      <c r="K309" s="1">
        <f>IFERROR(__xludf.DUMMYFUNCTION("""COMPUTED_VALUE"""),188.99)</f>
        <v>188.99</v>
      </c>
      <c r="M309" s="2">
        <f>IFERROR(__xludf.DUMMYFUNCTION("""COMPUTED_VALUE"""),45741.66666666667)</f>
        <v>45741.66667</v>
      </c>
      <c r="N309" s="1">
        <f>IFERROR(__xludf.DUMMYFUNCTION("""COMPUTED_VALUE"""),6.8715626E7)</f>
        <v>68715626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IFERROR(__xludf.DUMMYFUNCTION("""COMPUTED_VALUE"""),189.66)</f>
        <v>189.66</v>
      </c>
      <c r="D310" s="2">
        <f>IFERROR(__xludf.DUMMYFUNCTION("""COMPUTED_VALUE"""),45742.66666666667)</f>
        <v>45742.66667</v>
      </c>
      <c r="E310" s="1">
        <f>IFERROR(__xludf.DUMMYFUNCTION("""COMPUTED_VALUE"""),192.34)</f>
        <v>192.34</v>
      </c>
      <c r="G310" s="2">
        <f>IFERROR(__xludf.DUMMYFUNCTION("""COMPUTED_VALUE"""),45742.66666666667)</f>
        <v>45742.66667</v>
      </c>
      <c r="H310" s="1">
        <f>IFERROR(__xludf.DUMMYFUNCTION("""COMPUTED_VALUE"""),189.66)</f>
        <v>189.66</v>
      </c>
      <c r="J310" s="2">
        <f>IFERROR(__xludf.DUMMYFUNCTION("""COMPUTED_VALUE"""),45742.66666666667)</f>
        <v>45742.66667</v>
      </c>
      <c r="K310" s="1">
        <f>IFERROR(__xludf.DUMMYFUNCTION("""COMPUTED_VALUE"""),191.64)</f>
        <v>191.64</v>
      </c>
      <c r="M310" s="2">
        <f>IFERROR(__xludf.DUMMYFUNCTION("""COMPUTED_VALUE"""),45742.66666666667)</f>
        <v>45742.66667</v>
      </c>
      <c r="N310" s="1">
        <f>IFERROR(__xludf.DUMMYFUNCTION("""COMPUTED_VALUE"""),7.271627E7)</f>
        <v>72716270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IFERROR(__xludf.DUMMYFUNCTION("""COMPUTED_VALUE"""),192.19)</f>
        <v>192.19</v>
      </c>
      <c r="D311" s="2">
        <f>IFERROR(__xludf.DUMMYFUNCTION("""COMPUTED_VALUE"""),45743.66666666667)</f>
        <v>45743.66667</v>
      </c>
      <c r="E311" s="1">
        <f>IFERROR(__xludf.DUMMYFUNCTION("""COMPUTED_VALUE"""),196.34)</f>
        <v>196.34</v>
      </c>
      <c r="G311" s="2">
        <f>IFERROR(__xludf.DUMMYFUNCTION("""COMPUTED_VALUE"""),45743.66666666667)</f>
        <v>45743.66667</v>
      </c>
      <c r="H311" s="1">
        <f>IFERROR(__xludf.DUMMYFUNCTION("""COMPUTED_VALUE"""),191.99)</f>
        <v>191.99</v>
      </c>
      <c r="J311" s="2">
        <f>IFERROR(__xludf.DUMMYFUNCTION("""COMPUTED_VALUE"""),45743.66666666667)</f>
        <v>45743.66667</v>
      </c>
      <c r="K311" s="1">
        <f>IFERROR(__xludf.DUMMYFUNCTION("""COMPUTED_VALUE"""),195.34)</f>
        <v>195.34</v>
      </c>
      <c r="M311" s="2">
        <f>IFERROR(__xludf.DUMMYFUNCTION("""COMPUTED_VALUE"""),45743.66666666667)</f>
        <v>45743.66667</v>
      </c>
      <c r="N311" s="1">
        <f>IFERROR(__xludf.DUMMYFUNCTION("""COMPUTED_VALUE"""),7.3526848E7)</f>
        <v>73526848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IFERROR(__xludf.DUMMYFUNCTION("""COMPUTED_VALUE"""),196.16)</f>
        <v>196.16</v>
      </c>
      <c r="D312" s="2">
        <f>IFERROR(__xludf.DUMMYFUNCTION("""COMPUTED_VALUE"""),45744.66666666667)</f>
        <v>45744.66667</v>
      </c>
      <c r="E312" s="1">
        <f>IFERROR(__xludf.DUMMYFUNCTION("""COMPUTED_VALUE"""),196.84)</f>
        <v>196.84</v>
      </c>
      <c r="G312" s="2">
        <f>IFERROR(__xludf.DUMMYFUNCTION("""COMPUTED_VALUE"""),45744.66666666667)</f>
        <v>45744.66667</v>
      </c>
      <c r="H312" s="1">
        <f>IFERROR(__xludf.DUMMYFUNCTION("""COMPUTED_VALUE"""),194.37)</f>
        <v>194.37</v>
      </c>
      <c r="J312" s="2">
        <f>IFERROR(__xludf.DUMMYFUNCTION("""COMPUTED_VALUE"""),45744.66666666667)</f>
        <v>45744.66667</v>
      </c>
      <c r="K312" s="1">
        <f>IFERROR(__xludf.DUMMYFUNCTION("""COMPUTED_VALUE"""),194.64)</f>
        <v>194.64</v>
      </c>
      <c r="M312" s="2">
        <f>IFERROR(__xludf.DUMMYFUNCTION("""COMPUTED_VALUE"""),45744.66666666667)</f>
        <v>45744.66667</v>
      </c>
      <c r="N312" s="1">
        <f>IFERROR(__xludf.DUMMYFUNCTION("""COMPUTED_VALUE"""),5.9768432E7)</f>
        <v>59768432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IFERROR(__xludf.DUMMYFUNCTION("""COMPUTED_VALUE"""),195.36)</f>
        <v>195.36</v>
      </c>
      <c r="D313" s="2">
        <f>IFERROR(__xludf.DUMMYFUNCTION("""COMPUTED_VALUE"""),45747.66666666667)</f>
        <v>45747.66667</v>
      </c>
      <c r="E313" s="1">
        <f>IFERROR(__xludf.DUMMYFUNCTION("""COMPUTED_VALUE"""),197.29)</f>
        <v>197.29</v>
      </c>
      <c r="G313" s="2">
        <f>IFERROR(__xludf.DUMMYFUNCTION("""COMPUTED_VALUE"""),45747.66666666667)</f>
        <v>45747.66667</v>
      </c>
      <c r="H313" s="1">
        <f>IFERROR(__xludf.DUMMYFUNCTION("""COMPUTED_VALUE"""),195.07)</f>
        <v>195.07</v>
      </c>
      <c r="J313" s="2">
        <f>IFERROR(__xludf.DUMMYFUNCTION("""COMPUTED_VALUE"""),45747.66666666667)</f>
        <v>45747.66667</v>
      </c>
      <c r="K313" s="1">
        <f>IFERROR(__xludf.DUMMYFUNCTION("""COMPUTED_VALUE"""),195.89)</f>
        <v>195.89</v>
      </c>
      <c r="M313" s="2">
        <f>IFERROR(__xludf.DUMMYFUNCTION("""COMPUTED_VALUE"""),45747.66666666667)</f>
        <v>45747.66667</v>
      </c>
      <c r="N313" s="1">
        <f>IFERROR(__xludf.DUMMYFUNCTION("""COMPUTED_VALUE"""),8.4577302E7)</f>
        <v>84577302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IFERROR(__xludf.DUMMYFUNCTION("""COMPUTED_VALUE"""),196.35)</f>
        <v>196.35</v>
      </c>
      <c r="D314" s="2">
        <f>IFERROR(__xludf.DUMMYFUNCTION("""COMPUTED_VALUE"""),45748.66666666667)</f>
        <v>45748.66667</v>
      </c>
      <c r="E314" s="1">
        <f>IFERROR(__xludf.DUMMYFUNCTION("""COMPUTED_VALUE"""),197.02)</f>
        <v>197.02</v>
      </c>
      <c r="G314" s="2">
        <f>IFERROR(__xludf.DUMMYFUNCTION("""COMPUTED_VALUE"""),45748.66666666667)</f>
        <v>45748.66667</v>
      </c>
      <c r="H314" s="1">
        <f>IFERROR(__xludf.DUMMYFUNCTION("""COMPUTED_VALUE"""),194.9)</f>
        <v>194.9</v>
      </c>
      <c r="J314" s="2">
        <f>IFERROR(__xludf.DUMMYFUNCTION("""COMPUTED_VALUE"""),45748.66666666667)</f>
        <v>45748.66667</v>
      </c>
      <c r="K314" s="1">
        <f>IFERROR(__xludf.DUMMYFUNCTION("""COMPUTED_VALUE"""),196.78)</f>
        <v>196.78</v>
      </c>
      <c r="M314" s="2">
        <f>IFERROR(__xludf.DUMMYFUNCTION("""COMPUTED_VALUE"""),45748.66666666667)</f>
        <v>45748.66667</v>
      </c>
      <c r="N314" s="1">
        <f>IFERROR(__xludf.DUMMYFUNCTION("""COMPUTED_VALUE"""),6.5683881E7)</f>
        <v>65683881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IFERROR(__xludf.DUMMYFUNCTION("""COMPUTED_VALUE"""),196.54)</f>
        <v>196.54</v>
      </c>
      <c r="D315" s="2">
        <f>IFERROR(__xludf.DUMMYFUNCTION("""COMPUTED_VALUE"""),45749.66666666667)</f>
        <v>45749.66667</v>
      </c>
      <c r="E315" s="1">
        <f>IFERROR(__xludf.DUMMYFUNCTION("""COMPUTED_VALUE"""),196.95)</f>
        <v>196.95</v>
      </c>
      <c r="G315" s="2">
        <f>IFERROR(__xludf.DUMMYFUNCTION("""COMPUTED_VALUE"""),45749.66666666667)</f>
        <v>45749.66667</v>
      </c>
      <c r="H315" s="1">
        <f>IFERROR(__xludf.DUMMYFUNCTION("""COMPUTED_VALUE"""),193.29)</f>
        <v>193.29</v>
      </c>
      <c r="J315" s="2">
        <f>IFERROR(__xludf.DUMMYFUNCTION("""COMPUTED_VALUE"""),45749.66666666667)</f>
        <v>45749.66667</v>
      </c>
      <c r="K315" s="1">
        <f>IFERROR(__xludf.DUMMYFUNCTION("""COMPUTED_VALUE"""),194.19)</f>
        <v>194.19</v>
      </c>
      <c r="M315" s="2">
        <f>IFERROR(__xludf.DUMMYFUNCTION("""COMPUTED_VALUE"""),45749.66666666667)</f>
        <v>45749.66667</v>
      </c>
      <c r="N315" s="1">
        <f>IFERROR(__xludf.DUMMYFUNCTION("""COMPUTED_VALUE"""),6.8494242E7)</f>
        <v>68494242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IFERROR(__xludf.DUMMYFUNCTION("""COMPUTED_VALUE"""),196.2)</f>
        <v>196.2</v>
      </c>
      <c r="D316" s="2">
        <f>IFERROR(__xludf.DUMMYFUNCTION("""COMPUTED_VALUE"""),45750.66666666667)</f>
        <v>45750.66667</v>
      </c>
      <c r="E316" s="1">
        <f>IFERROR(__xludf.DUMMYFUNCTION("""COMPUTED_VALUE"""),199.75)</f>
        <v>199.75</v>
      </c>
      <c r="G316" s="2">
        <f>IFERROR(__xludf.DUMMYFUNCTION("""COMPUTED_VALUE"""),45750.66666666667)</f>
        <v>45750.66667</v>
      </c>
      <c r="H316" s="1">
        <f>IFERROR(__xludf.DUMMYFUNCTION("""COMPUTED_VALUE"""),196.2)</f>
        <v>196.2</v>
      </c>
      <c r="J316" s="2">
        <f>IFERROR(__xludf.DUMMYFUNCTION("""COMPUTED_VALUE"""),45750.66666666667)</f>
        <v>45750.66667</v>
      </c>
      <c r="K316" s="1">
        <f>IFERROR(__xludf.DUMMYFUNCTION("""COMPUTED_VALUE"""),197.36)</f>
        <v>197.36</v>
      </c>
      <c r="M316" s="2">
        <f>IFERROR(__xludf.DUMMYFUNCTION("""COMPUTED_VALUE"""),45750.66666666667)</f>
        <v>45750.66667</v>
      </c>
      <c r="N316" s="1">
        <f>IFERROR(__xludf.DUMMYFUNCTION("""COMPUTED_VALUE"""),8.7303526E7)</f>
        <v>87303526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IFERROR(__xludf.DUMMYFUNCTION("""COMPUTED_VALUE"""),194.58)</f>
        <v>194.58</v>
      </c>
      <c r="D317" s="2">
        <f>IFERROR(__xludf.DUMMYFUNCTION("""COMPUTED_VALUE"""),45751.66666666667)</f>
        <v>45751.66667</v>
      </c>
      <c r="E317" s="1">
        <f>IFERROR(__xludf.DUMMYFUNCTION("""COMPUTED_VALUE"""),197.01)</f>
        <v>197.01</v>
      </c>
      <c r="G317" s="2">
        <f>IFERROR(__xludf.DUMMYFUNCTION("""COMPUTED_VALUE"""),45751.66666666667)</f>
        <v>45751.66667</v>
      </c>
      <c r="H317" s="1">
        <f>IFERROR(__xludf.DUMMYFUNCTION("""COMPUTED_VALUE"""),183.98)</f>
        <v>183.98</v>
      </c>
      <c r="J317" s="2">
        <f>IFERROR(__xludf.DUMMYFUNCTION("""COMPUTED_VALUE"""),45751.66666666667)</f>
        <v>45751.66667</v>
      </c>
      <c r="K317" s="1">
        <f>IFERROR(__xludf.DUMMYFUNCTION("""COMPUTED_VALUE"""),184.6)</f>
        <v>184.6</v>
      </c>
      <c r="M317" s="2">
        <f>IFERROR(__xludf.DUMMYFUNCTION("""COMPUTED_VALUE"""),45751.66666666667)</f>
        <v>45751.66667</v>
      </c>
      <c r="N317" s="1">
        <f>IFERROR(__xludf.DUMMYFUNCTION("""COMPUTED_VALUE"""),1.17464088E8)</f>
        <v>117464088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IFERROR(__xludf.DUMMYFUNCTION("""COMPUTED_VALUE"""),177.31)</f>
        <v>177.31</v>
      </c>
      <c r="D318" s="2">
        <f>IFERROR(__xludf.DUMMYFUNCTION("""COMPUTED_VALUE"""),45754.66666666667)</f>
        <v>45754.66667</v>
      </c>
      <c r="E318" s="1">
        <f>IFERROR(__xludf.DUMMYFUNCTION("""COMPUTED_VALUE"""),187.46)</f>
        <v>187.46</v>
      </c>
      <c r="G318" s="2">
        <f>IFERROR(__xludf.DUMMYFUNCTION("""COMPUTED_VALUE"""),45754.66666666667)</f>
        <v>45754.66667</v>
      </c>
      <c r="H318" s="1">
        <f>IFERROR(__xludf.DUMMYFUNCTION("""COMPUTED_VALUE"""),177.31)</f>
        <v>177.31</v>
      </c>
      <c r="J318" s="2">
        <f>IFERROR(__xludf.DUMMYFUNCTION("""COMPUTED_VALUE"""),45754.66666666667)</f>
        <v>45754.66667</v>
      </c>
      <c r="K318" s="1">
        <f>IFERROR(__xludf.DUMMYFUNCTION("""COMPUTED_VALUE"""),184.14)</f>
        <v>184.14</v>
      </c>
      <c r="M318" s="2">
        <f>IFERROR(__xludf.DUMMYFUNCTION("""COMPUTED_VALUE"""),45754.66666666667)</f>
        <v>45754.66667</v>
      </c>
      <c r="N318" s="1">
        <f>IFERROR(__xludf.DUMMYFUNCTION("""COMPUTED_VALUE"""),1.29097469E8)</f>
        <v>129097469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IFERROR(__xludf.DUMMYFUNCTION("""COMPUTED_VALUE"""),186.21)</f>
        <v>186.21</v>
      </c>
      <c r="D319" s="2">
        <f>IFERROR(__xludf.DUMMYFUNCTION("""COMPUTED_VALUE"""),45755.66666666667)</f>
        <v>45755.66667</v>
      </c>
      <c r="E319" s="1">
        <f>IFERROR(__xludf.DUMMYFUNCTION("""COMPUTED_VALUE"""),187.14)</f>
        <v>187.14</v>
      </c>
      <c r="G319" s="2">
        <f>IFERROR(__xludf.DUMMYFUNCTION("""COMPUTED_VALUE"""),45755.66666666667)</f>
        <v>45755.66667</v>
      </c>
      <c r="H319" s="1">
        <f>IFERROR(__xludf.DUMMYFUNCTION("""COMPUTED_VALUE"""),180.15)</f>
        <v>180.15</v>
      </c>
      <c r="J319" s="2">
        <f>IFERROR(__xludf.DUMMYFUNCTION("""COMPUTED_VALUE"""),45755.66666666667)</f>
        <v>45755.66667</v>
      </c>
      <c r="K319" s="1">
        <f>IFERROR(__xludf.DUMMYFUNCTION("""COMPUTED_VALUE"""),182.27)</f>
        <v>182.27</v>
      </c>
      <c r="M319" s="2">
        <f>IFERROR(__xludf.DUMMYFUNCTION("""COMPUTED_VALUE"""),45755.66666666667)</f>
        <v>45755.66667</v>
      </c>
      <c r="N319" s="1">
        <f>IFERROR(__xludf.DUMMYFUNCTION("""COMPUTED_VALUE"""),9.4613956E7)</f>
        <v>94613956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IFERROR(__xludf.DUMMYFUNCTION("""COMPUTED_VALUE"""),180.13)</f>
        <v>180.13</v>
      </c>
      <c r="D320" s="2">
        <f>IFERROR(__xludf.DUMMYFUNCTION("""COMPUTED_VALUE"""),45756.66666666667)</f>
        <v>45756.66667</v>
      </c>
      <c r="E320" s="1">
        <f>IFERROR(__xludf.DUMMYFUNCTION("""COMPUTED_VALUE"""),187.09)</f>
        <v>187.09</v>
      </c>
      <c r="G320" s="2">
        <f>IFERROR(__xludf.DUMMYFUNCTION("""COMPUTED_VALUE"""),45756.66666666667)</f>
        <v>45756.66667</v>
      </c>
      <c r="H320" s="1">
        <f>IFERROR(__xludf.DUMMYFUNCTION("""COMPUTED_VALUE"""),176.36)</f>
        <v>176.36</v>
      </c>
      <c r="J320" s="2">
        <f>IFERROR(__xludf.DUMMYFUNCTION("""COMPUTED_VALUE"""),45756.66666666667)</f>
        <v>45756.66667</v>
      </c>
      <c r="K320" s="1">
        <f>IFERROR(__xludf.DUMMYFUNCTION("""COMPUTED_VALUE"""),185.15)</f>
        <v>185.15</v>
      </c>
      <c r="M320" s="2">
        <f>IFERROR(__xludf.DUMMYFUNCTION("""COMPUTED_VALUE"""),45756.66666666667)</f>
        <v>45756.66667</v>
      </c>
      <c r="N320" s="1">
        <f>IFERROR(__xludf.DUMMYFUNCTION("""COMPUTED_VALUE"""),1.40044855E8)</f>
        <v>140044855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IFERROR(__xludf.DUMMYFUNCTION("""COMPUTED_VALUE"""),184.14)</f>
        <v>184.14</v>
      </c>
      <c r="D321" s="2">
        <f>IFERROR(__xludf.DUMMYFUNCTION("""COMPUTED_VALUE"""),45757.66666666667)</f>
        <v>45757.66667</v>
      </c>
      <c r="E321" s="1">
        <f>IFERROR(__xludf.DUMMYFUNCTION("""COMPUTED_VALUE"""),187.02)</f>
        <v>187.02</v>
      </c>
      <c r="G321" s="2">
        <f>IFERROR(__xludf.DUMMYFUNCTION("""COMPUTED_VALUE"""),45757.66666666667)</f>
        <v>45757.66667</v>
      </c>
      <c r="H321" s="1">
        <f>IFERROR(__xludf.DUMMYFUNCTION("""COMPUTED_VALUE"""),181.8)</f>
        <v>181.8</v>
      </c>
      <c r="J321" s="2">
        <f>IFERROR(__xludf.DUMMYFUNCTION("""COMPUTED_VALUE"""),45757.66666666667)</f>
        <v>45757.66667</v>
      </c>
      <c r="K321" s="1">
        <f>IFERROR(__xludf.DUMMYFUNCTION("""COMPUTED_VALUE"""),185.21)</f>
        <v>185.21</v>
      </c>
      <c r="M321" s="2">
        <f>IFERROR(__xludf.DUMMYFUNCTION("""COMPUTED_VALUE"""),45757.66666666667)</f>
        <v>45757.66667</v>
      </c>
      <c r="N321" s="1">
        <f>IFERROR(__xludf.DUMMYFUNCTION("""COMPUTED_VALUE"""),9.64651E7)</f>
        <v>96465100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IFERROR(__xludf.DUMMYFUNCTION("""COMPUTED_VALUE"""),187.38)</f>
        <v>187.38</v>
      </c>
      <c r="D322" s="2">
        <f>IFERROR(__xludf.DUMMYFUNCTION("""COMPUTED_VALUE"""),45758.66666666667)</f>
        <v>45758.66667</v>
      </c>
      <c r="E322" s="1">
        <f>IFERROR(__xludf.DUMMYFUNCTION("""COMPUTED_VALUE"""),188.74)</f>
        <v>188.74</v>
      </c>
      <c r="G322" s="2">
        <f>IFERROR(__xludf.DUMMYFUNCTION("""COMPUTED_VALUE"""),45758.66666666667)</f>
        <v>45758.66667</v>
      </c>
      <c r="H322" s="1">
        <f>IFERROR(__xludf.DUMMYFUNCTION("""COMPUTED_VALUE"""),185.59)</f>
        <v>185.59</v>
      </c>
      <c r="J322" s="2">
        <f>IFERROR(__xludf.DUMMYFUNCTION("""COMPUTED_VALUE"""),45758.66666666667)</f>
        <v>45758.66667</v>
      </c>
      <c r="K322" s="1">
        <f>IFERROR(__xludf.DUMMYFUNCTION("""COMPUTED_VALUE"""),187.98)</f>
        <v>187.98</v>
      </c>
      <c r="M322" s="2">
        <f>IFERROR(__xludf.DUMMYFUNCTION("""COMPUTED_VALUE"""),45758.66666666667)</f>
        <v>45758.66667</v>
      </c>
      <c r="N322" s="1">
        <f>IFERROR(__xludf.DUMMYFUNCTION("""COMPUTED_VALUE"""),6.8506877E7)</f>
        <v>68506877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IFERROR(__xludf.DUMMYFUNCTION("""COMPUTED_VALUE"""),188.14)</f>
        <v>188.14</v>
      </c>
      <c r="D323" s="2">
        <f>IFERROR(__xludf.DUMMYFUNCTION("""COMPUTED_VALUE"""),45761.66666666667)</f>
        <v>45761.66667</v>
      </c>
      <c r="E323" s="1">
        <f>IFERROR(__xludf.DUMMYFUNCTION("""COMPUTED_VALUE"""),192.0)</f>
        <v>192</v>
      </c>
      <c r="G323" s="2">
        <f>IFERROR(__xludf.DUMMYFUNCTION("""COMPUTED_VALUE"""),45761.66666666667)</f>
        <v>45761.66667</v>
      </c>
      <c r="H323" s="1">
        <f>IFERROR(__xludf.DUMMYFUNCTION("""COMPUTED_VALUE"""),187.47)</f>
        <v>187.47</v>
      </c>
      <c r="J323" s="2">
        <f>IFERROR(__xludf.DUMMYFUNCTION("""COMPUTED_VALUE"""),45761.66666666667)</f>
        <v>45761.66667</v>
      </c>
      <c r="K323" s="1">
        <f>IFERROR(__xludf.DUMMYFUNCTION("""COMPUTED_VALUE"""),190.66)</f>
        <v>190.66</v>
      </c>
      <c r="M323" s="2">
        <f>IFERROR(__xludf.DUMMYFUNCTION("""COMPUTED_VALUE"""),45761.66666666667)</f>
        <v>45761.66667</v>
      </c>
      <c r="N323" s="1">
        <f>IFERROR(__xludf.DUMMYFUNCTION("""COMPUTED_VALUE"""),5.6604574E7)</f>
        <v>56604574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IFERROR(__xludf.DUMMYFUNCTION("""COMPUTED_VALUE"""),192.16)</f>
        <v>192.16</v>
      </c>
      <c r="D324" s="2">
        <f>IFERROR(__xludf.DUMMYFUNCTION("""COMPUTED_VALUE"""),45762.66666666667)</f>
        <v>45762.66667</v>
      </c>
      <c r="E324" s="1">
        <f>IFERROR(__xludf.DUMMYFUNCTION("""COMPUTED_VALUE"""),193.13)</f>
        <v>193.13</v>
      </c>
      <c r="G324" s="2">
        <f>IFERROR(__xludf.DUMMYFUNCTION("""COMPUTED_VALUE"""),45762.66666666667)</f>
        <v>45762.66667</v>
      </c>
      <c r="H324" s="1">
        <f>IFERROR(__xludf.DUMMYFUNCTION("""COMPUTED_VALUE"""),190.9)</f>
        <v>190.9</v>
      </c>
      <c r="J324" s="2">
        <f>IFERROR(__xludf.DUMMYFUNCTION("""COMPUTED_VALUE"""),45762.66666666667)</f>
        <v>45762.66667</v>
      </c>
      <c r="K324" s="1">
        <f>IFERROR(__xludf.DUMMYFUNCTION("""COMPUTED_VALUE"""),192.45)</f>
        <v>192.45</v>
      </c>
      <c r="M324" s="2">
        <f>IFERROR(__xludf.DUMMYFUNCTION("""COMPUTED_VALUE"""),45762.66666666667)</f>
        <v>45762.66667</v>
      </c>
      <c r="N324" s="1">
        <f>IFERROR(__xludf.DUMMYFUNCTION("""COMPUTED_VALUE"""),5.241991E7)</f>
        <v>52419910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IFERROR(__xludf.DUMMYFUNCTION("""COMPUTED_VALUE"""),193.53)</f>
        <v>193.53</v>
      </c>
      <c r="D325" s="2">
        <f>IFERROR(__xludf.DUMMYFUNCTION("""COMPUTED_VALUE"""),45763.66666666667)</f>
        <v>45763.66667</v>
      </c>
      <c r="E325" s="1">
        <f>IFERROR(__xludf.DUMMYFUNCTION("""COMPUTED_VALUE"""),193.85)</f>
        <v>193.85</v>
      </c>
      <c r="G325" s="2">
        <f>IFERROR(__xludf.DUMMYFUNCTION("""COMPUTED_VALUE"""),45763.66666666667)</f>
        <v>45763.66667</v>
      </c>
      <c r="H325" s="1">
        <f>IFERROR(__xludf.DUMMYFUNCTION("""COMPUTED_VALUE"""),188.14)</f>
        <v>188.14</v>
      </c>
      <c r="J325" s="2">
        <f>IFERROR(__xludf.DUMMYFUNCTION("""COMPUTED_VALUE"""),45763.66666666667)</f>
        <v>45763.66667</v>
      </c>
      <c r="K325" s="1">
        <f>IFERROR(__xludf.DUMMYFUNCTION("""COMPUTED_VALUE"""),188.58)</f>
        <v>188.58</v>
      </c>
      <c r="M325" s="2">
        <f>IFERROR(__xludf.DUMMYFUNCTION("""COMPUTED_VALUE"""),45763.66666666667)</f>
        <v>45763.66667</v>
      </c>
      <c r="N325" s="1">
        <f>IFERROR(__xludf.DUMMYFUNCTION("""COMPUTED_VALUE"""),5.1616144E7)</f>
        <v>51616144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IFERROR(__xludf.DUMMYFUNCTION("""COMPUTED_VALUE"""),188.9)</f>
        <v>188.9</v>
      </c>
      <c r="D326" s="2">
        <f>IFERROR(__xludf.DUMMYFUNCTION("""COMPUTED_VALUE"""),45764.66666666667)</f>
        <v>45764.66667</v>
      </c>
      <c r="E326" s="1">
        <f>IFERROR(__xludf.DUMMYFUNCTION("""COMPUTED_VALUE"""),192.04)</f>
        <v>192.04</v>
      </c>
      <c r="G326" s="2">
        <f>IFERROR(__xludf.DUMMYFUNCTION("""COMPUTED_VALUE"""),45764.66666666667)</f>
        <v>45764.66667</v>
      </c>
      <c r="H326" s="1">
        <f>IFERROR(__xludf.DUMMYFUNCTION("""COMPUTED_VALUE"""),188.68)</f>
        <v>188.68</v>
      </c>
      <c r="J326" s="2">
        <f>IFERROR(__xludf.DUMMYFUNCTION("""COMPUTED_VALUE"""),45764.66666666667)</f>
        <v>45764.66667</v>
      </c>
      <c r="K326" s="1">
        <f>IFERROR(__xludf.DUMMYFUNCTION("""COMPUTED_VALUE"""),190.03)</f>
        <v>190.03</v>
      </c>
      <c r="M326" s="2">
        <f>IFERROR(__xludf.DUMMYFUNCTION("""COMPUTED_VALUE"""),45764.66666666667)</f>
        <v>45764.66667</v>
      </c>
      <c r="N326" s="1">
        <f>IFERROR(__xludf.DUMMYFUNCTION("""COMPUTED_VALUE"""),4.6690305E7)</f>
        <v>46690305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IFERROR(__xludf.DUMMYFUNCTION("""COMPUTED_VALUE"""),190.01)</f>
        <v>190.01</v>
      </c>
      <c r="D327" s="2">
        <f>IFERROR(__xludf.DUMMYFUNCTION("""COMPUTED_VALUE"""),45768.66666666667)</f>
        <v>45768.66667</v>
      </c>
      <c r="E327" s="1">
        <f>IFERROR(__xludf.DUMMYFUNCTION("""COMPUTED_VALUE"""),190.43)</f>
        <v>190.43</v>
      </c>
      <c r="G327" s="2">
        <f>IFERROR(__xludf.DUMMYFUNCTION("""COMPUTED_VALUE"""),45768.66666666667)</f>
        <v>45768.66667</v>
      </c>
      <c r="H327" s="1">
        <f>IFERROR(__xludf.DUMMYFUNCTION("""COMPUTED_VALUE"""),183.33)</f>
        <v>183.33</v>
      </c>
      <c r="J327" s="2">
        <f>IFERROR(__xludf.DUMMYFUNCTION("""COMPUTED_VALUE"""),45768.66666666667)</f>
        <v>45768.66667</v>
      </c>
      <c r="K327" s="1">
        <f>IFERROR(__xludf.DUMMYFUNCTION("""COMPUTED_VALUE"""),184.6)</f>
        <v>184.6</v>
      </c>
      <c r="M327" s="2">
        <f>IFERROR(__xludf.DUMMYFUNCTION("""COMPUTED_VALUE"""),45768.66666666667)</f>
        <v>45768.66667</v>
      </c>
      <c r="N327" s="1">
        <f>IFERROR(__xludf.DUMMYFUNCTION("""COMPUTED_VALUE"""),7.5202089E7)</f>
        <v>75202089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IFERROR(__xludf.DUMMYFUNCTION("""COMPUTED_VALUE"""),183.13)</f>
        <v>183.13</v>
      </c>
      <c r="D328" s="2">
        <f>IFERROR(__xludf.DUMMYFUNCTION("""COMPUTED_VALUE"""),45769.66666666667)</f>
        <v>45769.66667</v>
      </c>
      <c r="E328" s="1">
        <f>IFERROR(__xludf.DUMMYFUNCTION("""COMPUTED_VALUE"""),189.44)</f>
        <v>189.44</v>
      </c>
      <c r="G328" s="2">
        <f>IFERROR(__xludf.DUMMYFUNCTION("""COMPUTED_VALUE"""),45769.66666666667)</f>
        <v>45769.66667</v>
      </c>
      <c r="H328" s="1">
        <f>IFERROR(__xludf.DUMMYFUNCTION("""COMPUTED_VALUE"""),181.75)</f>
        <v>181.75</v>
      </c>
      <c r="J328" s="2">
        <f>IFERROR(__xludf.DUMMYFUNCTION("""COMPUTED_VALUE"""),45769.66666666667)</f>
        <v>45769.66667</v>
      </c>
      <c r="K328" s="1">
        <f>IFERROR(__xludf.DUMMYFUNCTION("""COMPUTED_VALUE"""),187.54)</f>
        <v>187.54</v>
      </c>
      <c r="M328" s="2">
        <f>IFERROR(__xludf.DUMMYFUNCTION("""COMPUTED_VALUE"""),45769.66666666667)</f>
        <v>45769.66667</v>
      </c>
      <c r="N328" s="1">
        <f>IFERROR(__xludf.DUMMYFUNCTION("""COMPUTED_VALUE"""),9.4704422E7)</f>
        <v>94704422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IFERROR(__xludf.DUMMYFUNCTION("""COMPUTED_VALUE"""),184.69)</f>
        <v>184.69</v>
      </c>
      <c r="D329" s="2">
        <f>IFERROR(__xludf.DUMMYFUNCTION("""COMPUTED_VALUE"""),45770.66666666667)</f>
        <v>45770.66667</v>
      </c>
      <c r="E329" s="1">
        <f>IFERROR(__xludf.DUMMYFUNCTION("""COMPUTED_VALUE"""),188.67)</f>
        <v>188.67</v>
      </c>
      <c r="G329" s="2">
        <f>IFERROR(__xludf.DUMMYFUNCTION("""COMPUTED_VALUE"""),45770.66666666667)</f>
        <v>45770.66667</v>
      </c>
      <c r="H329" s="1">
        <f>IFERROR(__xludf.DUMMYFUNCTION("""COMPUTED_VALUE"""),183.27)</f>
        <v>183.27</v>
      </c>
      <c r="J329" s="2">
        <f>IFERROR(__xludf.DUMMYFUNCTION("""COMPUTED_VALUE"""),45770.66666666667)</f>
        <v>45770.66667</v>
      </c>
      <c r="K329" s="1">
        <f>IFERROR(__xludf.DUMMYFUNCTION("""COMPUTED_VALUE"""),187.58)</f>
        <v>187.58</v>
      </c>
      <c r="M329" s="2">
        <f>IFERROR(__xludf.DUMMYFUNCTION("""COMPUTED_VALUE"""),45770.66666666667)</f>
        <v>45770.66667</v>
      </c>
      <c r="N329" s="1">
        <f>IFERROR(__xludf.DUMMYFUNCTION("""COMPUTED_VALUE"""),7.8702323E7)</f>
        <v>78702323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IFERROR(__xludf.DUMMYFUNCTION("""COMPUTED_VALUE"""),187.61)</f>
        <v>187.61</v>
      </c>
      <c r="D330" s="2">
        <f>IFERROR(__xludf.DUMMYFUNCTION("""COMPUTED_VALUE"""),45771.66666666667)</f>
        <v>45771.66667</v>
      </c>
      <c r="E330" s="1">
        <f>IFERROR(__xludf.DUMMYFUNCTION("""COMPUTED_VALUE"""),190.71)</f>
        <v>190.71</v>
      </c>
      <c r="G330" s="2">
        <f>IFERROR(__xludf.DUMMYFUNCTION("""COMPUTED_VALUE"""),45771.66666666667)</f>
        <v>45771.66667</v>
      </c>
      <c r="H330" s="1">
        <f>IFERROR(__xludf.DUMMYFUNCTION("""COMPUTED_VALUE"""),187.05)</f>
        <v>187.05</v>
      </c>
      <c r="J330" s="2">
        <f>IFERROR(__xludf.DUMMYFUNCTION("""COMPUTED_VALUE"""),45771.66666666667)</f>
        <v>45771.66667</v>
      </c>
      <c r="K330" s="1">
        <f>IFERROR(__xludf.DUMMYFUNCTION("""COMPUTED_VALUE"""),189.16)</f>
        <v>189.16</v>
      </c>
      <c r="M330" s="2">
        <f>IFERROR(__xludf.DUMMYFUNCTION("""COMPUTED_VALUE"""),45771.66666666667)</f>
        <v>45771.66667</v>
      </c>
      <c r="N330" s="1">
        <f>IFERROR(__xludf.DUMMYFUNCTION("""COMPUTED_VALUE"""),6.6659317E7)</f>
        <v>66659317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IFERROR(__xludf.DUMMYFUNCTION("""COMPUTED_VALUE"""),185.16)</f>
        <v>185.16</v>
      </c>
      <c r="D331" s="2">
        <f>IFERROR(__xludf.DUMMYFUNCTION("""COMPUTED_VALUE"""),45772.66666666667)</f>
        <v>45772.66667</v>
      </c>
      <c r="E331" s="1">
        <f>IFERROR(__xludf.DUMMYFUNCTION("""COMPUTED_VALUE"""),185.22)</f>
        <v>185.22</v>
      </c>
      <c r="G331" s="2">
        <f>IFERROR(__xludf.DUMMYFUNCTION("""COMPUTED_VALUE"""),45772.66666666667)</f>
        <v>45772.66667</v>
      </c>
      <c r="H331" s="1">
        <f>IFERROR(__xludf.DUMMYFUNCTION("""COMPUTED_VALUE"""),179.29)</f>
        <v>179.29</v>
      </c>
      <c r="J331" s="2">
        <f>IFERROR(__xludf.DUMMYFUNCTION("""COMPUTED_VALUE"""),45772.66666666667)</f>
        <v>45772.66667</v>
      </c>
      <c r="K331" s="1">
        <f>IFERROR(__xludf.DUMMYFUNCTION("""COMPUTED_VALUE"""),180.63)</f>
        <v>180.63</v>
      </c>
      <c r="M331" s="2">
        <f>IFERROR(__xludf.DUMMYFUNCTION("""COMPUTED_VALUE"""),45772.66666666667)</f>
        <v>45772.66667</v>
      </c>
      <c r="N331" s="1">
        <f>IFERROR(__xludf.DUMMYFUNCTION("""COMPUTED_VALUE"""),7.5369678E7)</f>
        <v>75369678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IFERROR(__xludf.DUMMYFUNCTION("""COMPUTED_VALUE"""),180.59)</f>
        <v>180.59</v>
      </c>
      <c r="D332" s="2">
        <f>IFERROR(__xludf.DUMMYFUNCTION("""COMPUTED_VALUE"""),45775.66666666667)</f>
        <v>45775.66667</v>
      </c>
      <c r="E332" s="1">
        <f>IFERROR(__xludf.DUMMYFUNCTION("""COMPUTED_VALUE"""),183.4)</f>
        <v>183.4</v>
      </c>
      <c r="G332" s="2">
        <f>IFERROR(__xludf.DUMMYFUNCTION("""COMPUTED_VALUE"""),45775.66666666667)</f>
        <v>45775.66667</v>
      </c>
      <c r="H332" s="1">
        <f>IFERROR(__xludf.DUMMYFUNCTION("""COMPUTED_VALUE"""),180.59)</f>
        <v>180.59</v>
      </c>
      <c r="J332" s="2">
        <f>IFERROR(__xludf.DUMMYFUNCTION("""COMPUTED_VALUE"""),45775.66666666667)</f>
        <v>45775.66667</v>
      </c>
      <c r="K332" s="1">
        <f>IFERROR(__xludf.DUMMYFUNCTION("""COMPUTED_VALUE"""),183.29)</f>
        <v>183.29</v>
      </c>
      <c r="M332" s="2">
        <f>IFERROR(__xludf.DUMMYFUNCTION("""COMPUTED_VALUE"""),45775.66666666667)</f>
        <v>45775.66667</v>
      </c>
      <c r="N332" s="1">
        <f>IFERROR(__xludf.DUMMYFUNCTION("""COMPUTED_VALUE"""),4.7965E7)</f>
        <v>47965000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IFERROR(__xludf.DUMMYFUNCTION("""COMPUTED_VALUE"""),182.91)</f>
        <v>182.91</v>
      </c>
      <c r="D333" s="2">
        <f>IFERROR(__xludf.DUMMYFUNCTION("""COMPUTED_VALUE"""),45776.66666666667)</f>
        <v>45776.66667</v>
      </c>
      <c r="E333" s="1">
        <f>IFERROR(__xludf.DUMMYFUNCTION("""COMPUTED_VALUE"""),185.29)</f>
        <v>185.29</v>
      </c>
      <c r="G333" s="2">
        <f>IFERROR(__xludf.DUMMYFUNCTION("""COMPUTED_VALUE"""),45776.66666666667)</f>
        <v>45776.66667</v>
      </c>
      <c r="H333" s="1">
        <f>IFERROR(__xludf.DUMMYFUNCTION("""COMPUTED_VALUE"""),182.48)</f>
        <v>182.48</v>
      </c>
      <c r="J333" s="2">
        <f>IFERROR(__xludf.DUMMYFUNCTION("""COMPUTED_VALUE"""),45776.66666666667)</f>
        <v>45776.66667</v>
      </c>
      <c r="K333" s="1">
        <f>IFERROR(__xludf.DUMMYFUNCTION("""COMPUTED_VALUE"""),185.12)</f>
        <v>185.12</v>
      </c>
      <c r="M333" s="2">
        <f>IFERROR(__xludf.DUMMYFUNCTION("""COMPUTED_VALUE"""),45776.66666666667)</f>
        <v>45776.66667</v>
      </c>
      <c r="N333" s="1">
        <f>IFERROR(__xludf.DUMMYFUNCTION("""COMPUTED_VALUE"""),4.4980154E7)</f>
        <v>44980154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IFERROR(__xludf.DUMMYFUNCTION("""COMPUTED_VALUE"""),187.8)</f>
        <v>187.8</v>
      </c>
      <c r="D334" s="2">
        <f>IFERROR(__xludf.DUMMYFUNCTION("""COMPUTED_VALUE"""),45777.66666666667)</f>
        <v>45777.66667</v>
      </c>
      <c r="E334" s="1">
        <f>IFERROR(__xludf.DUMMYFUNCTION("""COMPUTED_VALUE"""),189.38)</f>
        <v>189.38</v>
      </c>
      <c r="G334" s="2">
        <f>IFERROR(__xludf.DUMMYFUNCTION("""COMPUTED_VALUE"""),45777.66666666667)</f>
        <v>45777.66667</v>
      </c>
      <c r="H334" s="1">
        <f>IFERROR(__xludf.DUMMYFUNCTION("""COMPUTED_VALUE"""),186.03)</f>
        <v>186.03</v>
      </c>
      <c r="J334" s="2">
        <f>IFERROR(__xludf.DUMMYFUNCTION("""COMPUTED_VALUE"""),45777.66666666667)</f>
        <v>45777.66667</v>
      </c>
      <c r="K334" s="1">
        <f>IFERROR(__xludf.DUMMYFUNCTION("""COMPUTED_VALUE"""),188.86)</f>
        <v>188.86</v>
      </c>
      <c r="M334" s="2">
        <f>IFERROR(__xludf.DUMMYFUNCTION("""COMPUTED_VALUE"""),45777.66666666667)</f>
        <v>45777.66667</v>
      </c>
      <c r="N334" s="1">
        <f>IFERROR(__xludf.DUMMYFUNCTION("""COMPUTED_VALUE"""),7.4579958E7)</f>
        <v>74579958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IFERROR(__xludf.DUMMYFUNCTION("""COMPUTED_VALUE"""),187.47)</f>
        <v>187.47</v>
      </c>
      <c r="D335" s="2">
        <f>IFERROR(__xludf.DUMMYFUNCTION("""COMPUTED_VALUE"""),45778.66666666667)</f>
        <v>45778.66667</v>
      </c>
      <c r="E335" s="1">
        <f>IFERROR(__xludf.DUMMYFUNCTION("""COMPUTED_VALUE"""),188.44)</f>
        <v>188.44</v>
      </c>
      <c r="G335" s="2">
        <f>IFERROR(__xludf.DUMMYFUNCTION("""COMPUTED_VALUE"""),45778.66666666667)</f>
        <v>45778.66667</v>
      </c>
      <c r="H335" s="1">
        <f>IFERROR(__xludf.DUMMYFUNCTION("""COMPUTED_VALUE"""),185.94)</f>
        <v>185.94</v>
      </c>
      <c r="J335" s="2">
        <f>IFERROR(__xludf.DUMMYFUNCTION("""COMPUTED_VALUE"""),45778.66666666667)</f>
        <v>45778.66667</v>
      </c>
      <c r="K335" s="1">
        <f>IFERROR(__xludf.DUMMYFUNCTION("""COMPUTED_VALUE"""),187.54)</f>
        <v>187.54</v>
      </c>
      <c r="M335" s="2">
        <f>IFERROR(__xludf.DUMMYFUNCTION("""COMPUTED_VALUE"""),45778.66666666667)</f>
        <v>45778.66667</v>
      </c>
      <c r="N335" s="1">
        <f>IFERROR(__xludf.DUMMYFUNCTION("""COMPUTED_VALUE"""),6.2036698E7)</f>
        <v>62036698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IFERROR(__xludf.DUMMYFUNCTION("""COMPUTED_VALUE"""),187.74)</f>
        <v>187.74</v>
      </c>
      <c r="D336" s="2">
        <f>IFERROR(__xludf.DUMMYFUNCTION("""COMPUTED_VALUE"""),45779.66666666667)</f>
        <v>45779.66667</v>
      </c>
      <c r="E336" s="1">
        <f>IFERROR(__xludf.DUMMYFUNCTION("""COMPUTED_VALUE"""),189.08)</f>
        <v>189.08</v>
      </c>
      <c r="G336" s="2">
        <f>IFERROR(__xludf.DUMMYFUNCTION("""COMPUTED_VALUE"""),45779.66666666667)</f>
        <v>45779.66667</v>
      </c>
      <c r="H336" s="1">
        <f>IFERROR(__xludf.DUMMYFUNCTION("""COMPUTED_VALUE"""),187.38)</f>
        <v>187.38</v>
      </c>
      <c r="J336" s="2">
        <f>IFERROR(__xludf.DUMMYFUNCTION("""COMPUTED_VALUE"""),45779.66666666667)</f>
        <v>45779.66667</v>
      </c>
      <c r="K336" s="1">
        <f>IFERROR(__xludf.DUMMYFUNCTION("""COMPUTED_VALUE"""),188.48)</f>
        <v>188.48</v>
      </c>
      <c r="M336" s="2">
        <f>IFERROR(__xludf.DUMMYFUNCTION("""COMPUTED_VALUE"""),45779.66666666667)</f>
        <v>45779.66667</v>
      </c>
      <c r="N336" s="1">
        <f>IFERROR(__xludf.DUMMYFUNCTION("""COMPUTED_VALUE"""),4.3544639E7)</f>
        <v>43544639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IFERROR(__xludf.DUMMYFUNCTION("""COMPUTED_VALUE"""),188.71)</f>
        <v>188.71</v>
      </c>
      <c r="D337" s="2">
        <f>IFERROR(__xludf.DUMMYFUNCTION("""COMPUTED_VALUE"""),45782.66666666667)</f>
        <v>45782.66667</v>
      </c>
      <c r="E337" s="1">
        <f>IFERROR(__xludf.DUMMYFUNCTION("""COMPUTED_VALUE"""),189.08)</f>
        <v>189.08</v>
      </c>
      <c r="G337" s="2">
        <f>IFERROR(__xludf.DUMMYFUNCTION("""COMPUTED_VALUE"""),45782.66666666667)</f>
        <v>45782.66667</v>
      </c>
      <c r="H337" s="1">
        <f>IFERROR(__xludf.DUMMYFUNCTION("""COMPUTED_VALUE"""),186.11)</f>
        <v>186.11</v>
      </c>
      <c r="J337" s="2">
        <f>IFERROR(__xludf.DUMMYFUNCTION("""COMPUTED_VALUE"""),45782.66666666667)</f>
        <v>45782.66667</v>
      </c>
      <c r="K337" s="1">
        <f>IFERROR(__xludf.DUMMYFUNCTION("""COMPUTED_VALUE"""),187.81)</f>
        <v>187.81</v>
      </c>
      <c r="M337" s="2">
        <f>IFERROR(__xludf.DUMMYFUNCTION("""COMPUTED_VALUE"""),45782.66666666667)</f>
        <v>45782.66667</v>
      </c>
      <c r="N337" s="1">
        <f>IFERROR(__xludf.DUMMYFUNCTION("""COMPUTED_VALUE"""),3.633337E7)</f>
        <v>36333370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IFERROR(__xludf.DUMMYFUNCTION("""COMPUTED_VALUE"""),187.77)</f>
        <v>187.77</v>
      </c>
      <c r="D338" s="2">
        <f>IFERROR(__xludf.DUMMYFUNCTION("""COMPUTED_VALUE"""),45783.66666666667)</f>
        <v>45783.66667</v>
      </c>
      <c r="E338" s="1">
        <f>IFERROR(__xludf.DUMMYFUNCTION("""COMPUTED_VALUE"""),191.81)</f>
        <v>191.81</v>
      </c>
      <c r="G338" s="2">
        <f>IFERROR(__xludf.DUMMYFUNCTION("""COMPUTED_VALUE"""),45783.66666666667)</f>
        <v>45783.66667</v>
      </c>
      <c r="H338" s="1">
        <f>IFERROR(__xludf.DUMMYFUNCTION("""COMPUTED_VALUE"""),187.67)</f>
        <v>187.67</v>
      </c>
      <c r="J338" s="2">
        <f>IFERROR(__xludf.DUMMYFUNCTION("""COMPUTED_VALUE"""),45783.66666666667)</f>
        <v>45783.66667</v>
      </c>
      <c r="K338" s="1">
        <f>IFERROR(__xludf.DUMMYFUNCTION("""COMPUTED_VALUE"""),191.45)</f>
        <v>191.45</v>
      </c>
      <c r="M338" s="2">
        <f>IFERROR(__xludf.DUMMYFUNCTION("""COMPUTED_VALUE"""),45783.66666666667)</f>
        <v>45783.66667</v>
      </c>
      <c r="N338" s="1">
        <f>IFERROR(__xludf.DUMMYFUNCTION("""COMPUTED_VALUE"""),4.8664775E7)</f>
        <v>48664775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IFERROR(__xludf.DUMMYFUNCTION("""COMPUTED_VALUE"""),190.69)</f>
        <v>190.69</v>
      </c>
      <c r="D339" s="2">
        <f>IFERROR(__xludf.DUMMYFUNCTION("""COMPUTED_VALUE"""),45784.66666666667)</f>
        <v>45784.66667</v>
      </c>
      <c r="E339" s="1">
        <f>IFERROR(__xludf.DUMMYFUNCTION("""COMPUTED_VALUE"""),192.16)</f>
        <v>192.16</v>
      </c>
      <c r="G339" s="2">
        <f>IFERROR(__xludf.DUMMYFUNCTION("""COMPUTED_VALUE"""),45784.66666666667)</f>
        <v>45784.66667</v>
      </c>
      <c r="H339" s="1">
        <f>IFERROR(__xludf.DUMMYFUNCTION("""COMPUTED_VALUE"""),190.14)</f>
        <v>190.14</v>
      </c>
      <c r="J339" s="2">
        <f>IFERROR(__xludf.DUMMYFUNCTION("""COMPUTED_VALUE"""),45784.66666666667)</f>
        <v>45784.66667</v>
      </c>
      <c r="K339" s="1">
        <f>IFERROR(__xludf.DUMMYFUNCTION("""COMPUTED_VALUE"""),190.44)</f>
        <v>190.44</v>
      </c>
      <c r="M339" s="2">
        <f>IFERROR(__xludf.DUMMYFUNCTION("""COMPUTED_VALUE"""),45784.66666666667)</f>
        <v>45784.66667</v>
      </c>
      <c r="N339" s="1">
        <f>IFERROR(__xludf.DUMMYFUNCTION("""COMPUTED_VALUE"""),4.6607566E7)</f>
        <v>46607566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IFERROR(__xludf.DUMMYFUNCTION("""COMPUTED_VALUE"""),189.81)</f>
        <v>189.81</v>
      </c>
      <c r="D340" s="2">
        <f>IFERROR(__xludf.DUMMYFUNCTION("""COMPUTED_VALUE"""),45785.66666666667)</f>
        <v>45785.66667</v>
      </c>
      <c r="E340" s="1">
        <f>IFERROR(__xludf.DUMMYFUNCTION("""COMPUTED_VALUE"""),190.62)</f>
        <v>190.62</v>
      </c>
      <c r="G340" s="2">
        <f>IFERROR(__xludf.DUMMYFUNCTION("""COMPUTED_VALUE"""),45785.66666666667)</f>
        <v>45785.66667</v>
      </c>
      <c r="H340" s="1">
        <f>IFERROR(__xludf.DUMMYFUNCTION("""COMPUTED_VALUE"""),187.55)</f>
        <v>187.55</v>
      </c>
      <c r="J340" s="2">
        <f>IFERROR(__xludf.DUMMYFUNCTION("""COMPUTED_VALUE"""),45785.66666666667)</f>
        <v>45785.66667</v>
      </c>
      <c r="K340" s="1">
        <f>IFERROR(__xludf.DUMMYFUNCTION("""COMPUTED_VALUE"""),187.67)</f>
        <v>187.67</v>
      </c>
      <c r="M340" s="2">
        <f>IFERROR(__xludf.DUMMYFUNCTION("""COMPUTED_VALUE"""),45785.66666666667)</f>
        <v>45785.66667</v>
      </c>
      <c r="N340" s="1">
        <f>IFERROR(__xludf.DUMMYFUNCTION("""COMPUTED_VALUE"""),5.0061186E7)</f>
        <v>50061186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IFERROR(__xludf.DUMMYFUNCTION("""COMPUTED_VALUE"""),187.83)</f>
        <v>187.83</v>
      </c>
      <c r="D341" s="2">
        <f>IFERROR(__xludf.DUMMYFUNCTION("""COMPUTED_VALUE"""),45786.66666666667)</f>
        <v>45786.66667</v>
      </c>
      <c r="E341" s="1">
        <f>IFERROR(__xludf.DUMMYFUNCTION("""COMPUTED_VALUE"""),189.36)</f>
        <v>189.36</v>
      </c>
      <c r="G341" s="2">
        <f>IFERROR(__xludf.DUMMYFUNCTION("""COMPUTED_VALUE"""),45786.66666666667)</f>
        <v>45786.66667</v>
      </c>
      <c r="H341" s="1">
        <f>IFERROR(__xludf.DUMMYFUNCTION("""COMPUTED_VALUE"""),187.08)</f>
        <v>187.08</v>
      </c>
      <c r="J341" s="2">
        <f>IFERROR(__xludf.DUMMYFUNCTION("""COMPUTED_VALUE"""),45786.66666666667)</f>
        <v>45786.66667</v>
      </c>
      <c r="K341" s="1">
        <f>IFERROR(__xludf.DUMMYFUNCTION("""COMPUTED_VALUE"""),187.99)</f>
        <v>187.99</v>
      </c>
      <c r="M341" s="2">
        <f>IFERROR(__xludf.DUMMYFUNCTION("""COMPUTED_VALUE"""),45786.66666666667)</f>
        <v>45786.66667</v>
      </c>
      <c r="N341" s="1">
        <f>IFERROR(__xludf.DUMMYFUNCTION("""COMPUTED_VALUE"""),4.4576756E7)</f>
        <v>44576756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IFERROR(__xludf.DUMMYFUNCTION("""COMPUTED_VALUE"""),184.14)</f>
        <v>184.14</v>
      </c>
      <c r="D342" s="2">
        <f>IFERROR(__xludf.DUMMYFUNCTION("""COMPUTED_VALUE"""),45789.66666666667)</f>
        <v>45789.66667</v>
      </c>
      <c r="E342" s="1">
        <f>IFERROR(__xludf.DUMMYFUNCTION("""COMPUTED_VALUE"""),184.97)</f>
        <v>184.97</v>
      </c>
      <c r="G342" s="2">
        <f>IFERROR(__xludf.DUMMYFUNCTION("""COMPUTED_VALUE"""),45789.66666666667)</f>
        <v>45789.66667</v>
      </c>
      <c r="H342" s="1">
        <f>IFERROR(__xludf.DUMMYFUNCTION("""COMPUTED_VALUE"""),181.96)</f>
        <v>181.96</v>
      </c>
      <c r="J342" s="2">
        <f>IFERROR(__xludf.DUMMYFUNCTION("""COMPUTED_VALUE"""),45789.66666666667)</f>
        <v>45789.66667</v>
      </c>
      <c r="K342" s="1">
        <f>IFERROR(__xludf.DUMMYFUNCTION("""COMPUTED_VALUE"""),184.23)</f>
        <v>184.23</v>
      </c>
      <c r="M342" s="2">
        <f>IFERROR(__xludf.DUMMYFUNCTION("""COMPUTED_VALUE"""),45789.66666666667)</f>
        <v>45789.66667</v>
      </c>
      <c r="N342" s="1">
        <f>IFERROR(__xludf.DUMMYFUNCTION("""COMPUTED_VALUE"""),8.4629002E7)</f>
        <v>84629002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IFERROR(__xludf.DUMMYFUNCTION("""COMPUTED_VALUE"""),184.28)</f>
        <v>184.28</v>
      </c>
      <c r="D343" s="2">
        <f>IFERROR(__xludf.DUMMYFUNCTION("""COMPUTED_VALUE"""),45790.66666666667)</f>
        <v>45790.66667</v>
      </c>
      <c r="E343" s="1">
        <f>IFERROR(__xludf.DUMMYFUNCTION("""COMPUTED_VALUE"""),184.51)</f>
        <v>184.51</v>
      </c>
      <c r="G343" s="2">
        <f>IFERROR(__xludf.DUMMYFUNCTION("""COMPUTED_VALUE"""),45790.66666666667)</f>
        <v>45790.66667</v>
      </c>
      <c r="H343" s="1">
        <f>IFERROR(__xludf.DUMMYFUNCTION("""COMPUTED_VALUE"""),181.07)</f>
        <v>181.07</v>
      </c>
      <c r="J343" s="2">
        <f>IFERROR(__xludf.DUMMYFUNCTION("""COMPUTED_VALUE"""),45790.66666666667)</f>
        <v>45790.66667</v>
      </c>
      <c r="K343" s="1">
        <f>IFERROR(__xludf.DUMMYFUNCTION("""COMPUTED_VALUE"""),181.67)</f>
        <v>181.67</v>
      </c>
      <c r="M343" s="2">
        <f>IFERROR(__xludf.DUMMYFUNCTION("""COMPUTED_VALUE"""),45790.66666666667)</f>
        <v>45790.66667</v>
      </c>
      <c r="N343" s="1">
        <f>IFERROR(__xludf.DUMMYFUNCTION("""COMPUTED_VALUE"""),8.5191158E7)</f>
        <v>85191158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IFERROR(__xludf.DUMMYFUNCTION("""COMPUTED_VALUE"""),181.2)</f>
        <v>181.2</v>
      </c>
      <c r="D344" s="2">
        <f>IFERROR(__xludf.DUMMYFUNCTION("""COMPUTED_VALUE"""),45791.66666666667)</f>
        <v>45791.66667</v>
      </c>
      <c r="E344" s="1">
        <f>IFERROR(__xludf.DUMMYFUNCTION("""COMPUTED_VALUE"""),182.02)</f>
        <v>182.02</v>
      </c>
      <c r="G344" s="2">
        <f>IFERROR(__xludf.DUMMYFUNCTION("""COMPUTED_VALUE"""),45791.66666666667)</f>
        <v>45791.66667</v>
      </c>
      <c r="H344" s="1">
        <f>IFERROR(__xludf.DUMMYFUNCTION("""COMPUTED_VALUE"""),179.85)</f>
        <v>179.85</v>
      </c>
      <c r="J344" s="2">
        <f>IFERROR(__xludf.DUMMYFUNCTION("""COMPUTED_VALUE"""),45791.66666666667)</f>
        <v>45791.66667</v>
      </c>
      <c r="K344" s="1">
        <f>IFERROR(__xludf.DUMMYFUNCTION("""COMPUTED_VALUE"""),180.81)</f>
        <v>180.81</v>
      </c>
      <c r="M344" s="2">
        <f>IFERROR(__xludf.DUMMYFUNCTION("""COMPUTED_VALUE"""),45791.66666666667)</f>
        <v>45791.66667</v>
      </c>
      <c r="N344" s="1">
        <f>IFERROR(__xludf.DUMMYFUNCTION("""COMPUTED_VALUE"""),5.7592932E7)</f>
        <v>57592932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IFERROR(__xludf.DUMMYFUNCTION("""COMPUTED_VALUE"""),181.99)</f>
        <v>181.99</v>
      </c>
      <c r="D345" s="2">
        <f>IFERROR(__xludf.DUMMYFUNCTION("""COMPUTED_VALUE"""),45792.66666666667)</f>
        <v>45792.66667</v>
      </c>
      <c r="E345" s="1">
        <f>IFERROR(__xludf.DUMMYFUNCTION("""COMPUTED_VALUE"""),186.02)</f>
        <v>186.02</v>
      </c>
      <c r="G345" s="2">
        <f>IFERROR(__xludf.DUMMYFUNCTION("""COMPUTED_VALUE"""),45792.66666666667)</f>
        <v>45792.66667</v>
      </c>
      <c r="H345" s="1">
        <f>IFERROR(__xludf.DUMMYFUNCTION("""COMPUTED_VALUE"""),181.99)</f>
        <v>181.99</v>
      </c>
      <c r="J345" s="2">
        <f>IFERROR(__xludf.DUMMYFUNCTION("""COMPUTED_VALUE"""),45792.66666666667)</f>
        <v>45792.66667</v>
      </c>
      <c r="K345" s="1">
        <f>IFERROR(__xludf.DUMMYFUNCTION("""COMPUTED_VALUE"""),185.8)</f>
        <v>185.8</v>
      </c>
      <c r="M345" s="2">
        <f>IFERROR(__xludf.DUMMYFUNCTION("""COMPUTED_VALUE"""),45792.66666666667)</f>
        <v>45792.66667</v>
      </c>
      <c r="N345" s="1">
        <f>IFERROR(__xludf.DUMMYFUNCTION("""COMPUTED_VALUE"""),5.6708197E7)</f>
        <v>56708197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IFERROR(__xludf.DUMMYFUNCTION("""COMPUTED_VALUE"""),185.75)</f>
        <v>185.75</v>
      </c>
      <c r="D346" s="2">
        <f>IFERROR(__xludf.DUMMYFUNCTION("""COMPUTED_VALUE"""),45793.66666666667)</f>
        <v>45793.66667</v>
      </c>
      <c r="E346" s="1">
        <f>IFERROR(__xludf.DUMMYFUNCTION("""COMPUTED_VALUE"""),188.23)</f>
        <v>188.23</v>
      </c>
      <c r="G346" s="2">
        <f>IFERROR(__xludf.DUMMYFUNCTION("""COMPUTED_VALUE"""),45793.66666666667)</f>
        <v>45793.66667</v>
      </c>
      <c r="H346" s="1">
        <f>IFERROR(__xludf.DUMMYFUNCTION("""COMPUTED_VALUE"""),185.23)</f>
        <v>185.23</v>
      </c>
      <c r="J346" s="2">
        <f>IFERROR(__xludf.DUMMYFUNCTION("""COMPUTED_VALUE"""),45793.66666666667)</f>
        <v>45793.66667</v>
      </c>
      <c r="K346" s="1">
        <f>IFERROR(__xludf.DUMMYFUNCTION("""COMPUTED_VALUE"""),188.08)</f>
        <v>188.08</v>
      </c>
      <c r="M346" s="2">
        <f>IFERROR(__xludf.DUMMYFUNCTION("""COMPUTED_VALUE"""),45793.66666666667)</f>
        <v>45793.66667</v>
      </c>
      <c r="N346" s="1">
        <f>IFERROR(__xludf.DUMMYFUNCTION("""COMPUTED_VALUE"""),5.7891332E7)</f>
        <v>57891332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IFERROR(__xludf.DUMMYFUNCTION("""COMPUTED_VALUE"""),188.55)</f>
        <v>188.55</v>
      </c>
      <c r="D347" s="2">
        <f>IFERROR(__xludf.DUMMYFUNCTION("""COMPUTED_VALUE"""),45796.66666666667)</f>
        <v>45796.66667</v>
      </c>
      <c r="E347" s="1">
        <f>IFERROR(__xludf.DUMMYFUNCTION("""COMPUTED_VALUE"""),189.96)</f>
        <v>189.96</v>
      </c>
      <c r="G347" s="2">
        <f>IFERROR(__xludf.DUMMYFUNCTION("""COMPUTED_VALUE"""),45796.66666666667)</f>
        <v>45796.66667</v>
      </c>
      <c r="H347" s="1">
        <f>IFERROR(__xludf.DUMMYFUNCTION("""COMPUTED_VALUE"""),188.15)</f>
        <v>188.15</v>
      </c>
      <c r="J347" s="2">
        <f>IFERROR(__xludf.DUMMYFUNCTION("""COMPUTED_VALUE"""),45796.66666666667)</f>
        <v>45796.66667</v>
      </c>
      <c r="K347" s="1">
        <f>IFERROR(__xludf.DUMMYFUNCTION("""COMPUTED_VALUE"""),189.65)</f>
        <v>189.65</v>
      </c>
      <c r="M347" s="2">
        <f>IFERROR(__xludf.DUMMYFUNCTION("""COMPUTED_VALUE"""),45796.66666666667)</f>
        <v>45796.66667</v>
      </c>
      <c r="N347" s="1">
        <f>IFERROR(__xludf.DUMMYFUNCTION("""COMPUTED_VALUE"""),5.3141723E7)</f>
        <v>53141723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IFERROR(__xludf.DUMMYFUNCTION("""COMPUTED_VALUE"""),189.93)</f>
        <v>189.93</v>
      </c>
      <c r="D348" s="2">
        <f>IFERROR(__xludf.DUMMYFUNCTION("""COMPUTED_VALUE"""),45797.66666666667)</f>
        <v>45797.66667</v>
      </c>
      <c r="E348" s="1">
        <f>IFERROR(__xludf.DUMMYFUNCTION("""COMPUTED_VALUE"""),190.58)</f>
        <v>190.58</v>
      </c>
      <c r="G348" s="2">
        <f>IFERROR(__xludf.DUMMYFUNCTION("""COMPUTED_VALUE"""),45797.66666666667)</f>
        <v>45797.66667</v>
      </c>
      <c r="H348" s="1">
        <f>IFERROR(__xludf.DUMMYFUNCTION("""COMPUTED_VALUE"""),187.96)</f>
        <v>187.96</v>
      </c>
      <c r="J348" s="2">
        <f>IFERROR(__xludf.DUMMYFUNCTION("""COMPUTED_VALUE"""),45797.66666666667)</f>
        <v>45797.66667</v>
      </c>
      <c r="K348" s="1">
        <f>IFERROR(__xludf.DUMMYFUNCTION("""COMPUTED_VALUE"""),188.35)</f>
        <v>188.35</v>
      </c>
      <c r="M348" s="2">
        <f>IFERROR(__xludf.DUMMYFUNCTION("""COMPUTED_VALUE"""),45797.66666666667)</f>
        <v>45797.66667</v>
      </c>
      <c r="N348" s="1">
        <f>IFERROR(__xludf.DUMMYFUNCTION("""COMPUTED_VALUE"""),4.6222655E7)</f>
        <v>46222655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IFERROR(__xludf.DUMMYFUNCTION("""COMPUTED_VALUE"""),188.04)</f>
        <v>188.04</v>
      </c>
      <c r="D349" s="2">
        <f>IFERROR(__xludf.DUMMYFUNCTION("""COMPUTED_VALUE"""),45798.66666666667)</f>
        <v>45798.66667</v>
      </c>
      <c r="E349" s="1">
        <f>IFERROR(__xludf.DUMMYFUNCTION("""COMPUTED_VALUE"""),188.38)</f>
        <v>188.38</v>
      </c>
      <c r="G349" s="2">
        <f>IFERROR(__xludf.DUMMYFUNCTION("""COMPUTED_VALUE"""),45798.66666666667)</f>
        <v>45798.66667</v>
      </c>
      <c r="H349" s="1">
        <f>IFERROR(__xludf.DUMMYFUNCTION("""COMPUTED_VALUE"""),186.23)</f>
        <v>186.23</v>
      </c>
      <c r="J349" s="2">
        <f>IFERROR(__xludf.DUMMYFUNCTION("""COMPUTED_VALUE"""),45798.66666666667)</f>
        <v>45798.66667</v>
      </c>
      <c r="K349" s="1">
        <f>IFERROR(__xludf.DUMMYFUNCTION("""COMPUTED_VALUE"""),186.71)</f>
        <v>186.71</v>
      </c>
      <c r="M349" s="2">
        <f>IFERROR(__xludf.DUMMYFUNCTION("""COMPUTED_VALUE"""),45798.66666666667)</f>
        <v>45798.66667</v>
      </c>
      <c r="N349" s="1">
        <f>IFERROR(__xludf.DUMMYFUNCTION("""COMPUTED_VALUE"""),5.3242507E7)</f>
        <v>53242507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IFERROR(__xludf.DUMMYFUNCTION("""COMPUTED_VALUE"""),186.93)</f>
        <v>186.93</v>
      </c>
      <c r="D350" s="2">
        <f>IFERROR(__xludf.DUMMYFUNCTION("""COMPUTED_VALUE"""),45799.66666666667)</f>
        <v>45799.66667</v>
      </c>
      <c r="E350" s="1">
        <f>IFERROR(__xludf.DUMMYFUNCTION("""COMPUTED_VALUE"""),187.33)</f>
        <v>187.33</v>
      </c>
      <c r="G350" s="2">
        <f>IFERROR(__xludf.DUMMYFUNCTION("""COMPUTED_VALUE"""),45799.66666666667)</f>
        <v>45799.66667</v>
      </c>
      <c r="H350" s="1">
        <f>IFERROR(__xludf.DUMMYFUNCTION("""COMPUTED_VALUE"""),184.95)</f>
        <v>184.95</v>
      </c>
      <c r="J350" s="2">
        <f>IFERROR(__xludf.DUMMYFUNCTION("""COMPUTED_VALUE"""),45799.66666666667)</f>
        <v>45799.66667</v>
      </c>
      <c r="K350" s="1">
        <f>IFERROR(__xludf.DUMMYFUNCTION("""COMPUTED_VALUE"""),185.11)</f>
        <v>185.11</v>
      </c>
      <c r="M350" s="2">
        <f>IFERROR(__xludf.DUMMYFUNCTION("""COMPUTED_VALUE"""),45799.66666666667)</f>
        <v>45799.66667</v>
      </c>
      <c r="N350" s="1">
        <f>IFERROR(__xludf.DUMMYFUNCTION("""COMPUTED_VALUE"""),4.753378E7)</f>
        <v>47533780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IFERROR(__xludf.DUMMYFUNCTION("""COMPUTED_VALUE"""),186.31)</f>
        <v>186.31</v>
      </c>
      <c r="D351" s="2">
        <f>IFERROR(__xludf.DUMMYFUNCTION("""COMPUTED_VALUE"""),45800.66666666667)</f>
        <v>45800.66667</v>
      </c>
      <c r="E351" s="1">
        <f>IFERROR(__xludf.DUMMYFUNCTION("""COMPUTED_VALUE"""),186.72)</f>
        <v>186.72</v>
      </c>
      <c r="G351" s="2">
        <f>IFERROR(__xludf.DUMMYFUNCTION("""COMPUTED_VALUE"""),45800.66666666667)</f>
        <v>45800.66667</v>
      </c>
      <c r="H351" s="1">
        <f>IFERROR(__xludf.DUMMYFUNCTION("""COMPUTED_VALUE"""),184.3)</f>
        <v>184.3</v>
      </c>
      <c r="J351" s="2">
        <f>IFERROR(__xludf.DUMMYFUNCTION("""COMPUTED_VALUE"""),45800.66666666667)</f>
        <v>45800.66667</v>
      </c>
      <c r="K351" s="1">
        <f>IFERROR(__xludf.DUMMYFUNCTION("""COMPUTED_VALUE"""),186.28)</f>
        <v>186.28</v>
      </c>
      <c r="M351" s="2">
        <f>IFERROR(__xludf.DUMMYFUNCTION("""COMPUTED_VALUE"""),45800.66666666667)</f>
        <v>45800.66667</v>
      </c>
      <c r="N351" s="1">
        <f>IFERROR(__xludf.DUMMYFUNCTION("""COMPUTED_VALUE"""),5.0125506E7)</f>
        <v>50125506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IFERROR(__xludf.DUMMYFUNCTION("""COMPUTED_VALUE"""),186.2)</f>
        <v>186.2</v>
      </c>
      <c r="D352" s="2">
        <f>IFERROR(__xludf.DUMMYFUNCTION("""COMPUTED_VALUE"""),45804.66666666667)</f>
        <v>45804.66667</v>
      </c>
      <c r="E352" s="1">
        <f>IFERROR(__xludf.DUMMYFUNCTION("""COMPUTED_VALUE"""),187.84)</f>
        <v>187.84</v>
      </c>
      <c r="G352" s="2">
        <f>IFERROR(__xludf.DUMMYFUNCTION("""COMPUTED_VALUE"""),45804.66666666667)</f>
        <v>45804.66667</v>
      </c>
      <c r="H352" s="1">
        <f>IFERROR(__xludf.DUMMYFUNCTION("""COMPUTED_VALUE"""),185.88)</f>
        <v>185.88</v>
      </c>
      <c r="J352" s="2">
        <f>IFERROR(__xludf.DUMMYFUNCTION("""COMPUTED_VALUE"""),45804.66666666667)</f>
        <v>45804.66667</v>
      </c>
      <c r="K352" s="1">
        <f>IFERROR(__xludf.DUMMYFUNCTION("""COMPUTED_VALUE"""),186.56)</f>
        <v>186.56</v>
      </c>
      <c r="M352" s="2">
        <f>IFERROR(__xludf.DUMMYFUNCTION("""COMPUTED_VALUE"""),45804.66666666667)</f>
        <v>45804.66667</v>
      </c>
      <c r="N352" s="1">
        <f>IFERROR(__xludf.DUMMYFUNCTION("""COMPUTED_VALUE"""),5.7013577E7)</f>
        <v>57013577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IFERROR(__xludf.DUMMYFUNCTION("""COMPUTED_VALUE"""),186.39)</f>
        <v>186.39</v>
      </c>
      <c r="D353" s="2">
        <f>IFERROR(__xludf.DUMMYFUNCTION("""COMPUTED_VALUE"""),45805.66666666667)</f>
        <v>45805.66667</v>
      </c>
      <c r="E353" s="1">
        <f>IFERROR(__xludf.DUMMYFUNCTION("""COMPUTED_VALUE"""),186.94)</f>
        <v>186.94</v>
      </c>
      <c r="G353" s="2">
        <f>IFERROR(__xludf.DUMMYFUNCTION("""COMPUTED_VALUE"""),45805.66666666667)</f>
        <v>45805.66667</v>
      </c>
      <c r="H353" s="1">
        <f>IFERROR(__xludf.DUMMYFUNCTION("""COMPUTED_VALUE"""),185.52)</f>
        <v>185.52</v>
      </c>
      <c r="J353" s="2">
        <f>IFERROR(__xludf.DUMMYFUNCTION("""COMPUTED_VALUE"""),45805.66666666667)</f>
        <v>45805.66667</v>
      </c>
      <c r="K353" s="1">
        <f>IFERROR(__xludf.DUMMYFUNCTION("""COMPUTED_VALUE"""),185.93)</f>
        <v>185.93</v>
      </c>
      <c r="M353" s="2">
        <f>IFERROR(__xludf.DUMMYFUNCTION("""COMPUTED_VALUE"""),45805.66666666667)</f>
        <v>45805.66667</v>
      </c>
      <c r="N353" s="1">
        <f>IFERROR(__xludf.DUMMYFUNCTION("""COMPUTED_VALUE"""),5.9838328E7)</f>
        <v>59838328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IFERROR(__xludf.DUMMYFUNCTION("""COMPUTED_VALUE"""),185.82)</f>
        <v>185.82</v>
      </c>
      <c r="D354" s="2">
        <f>IFERROR(__xludf.DUMMYFUNCTION("""COMPUTED_VALUE"""),45806.66666666667)</f>
        <v>45806.66667</v>
      </c>
      <c r="E354" s="1">
        <f>IFERROR(__xludf.DUMMYFUNCTION("""COMPUTED_VALUE"""),186.06)</f>
        <v>186.06</v>
      </c>
      <c r="G354" s="2">
        <f>IFERROR(__xludf.DUMMYFUNCTION("""COMPUTED_VALUE"""),45806.66666666667)</f>
        <v>45806.66667</v>
      </c>
      <c r="H354" s="1">
        <f>IFERROR(__xludf.DUMMYFUNCTION("""COMPUTED_VALUE"""),184.28)</f>
        <v>184.28</v>
      </c>
      <c r="J354" s="2">
        <f>IFERROR(__xludf.DUMMYFUNCTION("""COMPUTED_VALUE"""),45806.66666666667)</f>
        <v>45806.66667</v>
      </c>
      <c r="K354" s="1">
        <f>IFERROR(__xludf.DUMMYFUNCTION("""COMPUTED_VALUE"""),185.53)</f>
        <v>185.53</v>
      </c>
      <c r="M354" s="2">
        <f>IFERROR(__xludf.DUMMYFUNCTION("""COMPUTED_VALUE"""),45806.66666666667)</f>
        <v>45806.66667</v>
      </c>
      <c r="N354" s="1">
        <f>IFERROR(__xludf.DUMMYFUNCTION("""COMPUTED_VALUE"""),4.3608741E7)</f>
        <v>43608741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IFERROR(__xludf.DUMMYFUNCTION("""COMPUTED_VALUE"""),185.67)</f>
        <v>185.67</v>
      </c>
      <c r="D355" s="2">
        <f>IFERROR(__xludf.DUMMYFUNCTION("""COMPUTED_VALUE"""),45807.66666666667)</f>
        <v>45807.66667</v>
      </c>
      <c r="E355" s="1">
        <f>IFERROR(__xludf.DUMMYFUNCTION("""COMPUTED_VALUE"""),188.16)</f>
        <v>188.16</v>
      </c>
      <c r="G355" s="2">
        <f>IFERROR(__xludf.DUMMYFUNCTION("""COMPUTED_VALUE"""),45807.66666666667)</f>
        <v>45807.66667</v>
      </c>
      <c r="H355" s="1">
        <f>IFERROR(__xludf.DUMMYFUNCTION("""COMPUTED_VALUE"""),185.33)</f>
        <v>185.33</v>
      </c>
      <c r="J355" s="2">
        <f>IFERROR(__xludf.DUMMYFUNCTION("""COMPUTED_VALUE"""),45807.66666666667)</f>
        <v>45807.66667</v>
      </c>
      <c r="K355" s="1">
        <f>IFERROR(__xludf.DUMMYFUNCTION("""COMPUTED_VALUE"""),188.12)</f>
        <v>188.12</v>
      </c>
      <c r="M355" s="2">
        <f>IFERROR(__xludf.DUMMYFUNCTION("""COMPUTED_VALUE"""),45807.66666666667)</f>
        <v>45807.66667</v>
      </c>
      <c r="N355" s="1">
        <f>IFERROR(__xludf.DUMMYFUNCTION("""COMPUTED_VALUE"""),9.8637927E7)</f>
        <v>98637927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IFERROR(__xludf.DUMMYFUNCTION("""COMPUTED_VALUE"""),186.99)</f>
        <v>186.99</v>
      </c>
      <c r="D356" s="2">
        <f>IFERROR(__xludf.DUMMYFUNCTION("""COMPUTED_VALUE"""),45810.66666666667)</f>
        <v>45810.66667</v>
      </c>
      <c r="E356" s="1">
        <f>IFERROR(__xludf.DUMMYFUNCTION("""COMPUTED_VALUE"""),188.92)</f>
        <v>188.92</v>
      </c>
      <c r="G356" s="2">
        <f>IFERROR(__xludf.DUMMYFUNCTION("""COMPUTED_VALUE"""),45810.66666666667)</f>
        <v>45810.66667</v>
      </c>
      <c r="H356" s="1">
        <f>IFERROR(__xludf.DUMMYFUNCTION("""COMPUTED_VALUE"""),186.26)</f>
        <v>186.26</v>
      </c>
      <c r="J356" s="2">
        <f>IFERROR(__xludf.DUMMYFUNCTION("""COMPUTED_VALUE"""),45810.66666666667)</f>
        <v>45810.66667</v>
      </c>
      <c r="K356" s="1">
        <f>IFERROR(__xludf.DUMMYFUNCTION("""COMPUTED_VALUE"""),188.84)</f>
        <v>188.84</v>
      </c>
      <c r="M356" s="2">
        <f>IFERROR(__xludf.DUMMYFUNCTION("""COMPUTED_VALUE"""),45810.66666666667)</f>
        <v>45810.66667</v>
      </c>
      <c r="N356" s="1">
        <f>IFERROR(__xludf.DUMMYFUNCTION("""COMPUTED_VALUE"""),4.4858746E7)</f>
        <v>44858746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IFERROR(__xludf.DUMMYFUNCTION("""COMPUTED_VALUE"""),188.39)</f>
        <v>188.39</v>
      </c>
      <c r="D357" s="2">
        <f>IFERROR(__xludf.DUMMYFUNCTION("""COMPUTED_VALUE"""),45811.66666666667)</f>
        <v>45811.66667</v>
      </c>
      <c r="E357" s="1">
        <f>IFERROR(__xludf.DUMMYFUNCTION("""COMPUTED_VALUE"""),189.42)</f>
        <v>189.42</v>
      </c>
      <c r="G357" s="2">
        <f>IFERROR(__xludf.DUMMYFUNCTION("""COMPUTED_VALUE"""),45811.66666666667)</f>
        <v>45811.66667</v>
      </c>
      <c r="H357" s="1">
        <f>IFERROR(__xludf.DUMMYFUNCTION("""COMPUTED_VALUE"""),187.11)</f>
        <v>187.11</v>
      </c>
      <c r="J357" s="2">
        <f>IFERROR(__xludf.DUMMYFUNCTION("""COMPUTED_VALUE"""),45811.66666666667)</f>
        <v>45811.66667</v>
      </c>
      <c r="K357" s="1">
        <f>IFERROR(__xludf.DUMMYFUNCTION("""COMPUTED_VALUE"""),188.66)</f>
        <v>188.66</v>
      </c>
      <c r="M357" s="2">
        <f>IFERROR(__xludf.DUMMYFUNCTION("""COMPUTED_VALUE"""),45811.66666666667)</f>
        <v>45811.66667</v>
      </c>
      <c r="N357" s="1">
        <f>IFERROR(__xludf.DUMMYFUNCTION("""COMPUTED_VALUE"""),4.6940196E7)</f>
        <v>46940196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IFERROR(__xludf.DUMMYFUNCTION("""COMPUTED_VALUE"""),188.78)</f>
        <v>188.78</v>
      </c>
      <c r="D358" s="2">
        <f>IFERROR(__xludf.DUMMYFUNCTION("""COMPUTED_VALUE"""),45812.66666666667)</f>
        <v>45812.66667</v>
      </c>
      <c r="E358" s="1">
        <f>IFERROR(__xludf.DUMMYFUNCTION("""COMPUTED_VALUE"""),188.96)</f>
        <v>188.96</v>
      </c>
      <c r="G358" s="2">
        <f>IFERROR(__xludf.DUMMYFUNCTION("""COMPUTED_VALUE"""),45812.66666666667)</f>
        <v>45812.66667</v>
      </c>
      <c r="H358" s="1">
        <f>IFERROR(__xludf.DUMMYFUNCTION("""COMPUTED_VALUE"""),185.8)</f>
        <v>185.8</v>
      </c>
      <c r="J358" s="2">
        <f>IFERROR(__xludf.DUMMYFUNCTION("""COMPUTED_VALUE"""),45812.66666666667)</f>
        <v>45812.66667</v>
      </c>
      <c r="K358" s="1">
        <f>IFERROR(__xludf.DUMMYFUNCTION("""COMPUTED_VALUE"""),185.8)</f>
        <v>185.8</v>
      </c>
      <c r="M358" s="2">
        <f>IFERROR(__xludf.DUMMYFUNCTION("""COMPUTED_VALUE"""),45812.66666666667)</f>
        <v>45812.66667</v>
      </c>
      <c r="N358" s="1">
        <f>IFERROR(__xludf.DUMMYFUNCTION("""COMPUTED_VALUE"""),5.4399411E7)</f>
        <v>54399411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IFERROR(__xludf.DUMMYFUNCTION("""COMPUTED_VALUE"""),185.77)</f>
        <v>185.77</v>
      </c>
      <c r="D359" s="2">
        <f>IFERROR(__xludf.DUMMYFUNCTION("""COMPUTED_VALUE"""),45813.66666666667)</f>
        <v>45813.66667</v>
      </c>
      <c r="E359" s="1">
        <f>IFERROR(__xludf.DUMMYFUNCTION("""COMPUTED_VALUE"""),188.0)</f>
        <v>188</v>
      </c>
      <c r="G359" s="2">
        <f>IFERROR(__xludf.DUMMYFUNCTION("""COMPUTED_VALUE"""),45813.66666666667)</f>
        <v>45813.66667</v>
      </c>
      <c r="H359" s="1">
        <f>IFERROR(__xludf.DUMMYFUNCTION("""COMPUTED_VALUE"""),185.42)</f>
        <v>185.42</v>
      </c>
      <c r="J359" s="2">
        <f>IFERROR(__xludf.DUMMYFUNCTION("""COMPUTED_VALUE"""),45813.66666666667)</f>
        <v>45813.66667</v>
      </c>
      <c r="K359" s="1">
        <f>IFERROR(__xludf.DUMMYFUNCTION("""COMPUTED_VALUE"""),187.48)</f>
        <v>187.48</v>
      </c>
      <c r="M359" s="2">
        <f>IFERROR(__xludf.DUMMYFUNCTION("""COMPUTED_VALUE"""),45813.66666666667)</f>
        <v>45813.66667</v>
      </c>
      <c r="N359" s="1">
        <f>IFERROR(__xludf.DUMMYFUNCTION("""COMPUTED_VALUE"""),4.6729557E7)</f>
        <v>46729557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IFERROR(__xludf.DUMMYFUNCTION("""COMPUTED_VALUE"""),188.05)</f>
        <v>188.05</v>
      </c>
      <c r="D360" s="2">
        <f>IFERROR(__xludf.DUMMYFUNCTION("""COMPUTED_VALUE"""),45814.66666666667)</f>
        <v>45814.66667</v>
      </c>
      <c r="E360" s="1">
        <f>IFERROR(__xludf.DUMMYFUNCTION("""COMPUTED_VALUE"""),189.62)</f>
        <v>189.62</v>
      </c>
      <c r="G360" s="2">
        <f>IFERROR(__xludf.DUMMYFUNCTION("""COMPUTED_VALUE"""),45814.66666666667)</f>
        <v>45814.66667</v>
      </c>
      <c r="H360" s="1">
        <f>IFERROR(__xludf.DUMMYFUNCTION("""COMPUTED_VALUE"""),188.05)</f>
        <v>188.05</v>
      </c>
      <c r="J360" s="2">
        <f>IFERROR(__xludf.DUMMYFUNCTION("""COMPUTED_VALUE"""),45814.66666666667)</f>
        <v>45814.66667</v>
      </c>
      <c r="K360" s="1">
        <f>IFERROR(__xludf.DUMMYFUNCTION("""COMPUTED_VALUE"""),189.27)</f>
        <v>189.27</v>
      </c>
      <c r="M360" s="2">
        <f>IFERROR(__xludf.DUMMYFUNCTION("""COMPUTED_VALUE"""),45814.66666666667)</f>
        <v>45814.66667</v>
      </c>
      <c r="N360" s="1">
        <f>IFERROR(__xludf.DUMMYFUNCTION("""COMPUTED_VALUE"""),3.7147787E7)</f>
        <v>37147787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IFERROR(__xludf.DUMMYFUNCTION("""COMPUTED_VALUE"""),188.27)</f>
        <v>188.27</v>
      </c>
      <c r="D361" s="2">
        <f>IFERROR(__xludf.DUMMYFUNCTION("""COMPUTED_VALUE"""),45817.66666666667)</f>
        <v>45817.66667</v>
      </c>
      <c r="E361" s="1">
        <f>IFERROR(__xludf.DUMMYFUNCTION("""COMPUTED_VALUE"""),188.82)</f>
        <v>188.82</v>
      </c>
      <c r="G361" s="2">
        <f>IFERROR(__xludf.DUMMYFUNCTION("""COMPUTED_VALUE"""),45817.66666666667)</f>
        <v>45817.66667</v>
      </c>
      <c r="H361" s="1">
        <f>IFERROR(__xludf.DUMMYFUNCTION("""COMPUTED_VALUE"""),187.04)</f>
        <v>187.04</v>
      </c>
      <c r="J361" s="2">
        <f>IFERROR(__xludf.DUMMYFUNCTION("""COMPUTED_VALUE"""),45817.66666666667)</f>
        <v>45817.66667</v>
      </c>
      <c r="K361" s="1">
        <f>IFERROR(__xludf.DUMMYFUNCTION("""COMPUTED_VALUE"""),187.05)</f>
        <v>187.05</v>
      </c>
      <c r="M361" s="2">
        <f>IFERROR(__xludf.DUMMYFUNCTION("""COMPUTED_VALUE"""),45817.66666666667)</f>
        <v>45817.66667</v>
      </c>
      <c r="N361" s="1">
        <f>IFERROR(__xludf.DUMMYFUNCTION("""COMPUTED_VALUE"""),4.3989359E7)</f>
        <v>43989359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IFERROR(__xludf.DUMMYFUNCTION("""COMPUTED_VALUE"""),186.99)</f>
        <v>186.99</v>
      </c>
      <c r="D362" s="2">
        <f>IFERROR(__xludf.DUMMYFUNCTION("""COMPUTED_VALUE"""),45818.66666666667)</f>
        <v>45818.66667</v>
      </c>
      <c r="E362" s="1">
        <f>IFERROR(__xludf.DUMMYFUNCTION("""COMPUTED_VALUE"""),189.95)</f>
        <v>189.95</v>
      </c>
      <c r="G362" s="2">
        <f>IFERROR(__xludf.DUMMYFUNCTION("""COMPUTED_VALUE"""),45818.66666666667)</f>
        <v>45818.66667</v>
      </c>
      <c r="H362" s="1">
        <f>IFERROR(__xludf.DUMMYFUNCTION("""COMPUTED_VALUE"""),186.65)</f>
        <v>186.65</v>
      </c>
      <c r="J362" s="2">
        <f>IFERROR(__xludf.DUMMYFUNCTION("""COMPUTED_VALUE"""),45818.66666666667)</f>
        <v>45818.66667</v>
      </c>
      <c r="K362" s="1">
        <f>IFERROR(__xludf.DUMMYFUNCTION("""COMPUTED_VALUE"""),189.11)</f>
        <v>189.11</v>
      </c>
      <c r="M362" s="2">
        <f>IFERROR(__xludf.DUMMYFUNCTION("""COMPUTED_VALUE"""),45818.66666666667)</f>
        <v>45818.66667</v>
      </c>
      <c r="N362" s="1">
        <f>IFERROR(__xludf.DUMMYFUNCTION("""COMPUTED_VALUE"""),5.9998971E7)</f>
        <v>59998971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IFERROR(__xludf.DUMMYFUNCTION("""COMPUTED_VALUE"""),189.14)</f>
        <v>189.14</v>
      </c>
      <c r="D363" s="2">
        <f>IFERROR(__xludf.DUMMYFUNCTION("""COMPUTED_VALUE"""),45819.66666666667)</f>
        <v>45819.66667</v>
      </c>
      <c r="E363" s="1">
        <f>IFERROR(__xludf.DUMMYFUNCTION("""COMPUTED_VALUE"""),189.29)</f>
        <v>189.29</v>
      </c>
      <c r="G363" s="2">
        <f>IFERROR(__xludf.DUMMYFUNCTION("""COMPUTED_VALUE"""),45819.66666666667)</f>
        <v>45819.66667</v>
      </c>
      <c r="H363" s="1">
        <f>IFERROR(__xludf.DUMMYFUNCTION("""COMPUTED_VALUE"""),186.74)</f>
        <v>186.74</v>
      </c>
      <c r="J363" s="2">
        <f>IFERROR(__xludf.DUMMYFUNCTION("""COMPUTED_VALUE"""),45819.66666666667)</f>
        <v>45819.66667</v>
      </c>
      <c r="K363" s="1">
        <f>IFERROR(__xludf.DUMMYFUNCTION("""COMPUTED_VALUE"""),187.21)</f>
        <v>187.21</v>
      </c>
      <c r="M363" s="2">
        <f>IFERROR(__xludf.DUMMYFUNCTION("""COMPUTED_VALUE"""),45819.66666666667)</f>
        <v>45819.66667</v>
      </c>
      <c r="N363" s="1">
        <f>IFERROR(__xludf.DUMMYFUNCTION("""COMPUTED_VALUE"""),5.6743113E7)</f>
        <v>56743113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IFERROR(__xludf.DUMMYFUNCTION("""COMPUTED_VALUE"""),187.66)</f>
        <v>187.66</v>
      </c>
      <c r="D364" s="2">
        <f>IFERROR(__xludf.DUMMYFUNCTION("""COMPUTED_VALUE"""),45820.66666666667)</f>
        <v>45820.66667</v>
      </c>
      <c r="E364" s="1">
        <f>IFERROR(__xludf.DUMMYFUNCTION("""COMPUTED_VALUE"""),187.94)</f>
        <v>187.94</v>
      </c>
      <c r="G364" s="2">
        <f>IFERROR(__xludf.DUMMYFUNCTION("""COMPUTED_VALUE"""),45820.66666666667)</f>
        <v>45820.66667</v>
      </c>
      <c r="H364" s="1">
        <f>IFERROR(__xludf.DUMMYFUNCTION("""COMPUTED_VALUE"""),184.84)</f>
        <v>184.84</v>
      </c>
      <c r="J364" s="2">
        <f>IFERROR(__xludf.DUMMYFUNCTION("""COMPUTED_VALUE"""),45820.66666666667)</f>
        <v>45820.66667</v>
      </c>
      <c r="K364" s="1">
        <f>IFERROR(__xludf.DUMMYFUNCTION("""COMPUTED_VALUE"""),185.73)</f>
        <v>185.73</v>
      </c>
      <c r="M364" s="2">
        <f>IFERROR(__xludf.DUMMYFUNCTION("""COMPUTED_VALUE"""),45820.66666666667)</f>
        <v>45820.66667</v>
      </c>
      <c r="N364" s="1">
        <f>IFERROR(__xludf.DUMMYFUNCTION("""COMPUTED_VALUE"""),5.2951669E7)</f>
        <v>52951669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IFERROR(__xludf.DUMMYFUNCTION("""COMPUTED_VALUE"""),185.26)</f>
        <v>185.26</v>
      </c>
      <c r="D365" s="2">
        <f>IFERROR(__xludf.DUMMYFUNCTION("""COMPUTED_VALUE"""),45821.66666666667)</f>
        <v>45821.66667</v>
      </c>
      <c r="E365" s="1">
        <f>IFERROR(__xludf.DUMMYFUNCTION("""COMPUTED_VALUE"""),185.97)</f>
        <v>185.97</v>
      </c>
      <c r="G365" s="2">
        <f>IFERROR(__xludf.DUMMYFUNCTION("""COMPUTED_VALUE"""),45821.66666666667)</f>
        <v>45821.66667</v>
      </c>
      <c r="H365" s="1">
        <f>IFERROR(__xludf.DUMMYFUNCTION("""COMPUTED_VALUE"""),184.75)</f>
        <v>184.75</v>
      </c>
      <c r="J365" s="2">
        <f>IFERROR(__xludf.DUMMYFUNCTION("""COMPUTED_VALUE"""),45821.66666666667)</f>
        <v>45821.66667</v>
      </c>
      <c r="K365" s="1">
        <f>IFERROR(__xludf.DUMMYFUNCTION("""COMPUTED_VALUE"""),185.15)</f>
        <v>185.15</v>
      </c>
      <c r="M365" s="2">
        <f>IFERROR(__xludf.DUMMYFUNCTION("""COMPUTED_VALUE"""),45821.66666666667)</f>
        <v>45821.66667</v>
      </c>
      <c r="N365" s="1">
        <f>IFERROR(__xludf.DUMMYFUNCTION("""COMPUTED_VALUE"""),4.3008317E7)</f>
        <v>43008317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IFERROR(__xludf.DUMMYFUNCTION("""COMPUTED_VALUE"""),184.93)</f>
        <v>184.93</v>
      </c>
      <c r="D366" s="2">
        <f>IFERROR(__xludf.DUMMYFUNCTION("""COMPUTED_VALUE"""),45824.66666666667)</f>
        <v>45824.66667</v>
      </c>
      <c r="E366" s="1">
        <f>IFERROR(__xludf.DUMMYFUNCTION("""COMPUTED_VALUE"""),186.27)</f>
        <v>186.27</v>
      </c>
      <c r="G366" s="2">
        <f>IFERROR(__xludf.DUMMYFUNCTION("""COMPUTED_VALUE"""),45824.66666666667)</f>
        <v>45824.66667</v>
      </c>
      <c r="H366" s="1">
        <f>IFERROR(__xludf.DUMMYFUNCTION("""COMPUTED_VALUE"""),183.33)</f>
        <v>183.33</v>
      </c>
      <c r="J366" s="2">
        <f>IFERROR(__xludf.DUMMYFUNCTION("""COMPUTED_VALUE"""),45824.66666666667)</f>
        <v>45824.66667</v>
      </c>
      <c r="K366" s="1">
        <f>IFERROR(__xludf.DUMMYFUNCTION("""COMPUTED_VALUE"""),184.32)</f>
        <v>184.32</v>
      </c>
      <c r="M366" s="2">
        <f>IFERROR(__xludf.DUMMYFUNCTION("""COMPUTED_VALUE"""),45824.66666666667)</f>
        <v>45824.66667</v>
      </c>
      <c r="N366" s="1">
        <f>IFERROR(__xludf.DUMMYFUNCTION("""COMPUTED_VALUE"""),5.9193357E7)</f>
        <v>59193357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IFERROR(__xludf.DUMMYFUNCTION("""COMPUTED_VALUE"""),182.47)</f>
        <v>182.47</v>
      </c>
      <c r="D367" s="2">
        <f>IFERROR(__xludf.DUMMYFUNCTION("""COMPUTED_VALUE"""),45825.66666666667)</f>
        <v>45825.66667</v>
      </c>
      <c r="E367" s="1">
        <f>IFERROR(__xludf.DUMMYFUNCTION("""COMPUTED_VALUE"""),182.48)</f>
        <v>182.48</v>
      </c>
      <c r="G367" s="2">
        <f>IFERROR(__xludf.DUMMYFUNCTION("""COMPUTED_VALUE"""),45825.66666666667)</f>
        <v>45825.66667</v>
      </c>
      <c r="H367" s="1">
        <f>IFERROR(__xludf.DUMMYFUNCTION("""COMPUTED_VALUE"""),180.49)</f>
        <v>180.49</v>
      </c>
      <c r="J367" s="2">
        <f>IFERROR(__xludf.DUMMYFUNCTION("""COMPUTED_VALUE"""),45825.66666666667)</f>
        <v>45825.66667</v>
      </c>
      <c r="K367" s="1">
        <f>IFERROR(__xludf.DUMMYFUNCTION("""COMPUTED_VALUE"""),180.76)</f>
        <v>180.76</v>
      </c>
      <c r="M367" s="2">
        <f>IFERROR(__xludf.DUMMYFUNCTION("""COMPUTED_VALUE"""),45825.66666666667)</f>
        <v>45825.66667</v>
      </c>
      <c r="N367" s="1">
        <f>IFERROR(__xludf.DUMMYFUNCTION("""COMPUTED_VALUE"""),7.2853103E7)</f>
        <v>72853103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IFERROR(__xludf.DUMMYFUNCTION("""COMPUTED_VALUE"""),181.14)</f>
        <v>181.14</v>
      </c>
      <c r="D368" s="2">
        <f>IFERROR(__xludf.DUMMYFUNCTION("""COMPUTED_VALUE"""),45826.66666666667)</f>
        <v>45826.66667</v>
      </c>
      <c r="E368" s="1">
        <f>IFERROR(__xludf.DUMMYFUNCTION("""COMPUTED_VALUE"""),181.41)</f>
        <v>181.41</v>
      </c>
      <c r="G368" s="2">
        <f>IFERROR(__xludf.DUMMYFUNCTION("""COMPUTED_VALUE"""),45826.66666666667)</f>
        <v>45826.66667</v>
      </c>
      <c r="H368" s="1">
        <f>IFERROR(__xludf.DUMMYFUNCTION("""COMPUTED_VALUE"""),180.15)</f>
        <v>180.15</v>
      </c>
      <c r="J368" s="2">
        <f>IFERROR(__xludf.DUMMYFUNCTION("""COMPUTED_VALUE"""),45826.66666666667)</f>
        <v>45826.66667</v>
      </c>
      <c r="K368" s="1">
        <f>IFERROR(__xludf.DUMMYFUNCTION("""COMPUTED_VALUE"""),180.42)</f>
        <v>180.42</v>
      </c>
      <c r="M368" s="2">
        <f>IFERROR(__xludf.DUMMYFUNCTION("""COMPUTED_VALUE"""),45826.66666666667)</f>
        <v>45826.66667</v>
      </c>
      <c r="N368" s="1">
        <f>IFERROR(__xludf.DUMMYFUNCTION("""COMPUTED_VALUE"""),5.3988737E7)</f>
        <v>53988737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IFERROR(__xludf.DUMMYFUNCTION("""COMPUTED_VALUE"""),180.62)</f>
        <v>180.62</v>
      </c>
      <c r="D369" s="2">
        <f>IFERROR(__xludf.DUMMYFUNCTION("""COMPUTED_VALUE"""),45828.66666666667)</f>
        <v>45828.66667</v>
      </c>
      <c r="E369" s="1">
        <f>IFERROR(__xludf.DUMMYFUNCTION("""COMPUTED_VALUE"""),182.6)</f>
        <v>182.6</v>
      </c>
      <c r="G369" s="2">
        <f>IFERROR(__xludf.DUMMYFUNCTION("""COMPUTED_VALUE"""),45828.66666666667)</f>
        <v>45828.66667</v>
      </c>
      <c r="H369" s="1">
        <f>IFERROR(__xludf.DUMMYFUNCTION("""COMPUTED_VALUE"""),180.59)</f>
        <v>180.59</v>
      </c>
      <c r="J369" s="2">
        <f>IFERROR(__xludf.DUMMYFUNCTION("""COMPUTED_VALUE"""),45828.66666666667)</f>
        <v>45828.66667</v>
      </c>
      <c r="K369" s="1">
        <f>IFERROR(__xludf.DUMMYFUNCTION("""COMPUTED_VALUE"""),180.86)</f>
        <v>180.86</v>
      </c>
      <c r="M369" s="2">
        <f>IFERROR(__xludf.DUMMYFUNCTION("""COMPUTED_VALUE"""),45828.66666666667)</f>
        <v>45828.66667</v>
      </c>
      <c r="N369" s="1">
        <f>IFERROR(__xludf.DUMMYFUNCTION("""COMPUTED_VALUE"""),1.00030455E8)</f>
        <v>100030455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IFERROR(__xludf.DUMMYFUNCTION("""COMPUTED_VALUE"""),181.43)</f>
        <v>181.43</v>
      </c>
      <c r="D370" s="2">
        <f>IFERROR(__xludf.DUMMYFUNCTION("""COMPUTED_VALUE"""),45831.66666666667)</f>
        <v>45831.66667</v>
      </c>
      <c r="E370" s="1">
        <f>IFERROR(__xludf.DUMMYFUNCTION("""COMPUTED_VALUE"""),184.31)</f>
        <v>184.31</v>
      </c>
      <c r="G370" s="2">
        <f>IFERROR(__xludf.DUMMYFUNCTION("""COMPUTED_VALUE"""),45831.66666666667)</f>
        <v>45831.66667</v>
      </c>
      <c r="H370" s="1">
        <f>IFERROR(__xludf.DUMMYFUNCTION("""COMPUTED_VALUE"""),181.43)</f>
        <v>181.43</v>
      </c>
      <c r="J370" s="2">
        <f>IFERROR(__xludf.DUMMYFUNCTION("""COMPUTED_VALUE"""),45831.66666666667)</f>
        <v>45831.66667</v>
      </c>
      <c r="K370" s="1">
        <f>IFERROR(__xludf.DUMMYFUNCTION("""COMPUTED_VALUE"""),183.99)</f>
        <v>183.99</v>
      </c>
      <c r="M370" s="2">
        <f>IFERROR(__xludf.DUMMYFUNCTION("""COMPUTED_VALUE"""),45831.66666666667)</f>
        <v>45831.66667</v>
      </c>
      <c r="N370" s="1">
        <f>IFERROR(__xludf.DUMMYFUNCTION("""COMPUTED_VALUE"""),5.7997683E7)</f>
        <v>57997683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IFERROR(__xludf.DUMMYFUNCTION("""COMPUTED_VALUE"""),183.93)</f>
        <v>183.93</v>
      </c>
      <c r="D371" s="2">
        <f>IFERROR(__xludf.DUMMYFUNCTION("""COMPUTED_VALUE"""),45832.66666666667)</f>
        <v>45832.66667</v>
      </c>
      <c r="E371" s="1">
        <f>IFERROR(__xludf.DUMMYFUNCTION("""COMPUTED_VALUE"""),185.55)</f>
        <v>185.55</v>
      </c>
      <c r="G371" s="2">
        <f>IFERROR(__xludf.DUMMYFUNCTION("""COMPUTED_VALUE"""),45832.66666666667)</f>
        <v>45832.66667</v>
      </c>
      <c r="H371" s="1">
        <f>IFERROR(__xludf.DUMMYFUNCTION("""COMPUTED_VALUE"""),183.68)</f>
        <v>183.68</v>
      </c>
      <c r="J371" s="2">
        <f>IFERROR(__xludf.DUMMYFUNCTION("""COMPUTED_VALUE"""),45832.66666666667)</f>
        <v>45832.66667</v>
      </c>
      <c r="K371" s="1">
        <f>IFERROR(__xludf.DUMMYFUNCTION("""COMPUTED_VALUE"""),185.14)</f>
        <v>185.14</v>
      </c>
      <c r="M371" s="2">
        <f>IFERROR(__xludf.DUMMYFUNCTION("""COMPUTED_VALUE"""),45832.66666666667)</f>
        <v>45832.66667</v>
      </c>
      <c r="N371" s="1">
        <f>IFERROR(__xludf.DUMMYFUNCTION("""COMPUTED_VALUE"""),4.9787426E7)</f>
        <v>49787426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IFERROR(__xludf.DUMMYFUNCTION("""COMPUTED_VALUE"""),183.98)</f>
        <v>183.98</v>
      </c>
      <c r="D372" s="2">
        <f>IFERROR(__xludf.DUMMYFUNCTION("""COMPUTED_VALUE"""),45833.66666666667)</f>
        <v>45833.66667</v>
      </c>
      <c r="E372" s="1">
        <f>IFERROR(__xludf.DUMMYFUNCTION("""COMPUTED_VALUE"""),184.99)</f>
        <v>184.99</v>
      </c>
      <c r="G372" s="2">
        <f>IFERROR(__xludf.DUMMYFUNCTION("""COMPUTED_VALUE"""),45833.66666666667)</f>
        <v>45833.66667</v>
      </c>
      <c r="H372" s="1">
        <f>IFERROR(__xludf.DUMMYFUNCTION("""COMPUTED_VALUE"""),183.29)</f>
        <v>183.29</v>
      </c>
      <c r="J372" s="2">
        <f>IFERROR(__xludf.DUMMYFUNCTION("""COMPUTED_VALUE"""),45833.66666666667)</f>
        <v>45833.66667</v>
      </c>
      <c r="K372" s="1">
        <f>IFERROR(__xludf.DUMMYFUNCTION("""COMPUTED_VALUE"""),183.57)</f>
        <v>183.57</v>
      </c>
      <c r="M372" s="2">
        <f>IFERROR(__xludf.DUMMYFUNCTION("""COMPUTED_VALUE"""),45833.66666666667)</f>
        <v>45833.66667</v>
      </c>
      <c r="N372" s="1">
        <f>IFERROR(__xludf.DUMMYFUNCTION("""COMPUTED_VALUE"""),4.827232E7)</f>
        <v>48272320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IFERROR(__xludf.DUMMYFUNCTION("""COMPUTED_VALUE"""),183.79)</f>
        <v>183.79</v>
      </c>
      <c r="D373" s="2">
        <f>IFERROR(__xludf.DUMMYFUNCTION("""COMPUTED_VALUE"""),45834.66666666667)</f>
        <v>45834.66667</v>
      </c>
      <c r="E373" s="1">
        <f>IFERROR(__xludf.DUMMYFUNCTION("""COMPUTED_VALUE"""),184.31)</f>
        <v>184.31</v>
      </c>
      <c r="G373" s="2">
        <f>IFERROR(__xludf.DUMMYFUNCTION("""COMPUTED_VALUE"""),45834.66666666667)</f>
        <v>45834.66667</v>
      </c>
      <c r="H373" s="1">
        <f>IFERROR(__xludf.DUMMYFUNCTION("""COMPUTED_VALUE"""),182.68)</f>
        <v>182.68</v>
      </c>
      <c r="J373" s="2">
        <f>IFERROR(__xludf.DUMMYFUNCTION("""COMPUTED_VALUE"""),45834.66666666667)</f>
        <v>45834.66667</v>
      </c>
      <c r="K373" s="1">
        <f>IFERROR(__xludf.DUMMYFUNCTION("""COMPUTED_VALUE"""),183.85)</f>
        <v>183.85</v>
      </c>
      <c r="M373" s="2">
        <f>IFERROR(__xludf.DUMMYFUNCTION("""COMPUTED_VALUE"""),45834.66666666667)</f>
        <v>45834.66667</v>
      </c>
      <c r="N373" s="1">
        <f>IFERROR(__xludf.DUMMYFUNCTION("""COMPUTED_VALUE"""),4.6659026E7)</f>
        <v>46659026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IFERROR(__xludf.DUMMYFUNCTION("""COMPUTED_VALUE"""),183.66)</f>
        <v>183.66</v>
      </c>
      <c r="D374" s="2">
        <f>IFERROR(__xludf.DUMMYFUNCTION("""COMPUTED_VALUE"""),45835.66666666667)</f>
        <v>45835.66667</v>
      </c>
      <c r="E374" s="1">
        <f>IFERROR(__xludf.DUMMYFUNCTION("""COMPUTED_VALUE"""),185.28)</f>
        <v>185.28</v>
      </c>
      <c r="G374" s="2">
        <f>IFERROR(__xludf.DUMMYFUNCTION("""COMPUTED_VALUE"""),45835.66666666667)</f>
        <v>45835.66667</v>
      </c>
      <c r="H374" s="1">
        <f>IFERROR(__xludf.DUMMYFUNCTION("""COMPUTED_VALUE"""),183.46)</f>
        <v>183.46</v>
      </c>
      <c r="J374" s="2">
        <f>IFERROR(__xludf.DUMMYFUNCTION("""COMPUTED_VALUE"""),45835.66666666667)</f>
        <v>45835.66667</v>
      </c>
      <c r="K374" s="1">
        <f>IFERROR(__xludf.DUMMYFUNCTION("""COMPUTED_VALUE"""),185.06)</f>
        <v>185.06</v>
      </c>
      <c r="M374" s="2">
        <f>IFERROR(__xludf.DUMMYFUNCTION("""COMPUTED_VALUE"""),45835.66666666667)</f>
        <v>45835.66667</v>
      </c>
      <c r="N374" s="1">
        <f>IFERROR(__xludf.DUMMYFUNCTION("""COMPUTED_VALUE"""),6.8494847E7)</f>
        <v>68494847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IFERROR(__xludf.DUMMYFUNCTION("""COMPUTED_VALUE"""),184.92)</f>
        <v>184.92</v>
      </c>
      <c r="D375" s="2">
        <f>IFERROR(__xludf.DUMMYFUNCTION("""COMPUTED_VALUE"""),45838.66666666667)</f>
        <v>45838.66667</v>
      </c>
      <c r="E375" s="1">
        <f>IFERROR(__xludf.DUMMYFUNCTION("""COMPUTED_VALUE"""),189.65)</f>
        <v>189.65</v>
      </c>
      <c r="G375" s="2">
        <f>IFERROR(__xludf.DUMMYFUNCTION("""COMPUTED_VALUE"""),45838.66666666667)</f>
        <v>45838.66667</v>
      </c>
      <c r="H375" s="1">
        <f>IFERROR(__xludf.DUMMYFUNCTION("""COMPUTED_VALUE"""),184.92)</f>
        <v>184.92</v>
      </c>
      <c r="J375" s="2">
        <f>IFERROR(__xludf.DUMMYFUNCTION("""COMPUTED_VALUE"""),45838.66666666667)</f>
        <v>45838.66667</v>
      </c>
      <c r="K375" s="1">
        <f>IFERROR(__xludf.DUMMYFUNCTION("""COMPUTED_VALUE"""),189.38)</f>
        <v>189.38</v>
      </c>
      <c r="M375" s="2">
        <f>IFERROR(__xludf.DUMMYFUNCTION("""COMPUTED_VALUE"""),45838.66666666667)</f>
        <v>45838.66667</v>
      </c>
      <c r="N375" s="1">
        <f>IFERROR(__xludf.DUMMYFUNCTION("""COMPUTED_VALUE"""),7.3540093E7)</f>
        <v>73540093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IFERROR(__xludf.DUMMYFUNCTION("""COMPUTED_VALUE"""),189.88)</f>
        <v>189.88</v>
      </c>
      <c r="D376" s="2">
        <f>IFERROR(__xludf.DUMMYFUNCTION("""COMPUTED_VALUE"""),45839.66666666667)</f>
        <v>45839.66667</v>
      </c>
      <c r="E376" s="1">
        <f>IFERROR(__xludf.DUMMYFUNCTION("""COMPUTED_VALUE"""),191.36)</f>
        <v>191.36</v>
      </c>
      <c r="G376" s="2">
        <f>IFERROR(__xludf.DUMMYFUNCTION("""COMPUTED_VALUE"""),45839.66666666667)</f>
        <v>45839.66667</v>
      </c>
      <c r="H376" s="1">
        <f>IFERROR(__xludf.DUMMYFUNCTION("""COMPUTED_VALUE"""),189.41)</f>
        <v>189.41</v>
      </c>
      <c r="J376" s="2">
        <f>IFERROR(__xludf.DUMMYFUNCTION("""COMPUTED_VALUE"""),45839.66666666667)</f>
        <v>45839.66667</v>
      </c>
      <c r="K376" s="1">
        <f>IFERROR(__xludf.DUMMYFUNCTION("""COMPUTED_VALUE"""),190.44)</f>
        <v>190.44</v>
      </c>
      <c r="M376" s="2">
        <f>IFERROR(__xludf.DUMMYFUNCTION("""COMPUTED_VALUE"""),45839.66666666667)</f>
        <v>45839.66667</v>
      </c>
      <c r="N376" s="1">
        <f>IFERROR(__xludf.DUMMYFUNCTION("""COMPUTED_VALUE"""),5.2834215E7)</f>
        <v>52834215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IFERROR(__xludf.DUMMYFUNCTION("""COMPUTED_VALUE"""),190.32)</f>
        <v>190.32</v>
      </c>
      <c r="D377" s="2">
        <f>IFERROR(__xludf.DUMMYFUNCTION("""COMPUTED_VALUE"""),45840.66666666667)</f>
        <v>45840.66667</v>
      </c>
      <c r="E377" s="1">
        <f>IFERROR(__xludf.DUMMYFUNCTION("""COMPUTED_VALUE"""),190.86)</f>
        <v>190.86</v>
      </c>
      <c r="G377" s="2">
        <f>IFERROR(__xludf.DUMMYFUNCTION("""COMPUTED_VALUE"""),45840.66666666667)</f>
        <v>45840.66667</v>
      </c>
      <c r="H377" s="1">
        <f>IFERROR(__xludf.DUMMYFUNCTION("""COMPUTED_VALUE"""),188.01)</f>
        <v>188.01</v>
      </c>
      <c r="J377" s="2">
        <f>IFERROR(__xludf.DUMMYFUNCTION("""COMPUTED_VALUE"""),45840.66666666667)</f>
        <v>45840.66667</v>
      </c>
      <c r="K377" s="1">
        <f>IFERROR(__xludf.DUMMYFUNCTION("""COMPUTED_VALUE"""),188.07)</f>
        <v>188.07</v>
      </c>
      <c r="M377" s="2">
        <f>IFERROR(__xludf.DUMMYFUNCTION("""COMPUTED_VALUE"""),45840.66666666667)</f>
        <v>45840.66667</v>
      </c>
      <c r="N377" s="1">
        <f>IFERROR(__xludf.DUMMYFUNCTION("""COMPUTED_VALUE"""),6.5083673E7)</f>
        <v>65083673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IFERROR(__xludf.DUMMYFUNCTION("""COMPUTED_VALUE"""),188.04)</f>
        <v>188.04</v>
      </c>
      <c r="D378" s="2">
        <f>IFERROR(__xludf.DUMMYFUNCTION("""COMPUTED_VALUE"""),45841.54166666667)</f>
        <v>45841.54167</v>
      </c>
      <c r="E378" s="1">
        <f>IFERROR(__xludf.DUMMYFUNCTION("""COMPUTED_VALUE"""),188.95)</f>
        <v>188.95</v>
      </c>
      <c r="G378" s="2">
        <f>IFERROR(__xludf.DUMMYFUNCTION("""COMPUTED_VALUE"""),45841.54166666667)</f>
        <v>45841.54167</v>
      </c>
      <c r="H378" s="1">
        <f>IFERROR(__xludf.DUMMYFUNCTION("""COMPUTED_VALUE"""),187.47)</f>
        <v>187.47</v>
      </c>
      <c r="J378" s="2">
        <f>IFERROR(__xludf.DUMMYFUNCTION("""COMPUTED_VALUE"""),45841.54166666667)</f>
        <v>45841.54167</v>
      </c>
      <c r="K378" s="1">
        <f>IFERROR(__xludf.DUMMYFUNCTION("""COMPUTED_VALUE"""),188.72)</f>
        <v>188.72</v>
      </c>
      <c r="M378" s="2">
        <f>IFERROR(__xludf.DUMMYFUNCTION("""COMPUTED_VALUE"""),45841.54166666667)</f>
        <v>45841.54167</v>
      </c>
      <c r="N378" s="1">
        <f>IFERROR(__xludf.DUMMYFUNCTION("""COMPUTED_VALUE"""),3.4153703E7)</f>
        <v>34153703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IFERROR(__xludf.DUMMYFUNCTION("""COMPUTED_VALUE"""),188.75)</f>
        <v>188.75</v>
      </c>
      <c r="D379" s="2">
        <f>IFERROR(__xludf.DUMMYFUNCTION("""COMPUTED_VALUE"""),45845.66666666667)</f>
        <v>45845.66667</v>
      </c>
      <c r="E379" s="1">
        <f>IFERROR(__xludf.DUMMYFUNCTION("""COMPUTED_VALUE"""),188.75)</f>
        <v>188.75</v>
      </c>
      <c r="G379" s="2">
        <f>IFERROR(__xludf.DUMMYFUNCTION("""COMPUTED_VALUE"""),45845.66666666667)</f>
        <v>45845.66667</v>
      </c>
      <c r="H379" s="1">
        <f>IFERROR(__xludf.DUMMYFUNCTION("""COMPUTED_VALUE"""),186.58)</f>
        <v>186.58</v>
      </c>
      <c r="J379" s="2">
        <f>IFERROR(__xludf.DUMMYFUNCTION("""COMPUTED_VALUE"""),45845.66666666667)</f>
        <v>45845.66667</v>
      </c>
      <c r="K379" s="1">
        <f>IFERROR(__xludf.DUMMYFUNCTION("""COMPUTED_VALUE"""),187.14)</f>
        <v>187.14</v>
      </c>
      <c r="M379" s="2">
        <f>IFERROR(__xludf.DUMMYFUNCTION("""COMPUTED_VALUE"""),45845.66666666667)</f>
        <v>45845.66667</v>
      </c>
      <c r="N379" s="1">
        <f>IFERROR(__xludf.DUMMYFUNCTION("""COMPUTED_VALUE"""),4.9528819E7)</f>
        <v>49528819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IFERROR(__xludf.DUMMYFUNCTION("""COMPUTED_VALUE"""),186.29)</f>
        <v>186.29</v>
      </c>
      <c r="D380" s="2">
        <f>IFERROR(__xludf.DUMMYFUNCTION("""COMPUTED_VALUE"""),45846.66666666667)</f>
        <v>45846.66667</v>
      </c>
      <c r="E380" s="1">
        <f>IFERROR(__xludf.DUMMYFUNCTION("""COMPUTED_VALUE"""),187.63)</f>
        <v>187.63</v>
      </c>
      <c r="G380" s="2">
        <f>IFERROR(__xludf.DUMMYFUNCTION("""COMPUTED_VALUE"""),45846.66666666667)</f>
        <v>45846.66667</v>
      </c>
      <c r="H380" s="1">
        <f>IFERROR(__xludf.DUMMYFUNCTION("""COMPUTED_VALUE"""),185.73)</f>
        <v>185.73</v>
      </c>
      <c r="J380" s="2">
        <f>IFERROR(__xludf.DUMMYFUNCTION("""COMPUTED_VALUE"""),45846.66666666667)</f>
        <v>45846.66667</v>
      </c>
      <c r="K380" s="1">
        <f>IFERROR(__xludf.DUMMYFUNCTION("""COMPUTED_VALUE"""),186.94)</f>
        <v>186.94</v>
      </c>
      <c r="M380" s="2">
        <f>IFERROR(__xludf.DUMMYFUNCTION("""COMPUTED_VALUE"""),45846.66666666667)</f>
        <v>45846.66667</v>
      </c>
      <c r="N380" s="1">
        <f>IFERROR(__xludf.DUMMYFUNCTION("""COMPUTED_VALUE"""),4.6994036E7)</f>
        <v>46994036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IFERROR(__xludf.DUMMYFUNCTION("""COMPUTED_VALUE"""),186.68)</f>
        <v>186.68</v>
      </c>
      <c r="D381" s="2">
        <f>IFERROR(__xludf.DUMMYFUNCTION("""COMPUTED_VALUE"""),45847.66666666667)</f>
        <v>45847.66667</v>
      </c>
      <c r="E381" s="1">
        <f>IFERROR(__xludf.DUMMYFUNCTION("""COMPUTED_VALUE"""),186.86)</f>
        <v>186.86</v>
      </c>
      <c r="G381" s="2">
        <f>IFERROR(__xludf.DUMMYFUNCTION("""COMPUTED_VALUE"""),45847.66666666667)</f>
        <v>45847.66667</v>
      </c>
      <c r="H381" s="1">
        <f>IFERROR(__xludf.DUMMYFUNCTION("""COMPUTED_VALUE"""),184.44)</f>
        <v>184.44</v>
      </c>
      <c r="J381" s="2">
        <f>IFERROR(__xludf.DUMMYFUNCTION("""COMPUTED_VALUE"""),45847.66666666667)</f>
        <v>45847.66667</v>
      </c>
      <c r="K381" s="1">
        <f>IFERROR(__xludf.DUMMYFUNCTION("""COMPUTED_VALUE"""),185.09)</f>
        <v>185.09</v>
      </c>
      <c r="M381" s="2">
        <f>IFERROR(__xludf.DUMMYFUNCTION("""COMPUTED_VALUE"""),45847.66666666667)</f>
        <v>45847.66667</v>
      </c>
      <c r="N381" s="1">
        <f>IFERROR(__xludf.DUMMYFUNCTION("""COMPUTED_VALUE"""),6.4013468E7)</f>
        <v>64013468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IFERROR(__xludf.DUMMYFUNCTION("""COMPUTED_VALUE"""),182.57)</f>
        <v>182.57</v>
      </c>
      <c r="D382" s="2">
        <f>IFERROR(__xludf.DUMMYFUNCTION("""COMPUTED_VALUE"""),45848.66666666667)</f>
        <v>45848.66667</v>
      </c>
      <c r="E382" s="1">
        <f>IFERROR(__xludf.DUMMYFUNCTION("""COMPUTED_VALUE"""),183.11)</f>
        <v>183.11</v>
      </c>
      <c r="G382" s="2">
        <f>IFERROR(__xludf.DUMMYFUNCTION("""COMPUTED_VALUE"""),45848.66666666667)</f>
        <v>45848.66667</v>
      </c>
      <c r="H382" s="1">
        <f>IFERROR(__xludf.DUMMYFUNCTION("""COMPUTED_VALUE"""),181.57)</f>
        <v>181.57</v>
      </c>
      <c r="J382" s="2">
        <f>IFERROR(__xludf.DUMMYFUNCTION("""COMPUTED_VALUE"""),45848.66666666667)</f>
        <v>45848.66667</v>
      </c>
      <c r="K382" s="1">
        <f>IFERROR(__xludf.DUMMYFUNCTION("""COMPUTED_VALUE"""),182.18)</f>
        <v>182.18</v>
      </c>
      <c r="M382" s="2">
        <f>IFERROR(__xludf.DUMMYFUNCTION("""COMPUTED_VALUE"""),45848.66666666667)</f>
        <v>45848.66667</v>
      </c>
      <c r="N382" s="1">
        <f>IFERROR(__xludf.DUMMYFUNCTION("""COMPUTED_VALUE"""),5.1303805E7)</f>
        <v>51303805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IFERROR(__xludf.DUMMYFUNCTION("""COMPUTED_VALUE"""),181.92)</f>
        <v>181.92</v>
      </c>
      <c r="D383" s="2">
        <f>IFERROR(__xludf.DUMMYFUNCTION("""COMPUTED_VALUE"""),45849.66666666667)</f>
        <v>45849.66667</v>
      </c>
      <c r="E383" s="1">
        <f>IFERROR(__xludf.DUMMYFUNCTION("""COMPUTED_VALUE"""),181.92)</f>
        <v>181.92</v>
      </c>
      <c r="G383" s="2">
        <f>IFERROR(__xludf.DUMMYFUNCTION("""COMPUTED_VALUE"""),45849.66666666667)</f>
        <v>45849.66667</v>
      </c>
      <c r="H383" s="1">
        <f>IFERROR(__xludf.DUMMYFUNCTION("""COMPUTED_VALUE"""),178.41)</f>
        <v>178.41</v>
      </c>
      <c r="J383" s="2">
        <f>IFERROR(__xludf.DUMMYFUNCTION("""COMPUTED_VALUE"""),45849.66666666667)</f>
        <v>45849.66667</v>
      </c>
      <c r="K383" s="1">
        <f>IFERROR(__xludf.DUMMYFUNCTION("""COMPUTED_VALUE"""),179.75)</f>
        <v>179.75</v>
      </c>
      <c r="M383" s="2">
        <f>IFERROR(__xludf.DUMMYFUNCTION("""COMPUTED_VALUE"""),45849.66666666667)</f>
        <v>45849.66667</v>
      </c>
      <c r="N383" s="1">
        <f>IFERROR(__xludf.DUMMYFUNCTION("""COMPUTED_VALUE"""),6.7835696E7)</f>
        <v>67835696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IFERROR(__xludf.DUMMYFUNCTION("""COMPUTED_VALUE"""),179.86)</f>
        <v>179.86</v>
      </c>
      <c r="D384" s="2">
        <f>IFERROR(__xludf.DUMMYFUNCTION("""COMPUTED_VALUE"""),45852.66666666667)</f>
        <v>45852.66667</v>
      </c>
      <c r="E384" s="1">
        <f>IFERROR(__xludf.DUMMYFUNCTION("""COMPUTED_VALUE"""),181.67)</f>
        <v>181.67</v>
      </c>
      <c r="G384" s="2">
        <f>IFERROR(__xludf.DUMMYFUNCTION("""COMPUTED_VALUE"""),45852.66666666667)</f>
        <v>45852.66667</v>
      </c>
      <c r="H384" s="1">
        <f>IFERROR(__xludf.DUMMYFUNCTION("""COMPUTED_VALUE"""),179.86)</f>
        <v>179.86</v>
      </c>
      <c r="J384" s="2">
        <f>IFERROR(__xludf.DUMMYFUNCTION("""COMPUTED_VALUE"""),45852.66666666667)</f>
        <v>45852.66667</v>
      </c>
      <c r="K384" s="1">
        <f>IFERROR(__xludf.DUMMYFUNCTION("""COMPUTED_VALUE"""),180.26)</f>
        <v>180.26</v>
      </c>
      <c r="M384" s="2">
        <f>IFERROR(__xludf.DUMMYFUNCTION("""COMPUTED_VALUE"""),45852.66666666667)</f>
        <v>45852.66667</v>
      </c>
      <c r="N384" s="1">
        <f>IFERROR(__xludf.DUMMYFUNCTION("""COMPUTED_VALUE"""),5.0761469E7)</f>
        <v>50761469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IFERROR(__xludf.DUMMYFUNCTION("""COMPUTED_VALUE"""),179.12)</f>
        <v>179.12</v>
      </c>
      <c r="D385" s="2">
        <f>IFERROR(__xludf.DUMMYFUNCTION("""COMPUTED_VALUE"""),45853.66666666667)</f>
        <v>45853.66667</v>
      </c>
      <c r="E385" s="1">
        <f>IFERROR(__xludf.DUMMYFUNCTION("""COMPUTED_VALUE"""),180.0)</f>
        <v>180</v>
      </c>
      <c r="G385" s="2">
        <f>IFERROR(__xludf.DUMMYFUNCTION("""COMPUTED_VALUE"""),45853.66666666667)</f>
        <v>45853.66667</v>
      </c>
      <c r="H385" s="1">
        <f>IFERROR(__xludf.DUMMYFUNCTION("""COMPUTED_VALUE"""),178.08)</f>
        <v>178.08</v>
      </c>
      <c r="J385" s="2">
        <f>IFERROR(__xludf.DUMMYFUNCTION("""COMPUTED_VALUE"""),45853.66666666667)</f>
        <v>45853.66667</v>
      </c>
      <c r="K385" s="1">
        <f>IFERROR(__xludf.DUMMYFUNCTION("""COMPUTED_VALUE"""),179.02)</f>
        <v>179.02</v>
      </c>
      <c r="M385" s="2">
        <f>IFERROR(__xludf.DUMMYFUNCTION("""COMPUTED_VALUE"""),45853.66666666667)</f>
        <v>45853.66667</v>
      </c>
      <c r="N385" s="1">
        <f>IFERROR(__xludf.DUMMYFUNCTION("""COMPUTED_VALUE"""),5.3313409E7)</f>
        <v>53313409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IFERROR(__xludf.DUMMYFUNCTION("""COMPUTED_VALUE"""),179.13)</f>
        <v>179.13</v>
      </c>
      <c r="D386" s="2">
        <f>IFERROR(__xludf.DUMMYFUNCTION("""COMPUTED_VALUE"""),45854.66666666667)</f>
        <v>45854.66667</v>
      </c>
      <c r="E386" s="1">
        <f>IFERROR(__xludf.DUMMYFUNCTION("""COMPUTED_VALUE"""),180.07)</f>
        <v>180.07</v>
      </c>
      <c r="G386" s="2">
        <f>IFERROR(__xludf.DUMMYFUNCTION("""COMPUTED_VALUE"""),45854.66666666667)</f>
        <v>45854.66667</v>
      </c>
      <c r="H386" s="1">
        <f>IFERROR(__xludf.DUMMYFUNCTION("""COMPUTED_VALUE"""),178.81)</f>
        <v>178.81</v>
      </c>
      <c r="J386" s="2">
        <f>IFERROR(__xludf.DUMMYFUNCTION("""COMPUTED_VALUE"""),45854.66666666667)</f>
        <v>45854.66667</v>
      </c>
      <c r="K386" s="1">
        <f>IFERROR(__xludf.DUMMYFUNCTION("""COMPUTED_VALUE"""),179.3)</f>
        <v>179.3</v>
      </c>
      <c r="M386" s="2">
        <f>IFERROR(__xludf.DUMMYFUNCTION("""COMPUTED_VALUE"""),45854.66666666667)</f>
        <v>45854.66667</v>
      </c>
      <c r="N386" s="1">
        <f>IFERROR(__xludf.DUMMYFUNCTION("""COMPUTED_VALUE"""),4.7318144E7)</f>
        <v>47318144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IFERROR(__xludf.DUMMYFUNCTION("""COMPUTED_VALUE"""),178.65)</f>
        <v>178.65</v>
      </c>
      <c r="D387" s="2">
        <f>IFERROR(__xludf.DUMMYFUNCTION("""COMPUTED_VALUE"""),45855.66666666667)</f>
        <v>45855.66667</v>
      </c>
      <c r="E387" s="1">
        <f>IFERROR(__xludf.DUMMYFUNCTION("""COMPUTED_VALUE"""),179.6)</f>
        <v>179.6</v>
      </c>
      <c r="G387" s="2">
        <f>IFERROR(__xludf.DUMMYFUNCTION("""COMPUTED_VALUE"""),45855.66666666667)</f>
        <v>45855.66667</v>
      </c>
      <c r="H387" s="1">
        <f>IFERROR(__xludf.DUMMYFUNCTION("""COMPUTED_VALUE"""),177.87)</f>
        <v>177.87</v>
      </c>
      <c r="J387" s="2">
        <f>IFERROR(__xludf.DUMMYFUNCTION("""COMPUTED_VALUE"""),45855.66666666667)</f>
        <v>45855.66667</v>
      </c>
      <c r="K387" s="1">
        <f>IFERROR(__xludf.DUMMYFUNCTION("""COMPUTED_VALUE"""),178.64)</f>
        <v>178.64</v>
      </c>
      <c r="M387" s="2">
        <f>IFERROR(__xludf.DUMMYFUNCTION("""COMPUTED_VALUE"""),45855.66666666667)</f>
        <v>45855.66667</v>
      </c>
      <c r="N387" s="1">
        <f>IFERROR(__xludf.DUMMYFUNCTION("""COMPUTED_VALUE"""),4.9610571E7)</f>
        <v>49610571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IFERROR(__xludf.DUMMYFUNCTION("""COMPUTED_VALUE"""),178.85)</f>
        <v>178.85</v>
      </c>
      <c r="D388" s="2">
        <f>IFERROR(__xludf.DUMMYFUNCTION("""COMPUTED_VALUE"""),45856.66666666667)</f>
        <v>45856.66667</v>
      </c>
      <c r="E388" s="1">
        <f>IFERROR(__xludf.DUMMYFUNCTION("""COMPUTED_VALUE"""),179.16)</f>
        <v>179.16</v>
      </c>
      <c r="G388" s="2">
        <f>IFERROR(__xludf.DUMMYFUNCTION("""COMPUTED_VALUE"""),45856.66666666667)</f>
        <v>45856.66667</v>
      </c>
      <c r="H388" s="1">
        <f>IFERROR(__xludf.DUMMYFUNCTION("""COMPUTED_VALUE"""),177.9)</f>
        <v>177.9</v>
      </c>
      <c r="J388" s="2">
        <f>IFERROR(__xludf.DUMMYFUNCTION("""COMPUTED_VALUE"""),45856.66666666667)</f>
        <v>45856.66667</v>
      </c>
      <c r="K388" s="1">
        <f>IFERROR(__xludf.DUMMYFUNCTION("""COMPUTED_VALUE"""),178.37)</f>
        <v>178.37</v>
      </c>
      <c r="M388" s="2">
        <f>IFERROR(__xludf.DUMMYFUNCTION("""COMPUTED_VALUE"""),45856.66666666667)</f>
        <v>45856.66667</v>
      </c>
      <c r="N388" s="1">
        <f>IFERROR(__xludf.DUMMYFUNCTION("""COMPUTED_VALUE"""),5.4661214E7)</f>
        <v>54661214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IFERROR(__xludf.DUMMYFUNCTION("""COMPUTED_VALUE"""),181.92)</f>
        <v>181.92</v>
      </c>
      <c r="D389" s="2">
        <f>IFERROR(__xludf.DUMMYFUNCTION("""COMPUTED_VALUE"""),45859.66666666667)</f>
        <v>45859.66667</v>
      </c>
      <c r="E389" s="1">
        <f>IFERROR(__xludf.DUMMYFUNCTION("""COMPUTED_VALUE"""),184.69)</f>
        <v>184.69</v>
      </c>
      <c r="G389" s="2">
        <f>IFERROR(__xludf.DUMMYFUNCTION("""COMPUTED_VALUE"""),45859.66666666667)</f>
        <v>45859.66667</v>
      </c>
      <c r="H389" s="1">
        <f>IFERROR(__xludf.DUMMYFUNCTION("""COMPUTED_VALUE"""),181.16)</f>
        <v>181.16</v>
      </c>
      <c r="J389" s="2">
        <f>IFERROR(__xludf.DUMMYFUNCTION("""COMPUTED_VALUE"""),45859.66666666667)</f>
        <v>45859.66667</v>
      </c>
      <c r="K389" s="1">
        <f>IFERROR(__xludf.DUMMYFUNCTION("""COMPUTED_VALUE"""),183.07)</f>
        <v>183.07</v>
      </c>
      <c r="M389" s="2">
        <f>IFERROR(__xludf.DUMMYFUNCTION("""COMPUTED_VALUE"""),45859.66666666667)</f>
        <v>45859.66667</v>
      </c>
      <c r="N389" s="1">
        <f>IFERROR(__xludf.DUMMYFUNCTION("""COMPUTED_VALUE"""),9.2284941E7)</f>
        <v>92284941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IFERROR(__xludf.DUMMYFUNCTION("""COMPUTED_VALUE"""),183.7)</f>
        <v>183.7</v>
      </c>
      <c r="D390" s="2">
        <f>IFERROR(__xludf.DUMMYFUNCTION("""COMPUTED_VALUE"""),45860.66666666667)</f>
        <v>45860.66667</v>
      </c>
      <c r="E390" s="1">
        <f>IFERROR(__xludf.DUMMYFUNCTION("""COMPUTED_VALUE"""),186.56)</f>
        <v>186.56</v>
      </c>
      <c r="G390" s="2">
        <f>IFERROR(__xludf.DUMMYFUNCTION("""COMPUTED_VALUE"""),45860.66666666667)</f>
        <v>45860.66667</v>
      </c>
      <c r="H390" s="1">
        <f>IFERROR(__xludf.DUMMYFUNCTION("""COMPUTED_VALUE"""),182.9)</f>
        <v>182.9</v>
      </c>
      <c r="J390" s="2">
        <f>IFERROR(__xludf.DUMMYFUNCTION("""COMPUTED_VALUE"""),45860.66666666667)</f>
        <v>45860.66667</v>
      </c>
      <c r="K390" s="1">
        <f>IFERROR(__xludf.DUMMYFUNCTION("""COMPUTED_VALUE"""),184.02)</f>
        <v>184.02</v>
      </c>
      <c r="M390" s="2">
        <f>IFERROR(__xludf.DUMMYFUNCTION("""COMPUTED_VALUE"""),45860.66666666667)</f>
        <v>45860.66667</v>
      </c>
      <c r="N390" s="1">
        <f>IFERROR(__xludf.DUMMYFUNCTION("""COMPUTED_VALUE"""),6.4255944E7)</f>
        <v>64255944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IFERROR(__xludf.DUMMYFUNCTION("""COMPUTED_VALUE"""),179.87)</f>
        <v>179.87</v>
      </c>
      <c r="D391" s="2">
        <f>IFERROR(__xludf.DUMMYFUNCTION("""COMPUTED_VALUE"""),45861.66666666667)</f>
        <v>45861.66667</v>
      </c>
      <c r="E391" s="1">
        <f>IFERROR(__xludf.DUMMYFUNCTION("""COMPUTED_VALUE"""),184.86)</f>
        <v>184.86</v>
      </c>
      <c r="G391" s="2">
        <f>IFERROR(__xludf.DUMMYFUNCTION("""COMPUTED_VALUE"""),45861.66666666667)</f>
        <v>45861.66667</v>
      </c>
      <c r="H391" s="1">
        <f>IFERROR(__xludf.DUMMYFUNCTION("""COMPUTED_VALUE"""),178.82)</f>
        <v>178.82</v>
      </c>
      <c r="J391" s="2">
        <f>IFERROR(__xludf.DUMMYFUNCTION("""COMPUTED_VALUE"""),45861.66666666667)</f>
        <v>45861.66667</v>
      </c>
      <c r="K391" s="1">
        <f>IFERROR(__xludf.DUMMYFUNCTION("""COMPUTED_VALUE"""),184.83)</f>
        <v>184.83</v>
      </c>
      <c r="M391" s="2">
        <f>IFERROR(__xludf.DUMMYFUNCTION("""COMPUTED_VALUE"""),45861.66666666667)</f>
        <v>45861.66667</v>
      </c>
      <c r="N391" s="1">
        <f>IFERROR(__xludf.DUMMYFUNCTION("""COMPUTED_VALUE"""),9.5572206E7)</f>
        <v>95572206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IFERROR(__xludf.DUMMYFUNCTION("""COMPUTED_VALUE"""),186.68)</f>
        <v>186.68</v>
      </c>
      <c r="D392" s="2">
        <f>IFERROR(__xludf.DUMMYFUNCTION("""COMPUTED_VALUE"""),45862.66666666667)</f>
        <v>45862.66667</v>
      </c>
      <c r="E392" s="1">
        <f>IFERROR(__xludf.DUMMYFUNCTION("""COMPUTED_VALUE"""),189.43)</f>
        <v>189.43</v>
      </c>
      <c r="G392" s="2">
        <f>IFERROR(__xludf.DUMMYFUNCTION("""COMPUTED_VALUE"""),45862.66666666667)</f>
        <v>45862.66667</v>
      </c>
      <c r="H392" s="1">
        <f>IFERROR(__xludf.DUMMYFUNCTION("""COMPUTED_VALUE"""),186.6)</f>
        <v>186.6</v>
      </c>
      <c r="J392" s="2">
        <f>IFERROR(__xludf.DUMMYFUNCTION("""COMPUTED_VALUE"""),45862.66666666667)</f>
        <v>45862.66667</v>
      </c>
      <c r="K392" s="1">
        <f>IFERROR(__xludf.DUMMYFUNCTION("""COMPUTED_VALUE"""),188.03)</f>
        <v>188.03</v>
      </c>
      <c r="M392" s="2">
        <f>IFERROR(__xludf.DUMMYFUNCTION("""COMPUTED_VALUE"""),45862.66666666667)</f>
        <v>45862.66667</v>
      </c>
      <c r="N392" s="1">
        <f>IFERROR(__xludf.DUMMYFUNCTION("""COMPUTED_VALUE"""),8.4194678E7)</f>
        <v>84194678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IFERROR(__xludf.DUMMYFUNCTION("""COMPUTED_VALUE"""),188.16)</f>
        <v>188.16</v>
      </c>
      <c r="D393" s="2">
        <f>IFERROR(__xludf.DUMMYFUNCTION("""COMPUTED_VALUE"""),45863.66666666667)</f>
        <v>45863.66667</v>
      </c>
      <c r="E393" s="1">
        <f>IFERROR(__xludf.DUMMYFUNCTION("""COMPUTED_VALUE"""),189.47)</f>
        <v>189.47</v>
      </c>
      <c r="G393" s="2">
        <f>IFERROR(__xludf.DUMMYFUNCTION("""COMPUTED_VALUE"""),45863.66666666667)</f>
        <v>45863.66667</v>
      </c>
      <c r="H393" s="1">
        <f>IFERROR(__xludf.DUMMYFUNCTION("""COMPUTED_VALUE"""),187.29)</f>
        <v>187.29</v>
      </c>
      <c r="J393" s="2">
        <f>IFERROR(__xludf.DUMMYFUNCTION("""COMPUTED_VALUE"""),45863.66666666667)</f>
        <v>45863.66667</v>
      </c>
      <c r="K393" s="1">
        <f>IFERROR(__xludf.DUMMYFUNCTION("""COMPUTED_VALUE"""),187.54)</f>
        <v>187.54</v>
      </c>
      <c r="M393" s="2">
        <f>IFERROR(__xludf.DUMMYFUNCTION("""COMPUTED_VALUE"""),45863.66666666667)</f>
        <v>45863.66667</v>
      </c>
      <c r="N393" s="1">
        <f>IFERROR(__xludf.DUMMYFUNCTION("""COMPUTED_VALUE"""),5.7783538E7)</f>
        <v>57783538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IFERROR(__xludf.DUMMYFUNCTION("""COMPUTED_VALUE"""),186.62)</f>
        <v>186.62</v>
      </c>
      <c r="D394" s="2">
        <f>IFERROR(__xludf.DUMMYFUNCTION("""COMPUTED_VALUE"""),45866.66666666667)</f>
        <v>45866.66667</v>
      </c>
      <c r="E394" s="1">
        <f>IFERROR(__xludf.DUMMYFUNCTION("""COMPUTED_VALUE"""),186.62)</f>
        <v>186.62</v>
      </c>
      <c r="G394" s="2">
        <f>IFERROR(__xludf.DUMMYFUNCTION("""COMPUTED_VALUE"""),45866.66666666667)</f>
        <v>45866.66667</v>
      </c>
      <c r="H394" s="1">
        <f>IFERROR(__xludf.DUMMYFUNCTION("""COMPUTED_VALUE"""),183.96)</f>
        <v>183.96</v>
      </c>
      <c r="J394" s="2">
        <f>IFERROR(__xludf.DUMMYFUNCTION("""COMPUTED_VALUE"""),45866.66666666667)</f>
        <v>45866.66667</v>
      </c>
      <c r="K394" s="1">
        <f>IFERROR(__xludf.DUMMYFUNCTION("""COMPUTED_VALUE"""),184.4)</f>
        <v>184.4</v>
      </c>
      <c r="M394" s="2">
        <f>IFERROR(__xludf.DUMMYFUNCTION("""COMPUTED_VALUE"""),45866.66666666667)</f>
        <v>45866.66667</v>
      </c>
      <c r="N394" s="1">
        <f>IFERROR(__xludf.DUMMYFUNCTION("""COMPUTED_VALUE"""),5.3643233E7)</f>
        <v>53643233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IFERROR(__xludf.DUMMYFUNCTION("""COMPUTED_VALUE"""),184.96)</f>
        <v>184.96</v>
      </c>
      <c r="D395" s="2">
        <f>IFERROR(__xludf.DUMMYFUNCTION("""COMPUTED_VALUE"""),45867.66666666667)</f>
        <v>45867.66667</v>
      </c>
      <c r="E395" s="1">
        <f>IFERROR(__xludf.DUMMYFUNCTION("""COMPUTED_VALUE"""),186.67)</f>
        <v>186.67</v>
      </c>
      <c r="G395" s="2">
        <f>IFERROR(__xludf.DUMMYFUNCTION("""COMPUTED_VALUE"""),45867.66666666667)</f>
        <v>45867.66667</v>
      </c>
      <c r="H395" s="1">
        <f>IFERROR(__xludf.DUMMYFUNCTION("""COMPUTED_VALUE"""),184.2)</f>
        <v>184.2</v>
      </c>
      <c r="J395" s="2">
        <f>IFERROR(__xludf.DUMMYFUNCTION("""COMPUTED_VALUE"""),45867.66666666667)</f>
        <v>45867.66667</v>
      </c>
      <c r="K395" s="1">
        <f>IFERROR(__xludf.DUMMYFUNCTION("""COMPUTED_VALUE"""),184.62)</f>
        <v>184.62</v>
      </c>
      <c r="M395" s="2">
        <f>IFERROR(__xludf.DUMMYFUNCTION("""COMPUTED_VALUE"""),45867.66666666667)</f>
        <v>45867.66667</v>
      </c>
      <c r="N395" s="1">
        <f>IFERROR(__xludf.DUMMYFUNCTION("""COMPUTED_VALUE"""),5.4051032E7)</f>
        <v>54051032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IFERROR(__xludf.DUMMYFUNCTION("""COMPUTED_VALUE"""),184.2)</f>
        <v>184.2</v>
      </c>
      <c r="D396" s="2">
        <f>IFERROR(__xludf.DUMMYFUNCTION("""COMPUTED_VALUE"""),45868.66666666667)</f>
        <v>45868.66667</v>
      </c>
      <c r="E396" s="1">
        <f>IFERROR(__xludf.DUMMYFUNCTION("""COMPUTED_VALUE"""),186.03)</f>
        <v>186.03</v>
      </c>
      <c r="G396" s="2">
        <f>IFERROR(__xludf.DUMMYFUNCTION("""COMPUTED_VALUE"""),45868.66666666667)</f>
        <v>45868.66667</v>
      </c>
      <c r="H396" s="1">
        <f>IFERROR(__xludf.DUMMYFUNCTION("""COMPUTED_VALUE"""),183.82)</f>
        <v>183.82</v>
      </c>
      <c r="J396" s="2">
        <f>IFERROR(__xludf.DUMMYFUNCTION("""COMPUTED_VALUE"""),45868.66666666667)</f>
        <v>45868.66667</v>
      </c>
      <c r="K396" s="1">
        <f>IFERROR(__xludf.DUMMYFUNCTION("""COMPUTED_VALUE"""),185.11)</f>
        <v>185.11</v>
      </c>
      <c r="M396" s="2">
        <f>IFERROR(__xludf.DUMMYFUNCTION("""COMPUTED_VALUE"""),45868.66666666667)</f>
        <v>45868.66667</v>
      </c>
      <c r="N396" s="1">
        <f>IFERROR(__xludf.DUMMYFUNCTION("""COMPUTED_VALUE"""),5.2177405E7)</f>
        <v>52177405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IFERROR(__xludf.DUMMYFUNCTION("""COMPUTED_VALUE"""),183.86)</f>
        <v>183.86</v>
      </c>
      <c r="D397" s="2">
        <f>IFERROR(__xludf.DUMMYFUNCTION("""COMPUTED_VALUE"""),45869.66666666667)</f>
        <v>45869.66667</v>
      </c>
      <c r="E397" s="1">
        <f>IFERROR(__xludf.DUMMYFUNCTION("""COMPUTED_VALUE"""),186.13)</f>
        <v>186.13</v>
      </c>
      <c r="G397" s="2">
        <f>IFERROR(__xludf.DUMMYFUNCTION("""COMPUTED_VALUE"""),45869.66666666667)</f>
        <v>45869.66667</v>
      </c>
      <c r="H397" s="1">
        <f>IFERROR(__xludf.DUMMYFUNCTION("""COMPUTED_VALUE"""),183.86)</f>
        <v>183.86</v>
      </c>
      <c r="J397" s="2">
        <f>IFERROR(__xludf.DUMMYFUNCTION("""COMPUTED_VALUE"""),45869.66666666667)</f>
        <v>45869.66667</v>
      </c>
      <c r="K397" s="1">
        <f>IFERROR(__xludf.DUMMYFUNCTION("""COMPUTED_VALUE"""),184.57)</f>
        <v>184.57</v>
      </c>
      <c r="M397" s="2">
        <f>IFERROR(__xludf.DUMMYFUNCTION("""COMPUTED_VALUE"""),45869.66666666667)</f>
        <v>45869.66667</v>
      </c>
      <c r="N397" s="1">
        <f>IFERROR(__xludf.DUMMYFUNCTION("""COMPUTED_VALUE"""),6.6806167E7)</f>
        <v>66806167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IFERROR(__xludf.DUMMYFUNCTION("""COMPUTED_VALUE"""),186.45)</f>
        <v>186.45</v>
      </c>
      <c r="D398" s="2">
        <f>IFERROR(__xludf.DUMMYFUNCTION("""COMPUTED_VALUE"""),45870.66666666667)</f>
        <v>45870.66667</v>
      </c>
      <c r="E398" s="1">
        <f>IFERROR(__xludf.DUMMYFUNCTION("""COMPUTED_VALUE"""),187.11)</f>
        <v>187.11</v>
      </c>
      <c r="G398" s="2">
        <f>IFERROR(__xludf.DUMMYFUNCTION("""COMPUTED_VALUE"""),45870.66666666667)</f>
        <v>45870.66667</v>
      </c>
      <c r="H398" s="1">
        <f>IFERROR(__xludf.DUMMYFUNCTION("""COMPUTED_VALUE"""),184.4)</f>
        <v>184.4</v>
      </c>
      <c r="J398" s="2">
        <f>IFERROR(__xludf.DUMMYFUNCTION("""COMPUTED_VALUE"""),45870.66666666667)</f>
        <v>45870.66667</v>
      </c>
      <c r="K398" s="1">
        <f>IFERROR(__xludf.DUMMYFUNCTION("""COMPUTED_VALUE"""),185.44)</f>
        <v>185.44</v>
      </c>
      <c r="M398" s="2">
        <f>IFERROR(__xludf.DUMMYFUNCTION("""COMPUTED_VALUE"""),45870.66666666667)</f>
        <v>45870.66667</v>
      </c>
      <c r="N398" s="1">
        <f>IFERROR(__xludf.DUMMYFUNCTION("""COMPUTED_VALUE"""),6.5400002E7)</f>
        <v>65400002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IFERROR(__xludf.DUMMYFUNCTION("""COMPUTED_VALUE"""),185.58)</f>
        <v>185.58</v>
      </c>
      <c r="D399" s="2">
        <f>IFERROR(__xludf.DUMMYFUNCTION("""COMPUTED_VALUE"""),45873.66666666667)</f>
        <v>45873.66667</v>
      </c>
      <c r="E399" s="1">
        <f>IFERROR(__xludf.DUMMYFUNCTION("""COMPUTED_VALUE"""),186.22)</f>
        <v>186.22</v>
      </c>
      <c r="G399" s="2">
        <f>IFERROR(__xludf.DUMMYFUNCTION("""COMPUTED_VALUE"""),45873.66666666667)</f>
        <v>45873.66667</v>
      </c>
      <c r="H399" s="1">
        <f>IFERROR(__xludf.DUMMYFUNCTION("""COMPUTED_VALUE"""),184.66)</f>
        <v>184.66</v>
      </c>
      <c r="J399" s="2">
        <f>IFERROR(__xludf.DUMMYFUNCTION("""COMPUTED_VALUE"""),45873.66666666667)</f>
        <v>45873.66667</v>
      </c>
      <c r="K399" s="1">
        <f>IFERROR(__xludf.DUMMYFUNCTION("""COMPUTED_VALUE"""),186.03)</f>
        <v>186.03</v>
      </c>
      <c r="M399" s="2">
        <f>IFERROR(__xludf.DUMMYFUNCTION("""COMPUTED_VALUE"""),45873.66666666667)</f>
        <v>45873.66667</v>
      </c>
      <c r="N399" s="1">
        <f>IFERROR(__xludf.DUMMYFUNCTION("""COMPUTED_VALUE"""),4.9149211E7)</f>
        <v>49149211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IFERROR(__xludf.DUMMYFUNCTION("""COMPUTED_VALUE"""),186.27)</f>
        <v>186.27</v>
      </c>
      <c r="D400" s="2">
        <f>IFERROR(__xludf.DUMMYFUNCTION("""COMPUTED_VALUE"""),45874.66666666667)</f>
        <v>45874.66667</v>
      </c>
      <c r="E400" s="1">
        <f>IFERROR(__xludf.DUMMYFUNCTION("""COMPUTED_VALUE"""),186.59)</f>
        <v>186.59</v>
      </c>
      <c r="G400" s="2">
        <f>IFERROR(__xludf.DUMMYFUNCTION("""COMPUTED_VALUE"""),45874.66666666667)</f>
        <v>45874.66667</v>
      </c>
      <c r="H400" s="1">
        <f>IFERROR(__xludf.DUMMYFUNCTION("""COMPUTED_VALUE"""),185.09)</f>
        <v>185.09</v>
      </c>
      <c r="J400" s="2">
        <f>IFERROR(__xludf.DUMMYFUNCTION("""COMPUTED_VALUE"""),45874.66666666667)</f>
        <v>45874.66667</v>
      </c>
      <c r="K400" s="1">
        <f>IFERROR(__xludf.DUMMYFUNCTION("""COMPUTED_VALUE"""),185.47)</f>
        <v>185.47</v>
      </c>
      <c r="M400" s="2">
        <f>IFERROR(__xludf.DUMMYFUNCTION("""COMPUTED_VALUE"""),45874.66666666667)</f>
        <v>45874.66667</v>
      </c>
      <c r="N400" s="1">
        <f>IFERROR(__xludf.DUMMYFUNCTION("""COMPUTED_VALUE"""),4.6465441E7)</f>
        <v>46465441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IFERROR(__xludf.DUMMYFUNCTION("""COMPUTED_VALUE"""),185.87)</f>
        <v>185.87</v>
      </c>
      <c r="D401" s="2">
        <f>IFERROR(__xludf.DUMMYFUNCTION("""COMPUTED_VALUE"""),45875.66666666667)</f>
        <v>45875.66667</v>
      </c>
      <c r="E401" s="1">
        <f>IFERROR(__xludf.DUMMYFUNCTION("""COMPUTED_VALUE"""),186.51)</f>
        <v>186.51</v>
      </c>
      <c r="G401" s="2">
        <f>IFERROR(__xludf.DUMMYFUNCTION("""COMPUTED_VALUE"""),45875.66666666667)</f>
        <v>45875.66667</v>
      </c>
      <c r="H401" s="1">
        <f>IFERROR(__xludf.DUMMYFUNCTION("""COMPUTED_VALUE"""),184.06)</f>
        <v>184.06</v>
      </c>
      <c r="J401" s="2">
        <f>IFERROR(__xludf.DUMMYFUNCTION("""COMPUTED_VALUE"""),45875.66666666667)</f>
        <v>45875.66667</v>
      </c>
      <c r="K401" s="1">
        <f>IFERROR(__xludf.DUMMYFUNCTION("""COMPUTED_VALUE"""),184.29)</f>
        <v>184.29</v>
      </c>
      <c r="M401" s="2">
        <f>IFERROR(__xludf.DUMMYFUNCTION("""COMPUTED_VALUE"""),45875.66666666667)</f>
        <v>45875.66667</v>
      </c>
      <c r="N401" s="1">
        <f>IFERROR(__xludf.DUMMYFUNCTION("""COMPUTED_VALUE"""),6.377746E7)</f>
        <v>63777460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IFERROR(__xludf.DUMMYFUNCTION("""COMPUTED_VALUE"""),184.17)</f>
        <v>184.17</v>
      </c>
      <c r="D402" s="2">
        <f>IFERROR(__xludf.DUMMYFUNCTION("""COMPUTED_VALUE"""),45876.66666666667)</f>
        <v>45876.66667</v>
      </c>
      <c r="E402" s="1">
        <f>IFERROR(__xludf.DUMMYFUNCTION("""COMPUTED_VALUE"""),187.66)</f>
        <v>187.66</v>
      </c>
      <c r="G402" s="2">
        <f>IFERROR(__xludf.DUMMYFUNCTION("""COMPUTED_VALUE"""),45876.66666666667)</f>
        <v>45876.66667</v>
      </c>
      <c r="H402" s="1">
        <f>IFERROR(__xludf.DUMMYFUNCTION("""COMPUTED_VALUE"""),183.37)</f>
        <v>183.37</v>
      </c>
      <c r="J402" s="2">
        <f>IFERROR(__xludf.DUMMYFUNCTION("""COMPUTED_VALUE"""),45876.66666666667)</f>
        <v>45876.66667</v>
      </c>
      <c r="K402" s="1">
        <f>IFERROR(__xludf.DUMMYFUNCTION("""COMPUTED_VALUE"""),187.39)</f>
        <v>187.39</v>
      </c>
      <c r="M402" s="2">
        <f>IFERROR(__xludf.DUMMYFUNCTION("""COMPUTED_VALUE"""),45876.66666666667)</f>
        <v>45876.66667</v>
      </c>
      <c r="N402" s="1">
        <f>IFERROR(__xludf.DUMMYFUNCTION("""COMPUTED_VALUE"""),5.6516382E7)</f>
        <v>56516382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IFERROR(__xludf.DUMMYFUNCTION("""COMPUTED_VALUE"""),187.99)</f>
        <v>187.99</v>
      </c>
      <c r="D403" s="2">
        <f>IFERROR(__xludf.DUMMYFUNCTION("""COMPUTED_VALUE"""),45877.66666666667)</f>
        <v>45877.66667</v>
      </c>
      <c r="E403" s="1">
        <f>IFERROR(__xludf.DUMMYFUNCTION("""COMPUTED_VALUE"""),188.87)</f>
        <v>188.87</v>
      </c>
      <c r="G403" s="2">
        <f>IFERROR(__xludf.DUMMYFUNCTION("""COMPUTED_VALUE"""),45877.66666666667)</f>
        <v>45877.66667</v>
      </c>
      <c r="H403" s="1">
        <f>IFERROR(__xludf.DUMMYFUNCTION("""COMPUTED_VALUE"""),187.82)</f>
        <v>187.82</v>
      </c>
      <c r="J403" s="2">
        <f>IFERROR(__xludf.DUMMYFUNCTION("""COMPUTED_VALUE"""),45877.66666666667)</f>
        <v>45877.66667</v>
      </c>
      <c r="K403" s="1">
        <f>IFERROR(__xludf.DUMMYFUNCTION("""COMPUTED_VALUE"""),188.11)</f>
        <v>188.11</v>
      </c>
      <c r="M403" s="2">
        <f>IFERROR(__xludf.DUMMYFUNCTION("""COMPUTED_VALUE"""),45877.66666666667)</f>
        <v>45877.66667</v>
      </c>
      <c r="N403" s="1">
        <f>IFERROR(__xludf.DUMMYFUNCTION("""COMPUTED_VALUE"""),4.2611043E7)</f>
        <v>42611043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IFERROR(__xludf.DUMMYFUNCTION("""COMPUTED_VALUE"""),188.72)</f>
        <v>188.72</v>
      </c>
      <c r="D404" s="2">
        <f>IFERROR(__xludf.DUMMYFUNCTION("""COMPUTED_VALUE"""),45880.66666666667)</f>
        <v>45880.66667</v>
      </c>
      <c r="E404" s="1">
        <f>IFERROR(__xludf.DUMMYFUNCTION("""COMPUTED_VALUE"""),189.52)</f>
        <v>189.52</v>
      </c>
      <c r="G404" s="2">
        <f>IFERROR(__xludf.DUMMYFUNCTION("""COMPUTED_VALUE"""),45880.66666666667)</f>
        <v>45880.66667</v>
      </c>
      <c r="H404" s="1">
        <f>IFERROR(__xludf.DUMMYFUNCTION("""COMPUTED_VALUE"""),188.11)</f>
        <v>188.11</v>
      </c>
      <c r="J404" s="2">
        <f>IFERROR(__xludf.DUMMYFUNCTION("""COMPUTED_VALUE"""),45880.66666666667)</f>
        <v>45880.66667</v>
      </c>
      <c r="K404" s="1">
        <f>IFERROR(__xludf.DUMMYFUNCTION("""COMPUTED_VALUE"""),189.0)</f>
        <v>189</v>
      </c>
      <c r="M404" s="2">
        <f>IFERROR(__xludf.DUMMYFUNCTION("""COMPUTED_VALUE"""),45880.66666666667)</f>
        <v>45880.66667</v>
      </c>
      <c r="N404" s="1">
        <f>IFERROR(__xludf.DUMMYFUNCTION("""COMPUTED_VALUE"""),3.9813426E7)</f>
        <v>39813426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IFERROR(__xludf.DUMMYFUNCTION("""COMPUTED_VALUE"""),189.68)</f>
        <v>189.68</v>
      </c>
      <c r="D405" s="2">
        <f>IFERROR(__xludf.DUMMYFUNCTION("""COMPUTED_VALUE"""),45881.66666666667)</f>
        <v>45881.66667</v>
      </c>
      <c r="E405" s="1">
        <f>IFERROR(__xludf.DUMMYFUNCTION("""COMPUTED_VALUE"""),191.3)</f>
        <v>191.3</v>
      </c>
      <c r="G405" s="2">
        <f>IFERROR(__xludf.DUMMYFUNCTION("""COMPUTED_VALUE"""),45881.66666666667)</f>
        <v>45881.66667</v>
      </c>
      <c r="H405" s="1">
        <f>IFERROR(__xludf.DUMMYFUNCTION("""COMPUTED_VALUE"""),189.68)</f>
        <v>189.68</v>
      </c>
      <c r="J405" s="2">
        <f>IFERROR(__xludf.DUMMYFUNCTION("""COMPUTED_VALUE"""),45881.66666666667)</f>
        <v>45881.66667</v>
      </c>
      <c r="K405" s="1">
        <f>IFERROR(__xludf.DUMMYFUNCTION("""COMPUTED_VALUE"""),190.65)</f>
        <v>190.65</v>
      </c>
      <c r="M405" s="2">
        <f>IFERROR(__xludf.DUMMYFUNCTION("""COMPUTED_VALUE"""),45881.66666666667)</f>
        <v>45881.66667</v>
      </c>
      <c r="N405" s="1">
        <f>IFERROR(__xludf.DUMMYFUNCTION("""COMPUTED_VALUE"""),5.4716743E7)</f>
        <v>54716743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IFERROR(__xludf.DUMMYFUNCTION("""COMPUTED_VALUE"""),190.78)</f>
        <v>190.78</v>
      </c>
      <c r="D406" s="2">
        <f>IFERROR(__xludf.DUMMYFUNCTION("""COMPUTED_VALUE"""),45882.66666666667)</f>
        <v>45882.66667</v>
      </c>
      <c r="E406" s="1">
        <f>IFERROR(__xludf.DUMMYFUNCTION("""COMPUTED_VALUE"""),191.95)</f>
        <v>191.95</v>
      </c>
      <c r="G406" s="2">
        <f>IFERROR(__xludf.DUMMYFUNCTION("""COMPUTED_VALUE"""),45882.66666666667)</f>
        <v>45882.66667</v>
      </c>
      <c r="H406" s="1">
        <f>IFERROR(__xludf.DUMMYFUNCTION("""COMPUTED_VALUE"""),190.07)</f>
        <v>190.07</v>
      </c>
      <c r="J406" s="2">
        <f>IFERROR(__xludf.DUMMYFUNCTION("""COMPUTED_VALUE"""),45882.66666666667)</f>
        <v>45882.66667</v>
      </c>
      <c r="K406" s="1">
        <f>IFERROR(__xludf.DUMMYFUNCTION("""COMPUTED_VALUE"""),190.91)</f>
        <v>190.91</v>
      </c>
      <c r="M406" s="2">
        <f>IFERROR(__xludf.DUMMYFUNCTION("""COMPUTED_VALUE"""),45882.66666666667)</f>
        <v>45882.66667</v>
      </c>
      <c r="N406" s="1">
        <f>IFERROR(__xludf.DUMMYFUNCTION("""COMPUTED_VALUE"""),4.7776079E7)</f>
        <v>47776079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IFERROR(__xludf.DUMMYFUNCTION("""COMPUTED_VALUE"""),191.35)</f>
        <v>191.35</v>
      </c>
      <c r="D407" s="2">
        <f>IFERROR(__xludf.DUMMYFUNCTION("""COMPUTED_VALUE"""),45883.66666666667)</f>
        <v>45883.66667</v>
      </c>
      <c r="E407" s="1">
        <f>IFERROR(__xludf.DUMMYFUNCTION("""COMPUTED_VALUE"""),191.67)</f>
        <v>191.67</v>
      </c>
      <c r="G407" s="2">
        <f>IFERROR(__xludf.DUMMYFUNCTION("""COMPUTED_VALUE"""),45883.66666666667)</f>
        <v>45883.66667</v>
      </c>
      <c r="H407" s="1">
        <f>IFERROR(__xludf.DUMMYFUNCTION("""COMPUTED_VALUE"""),190.51)</f>
        <v>190.51</v>
      </c>
      <c r="J407" s="2">
        <f>IFERROR(__xludf.DUMMYFUNCTION("""COMPUTED_VALUE"""),45883.66666666667)</f>
        <v>45883.66667</v>
      </c>
      <c r="K407" s="1">
        <f>IFERROR(__xludf.DUMMYFUNCTION("""COMPUTED_VALUE"""),191.42)</f>
        <v>191.42</v>
      </c>
      <c r="M407" s="2">
        <f>IFERROR(__xludf.DUMMYFUNCTION("""COMPUTED_VALUE"""),45883.66666666667)</f>
        <v>45883.66667</v>
      </c>
      <c r="N407" s="1">
        <f>IFERROR(__xludf.DUMMYFUNCTION("""COMPUTED_VALUE"""),4.1042082E7)</f>
        <v>41042082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IFERROR(__xludf.DUMMYFUNCTION("""COMPUTED_VALUE"""),191.73)</f>
        <v>191.73</v>
      </c>
      <c r="D408" s="2">
        <f>IFERROR(__xludf.DUMMYFUNCTION("""COMPUTED_VALUE"""),45884.66666666667)</f>
        <v>45884.66667</v>
      </c>
      <c r="E408" s="1">
        <f>IFERROR(__xludf.DUMMYFUNCTION("""COMPUTED_VALUE"""),194.71)</f>
        <v>194.71</v>
      </c>
      <c r="G408" s="2">
        <f>IFERROR(__xludf.DUMMYFUNCTION("""COMPUTED_VALUE"""),45884.66666666667)</f>
        <v>45884.66667</v>
      </c>
      <c r="H408" s="1">
        <f>IFERROR(__xludf.DUMMYFUNCTION("""COMPUTED_VALUE"""),191.08)</f>
        <v>191.08</v>
      </c>
      <c r="J408" s="2">
        <f>IFERROR(__xludf.DUMMYFUNCTION("""COMPUTED_VALUE"""),45884.66666666667)</f>
        <v>45884.66667</v>
      </c>
      <c r="K408" s="1">
        <f>IFERROR(__xludf.DUMMYFUNCTION("""COMPUTED_VALUE"""),193.65)</f>
        <v>193.65</v>
      </c>
      <c r="M408" s="2">
        <f>IFERROR(__xludf.DUMMYFUNCTION("""COMPUTED_VALUE"""),45884.66666666667)</f>
        <v>45884.66667</v>
      </c>
      <c r="N408" s="1">
        <f>IFERROR(__xludf.DUMMYFUNCTION("""COMPUTED_VALUE"""),6.5280384E7)</f>
        <v>65280384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IFERROR(__xludf.DUMMYFUNCTION("""COMPUTED_VALUE"""),194.47)</f>
        <v>194.47</v>
      </c>
      <c r="D409" s="2">
        <f>IFERROR(__xludf.DUMMYFUNCTION("""COMPUTED_VALUE"""),45887.66666666667)</f>
        <v>45887.66667</v>
      </c>
      <c r="E409" s="1">
        <f>IFERROR(__xludf.DUMMYFUNCTION("""COMPUTED_VALUE"""),195.02)</f>
        <v>195.02</v>
      </c>
      <c r="G409" s="2">
        <f>IFERROR(__xludf.DUMMYFUNCTION("""COMPUTED_VALUE"""),45887.66666666667)</f>
        <v>45887.66667</v>
      </c>
      <c r="H409" s="1">
        <f>IFERROR(__xludf.DUMMYFUNCTION("""COMPUTED_VALUE"""),193.52)</f>
        <v>193.52</v>
      </c>
      <c r="J409" s="2">
        <f>IFERROR(__xludf.DUMMYFUNCTION("""COMPUTED_VALUE"""),45887.66666666667)</f>
        <v>45887.66667</v>
      </c>
      <c r="K409" s="1">
        <f>IFERROR(__xludf.DUMMYFUNCTION("""COMPUTED_VALUE"""),194.12)</f>
        <v>194.12</v>
      </c>
      <c r="M409" s="2">
        <f>IFERROR(__xludf.DUMMYFUNCTION("""COMPUTED_VALUE"""),45887.66666666667)</f>
        <v>45887.66667</v>
      </c>
      <c r="N409" s="1">
        <f>IFERROR(__xludf.DUMMYFUNCTION("""COMPUTED_VALUE"""),3.8933556E7)</f>
        <v>38933556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IFERROR(__xludf.DUMMYFUNCTION("""COMPUTED_VALUE"""),194.29)</f>
        <v>194.29</v>
      </c>
      <c r="D410" s="2">
        <f>IFERROR(__xludf.DUMMYFUNCTION("""COMPUTED_VALUE"""),45888.66666666667)</f>
        <v>45888.66667</v>
      </c>
      <c r="E410" s="1">
        <f>IFERROR(__xludf.DUMMYFUNCTION("""COMPUTED_VALUE"""),195.83)</f>
        <v>195.83</v>
      </c>
      <c r="G410" s="2">
        <f>IFERROR(__xludf.DUMMYFUNCTION("""COMPUTED_VALUE"""),45888.66666666667)</f>
        <v>45888.66667</v>
      </c>
      <c r="H410" s="1">
        <f>IFERROR(__xludf.DUMMYFUNCTION("""COMPUTED_VALUE"""),193.88)</f>
        <v>193.88</v>
      </c>
      <c r="J410" s="2">
        <f>IFERROR(__xludf.DUMMYFUNCTION("""COMPUTED_VALUE"""),45888.66666666667)</f>
        <v>45888.66667</v>
      </c>
      <c r="K410" s="1">
        <f>IFERROR(__xludf.DUMMYFUNCTION("""COMPUTED_VALUE"""),195.67)</f>
        <v>195.67</v>
      </c>
      <c r="M410" s="2">
        <f>IFERROR(__xludf.DUMMYFUNCTION("""COMPUTED_VALUE"""),45888.66666666667)</f>
        <v>45888.66667</v>
      </c>
      <c r="N410" s="1">
        <f>IFERROR(__xludf.DUMMYFUNCTION("""COMPUTED_VALUE"""),4.2391573E7)</f>
        <v>42391573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IFERROR(__xludf.DUMMYFUNCTION("""COMPUTED_VALUE"""),196.71)</f>
        <v>196.71</v>
      </c>
      <c r="D411" s="2">
        <f>IFERROR(__xludf.DUMMYFUNCTION("""COMPUTED_VALUE"""),45889.66666666667)</f>
        <v>45889.66667</v>
      </c>
      <c r="E411" s="1">
        <f>IFERROR(__xludf.DUMMYFUNCTION("""COMPUTED_VALUE"""),198.53)</f>
        <v>198.53</v>
      </c>
      <c r="G411" s="2">
        <f>IFERROR(__xludf.DUMMYFUNCTION("""COMPUTED_VALUE"""),45889.66666666667)</f>
        <v>45889.66667</v>
      </c>
      <c r="H411" s="1">
        <f>IFERROR(__xludf.DUMMYFUNCTION("""COMPUTED_VALUE"""),196.03)</f>
        <v>196.03</v>
      </c>
      <c r="J411" s="2">
        <f>IFERROR(__xludf.DUMMYFUNCTION("""COMPUTED_VALUE"""),45889.66666666667)</f>
        <v>45889.66667</v>
      </c>
      <c r="K411" s="1">
        <f>IFERROR(__xludf.DUMMYFUNCTION("""COMPUTED_VALUE"""),196.78)</f>
        <v>196.78</v>
      </c>
      <c r="M411" s="2">
        <f>IFERROR(__xludf.DUMMYFUNCTION("""COMPUTED_VALUE"""),45889.66666666667)</f>
        <v>45889.66667</v>
      </c>
      <c r="N411" s="1">
        <f>IFERROR(__xludf.DUMMYFUNCTION("""COMPUTED_VALUE"""),6.1732215E7)</f>
        <v>61732215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IFERROR(__xludf.DUMMYFUNCTION("""COMPUTED_VALUE"""),196.43)</f>
        <v>196.43</v>
      </c>
      <c r="D412" s="2">
        <f>IFERROR(__xludf.DUMMYFUNCTION("""COMPUTED_VALUE"""),45890.66666666667)</f>
        <v>45890.66667</v>
      </c>
      <c r="E412" s="1">
        <f>IFERROR(__xludf.DUMMYFUNCTION("""COMPUTED_VALUE"""),197.65)</f>
        <v>197.65</v>
      </c>
      <c r="G412" s="2">
        <f>IFERROR(__xludf.DUMMYFUNCTION("""COMPUTED_VALUE"""),45890.66666666667)</f>
        <v>45890.66667</v>
      </c>
      <c r="H412" s="1">
        <f>IFERROR(__xludf.DUMMYFUNCTION("""COMPUTED_VALUE"""),196.17)</f>
        <v>196.17</v>
      </c>
      <c r="J412" s="2">
        <f>IFERROR(__xludf.DUMMYFUNCTION("""COMPUTED_VALUE"""),45890.66666666667)</f>
        <v>45890.66667</v>
      </c>
      <c r="K412" s="1">
        <f>IFERROR(__xludf.DUMMYFUNCTION("""COMPUTED_VALUE"""),197.0)</f>
        <v>197</v>
      </c>
      <c r="M412" s="2">
        <f>IFERROR(__xludf.DUMMYFUNCTION("""COMPUTED_VALUE"""),45890.66666666667)</f>
        <v>45890.66667</v>
      </c>
      <c r="N412" s="1">
        <f>IFERROR(__xludf.DUMMYFUNCTION("""COMPUTED_VALUE"""),5.0450636E7)</f>
        <v>50450636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IFERROR(__xludf.DUMMYFUNCTION("""COMPUTED_VALUE"""),197.68)</f>
        <v>197.68</v>
      </c>
      <c r="D413" s="2">
        <f>IFERROR(__xludf.DUMMYFUNCTION("""COMPUTED_VALUE"""),45891.66666666667)</f>
        <v>45891.66667</v>
      </c>
      <c r="E413" s="1">
        <f>IFERROR(__xludf.DUMMYFUNCTION("""COMPUTED_VALUE"""),198.61)</f>
        <v>198.61</v>
      </c>
      <c r="G413" s="2">
        <f>IFERROR(__xludf.DUMMYFUNCTION("""COMPUTED_VALUE"""),45891.66666666667)</f>
        <v>45891.66667</v>
      </c>
      <c r="H413" s="1">
        <f>IFERROR(__xludf.DUMMYFUNCTION("""COMPUTED_VALUE"""),192.7)</f>
        <v>192.7</v>
      </c>
      <c r="J413" s="2">
        <f>IFERROR(__xludf.DUMMYFUNCTION("""COMPUTED_VALUE"""),45891.66666666667)</f>
        <v>45891.66667</v>
      </c>
      <c r="K413" s="1">
        <f>IFERROR(__xludf.DUMMYFUNCTION("""COMPUTED_VALUE"""),193.21)</f>
        <v>193.21</v>
      </c>
      <c r="M413" s="2">
        <f>IFERROR(__xludf.DUMMYFUNCTION("""COMPUTED_VALUE"""),45891.66666666667)</f>
        <v>45891.66667</v>
      </c>
      <c r="N413" s="1">
        <f>IFERROR(__xludf.DUMMYFUNCTION("""COMPUTED_VALUE"""),5.8265633E7)</f>
        <v>58265633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IFERROR(__xludf.DUMMYFUNCTION("""COMPUTED_VALUE"""),193.39)</f>
        <v>193.39</v>
      </c>
      <c r="D414" s="2">
        <f>IFERROR(__xludf.DUMMYFUNCTION("""COMPUTED_VALUE"""),45894.66666666667)</f>
        <v>45894.66667</v>
      </c>
      <c r="E414" s="1">
        <f>IFERROR(__xludf.DUMMYFUNCTION("""COMPUTED_VALUE"""),193.89)</f>
        <v>193.89</v>
      </c>
      <c r="G414" s="2">
        <f>IFERROR(__xludf.DUMMYFUNCTION("""COMPUTED_VALUE"""),45894.66666666667)</f>
        <v>45894.66667</v>
      </c>
      <c r="H414" s="1">
        <f>IFERROR(__xludf.DUMMYFUNCTION("""COMPUTED_VALUE"""),192.39)</f>
        <v>192.39</v>
      </c>
      <c r="J414" s="2">
        <f>IFERROR(__xludf.DUMMYFUNCTION("""COMPUTED_VALUE"""),45894.66666666667)</f>
        <v>45894.66667</v>
      </c>
      <c r="K414" s="1">
        <f>IFERROR(__xludf.DUMMYFUNCTION("""COMPUTED_VALUE"""),192.76)</f>
        <v>192.76</v>
      </c>
      <c r="M414" s="2">
        <f>IFERROR(__xludf.DUMMYFUNCTION("""COMPUTED_VALUE"""),45894.66666666667)</f>
        <v>45894.66667</v>
      </c>
      <c r="N414" s="1">
        <f>IFERROR(__xludf.DUMMYFUNCTION("""COMPUTED_VALUE"""),4.0229833E7)</f>
        <v>40229833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IFERROR(__xludf.DUMMYFUNCTION("""COMPUTED_VALUE"""),192.84)</f>
        <v>192.84</v>
      </c>
      <c r="D415" s="2">
        <f>IFERROR(__xludf.DUMMYFUNCTION("""COMPUTED_VALUE"""),45895.66666666667)</f>
        <v>45895.66667</v>
      </c>
      <c r="E415" s="1">
        <f>IFERROR(__xludf.DUMMYFUNCTION("""COMPUTED_VALUE"""),193.53)</f>
        <v>193.53</v>
      </c>
      <c r="G415" s="2">
        <f>IFERROR(__xludf.DUMMYFUNCTION("""COMPUTED_VALUE"""),45895.66666666667)</f>
        <v>45895.66667</v>
      </c>
      <c r="H415" s="1">
        <f>IFERROR(__xludf.DUMMYFUNCTION("""COMPUTED_VALUE"""),190.39)</f>
        <v>190.39</v>
      </c>
      <c r="J415" s="2">
        <f>IFERROR(__xludf.DUMMYFUNCTION("""COMPUTED_VALUE"""),45895.66666666667)</f>
        <v>45895.66667</v>
      </c>
      <c r="K415" s="1">
        <f>IFERROR(__xludf.DUMMYFUNCTION("""COMPUTED_VALUE"""),191.77)</f>
        <v>191.77</v>
      </c>
      <c r="M415" s="2">
        <f>IFERROR(__xludf.DUMMYFUNCTION("""COMPUTED_VALUE"""),45895.66666666667)</f>
        <v>45895.66667</v>
      </c>
      <c r="N415" s="1">
        <f>IFERROR(__xludf.DUMMYFUNCTION("""COMPUTED_VALUE"""),7.4807746E7)</f>
        <v>74807746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IFERROR(__xludf.DUMMYFUNCTION("""COMPUTED_VALUE"""),191.64)</f>
        <v>191.64</v>
      </c>
      <c r="D416" s="2">
        <f>IFERROR(__xludf.DUMMYFUNCTION("""COMPUTED_VALUE"""),45896.66666666667)</f>
        <v>45896.66667</v>
      </c>
      <c r="E416" s="1">
        <f>IFERROR(__xludf.DUMMYFUNCTION("""COMPUTED_VALUE"""),193.67)</f>
        <v>193.67</v>
      </c>
      <c r="G416" s="2">
        <f>IFERROR(__xludf.DUMMYFUNCTION("""COMPUTED_VALUE"""),45896.66666666667)</f>
        <v>45896.66667</v>
      </c>
      <c r="H416" s="1">
        <f>IFERROR(__xludf.DUMMYFUNCTION("""COMPUTED_VALUE"""),191.64)</f>
        <v>191.64</v>
      </c>
      <c r="J416" s="2">
        <f>IFERROR(__xludf.DUMMYFUNCTION("""COMPUTED_VALUE"""),45896.66666666667)</f>
        <v>45896.66667</v>
      </c>
      <c r="K416" s="1">
        <f>IFERROR(__xludf.DUMMYFUNCTION("""COMPUTED_VALUE"""),193.62)</f>
        <v>193.62</v>
      </c>
      <c r="M416" s="2">
        <f>IFERROR(__xludf.DUMMYFUNCTION("""COMPUTED_VALUE"""),45896.66666666667)</f>
        <v>45896.66667</v>
      </c>
      <c r="N416" s="1">
        <f>IFERROR(__xludf.DUMMYFUNCTION("""COMPUTED_VALUE"""),4.510773E7)</f>
        <v>45107730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IFERROR(__xludf.DUMMYFUNCTION("""COMPUTED_VALUE"""),193.12)</f>
        <v>193.12</v>
      </c>
      <c r="D417" s="2">
        <f>IFERROR(__xludf.DUMMYFUNCTION("""COMPUTED_VALUE"""),45897.66666666667)</f>
        <v>45897.66667</v>
      </c>
      <c r="E417" s="1">
        <f>IFERROR(__xludf.DUMMYFUNCTION("""COMPUTED_VALUE"""),193.14)</f>
        <v>193.14</v>
      </c>
      <c r="G417" s="2">
        <f>IFERROR(__xludf.DUMMYFUNCTION("""COMPUTED_VALUE"""),45897.66666666667)</f>
        <v>45897.66667</v>
      </c>
      <c r="H417" s="1">
        <f>IFERROR(__xludf.DUMMYFUNCTION("""COMPUTED_VALUE"""),191.59)</f>
        <v>191.59</v>
      </c>
      <c r="J417" s="2">
        <f>IFERROR(__xludf.DUMMYFUNCTION("""COMPUTED_VALUE"""),45897.66666666667)</f>
        <v>45897.66667</v>
      </c>
      <c r="K417" s="1">
        <f>IFERROR(__xludf.DUMMYFUNCTION("""COMPUTED_VALUE"""),192.64)</f>
        <v>192.64</v>
      </c>
      <c r="M417" s="2">
        <f>IFERROR(__xludf.DUMMYFUNCTION("""COMPUTED_VALUE"""),45897.66666666667)</f>
        <v>45897.66667</v>
      </c>
      <c r="N417" s="1">
        <f>IFERROR(__xludf.DUMMYFUNCTION("""COMPUTED_VALUE"""),4.8201768E7)</f>
        <v>48201768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IFERROR(__xludf.DUMMYFUNCTION("""COMPUTED_VALUE"""),192.52)</f>
        <v>192.52</v>
      </c>
      <c r="D418" s="2">
        <f>IFERROR(__xludf.DUMMYFUNCTION("""COMPUTED_VALUE"""),45898.66666666667)</f>
        <v>45898.66667</v>
      </c>
      <c r="E418" s="1">
        <f>IFERROR(__xludf.DUMMYFUNCTION("""COMPUTED_VALUE"""),194.5)</f>
        <v>194.5</v>
      </c>
      <c r="G418" s="2">
        <f>IFERROR(__xludf.DUMMYFUNCTION("""COMPUTED_VALUE"""),45898.66666666667)</f>
        <v>45898.66667</v>
      </c>
      <c r="H418" s="1">
        <f>IFERROR(__xludf.DUMMYFUNCTION("""COMPUTED_VALUE"""),192.45)</f>
        <v>192.45</v>
      </c>
      <c r="J418" s="2">
        <f>IFERROR(__xludf.DUMMYFUNCTION("""COMPUTED_VALUE"""),45898.66666666667)</f>
        <v>45898.66667</v>
      </c>
      <c r="K418" s="1">
        <f>IFERROR(__xludf.DUMMYFUNCTION("""COMPUTED_VALUE"""),194.29)</f>
        <v>194.29</v>
      </c>
      <c r="M418" s="2">
        <f>IFERROR(__xludf.DUMMYFUNCTION("""COMPUTED_VALUE"""),45898.66666666667)</f>
        <v>45898.66667</v>
      </c>
      <c r="N418" s="1">
        <f>IFERROR(__xludf.DUMMYFUNCTION("""COMPUTED_VALUE"""),4.7155435E7)</f>
        <v>47155435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IFERROR(__xludf.DUMMYFUNCTION("""COMPUTED_VALUE"""),194.05)</f>
        <v>194.05</v>
      </c>
      <c r="D419" s="2">
        <f>IFERROR(__xludf.DUMMYFUNCTION("""COMPUTED_VALUE"""),45902.66666666667)</f>
        <v>45902.66667</v>
      </c>
      <c r="E419" s="1">
        <f>IFERROR(__xludf.DUMMYFUNCTION("""COMPUTED_VALUE"""),195.95)</f>
        <v>195.95</v>
      </c>
      <c r="G419" s="2">
        <f>IFERROR(__xludf.DUMMYFUNCTION("""COMPUTED_VALUE"""),45902.66666666667)</f>
        <v>45902.66667</v>
      </c>
      <c r="H419" s="1">
        <f>IFERROR(__xludf.DUMMYFUNCTION("""COMPUTED_VALUE"""),193.01)</f>
        <v>193.01</v>
      </c>
      <c r="J419" s="2">
        <f>IFERROR(__xludf.DUMMYFUNCTION("""COMPUTED_VALUE"""),45902.66666666667)</f>
        <v>45902.66667</v>
      </c>
      <c r="K419" s="1">
        <f>IFERROR(__xludf.DUMMYFUNCTION("""COMPUTED_VALUE"""),193.74)</f>
        <v>193.74</v>
      </c>
      <c r="M419" s="2">
        <f>IFERROR(__xludf.DUMMYFUNCTION("""COMPUTED_VALUE"""),45902.66666666667)</f>
        <v>45902.66667</v>
      </c>
      <c r="N419" s="1">
        <f>IFERROR(__xludf.DUMMYFUNCTION("""COMPUTED_VALUE"""),6.0057221E7)</f>
        <v>60057221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IFERROR(__xludf.DUMMYFUNCTION("""COMPUTED_VALUE"""),192.67)</f>
        <v>192.67</v>
      </c>
      <c r="D420" s="2">
        <f>IFERROR(__xludf.DUMMYFUNCTION("""COMPUTED_VALUE"""),45903.66666666667)</f>
        <v>45903.66667</v>
      </c>
      <c r="E420" s="1">
        <f>IFERROR(__xludf.DUMMYFUNCTION("""COMPUTED_VALUE"""),193.03)</f>
        <v>193.03</v>
      </c>
      <c r="G420" s="2">
        <f>IFERROR(__xludf.DUMMYFUNCTION("""COMPUTED_VALUE"""),45903.66666666667)</f>
        <v>45903.66667</v>
      </c>
      <c r="H420" s="1">
        <f>IFERROR(__xludf.DUMMYFUNCTION("""COMPUTED_VALUE"""),189.96)</f>
        <v>189.96</v>
      </c>
      <c r="J420" s="2">
        <f>IFERROR(__xludf.DUMMYFUNCTION("""COMPUTED_VALUE"""),45903.66666666667)</f>
        <v>45903.66667</v>
      </c>
      <c r="K420" s="1">
        <f>IFERROR(__xludf.DUMMYFUNCTION("""COMPUTED_VALUE"""),192.97)</f>
        <v>192.97</v>
      </c>
      <c r="M420" s="2">
        <f>IFERROR(__xludf.DUMMYFUNCTION("""COMPUTED_VALUE"""),45903.66666666667)</f>
        <v>45903.66667</v>
      </c>
      <c r="N420" s="1">
        <f>IFERROR(__xludf.DUMMYFUNCTION("""COMPUTED_VALUE"""),5.5914598E7)</f>
        <v>55914598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IFERROR(__xludf.DUMMYFUNCTION("""COMPUTED_VALUE"""),194.06)</f>
        <v>194.06</v>
      </c>
      <c r="D421" s="2">
        <f>IFERROR(__xludf.DUMMYFUNCTION("""COMPUTED_VALUE"""),45904.66666666667)</f>
        <v>45904.66667</v>
      </c>
      <c r="E421" s="1">
        <f>IFERROR(__xludf.DUMMYFUNCTION("""COMPUTED_VALUE"""),196.01)</f>
        <v>196.01</v>
      </c>
      <c r="G421" s="2">
        <f>IFERROR(__xludf.DUMMYFUNCTION("""COMPUTED_VALUE"""),45904.66666666667)</f>
        <v>45904.66667</v>
      </c>
      <c r="H421" s="1">
        <f>IFERROR(__xludf.DUMMYFUNCTION("""COMPUTED_VALUE"""),193.41)</f>
        <v>193.41</v>
      </c>
      <c r="J421" s="2">
        <f>IFERROR(__xludf.DUMMYFUNCTION("""COMPUTED_VALUE"""),45904.66666666667)</f>
        <v>45904.66667</v>
      </c>
      <c r="K421" s="1">
        <f>IFERROR(__xludf.DUMMYFUNCTION("""COMPUTED_VALUE"""),195.01)</f>
        <v>195.01</v>
      </c>
      <c r="M421" s="2">
        <f>IFERROR(__xludf.DUMMYFUNCTION("""COMPUTED_VALUE"""),45904.66666666667)</f>
        <v>45904.66667</v>
      </c>
      <c r="N421" s="1">
        <f>IFERROR(__xludf.DUMMYFUNCTION("""COMPUTED_VALUE"""),5.4640196E7)</f>
        <v>54640196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IFERROR(__xludf.DUMMYFUNCTION("""COMPUTED_VALUE"""),195.01)</f>
        <v>195.01</v>
      </c>
      <c r="D422" s="2">
        <f>IFERROR(__xludf.DUMMYFUNCTION("""COMPUTED_VALUE"""),45905.66666666667)</f>
        <v>45905.66667</v>
      </c>
      <c r="E422" s="1">
        <f>IFERROR(__xludf.DUMMYFUNCTION("""COMPUTED_VALUE"""),196.56)</f>
        <v>196.56</v>
      </c>
      <c r="G422" s="2">
        <f>IFERROR(__xludf.DUMMYFUNCTION("""COMPUTED_VALUE"""),45905.66666666667)</f>
        <v>45905.66667</v>
      </c>
      <c r="H422" s="1">
        <f>IFERROR(__xludf.DUMMYFUNCTION("""COMPUTED_VALUE"""),194.5)</f>
        <v>194.5</v>
      </c>
      <c r="J422" s="2">
        <f>IFERROR(__xludf.DUMMYFUNCTION("""COMPUTED_VALUE"""),45905.66666666667)</f>
        <v>45905.66667</v>
      </c>
      <c r="K422" s="1">
        <f>IFERROR(__xludf.DUMMYFUNCTION("""COMPUTED_VALUE"""),195.47)</f>
        <v>195.47</v>
      </c>
      <c r="M422" s="2">
        <f>IFERROR(__xludf.DUMMYFUNCTION("""COMPUTED_VALUE"""),45905.66666666667)</f>
        <v>45905.66667</v>
      </c>
      <c r="N422" s="1">
        <f>IFERROR(__xludf.DUMMYFUNCTION("""COMPUTED_VALUE"""),4.7624388E7)</f>
        <v>47624388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IFERROR(__xludf.DUMMYFUNCTION("""COMPUTED_VALUE"""),188.42)</f>
        <v>188.42</v>
      </c>
      <c r="D423" s="2">
        <f>IFERROR(__xludf.DUMMYFUNCTION("""COMPUTED_VALUE"""),45908.66666666667)</f>
        <v>45908.66667</v>
      </c>
      <c r="E423" s="1">
        <f>IFERROR(__xludf.DUMMYFUNCTION("""COMPUTED_VALUE"""),192.0)</f>
        <v>192</v>
      </c>
      <c r="G423" s="2">
        <f>IFERROR(__xludf.DUMMYFUNCTION("""COMPUTED_VALUE"""),45908.66666666667)</f>
        <v>45908.66667</v>
      </c>
      <c r="H423" s="1">
        <f>IFERROR(__xludf.DUMMYFUNCTION("""COMPUTED_VALUE"""),187.68)</f>
        <v>187.68</v>
      </c>
      <c r="J423" s="2">
        <f>IFERROR(__xludf.DUMMYFUNCTION("""COMPUTED_VALUE"""),45908.66666666667)</f>
        <v>45908.66667</v>
      </c>
      <c r="K423" s="1">
        <f>IFERROR(__xludf.DUMMYFUNCTION("""COMPUTED_VALUE"""),190.25)</f>
        <v>190.25</v>
      </c>
      <c r="M423" s="2">
        <f>IFERROR(__xludf.DUMMYFUNCTION("""COMPUTED_VALUE"""),45908.66666666667)</f>
        <v>45908.66667</v>
      </c>
      <c r="N423" s="1">
        <f>IFERROR(__xludf.DUMMYFUNCTION("""COMPUTED_VALUE"""),8.1115352E7)</f>
        <v>81115352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IFERROR(__xludf.DUMMYFUNCTION("""COMPUTED_VALUE"""),190.29)</f>
        <v>190.29</v>
      </c>
      <c r="D424" s="2">
        <f>IFERROR(__xludf.DUMMYFUNCTION("""COMPUTED_VALUE"""),45909.66666666667)</f>
        <v>45909.66667</v>
      </c>
      <c r="E424" s="1">
        <f>IFERROR(__xludf.DUMMYFUNCTION("""COMPUTED_VALUE"""),192.55)</f>
        <v>192.55</v>
      </c>
      <c r="G424" s="2">
        <f>IFERROR(__xludf.DUMMYFUNCTION("""COMPUTED_VALUE"""),45909.66666666667)</f>
        <v>45909.66667</v>
      </c>
      <c r="H424" s="1">
        <f>IFERROR(__xludf.DUMMYFUNCTION("""COMPUTED_VALUE"""),190.29)</f>
        <v>190.29</v>
      </c>
      <c r="J424" s="2">
        <f>IFERROR(__xludf.DUMMYFUNCTION("""COMPUTED_VALUE"""),45909.66666666667)</f>
        <v>45909.66667</v>
      </c>
      <c r="K424" s="1">
        <f>IFERROR(__xludf.DUMMYFUNCTION("""COMPUTED_VALUE"""),191.99)</f>
        <v>191.99</v>
      </c>
      <c r="M424" s="2">
        <f>IFERROR(__xludf.DUMMYFUNCTION("""COMPUTED_VALUE"""),45909.66666666667)</f>
        <v>45909.66667</v>
      </c>
      <c r="N424" s="1">
        <f>IFERROR(__xludf.DUMMYFUNCTION("""COMPUTED_VALUE"""),5.7602175E7)</f>
        <v>57602175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IFERROR(__xludf.DUMMYFUNCTION("""COMPUTED_VALUE"""),191.4)</f>
        <v>191.4</v>
      </c>
      <c r="D425" s="2">
        <f>IFERROR(__xludf.DUMMYFUNCTION("""COMPUTED_VALUE"""),45910.66666666667)</f>
        <v>45910.66667</v>
      </c>
      <c r="E425" s="1">
        <f>IFERROR(__xludf.DUMMYFUNCTION("""COMPUTED_VALUE"""),192.03)</f>
        <v>192.03</v>
      </c>
      <c r="G425" s="2">
        <f>IFERROR(__xludf.DUMMYFUNCTION("""COMPUTED_VALUE"""),45910.66666666667)</f>
        <v>45910.66667</v>
      </c>
      <c r="H425" s="1">
        <f>IFERROR(__xludf.DUMMYFUNCTION("""COMPUTED_VALUE"""),189.0)</f>
        <v>189</v>
      </c>
      <c r="J425" s="2">
        <f>IFERROR(__xludf.DUMMYFUNCTION("""COMPUTED_VALUE"""),45910.66666666667)</f>
        <v>45910.66667</v>
      </c>
      <c r="K425" s="1">
        <f>IFERROR(__xludf.DUMMYFUNCTION("""COMPUTED_VALUE"""),190.87)</f>
        <v>190.87</v>
      </c>
      <c r="M425" s="2">
        <f>IFERROR(__xludf.DUMMYFUNCTION("""COMPUTED_VALUE"""),45910.66666666667)</f>
        <v>45910.66667</v>
      </c>
      <c r="N425" s="1">
        <f>IFERROR(__xludf.DUMMYFUNCTION("""COMPUTED_VALUE"""),4.9212355E7)</f>
        <v>49212355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IFERROR(__xludf.DUMMYFUNCTION("""COMPUTED_VALUE"""),191.37)</f>
        <v>191.37</v>
      </c>
      <c r="D426" s="2">
        <f>IFERROR(__xludf.DUMMYFUNCTION("""COMPUTED_VALUE"""),45911.66666666667)</f>
        <v>45911.66667</v>
      </c>
      <c r="E426" s="1">
        <f>IFERROR(__xludf.DUMMYFUNCTION("""COMPUTED_VALUE"""),192.85)</f>
        <v>192.85</v>
      </c>
      <c r="G426" s="2">
        <f>IFERROR(__xludf.DUMMYFUNCTION("""COMPUTED_VALUE"""),45911.66666666667)</f>
        <v>45911.66667</v>
      </c>
      <c r="H426" s="1">
        <f>IFERROR(__xludf.DUMMYFUNCTION("""COMPUTED_VALUE"""),190.65)</f>
        <v>190.65</v>
      </c>
      <c r="J426" s="2">
        <f>IFERROR(__xludf.DUMMYFUNCTION("""COMPUTED_VALUE"""),45911.66666666667)</f>
        <v>45911.66667</v>
      </c>
      <c r="K426" s="1">
        <f>IFERROR(__xludf.DUMMYFUNCTION("""COMPUTED_VALUE"""),192.84)</f>
        <v>192.84</v>
      </c>
      <c r="M426" s="2">
        <f>IFERROR(__xludf.DUMMYFUNCTION("""COMPUTED_VALUE"""),45911.66666666667)</f>
        <v>45911.66667</v>
      </c>
      <c r="N426" s="1">
        <f>IFERROR(__xludf.DUMMYFUNCTION("""COMPUTED_VALUE"""),4.8106666E7)</f>
        <v>48106666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IFERROR(__xludf.DUMMYFUNCTION("""COMPUTED_VALUE"""),192.11)</f>
        <v>192.11</v>
      </c>
      <c r="D427" s="2">
        <f>IFERROR(__xludf.DUMMYFUNCTION("""COMPUTED_VALUE"""),45912.66666666667)</f>
        <v>45912.66667</v>
      </c>
      <c r="E427" s="1">
        <f>IFERROR(__xludf.DUMMYFUNCTION("""COMPUTED_VALUE"""),193.11)</f>
        <v>193.11</v>
      </c>
      <c r="G427" s="2">
        <f>IFERROR(__xludf.DUMMYFUNCTION("""COMPUTED_VALUE"""),45912.66666666667)</f>
        <v>45912.66667</v>
      </c>
      <c r="H427" s="1">
        <f>IFERROR(__xludf.DUMMYFUNCTION("""COMPUTED_VALUE"""),191.59)</f>
        <v>191.59</v>
      </c>
      <c r="J427" s="2">
        <f>IFERROR(__xludf.DUMMYFUNCTION("""COMPUTED_VALUE"""),45912.66666666667)</f>
        <v>45912.66667</v>
      </c>
      <c r="K427" s="1">
        <f>IFERROR(__xludf.DUMMYFUNCTION("""COMPUTED_VALUE"""),192.85)</f>
        <v>192.85</v>
      </c>
      <c r="M427" s="2">
        <f>IFERROR(__xludf.DUMMYFUNCTION("""COMPUTED_VALUE"""),45912.66666666667)</f>
        <v>45912.66667</v>
      </c>
      <c r="N427" s="1">
        <f>IFERROR(__xludf.DUMMYFUNCTION("""COMPUTED_VALUE"""),4.2426662E7)</f>
        <v>42426662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IFERROR(__xludf.DUMMYFUNCTION("""COMPUTED_VALUE"""),193.05)</f>
        <v>193.05</v>
      </c>
      <c r="D428" s="2">
        <f>IFERROR(__xludf.DUMMYFUNCTION("""COMPUTED_VALUE"""),45915.66666666667)</f>
        <v>45915.66667</v>
      </c>
      <c r="E428" s="1">
        <f>IFERROR(__xludf.DUMMYFUNCTION("""COMPUTED_VALUE"""),194.0)</f>
        <v>194</v>
      </c>
      <c r="G428" s="2">
        <f>IFERROR(__xludf.DUMMYFUNCTION("""COMPUTED_VALUE"""),45915.66666666667)</f>
        <v>45915.66667</v>
      </c>
      <c r="H428" s="1">
        <f>IFERROR(__xludf.DUMMYFUNCTION("""COMPUTED_VALUE"""),191.96)</f>
        <v>191.96</v>
      </c>
      <c r="J428" s="2">
        <f>IFERROR(__xludf.DUMMYFUNCTION("""COMPUTED_VALUE"""),45915.66666666667)</f>
        <v>45915.66667</v>
      </c>
      <c r="K428" s="1">
        <f>IFERROR(__xludf.DUMMYFUNCTION("""COMPUTED_VALUE"""),192.47)</f>
        <v>192.47</v>
      </c>
      <c r="M428" s="2">
        <f>IFERROR(__xludf.DUMMYFUNCTION("""COMPUTED_VALUE"""),45915.66666666667)</f>
        <v>45915.66667</v>
      </c>
      <c r="N428" s="1">
        <f>IFERROR(__xludf.DUMMYFUNCTION("""COMPUTED_VALUE"""),5.2531464E7)</f>
        <v>52531464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IFERROR(__xludf.DUMMYFUNCTION("""COMPUTED_VALUE"""),192.42)</f>
        <v>192.42</v>
      </c>
      <c r="D429" s="2">
        <f>IFERROR(__xludf.DUMMYFUNCTION("""COMPUTED_VALUE"""),45916.66666666667)</f>
        <v>45916.66667</v>
      </c>
      <c r="E429" s="1">
        <f>IFERROR(__xludf.DUMMYFUNCTION("""COMPUTED_VALUE"""),192.53)</f>
        <v>192.53</v>
      </c>
      <c r="G429" s="2">
        <f>IFERROR(__xludf.DUMMYFUNCTION("""COMPUTED_VALUE"""),45916.66666666667)</f>
        <v>45916.66667</v>
      </c>
      <c r="H429" s="1">
        <f>IFERROR(__xludf.DUMMYFUNCTION("""COMPUTED_VALUE"""),190.0)</f>
        <v>190</v>
      </c>
      <c r="J429" s="2">
        <f>IFERROR(__xludf.DUMMYFUNCTION("""COMPUTED_VALUE"""),45916.66666666667)</f>
        <v>45916.66667</v>
      </c>
      <c r="K429" s="1">
        <f>IFERROR(__xludf.DUMMYFUNCTION("""COMPUTED_VALUE"""),191.12)</f>
        <v>191.12</v>
      </c>
      <c r="M429" s="2">
        <f>IFERROR(__xludf.DUMMYFUNCTION("""COMPUTED_VALUE"""),45916.66666666667)</f>
        <v>45916.66667</v>
      </c>
      <c r="N429" s="1">
        <f>IFERROR(__xludf.DUMMYFUNCTION("""COMPUTED_VALUE"""),5.0891579E7)</f>
        <v>50891579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IFERROR(__xludf.DUMMYFUNCTION("""COMPUTED_VALUE"""),191.49)</f>
        <v>191.49</v>
      </c>
      <c r="D430" s="2">
        <f>IFERROR(__xludf.DUMMYFUNCTION("""COMPUTED_VALUE"""),45917.66666666667)</f>
        <v>45917.66667</v>
      </c>
      <c r="E430" s="1">
        <f>IFERROR(__xludf.DUMMYFUNCTION("""COMPUTED_VALUE"""),193.1)</f>
        <v>193.1</v>
      </c>
      <c r="G430" s="2">
        <f>IFERROR(__xludf.DUMMYFUNCTION("""COMPUTED_VALUE"""),45917.66666666667)</f>
        <v>45917.66667</v>
      </c>
      <c r="H430" s="1">
        <f>IFERROR(__xludf.DUMMYFUNCTION("""COMPUTED_VALUE"""),191.29)</f>
        <v>191.29</v>
      </c>
      <c r="J430" s="2">
        <f>IFERROR(__xludf.DUMMYFUNCTION("""COMPUTED_VALUE"""),45917.66666666667)</f>
        <v>45917.66667</v>
      </c>
      <c r="K430" s="1">
        <f>IFERROR(__xludf.DUMMYFUNCTION("""COMPUTED_VALUE"""),192.73)</f>
        <v>192.73</v>
      </c>
      <c r="M430" s="2">
        <f>IFERROR(__xludf.DUMMYFUNCTION("""COMPUTED_VALUE"""),45917.66666666667)</f>
        <v>45917.66667</v>
      </c>
      <c r="N430" s="1">
        <f>IFERROR(__xludf.DUMMYFUNCTION("""COMPUTED_VALUE"""),4.5993242E7)</f>
        <v>45993242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IFERROR(__xludf.DUMMYFUNCTION("""COMPUTED_VALUE"""),190.88)</f>
        <v>190.88</v>
      </c>
      <c r="D431" s="2">
        <f>IFERROR(__xludf.DUMMYFUNCTION("""COMPUTED_VALUE"""),45918.66666666667)</f>
        <v>45918.66667</v>
      </c>
      <c r="E431" s="1">
        <f>IFERROR(__xludf.DUMMYFUNCTION("""COMPUTED_VALUE"""),192.1)</f>
        <v>192.1</v>
      </c>
      <c r="G431" s="2">
        <f>IFERROR(__xludf.DUMMYFUNCTION("""COMPUTED_VALUE"""),45918.66666666667)</f>
        <v>45918.66667</v>
      </c>
      <c r="H431" s="1">
        <f>IFERROR(__xludf.DUMMYFUNCTION("""COMPUTED_VALUE"""),190.46)</f>
        <v>190.46</v>
      </c>
      <c r="J431" s="2">
        <f>IFERROR(__xludf.DUMMYFUNCTION("""COMPUTED_VALUE"""),45918.66666666667)</f>
        <v>45918.66667</v>
      </c>
      <c r="K431" s="1">
        <f>IFERROR(__xludf.DUMMYFUNCTION("""COMPUTED_VALUE"""),190.87)</f>
        <v>190.87</v>
      </c>
      <c r="M431" s="2">
        <f>IFERROR(__xludf.DUMMYFUNCTION("""COMPUTED_VALUE"""),45918.66666666667)</f>
        <v>45918.66667</v>
      </c>
      <c r="N431" s="1">
        <f>IFERROR(__xludf.DUMMYFUNCTION("""COMPUTED_VALUE"""),5.3556752E7)</f>
        <v>53556752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IFERROR(__xludf.DUMMYFUNCTION("""COMPUTED_VALUE"""),191.2)</f>
        <v>191.2</v>
      </c>
      <c r="D432" s="2">
        <f>IFERROR(__xludf.DUMMYFUNCTION("""COMPUTED_VALUE"""),45919.66666666667)</f>
        <v>45919.66667</v>
      </c>
      <c r="E432" s="1">
        <f>IFERROR(__xludf.DUMMYFUNCTION("""COMPUTED_VALUE"""),191.2)</f>
        <v>191.2</v>
      </c>
      <c r="G432" s="2">
        <f>IFERROR(__xludf.DUMMYFUNCTION("""COMPUTED_VALUE"""),45919.66666666667)</f>
        <v>45919.66667</v>
      </c>
      <c r="H432" s="1">
        <f>IFERROR(__xludf.DUMMYFUNCTION("""COMPUTED_VALUE"""),189.64)</f>
        <v>189.64</v>
      </c>
      <c r="J432" s="2">
        <f>IFERROR(__xludf.DUMMYFUNCTION("""COMPUTED_VALUE"""),45919.66666666667)</f>
        <v>45919.66667</v>
      </c>
      <c r="K432" s="1">
        <f>IFERROR(__xludf.DUMMYFUNCTION("""COMPUTED_VALUE"""),189.95)</f>
        <v>189.95</v>
      </c>
      <c r="M432" s="2">
        <f>IFERROR(__xludf.DUMMYFUNCTION("""COMPUTED_VALUE"""),45919.66666666667)</f>
        <v>45919.66667</v>
      </c>
      <c r="N432" s="1">
        <f>IFERROR(__xludf.DUMMYFUNCTION("""COMPUTED_VALUE"""),1.07935146E8)</f>
        <v>107935146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IFERROR(__xludf.DUMMYFUNCTION("""COMPUTED_VALUE"""),189.23)</f>
        <v>189.23</v>
      </c>
      <c r="D433" s="2">
        <f>IFERROR(__xludf.DUMMYFUNCTION("""COMPUTED_VALUE"""),45922.66666666667)</f>
        <v>45922.66667</v>
      </c>
      <c r="E433" s="1">
        <f>IFERROR(__xludf.DUMMYFUNCTION("""COMPUTED_VALUE"""),190.11)</f>
        <v>190.11</v>
      </c>
      <c r="G433" s="2">
        <f>IFERROR(__xludf.DUMMYFUNCTION("""COMPUTED_VALUE"""),45922.66666666667)</f>
        <v>45922.66667</v>
      </c>
      <c r="H433" s="1">
        <f>IFERROR(__xludf.DUMMYFUNCTION("""COMPUTED_VALUE"""),188.45)</f>
        <v>188.45</v>
      </c>
      <c r="J433" s="2">
        <f>IFERROR(__xludf.DUMMYFUNCTION("""COMPUTED_VALUE"""),45922.66666666667)</f>
        <v>45922.66667</v>
      </c>
      <c r="K433" s="1">
        <f>IFERROR(__xludf.DUMMYFUNCTION("""COMPUTED_VALUE"""),189.09)</f>
        <v>189.09</v>
      </c>
      <c r="M433" s="2">
        <f>IFERROR(__xludf.DUMMYFUNCTION("""COMPUTED_VALUE"""),45922.66666666667)</f>
        <v>45922.66667</v>
      </c>
      <c r="N433" s="1">
        <f>IFERROR(__xludf.DUMMYFUNCTION("""COMPUTED_VALUE"""),5.0570497E7)</f>
        <v>50570497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IFERROR(__xludf.DUMMYFUNCTION("""COMPUTED_VALUE"""),188.91)</f>
        <v>188.91</v>
      </c>
      <c r="D434" s="2">
        <f>IFERROR(__xludf.DUMMYFUNCTION("""COMPUTED_VALUE"""),45923.66666666667)</f>
        <v>45923.66667</v>
      </c>
      <c r="E434" s="1">
        <f>IFERROR(__xludf.DUMMYFUNCTION("""COMPUTED_VALUE"""),189.73)</f>
        <v>189.73</v>
      </c>
      <c r="G434" s="2">
        <f>IFERROR(__xludf.DUMMYFUNCTION("""COMPUTED_VALUE"""),45923.66666666667)</f>
        <v>45923.66667</v>
      </c>
      <c r="H434" s="1">
        <f>IFERROR(__xludf.DUMMYFUNCTION("""COMPUTED_VALUE"""),187.38)</f>
        <v>187.38</v>
      </c>
      <c r="J434" s="2">
        <f>IFERROR(__xludf.DUMMYFUNCTION("""COMPUTED_VALUE"""),45923.66666666667)</f>
        <v>45923.66667</v>
      </c>
      <c r="K434" s="1">
        <f>IFERROR(__xludf.DUMMYFUNCTION("""COMPUTED_VALUE"""),189.41)</f>
        <v>189.41</v>
      </c>
      <c r="M434" s="2">
        <f>IFERROR(__xludf.DUMMYFUNCTION("""COMPUTED_VALUE"""),45923.66666666667)</f>
        <v>45923.66667</v>
      </c>
      <c r="N434" s="1">
        <f>IFERROR(__xludf.DUMMYFUNCTION("""COMPUTED_VALUE"""),5.2010282E7)</f>
        <v>52010282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IFERROR(__xludf.DUMMYFUNCTION("""COMPUTED_VALUE"""),188.55)</f>
        <v>188.55</v>
      </c>
      <c r="D435" s="2">
        <f>IFERROR(__xludf.DUMMYFUNCTION("""COMPUTED_VALUE"""),45924.66666666667)</f>
        <v>45924.66667</v>
      </c>
      <c r="E435" s="1">
        <f>IFERROR(__xludf.DUMMYFUNCTION("""COMPUTED_VALUE"""),189.37)</f>
        <v>189.37</v>
      </c>
      <c r="G435" s="2">
        <f>IFERROR(__xludf.DUMMYFUNCTION("""COMPUTED_VALUE"""),45924.66666666667)</f>
        <v>45924.66667</v>
      </c>
      <c r="H435" s="1">
        <f>IFERROR(__xludf.DUMMYFUNCTION("""COMPUTED_VALUE"""),186.82)</f>
        <v>186.82</v>
      </c>
      <c r="J435" s="2">
        <f>IFERROR(__xludf.DUMMYFUNCTION("""COMPUTED_VALUE"""),45924.66666666667)</f>
        <v>45924.66667</v>
      </c>
      <c r="K435" s="1">
        <f>IFERROR(__xludf.DUMMYFUNCTION("""COMPUTED_VALUE"""),187.71)</f>
        <v>187.71</v>
      </c>
      <c r="M435" s="2">
        <f>IFERROR(__xludf.DUMMYFUNCTION("""COMPUTED_VALUE"""),45924.66666666667)</f>
        <v>45924.66667</v>
      </c>
      <c r="N435" s="1">
        <f>IFERROR(__xludf.DUMMYFUNCTION("""COMPUTED_VALUE"""),5.4911814E7)</f>
        <v>54911814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IFERROR(__xludf.DUMMYFUNCTION("""COMPUTED_VALUE"""),188.86)</f>
        <v>188.86</v>
      </c>
      <c r="D436" s="2">
        <f>IFERROR(__xludf.DUMMYFUNCTION("""COMPUTED_VALUE"""),45925.66666666667)</f>
        <v>45925.66667</v>
      </c>
      <c r="E436" s="1">
        <f>IFERROR(__xludf.DUMMYFUNCTION("""COMPUTED_VALUE"""),190.39)</f>
        <v>190.39</v>
      </c>
      <c r="G436" s="2">
        <f>IFERROR(__xludf.DUMMYFUNCTION("""COMPUTED_VALUE"""),45925.66666666667)</f>
        <v>45925.66667</v>
      </c>
      <c r="H436" s="1">
        <f>IFERROR(__xludf.DUMMYFUNCTION("""COMPUTED_VALUE"""),187.58)</f>
        <v>187.58</v>
      </c>
      <c r="J436" s="2">
        <f>IFERROR(__xludf.DUMMYFUNCTION("""COMPUTED_VALUE"""),45925.66666666667)</f>
        <v>45925.66667</v>
      </c>
      <c r="K436" s="1">
        <f>IFERROR(__xludf.DUMMYFUNCTION("""COMPUTED_VALUE"""),187.84)</f>
        <v>187.84</v>
      </c>
      <c r="M436" s="2">
        <f>IFERROR(__xludf.DUMMYFUNCTION("""COMPUTED_VALUE"""),45925.66666666667)</f>
        <v>45925.66667</v>
      </c>
      <c r="N436" s="1">
        <f>IFERROR(__xludf.DUMMYFUNCTION("""COMPUTED_VALUE"""),5.1097351E7)</f>
        <v>51097351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IFERROR(__xludf.DUMMYFUNCTION("""COMPUTED_VALUE"""),188.34)</f>
        <v>188.34</v>
      </c>
      <c r="D437" s="2">
        <f>IFERROR(__xludf.DUMMYFUNCTION("""COMPUTED_VALUE"""),45926.66666666667)</f>
        <v>45926.66667</v>
      </c>
      <c r="E437" s="1">
        <f>IFERROR(__xludf.DUMMYFUNCTION("""COMPUTED_VALUE"""),189.51)</f>
        <v>189.51</v>
      </c>
      <c r="G437" s="2">
        <f>IFERROR(__xludf.DUMMYFUNCTION("""COMPUTED_VALUE"""),45926.66666666667)</f>
        <v>45926.66667</v>
      </c>
      <c r="H437" s="1">
        <f>IFERROR(__xludf.DUMMYFUNCTION("""COMPUTED_VALUE"""),187.86)</f>
        <v>187.86</v>
      </c>
      <c r="J437" s="2">
        <f>IFERROR(__xludf.DUMMYFUNCTION("""COMPUTED_VALUE"""),45926.66666666667)</f>
        <v>45926.66667</v>
      </c>
      <c r="K437" s="1">
        <f>IFERROR(__xludf.DUMMYFUNCTION("""COMPUTED_VALUE"""),188.19)</f>
        <v>188.19</v>
      </c>
      <c r="M437" s="2">
        <f>IFERROR(__xludf.DUMMYFUNCTION("""COMPUTED_VALUE"""),45926.66666666667)</f>
        <v>45926.66667</v>
      </c>
      <c r="N437" s="1">
        <f>IFERROR(__xludf.DUMMYFUNCTION("""COMPUTED_VALUE"""),4.2520766E7)</f>
        <v>42520766</v>
      </c>
    </row>
  </sheetData>
  <drawing r:id="rId1"/>
</worksheet>
</file>