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IFERROR(__xludf.DUMMYFUNCTION("GOOGLEFINANCE(""DJUSTY"",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IFERROR(__xludf.DUMMYFUNCTION("GOOGLEFINANCE(""DJUSTY"",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IFERROR(__xludf.DUMMYFUNCTION("GOOGLEFINANCE(""DJUSTY"",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IFERROR(__xludf.DUMMYFUNCTION("GOOGLEFINANCE(""DJUSTY"",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IFERROR(__xludf.DUMMYFUNCTION("GOOGLEFINANCE(""DJUSTY"",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IFERROR(__xludf.DUMMYFUNCTION("""COMPUTED_VALUE"""),1122.54)</f>
        <v>1122.54</v>
      </c>
      <c r="D2" s="2">
        <f>IFERROR(__xludf.DUMMYFUNCTION("""COMPUTED_VALUE"""),45293.66666666667)</f>
        <v>45293.66667</v>
      </c>
      <c r="E2" s="1">
        <f>IFERROR(__xludf.DUMMYFUNCTION("""COMPUTED_VALUE"""),1122.54)</f>
        <v>1122.54</v>
      </c>
      <c r="G2" s="2">
        <f>IFERROR(__xludf.DUMMYFUNCTION("""COMPUTED_VALUE"""),45293.66666666667)</f>
        <v>45293.66667</v>
      </c>
      <c r="H2" s="1">
        <f>IFERROR(__xludf.DUMMYFUNCTION("""COMPUTED_VALUE"""),1097.85)</f>
        <v>1097.85</v>
      </c>
      <c r="J2" s="2">
        <f>IFERROR(__xludf.DUMMYFUNCTION("""COMPUTED_VALUE"""),45293.66666666667)</f>
        <v>45293.66667</v>
      </c>
      <c r="K2" s="1">
        <f>IFERROR(__xludf.DUMMYFUNCTION("""COMPUTED_VALUE"""),1101.37)</f>
        <v>1101.37</v>
      </c>
      <c r="M2" s="2">
        <f>IFERROR(__xludf.DUMMYFUNCTION("""COMPUTED_VALUE"""),45293.66666666667)</f>
        <v>45293.66667</v>
      </c>
      <c r="N2" s="1">
        <f>IFERROR(__xludf.DUMMYFUNCTION("""COMPUTED_VALUE"""),2.6251444E7)</f>
        <v>26251444</v>
      </c>
    </row>
    <row r="3">
      <c r="A3" s="2">
        <f>IFERROR(__xludf.DUMMYFUNCTION("""COMPUTED_VALUE"""),45294.66666666667)</f>
        <v>45294.66667</v>
      </c>
      <c r="B3" s="1">
        <f>IFERROR(__xludf.DUMMYFUNCTION("""COMPUTED_VALUE"""),1100.33)</f>
        <v>1100.33</v>
      </c>
      <c r="D3" s="2">
        <f>IFERROR(__xludf.DUMMYFUNCTION("""COMPUTED_VALUE"""),45294.66666666667)</f>
        <v>45294.66667</v>
      </c>
      <c r="E3" s="1">
        <f>IFERROR(__xludf.DUMMYFUNCTION("""COMPUTED_VALUE"""),1100.33)</f>
        <v>1100.33</v>
      </c>
      <c r="G3" s="2">
        <f>IFERROR(__xludf.DUMMYFUNCTION("""COMPUTED_VALUE"""),45294.66666666667)</f>
        <v>45294.66667</v>
      </c>
      <c r="H3" s="1">
        <f>IFERROR(__xludf.DUMMYFUNCTION("""COMPUTED_VALUE"""),1078.5)</f>
        <v>1078.5</v>
      </c>
      <c r="J3" s="2">
        <f>IFERROR(__xludf.DUMMYFUNCTION("""COMPUTED_VALUE"""),45294.66666666667)</f>
        <v>45294.66667</v>
      </c>
      <c r="K3" s="1">
        <f>IFERROR(__xludf.DUMMYFUNCTION("""COMPUTED_VALUE"""),1084.46)</f>
        <v>1084.46</v>
      </c>
      <c r="M3" s="2">
        <f>IFERROR(__xludf.DUMMYFUNCTION("""COMPUTED_VALUE"""),45294.66666666667)</f>
        <v>45294.66667</v>
      </c>
      <c r="N3" s="1">
        <f>IFERROR(__xludf.DUMMYFUNCTION("""COMPUTED_VALUE"""),2.984368E7)</f>
        <v>29843680</v>
      </c>
    </row>
    <row r="4">
      <c r="A4" s="2">
        <f>IFERROR(__xludf.DUMMYFUNCTION("""COMPUTED_VALUE"""),45295.66666666667)</f>
        <v>45295.66667</v>
      </c>
      <c r="B4" s="1">
        <f>IFERROR(__xludf.DUMMYFUNCTION("""COMPUTED_VALUE"""),1083.65)</f>
        <v>1083.65</v>
      </c>
      <c r="D4" s="2">
        <f>IFERROR(__xludf.DUMMYFUNCTION("""COMPUTED_VALUE"""),45295.66666666667)</f>
        <v>45295.66667</v>
      </c>
      <c r="E4" s="1">
        <f>IFERROR(__xludf.DUMMYFUNCTION("""COMPUTED_VALUE"""),1096.27)</f>
        <v>1096.27</v>
      </c>
      <c r="G4" s="2">
        <f>IFERROR(__xludf.DUMMYFUNCTION("""COMPUTED_VALUE"""),45295.66666666667)</f>
        <v>45295.66667</v>
      </c>
      <c r="H4" s="1">
        <f>IFERROR(__xludf.DUMMYFUNCTION("""COMPUTED_VALUE"""),1078.1)</f>
        <v>1078.1</v>
      </c>
      <c r="J4" s="2">
        <f>IFERROR(__xludf.DUMMYFUNCTION("""COMPUTED_VALUE"""),45295.66666666667)</f>
        <v>45295.66667</v>
      </c>
      <c r="K4" s="1">
        <f>IFERROR(__xludf.DUMMYFUNCTION("""COMPUTED_VALUE"""),1091.71)</f>
        <v>1091.71</v>
      </c>
      <c r="M4" s="2">
        <f>IFERROR(__xludf.DUMMYFUNCTION("""COMPUTED_VALUE"""),45295.66666666667)</f>
        <v>45295.66667</v>
      </c>
      <c r="N4" s="1">
        <f>IFERROR(__xludf.DUMMYFUNCTION("""COMPUTED_VALUE"""),4.7411712E7)</f>
        <v>47411712</v>
      </c>
    </row>
    <row r="5">
      <c r="A5" s="2">
        <f>IFERROR(__xludf.DUMMYFUNCTION("""COMPUTED_VALUE"""),45296.66666666667)</f>
        <v>45296.66667</v>
      </c>
      <c r="B5" s="1">
        <f>IFERROR(__xludf.DUMMYFUNCTION("""COMPUTED_VALUE"""),1088.58)</f>
        <v>1088.58</v>
      </c>
      <c r="D5" s="2">
        <f>IFERROR(__xludf.DUMMYFUNCTION("""COMPUTED_VALUE"""),45296.66666666667)</f>
        <v>45296.66667</v>
      </c>
      <c r="E5" s="1">
        <f>IFERROR(__xludf.DUMMYFUNCTION("""COMPUTED_VALUE"""),1098.81)</f>
        <v>1098.81</v>
      </c>
      <c r="G5" s="2">
        <f>IFERROR(__xludf.DUMMYFUNCTION("""COMPUTED_VALUE"""),45296.66666666667)</f>
        <v>45296.66667</v>
      </c>
      <c r="H5" s="1">
        <f>IFERROR(__xludf.DUMMYFUNCTION("""COMPUTED_VALUE"""),1083.78)</f>
        <v>1083.78</v>
      </c>
      <c r="J5" s="2">
        <f>IFERROR(__xludf.DUMMYFUNCTION("""COMPUTED_VALUE"""),45296.66666666667)</f>
        <v>45296.66667</v>
      </c>
      <c r="K5" s="1">
        <f>IFERROR(__xludf.DUMMYFUNCTION("""COMPUTED_VALUE"""),1086.2)</f>
        <v>1086.2</v>
      </c>
      <c r="M5" s="2">
        <f>IFERROR(__xludf.DUMMYFUNCTION("""COMPUTED_VALUE"""),45296.66666666667)</f>
        <v>45296.66667</v>
      </c>
      <c r="N5" s="1">
        <f>IFERROR(__xludf.DUMMYFUNCTION("""COMPUTED_VALUE"""),8.3463577E7)</f>
        <v>83463577</v>
      </c>
    </row>
    <row r="6">
      <c r="A6" s="2">
        <f>IFERROR(__xludf.DUMMYFUNCTION("""COMPUTED_VALUE"""),45299.66666666667)</f>
        <v>45299.66667</v>
      </c>
      <c r="B6" s="1">
        <f>IFERROR(__xludf.DUMMYFUNCTION("""COMPUTED_VALUE"""),1086.53)</f>
        <v>1086.53</v>
      </c>
      <c r="D6" s="2">
        <f>IFERROR(__xludf.DUMMYFUNCTION("""COMPUTED_VALUE"""),45299.66666666667)</f>
        <v>45299.66667</v>
      </c>
      <c r="E6" s="1">
        <f>IFERROR(__xludf.DUMMYFUNCTION("""COMPUTED_VALUE"""),1096.57)</f>
        <v>1096.57</v>
      </c>
      <c r="G6" s="2">
        <f>IFERROR(__xludf.DUMMYFUNCTION("""COMPUTED_VALUE"""),45299.66666666667)</f>
        <v>45299.66667</v>
      </c>
      <c r="H6" s="1">
        <f>IFERROR(__xludf.DUMMYFUNCTION("""COMPUTED_VALUE"""),1083.05)</f>
        <v>1083.05</v>
      </c>
      <c r="J6" s="2">
        <f>IFERROR(__xludf.DUMMYFUNCTION("""COMPUTED_VALUE"""),45299.66666666667)</f>
        <v>45299.66667</v>
      </c>
      <c r="K6" s="1">
        <f>IFERROR(__xludf.DUMMYFUNCTION("""COMPUTED_VALUE"""),1095.7)</f>
        <v>1095.7</v>
      </c>
      <c r="M6" s="2">
        <f>IFERROR(__xludf.DUMMYFUNCTION("""COMPUTED_VALUE"""),45299.66666666667)</f>
        <v>45299.66667</v>
      </c>
      <c r="N6" s="1">
        <f>IFERROR(__xludf.DUMMYFUNCTION("""COMPUTED_VALUE"""),3.7219658E7)</f>
        <v>37219658</v>
      </c>
    </row>
    <row r="7">
      <c r="A7" s="2">
        <f>IFERROR(__xludf.DUMMYFUNCTION("""COMPUTED_VALUE"""),45300.66666666667)</f>
        <v>45300.66667</v>
      </c>
      <c r="B7" s="1">
        <f>IFERROR(__xludf.DUMMYFUNCTION("""COMPUTED_VALUE"""),1096.51)</f>
        <v>1096.51</v>
      </c>
      <c r="D7" s="2">
        <f>IFERROR(__xludf.DUMMYFUNCTION("""COMPUTED_VALUE"""),45300.66666666667)</f>
        <v>45300.66667</v>
      </c>
      <c r="E7" s="1">
        <f>IFERROR(__xludf.DUMMYFUNCTION("""COMPUTED_VALUE"""),1106.49)</f>
        <v>1106.49</v>
      </c>
      <c r="G7" s="2">
        <f>IFERROR(__xludf.DUMMYFUNCTION("""COMPUTED_VALUE"""),45300.66666666667)</f>
        <v>45300.66667</v>
      </c>
      <c r="H7" s="1">
        <f>IFERROR(__xludf.DUMMYFUNCTION("""COMPUTED_VALUE"""),1091.63)</f>
        <v>1091.63</v>
      </c>
      <c r="J7" s="2">
        <f>IFERROR(__xludf.DUMMYFUNCTION("""COMPUTED_VALUE"""),45300.66666666667)</f>
        <v>45300.66667</v>
      </c>
      <c r="K7" s="1">
        <f>IFERROR(__xludf.DUMMYFUNCTION("""COMPUTED_VALUE"""),1098.3)</f>
        <v>1098.3</v>
      </c>
      <c r="M7" s="2">
        <f>IFERROR(__xludf.DUMMYFUNCTION("""COMPUTED_VALUE"""),45300.66666666667)</f>
        <v>45300.66667</v>
      </c>
      <c r="N7" s="1">
        <f>IFERROR(__xludf.DUMMYFUNCTION("""COMPUTED_VALUE"""),3.7163199E7)</f>
        <v>37163199</v>
      </c>
    </row>
    <row r="8">
      <c r="A8" s="2">
        <f>IFERROR(__xludf.DUMMYFUNCTION("""COMPUTED_VALUE"""),45301.66666666667)</f>
        <v>45301.66667</v>
      </c>
      <c r="B8" s="1">
        <f>IFERROR(__xludf.DUMMYFUNCTION("""COMPUTED_VALUE"""),1097.61)</f>
        <v>1097.61</v>
      </c>
      <c r="D8" s="2">
        <f>IFERROR(__xludf.DUMMYFUNCTION("""COMPUTED_VALUE"""),45301.66666666667)</f>
        <v>45301.66667</v>
      </c>
      <c r="E8" s="1">
        <f>IFERROR(__xludf.DUMMYFUNCTION("""COMPUTED_VALUE"""),1101.96)</f>
        <v>1101.96</v>
      </c>
      <c r="G8" s="2">
        <f>IFERROR(__xludf.DUMMYFUNCTION("""COMPUTED_VALUE"""),45301.66666666667)</f>
        <v>45301.66667</v>
      </c>
      <c r="H8" s="1">
        <f>IFERROR(__xludf.DUMMYFUNCTION("""COMPUTED_VALUE"""),1093.88)</f>
        <v>1093.88</v>
      </c>
      <c r="J8" s="2">
        <f>IFERROR(__xludf.DUMMYFUNCTION("""COMPUTED_VALUE"""),45301.66666666667)</f>
        <v>45301.66667</v>
      </c>
      <c r="K8" s="1">
        <f>IFERROR(__xludf.DUMMYFUNCTION("""COMPUTED_VALUE"""),1097.66)</f>
        <v>1097.66</v>
      </c>
      <c r="M8" s="2">
        <f>IFERROR(__xludf.DUMMYFUNCTION("""COMPUTED_VALUE"""),45301.66666666667)</f>
        <v>45301.66667</v>
      </c>
      <c r="N8" s="1">
        <f>IFERROR(__xludf.DUMMYFUNCTION("""COMPUTED_VALUE"""),2.9166933E7)</f>
        <v>29166933</v>
      </c>
    </row>
    <row r="9">
      <c r="A9" s="2">
        <f>IFERROR(__xludf.DUMMYFUNCTION("""COMPUTED_VALUE"""),45302.66666666667)</f>
        <v>45302.66667</v>
      </c>
      <c r="B9" s="1">
        <f>IFERROR(__xludf.DUMMYFUNCTION("""COMPUTED_VALUE"""),1096.8)</f>
        <v>1096.8</v>
      </c>
      <c r="D9" s="2">
        <f>IFERROR(__xludf.DUMMYFUNCTION("""COMPUTED_VALUE"""),45302.66666666667)</f>
        <v>45302.66667</v>
      </c>
      <c r="E9" s="1">
        <f>IFERROR(__xludf.DUMMYFUNCTION("""COMPUTED_VALUE"""),1103.96)</f>
        <v>1103.96</v>
      </c>
      <c r="G9" s="2">
        <f>IFERROR(__xludf.DUMMYFUNCTION("""COMPUTED_VALUE"""),45302.66666666667)</f>
        <v>45302.66667</v>
      </c>
      <c r="H9" s="1">
        <f>IFERROR(__xludf.DUMMYFUNCTION("""COMPUTED_VALUE"""),1089.07)</f>
        <v>1089.07</v>
      </c>
      <c r="J9" s="2">
        <f>IFERROR(__xludf.DUMMYFUNCTION("""COMPUTED_VALUE"""),45302.66666666667)</f>
        <v>45302.66667</v>
      </c>
      <c r="K9" s="1">
        <f>IFERROR(__xludf.DUMMYFUNCTION("""COMPUTED_VALUE"""),1101.68)</f>
        <v>1101.68</v>
      </c>
      <c r="M9" s="2">
        <f>IFERROR(__xludf.DUMMYFUNCTION("""COMPUTED_VALUE"""),45302.66666666667)</f>
        <v>45302.66667</v>
      </c>
      <c r="N9" s="1">
        <f>IFERROR(__xludf.DUMMYFUNCTION("""COMPUTED_VALUE"""),3.3176616E7)</f>
        <v>33176616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IFERROR(__xludf.DUMMYFUNCTION("""COMPUTED_VALUE"""),1104.72)</f>
        <v>1104.72</v>
      </c>
      <c r="D10" s="2">
        <f>IFERROR(__xludf.DUMMYFUNCTION("""COMPUTED_VALUE"""),45303.66666666667)</f>
        <v>45303.66667</v>
      </c>
      <c r="E10" s="1">
        <f>IFERROR(__xludf.DUMMYFUNCTION("""COMPUTED_VALUE"""),1106.07)</f>
        <v>1106.07</v>
      </c>
      <c r="G10" s="2">
        <f>IFERROR(__xludf.DUMMYFUNCTION("""COMPUTED_VALUE"""),45303.66666666667)</f>
        <v>45303.66667</v>
      </c>
      <c r="H10" s="1">
        <f>IFERROR(__xludf.DUMMYFUNCTION("""COMPUTED_VALUE"""),1088.96)</f>
        <v>1088.96</v>
      </c>
      <c r="J10" s="2">
        <f>IFERROR(__xludf.DUMMYFUNCTION("""COMPUTED_VALUE"""),45303.66666666667)</f>
        <v>45303.66667</v>
      </c>
      <c r="K10" s="1">
        <f>IFERROR(__xludf.DUMMYFUNCTION("""COMPUTED_VALUE"""),1091.38)</f>
        <v>1091.38</v>
      </c>
      <c r="M10" s="2">
        <f>IFERROR(__xludf.DUMMYFUNCTION("""COMPUTED_VALUE"""),45303.66666666667)</f>
        <v>45303.66667</v>
      </c>
      <c r="N10" s="1">
        <f>IFERROR(__xludf.DUMMYFUNCTION("""COMPUTED_VALUE"""),2.5599246E7)</f>
        <v>25599246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IFERROR(__xludf.DUMMYFUNCTION("""COMPUTED_VALUE"""),1090.66)</f>
        <v>1090.66</v>
      </c>
      <c r="D11" s="2">
        <f>IFERROR(__xludf.DUMMYFUNCTION("""COMPUTED_VALUE"""),45307.66666666667)</f>
        <v>45307.66667</v>
      </c>
      <c r="E11" s="1">
        <f>IFERROR(__xludf.DUMMYFUNCTION("""COMPUTED_VALUE"""),1090.66)</f>
        <v>1090.66</v>
      </c>
      <c r="G11" s="2">
        <f>IFERROR(__xludf.DUMMYFUNCTION("""COMPUTED_VALUE"""),45307.66666666667)</f>
        <v>45307.66667</v>
      </c>
      <c r="H11" s="1">
        <f>IFERROR(__xludf.DUMMYFUNCTION("""COMPUTED_VALUE"""),1074.26)</f>
        <v>1074.26</v>
      </c>
      <c r="J11" s="2">
        <f>IFERROR(__xludf.DUMMYFUNCTION("""COMPUTED_VALUE"""),45307.66666666667)</f>
        <v>45307.66667</v>
      </c>
      <c r="K11" s="1">
        <f>IFERROR(__xludf.DUMMYFUNCTION("""COMPUTED_VALUE"""),1077.53)</f>
        <v>1077.53</v>
      </c>
      <c r="M11" s="2">
        <f>IFERROR(__xludf.DUMMYFUNCTION("""COMPUTED_VALUE"""),45307.66666666667)</f>
        <v>45307.66667</v>
      </c>
      <c r="N11" s="1">
        <f>IFERROR(__xludf.DUMMYFUNCTION("""COMPUTED_VALUE"""),2.6012446E7)</f>
        <v>26012446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IFERROR(__xludf.DUMMYFUNCTION("""COMPUTED_VALUE"""),1069.89)</f>
        <v>1069.89</v>
      </c>
      <c r="D12" s="2">
        <f>IFERROR(__xludf.DUMMYFUNCTION("""COMPUTED_VALUE"""),45308.66666666667)</f>
        <v>45308.66667</v>
      </c>
      <c r="E12" s="1">
        <f>IFERROR(__xludf.DUMMYFUNCTION("""COMPUTED_VALUE"""),1069.89)</f>
        <v>1069.89</v>
      </c>
      <c r="G12" s="2">
        <f>IFERROR(__xludf.DUMMYFUNCTION("""COMPUTED_VALUE"""),45308.66666666667)</f>
        <v>45308.66667</v>
      </c>
      <c r="H12" s="1">
        <f>IFERROR(__xludf.DUMMYFUNCTION("""COMPUTED_VALUE"""),1056.1)</f>
        <v>1056.1</v>
      </c>
      <c r="J12" s="2">
        <f>IFERROR(__xludf.DUMMYFUNCTION("""COMPUTED_VALUE"""),45308.66666666667)</f>
        <v>45308.66667</v>
      </c>
      <c r="K12" s="1">
        <f>IFERROR(__xludf.DUMMYFUNCTION("""COMPUTED_VALUE"""),1066.89)</f>
        <v>1066.89</v>
      </c>
      <c r="M12" s="2">
        <f>IFERROR(__xludf.DUMMYFUNCTION("""COMPUTED_VALUE"""),45308.66666666667)</f>
        <v>45308.66667</v>
      </c>
      <c r="N12" s="1">
        <f>IFERROR(__xludf.DUMMYFUNCTION("""COMPUTED_VALUE"""),2.7327242E7)</f>
        <v>27327242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IFERROR(__xludf.DUMMYFUNCTION("""COMPUTED_VALUE"""),1069.42)</f>
        <v>1069.42</v>
      </c>
      <c r="D13" s="2">
        <f>IFERROR(__xludf.DUMMYFUNCTION("""COMPUTED_VALUE"""),45309.66666666667)</f>
        <v>45309.66667</v>
      </c>
      <c r="E13" s="1">
        <f>IFERROR(__xludf.DUMMYFUNCTION("""COMPUTED_VALUE"""),1074.29)</f>
        <v>1074.29</v>
      </c>
      <c r="G13" s="2">
        <f>IFERROR(__xludf.DUMMYFUNCTION("""COMPUTED_VALUE"""),45309.66666666667)</f>
        <v>45309.66667</v>
      </c>
      <c r="H13" s="1">
        <f>IFERROR(__xludf.DUMMYFUNCTION("""COMPUTED_VALUE"""),1063.18)</f>
        <v>1063.18</v>
      </c>
      <c r="J13" s="2">
        <f>IFERROR(__xludf.DUMMYFUNCTION("""COMPUTED_VALUE"""),45309.66666666667)</f>
        <v>45309.66667</v>
      </c>
      <c r="K13" s="1">
        <f>IFERROR(__xludf.DUMMYFUNCTION("""COMPUTED_VALUE"""),1072.61)</f>
        <v>1072.61</v>
      </c>
      <c r="M13" s="2">
        <f>IFERROR(__xludf.DUMMYFUNCTION("""COMPUTED_VALUE"""),45309.66666666667)</f>
        <v>45309.66667</v>
      </c>
      <c r="N13" s="1">
        <f>IFERROR(__xludf.DUMMYFUNCTION("""COMPUTED_VALUE"""),2.4221777E7)</f>
        <v>24221777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IFERROR(__xludf.DUMMYFUNCTION("""COMPUTED_VALUE"""),1076.13)</f>
        <v>1076.13</v>
      </c>
      <c r="D14" s="2">
        <f>IFERROR(__xludf.DUMMYFUNCTION("""COMPUTED_VALUE"""),45310.66666666667)</f>
        <v>45310.66667</v>
      </c>
      <c r="E14" s="1">
        <f>IFERROR(__xludf.DUMMYFUNCTION("""COMPUTED_VALUE"""),1078.4)</f>
        <v>1078.4</v>
      </c>
      <c r="G14" s="2">
        <f>IFERROR(__xludf.DUMMYFUNCTION("""COMPUTED_VALUE"""),45310.66666666667)</f>
        <v>45310.66667</v>
      </c>
      <c r="H14" s="1">
        <f>IFERROR(__xludf.DUMMYFUNCTION("""COMPUTED_VALUE"""),1067.25)</f>
        <v>1067.25</v>
      </c>
      <c r="J14" s="2">
        <f>IFERROR(__xludf.DUMMYFUNCTION("""COMPUTED_VALUE"""),45310.66666666667)</f>
        <v>45310.66667</v>
      </c>
      <c r="K14" s="1">
        <f>IFERROR(__xludf.DUMMYFUNCTION("""COMPUTED_VALUE"""),1078.13)</f>
        <v>1078.13</v>
      </c>
      <c r="M14" s="2">
        <f>IFERROR(__xludf.DUMMYFUNCTION("""COMPUTED_VALUE"""),45310.66666666667)</f>
        <v>45310.66667</v>
      </c>
      <c r="N14" s="1">
        <f>IFERROR(__xludf.DUMMYFUNCTION("""COMPUTED_VALUE"""),3.1245543E7)</f>
        <v>31245543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IFERROR(__xludf.DUMMYFUNCTION("""COMPUTED_VALUE"""),1081.11)</f>
        <v>1081.11</v>
      </c>
      <c r="D15" s="2">
        <f>IFERROR(__xludf.DUMMYFUNCTION("""COMPUTED_VALUE"""),45313.66666666667)</f>
        <v>45313.66667</v>
      </c>
      <c r="E15" s="1">
        <f>IFERROR(__xludf.DUMMYFUNCTION("""COMPUTED_VALUE"""),1100.13)</f>
        <v>1100.13</v>
      </c>
      <c r="G15" s="2">
        <f>IFERROR(__xludf.DUMMYFUNCTION("""COMPUTED_VALUE"""),45313.66666666667)</f>
        <v>45313.66667</v>
      </c>
      <c r="H15" s="1">
        <f>IFERROR(__xludf.DUMMYFUNCTION("""COMPUTED_VALUE"""),1081.11)</f>
        <v>1081.11</v>
      </c>
      <c r="J15" s="2">
        <f>IFERROR(__xludf.DUMMYFUNCTION("""COMPUTED_VALUE"""),45313.66666666667)</f>
        <v>45313.66667</v>
      </c>
      <c r="K15" s="1">
        <f>IFERROR(__xludf.DUMMYFUNCTION("""COMPUTED_VALUE"""),1091.76)</f>
        <v>1091.76</v>
      </c>
      <c r="M15" s="2">
        <f>IFERROR(__xludf.DUMMYFUNCTION("""COMPUTED_VALUE"""),45313.66666666667)</f>
        <v>45313.66667</v>
      </c>
      <c r="N15" s="1">
        <f>IFERROR(__xludf.DUMMYFUNCTION("""COMPUTED_VALUE"""),3.118934E7)</f>
        <v>31189340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IFERROR(__xludf.DUMMYFUNCTION("""COMPUTED_VALUE"""),1095.19)</f>
        <v>1095.19</v>
      </c>
      <c r="D16" s="2">
        <f>IFERROR(__xludf.DUMMYFUNCTION("""COMPUTED_VALUE"""),45314.66666666667)</f>
        <v>45314.66667</v>
      </c>
      <c r="E16" s="1">
        <f>IFERROR(__xludf.DUMMYFUNCTION("""COMPUTED_VALUE"""),1109.74)</f>
        <v>1109.74</v>
      </c>
      <c r="G16" s="2">
        <f>IFERROR(__xludf.DUMMYFUNCTION("""COMPUTED_VALUE"""),45314.66666666667)</f>
        <v>45314.66667</v>
      </c>
      <c r="H16" s="1">
        <f>IFERROR(__xludf.DUMMYFUNCTION("""COMPUTED_VALUE"""),1094.36)</f>
        <v>1094.36</v>
      </c>
      <c r="J16" s="2">
        <f>IFERROR(__xludf.DUMMYFUNCTION("""COMPUTED_VALUE"""),45314.66666666667)</f>
        <v>45314.66667</v>
      </c>
      <c r="K16" s="1">
        <f>IFERROR(__xludf.DUMMYFUNCTION("""COMPUTED_VALUE"""),1098.44)</f>
        <v>1098.44</v>
      </c>
      <c r="M16" s="2">
        <f>IFERROR(__xludf.DUMMYFUNCTION("""COMPUTED_VALUE"""),45314.66666666667)</f>
        <v>45314.66667</v>
      </c>
      <c r="N16" s="1">
        <f>IFERROR(__xludf.DUMMYFUNCTION("""COMPUTED_VALUE"""),2.3650606E7)</f>
        <v>23650606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IFERROR(__xludf.DUMMYFUNCTION("""COMPUTED_VALUE"""),1100.8)</f>
        <v>1100.8</v>
      </c>
      <c r="D17" s="2">
        <f>IFERROR(__xludf.DUMMYFUNCTION("""COMPUTED_VALUE"""),45315.66666666667)</f>
        <v>45315.66667</v>
      </c>
      <c r="E17" s="1">
        <f>IFERROR(__xludf.DUMMYFUNCTION("""COMPUTED_VALUE"""),1108.84)</f>
        <v>1108.84</v>
      </c>
      <c r="G17" s="2">
        <f>IFERROR(__xludf.DUMMYFUNCTION("""COMPUTED_VALUE"""),45315.66666666667)</f>
        <v>45315.66667</v>
      </c>
      <c r="H17" s="1">
        <f>IFERROR(__xludf.DUMMYFUNCTION("""COMPUTED_VALUE"""),1093.0)</f>
        <v>1093</v>
      </c>
      <c r="J17" s="2">
        <f>IFERROR(__xludf.DUMMYFUNCTION("""COMPUTED_VALUE"""),45315.66666666667)</f>
        <v>45315.66667</v>
      </c>
      <c r="K17" s="1">
        <f>IFERROR(__xludf.DUMMYFUNCTION("""COMPUTED_VALUE"""),1094.06)</f>
        <v>1094.06</v>
      </c>
      <c r="M17" s="2">
        <f>IFERROR(__xludf.DUMMYFUNCTION("""COMPUTED_VALUE"""),45315.66666666667)</f>
        <v>45315.66667</v>
      </c>
      <c r="N17" s="1">
        <f>IFERROR(__xludf.DUMMYFUNCTION("""COMPUTED_VALUE"""),2.378367E7)</f>
        <v>23783670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IFERROR(__xludf.DUMMYFUNCTION("""COMPUTED_VALUE"""),1102.14)</f>
        <v>1102.14</v>
      </c>
      <c r="D18" s="2">
        <f>IFERROR(__xludf.DUMMYFUNCTION("""COMPUTED_VALUE"""),45316.66666666667)</f>
        <v>45316.66667</v>
      </c>
      <c r="E18" s="1">
        <f>IFERROR(__xludf.DUMMYFUNCTION("""COMPUTED_VALUE"""),1110.61)</f>
        <v>1110.61</v>
      </c>
      <c r="G18" s="2">
        <f>IFERROR(__xludf.DUMMYFUNCTION("""COMPUTED_VALUE"""),45316.66666666667)</f>
        <v>45316.66667</v>
      </c>
      <c r="H18" s="1">
        <f>IFERROR(__xludf.DUMMYFUNCTION("""COMPUTED_VALUE"""),1100.94)</f>
        <v>1100.94</v>
      </c>
      <c r="J18" s="2">
        <f>IFERROR(__xludf.DUMMYFUNCTION("""COMPUTED_VALUE"""),45316.66666666667)</f>
        <v>45316.66667</v>
      </c>
      <c r="K18" s="1">
        <f>IFERROR(__xludf.DUMMYFUNCTION("""COMPUTED_VALUE"""),1109.26)</f>
        <v>1109.26</v>
      </c>
      <c r="M18" s="2">
        <f>IFERROR(__xludf.DUMMYFUNCTION("""COMPUTED_VALUE"""),45316.66666666667)</f>
        <v>45316.66667</v>
      </c>
      <c r="N18" s="1">
        <f>IFERROR(__xludf.DUMMYFUNCTION("""COMPUTED_VALUE"""),2.7098359E7)</f>
        <v>27098359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IFERROR(__xludf.DUMMYFUNCTION("""COMPUTED_VALUE"""),1110.26)</f>
        <v>1110.26</v>
      </c>
      <c r="D19" s="2">
        <f>IFERROR(__xludf.DUMMYFUNCTION("""COMPUTED_VALUE"""),45317.66666666667)</f>
        <v>45317.66667</v>
      </c>
      <c r="E19" s="1">
        <f>IFERROR(__xludf.DUMMYFUNCTION("""COMPUTED_VALUE"""),1116.51)</f>
        <v>1116.51</v>
      </c>
      <c r="G19" s="2">
        <f>IFERROR(__xludf.DUMMYFUNCTION("""COMPUTED_VALUE"""),45317.66666666667)</f>
        <v>45317.66667</v>
      </c>
      <c r="H19" s="1">
        <f>IFERROR(__xludf.DUMMYFUNCTION("""COMPUTED_VALUE"""),1105.89)</f>
        <v>1105.89</v>
      </c>
      <c r="J19" s="2">
        <f>IFERROR(__xludf.DUMMYFUNCTION("""COMPUTED_VALUE"""),45317.66666666667)</f>
        <v>45317.66667</v>
      </c>
      <c r="K19" s="1">
        <f>IFERROR(__xludf.DUMMYFUNCTION("""COMPUTED_VALUE"""),1106.43)</f>
        <v>1106.43</v>
      </c>
      <c r="M19" s="2">
        <f>IFERROR(__xludf.DUMMYFUNCTION("""COMPUTED_VALUE"""),45317.66666666667)</f>
        <v>45317.66667</v>
      </c>
      <c r="N19" s="1">
        <f>IFERROR(__xludf.DUMMYFUNCTION("""COMPUTED_VALUE"""),2.3146506E7)</f>
        <v>23146506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IFERROR(__xludf.DUMMYFUNCTION("""COMPUTED_VALUE"""),1107.29)</f>
        <v>1107.29</v>
      </c>
      <c r="D20" s="2">
        <f>IFERROR(__xludf.DUMMYFUNCTION("""COMPUTED_VALUE"""),45320.66666666667)</f>
        <v>45320.66667</v>
      </c>
      <c r="E20" s="1">
        <f>IFERROR(__xludf.DUMMYFUNCTION("""COMPUTED_VALUE"""),1111.64)</f>
        <v>1111.64</v>
      </c>
      <c r="G20" s="2">
        <f>IFERROR(__xludf.DUMMYFUNCTION("""COMPUTED_VALUE"""),45320.66666666667)</f>
        <v>45320.66667</v>
      </c>
      <c r="H20" s="1">
        <f>IFERROR(__xludf.DUMMYFUNCTION("""COMPUTED_VALUE"""),1100.8)</f>
        <v>1100.8</v>
      </c>
      <c r="J20" s="2">
        <f>IFERROR(__xludf.DUMMYFUNCTION("""COMPUTED_VALUE"""),45320.66666666667)</f>
        <v>45320.66667</v>
      </c>
      <c r="K20" s="1">
        <f>IFERROR(__xludf.DUMMYFUNCTION("""COMPUTED_VALUE"""),1111.57)</f>
        <v>1111.57</v>
      </c>
      <c r="M20" s="2">
        <f>IFERROR(__xludf.DUMMYFUNCTION("""COMPUTED_VALUE"""),45320.66666666667)</f>
        <v>45320.66667</v>
      </c>
      <c r="N20" s="1">
        <f>IFERROR(__xludf.DUMMYFUNCTION("""COMPUTED_VALUE"""),2.5779889E7)</f>
        <v>25779889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IFERROR(__xludf.DUMMYFUNCTION("""COMPUTED_VALUE"""),1107.47)</f>
        <v>1107.47</v>
      </c>
      <c r="D21" s="2">
        <f>IFERROR(__xludf.DUMMYFUNCTION("""COMPUTED_VALUE"""),45321.66666666667)</f>
        <v>45321.66667</v>
      </c>
      <c r="E21" s="1">
        <f>IFERROR(__xludf.DUMMYFUNCTION("""COMPUTED_VALUE"""),1107.47)</f>
        <v>1107.47</v>
      </c>
      <c r="G21" s="2">
        <f>IFERROR(__xludf.DUMMYFUNCTION("""COMPUTED_VALUE"""),45321.66666666667)</f>
        <v>45321.66667</v>
      </c>
      <c r="H21" s="1">
        <f>IFERROR(__xludf.DUMMYFUNCTION("""COMPUTED_VALUE"""),1090.9)</f>
        <v>1090.9</v>
      </c>
      <c r="J21" s="2">
        <f>IFERROR(__xludf.DUMMYFUNCTION("""COMPUTED_VALUE"""),45321.66666666667)</f>
        <v>45321.66667</v>
      </c>
      <c r="K21" s="1">
        <f>IFERROR(__xludf.DUMMYFUNCTION("""COMPUTED_VALUE"""),1091.93)</f>
        <v>1091.93</v>
      </c>
      <c r="M21" s="2">
        <f>IFERROR(__xludf.DUMMYFUNCTION("""COMPUTED_VALUE"""),45321.66666666667)</f>
        <v>45321.66667</v>
      </c>
      <c r="N21" s="1">
        <f>IFERROR(__xludf.DUMMYFUNCTION("""COMPUTED_VALUE"""),3.0857431E7)</f>
        <v>30857431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IFERROR(__xludf.DUMMYFUNCTION("""COMPUTED_VALUE"""),1080.35)</f>
        <v>1080.35</v>
      </c>
      <c r="D22" s="2">
        <f>IFERROR(__xludf.DUMMYFUNCTION("""COMPUTED_VALUE"""),45322.66666666667)</f>
        <v>45322.66667</v>
      </c>
      <c r="E22" s="1">
        <f>IFERROR(__xludf.DUMMYFUNCTION("""COMPUTED_VALUE"""),1097.48)</f>
        <v>1097.48</v>
      </c>
      <c r="G22" s="2">
        <f>IFERROR(__xludf.DUMMYFUNCTION("""COMPUTED_VALUE"""),45322.66666666667)</f>
        <v>45322.66667</v>
      </c>
      <c r="H22" s="1">
        <f>IFERROR(__xludf.DUMMYFUNCTION("""COMPUTED_VALUE"""),1073.06)</f>
        <v>1073.06</v>
      </c>
      <c r="J22" s="2">
        <f>IFERROR(__xludf.DUMMYFUNCTION("""COMPUTED_VALUE"""),45322.66666666667)</f>
        <v>45322.66667</v>
      </c>
      <c r="K22" s="1">
        <f>IFERROR(__xludf.DUMMYFUNCTION("""COMPUTED_VALUE"""),1080.73)</f>
        <v>1080.73</v>
      </c>
      <c r="M22" s="2">
        <f>IFERROR(__xludf.DUMMYFUNCTION("""COMPUTED_VALUE"""),45322.66666666667)</f>
        <v>45322.66667</v>
      </c>
      <c r="N22" s="1">
        <f>IFERROR(__xludf.DUMMYFUNCTION("""COMPUTED_VALUE"""),3.6662868E7)</f>
        <v>36662868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IFERROR(__xludf.DUMMYFUNCTION("""COMPUTED_VALUE"""),1079.11)</f>
        <v>1079.11</v>
      </c>
      <c r="D23" s="2">
        <f>IFERROR(__xludf.DUMMYFUNCTION("""COMPUTED_VALUE"""),45323.66666666667)</f>
        <v>45323.66667</v>
      </c>
      <c r="E23" s="1">
        <f>IFERROR(__xludf.DUMMYFUNCTION("""COMPUTED_VALUE"""),1086.16)</f>
        <v>1086.16</v>
      </c>
      <c r="G23" s="2">
        <f>IFERROR(__xludf.DUMMYFUNCTION("""COMPUTED_VALUE"""),45323.66666666667)</f>
        <v>45323.66667</v>
      </c>
      <c r="H23" s="1">
        <f>IFERROR(__xludf.DUMMYFUNCTION("""COMPUTED_VALUE"""),1065.01)</f>
        <v>1065.01</v>
      </c>
      <c r="J23" s="2">
        <f>IFERROR(__xludf.DUMMYFUNCTION("""COMPUTED_VALUE"""),45323.66666666667)</f>
        <v>45323.66667</v>
      </c>
      <c r="K23" s="1">
        <f>IFERROR(__xludf.DUMMYFUNCTION("""COMPUTED_VALUE"""),1084.49)</f>
        <v>1084.49</v>
      </c>
      <c r="M23" s="2">
        <f>IFERROR(__xludf.DUMMYFUNCTION("""COMPUTED_VALUE"""),45323.66666666667)</f>
        <v>45323.66667</v>
      </c>
      <c r="N23" s="1">
        <f>IFERROR(__xludf.DUMMYFUNCTION("""COMPUTED_VALUE"""),9.9492691E7)</f>
        <v>99492691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IFERROR(__xludf.DUMMYFUNCTION("""COMPUTED_VALUE"""),1087.11)</f>
        <v>1087.11</v>
      </c>
      <c r="D24" s="2">
        <f>IFERROR(__xludf.DUMMYFUNCTION("""COMPUTED_VALUE"""),45324.66666666667)</f>
        <v>45324.66667</v>
      </c>
      <c r="E24" s="1">
        <f>IFERROR(__xludf.DUMMYFUNCTION("""COMPUTED_VALUE"""),1095.44)</f>
        <v>1095.44</v>
      </c>
      <c r="G24" s="2">
        <f>IFERROR(__xludf.DUMMYFUNCTION("""COMPUTED_VALUE"""),45324.66666666667)</f>
        <v>45324.66667</v>
      </c>
      <c r="H24" s="1">
        <f>IFERROR(__xludf.DUMMYFUNCTION("""COMPUTED_VALUE"""),1078.72)</f>
        <v>1078.72</v>
      </c>
      <c r="J24" s="2">
        <f>IFERROR(__xludf.DUMMYFUNCTION("""COMPUTED_VALUE"""),45324.66666666667)</f>
        <v>45324.66667</v>
      </c>
      <c r="K24" s="1">
        <f>IFERROR(__xludf.DUMMYFUNCTION("""COMPUTED_VALUE"""),1093.04)</f>
        <v>1093.04</v>
      </c>
      <c r="M24" s="2">
        <f>IFERROR(__xludf.DUMMYFUNCTION("""COMPUTED_VALUE"""),45324.66666666667)</f>
        <v>45324.66667</v>
      </c>
      <c r="N24" s="1">
        <f>IFERROR(__xludf.DUMMYFUNCTION("""COMPUTED_VALUE"""),5.7000209E7)</f>
        <v>57000209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IFERROR(__xludf.DUMMYFUNCTION("""COMPUTED_VALUE"""),1091.95)</f>
        <v>1091.95</v>
      </c>
      <c r="D25" s="2">
        <f>IFERROR(__xludf.DUMMYFUNCTION("""COMPUTED_VALUE"""),45327.66666666667)</f>
        <v>45327.66667</v>
      </c>
      <c r="E25" s="1">
        <f>IFERROR(__xludf.DUMMYFUNCTION("""COMPUTED_VALUE"""),1091.95)</f>
        <v>1091.95</v>
      </c>
      <c r="G25" s="2">
        <f>IFERROR(__xludf.DUMMYFUNCTION("""COMPUTED_VALUE"""),45327.66666666667)</f>
        <v>45327.66667</v>
      </c>
      <c r="H25" s="1">
        <f>IFERROR(__xludf.DUMMYFUNCTION("""COMPUTED_VALUE"""),1062.62)</f>
        <v>1062.62</v>
      </c>
      <c r="J25" s="2">
        <f>IFERROR(__xludf.DUMMYFUNCTION("""COMPUTED_VALUE"""),45327.66666666667)</f>
        <v>45327.66667</v>
      </c>
      <c r="K25" s="1">
        <f>IFERROR(__xludf.DUMMYFUNCTION("""COMPUTED_VALUE"""),1070.32)</f>
        <v>1070.32</v>
      </c>
      <c r="M25" s="2">
        <f>IFERROR(__xludf.DUMMYFUNCTION("""COMPUTED_VALUE"""),45327.66666666667)</f>
        <v>45327.66667</v>
      </c>
      <c r="N25" s="1">
        <f>IFERROR(__xludf.DUMMYFUNCTION("""COMPUTED_VALUE"""),3.8306833E7)</f>
        <v>38306833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IFERROR(__xludf.DUMMYFUNCTION("""COMPUTED_VALUE"""),1070.89)</f>
        <v>1070.89</v>
      </c>
      <c r="D26" s="2">
        <f>IFERROR(__xludf.DUMMYFUNCTION("""COMPUTED_VALUE"""),45328.66666666667)</f>
        <v>45328.66667</v>
      </c>
      <c r="E26" s="1">
        <f>IFERROR(__xludf.DUMMYFUNCTION("""COMPUTED_VALUE"""),1085.41)</f>
        <v>1085.41</v>
      </c>
      <c r="G26" s="2">
        <f>IFERROR(__xludf.DUMMYFUNCTION("""COMPUTED_VALUE"""),45328.66666666667)</f>
        <v>45328.66667</v>
      </c>
      <c r="H26" s="1">
        <f>IFERROR(__xludf.DUMMYFUNCTION("""COMPUTED_VALUE"""),1070.89)</f>
        <v>1070.89</v>
      </c>
      <c r="J26" s="2">
        <f>IFERROR(__xludf.DUMMYFUNCTION("""COMPUTED_VALUE"""),45328.66666666667)</f>
        <v>45328.66667</v>
      </c>
      <c r="K26" s="1">
        <f>IFERROR(__xludf.DUMMYFUNCTION("""COMPUTED_VALUE"""),1084.53)</f>
        <v>1084.53</v>
      </c>
      <c r="M26" s="2">
        <f>IFERROR(__xludf.DUMMYFUNCTION("""COMPUTED_VALUE"""),45328.66666666667)</f>
        <v>45328.66667</v>
      </c>
      <c r="N26" s="1">
        <f>IFERROR(__xludf.DUMMYFUNCTION("""COMPUTED_VALUE"""),4.1830026E7)</f>
        <v>41830026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IFERROR(__xludf.DUMMYFUNCTION("""COMPUTED_VALUE"""),1109.4)</f>
        <v>1109.4</v>
      </c>
      <c r="D27" s="2">
        <f>IFERROR(__xludf.DUMMYFUNCTION("""COMPUTED_VALUE"""),45329.66666666667)</f>
        <v>45329.66667</v>
      </c>
      <c r="E27" s="1">
        <f>IFERROR(__xludf.DUMMYFUNCTION("""COMPUTED_VALUE"""),1125.52)</f>
        <v>1125.52</v>
      </c>
      <c r="G27" s="2">
        <f>IFERROR(__xludf.DUMMYFUNCTION("""COMPUTED_VALUE"""),45329.66666666667)</f>
        <v>45329.66667</v>
      </c>
      <c r="H27" s="1">
        <f>IFERROR(__xludf.DUMMYFUNCTION("""COMPUTED_VALUE"""),1102.8)</f>
        <v>1102.8</v>
      </c>
      <c r="J27" s="2">
        <f>IFERROR(__xludf.DUMMYFUNCTION("""COMPUTED_VALUE"""),45329.66666666667)</f>
        <v>45329.66667</v>
      </c>
      <c r="K27" s="1">
        <f>IFERROR(__xludf.DUMMYFUNCTION("""COMPUTED_VALUE"""),1118.77)</f>
        <v>1118.77</v>
      </c>
      <c r="M27" s="2">
        <f>IFERROR(__xludf.DUMMYFUNCTION("""COMPUTED_VALUE"""),45329.66666666667)</f>
        <v>45329.66667</v>
      </c>
      <c r="N27" s="1">
        <f>IFERROR(__xludf.DUMMYFUNCTION("""COMPUTED_VALUE"""),6.5673133E7)</f>
        <v>65673133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IFERROR(__xludf.DUMMYFUNCTION("""COMPUTED_VALUE"""),1125.14)</f>
        <v>1125.14</v>
      </c>
      <c r="D28" s="2">
        <f>IFERROR(__xludf.DUMMYFUNCTION("""COMPUTED_VALUE"""),45330.66666666667)</f>
        <v>45330.66667</v>
      </c>
      <c r="E28" s="1">
        <f>IFERROR(__xludf.DUMMYFUNCTION("""COMPUTED_VALUE"""),1136.84)</f>
        <v>1136.84</v>
      </c>
      <c r="G28" s="2">
        <f>IFERROR(__xludf.DUMMYFUNCTION("""COMPUTED_VALUE"""),45330.66666666667)</f>
        <v>45330.66667</v>
      </c>
      <c r="H28" s="1">
        <f>IFERROR(__xludf.DUMMYFUNCTION("""COMPUTED_VALUE"""),1121.94)</f>
        <v>1121.94</v>
      </c>
      <c r="J28" s="2">
        <f>IFERROR(__xludf.DUMMYFUNCTION("""COMPUTED_VALUE"""),45330.66666666667)</f>
        <v>45330.66667</v>
      </c>
      <c r="K28" s="1">
        <f>IFERROR(__xludf.DUMMYFUNCTION("""COMPUTED_VALUE"""),1128.99)</f>
        <v>1128.99</v>
      </c>
      <c r="M28" s="2">
        <f>IFERROR(__xludf.DUMMYFUNCTION("""COMPUTED_VALUE"""),45330.66666666667)</f>
        <v>45330.66667</v>
      </c>
      <c r="N28" s="1">
        <f>IFERROR(__xludf.DUMMYFUNCTION("""COMPUTED_VALUE"""),4.8230894E7)</f>
        <v>48230894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IFERROR(__xludf.DUMMYFUNCTION("""COMPUTED_VALUE"""),1100.61)</f>
        <v>1100.61</v>
      </c>
      <c r="D29" s="2">
        <f>IFERROR(__xludf.DUMMYFUNCTION("""COMPUTED_VALUE"""),45331.66666666667)</f>
        <v>45331.66667</v>
      </c>
      <c r="E29" s="1">
        <f>IFERROR(__xludf.DUMMYFUNCTION("""COMPUTED_VALUE"""),1110.74)</f>
        <v>1110.74</v>
      </c>
      <c r="G29" s="2">
        <f>IFERROR(__xludf.DUMMYFUNCTION("""COMPUTED_VALUE"""),45331.66666666667)</f>
        <v>45331.66667</v>
      </c>
      <c r="H29" s="1">
        <f>IFERROR(__xludf.DUMMYFUNCTION("""COMPUTED_VALUE"""),1090.44)</f>
        <v>1090.44</v>
      </c>
      <c r="J29" s="2">
        <f>IFERROR(__xludf.DUMMYFUNCTION("""COMPUTED_VALUE"""),45331.66666666667)</f>
        <v>45331.66667</v>
      </c>
      <c r="K29" s="1">
        <f>IFERROR(__xludf.DUMMYFUNCTION("""COMPUTED_VALUE"""),1105.94)</f>
        <v>1105.94</v>
      </c>
      <c r="M29" s="2">
        <f>IFERROR(__xludf.DUMMYFUNCTION("""COMPUTED_VALUE"""),45331.66666666667)</f>
        <v>45331.66667</v>
      </c>
      <c r="N29" s="1">
        <f>IFERROR(__xludf.DUMMYFUNCTION("""COMPUTED_VALUE"""),4.2464709E7)</f>
        <v>42464709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IFERROR(__xludf.DUMMYFUNCTION("""COMPUTED_VALUE"""),1106.32)</f>
        <v>1106.32</v>
      </c>
      <c r="D30" s="2">
        <f>IFERROR(__xludf.DUMMYFUNCTION("""COMPUTED_VALUE"""),45334.66666666667)</f>
        <v>45334.66667</v>
      </c>
      <c r="E30" s="1">
        <f>IFERROR(__xludf.DUMMYFUNCTION("""COMPUTED_VALUE"""),1117.45)</f>
        <v>1117.45</v>
      </c>
      <c r="G30" s="2">
        <f>IFERROR(__xludf.DUMMYFUNCTION("""COMPUTED_VALUE"""),45334.66666666667)</f>
        <v>45334.66667</v>
      </c>
      <c r="H30" s="1">
        <f>IFERROR(__xludf.DUMMYFUNCTION("""COMPUTED_VALUE"""),1100.5)</f>
        <v>1100.5</v>
      </c>
      <c r="J30" s="2">
        <f>IFERROR(__xludf.DUMMYFUNCTION("""COMPUTED_VALUE"""),45334.66666666667)</f>
        <v>45334.66667</v>
      </c>
      <c r="K30" s="1">
        <f>IFERROR(__xludf.DUMMYFUNCTION("""COMPUTED_VALUE"""),1100.99)</f>
        <v>1100.99</v>
      </c>
      <c r="M30" s="2">
        <f>IFERROR(__xludf.DUMMYFUNCTION("""COMPUTED_VALUE"""),45334.66666666667)</f>
        <v>45334.66667</v>
      </c>
      <c r="N30" s="1">
        <f>IFERROR(__xludf.DUMMYFUNCTION("""COMPUTED_VALUE"""),4.3800954E7)</f>
        <v>43800954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IFERROR(__xludf.DUMMYFUNCTION("""COMPUTED_VALUE"""),1091.3)</f>
        <v>1091.3</v>
      </c>
      <c r="D31" s="2">
        <f>IFERROR(__xludf.DUMMYFUNCTION("""COMPUTED_VALUE"""),45335.66666666667)</f>
        <v>45335.66667</v>
      </c>
      <c r="E31" s="1">
        <f>IFERROR(__xludf.DUMMYFUNCTION("""COMPUTED_VALUE"""),1091.58)</f>
        <v>1091.58</v>
      </c>
      <c r="G31" s="2">
        <f>IFERROR(__xludf.DUMMYFUNCTION("""COMPUTED_VALUE"""),45335.66666666667)</f>
        <v>45335.66667</v>
      </c>
      <c r="H31" s="1">
        <f>IFERROR(__xludf.DUMMYFUNCTION("""COMPUTED_VALUE"""),1073.03)</f>
        <v>1073.03</v>
      </c>
      <c r="J31" s="2">
        <f>IFERROR(__xludf.DUMMYFUNCTION("""COMPUTED_VALUE"""),45335.66666666667)</f>
        <v>45335.66667</v>
      </c>
      <c r="K31" s="1">
        <f>IFERROR(__xludf.DUMMYFUNCTION("""COMPUTED_VALUE"""),1088.73)</f>
        <v>1088.73</v>
      </c>
      <c r="M31" s="2">
        <f>IFERROR(__xludf.DUMMYFUNCTION("""COMPUTED_VALUE"""),45335.66666666667)</f>
        <v>45335.66667</v>
      </c>
      <c r="N31" s="1">
        <f>IFERROR(__xludf.DUMMYFUNCTION("""COMPUTED_VALUE"""),4.2374804E7)</f>
        <v>42374804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IFERROR(__xludf.DUMMYFUNCTION("""COMPUTED_VALUE"""),1092.13)</f>
        <v>1092.13</v>
      </c>
      <c r="D32" s="2">
        <f>IFERROR(__xludf.DUMMYFUNCTION("""COMPUTED_VALUE"""),45336.66666666667)</f>
        <v>45336.66667</v>
      </c>
      <c r="E32" s="1">
        <f>IFERROR(__xludf.DUMMYFUNCTION("""COMPUTED_VALUE"""),1120.85)</f>
        <v>1120.85</v>
      </c>
      <c r="G32" s="2">
        <f>IFERROR(__xludf.DUMMYFUNCTION("""COMPUTED_VALUE"""),45336.66666666667)</f>
        <v>45336.66667</v>
      </c>
      <c r="H32" s="1">
        <f>IFERROR(__xludf.DUMMYFUNCTION("""COMPUTED_VALUE"""),1092.13)</f>
        <v>1092.13</v>
      </c>
      <c r="J32" s="2">
        <f>IFERROR(__xludf.DUMMYFUNCTION("""COMPUTED_VALUE"""),45336.66666666667)</f>
        <v>45336.66667</v>
      </c>
      <c r="K32" s="1">
        <f>IFERROR(__xludf.DUMMYFUNCTION("""COMPUTED_VALUE"""),1120.35)</f>
        <v>1120.35</v>
      </c>
      <c r="M32" s="2">
        <f>IFERROR(__xludf.DUMMYFUNCTION("""COMPUTED_VALUE"""),45336.66666666667)</f>
        <v>45336.66667</v>
      </c>
      <c r="N32" s="1">
        <f>IFERROR(__xludf.DUMMYFUNCTION("""COMPUTED_VALUE"""),3.1870997E7)</f>
        <v>31870997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IFERROR(__xludf.DUMMYFUNCTION("""COMPUTED_VALUE"""),1120.88)</f>
        <v>1120.88</v>
      </c>
      <c r="D33" s="2">
        <f>IFERROR(__xludf.DUMMYFUNCTION("""COMPUTED_VALUE"""),45337.66666666667)</f>
        <v>45337.66667</v>
      </c>
      <c r="E33" s="1">
        <f>IFERROR(__xludf.DUMMYFUNCTION("""COMPUTED_VALUE"""),1125.07)</f>
        <v>1125.07</v>
      </c>
      <c r="G33" s="2">
        <f>IFERROR(__xludf.DUMMYFUNCTION("""COMPUTED_VALUE"""),45337.66666666667)</f>
        <v>45337.66667</v>
      </c>
      <c r="H33" s="1">
        <f>IFERROR(__xludf.DUMMYFUNCTION("""COMPUTED_VALUE"""),1112.29)</f>
        <v>1112.29</v>
      </c>
      <c r="J33" s="2">
        <f>IFERROR(__xludf.DUMMYFUNCTION("""COMPUTED_VALUE"""),45337.66666666667)</f>
        <v>45337.66667</v>
      </c>
      <c r="K33" s="1">
        <f>IFERROR(__xludf.DUMMYFUNCTION("""COMPUTED_VALUE"""),1116.81)</f>
        <v>1116.81</v>
      </c>
      <c r="M33" s="2">
        <f>IFERROR(__xludf.DUMMYFUNCTION("""COMPUTED_VALUE"""),45337.66666666667)</f>
        <v>45337.66667</v>
      </c>
      <c r="N33" s="1">
        <f>IFERROR(__xludf.DUMMYFUNCTION("""COMPUTED_VALUE"""),3.1258432E7)</f>
        <v>31258432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IFERROR(__xludf.DUMMYFUNCTION("""COMPUTED_VALUE"""),1109.77)</f>
        <v>1109.77</v>
      </c>
      <c r="D34" s="2">
        <f>IFERROR(__xludf.DUMMYFUNCTION("""COMPUTED_VALUE"""),45338.66666666667)</f>
        <v>45338.66667</v>
      </c>
      <c r="E34" s="1">
        <f>IFERROR(__xludf.DUMMYFUNCTION("""COMPUTED_VALUE"""),1110.55)</f>
        <v>1110.55</v>
      </c>
      <c r="G34" s="2">
        <f>IFERROR(__xludf.DUMMYFUNCTION("""COMPUTED_VALUE"""),45338.66666666667)</f>
        <v>45338.66667</v>
      </c>
      <c r="H34" s="1">
        <f>IFERROR(__xludf.DUMMYFUNCTION("""COMPUTED_VALUE"""),1094.58)</f>
        <v>1094.58</v>
      </c>
      <c r="J34" s="2">
        <f>IFERROR(__xludf.DUMMYFUNCTION("""COMPUTED_VALUE"""),45338.66666666667)</f>
        <v>45338.66667</v>
      </c>
      <c r="K34" s="1">
        <f>IFERROR(__xludf.DUMMYFUNCTION("""COMPUTED_VALUE"""),1095.15)</f>
        <v>1095.15</v>
      </c>
      <c r="M34" s="2">
        <f>IFERROR(__xludf.DUMMYFUNCTION("""COMPUTED_VALUE"""),45338.66666666667)</f>
        <v>45338.66667</v>
      </c>
      <c r="N34" s="1">
        <f>IFERROR(__xludf.DUMMYFUNCTION("""COMPUTED_VALUE"""),3.1318028E7)</f>
        <v>31318028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IFERROR(__xludf.DUMMYFUNCTION("""COMPUTED_VALUE"""),1092.17)</f>
        <v>1092.17</v>
      </c>
      <c r="D35" s="2">
        <f>IFERROR(__xludf.DUMMYFUNCTION("""COMPUTED_VALUE"""),45342.66666666667)</f>
        <v>45342.66667</v>
      </c>
      <c r="E35" s="1">
        <f>IFERROR(__xludf.DUMMYFUNCTION("""COMPUTED_VALUE"""),1092.97)</f>
        <v>1092.97</v>
      </c>
      <c r="G35" s="2">
        <f>IFERROR(__xludf.DUMMYFUNCTION("""COMPUTED_VALUE"""),45342.66666666667)</f>
        <v>45342.66667</v>
      </c>
      <c r="H35" s="1">
        <f>IFERROR(__xludf.DUMMYFUNCTION("""COMPUTED_VALUE"""),1070.85)</f>
        <v>1070.85</v>
      </c>
      <c r="J35" s="2">
        <f>IFERROR(__xludf.DUMMYFUNCTION("""COMPUTED_VALUE"""),45342.66666666667)</f>
        <v>45342.66667</v>
      </c>
      <c r="K35" s="1">
        <f>IFERROR(__xludf.DUMMYFUNCTION("""COMPUTED_VALUE"""),1079.33)</f>
        <v>1079.33</v>
      </c>
      <c r="M35" s="2">
        <f>IFERROR(__xludf.DUMMYFUNCTION("""COMPUTED_VALUE"""),45342.66666666667)</f>
        <v>45342.66667</v>
      </c>
      <c r="N35" s="1">
        <f>IFERROR(__xludf.DUMMYFUNCTION("""COMPUTED_VALUE"""),3.0348406E7)</f>
        <v>30348406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IFERROR(__xludf.DUMMYFUNCTION("""COMPUTED_VALUE"""),1073.98)</f>
        <v>1073.98</v>
      </c>
      <c r="D36" s="2">
        <f>IFERROR(__xludf.DUMMYFUNCTION("""COMPUTED_VALUE"""),45343.66666666667)</f>
        <v>45343.66667</v>
      </c>
      <c r="E36" s="1">
        <f>IFERROR(__xludf.DUMMYFUNCTION("""COMPUTED_VALUE"""),1076.96)</f>
        <v>1076.96</v>
      </c>
      <c r="G36" s="2">
        <f>IFERROR(__xludf.DUMMYFUNCTION("""COMPUTED_VALUE"""),45343.66666666667)</f>
        <v>45343.66667</v>
      </c>
      <c r="H36" s="1">
        <f>IFERROR(__xludf.DUMMYFUNCTION("""COMPUTED_VALUE"""),1068.04)</f>
        <v>1068.04</v>
      </c>
      <c r="J36" s="2">
        <f>IFERROR(__xludf.DUMMYFUNCTION("""COMPUTED_VALUE"""),45343.66666666667)</f>
        <v>45343.66667</v>
      </c>
      <c r="K36" s="1">
        <f>IFERROR(__xludf.DUMMYFUNCTION("""COMPUTED_VALUE"""),1075.12)</f>
        <v>1075.12</v>
      </c>
      <c r="M36" s="2">
        <f>IFERROR(__xludf.DUMMYFUNCTION("""COMPUTED_VALUE"""),45343.66666666667)</f>
        <v>45343.66667</v>
      </c>
      <c r="N36" s="1">
        <f>IFERROR(__xludf.DUMMYFUNCTION("""COMPUTED_VALUE"""),2.6464626E7)</f>
        <v>26464626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IFERROR(__xludf.DUMMYFUNCTION("""COMPUTED_VALUE"""),1079.27)</f>
        <v>1079.27</v>
      </c>
      <c r="D37" s="2">
        <f>IFERROR(__xludf.DUMMYFUNCTION("""COMPUTED_VALUE"""),45344.66666666667)</f>
        <v>45344.66667</v>
      </c>
      <c r="E37" s="1">
        <f>IFERROR(__xludf.DUMMYFUNCTION("""COMPUTED_VALUE"""),1099.77)</f>
        <v>1099.77</v>
      </c>
      <c r="G37" s="2">
        <f>IFERROR(__xludf.DUMMYFUNCTION("""COMPUTED_VALUE"""),45344.66666666667)</f>
        <v>45344.66667</v>
      </c>
      <c r="H37" s="1">
        <f>IFERROR(__xludf.DUMMYFUNCTION("""COMPUTED_VALUE"""),1078.91)</f>
        <v>1078.91</v>
      </c>
      <c r="J37" s="2">
        <f>IFERROR(__xludf.DUMMYFUNCTION("""COMPUTED_VALUE"""),45344.66666666667)</f>
        <v>45344.66667</v>
      </c>
      <c r="K37" s="1">
        <f>IFERROR(__xludf.DUMMYFUNCTION("""COMPUTED_VALUE"""),1092.61)</f>
        <v>1092.61</v>
      </c>
      <c r="M37" s="2">
        <f>IFERROR(__xludf.DUMMYFUNCTION("""COMPUTED_VALUE"""),45344.66666666667)</f>
        <v>45344.66667</v>
      </c>
      <c r="N37" s="1">
        <f>IFERROR(__xludf.DUMMYFUNCTION("""COMPUTED_VALUE"""),2.5325754E7)</f>
        <v>25325754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IFERROR(__xludf.DUMMYFUNCTION("""COMPUTED_VALUE"""),1092.63)</f>
        <v>1092.63</v>
      </c>
      <c r="D38" s="2">
        <f>IFERROR(__xludf.DUMMYFUNCTION("""COMPUTED_VALUE"""),45345.66666666667)</f>
        <v>45345.66667</v>
      </c>
      <c r="E38" s="1">
        <f>IFERROR(__xludf.DUMMYFUNCTION("""COMPUTED_VALUE"""),1095.06)</f>
        <v>1095.06</v>
      </c>
      <c r="G38" s="2">
        <f>IFERROR(__xludf.DUMMYFUNCTION("""COMPUTED_VALUE"""),45345.66666666667)</f>
        <v>45345.66667</v>
      </c>
      <c r="H38" s="1">
        <f>IFERROR(__xludf.DUMMYFUNCTION("""COMPUTED_VALUE"""),1081.09)</f>
        <v>1081.09</v>
      </c>
      <c r="J38" s="2">
        <f>IFERROR(__xludf.DUMMYFUNCTION("""COMPUTED_VALUE"""),45345.66666666667)</f>
        <v>45345.66667</v>
      </c>
      <c r="K38" s="1">
        <f>IFERROR(__xludf.DUMMYFUNCTION("""COMPUTED_VALUE"""),1081.18)</f>
        <v>1081.18</v>
      </c>
      <c r="M38" s="2">
        <f>IFERROR(__xludf.DUMMYFUNCTION("""COMPUTED_VALUE"""),45345.66666666667)</f>
        <v>45345.66667</v>
      </c>
      <c r="N38" s="1">
        <f>IFERROR(__xludf.DUMMYFUNCTION("""COMPUTED_VALUE"""),2.6759611E7)</f>
        <v>26759611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IFERROR(__xludf.DUMMYFUNCTION("""COMPUTED_VALUE"""),1080.51)</f>
        <v>1080.51</v>
      </c>
      <c r="D39" s="2">
        <f>IFERROR(__xludf.DUMMYFUNCTION("""COMPUTED_VALUE"""),45348.66666666667)</f>
        <v>45348.66667</v>
      </c>
      <c r="E39" s="1">
        <f>IFERROR(__xludf.DUMMYFUNCTION("""COMPUTED_VALUE"""),1085.01)</f>
        <v>1085.01</v>
      </c>
      <c r="G39" s="2">
        <f>IFERROR(__xludf.DUMMYFUNCTION("""COMPUTED_VALUE"""),45348.66666666667)</f>
        <v>45348.66667</v>
      </c>
      <c r="H39" s="1">
        <f>IFERROR(__xludf.DUMMYFUNCTION("""COMPUTED_VALUE"""),1073.68)</f>
        <v>1073.68</v>
      </c>
      <c r="J39" s="2">
        <f>IFERROR(__xludf.DUMMYFUNCTION("""COMPUTED_VALUE"""),45348.66666666667)</f>
        <v>45348.66667</v>
      </c>
      <c r="K39" s="1">
        <f>IFERROR(__xludf.DUMMYFUNCTION("""COMPUTED_VALUE"""),1077.82)</f>
        <v>1077.82</v>
      </c>
      <c r="M39" s="2">
        <f>IFERROR(__xludf.DUMMYFUNCTION("""COMPUTED_VALUE"""),45348.66666666667)</f>
        <v>45348.66667</v>
      </c>
      <c r="N39" s="1">
        <f>IFERROR(__xludf.DUMMYFUNCTION("""COMPUTED_VALUE"""),3.2393486E7)</f>
        <v>32393486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IFERROR(__xludf.DUMMYFUNCTION("""COMPUTED_VALUE"""),1078.84)</f>
        <v>1078.84</v>
      </c>
      <c r="D40" s="2">
        <f>IFERROR(__xludf.DUMMYFUNCTION("""COMPUTED_VALUE"""),45349.66666666667)</f>
        <v>45349.66667</v>
      </c>
      <c r="E40" s="1">
        <f>IFERROR(__xludf.DUMMYFUNCTION("""COMPUTED_VALUE"""),1078.88)</f>
        <v>1078.88</v>
      </c>
      <c r="G40" s="2">
        <f>IFERROR(__xludf.DUMMYFUNCTION("""COMPUTED_VALUE"""),45349.66666666667)</f>
        <v>45349.66667</v>
      </c>
      <c r="H40" s="1">
        <f>IFERROR(__xludf.DUMMYFUNCTION("""COMPUTED_VALUE"""),1063.65)</f>
        <v>1063.65</v>
      </c>
      <c r="J40" s="2">
        <f>IFERROR(__xludf.DUMMYFUNCTION("""COMPUTED_VALUE"""),45349.66666666667)</f>
        <v>45349.66667</v>
      </c>
      <c r="K40" s="1">
        <f>IFERROR(__xludf.DUMMYFUNCTION("""COMPUTED_VALUE"""),1068.91)</f>
        <v>1068.91</v>
      </c>
      <c r="M40" s="2">
        <f>IFERROR(__xludf.DUMMYFUNCTION("""COMPUTED_VALUE"""),45349.66666666667)</f>
        <v>45349.66667</v>
      </c>
      <c r="N40" s="1">
        <f>IFERROR(__xludf.DUMMYFUNCTION("""COMPUTED_VALUE"""),3.1968649E7)</f>
        <v>31968649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IFERROR(__xludf.DUMMYFUNCTION("""COMPUTED_VALUE"""),1066.3)</f>
        <v>1066.3</v>
      </c>
      <c r="D41" s="2">
        <f>IFERROR(__xludf.DUMMYFUNCTION("""COMPUTED_VALUE"""),45350.66666666667)</f>
        <v>45350.66667</v>
      </c>
      <c r="E41" s="1">
        <f>IFERROR(__xludf.DUMMYFUNCTION("""COMPUTED_VALUE"""),1068.99)</f>
        <v>1068.99</v>
      </c>
      <c r="G41" s="2">
        <f>IFERROR(__xludf.DUMMYFUNCTION("""COMPUTED_VALUE"""),45350.66666666667)</f>
        <v>45350.66667</v>
      </c>
      <c r="H41" s="1">
        <f>IFERROR(__xludf.DUMMYFUNCTION("""COMPUTED_VALUE"""),1054.71)</f>
        <v>1054.71</v>
      </c>
      <c r="J41" s="2">
        <f>IFERROR(__xludf.DUMMYFUNCTION("""COMPUTED_VALUE"""),45350.66666666667)</f>
        <v>45350.66667</v>
      </c>
      <c r="K41" s="1">
        <f>IFERROR(__xludf.DUMMYFUNCTION("""COMPUTED_VALUE"""),1067.51)</f>
        <v>1067.51</v>
      </c>
      <c r="M41" s="2">
        <f>IFERROR(__xludf.DUMMYFUNCTION("""COMPUTED_VALUE"""),45350.66666666667)</f>
        <v>45350.66667</v>
      </c>
      <c r="N41" s="1">
        <f>IFERROR(__xludf.DUMMYFUNCTION("""COMPUTED_VALUE"""),2.6626618E7)</f>
        <v>26626618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IFERROR(__xludf.DUMMYFUNCTION("""COMPUTED_VALUE"""),1068.42)</f>
        <v>1068.42</v>
      </c>
      <c r="D42" s="2">
        <f>IFERROR(__xludf.DUMMYFUNCTION("""COMPUTED_VALUE"""),45351.66666666667)</f>
        <v>45351.66667</v>
      </c>
      <c r="E42" s="1">
        <f>IFERROR(__xludf.DUMMYFUNCTION("""COMPUTED_VALUE"""),1072.81)</f>
        <v>1072.81</v>
      </c>
      <c r="G42" s="2">
        <f>IFERROR(__xludf.DUMMYFUNCTION("""COMPUTED_VALUE"""),45351.66666666667)</f>
        <v>45351.66667</v>
      </c>
      <c r="H42" s="1">
        <f>IFERROR(__xludf.DUMMYFUNCTION("""COMPUTED_VALUE"""),1058.94)</f>
        <v>1058.94</v>
      </c>
      <c r="J42" s="2">
        <f>IFERROR(__xludf.DUMMYFUNCTION("""COMPUTED_VALUE"""),45351.66666666667)</f>
        <v>45351.66667</v>
      </c>
      <c r="K42" s="1">
        <f>IFERROR(__xludf.DUMMYFUNCTION("""COMPUTED_VALUE"""),1062.65)</f>
        <v>1062.65</v>
      </c>
      <c r="M42" s="2">
        <f>IFERROR(__xludf.DUMMYFUNCTION("""COMPUTED_VALUE"""),45351.66666666667)</f>
        <v>45351.66667</v>
      </c>
      <c r="N42" s="1">
        <f>IFERROR(__xludf.DUMMYFUNCTION("""COMPUTED_VALUE"""),3.1767751E7)</f>
        <v>31767751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IFERROR(__xludf.DUMMYFUNCTION("""COMPUTED_VALUE"""),1060.67)</f>
        <v>1060.67</v>
      </c>
      <c r="D43" s="2">
        <f>IFERROR(__xludf.DUMMYFUNCTION("""COMPUTED_VALUE"""),45352.66666666667)</f>
        <v>45352.66667</v>
      </c>
      <c r="E43" s="1">
        <f>IFERROR(__xludf.DUMMYFUNCTION("""COMPUTED_VALUE"""),1081.77)</f>
        <v>1081.77</v>
      </c>
      <c r="G43" s="2">
        <f>IFERROR(__xludf.DUMMYFUNCTION("""COMPUTED_VALUE"""),45352.66666666667)</f>
        <v>45352.66667</v>
      </c>
      <c r="H43" s="1">
        <f>IFERROR(__xludf.DUMMYFUNCTION("""COMPUTED_VALUE"""),1058.52)</f>
        <v>1058.52</v>
      </c>
      <c r="J43" s="2">
        <f>IFERROR(__xludf.DUMMYFUNCTION("""COMPUTED_VALUE"""),45352.66666666667)</f>
        <v>45352.66667</v>
      </c>
      <c r="K43" s="1">
        <f>IFERROR(__xludf.DUMMYFUNCTION("""COMPUTED_VALUE"""),1079.72)</f>
        <v>1079.72</v>
      </c>
      <c r="M43" s="2">
        <f>IFERROR(__xludf.DUMMYFUNCTION("""COMPUTED_VALUE"""),45352.66666666667)</f>
        <v>45352.66667</v>
      </c>
      <c r="N43" s="1">
        <f>IFERROR(__xludf.DUMMYFUNCTION("""COMPUTED_VALUE"""),2.6169835E7)</f>
        <v>26169835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IFERROR(__xludf.DUMMYFUNCTION("""COMPUTED_VALUE"""),1079.0)</f>
        <v>1079</v>
      </c>
      <c r="D44" s="2">
        <f>IFERROR(__xludf.DUMMYFUNCTION("""COMPUTED_VALUE"""),45355.66666666667)</f>
        <v>45355.66667</v>
      </c>
      <c r="E44" s="1">
        <f>IFERROR(__xludf.DUMMYFUNCTION("""COMPUTED_VALUE"""),1079.14)</f>
        <v>1079.14</v>
      </c>
      <c r="G44" s="2">
        <f>IFERROR(__xludf.DUMMYFUNCTION("""COMPUTED_VALUE"""),45355.66666666667)</f>
        <v>45355.66667</v>
      </c>
      <c r="H44" s="1">
        <f>IFERROR(__xludf.DUMMYFUNCTION("""COMPUTED_VALUE"""),1055.79)</f>
        <v>1055.79</v>
      </c>
      <c r="J44" s="2">
        <f>IFERROR(__xludf.DUMMYFUNCTION("""COMPUTED_VALUE"""),45355.66666666667)</f>
        <v>45355.66667</v>
      </c>
      <c r="K44" s="1">
        <f>IFERROR(__xludf.DUMMYFUNCTION("""COMPUTED_VALUE"""),1055.88)</f>
        <v>1055.88</v>
      </c>
      <c r="M44" s="2">
        <f>IFERROR(__xludf.DUMMYFUNCTION("""COMPUTED_VALUE"""),45355.66666666667)</f>
        <v>45355.66667</v>
      </c>
      <c r="N44" s="1">
        <f>IFERROR(__xludf.DUMMYFUNCTION("""COMPUTED_VALUE"""),2.8223365E7)</f>
        <v>28223365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IFERROR(__xludf.DUMMYFUNCTION("""COMPUTED_VALUE"""),1048.75)</f>
        <v>1048.75</v>
      </c>
      <c r="D45" s="2">
        <f>IFERROR(__xludf.DUMMYFUNCTION("""COMPUTED_VALUE"""),45356.66666666667)</f>
        <v>45356.66667</v>
      </c>
      <c r="E45" s="1">
        <f>IFERROR(__xludf.DUMMYFUNCTION("""COMPUTED_VALUE"""),1048.75)</f>
        <v>1048.75</v>
      </c>
      <c r="G45" s="2">
        <f>IFERROR(__xludf.DUMMYFUNCTION("""COMPUTED_VALUE"""),45356.66666666667)</f>
        <v>45356.66667</v>
      </c>
      <c r="H45" s="1">
        <f>IFERROR(__xludf.DUMMYFUNCTION("""COMPUTED_VALUE"""),1032.43)</f>
        <v>1032.43</v>
      </c>
      <c r="J45" s="2">
        <f>IFERROR(__xludf.DUMMYFUNCTION("""COMPUTED_VALUE"""),45356.66666666667)</f>
        <v>45356.66667</v>
      </c>
      <c r="K45" s="1">
        <f>IFERROR(__xludf.DUMMYFUNCTION("""COMPUTED_VALUE"""),1040.09)</f>
        <v>1040.09</v>
      </c>
      <c r="M45" s="2">
        <f>IFERROR(__xludf.DUMMYFUNCTION("""COMPUTED_VALUE"""),45356.66666666667)</f>
        <v>45356.66667</v>
      </c>
      <c r="N45" s="1">
        <f>IFERROR(__xludf.DUMMYFUNCTION("""COMPUTED_VALUE"""),2.6737738E7)</f>
        <v>26737738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IFERROR(__xludf.DUMMYFUNCTION("""COMPUTED_VALUE"""),1047.23)</f>
        <v>1047.23</v>
      </c>
      <c r="D46" s="2">
        <f>IFERROR(__xludf.DUMMYFUNCTION("""COMPUTED_VALUE"""),45357.66666666667)</f>
        <v>45357.66667</v>
      </c>
      <c r="E46" s="1">
        <f>IFERROR(__xludf.DUMMYFUNCTION("""COMPUTED_VALUE"""),1054.55)</f>
        <v>1054.55</v>
      </c>
      <c r="G46" s="2">
        <f>IFERROR(__xludf.DUMMYFUNCTION("""COMPUTED_VALUE"""),45357.66666666667)</f>
        <v>45357.66667</v>
      </c>
      <c r="H46" s="1">
        <f>IFERROR(__xludf.DUMMYFUNCTION("""COMPUTED_VALUE"""),1037.97)</f>
        <v>1037.97</v>
      </c>
      <c r="J46" s="2">
        <f>IFERROR(__xludf.DUMMYFUNCTION("""COMPUTED_VALUE"""),45357.66666666667)</f>
        <v>45357.66667</v>
      </c>
      <c r="K46" s="1">
        <f>IFERROR(__xludf.DUMMYFUNCTION("""COMPUTED_VALUE"""),1043.81)</f>
        <v>1043.81</v>
      </c>
      <c r="M46" s="2">
        <f>IFERROR(__xludf.DUMMYFUNCTION("""COMPUTED_VALUE"""),45357.66666666667)</f>
        <v>45357.66667</v>
      </c>
      <c r="N46" s="1">
        <f>IFERROR(__xludf.DUMMYFUNCTION("""COMPUTED_VALUE"""),2.6039087E7)</f>
        <v>26039087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IFERROR(__xludf.DUMMYFUNCTION("""COMPUTED_VALUE"""),1049.58)</f>
        <v>1049.58</v>
      </c>
      <c r="D47" s="2">
        <f>IFERROR(__xludf.DUMMYFUNCTION("""COMPUTED_VALUE"""),45358.66666666667)</f>
        <v>45358.66667</v>
      </c>
      <c r="E47" s="1">
        <f>IFERROR(__xludf.DUMMYFUNCTION("""COMPUTED_VALUE"""),1059.76)</f>
        <v>1059.76</v>
      </c>
      <c r="G47" s="2">
        <f>IFERROR(__xludf.DUMMYFUNCTION("""COMPUTED_VALUE"""),45358.66666666667)</f>
        <v>45358.66667</v>
      </c>
      <c r="H47" s="1">
        <f>IFERROR(__xludf.DUMMYFUNCTION("""COMPUTED_VALUE"""),1040.72)</f>
        <v>1040.72</v>
      </c>
      <c r="J47" s="2">
        <f>IFERROR(__xludf.DUMMYFUNCTION("""COMPUTED_VALUE"""),45358.66666666667)</f>
        <v>45358.66667</v>
      </c>
      <c r="K47" s="1">
        <f>IFERROR(__xludf.DUMMYFUNCTION("""COMPUTED_VALUE"""),1048.07)</f>
        <v>1048.07</v>
      </c>
      <c r="M47" s="2">
        <f>IFERROR(__xludf.DUMMYFUNCTION("""COMPUTED_VALUE"""),45358.66666666667)</f>
        <v>45358.66667</v>
      </c>
      <c r="N47" s="1">
        <f>IFERROR(__xludf.DUMMYFUNCTION("""COMPUTED_VALUE"""),3.3074371E7)</f>
        <v>33074371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IFERROR(__xludf.DUMMYFUNCTION("""COMPUTED_VALUE"""),1048.45)</f>
        <v>1048.45</v>
      </c>
      <c r="D48" s="2">
        <f>IFERROR(__xludf.DUMMYFUNCTION("""COMPUTED_VALUE"""),45359.66666666667)</f>
        <v>45359.66667</v>
      </c>
      <c r="E48" s="1">
        <f>IFERROR(__xludf.DUMMYFUNCTION("""COMPUTED_VALUE"""),1058.61)</f>
        <v>1058.61</v>
      </c>
      <c r="G48" s="2">
        <f>IFERROR(__xludf.DUMMYFUNCTION("""COMPUTED_VALUE"""),45359.66666666667)</f>
        <v>45359.66667</v>
      </c>
      <c r="H48" s="1">
        <f>IFERROR(__xludf.DUMMYFUNCTION("""COMPUTED_VALUE"""),1040.47)</f>
        <v>1040.47</v>
      </c>
      <c r="J48" s="2">
        <f>IFERROR(__xludf.DUMMYFUNCTION("""COMPUTED_VALUE"""),45359.66666666667)</f>
        <v>45359.66667</v>
      </c>
      <c r="K48" s="1">
        <f>IFERROR(__xludf.DUMMYFUNCTION("""COMPUTED_VALUE"""),1046.27)</f>
        <v>1046.27</v>
      </c>
      <c r="M48" s="2">
        <f>IFERROR(__xludf.DUMMYFUNCTION("""COMPUTED_VALUE"""),45359.66666666667)</f>
        <v>45359.66667</v>
      </c>
      <c r="N48" s="1">
        <f>IFERROR(__xludf.DUMMYFUNCTION("""COMPUTED_VALUE"""),2.8482091E7)</f>
        <v>28482091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IFERROR(__xludf.DUMMYFUNCTION("""COMPUTED_VALUE"""),1044.04)</f>
        <v>1044.04</v>
      </c>
      <c r="D49" s="2">
        <f>IFERROR(__xludf.DUMMYFUNCTION("""COMPUTED_VALUE"""),45362.66666666667)</f>
        <v>45362.66667</v>
      </c>
      <c r="E49" s="1">
        <f>IFERROR(__xludf.DUMMYFUNCTION("""COMPUTED_VALUE"""),1076.75)</f>
        <v>1076.75</v>
      </c>
      <c r="G49" s="2">
        <f>IFERROR(__xludf.DUMMYFUNCTION("""COMPUTED_VALUE"""),45362.66666666667)</f>
        <v>45362.66667</v>
      </c>
      <c r="H49" s="1">
        <f>IFERROR(__xludf.DUMMYFUNCTION("""COMPUTED_VALUE"""),1043.16)</f>
        <v>1043.16</v>
      </c>
      <c r="J49" s="2">
        <f>IFERROR(__xludf.DUMMYFUNCTION("""COMPUTED_VALUE"""),45362.66666666667)</f>
        <v>45362.66667</v>
      </c>
      <c r="K49" s="1">
        <f>IFERROR(__xludf.DUMMYFUNCTION("""COMPUTED_VALUE"""),1067.99)</f>
        <v>1067.99</v>
      </c>
      <c r="M49" s="2">
        <f>IFERROR(__xludf.DUMMYFUNCTION("""COMPUTED_VALUE"""),45362.66666666667)</f>
        <v>45362.66667</v>
      </c>
      <c r="N49" s="1">
        <f>IFERROR(__xludf.DUMMYFUNCTION("""COMPUTED_VALUE"""),2.9209066E7)</f>
        <v>29209066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IFERROR(__xludf.DUMMYFUNCTION("""COMPUTED_VALUE"""),1059.76)</f>
        <v>1059.76</v>
      </c>
      <c r="D50" s="2">
        <f>IFERROR(__xludf.DUMMYFUNCTION("""COMPUTED_VALUE"""),45363.66666666667)</f>
        <v>45363.66667</v>
      </c>
      <c r="E50" s="1">
        <f>IFERROR(__xludf.DUMMYFUNCTION("""COMPUTED_VALUE"""),1062.93)</f>
        <v>1062.93</v>
      </c>
      <c r="G50" s="2">
        <f>IFERROR(__xludf.DUMMYFUNCTION("""COMPUTED_VALUE"""),45363.66666666667)</f>
        <v>45363.66667</v>
      </c>
      <c r="H50" s="1">
        <f>IFERROR(__xludf.DUMMYFUNCTION("""COMPUTED_VALUE"""),1047.95)</f>
        <v>1047.95</v>
      </c>
      <c r="J50" s="2">
        <f>IFERROR(__xludf.DUMMYFUNCTION("""COMPUTED_VALUE"""),45363.66666666667)</f>
        <v>45363.66667</v>
      </c>
      <c r="K50" s="1">
        <f>IFERROR(__xludf.DUMMYFUNCTION("""COMPUTED_VALUE"""),1057.37)</f>
        <v>1057.37</v>
      </c>
      <c r="M50" s="2">
        <f>IFERROR(__xludf.DUMMYFUNCTION("""COMPUTED_VALUE"""),45363.66666666667)</f>
        <v>45363.66667</v>
      </c>
      <c r="N50" s="1">
        <f>IFERROR(__xludf.DUMMYFUNCTION("""COMPUTED_VALUE"""),2.7843885E7)</f>
        <v>27843885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IFERROR(__xludf.DUMMYFUNCTION("""COMPUTED_VALUE"""),1056.79)</f>
        <v>1056.79</v>
      </c>
      <c r="D51" s="2">
        <f>IFERROR(__xludf.DUMMYFUNCTION("""COMPUTED_VALUE"""),45364.66666666667)</f>
        <v>45364.66667</v>
      </c>
      <c r="E51" s="1">
        <f>IFERROR(__xludf.DUMMYFUNCTION("""COMPUTED_VALUE"""),1069.57)</f>
        <v>1069.57</v>
      </c>
      <c r="G51" s="2">
        <f>IFERROR(__xludf.DUMMYFUNCTION("""COMPUTED_VALUE"""),45364.66666666667)</f>
        <v>45364.66667</v>
      </c>
      <c r="H51" s="1">
        <f>IFERROR(__xludf.DUMMYFUNCTION("""COMPUTED_VALUE"""),1054.21)</f>
        <v>1054.21</v>
      </c>
      <c r="J51" s="2">
        <f>IFERROR(__xludf.DUMMYFUNCTION("""COMPUTED_VALUE"""),45364.66666666667)</f>
        <v>45364.66667</v>
      </c>
      <c r="K51" s="1">
        <f>IFERROR(__xludf.DUMMYFUNCTION("""COMPUTED_VALUE"""),1057.62)</f>
        <v>1057.62</v>
      </c>
      <c r="M51" s="2">
        <f>IFERROR(__xludf.DUMMYFUNCTION("""COMPUTED_VALUE"""),45364.66666666667)</f>
        <v>45364.66667</v>
      </c>
      <c r="N51" s="1">
        <f>IFERROR(__xludf.DUMMYFUNCTION("""COMPUTED_VALUE"""),2.7997429E7)</f>
        <v>27997429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IFERROR(__xludf.DUMMYFUNCTION("""COMPUTED_VALUE"""),1055.2)</f>
        <v>1055.2</v>
      </c>
      <c r="D52" s="2">
        <f>IFERROR(__xludf.DUMMYFUNCTION("""COMPUTED_VALUE"""),45365.66666666667)</f>
        <v>45365.66667</v>
      </c>
      <c r="E52" s="1">
        <f>IFERROR(__xludf.DUMMYFUNCTION("""COMPUTED_VALUE"""),1057.72)</f>
        <v>1057.72</v>
      </c>
      <c r="G52" s="2">
        <f>IFERROR(__xludf.DUMMYFUNCTION("""COMPUTED_VALUE"""),45365.66666666667)</f>
        <v>45365.66667</v>
      </c>
      <c r="H52" s="1">
        <f>IFERROR(__xludf.DUMMYFUNCTION("""COMPUTED_VALUE"""),1039.81)</f>
        <v>1039.81</v>
      </c>
      <c r="J52" s="2">
        <f>IFERROR(__xludf.DUMMYFUNCTION("""COMPUTED_VALUE"""),45365.66666666667)</f>
        <v>45365.66667</v>
      </c>
      <c r="K52" s="1">
        <f>IFERROR(__xludf.DUMMYFUNCTION("""COMPUTED_VALUE"""),1046.65)</f>
        <v>1046.65</v>
      </c>
      <c r="M52" s="2">
        <f>IFERROR(__xludf.DUMMYFUNCTION("""COMPUTED_VALUE"""),45365.66666666667)</f>
        <v>45365.66667</v>
      </c>
      <c r="N52" s="1">
        <f>IFERROR(__xludf.DUMMYFUNCTION("""COMPUTED_VALUE"""),3.2361075E7)</f>
        <v>32361075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IFERROR(__xludf.DUMMYFUNCTION("""COMPUTED_VALUE"""),1044.02)</f>
        <v>1044.02</v>
      </c>
      <c r="D53" s="2">
        <f>IFERROR(__xludf.DUMMYFUNCTION("""COMPUTED_VALUE"""),45366.66666666667)</f>
        <v>45366.66667</v>
      </c>
      <c r="E53" s="1">
        <f>IFERROR(__xludf.DUMMYFUNCTION("""COMPUTED_VALUE"""),1046.78)</f>
        <v>1046.78</v>
      </c>
      <c r="G53" s="2">
        <f>IFERROR(__xludf.DUMMYFUNCTION("""COMPUTED_VALUE"""),45366.66666666667)</f>
        <v>45366.66667</v>
      </c>
      <c r="H53" s="1">
        <f>IFERROR(__xludf.DUMMYFUNCTION("""COMPUTED_VALUE"""),1035.51)</f>
        <v>1035.51</v>
      </c>
      <c r="J53" s="2">
        <f>IFERROR(__xludf.DUMMYFUNCTION("""COMPUTED_VALUE"""),45366.66666666667)</f>
        <v>45366.66667</v>
      </c>
      <c r="K53" s="1">
        <f>IFERROR(__xludf.DUMMYFUNCTION("""COMPUTED_VALUE"""),1037.17)</f>
        <v>1037.17</v>
      </c>
      <c r="M53" s="2">
        <f>IFERROR(__xludf.DUMMYFUNCTION("""COMPUTED_VALUE"""),45366.66666666667)</f>
        <v>45366.66667</v>
      </c>
      <c r="N53" s="1">
        <f>IFERROR(__xludf.DUMMYFUNCTION("""COMPUTED_VALUE"""),4.9202392E7)</f>
        <v>49202392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IFERROR(__xludf.DUMMYFUNCTION("""COMPUTED_VALUE"""),1037.6)</f>
        <v>1037.6</v>
      </c>
      <c r="D54" s="2">
        <f>IFERROR(__xludf.DUMMYFUNCTION("""COMPUTED_VALUE"""),45369.66666666667)</f>
        <v>45369.66667</v>
      </c>
      <c r="E54" s="1">
        <f>IFERROR(__xludf.DUMMYFUNCTION("""COMPUTED_VALUE"""),1038.25)</f>
        <v>1038.25</v>
      </c>
      <c r="G54" s="2">
        <f>IFERROR(__xludf.DUMMYFUNCTION("""COMPUTED_VALUE"""),45369.66666666667)</f>
        <v>45369.66667</v>
      </c>
      <c r="H54" s="1">
        <f>IFERROR(__xludf.DUMMYFUNCTION("""COMPUTED_VALUE"""),1016.27)</f>
        <v>1016.27</v>
      </c>
      <c r="J54" s="2">
        <f>IFERROR(__xludf.DUMMYFUNCTION("""COMPUTED_VALUE"""),45369.66666666667)</f>
        <v>45369.66667</v>
      </c>
      <c r="K54" s="1">
        <f>IFERROR(__xludf.DUMMYFUNCTION("""COMPUTED_VALUE"""),1017.29)</f>
        <v>1017.29</v>
      </c>
      <c r="M54" s="2">
        <f>IFERROR(__xludf.DUMMYFUNCTION("""COMPUTED_VALUE"""),45369.66666666667)</f>
        <v>45369.66667</v>
      </c>
      <c r="N54" s="1">
        <f>IFERROR(__xludf.DUMMYFUNCTION("""COMPUTED_VALUE"""),3.4177717E7)</f>
        <v>34177717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IFERROR(__xludf.DUMMYFUNCTION("""COMPUTED_VALUE"""),1016.46)</f>
        <v>1016.46</v>
      </c>
      <c r="D55" s="2">
        <f>IFERROR(__xludf.DUMMYFUNCTION("""COMPUTED_VALUE"""),45370.66666666667)</f>
        <v>45370.66667</v>
      </c>
      <c r="E55" s="1">
        <f>IFERROR(__xludf.DUMMYFUNCTION("""COMPUTED_VALUE"""),1026.55)</f>
        <v>1026.55</v>
      </c>
      <c r="G55" s="2">
        <f>IFERROR(__xludf.DUMMYFUNCTION("""COMPUTED_VALUE"""),45370.66666666667)</f>
        <v>45370.66667</v>
      </c>
      <c r="H55" s="1">
        <f>IFERROR(__xludf.DUMMYFUNCTION("""COMPUTED_VALUE"""),1011.96)</f>
        <v>1011.96</v>
      </c>
      <c r="J55" s="2">
        <f>IFERROR(__xludf.DUMMYFUNCTION("""COMPUTED_VALUE"""),45370.66666666667)</f>
        <v>45370.66667</v>
      </c>
      <c r="K55" s="1">
        <f>IFERROR(__xludf.DUMMYFUNCTION("""COMPUTED_VALUE"""),1024.28)</f>
        <v>1024.28</v>
      </c>
      <c r="M55" s="2">
        <f>IFERROR(__xludf.DUMMYFUNCTION("""COMPUTED_VALUE"""),45370.66666666667)</f>
        <v>45370.66667</v>
      </c>
      <c r="N55" s="1">
        <f>IFERROR(__xludf.DUMMYFUNCTION("""COMPUTED_VALUE"""),2.4036352E7)</f>
        <v>24036352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IFERROR(__xludf.DUMMYFUNCTION("""COMPUTED_VALUE"""),1025.16)</f>
        <v>1025.16</v>
      </c>
      <c r="D56" s="2">
        <f>IFERROR(__xludf.DUMMYFUNCTION("""COMPUTED_VALUE"""),45371.66666666667)</f>
        <v>45371.66667</v>
      </c>
      <c r="E56" s="1">
        <f>IFERROR(__xludf.DUMMYFUNCTION("""COMPUTED_VALUE"""),1038.44)</f>
        <v>1038.44</v>
      </c>
      <c r="G56" s="2">
        <f>IFERROR(__xludf.DUMMYFUNCTION("""COMPUTED_VALUE"""),45371.66666666667)</f>
        <v>45371.66667</v>
      </c>
      <c r="H56" s="1">
        <f>IFERROR(__xludf.DUMMYFUNCTION("""COMPUTED_VALUE"""),1021.01)</f>
        <v>1021.01</v>
      </c>
      <c r="J56" s="2">
        <f>IFERROR(__xludf.DUMMYFUNCTION("""COMPUTED_VALUE"""),45371.66666666667)</f>
        <v>45371.66667</v>
      </c>
      <c r="K56" s="1">
        <f>IFERROR(__xludf.DUMMYFUNCTION("""COMPUTED_VALUE"""),1035.76)</f>
        <v>1035.76</v>
      </c>
      <c r="M56" s="2">
        <f>IFERROR(__xludf.DUMMYFUNCTION("""COMPUTED_VALUE"""),45371.66666666667)</f>
        <v>45371.66667</v>
      </c>
      <c r="N56" s="1">
        <f>IFERROR(__xludf.DUMMYFUNCTION("""COMPUTED_VALUE"""),2.722933E7)</f>
        <v>27229330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IFERROR(__xludf.DUMMYFUNCTION("""COMPUTED_VALUE"""),1039.47)</f>
        <v>1039.47</v>
      </c>
      <c r="D57" s="2">
        <f>IFERROR(__xludf.DUMMYFUNCTION("""COMPUTED_VALUE"""),45372.66666666667)</f>
        <v>45372.66667</v>
      </c>
      <c r="E57" s="1">
        <f>IFERROR(__xludf.DUMMYFUNCTION("""COMPUTED_VALUE"""),1054.46)</f>
        <v>1054.46</v>
      </c>
      <c r="G57" s="2">
        <f>IFERROR(__xludf.DUMMYFUNCTION("""COMPUTED_VALUE"""),45372.66666666667)</f>
        <v>45372.66667</v>
      </c>
      <c r="H57" s="1">
        <f>IFERROR(__xludf.DUMMYFUNCTION("""COMPUTED_VALUE"""),1036.46)</f>
        <v>1036.46</v>
      </c>
      <c r="J57" s="2">
        <f>IFERROR(__xludf.DUMMYFUNCTION("""COMPUTED_VALUE"""),45372.66666666667)</f>
        <v>45372.66667</v>
      </c>
      <c r="K57" s="1">
        <f>IFERROR(__xludf.DUMMYFUNCTION("""COMPUTED_VALUE"""),1045.22)</f>
        <v>1045.22</v>
      </c>
      <c r="M57" s="2">
        <f>IFERROR(__xludf.DUMMYFUNCTION("""COMPUTED_VALUE"""),45372.66666666667)</f>
        <v>45372.66667</v>
      </c>
      <c r="N57" s="1">
        <f>IFERROR(__xludf.DUMMYFUNCTION("""COMPUTED_VALUE"""),2.5487092E7)</f>
        <v>25487092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IFERROR(__xludf.DUMMYFUNCTION("""COMPUTED_VALUE"""),1046.49)</f>
        <v>1046.49</v>
      </c>
      <c r="D58" s="2">
        <f>IFERROR(__xludf.DUMMYFUNCTION("""COMPUTED_VALUE"""),45373.66666666667)</f>
        <v>45373.66667</v>
      </c>
      <c r="E58" s="1">
        <f>IFERROR(__xludf.DUMMYFUNCTION("""COMPUTED_VALUE"""),1046.49)</f>
        <v>1046.49</v>
      </c>
      <c r="G58" s="2">
        <f>IFERROR(__xludf.DUMMYFUNCTION("""COMPUTED_VALUE"""),45373.66666666667)</f>
        <v>45373.66667</v>
      </c>
      <c r="H58" s="1">
        <f>IFERROR(__xludf.DUMMYFUNCTION("""COMPUTED_VALUE"""),1034.95)</f>
        <v>1034.95</v>
      </c>
      <c r="J58" s="2">
        <f>IFERROR(__xludf.DUMMYFUNCTION("""COMPUTED_VALUE"""),45373.66666666667)</f>
        <v>45373.66667</v>
      </c>
      <c r="K58" s="1">
        <f>IFERROR(__xludf.DUMMYFUNCTION("""COMPUTED_VALUE"""),1037.31)</f>
        <v>1037.31</v>
      </c>
      <c r="M58" s="2">
        <f>IFERROR(__xludf.DUMMYFUNCTION("""COMPUTED_VALUE"""),45373.66666666667)</f>
        <v>45373.66667</v>
      </c>
      <c r="N58" s="1">
        <f>IFERROR(__xludf.DUMMYFUNCTION("""COMPUTED_VALUE"""),3.3826195E7)</f>
        <v>33826195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IFERROR(__xludf.DUMMYFUNCTION("""COMPUTED_VALUE"""),1037.4)</f>
        <v>1037.4</v>
      </c>
      <c r="D59" s="2">
        <f>IFERROR(__xludf.DUMMYFUNCTION("""COMPUTED_VALUE"""),45376.66666666667)</f>
        <v>45376.66667</v>
      </c>
      <c r="E59" s="1">
        <f>IFERROR(__xludf.DUMMYFUNCTION("""COMPUTED_VALUE"""),1037.4)</f>
        <v>1037.4</v>
      </c>
      <c r="G59" s="2">
        <f>IFERROR(__xludf.DUMMYFUNCTION("""COMPUTED_VALUE"""),45376.66666666667)</f>
        <v>45376.66667</v>
      </c>
      <c r="H59" s="1">
        <f>IFERROR(__xludf.DUMMYFUNCTION("""COMPUTED_VALUE"""),1009.98)</f>
        <v>1009.98</v>
      </c>
      <c r="J59" s="2">
        <f>IFERROR(__xludf.DUMMYFUNCTION("""COMPUTED_VALUE"""),45376.66666666667)</f>
        <v>45376.66667</v>
      </c>
      <c r="K59" s="1">
        <f>IFERROR(__xludf.DUMMYFUNCTION("""COMPUTED_VALUE"""),1020.43)</f>
        <v>1020.43</v>
      </c>
      <c r="M59" s="2">
        <f>IFERROR(__xludf.DUMMYFUNCTION("""COMPUTED_VALUE"""),45376.66666666667)</f>
        <v>45376.66667</v>
      </c>
      <c r="N59" s="1">
        <f>IFERROR(__xludf.DUMMYFUNCTION("""COMPUTED_VALUE"""),3.5536367E7)</f>
        <v>35536367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IFERROR(__xludf.DUMMYFUNCTION("""COMPUTED_VALUE"""),1023.03)</f>
        <v>1023.03</v>
      </c>
      <c r="D60" s="2">
        <f>IFERROR(__xludf.DUMMYFUNCTION("""COMPUTED_VALUE"""),45377.66666666667)</f>
        <v>45377.66667</v>
      </c>
      <c r="E60" s="1">
        <f>IFERROR(__xludf.DUMMYFUNCTION("""COMPUTED_VALUE"""),1028.89)</f>
        <v>1028.89</v>
      </c>
      <c r="G60" s="2">
        <f>IFERROR(__xludf.DUMMYFUNCTION("""COMPUTED_VALUE"""),45377.66666666667)</f>
        <v>45377.66667</v>
      </c>
      <c r="H60" s="1">
        <f>IFERROR(__xludf.DUMMYFUNCTION("""COMPUTED_VALUE"""),1019.6)</f>
        <v>1019.6</v>
      </c>
      <c r="J60" s="2">
        <f>IFERROR(__xludf.DUMMYFUNCTION("""COMPUTED_VALUE"""),45377.66666666667)</f>
        <v>45377.66667</v>
      </c>
      <c r="K60" s="1">
        <f>IFERROR(__xludf.DUMMYFUNCTION("""COMPUTED_VALUE"""),1024.16)</f>
        <v>1024.16</v>
      </c>
      <c r="M60" s="2">
        <f>IFERROR(__xludf.DUMMYFUNCTION("""COMPUTED_VALUE"""),45377.66666666667)</f>
        <v>45377.66667</v>
      </c>
      <c r="N60" s="1">
        <f>IFERROR(__xludf.DUMMYFUNCTION("""COMPUTED_VALUE"""),2.8339944E7)</f>
        <v>28339944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IFERROR(__xludf.DUMMYFUNCTION("""COMPUTED_VALUE"""),1026.99)</f>
        <v>1026.99</v>
      </c>
      <c r="D61" s="2">
        <f>IFERROR(__xludf.DUMMYFUNCTION("""COMPUTED_VALUE"""),45378.66666666667)</f>
        <v>45378.66667</v>
      </c>
      <c r="E61" s="1">
        <f>IFERROR(__xludf.DUMMYFUNCTION("""COMPUTED_VALUE"""),1036.97)</f>
        <v>1036.97</v>
      </c>
      <c r="G61" s="2">
        <f>IFERROR(__xludf.DUMMYFUNCTION("""COMPUTED_VALUE"""),45378.66666666667)</f>
        <v>45378.66667</v>
      </c>
      <c r="H61" s="1">
        <f>IFERROR(__xludf.DUMMYFUNCTION("""COMPUTED_VALUE"""),1026.99)</f>
        <v>1026.99</v>
      </c>
      <c r="J61" s="2">
        <f>IFERROR(__xludf.DUMMYFUNCTION("""COMPUTED_VALUE"""),45378.66666666667)</f>
        <v>45378.66667</v>
      </c>
      <c r="K61" s="1">
        <f>IFERROR(__xludf.DUMMYFUNCTION("""COMPUTED_VALUE"""),1036.94)</f>
        <v>1036.94</v>
      </c>
      <c r="M61" s="2">
        <f>IFERROR(__xludf.DUMMYFUNCTION("""COMPUTED_VALUE"""),45378.66666666667)</f>
        <v>45378.66667</v>
      </c>
      <c r="N61" s="1">
        <f>IFERROR(__xludf.DUMMYFUNCTION("""COMPUTED_VALUE"""),2.2090673E7)</f>
        <v>22090673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IFERROR(__xludf.DUMMYFUNCTION("""COMPUTED_VALUE"""),1033.6)</f>
        <v>1033.6</v>
      </c>
      <c r="D62" s="2">
        <f>IFERROR(__xludf.DUMMYFUNCTION("""COMPUTED_VALUE"""),45379.66666666667)</f>
        <v>45379.66667</v>
      </c>
      <c r="E62" s="1">
        <f>IFERROR(__xludf.DUMMYFUNCTION("""COMPUTED_VALUE"""),1050.3)</f>
        <v>1050.3</v>
      </c>
      <c r="G62" s="2">
        <f>IFERROR(__xludf.DUMMYFUNCTION("""COMPUTED_VALUE"""),45379.66666666667)</f>
        <v>45379.66667</v>
      </c>
      <c r="H62" s="1">
        <f>IFERROR(__xludf.DUMMYFUNCTION("""COMPUTED_VALUE"""),1033.6)</f>
        <v>1033.6</v>
      </c>
      <c r="J62" s="2">
        <f>IFERROR(__xludf.DUMMYFUNCTION("""COMPUTED_VALUE"""),45379.66666666667)</f>
        <v>45379.66667</v>
      </c>
      <c r="K62" s="1">
        <f>IFERROR(__xludf.DUMMYFUNCTION("""COMPUTED_VALUE"""),1043.46)</f>
        <v>1043.46</v>
      </c>
      <c r="M62" s="2">
        <f>IFERROR(__xludf.DUMMYFUNCTION("""COMPUTED_VALUE"""),45379.66666666667)</f>
        <v>45379.66667</v>
      </c>
      <c r="N62" s="1">
        <f>IFERROR(__xludf.DUMMYFUNCTION("""COMPUTED_VALUE"""),2.3201012E7)</f>
        <v>23201012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IFERROR(__xludf.DUMMYFUNCTION("""COMPUTED_VALUE"""),1042.99)</f>
        <v>1042.99</v>
      </c>
      <c r="D63" s="2">
        <f>IFERROR(__xludf.DUMMYFUNCTION("""COMPUTED_VALUE"""),45383.66666666667)</f>
        <v>45383.66667</v>
      </c>
      <c r="E63" s="1">
        <f>IFERROR(__xludf.DUMMYFUNCTION("""COMPUTED_VALUE"""),1045.72)</f>
        <v>1045.72</v>
      </c>
      <c r="G63" s="2">
        <f>IFERROR(__xludf.DUMMYFUNCTION("""COMPUTED_VALUE"""),45383.66666666667)</f>
        <v>45383.66667</v>
      </c>
      <c r="H63" s="1">
        <f>IFERROR(__xludf.DUMMYFUNCTION("""COMPUTED_VALUE"""),1036.0)</f>
        <v>1036</v>
      </c>
      <c r="J63" s="2">
        <f>IFERROR(__xludf.DUMMYFUNCTION("""COMPUTED_VALUE"""),45383.66666666667)</f>
        <v>45383.66667</v>
      </c>
      <c r="K63" s="1">
        <f>IFERROR(__xludf.DUMMYFUNCTION("""COMPUTED_VALUE"""),1045.08)</f>
        <v>1045.08</v>
      </c>
      <c r="M63" s="2">
        <f>IFERROR(__xludf.DUMMYFUNCTION("""COMPUTED_VALUE"""),45383.66666666667)</f>
        <v>45383.66667</v>
      </c>
      <c r="N63" s="1">
        <f>IFERROR(__xludf.DUMMYFUNCTION("""COMPUTED_VALUE"""),2.7822244E7)</f>
        <v>27822244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IFERROR(__xludf.DUMMYFUNCTION("""COMPUTED_VALUE"""),1042.99)</f>
        <v>1042.99</v>
      </c>
      <c r="D64" s="2">
        <f>IFERROR(__xludf.DUMMYFUNCTION("""COMPUTED_VALUE"""),45384.66666666667)</f>
        <v>45384.66667</v>
      </c>
      <c r="E64" s="1">
        <f>IFERROR(__xludf.DUMMYFUNCTION("""COMPUTED_VALUE"""),1042.99)</f>
        <v>1042.99</v>
      </c>
      <c r="G64" s="2">
        <f>IFERROR(__xludf.DUMMYFUNCTION("""COMPUTED_VALUE"""),45384.66666666667)</f>
        <v>45384.66667</v>
      </c>
      <c r="H64" s="1">
        <f>IFERROR(__xludf.DUMMYFUNCTION("""COMPUTED_VALUE"""),1024.65)</f>
        <v>1024.65</v>
      </c>
      <c r="J64" s="2">
        <f>IFERROR(__xludf.DUMMYFUNCTION("""COMPUTED_VALUE"""),45384.66666666667)</f>
        <v>45384.66667</v>
      </c>
      <c r="K64" s="1">
        <f>IFERROR(__xludf.DUMMYFUNCTION("""COMPUTED_VALUE"""),1033.01)</f>
        <v>1033.01</v>
      </c>
      <c r="M64" s="2">
        <f>IFERROR(__xludf.DUMMYFUNCTION("""COMPUTED_VALUE"""),45384.66666666667)</f>
        <v>45384.66667</v>
      </c>
      <c r="N64" s="1">
        <f>IFERROR(__xludf.DUMMYFUNCTION("""COMPUTED_VALUE"""),2.7864942E7)</f>
        <v>27864942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IFERROR(__xludf.DUMMYFUNCTION("""COMPUTED_VALUE"""),1032.44)</f>
        <v>1032.44</v>
      </c>
      <c r="D65" s="2">
        <f>IFERROR(__xludf.DUMMYFUNCTION("""COMPUTED_VALUE"""),45385.66666666667)</f>
        <v>45385.66667</v>
      </c>
      <c r="E65" s="1">
        <f>IFERROR(__xludf.DUMMYFUNCTION("""COMPUTED_VALUE"""),1037.39)</f>
        <v>1037.39</v>
      </c>
      <c r="G65" s="2">
        <f>IFERROR(__xludf.DUMMYFUNCTION("""COMPUTED_VALUE"""),45385.66666666667)</f>
        <v>45385.66667</v>
      </c>
      <c r="H65" s="1">
        <f>IFERROR(__xludf.DUMMYFUNCTION("""COMPUTED_VALUE"""),1023.44)</f>
        <v>1023.44</v>
      </c>
      <c r="J65" s="2">
        <f>IFERROR(__xludf.DUMMYFUNCTION("""COMPUTED_VALUE"""),45385.66666666667)</f>
        <v>45385.66667</v>
      </c>
      <c r="K65" s="1">
        <f>IFERROR(__xludf.DUMMYFUNCTION("""COMPUTED_VALUE"""),1035.9)</f>
        <v>1035.9</v>
      </c>
      <c r="M65" s="2">
        <f>IFERROR(__xludf.DUMMYFUNCTION("""COMPUTED_VALUE"""),45385.66666666667)</f>
        <v>45385.66667</v>
      </c>
      <c r="N65" s="1">
        <f>IFERROR(__xludf.DUMMYFUNCTION("""COMPUTED_VALUE"""),2.7333516E7)</f>
        <v>27333516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IFERROR(__xludf.DUMMYFUNCTION("""COMPUTED_VALUE"""),1038.8)</f>
        <v>1038.8</v>
      </c>
      <c r="D66" s="2">
        <f>IFERROR(__xludf.DUMMYFUNCTION("""COMPUTED_VALUE"""),45386.66666666667)</f>
        <v>45386.66667</v>
      </c>
      <c r="E66" s="1">
        <f>IFERROR(__xludf.DUMMYFUNCTION("""COMPUTED_VALUE"""),1048.5)</f>
        <v>1048.5</v>
      </c>
      <c r="G66" s="2">
        <f>IFERROR(__xludf.DUMMYFUNCTION("""COMPUTED_VALUE"""),45386.66666666667)</f>
        <v>45386.66667</v>
      </c>
      <c r="H66" s="1">
        <f>IFERROR(__xludf.DUMMYFUNCTION("""COMPUTED_VALUE"""),1021.95)</f>
        <v>1021.95</v>
      </c>
      <c r="J66" s="2">
        <f>IFERROR(__xludf.DUMMYFUNCTION("""COMPUTED_VALUE"""),45386.66666666667)</f>
        <v>45386.66667</v>
      </c>
      <c r="K66" s="1">
        <f>IFERROR(__xludf.DUMMYFUNCTION("""COMPUTED_VALUE"""),1024.78)</f>
        <v>1024.78</v>
      </c>
      <c r="M66" s="2">
        <f>IFERROR(__xludf.DUMMYFUNCTION("""COMPUTED_VALUE"""),45386.66666666667)</f>
        <v>45386.66667</v>
      </c>
      <c r="N66" s="1">
        <f>IFERROR(__xludf.DUMMYFUNCTION("""COMPUTED_VALUE"""),3.2561394E7)</f>
        <v>32561394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IFERROR(__xludf.DUMMYFUNCTION("""COMPUTED_VALUE"""),1024.25)</f>
        <v>1024.25</v>
      </c>
      <c r="D67" s="2">
        <f>IFERROR(__xludf.DUMMYFUNCTION("""COMPUTED_VALUE"""),45387.66666666667)</f>
        <v>45387.66667</v>
      </c>
      <c r="E67" s="1">
        <f>IFERROR(__xludf.DUMMYFUNCTION("""COMPUTED_VALUE"""),1036.92)</f>
        <v>1036.92</v>
      </c>
      <c r="G67" s="2">
        <f>IFERROR(__xludf.DUMMYFUNCTION("""COMPUTED_VALUE"""),45387.66666666667)</f>
        <v>45387.66667</v>
      </c>
      <c r="H67" s="1">
        <f>IFERROR(__xludf.DUMMYFUNCTION("""COMPUTED_VALUE"""),1021.66)</f>
        <v>1021.66</v>
      </c>
      <c r="J67" s="2">
        <f>IFERROR(__xludf.DUMMYFUNCTION("""COMPUTED_VALUE"""),45387.66666666667)</f>
        <v>45387.66667</v>
      </c>
      <c r="K67" s="1">
        <f>IFERROR(__xludf.DUMMYFUNCTION("""COMPUTED_VALUE"""),1034.25)</f>
        <v>1034.25</v>
      </c>
      <c r="M67" s="2">
        <f>IFERROR(__xludf.DUMMYFUNCTION("""COMPUTED_VALUE"""),45387.66666666667)</f>
        <v>45387.66667</v>
      </c>
      <c r="N67" s="1">
        <f>IFERROR(__xludf.DUMMYFUNCTION("""COMPUTED_VALUE"""),3.4347606E7)</f>
        <v>34347606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IFERROR(__xludf.DUMMYFUNCTION("""COMPUTED_VALUE"""),1034.27)</f>
        <v>1034.27</v>
      </c>
      <c r="D68" s="2">
        <f>IFERROR(__xludf.DUMMYFUNCTION("""COMPUTED_VALUE"""),45390.66666666667)</f>
        <v>45390.66667</v>
      </c>
      <c r="E68" s="1">
        <f>IFERROR(__xludf.DUMMYFUNCTION("""COMPUTED_VALUE"""),1048.55)</f>
        <v>1048.55</v>
      </c>
      <c r="G68" s="2">
        <f>IFERROR(__xludf.DUMMYFUNCTION("""COMPUTED_VALUE"""),45390.66666666667)</f>
        <v>45390.66667</v>
      </c>
      <c r="H68" s="1">
        <f>IFERROR(__xludf.DUMMYFUNCTION("""COMPUTED_VALUE"""),1034.27)</f>
        <v>1034.27</v>
      </c>
      <c r="J68" s="2">
        <f>IFERROR(__xludf.DUMMYFUNCTION("""COMPUTED_VALUE"""),45390.66666666667)</f>
        <v>45390.66667</v>
      </c>
      <c r="K68" s="1">
        <f>IFERROR(__xludf.DUMMYFUNCTION("""COMPUTED_VALUE"""),1042.65)</f>
        <v>1042.65</v>
      </c>
      <c r="M68" s="2">
        <f>IFERROR(__xludf.DUMMYFUNCTION("""COMPUTED_VALUE"""),45390.66666666667)</f>
        <v>45390.66667</v>
      </c>
      <c r="N68" s="1">
        <f>IFERROR(__xludf.DUMMYFUNCTION("""COMPUTED_VALUE"""),2.2660753E7)</f>
        <v>22660753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IFERROR(__xludf.DUMMYFUNCTION("""COMPUTED_VALUE"""),1042.58)</f>
        <v>1042.58</v>
      </c>
      <c r="D69" s="2">
        <f>IFERROR(__xludf.DUMMYFUNCTION("""COMPUTED_VALUE"""),45391.66666666667)</f>
        <v>45391.66667</v>
      </c>
      <c r="E69" s="1">
        <f>IFERROR(__xludf.DUMMYFUNCTION("""COMPUTED_VALUE"""),1057.35)</f>
        <v>1057.35</v>
      </c>
      <c r="G69" s="2">
        <f>IFERROR(__xludf.DUMMYFUNCTION("""COMPUTED_VALUE"""),45391.66666666667)</f>
        <v>45391.66667</v>
      </c>
      <c r="H69" s="1">
        <f>IFERROR(__xludf.DUMMYFUNCTION("""COMPUTED_VALUE"""),1042.58)</f>
        <v>1042.58</v>
      </c>
      <c r="J69" s="2">
        <f>IFERROR(__xludf.DUMMYFUNCTION("""COMPUTED_VALUE"""),45391.66666666667)</f>
        <v>45391.66667</v>
      </c>
      <c r="K69" s="1">
        <f>IFERROR(__xludf.DUMMYFUNCTION("""COMPUTED_VALUE"""),1051.98)</f>
        <v>1051.98</v>
      </c>
      <c r="M69" s="2">
        <f>IFERROR(__xludf.DUMMYFUNCTION("""COMPUTED_VALUE"""),45391.66666666667)</f>
        <v>45391.66667</v>
      </c>
      <c r="N69" s="1">
        <f>IFERROR(__xludf.DUMMYFUNCTION("""COMPUTED_VALUE"""),2.257744E7)</f>
        <v>22577440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IFERROR(__xludf.DUMMYFUNCTION("""COMPUTED_VALUE"""),1046.42)</f>
        <v>1046.42</v>
      </c>
      <c r="D70" s="2">
        <f>IFERROR(__xludf.DUMMYFUNCTION("""COMPUTED_VALUE"""),45392.66666666667)</f>
        <v>45392.66667</v>
      </c>
      <c r="E70" s="1">
        <f>IFERROR(__xludf.DUMMYFUNCTION("""COMPUTED_VALUE"""),1050.06)</f>
        <v>1050.06</v>
      </c>
      <c r="G70" s="2">
        <f>IFERROR(__xludf.DUMMYFUNCTION("""COMPUTED_VALUE"""),45392.66666666667)</f>
        <v>45392.66667</v>
      </c>
      <c r="H70" s="1">
        <f>IFERROR(__xludf.DUMMYFUNCTION("""COMPUTED_VALUE"""),1037.84)</f>
        <v>1037.84</v>
      </c>
      <c r="J70" s="2">
        <f>IFERROR(__xludf.DUMMYFUNCTION("""COMPUTED_VALUE"""),45392.66666666667)</f>
        <v>45392.66667</v>
      </c>
      <c r="K70" s="1">
        <f>IFERROR(__xludf.DUMMYFUNCTION("""COMPUTED_VALUE"""),1043.25)</f>
        <v>1043.25</v>
      </c>
      <c r="M70" s="2">
        <f>IFERROR(__xludf.DUMMYFUNCTION("""COMPUTED_VALUE"""),45392.66666666667)</f>
        <v>45392.66667</v>
      </c>
      <c r="N70" s="1">
        <f>IFERROR(__xludf.DUMMYFUNCTION("""COMPUTED_VALUE"""),3.6908188E7)</f>
        <v>36908188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IFERROR(__xludf.DUMMYFUNCTION("""COMPUTED_VALUE"""),1044.8)</f>
        <v>1044.8</v>
      </c>
      <c r="D71" s="2">
        <f>IFERROR(__xludf.DUMMYFUNCTION("""COMPUTED_VALUE"""),45393.66666666667)</f>
        <v>45393.66667</v>
      </c>
      <c r="E71" s="1">
        <f>IFERROR(__xludf.DUMMYFUNCTION("""COMPUTED_VALUE"""),1047.35)</f>
        <v>1047.35</v>
      </c>
      <c r="G71" s="2">
        <f>IFERROR(__xludf.DUMMYFUNCTION("""COMPUTED_VALUE"""),45393.66666666667)</f>
        <v>45393.66667</v>
      </c>
      <c r="H71" s="1">
        <f>IFERROR(__xludf.DUMMYFUNCTION("""COMPUTED_VALUE"""),1033.27)</f>
        <v>1033.27</v>
      </c>
      <c r="J71" s="2">
        <f>IFERROR(__xludf.DUMMYFUNCTION("""COMPUTED_VALUE"""),45393.66666666667)</f>
        <v>45393.66667</v>
      </c>
      <c r="K71" s="1">
        <f>IFERROR(__xludf.DUMMYFUNCTION("""COMPUTED_VALUE"""),1037.72)</f>
        <v>1037.72</v>
      </c>
      <c r="M71" s="2">
        <f>IFERROR(__xludf.DUMMYFUNCTION("""COMPUTED_VALUE"""),45393.66666666667)</f>
        <v>45393.66667</v>
      </c>
      <c r="N71" s="1">
        <f>IFERROR(__xludf.DUMMYFUNCTION("""COMPUTED_VALUE"""),2.3536567E7)</f>
        <v>23536567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IFERROR(__xludf.DUMMYFUNCTION("""COMPUTED_VALUE"""),1033.0)</f>
        <v>1033</v>
      </c>
      <c r="D72" s="2">
        <f>IFERROR(__xludf.DUMMYFUNCTION("""COMPUTED_VALUE"""),45394.66666666667)</f>
        <v>45394.66667</v>
      </c>
      <c r="E72" s="1">
        <f>IFERROR(__xludf.DUMMYFUNCTION("""COMPUTED_VALUE"""),1033.0)</f>
        <v>1033</v>
      </c>
      <c r="G72" s="2">
        <f>IFERROR(__xludf.DUMMYFUNCTION("""COMPUTED_VALUE"""),45394.66666666667)</f>
        <v>45394.66667</v>
      </c>
      <c r="H72" s="1">
        <f>IFERROR(__xludf.DUMMYFUNCTION("""COMPUTED_VALUE"""),1019.02)</f>
        <v>1019.02</v>
      </c>
      <c r="J72" s="2">
        <f>IFERROR(__xludf.DUMMYFUNCTION("""COMPUTED_VALUE"""),45394.66666666667)</f>
        <v>45394.66667</v>
      </c>
      <c r="K72" s="1">
        <f>IFERROR(__xludf.DUMMYFUNCTION("""COMPUTED_VALUE"""),1019.37)</f>
        <v>1019.37</v>
      </c>
      <c r="M72" s="2">
        <f>IFERROR(__xludf.DUMMYFUNCTION("""COMPUTED_VALUE"""),45394.66666666667)</f>
        <v>45394.66667</v>
      </c>
      <c r="N72" s="1">
        <f>IFERROR(__xludf.DUMMYFUNCTION("""COMPUTED_VALUE"""),2.113453E7)</f>
        <v>21134530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IFERROR(__xludf.DUMMYFUNCTION("""COMPUTED_VALUE"""),1021.29)</f>
        <v>1021.29</v>
      </c>
      <c r="D73" s="2">
        <f>IFERROR(__xludf.DUMMYFUNCTION("""COMPUTED_VALUE"""),45397.66666666667)</f>
        <v>45397.66667</v>
      </c>
      <c r="E73" s="1">
        <f>IFERROR(__xludf.DUMMYFUNCTION("""COMPUTED_VALUE"""),1023.96)</f>
        <v>1023.96</v>
      </c>
      <c r="G73" s="2">
        <f>IFERROR(__xludf.DUMMYFUNCTION("""COMPUTED_VALUE"""),45397.66666666667)</f>
        <v>45397.66667</v>
      </c>
      <c r="H73" s="1">
        <f>IFERROR(__xludf.DUMMYFUNCTION("""COMPUTED_VALUE"""),997.7)</f>
        <v>997.7</v>
      </c>
      <c r="J73" s="2">
        <f>IFERROR(__xludf.DUMMYFUNCTION("""COMPUTED_VALUE"""),45397.66666666667)</f>
        <v>45397.66667</v>
      </c>
      <c r="K73" s="1">
        <f>IFERROR(__xludf.DUMMYFUNCTION("""COMPUTED_VALUE"""),1001.4)</f>
        <v>1001.4</v>
      </c>
      <c r="M73" s="2">
        <f>IFERROR(__xludf.DUMMYFUNCTION("""COMPUTED_VALUE"""),45397.66666666667)</f>
        <v>45397.66667</v>
      </c>
      <c r="N73" s="1">
        <f>IFERROR(__xludf.DUMMYFUNCTION("""COMPUTED_VALUE"""),2.9664958E7)</f>
        <v>29664958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IFERROR(__xludf.DUMMYFUNCTION("""COMPUTED_VALUE"""),1002.85)</f>
        <v>1002.85</v>
      </c>
      <c r="D74" s="2">
        <f>IFERROR(__xludf.DUMMYFUNCTION("""COMPUTED_VALUE"""),45398.66666666667)</f>
        <v>45398.66667</v>
      </c>
      <c r="E74" s="1">
        <f>IFERROR(__xludf.DUMMYFUNCTION("""COMPUTED_VALUE"""),1005.1)</f>
        <v>1005.1</v>
      </c>
      <c r="G74" s="2">
        <f>IFERROR(__xludf.DUMMYFUNCTION("""COMPUTED_VALUE"""),45398.66666666667)</f>
        <v>45398.66667</v>
      </c>
      <c r="H74" s="1">
        <f>IFERROR(__xludf.DUMMYFUNCTION("""COMPUTED_VALUE"""),996.29)</f>
        <v>996.29</v>
      </c>
      <c r="J74" s="2">
        <f>IFERROR(__xludf.DUMMYFUNCTION("""COMPUTED_VALUE"""),45398.66666666667)</f>
        <v>45398.66667</v>
      </c>
      <c r="K74" s="1">
        <f>IFERROR(__xludf.DUMMYFUNCTION("""COMPUTED_VALUE"""),998.42)</f>
        <v>998.42</v>
      </c>
      <c r="M74" s="2">
        <f>IFERROR(__xludf.DUMMYFUNCTION("""COMPUTED_VALUE"""),45398.66666666667)</f>
        <v>45398.66667</v>
      </c>
      <c r="N74" s="1">
        <f>IFERROR(__xludf.DUMMYFUNCTION("""COMPUTED_VALUE"""),3.0702097E7)</f>
        <v>30702097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IFERROR(__xludf.DUMMYFUNCTION("""COMPUTED_VALUE"""),998.63)</f>
        <v>998.63</v>
      </c>
      <c r="D75" s="2">
        <f>IFERROR(__xludf.DUMMYFUNCTION("""COMPUTED_VALUE"""),45399.66666666667)</f>
        <v>45399.66667</v>
      </c>
      <c r="E75" s="1">
        <f>IFERROR(__xludf.DUMMYFUNCTION("""COMPUTED_VALUE"""),1005.68)</f>
        <v>1005.68</v>
      </c>
      <c r="G75" s="2">
        <f>IFERROR(__xludf.DUMMYFUNCTION("""COMPUTED_VALUE"""),45399.66666666667)</f>
        <v>45399.66667</v>
      </c>
      <c r="H75" s="1">
        <f>IFERROR(__xludf.DUMMYFUNCTION("""COMPUTED_VALUE"""),991.51)</f>
        <v>991.51</v>
      </c>
      <c r="J75" s="2">
        <f>IFERROR(__xludf.DUMMYFUNCTION("""COMPUTED_VALUE"""),45399.66666666667)</f>
        <v>45399.66667</v>
      </c>
      <c r="K75" s="1">
        <f>IFERROR(__xludf.DUMMYFUNCTION("""COMPUTED_VALUE"""),991.62)</f>
        <v>991.62</v>
      </c>
      <c r="M75" s="2">
        <f>IFERROR(__xludf.DUMMYFUNCTION("""COMPUTED_VALUE"""),45399.66666666667)</f>
        <v>45399.66667</v>
      </c>
      <c r="N75" s="1">
        <f>IFERROR(__xludf.DUMMYFUNCTION("""COMPUTED_VALUE"""),2.6533538E7)</f>
        <v>26533538</v>
      </c>
    </row>
    <row r="76">
      <c r="A76" s="2">
        <f>IFERROR(__xludf.DUMMYFUNCTION("""COMPUTED_VALUE"""),45400.66666666667)</f>
        <v>45400.66667</v>
      </c>
      <c r="B76" s="1">
        <f>IFERROR(__xludf.DUMMYFUNCTION("""COMPUTED_VALUE"""),994.67)</f>
        <v>994.67</v>
      </c>
      <c r="D76" s="2">
        <f>IFERROR(__xludf.DUMMYFUNCTION("""COMPUTED_VALUE"""),45400.66666666667)</f>
        <v>45400.66667</v>
      </c>
      <c r="E76" s="1">
        <f>IFERROR(__xludf.DUMMYFUNCTION("""COMPUTED_VALUE"""),997.11)</f>
        <v>997.11</v>
      </c>
      <c r="G76" s="2">
        <f>IFERROR(__xludf.DUMMYFUNCTION("""COMPUTED_VALUE"""),45400.66666666667)</f>
        <v>45400.66667</v>
      </c>
      <c r="H76" s="1">
        <f>IFERROR(__xludf.DUMMYFUNCTION("""COMPUTED_VALUE"""),978.64)</f>
        <v>978.64</v>
      </c>
      <c r="J76" s="2">
        <f>IFERROR(__xludf.DUMMYFUNCTION("""COMPUTED_VALUE"""),45400.66666666667)</f>
        <v>45400.66667</v>
      </c>
      <c r="K76" s="1">
        <f>IFERROR(__xludf.DUMMYFUNCTION("""COMPUTED_VALUE"""),981.38)</f>
        <v>981.38</v>
      </c>
      <c r="M76" s="2">
        <f>IFERROR(__xludf.DUMMYFUNCTION("""COMPUTED_VALUE"""),45400.66666666667)</f>
        <v>45400.66667</v>
      </c>
      <c r="N76" s="1">
        <f>IFERROR(__xludf.DUMMYFUNCTION("""COMPUTED_VALUE"""),2.6424824E7)</f>
        <v>26424824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IFERROR(__xludf.DUMMYFUNCTION("""COMPUTED_VALUE"""),979.9)</f>
        <v>979.9</v>
      </c>
      <c r="D77" s="2">
        <f>IFERROR(__xludf.DUMMYFUNCTION("""COMPUTED_VALUE"""),45401.66666666667)</f>
        <v>45401.66667</v>
      </c>
      <c r="E77" s="1">
        <f>IFERROR(__xludf.DUMMYFUNCTION("""COMPUTED_VALUE"""),987.92)</f>
        <v>987.92</v>
      </c>
      <c r="G77" s="2">
        <f>IFERROR(__xludf.DUMMYFUNCTION("""COMPUTED_VALUE"""),45401.66666666667)</f>
        <v>45401.66667</v>
      </c>
      <c r="H77" s="1">
        <f>IFERROR(__xludf.DUMMYFUNCTION("""COMPUTED_VALUE"""),977.13)</f>
        <v>977.13</v>
      </c>
      <c r="J77" s="2">
        <f>IFERROR(__xludf.DUMMYFUNCTION("""COMPUTED_VALUE"""),45401.66666666667)</f>
        <v>45401.66667</v>
      </c>
      <c r="K77" s="1">
        <f>IFERROR(__xludf.DUMMYFUNCTION("""COMPUTED_VALUE"""),984.74)</f>
        <v>984.74</v>
      </c>
      <c r="M77" s="2">
        <f>IFERROR(__xludf.DUMMYFUNCTION("""COMPUTED_VALUE"""),45401.66666666667)</f>
        <v>45401.66667</v>
      </c>
      <c r="N77" s="1">
        <f>IFERROR(__xludf.DUMMYFUNCTION("""COMPUTED_VALUE"""),2.563483E7)</f>
        <v>25634830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IFERROR(__xludf.DUMMYFUNCTION("""COMPUTED_VALUE"""),986.54)</f>
        <v>986.54</v>
      </c>
      <c r="D78" s="2">
        <f>IFERROR(__xludf.DUMMYFUNCTION("""COMPUTED_VALUE"""),45404.66666666667)</f>
        <v>45404.66667</v>
      </c>
      <c r="E78" s="1">
        <f>IFERROR(__xludf.DUMMYFUNCTION("""COMPUTED_VALUE"""),990.58)</f>
        <v>990.58</v>
      </c>
      <c r="G78" s="2">
        <f>IFERROR(__xludf.DUMMYFUNCTION("""COMPUTED_VALUE"""),45404.66666666667)</f>
        <v>45404.66667</v>
      </c>
      <c r="H78" s="1">
        <f>IFERROR(__xludf.DUMMYFUNCTION("""COMPUTED_VALUE"""),981.31)</f>
        <v>981.31</v>
      </c>
      <c r="J78" s="2">
        <f>IFERROR(__xludf.DUMMYFUNCTION("""COMPUTED_VALUE"""),45404.66666666667)</f>
        <v>45404.66667</v>
      </c>
      <c r="K78" s="1">
        <f>IFERROR(__xludf.DUMMYFUNCTION("""COMPUTED_VALUE"""),983.51)</f>
        <v>983.51</v>
      </c>
      <c r="M78" s="2">
        <f>IFERROR(__xludf.DUMMYFUNCTION("""COMPUTED_VALUE"""),45404.66666666667)</f>
        <v>45404.66667</v>
      </c>
      <c r="N78" s="1">
        <f>IFERROR(__xludf.DUMMYFUNCTION("""COMPUTED_VALUE"""),3.0269913E7)</f>
        <v>30269913</v>
      </c>
    </row>
    <row r="79">
      <c r="A79" s="2">
        <f>IFERROR(__xludf.DUMMYFUNCTION("""COMPUTED_VALUE"""),45405.66666666667)</f>
        <v>45405.66667</v>
      </c>
      <c r="B79" s="1">
        <f>IFERROR(__xludf.DUMMYFUNCTION("""COMPUTED_VALUE"""),993.8)</f>
        <v>993.8</v>
      </c>
      <c r="D79" s="2">
        <f>IFERROR(__xludf.DUMMYFUNCTION("""COMPUTED_VALUE"""),45405.66666666667)</f>
        <v>45405.66667</v>
      </c>
      <c r="E79" s="1">
        <f>IFERROR(__xludf.DUMMYFUNCTION("""COMPUTED_VALUE"""),1006.48)</f>
        <v>1006.48</v>
      </c>
      <c r="G79" s="2">
        <f>IFERROR(__xludf.DUMMYFUNCTION("""COMPUTED_VALUE"""),45405.66666666667)</f>
        <v>45405.66667</v>
      </c>
      <c r="H79" s="1">
        <f>IFERROR(__xludf.DUMMYFUNCTION("""COMPUTED_VALUE"""),990.99)</f>
        <v>990.99</v>
      </c>
      <c r="J79" s="2">
        <f>IFERROR(__xludf.DUMMYFUNCTION("""COMPUTED_VALUE"""),45405.66666666667)</f>
        <v>45405.66667</v>
      </c>
      <c r="K79" s="1">
        <f>IFERROR(__xludf.DUMMYFUNCTION("""COMPUTED_VALUE"""),997.93)</f>
        <v>997.93</v>
      </c>
      <c r="M79" s="2">
        <f>IFERROR(__xludf.DUMMYFUNCTION("""COMPUTED_VALUE"""),45405.66666666667)</f>
        <v>45405.66667</v>
      </c>
      <c r="N79" s="1">
        <f>IFERROR(__xludf.DUMMYFUNCTION("""COMPUTED_VALUE"""),3.0472074E7)</f>
        <v>30472074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IFERROR(__xludf.DUMMYFUNCTION("""COMPUTED_VALUE"""),1007.43)</f>
        <v>1007.43</v>
      </c>
      <c r="D80" s="2">
        <f>IFERROR(__xludf.DUMMYFUNCTION("""COMPUTED_VALUE"""),45406.66666666667)</f>
        <v>45406.66667</v>
      </c>
      <c r="E80" s="1">
        <f>IFERROR(__xludf.DUMMYFUNCTION("""COMPUTED_VALUE"""),1016.15)</f>
        <v>1016.15</v>
      </c>
      <c r="G80" s="2">
        <f>IFERROR(__xludf.DUMMYFUNCTION("""COMPUTED_VALUE"""),45406.66666666667)</f>
        <v>45406.66667</v>
      </c>
      <c r="H80" s="1">
        <f>IFERROR(__xludf.DUMMYFUNCTION("""COMPUTED_VALUE"""),998.02)</f>
        <v>998.02</v>
      </c>
      <c r="J80" s="2">
        <f>IFERROR(__xludf.DUMMYFUNCTION("""COMPUTED_VALUE"""),45406.66666666667)</f>
        <v>45406.66667</v>
      </c>
      <c r="K80" s="1">
        <f>IFERROR(__xludf.DUMMYFUNCTION("""COMPUTED_VALUE"""),1006.2)</f>
        <v>1006.2</v>
      </c>
      <c r="M80" s="2">
        <f>IFERROR(__xludf.DUMMYFUNCTION("""COMPUTED_VALUE"""),45406.66666666667)</f>
        <v>45406.66667</v>
      </c>
      <c r="N80" s="1">
        <f>IFERROR(__xludf.DUMMYFUNCTION("""COMPUTED_VALUE"""),3.6515692E7)</f>
        <v>36515692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IFERROR(__xludf.DUMMYFUNCTION("""COMPUTED_VALUE"""),1005.41)</f>
        <v>1005.41</v>
      </c>
      <c r="D81" s="2">
        <f>IFERROR(__xludf.DUMMYFUNCTION("""COMPUTED_VALUE"""),45407.66666666667)</f>
        <v>45407.66667</v>
      </c>
      <c r="E81" s="1">
        <f>IFERROR(__xludf.DUMMYFUNCTION("""COMPUTED_VALUE"""),1006.58)</f>
        <v>1006.58</v>
      </c>
      <c r="G81" s="2">
        <f>IFERROR(__xludf.DUMMYFUNCTION("""COMPUTED_VALUE"""),45407.66666666667)</f>
        <v>45407.66667</v>
      </c>
      <c r="H81" s="1">
        <f>IFERROR(__xludf.DUMMYFUNCTION("""COMPUTED_VALUE"""),985.8)</f>
        <v>985.8</v>
      </c>
      <c r="J81" s="2">
        <f>IFERROR(__xludf.DUMMYFUNCTION("""COMPUTED_VALUE"""),45407.66666666667)</f>
        <v>45407.66667</v>
      </c>
      <c r="K81" s="1">
        <f>IFERROR(__xludf.DUMMYFUNCTION("""COMPUTED_VALUE"""),1004.97)</f>
        <v>1004.97</v>
      </c>
      <c r="M81" s="2">
        <f>IFERROR(__xludf.DUMMYFUNCTION("""COMPUTED_VALUE"""),45407.66666666667)</f>
        <v>45407.66667</v>
      </c>
      <c r="N81" s="1">
        <f>IFERROR(__xludf.DUMMYFUNCTION("""COMPUTED_VALUE"""),2.8830458E7)</f>
        <v>28830458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IFERROR(__xludf.DUMMYFUNCTION("""COMPUTED_VALUE"""),1004.96)</f>
        <v>1004.96</v>
      </c>
      <c r="D82" s="2">
        <f>IFERROR(__xludf.DUMMYFUNCTION("""COMPUTED_VALUE"""),45408.66666666667)</f>
        <v>45408.66667</v>
      </c>
      <c r="E82" s="1">
        <f>IFERROR(__xludf.DUMMYFUNCTION("""COMPUTED_VALUE"""),1016.7)</f>
        <v>1016.7</v>
      </c>
      <c r="G82" s="2">
        <f>IFERROR(__xludf.DUMMYFUNCTION("""COMPUTED_VALUE"""),45408.66666666667)</f>
        <v>45408.66667</v>
      </c>
      <c r="H82" s="1">
        <f>IFERROR(__xludf.DUMMYFUNCTION("""COMPUTED_VALUE"""),1004.25)</f>
        <v>1004.25</v>
      </c>
      <c r="J82" s="2">
        <f>IFERROR(__xludf.DUMMYFUNCTION("""COMPUTED_VALUE"""),45408.66666666667)</f>
        <v>45408.66667</v>
      </c>
      <c r="K82" s="1">
        <f>IFERROR(__xludf.DUMMYFUNCTION("""COMPUTED_VALUE"""),1010.98)</f>
        <v>1010.98</v>
      </c>
      <c r="M82" s="2">
        <f>IFERROR(__xludf.DUMMYFUNCTION("""COMPUTED_VALUE"""),45408.66666666667)</f>
        <v>45408.66667</v>
      </c>
      <c r="N82" s="1">
        <f>IFERROR(__xludf.DUMMYFUNCTION("""COMPUTED_VALUE"""),2.3415311E7)</f>
        <v>23415311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IFERROR(__xludf.DUMMYFUNCTION("""COMPUTED_VALUE"""),1010.18)</f>
        <v>1010.18</v>
      </c>
      <c r="D83" s="2">
        <f>IFERROR(__xludf.DUMMYFUNCTION("""COMPUTED_VALUE"""),45411.66666666667)</f>
        <v>45411.66667</v>
      </c>
      <c r="E83" s="1">
        <f>IFERROR(__xludf.DUMMYFUNCTION("""COMPUTED_VALUE"""),1021.95)</f>
        <v>1021.95</v>
      </c>
      <c r="G83" s="2">
        <f>IFERROR(__xludf.DUMMYFUNCTION("""COMPUTED_VALUE"""),45411.66666666667)</f>
        <v>45411.66667</v>
      </c>
      <c r="H83" s="1">
        <f>IFERROR(__xludf.DUMMYFUNCTION("""COMPUTED_VALUE"""),1010.18)</f>
        <v>1010.18</v>
      </c>
      <c r="J83" s="2">
        <f>IFERROR(__xludf.DUMMYFUNCTION("""COMPUTED_VALUE"""),45411.66666666667)</f>
        <v>45411.66667</v>
      </c>
      <c r="K83" s="1">
        <f>IFERROR(__xludf.DUMMYFUNCTION("""COMPUTED_VALUE"""),1015.28)</f>
        <v>1015.28</v>
      </c>
      <c r="M83" s="2">
        <f>IFERROR(__xludf.DUMMYFUNCTION("""COMPUTED_VALUE"""),45411.66666666667)</f>
        <v>45411.66667</v>
      </c>
      <c r="N83" s="1">
        <f>IFERROR(__xludf.DUMMYFUNCTION("""COMPUTED_VALUE"""),2.6946605E7)</f>
        <v>26946605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IFERROR(__xludf.DUMMYFUNCTION("""COMPUTED_VALUE"""),1005.44)</f>
        <v>1005.44</v>
      </c>
      <c r="D84" s="2">
        <f>IFERROR(__xludf.DUMMYFUNCTION("""COMPUTED_VALUE"""),45412.66666666667)</f>
        <v>45412.66667</v>
      </c>
      <c r="E84" s="1">
        <f>IFERROR(__xludf.DUMMYFUNCTION("""COMPUTED_VALUE"""),1008.13)</f>
        <v>1008.13</v>
      </c>
      <c r="G84" s="2">
        <f>IFERROR(__xludf.DUMMYFUNCTION("""COMPUTED_VALUE"""),45412.66666666667)</f>
        <v>45412.66667</v>
      </c>
      <c r="H84" s="1">
        <f>IFERROR(__xludf.DUMMYFUNCTION("""COMPUTED_VALUE"""),997.08)</f>
        <v>997.08</v>
      </c>
      <c r="J84" s="2">
        <f>IFERROR(__xludf.DUMMYFUNCTION("""COMPUTED_VALUE"""),45412.66666666667)</f>
        <v>45412.66667</v>
      </c>
      <c r="K84" s="1">
        <f>IFERROR(__xludf.DUMMYFUNCTION("""COMPUTED_VALUE"""),997.44)</f>
        <v>997.44</v>
      </c>
      <c r="M84" s="2">
        <f>IFERROR(__xludf.DUMMYFUNCTION("""COMPUTED_VALUE"""),45412.66666666667)</f>
        <v>45412.66667</v>
      </c>
      <c r="N84" s="1">
        <f>IFERROR(__xludf.DUMMYFUNCTION("""COMPUTED_VALUE"""),2.6226586E7)</f>
        <v>26226586</v>
      </c>
    </row>
    <row r="85">
      <c r="A85" s="2">
        <f>IFERROR(__xludf.DUMMYFUNCTION("""COMPUTED_VALUE"""),45413.66666666667)</f>
        <v>45413.66667</v>
      </c>
      <c r="B85" s="1">
        <f>IFERROR(__xludf.DUMMYFUNCTION("""COMPUTED_VALUE"""),995.99)</f>
        <v>995.99</v>
      </c>
      <c r="D85" s="2">
        <f>IFERROR(__xludf.DUMMYFUNCTION("""COMPUTED_VALUE"""),45413.66666666667)</f>
        <v>45413.66667</v>
      </c>
      <c r="E85" s="1">
        <f>IFERROR(__xludf.DUMMYFUNCTION("""COMPUTED_VALUE"""),1019.99)</f>
        <v>1019.99</v>
      </c>
      <c r="G85" s="2">
        <f>IFERROR(__xludf.DUMMYFUNCTION("""COMPUTED_VALUE"""),45413.66666666667)</f>
        <v>45413.66667</v>
      </c>
      <c r="H85" s="1">
        <f>IFERROR(__xludf.DUMMYFUNCTION("""COMPUTED_VALUE"""),993.14)</f>
        <v>993.14</v>
      </c>
      <c r="J85" s="2">
        <f>IFERROR(__xludf.DUMMYFUNCTION("""COMPUTED_VALUE"""),45413.66666666667)</f>
        <v>45413.66667</v>
      </c>
      <c r="K85" s="1">
        <f>IFERROR(__xludf.DUMMYFUNCTION("""COMPUTED_VALUE"""),1003.89)</f>
        <v>1003.89</v>
      </c>
      <c r="M85" s="2">
        <f>IFERROR(__xludf.DUMMYFUNCTION("""COMPUTED_VALUE"""),45413.66666666667)</f>
        <v>45413.66667</v>
      </c>
      <c r="N85" s="1">
        <f>IFERROR(__xludf.DUMMYFUNCTION("""COMPUTED_VALUE"""),3.4969362E7)</f>
        <v>34969362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IFERROR(__xludf.DUMMYFUNCTION("""COMPUTED_VALUE"""),1008.1)</f>
        <v>1008.1</v>
      </c>
      <c r="D86" s="2">
        <f>IFERROR(__xludf.DUMMYFUNCTION("""COMPUTED_VALUE"""),45414.66666666667)</f>
        <v>45414.66667</v>
      </c>
      <c r="E86" s="1">
        <f>IFERROR(__xludf.DUMMYFUNCTION("""COMPUTED_VALUE"""),1015.68)</f>
        <v>1015.68</v>
      </c>
      <c r="G86" s="2">
        <f>IFERROR(__xludf.DUMMYFUNCTION("""COMPUTED_VALUE"""),45414.66666666667)</f>
        <v>45414.66667</v>
      </c>
      <c r="H86" s="1">
        <f>IFERROR(__xludf.DUMMYFUNCTION("""COMPUTED_VALUE"""),996.09)</f>
        <v>996.09</v>
      </c>
      <c r="J86" s="2">
        <f>IFERROR(__xludf.DUMMYFUNCTION("""COMPUTED_VALUE"""),45414.66666666667)</f>
        <v>45414.66667</v>
      </c>
      <c r="K86" s="1">
        <f>IFERROR(__xludf.DUMMYFUNCTION("""COMPUTED_VALUE"""),1011.51)</f>
        <v>1011.51</v>
      </c>
      <c r="M86" s="2">
        <f>IFERROR(__xludf.DUMMYFUNCTION("""COMPUTED_VALUE"""),45414.66666666667)</f>
        <v>45414.66667</v>
      </c>
      <c r="N86" s="1">
        <f>IFERROR(__xludf.DUMMYFUNCTION("""COMPUTED_VALUE"""),7.6810353E7)</f>
        <v>76810353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IFERROR(__xludf.DUMMYFUNCTION("""COMPUTED_VALUE"""),1017.58)</f>
        <v>1017.58</v>
      </c>
      <c r="D87" s="2">
        <f>IFERROR(__xludf.DUMMYFUNCTION("""COMPUTED_VALUE"""),45415.66666666667)</f>
        <v>45415.66667</v>
      </c>
      <c r="E87" s="1">
        <f>IFERROR(__xludf.DUMMYFUNCTION("""COMPUTED_VALUE"""),1034.56)</f>
        <v>1034.56</v>
      </c>
      <c r="G87" s="2">
        <f>IFERROR(__xludf.DUMMYFUNCTION("""COMPUTED_VALUE"""),45415.66666666667)</f>
        <v>45415.66667</v>
      </c>
      <c r="H87" s="1">
        <f>IFERROR(__xludf.DUMMYFUNCTION("""COMPUTED_VALUE"""),1017.58)</f>
        <v>1017.58</v>
      </c>
      <c r="J87" s="2">
        <f>IFERROR(__xludf.DUMMYFUNCTION("""COMPUTED_VALUE"""),45415.66666666667)</f>
        <v>45415.66667</v>
      </c>
      <c r="K87" s="1">
        <f>IFERROR(__xludf.DUMMYFUNCTION("""COMPUTED_VALUE"""),1031.6)</f>
        <v>1031.6</v>
      </c>
      <c r="M87" s="2">
        <f>IFERROR(__xludf.DUMMYFUNCTION("""COMPUTED_VALUE"""),45415.66666666667)</f>
        <v>45415.66667</v>
      </c>
      <c r="N87" s="1">
        <f>IFERROR(__xludf.DUMMYFUNCTION("""COMPUTED_VALUE"""),5.2186904E7)</f>
        <v>52186904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IFERROR(__xludf.DUMMYFUNCTION("""COMPUTED_VALUE"""),1033.88)</f>
        <v>1033.88</v>
      </c>
      <c r="D88" s="2">
        <f>IFERROR(__xludf.DUMMYFUNCTION("""COMPUTED_VALUE"""),45418.66666666667)</f>
        <v>45418.66667</v>
      </c>
      <c r="E88" s="1">
        <f>IFERROR(__xludf.DUMMYFUNCTION("""COMPUTED_VALUE"""),1044.56)</f>
        <v>1044.56</v>
      </c>
      <c r="G88" s="2">
        <f>IFERROR(__xludf.DUMMYFUNCTION("""COMPUTED_VALUE"""),45418.66666666667)</f>
        <v>45418.66667</v>
      </c>
      <c r="H88" s="1">
        <f>IFERROR(__xludf.DUMMYFUNCTION("""COMPUTED_VALUE"""),1033.05)</f>
        <v>1033.05</v>
      </c>
      <c r="J88" s="2">
        <f>IFERROR(__xludf.DUMMYFUNCTION("""COMPUTED_VALUE"""),45418.66666666667)</f>
        <v>45418.66667</v>
      </c>
      <c r="K88" s="1">
        <f>IFERROR(__xludf.DUMMYFUNCTION("""COMPUTED_VALUE"""),1044.23)</f>
        <v>1044.23</v>
      </c>
      <c r="M88" s="2">
        <f>IFERROR(__xludf.DUMMYFUNCTION("""COMPUTED_VALUE"""),45418.66666666667)</f>
        <v>45418.66667</v>
      </c>
      <c r="N88" s="1">
        <f>IFERROR(__xludf.DUMMYFUNCTION("""COMPUTED_VALUE"""),4.0318367E7)</f>
        <v>40318367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IFERROR(__xludf.DUMMYFUNCTION("""COMPUTED_VALUE"""),1045.84)</f>
        <v>1045.84</v>
      </c>
      <c r="D89" s="2">
        <f>IFERROR(__xludf.DUMMYFUNCTION("""COMPUTED_VALUE"""),45419.66666666667)</f>
        <v>45419.66667</v>
      </c>
      <c r="E89" s="1">
        <f>IFERROR(__xludf.DUMMYFUNCTION("""COMPUTED_VALUE"""),1055.23)</f>
        <v>1055.23</v>
      </c>
      <c r="G89" s="2">
        <f>IFERROR(__xludf.DUMMYFUNCTION("""COMPUTED_VALUE"""),45419.66666666667)</f>
        <v>45419.66667</v>
      </c>
      <c r="H89" s="1">
        <f>IFERROR(__xludf.DUMMYFUNCTION("""COMPUTED_VALUE"""),1043.09)</f>
        <v>1043.09</v>
      </c>
      <c r="J89" s="2">
        <f>IFERROR(__xludf.DUMMYFUNCTION("""COMPUTED_VALUE"""),45419.66666666667)</f>
        <v>45419.66667</v>
      </c>
      <c r="K89" s="1">
        <f>IFERROR(__xludf.DUMMYFUNCTION("""COMPUTED_VALUE"""),1048.98)</f>
        <v>1048.98</v>
      </c>
      <c r="M89" s="2">
        <f>IFERROR(__xludf.DUMMYFUNCTION("""COMPUTED_VALUE"""),45419.66666666667)</f>
        <v>45419.66667</v>
      </c>
      <c r="N89" s="1">
        <f>IFERROR(__xludf.DUMMYFUNCTION("""COMPUTED_VALUE"""),7.6866993E7)</f>
        <v>76866993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IFERROR(__xludf.DUMMYFUNCTION("""COMPUTED_VALUE"""),1036.79)</f>
        <v>1036.79</v>
      </c>
      <c r="D90" s="2">
        <f>IFERROR(__xludf.DUMMYFUNCTION("""COMPUTED_VALUE"""),45420.66666666667)</f>
        <v>45420.66667</v>
      </c>
      <c r="E90" s="1">
        <f>IFERROR(__xludf.DUMMYFUNCTION("""COMPUTED_VALUE"""),1043.19)</f>
        <v>1043.19</v>
      </c>
      <c r="G90" s="2">
        <f>IFERROR(__xludf.DUMMYFUNCTION("""COMPUTED_VALUE"""),45420.66666666667)</f>
        <v>45420.66667</v>
      </c>
      <c r="H90" s="1">
        <f>IFERROR(__xludf.DUMMYFUNCTION("""COMPUTED_VALUE"""),1022.1)</f>
        <v>1022.1</v>
      </c>
      <c r="J90" s="2">
        <f>IFERROR(__xludf.DUMMYFUNCTION("""COMPUTED_VALUE"""),45420.66666666667)</f>
        <v>45420.66667</v>
      </c>
      <c r="K90" s="1">
        <f>IFERROR(__xludf.DUMMYFUNCTION("""COMPUTED_VALUE"""),1022.1)</f>
        <v>1022.1</v>
      </c>
      <c r="M90" s="2">
        <f>IFERROR(__xludf.DUMMYFUNCTION("""COMPUTED_VALUE"""),45420.66666666667)</f>
        <v>45420.66667</v>
      </c>
      <c r="N90" s="1">
        <f>IFERROR(__xludf.DUMMYFUNCTION("""COMPUTED_VALUE"""),4.60112E7)</f>
        <v>46011200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IFERROR(__xludf.DUMMYFUNCTION("""COMPUTED_VALUE"""),977.73)</f>
        <v>977.73</v>
      </c>
      <c r="D91" s="2">
        <f>IFERROR(__xludf.DUMMYFUNCTION("""COMPUTED_VALUE"""),45421.66666666667)</f>
        <v>45421.66667</v>
      </c>
      <c r="E91" s="1">
        <f>IFERROR(__xludf.DUMMYFUNCTION("""COMPUTED_VALUE"""),992.15)</f>
        <v>992.15</v>
      </c>
      <c r="G91" s="2">
        <f>IFERROR(__xludf.DUMMYFUNCTION("""COMPUTED_VALUE"""),45421.66666666667)</f>
        <v>45421.66667</v>
      </c>
      <c r="H91" s="1">
        <f>IFERROR(__xludf.DUMMYFUNCTION("""COMPUTED_VALUE"""),977.25)</f>
        <v>977.25</v>
      </c>
      <c r="J91" s="2">
        <f>IFERROR(__xludf.DUMMYFUNCTION("""COMPUTED_VALUE"""),45421.66666666667)</f>
        <v>45421.66667</v>
      </c>
      <c r="K91" s="1">
        <f>IFERROR(__xludf.DUMMYFUNCTION("""COMPUTED_VALUE"""),986.81)</f>
        <v>986.81</v>
      </c>
      <c r="M91" s="2">
        <f>IFERROR(__xludf.DUMMYFUNCTION("""COMPUTED_VALUE"""),45421.66666666667)</f>
        <v>45421.66667</v>
      </c>
      <c r="N91" s="1">
        <f>IFERROR(__xludf.DUMMYFUNCTION("""COMPUTED_VALUE"""),1.09221623E8)</f>
        <v>109221623</v>
      </c>
    </row>
    <row r="92">
      <c r="A92" s="2">
        <f>IFERROR(__xludf.DUMMYFUNCTION("""COMPUTED_VALUE"""),45422.66666666667)</f>
        <v>45422.66667</v>
      </c>
      <c r="B92" s="1">
        <f>IFERROR(__xludf.DUMMYFUNCTION("""COMPUTED_VALUE"""),986.67)</f>
        <v>986.67</v>
      </c>
      <c r="D92" s="2">
        <f>IFERROR(__xludf.DUMMYFUNCTION("""COMPUTED_VALUE"""),45422.66666666667)</f>
        <v>45422.66667</v>
      </c>
      <c r="E92" s="1">
        <f>IFERROR(__xludf.DUMMYFUNCTION("""COMPUTED_VALUE"""),992.99)</f>
        <v>992.99</v>
      </c>
      <c r="G92" s="2">
        <f>IFERROR(__xludf.DUMMYFUNCTION("""COMPUTED_VALUE"""),45422.66666666667)</f>
        <v>45422.66667</v>
      </c>
      <c r="H92" s="1">
        <f>IFERROR(__xludf.DUMMYFUNCTION("""COMPUTED_VALUE"""),982.75)</f>
        <v>982.75</v>
      </c>
      <c r="J92" s="2">
        <f>IFERROR(__xludf.DUMMYFUNCTION("""COMPUTED_VALUE"""),45422.66666666667)</f>
        <v>45422.66667</v>
      </c>
      <c r="K92" s="1">
        <f>IFERROR(__xludf.DUMMYFUNCTION("""COMPUTED_VALUE"""),989.89)</f>
        <v>989.89</v>
      </c>
      <c r="M92" s="2">
        <f>IFERROR(__xludf.DUMMYFUNCTION("""COMPUTED_VALUE"""),45422.66666666667)</f>
        <v>45422.66667</v>
      </c>
      <c r="N92" s="1">
        <f>IFERROR(__xludf.DUMMYFUNCTION("""COMPUTED_VALUE"""),4.4736734E7)</f>
        <v>44736734</v>
      </c>
    </row>
    <row r="93">
      <c r="A93" s="2">
        <f>IFERROR(__xludf.DUMMYFUNCTION("""COMPUTED_VALUE"""),45425.66666666667)</f>
        <v>45425.66667</v>
      </c>
      <c r="B93" s="1">
        <f>IFERROR(__xludf.DUMMYFUNCTION("""COMPUTED_VALUE"""),992.34)</f>
        <v>992.34</v>
      </c>
      <c r="D93" s="2">
        <f>IFERROR(__xludf.DUMMYFUNCTION("""COMPUTED_VALUE"""),45425.66666666667)</f>
        <v>45425.66667</v>
      </c>
      <c r="E93" s="1">
        <f>IFERROR(__xludf.DUMMYFUNCTION("""COMPUTED_VALUE"""),999.59)</f>
        <v>999.59</v>
      </c>
      <c r="G93" s="2">
        <f>IFERROR(__xludf.DUMMYFUNCTION("""COMPUTED_VALUE"""),45425.66666666667)</f>
        <v>45425.66667</v>
      </c>
      <c r="H93" s="1">
        <f>IFERROR(__xludf.DUMMYFUNCTION("""COMPUTED_VALUE"""),984.58)</f>
        <v>984.58</v>
      </c>
      <c r="J93" s="2">
        <f>IFERROR(__xludf.DUMMYFUNCTION("""COMPUTED_VALUE"""),45425.66666666667)</f>
        <v>45425.66667</v>
      </c>
      <c r="K93" s="1">
        <f>IFERROR(__xludf.DUMMYFUNCTION("""COMPUTED_VALUE"""),984.97)</f>
        <v>984.97</v>
      </c>
      <c r="M93" s="2">
        <f>IFERROR(__xludf.DUMMYFUNCTION("""COMPUTED_VALUE"""),45425.66666666667)</f>
        <v>45425.66667</v>
      </c>
      <c r="N93" s="1">
        <f>IFERROR(__xludf.DUMMYFUNCTION("""COMPUTED_VALUE"""),4.2211254E7)</f>
        <v>42211254</v>
      </c>
    </row>
    <row r="94">
      <c r="A94" s="2">
        <f>IFERROR(__xludf.DUMMYFUNCTION("""COMPUTED_VALUE"""),45426.66666666667)</f>
        <v>45426.66667</v>
      </c>
      <c r="B94" s="1">
        <f>IFERROR(__xludf.DUMMYFUNCTION("""COMPUTED_VALUE"""),986.17)</f>
        <v>986.17</v>
      </c>
      <c r="D94" s="2">
        <f>IFERROR(__xludf.DUMMYFUNCTION("""COMPUTED_VALUE"""),45426.66666666667)</f>
        <v>45426.66667</v>
      </c>
      <c r="E94" s="1">
        <f>IFERROR(__xludf.DUMMYFUNCTION("""COMPUTED_VALUE"""),997.67)</f>
        <v>997.67</v>
      </c>
      <c r="G94" s="2">
        <f>IFERROR(__xludf.DUMMYFUNCTION("""COMPUTED_VALUE"""),45426.66666666667)</f>
        <v>45426.66667</v>
      </c>
      <c r="H94" s="1">
        <f>IFERROR(__xludf.DUMMYFUNCTION("""COMPUTED_VALUE"""),985.28)</f>
        <v>985.28</v>
      </c>
      <c r="J94" s="2">
        <f>IFERROR(__xludf.DUMMYFUNCTION("""COMPUTED_VALUE"""),45426.66666666667)</f>
        <v>45426.66667</v>
      </c>
      <c r="K94" s="1">
        <f>IFERROR(__xludf.DUMMYFUNCTION("""COMPUTED_VALUE"""),994.89)</f>
        <v>994.89</v>
      </c>
      <c r="M94" s="2">
        <f>IFERROR(__xludf.DUMMYFUNCTION("""COMPUTED_VALUE"""),45426.66666666667)</f>
        <v>45426.66667</v>
      </c>
      <c r="N94" s="1">
        <f>IFERROR(__xludf.DUMMYFUNCTION("""COMPUTED_VALUE"""),4.9777271E7)</f>
        <v>49777271</v>
      </c>
    </row>
    <row r="95">
      <c r="A95" s="2">
        <f>IFERROR(__xludf.DUMMYFUNCTION("""COMPUTED_VALUE"""),45427.66666666667)</f>
        <v>45427.66667</v>
      </c>
      <c r="B95" s="1">
        <f>IFERROR(__xludf.DUMMYFUNCTION("""COMPUTED_VALUE"""),997.81)</f>
        <v>997.81</v>
      </c>
      <c r="D95" s="2">
        <f>IFERROR(__xludf.DUMMYFUNCTION("""COMPUTED_VALUE"""),45427.66666666667)</f>
        <v>45427.66667</v>
      </c>
      <c r="E95" s="1">
        <f>IFERROR(__xludf.DUMMYFUNCTION("""COMPUTED_VALUE"""),1006.38)</f>
        <v>1006.38</v>
      </c>
      <c r="G95" s="2">
        <f>IFERROR(__xludf.DUMMYFUNCTION("""COMPUTED_VALUE"""),45427.66666666667)</f>
        <v>45427.66667</v>
      </c>
      <c r="H95" s="1">
        <f>IFERROR(__xludf.DUMMYFUNCTION("""COMPUTED_VALUE"""),993.48)</f>
        <v>993.48</v>
      </c>
      <c r="J95" s="2">
        <f>IFERROR(__xludf.DUMMYFUNCTION("""COMPUTED_VALUE"""),45427.66666666667)</f>
        <v>45427.66667</v>
      </c>
      <c r="K95" s="1">
        <f>IFERROR(__xludf.DUMMYFUNCTION("""COMPUTED_VALUE"""),1005.81)</f>
        <v>1005.81</v>
      </c>
      <c r="M95" s="2">
        <f>IFERROR(__xludf.DUMMYFUNCTION("""COMPUTED_VALUE"""),45427.66666666667)</f>
        <v>45427.66667</v>
      </c>
      <c r="N95" s="1">
        <f>IFERROR(__xludf.DUMMYFUNCTION("""COMPUTED_VALUE"""),3.4061355E7)</f>
        <v>34061355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IFERROR(__xludf.DUMMYFUNCTION("""COMPUTED_VALUE"""),1005.71)</f>
        <v>1005.71</v>
      </c>
      <c r="D96" s="2">
        <f>IFERROR(__xludf.DUMMYFUNCTION("""COMPUTED_VALUE"""),45428.66666666667)</f>
        <v>45428.66667</v>
      </c>
      <c r="E96" s="1">
        <f>IFERROR(__xludf.DUMMYFUNCTION("""COMPUTED_VALUE"""),1007.44)</f>
        <v>1007.44</v>
      </c>
      <c r="G96" s="2">
        <f>IFERROR(__xludf.DUMMYFUNCTION("""COMPUTED_VALUE"""),45428.66666666667)</f>
        <v>45428.66667</v>
      </c>
      <c r="H96" s="1">
        <f>IFERROR(__xludf.DUMMYFUNCTION("""COMPUTED_VALUE"""),1000.51)</f>
        <v>1000.51</v>
      </c>
      <c r="J96" s="2">
        <f>IFERROR(__xludf.DUMMYFUNCTION("""COMPUTED_VALUE"""),45428.66666666667)</f>
        <v>45428.66667</v>
      </c>
      <c r="K96" s="1">
        <f>IFERROR(__xludf.DUMMYFUNCTION("""COMPUTED_VALUE"""),1002.04)</f>
        <v>1002.04</v>
      </c>
      <c r="M96" s="2">
        <f>IFERROR(__xludf.DUMMYFUNCTION("""COMPUTED_VALUE"""),45428.66666666667)</f>
        <v>45428.66667</v>
      </c>
      <c r="N96" s="1">
        <f>IFERROR(__xludf.DUMMYFUNCTION("""COMPUTED_VALUE"""),3.7751206E7)</f>
        <v>37751206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IFERROR(__xludf.DUMMYFUNCTION("""COMPUTED_VALUE"""),1010.69)</f>
        <v>1010.69</v>
      </c>
      <c r="D97" s="2">
        <f>IFERROR(__xludf.DUMMYFUNCTION("""COMPUTED_VALUE"""),45429.66666666667)</f>
        <v>45429.66667</v>
      </c>
      <c r="E97" s="1">
        <f>IFERROR(__xludf.DUMMYFUNCTION("""COMPUTED_VALUE"""),1011.78)</f>
        <v>1011.78</v>
      </c>
      <c r="G97" s="2">
        <f>IFERROR(__xludf.DUMMYFUNCTION("""COMPUTED_VALUE"""),45429.66666666667)</f>
        <v>45429.66667</v>
      </c>
      <c r="H97" s="1">
        <f>IFERROR(__xludf.DUMMYFUNCTION("""COMPUTED_VALUE"""),994.34)</f>
        <v>994.34</v>
      </c>
      <c r="J97" s="2">
        <f>IFERROR(__xludf.DUMMYFUNCTION("""COMPUTED_VALUE"""),45429.66666666667)</f>
        <v>45429.66667</v>
      </c>
      <c r="K97" s="1">
        <f>IFERROR(__xludf.DUMMYFUNCTION("""COMPUTED_VALUE"""),1001.79)</f>
        <v>1001.79</v>
      </c>
      <c r="M97" s="2">
        <f>IFERROR(__xludf.DUMMYFUNCTION("""COMPUTED_VALUE"""),45429.66666666667)</f>
        <v>45429.66667</v>
      </c>
      <c r="N97" s="1">
        <f>IFERROR(__xludf.DUMMYFUNCTION("""COMPUTED_VALUE"""),3.1952692E7)</f>
        <v>31952692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IFERROR(__xludf.DUMMYFUNCTION("""COMPUTED_VALUE"""),1000.15)</f>
        <v>1000.15</v>
      </c>
      <c r="D98" s="2">
        <f>IFERROR(__xludf.DUMMYFUNCTION("""COMPUTED_VALUE"""),45432.66666666667)</f>
        <v>45432.66667</v>
      </c>
      <c r="E98" s="1">
        <f>IFERROR(__xludf.DUMMYFUNCTION("""COMPUTED_VALUE"""),1014.07)</f>
        <v>1014.07</v>
      </c>
      <c r="G98" s="2">
        <f>IFERROR(__xludf.DUMMYFUNCTION("""COMPUTED_VALUE"""),45432.66666666667)</f>
        <v>45432.66667</v>
      </c>
      <c r="H98" s="1">
        <f>IFERROR(__xludf.DUMMYFUNCTION("""COMPUTED_VALUE"""),1000.03)</f>
        <v>1000.03</v>
      </c>
      <c r="J98" s="2">
        <f>IFERROR(__xludf.DUMMYFUNCTION("""COMPUTED_VALUE"""),45432.66666666667)</f>
        <v>45432.66667</v>
      </c>
      <c r="K98" s="1">
        <f>IFERROR(__xludf.DUMMYFUNCTION("""COMPUTED_VALUE"""),1013.86)</f>
        <v>1013.86</v>
      </c>
      <c r="M98" s="2">
        <f>IFERROR(__xludf.DUMMYFUNCTION("""COMPUTED_VALUE"""),45432.66666666667)</f>
        <v>45432.66667</v>
      </c>
      <c r="N98" s="1">
        <f>IFERROR(__xludf.DUMMYFUNCTION("""COMPUTED_VALUE"""),3.1349313E7)</f>
        <v>31349313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IFERROR(__xludf.DUMMYFUNCTION("""COMPUTED_VALUE"""),1010.4)</f>
        <v>1010.4</v>
      </c>
      <c r="D99" s="2">
        <f>IFERROR(__xludf.DUMMYFUNCTION("""COMPUTED_VALUE"""),45433.66666666667)</f>
        <v>45433.66667</v>
      </c>
      <c r="E99" s="1">
        <f>IFERROR(__xludf.DUMMYFUNCTION("""COMPUTED_VALUE"""),1013.34)</f>
        <v>1013.34</v>
      </c>
      <c r="G99" s="2">
        <f>IFERROR(__xludf.DUMMYFUNCTION("""COMPUTED_VALUE"""),45433.66666666667)</f>
        <v>45433.66667</v>
      </c>
      <c r="H99" s="1">
        <f>IFERROR(__xludf.DUMMYFUNCTION("""COMPUTED_VALUE"""),1003.44)</f>
        <v>1003.44</v>
      </c>
      <c r="J99" s="2">
        <f>IFERROR(__xludf.DUMMYFUNCTION("""COMPUTED_VALUE"""),45433.66666666667)</f>
        <v>45433.66667</v>
      </c>
      <c r="K99" s="1">
        <f>IFERROR(__xludf.DUMMYFUNCTION("""COMPUTED_VALUE"""),1009.09)</f>
        <v>1009.09</v>
      </c>
      <c r="M99" s="2">
        <f>IFERROR(__xludf.DUMMYFUNCTION("""COMPUTED_VALUE"""),45433.66666666667)</f>
        <v>45433.66667</v>
      </c>
      <c r="N99" s="1">
        <f>IFERROR(__xludf.DUMMYFUNCTION("""COMPUTED_VALUE"""),8.7312543E7)</f>
        <v>87312543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IFERROR(__xludf.DUMMYFUNCTION("""COMPUTED_VALUE"""),1007.69)</f>
        <v>1007.69</v>
      </c>
      <c r="D100" s="2">
        <f>IFERROR(__xludf.DUMMYFUNCTION("""COMPUTED_VALUE"""),45434.66666666667)</f>
        <v>45434.66667</v>
      </c>
      <c r="E100" s="1">
        <f>IFERROR(__xludf.DUMMYFUNCTION("""COMPUTED_VALUE"""),1030.28)</f>
        <v>1030.28</v>
      </c>
      <c r="G100" s="2">
        <f>IFERROR(__xludf.DUMMYFUNCTION("""COMPUTED_VALUE"""),45434.66666666667)</f>
        <v>45434.66667</v>
      </c>
      <c r="H100" s="1">
        <f>IFERROR(__xludf.DUMMYFUNCTION("""COMPUTED_VALUE"""),1007.69)</f>
        <v>1007.69</v>
      </c>
      <c r="J100" s="2">
        <f>IFERROR(__xludf.DUMMYFUNCTION("""COMPUTED_VALUE"""),45434.66666666667)</f>
        <v>45434.66667</v>
      </c>
      <c r="K100" s="1">
        <f>IFERROR(__xludf.DUMMYFUNCTION("""COMPUTED_VALUE"""),1022.39)</f>
        <v>1022.39</v>
      </c>
      <c r="M100" s="2">
        <f>IFERROR(__xludf.DUMMYFUNCTION("""COMPUTED_VALUE"""),45434.66666666667)</f>
        <v>45434.66667</v>
      </c>
      <c r="N100" s="1">
        <f>IFERROR(__xludf.DUMMYFUNCTION("""COMPUTED_VALUE"""),5.4754763E7)</f>
        <v>54754763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IFERROR(__xludf.DUMMYFUNCTION("""COMPUTED_VALUE"""),1030.4)</f>
        <v>1030.4</v>
      </c>
      <c r="D101" s="2">
        <f>IFERROR(__xludf.DUMMYFUNCTION("""COMPUTED_VALUE"""),45435.66666666667)</f>
        <v>45435.66667</v>
      </c>
      <c r="E101" s="1">
        <f>IFERROR(__xludf.DUMMYFUNCTION("""COMPUTED_VALUE"""),1030.4)</f>
        <v>1030.4</v>
      </c>
      <c r="G101" s="2">
        <f>IFERROR(__xludf.DUMMYFUNCTION("""COMPUTED_VALUE"""),45435.66666666667)</f>
        <v>45435.66667</v>
      </c>
      <c r="H101" s="1">
        <f>IFERROR(__xludf.DUMMYFUNCTION("""COMPUTED_VALUE"""),1007.82)</f>
        <v>1007.82</v>
      </c>
      <c r="J101" s="2">
        <f>IFERROR(__xludf.DUMMYFUNCTION("""COMPUTED_VALUE"""),45435.66666666667)</f>
        <v>45435.66667</v>
      </c>
      <c r="K101" s="1">
        <f>IFERROR(__xludf.DUMMYFUNCTION("""COMPUTED_VALUE"""),1014.03)</f>
        <v>1014.03</v>
      </c>
      <c r="M101" s="2">
        <f>IFERROR(__xludf.DUMMYFUNCTION("""COMPUTED_VALUE"""),45435.66666666667)</f>
        <v>45435.66667</v>
      </c>
      <c r="N101" s="1">
        <f>IFERROR(__xludf.DUMMYFUNCTION("""COMPUTED_VALUE"""),3.7883539E7)</f>
        <v>37883539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IFERROR(__xludf.DUMMYFUNCTION("""COMPUTED_VALUE"""),1014.31)</f>
        <v>1014.31</v>
      </c>
      <c r="D102" s="2">
        <f>IFERROR(__xludf.DUMMYFUNCTION("""COMPUTED_VALUE"""),45436.66666666667)</f>
        <v>45436.66667</v>
      </c>
      <c r="E102" s="1">
        <f>IFERROR(__xludf.DUMMYFUNCTION("""COMPUTED_VALUE"""),1024.7)</f>
        <v>1024.7</v>
      </c>
      <c r="G102" s="2">
        <f>IFERROR(__xludf.DUMMYFUNCTION("""COMPUTED_VALUE"""),45436.66666666667)</f>
        <v>45436.66667</v>
      </c>
      <c r="H102" s="1">
        <f>IFERROR(__xludf.DUMMYFUNCTION("""COMPUTED_VALUE"""),1013.42)</f>
        <v>1013.42</v>
      </c>
      <c r="J102" s="2">
        <f>IFERROR(__xludf.DUMMYFUNCTION("""COMPUTED_VALUE"""),45436.66666666667)</f>
        <v>45436.66667</v>
      </c>
      <c r="K102" s="1">
        <f>IFERROR(__xludf.DUMMYFUNCTION("""COMPUTED_VALUE"""),1024.16)</f>
        <v>1024.16</v>
      </c>
      <c r="M102" s="2">
        <f>IFERROR(__xludf.DUMMYFUNCTION("""COMPUTED_VALUE"""),45436.66666666667)</f>
        <v>45436.66667</v>
      </c>
      <c r="N102" s="1">
        <f>IFERROR(__xludf.DUMMYFUNCTION("""COMPUTED_VALUE"""),2.5327078E7)</f>
        <v>25327078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IFERROR(__xludf.DUMMYFUNCTION("""COMPUTED_VALUE"""),1020.18)</f>
        <v>1020.18</v>
      </c>
      <c r="D103" s="2">
        <f>IFERROR(__xludf.DUMMYFUNCTION("""COMPUTED_VALUE"""),45440.66666666667)</f>
        <v>45440.66667</v>
      </c>
      <c r="E103" s="1">
        <f>IFERROR(__xludf.DUMMYFUNCTION("""COMPUTED_VALUE"""),1029.46)</f>
        <v>1029.46</v>
      </c>
      <c r="G103" s="2">
        <f>IFERROR(__xludf.DUMMYFUNCTION("""COMPUTED_VALUE"""),45440.66666666667)</f>
        <v>45440.66667</v>
      </c>
      <c r="H103" s="1">
        <f>IFERROR(__xludf.DUMMYFUNCTION("""COMPUTED_VALUE"""),1010.37)</f>
        <v>1010.37</v>
      </c>
      <c r="J103" s="2">
        <f>IFERROR(__xludf.DUMMYFUNCTION("""COMPUTED_VALUE"""),45440.66666666667)</f>
        <v>45440.66667</v>
      </c>
      <c r="K103" s="1">
        <f>IFERROR(__xludf.DUMMYFUNCTION("""COMPUTED_VALUE"""),1024.19)</f>
        <v>1024.19</v>
      </c>
      <c r="M103" s="2">
        <f>IFERROR(__xludf.DUMMYFUNCTION("""COMPUTED_VALUE"""),45440.66666666667)</f>
        <v>45440.66667</v>
      </c>
      <c r="N103" s="1">
        <f>IFERROR(__xludf.DUMMYFUNCTION("""COMPUTED_VALUE"""),3.9744055E7)</f>
        <v>39744055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IFERROR(__xludf.DUMMYFUNCTION("""COMPUTED_VALUE"""),1020.4)</f>
        <v>1020.4</v>
      </c>
      <c r="D104" s="2">
        <f>IFERROR(__xludf.DUMMYFUNCTION("""COMPUTED_VALUE"""),45441.66666666667)</f>
        <v>45441.66667</v>
      </c>
      <c r="E104" s="1">
        <f>IFERROR(__xludf.DUMMYFUNCTION("""COMPUTED_VALUE"""),1030.52)</f>
        <v>1030.52</v>
      </c>
      <c r="G104" s="2">
        <f>IFERROR(__xludf.DUMMYFUNCTION("""COMPUTED_VALUE"""),45441.66666666667)</f>
        <v>45441.66667</v>
      </c>
      <c r="H104" s="1">
        <f>IFERROR(__xludf.DUMMYFUNCTION("""COMPUTED_VALUE"""),1015.76)</f>
        <v>1015.76</v>
      </c>
      <c r="J104" s="2">
        <f>IFERROR(__xludf.DUMMYFUNCTION("""COMPUTED_VALUE"""),45441.66666666667)</f>
        <v>45441.66667</v>
      </c>
      <c r="K104" s="1">
        <f>IFERROR(__xludf.DUMMYFUNCTION("""COMPUTED_VALUE"""),1027.07)</f>
        <v>1027.07</v>
      </c>
      <c r="M104" s="2">
        <f>IFERROR(__xludf.DUMMYFUNCTION("""COMPUTED_VALUE"""),45441.66666666667)</f>
        <v>45441.66667</v>
      </c>
      <c r="N104" s="1">
        <f>IFERROR(__xludf.DUMMYFUNCTION("""COMPUTED_VALUE"""),3.2301515E7)</f>
        <v>32301515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IFERROR(__xludf.DUMMYFUNCTION("""COMPUTED_VALUE"""),1027.26)</f>
        <v>1027.26</v>
      </c>
      <c r="D105" s="2">
        <f>IFERROR(__xludf.DUMMYFUNCTION("""COMPUTED_VALUE"""),45442.66666666667)</f>
        <v>45442.66667</v>
      </c>
      <c r="E105" s="1">
        <f>IFERROR(__xludf.DUMMYFUNCTION("""COMPUTED_VALUE"""),1029.76)</f>
        <v>1029.76</v>
      </c>
      <c r="G105" s="2">
        <f>IFERROR(__xludf.DUMMYFUNCTION("""COMPUTED_VALUE"""),45442.66666666667)</f>
        <v>45442.66667</v>
      </c>
      <c r="H105" s="1">
        <f>IFERROR(__xludf.DUMMYFUNCTION("""COMPUTED_VALUE"""),1019.61)</f>
        <v>1019.61</v>
      </c>
      <c r="J105" s="2">
        <f>IFERROR(__xludf.DUMMYFUNCTION("""COMPUTED_VALUE"""),45442.66666666667)</f>
        <v>45442.66667</v>
      </c>
      <c r="K105" s="1">
        <f>IFERROR(__xludf.DUMMYFUNCTION("""COMPUTED_VALUE"""),1027.64)</f>
        <v>1027.64</v>
      </c>
      <c r="M105" s="2">
        <f>IFERROR(__xludf.DUMMYFUNCTION("""COMPUTED_VALUE"""),45442.66666666667)</f>
        <v>45442.66667</v>
      </c>
      <c r="N105" s="1">
        <f>IFERROR(__xludf.DUMMYFUNCTION("""COMPUTED_VALUE"""),4.1141999E7)</f>
        <v>41141999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IFERROR(__xludf.DUMMYFUNCTION("""COMPUTED_VALUE"""),1030.12)</f>
        <v>1030.12</v>
      </c>
      <c r="D106" s="2">
        <f>IFERROR(__xludf.DUMMYFUNCTION("""COMPUTED_VALUE"""),45443.66666666667)</f>
        <v>45443.66667</v>
      </c>
      <c r="E106" s="1">
        <f>IFERROR(__xludf.DUMMYFUNCTION("""COMPUTED_VALUE"""),1038.18)</f>
        <v>1038.18</v>
      </c>
      <c r="G106" s="2">
        <f>IFERROR(__xludf.DUMMYFUNCTION("""COMPUTED_VALUE"""),45443.66666666667)</f>
        <v>45443.66667</v>
      </c>
      <c r="H106" s="1">
        <f>IFERROR(__xludf.DUMMYFUNCTION("""COMPUTED_VALUE"""),1021.88)</f>
        <v>1021.88</v>
      </c>
      <c r="J106" s="2">
        <f>IFERROR(__xludf.DUMMYFUNCTION("""COMPUTED_VALUE"""),45443.66666666667)</f>
        <v>45443.66667</v>
      </c>
      <c r="K106" s="1">
        <f>IFERROR(__xludf.DUMMYFUNCTION("""COMPUTED_VALUE"""),1037.67)</f>
        <v>1037.67</v>
      </c>
      <c r="M106" s="2">
        <f>IFERROR(__xludf.DUMMYFUNCTION("""COMPUTED_VALUE"""),45443.66666666667)</f>
        <v>45443.66667</v>
      </c>
      <c r="N106" s="1">
        <f>IFERROR(__xludf.DUMMYFUNCTION("""COMPUTED_VALUE"""),5.6142571E7)</f>
        <v>56142571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IFERROR(__xludf.DUMMYFUNCTION("""COMPUTED_VALUE"""),1039.99)</f>
        <v>1039.99</v>
      </c>
      <c r="D107" s="2">
        <f>IFERROR(__xludf.DUMMYFUNCTION("""COMPUTED_VALUE"""),45446.66666666667)</f>
        <v>45446.66667</v>
      </c>
      <c r="E107" s="1">
        <f>IFERROR(__xludf.DUMMYFUNCTION("""COMPUTED_VALUE"""),1051.93)</f>
        <v>1051.93</v>
      </c>
      <c r="G107" s="2">
        <f>IFERROR(__xludf.DUMMYFUNCTION("""COMPUTED_VALUE"""),45446.66666666667)</f>
        <v>45446.66667</v>
      </c>
      <c r="H107" s="1">
        <f>IFERROR(__xludf.DUMMYFUNCTION("""COMPUTED_VALUE"""),1039.98)</f>
        <v>1039.98</v>
      </c>
      <c r="J107" s="2">
        <f>IFERROR(__xludf.DUMMYFUNCTION("""COMPUTED_VALUE"""),45446.66666666667)</f>
        <v>45446.66667</v>
      </c>
      <c r="K107" s="1">
        <f>IFERROR(__xludf.DUMMYFUNCTION("""COMPUTED_VALUE"""),1048.11)</f>
        <v>1048.11</v>
      </c>
      <c r="M107" s="2">
        <f>IFERROR(__xludf.DUMMYFUNCTION("""COMPUTED_VALUE"""),45446.66666666667)</f>
        <v>45446.66667</v>
      </c>
      <c r="N107" s="1">
        <f>IFERROR(__xludf.DUMMYFUNCTION("""COMPUTED_VALUE"""),3.539498E7)</f>
        <v>35394980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IFERROR(__xludf.DUMMYFUNCTION("""COMPUTED_VALUE"""),1043.43)</f>
        <v>1043.43</v>
      </c>
      <c r="D108" s="2">
        <f>IFERROR(__xludf.DUMMYFUNCTION("""COMPUTED_VALUE"""),45447.66666666667)</f>
        <v>45447.66667</v>
      </c>
      <c r="E108" s="1">
        <f>IFERROR(__xludf.DUMMYFUNCTION("""COMPUTED_VALUE"""),1062.42)</f>
        <v>1062.42</v>
      </c>
      <c r="G108" s="2">
        <f>IFERROR(__xludf.DUMMYFUNCTION("""COMPUTED_VALUE"""),45447.66666666667)</f>
        <v>45447.66667</v>
      </c>
      <c r="H108" s="1">
        <f>IFERROR(__xludf.DUMMYFUNCTION("""COMPUTED_VALUE"""),1042.16)</f>
        <v>1042.16</v>
      </c>
      <c r="J108" s="2">
        <f>IFERROR(__xludf.DUMMYFUNCTION("""COMPUTED_VALUE"""),45447.66666666667)</f>
        <v>45447.66667</v>
      </c>
      <c r="K108" s="1">
        <f>IFERROR(__xludf.DUMMYFUNCTION("""COMPUTED_VALUE"""),1062.31)</f>
        <v>1062.31</v>
      </c>
      <c r="M108" s="2">
        <f>IFERROR(__xludf.DUMMYFUNCTION("""COMPUTED_VALUE"""),45447.66666666667)</f>
        <v>45447.66667</v>
      </c>
      <c r="N108" s="1">
        <f>IFERROR(__xludf.DUMMYFUNCTION("""COMPUTED_VALUE"""),2.5354227E7)</f>
        <v>25354227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IFERROR(__xludf.DUMMYFUNCTION("""COMPUTED_VALUE"""),1070.53)</f>
        <v>1070.53</v>
      </c>
      <c r="D109" s="2">
        <f>IFERROR(__xludf.DUMMYFUNCTION("""COMPUTED_VALUE"""),45448.66666666667)</f>
        <v>45448.66667</v>
      </c>
      <c r="E109" s="1">
        <f>IFERROR(__xludf.DUMMYFUNCTION("""COMPUTED_VALUE"""),1076.27)</f>
        <v>1076.27</v>
      </c>
      <c r="G109" s="2">
        <f>IFERROR(__xludf.DUMMYFUNCTION("""COMPUTED_VALUE"""),45448.66666666667)</f>
        <v>45448.66667</v>
      </c>
      <c r="H109" s="1">
        <f>IFERROR(__xludf.DUMMYFUNCTION("""COMPUTED_VALUE"""),1059.7)</f>
        <v>1059.7</v>
      </c>
      <c r="J109" s="2">
        <f>IFERROR(__xludf.DUMMYFUNCTION("""COMPUTED_VALUE"""),45448.66666666667)</f>
        <v>45448.66667</v>
      </c>
      <c r="K109" s="1">
        <f>IFERROR(__xludf.DUMMYFUNCTION("""COMPUTED_VALUE"""),1075.73)</f>
        <v>1075.73</v>
      </c>
      <c r="M109" s="2">
        <f>IFERROR(__xludf.DUMMYFUNCTION("""COMPUTED_VALUE"""),45448.66666666667)</f>
        <v>45448.66667</v>
      </c>
      <c r="N109" s="1">
        <f>IFERROR(__xludf.DUMMYFUNCTION("""COMPUTED_VALUE"""),2.7457746E7)</f>
        <v>27457746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IFERROR(__xludf.DUMMYFUNCTION("""COMPUTED_VALUE"""),1074.52)</f>
        <v>1074.52</v>
      </c>
      <c r="D110" s="2">
        <f>IFERROR(__xludf.DUMMYFUNCTION("""COMPUTED_VALUE"""),45449.66666666667)</f>
        <v>45449.66667</v>
      </c>
      <c r="E110" s="1">
        <f>IFERROR(__xludf.DUMMYFUNCTION("""COMPUTED_VALUE"""),1080.66)</f>
        <v>1080.66</v>
      </c>
      <c r="G110" s="2">
        <f>IFERROR(__xludf.DUMMYFUNCTION("""COMPUTED_VALUE"""),45449.66666666667)</f>
        <v>45449.66667</v>
      </c>
      <c r="H110" s="1">
        <f>IFERROR(__xludf.DUMMYFUNCTION("""COMPUTED_VALUE"""),1071.25)</f>
        <v>1071.25</v>
      </c>
      <c r="J110" s="2">
        <f>IFERROR(__xludf.DUMMYFUNCTION("""COMPUTED_VALUE"""),45449.66666666667)</f>
        <v>45449.66667</v>
      </c>
      <c r="K110" s="1">
        <f>IFERROR(__xludf.DUMMYFUNCTION("""COMPUTED_VALUE"""),1071.54)</f>
        <v>1071.54</v>
      </c>
      <c r="M110" s="2">
        <f>IFERROR(__xludf.DUMMYFUNCTION("""COMPUTED_VALUE"""),45449.66666666667)</f>
        <v>45449.66667</v>
      </c>
      <c r="N110" s="1">
        <f>IFERROR(__xludf.DUMMYFUNCTION("""COMPUTED_VALUE"""),2.2704104E7)</f>
        <v>22704104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IFERROR(__xludf.DUMMYFUNCTION("""COMPUTED_VALUE"""),1070.22)</f>
        <v>1070.22</v>
      </c>
      <c r="D111" s="2">
        <f>IFERROR(__xludf.DUMMYFUNCTION("""COMPUTED_VALUE"""),45450.66666666667)</f>
        <v>45450.66667</v>
      </c>
      <c r="E111" s="1">
        <f>IFERROR(__xludf.DUMMYFUNCTION("""COMPUTED_VALUE"""),1077.5)</f>
        <v>1077.5</v>
      </c>
      <c r="G111" s="2">
        <f>IFERROR(__xludf.DUMMYFUNCTION("""COMPUTED_VALUE"""),45450.66666666667)</f>
        <v>45450.66667</v>
      </c>
      <c r="H111" s="1">
        <f>IFERROR(__xludf.DUMMYFUNCTION("""COMPUTED_VALUE"""),1065.83)</f>
        <v>1065.83</v>
      </c>
      <c r="J111" s="2">
        <f>IFERROR(__xludf.DUMMYFUNCTION("""COMPUTED_VALUE"""),45450.66666666667)</f>
        <v>45450.66667</v>
      </c>
      <c r="K111" s="1">
        <f>IFERROR(__xludf.DUMMYFUNCTION("""COMPUTED_VALUE"""),1066.56)</f>
        <v>1066.56</v>
      </c>
      <c r="M111" s="2">
        <f>IFERROR(__xludf.DUMMYFUNCTION("""COMPUTED_VALUE"""),45450.66666666667)</f>
        <v>45450.66667</v>
      </c>
      <c r="N111" s="1">
        <f>IFERROR(__xludf.DUMMYFUNCTION("""COMPUTED_VALUE"""),2.5346033E7)</f>
        <v>25346033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IFERROR(__xludf.DUMMYFUNCTION("""COMPUTED_VALUE"""),1060.6)</f>
        <v>1060.6</v>
      </c>
      <c r="D112" s="2">
        <f>IFERROR(__xludf.DUMMYFUNCTION("""COMPUTED_VALUE"""),45453.66666666667)</f>
        <v>45453.66667</v>
      </c>
      <c r="E112" s="1">
        <f>IFERROR(__xludf.DUMMYFUNCTION("""COMPUTED_VALUE"""),1064.71)</f>
        <v>1064.71</v>
      </c>
      <c r="G112" s="2">
        <f>IFERROR(__xludf.DUMMYFUNCTION("""COMPUTED_VALUE"""),45453.66666666667)</f>
        <v>45453.66667</v>
      </c>
      <c r="H112" s="1">
        <f>IFERROR(__xludf.DUMMYFUNCTION("""COMPUTED_VALUE"""),1050.39)</f>
        <v>1050.39</v>
      </c>
      <c r="J112" s="2">
        <f>IFERROR(__xludf.DUMMYFUNCTION("""COMPUTED_VALUE"""),45453.66666666667)</f>
        <v>45453.66667</v>
      </c>
      <c r="K112" s="1">
        <f>IFERROR(__xludf.DUMMYFUNCTION("""COMPUTED_VALUE"""),1053.35)</f>
        <v>1053.35</v>
      </c>
      <c r="M112" s="2">
        <f>IFERROR(__xludf.DUMMYFUNCTION("""COMPUTED_VALUE"""),45453.66666666667)</f>
        <v>45453.66667</v>
      </c>
      <c r="N112" s="1">
        <f>IFERROR(__xludf.DUMMYFUNCTION("""COMPUTED_VALUE"""),2.0797263E7)</f>
        <v>20797263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IFERROR(__xludf.DUMMYFUNCTION("""COMPUTED_VALUE"""),1050.01)</f>
        <v>1050.01</v>
      </c>
      <c r="D113" s="2">
        <f>IFERROR(__xludf.DUMMYFUNCTION("""COMPUTED_VALUE"""),45454.66666666667)</f>
        <v>45454.66667</v>
      </c>
      <c r="E113" s="1">
        <f>IFERROR(__xludf.DUMMYFUNCTION("""COMPUTED_VALUE"""),1058.32)</f>
        <v>1058.32</v>
      </c>
      <c r="G113" s="2">
        <f>IFERROR(__xludf.DUMMYFUNCTION("""COMPUTED_VALUE"""),45454.66666666667)</f>
        <v>45454.66667</v>
      </c>
      <c r="H113" s="1">
        <f>IFERROR(__xludf.DUMMYFUNCTION("""COMPUTED_VALUE"""),1045.92)</f>
        <v>1045.92</v>
      </c>
      <c r="J113" s="2">
        <f>IFERROR(__xludf.DUMMYFUNCTION("""COMPUTED_VALUE"""),45454.66666666667)</f>
        <v>45454.66667</v>
      </c>
      <c r="K113" s="1">
        <f>IFERROR(__xludf.DUMMYFUNCTION("""COMPUTED_VALUE"""),1052.64)</f>
        <v>1052.64</v>
      </c>
      <c r="M113" s="2">
        <f>IFERROR(__xludf.DUMMYFUNCTION("""COMPUTED_VALUE"""),45454.66666666667)</f>
        <v>45454.66667</v>
      </c>
      <c r="N113" s="1">
        <f>IFERROR(__xludf.DUMMYFUNCTION("""COMPUTED_VALUE"""),1.9945909E7)</f>
        <v>19945909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IFERROR(__xludf.DUMMYFUNCTION("""COMPUTED_VALUE"""),1058.01)</f>
        <v>1058.01</v>
      </c>
      <c r="D114" s="2">
        <f>IFERROR(__xludf.DUMMYFUNCTION("""COMPUTED_VALUE"""),45455.66666666667)</f>
        <v>45455.66667</v>
      </c>
      <c r="E114" s="1">
        <f>IFERROR(__xludf.DUMMYFUNCTION("""COMPUTED_VALUE"""),1067.12)</f>
        <v>1067.12</v>
      </c>
      <c r="G114" s="2">
        <f>IFERROR(__xludf.DUMMYFUNCTION("""COMPUTED_VALUE"""),45455.66666666667)</f>
        <v>45455.66667</v>
      </c>
      <c r="H114" s="1">
        <f>IFERROR(__xludf.DUMMYFUNCTION("""COMPUTED_VALUE"""),1051.33)</f>
        <v>1051.33</v>
      </c>
      <c r="J114" s="2">
        <f>IFERROR(__xludf.DUMMYFUNCTION("""COMPUTED_VALUE"""),45455.66666666667)</f>
        <v>45455.66667</v>
      </c>
      <c r="K114" s="1">
        <f>IFERROR(__xludf.DUMMYFUNCTION("""COMPUTED_VALUE"""),1055.71)</f>
        <v>1055.71</v>
      </c>
      <c r="M114" s="2">
        <f>IFERROR(__xludf.DUMMYFUNCTION("""COMPUTED_VALUE"""),45455.66666666667)</f>
        <v>45455.66667</v>
      </c>
      <c r="N114" s="1">
        <f>IFERROR(__xludf.DUMMYFUNCTION("""COMPUTED_VALUE"""),3.4127712E7)</f>
        <v>34127712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IFERROR(__xludf.DUMMYFUNCTION("""COMPUTED_VALUE"""),1055.86)</f>
        <v>1055.86</v>
      </c>
      <c r="D115" s="2">
        <f>IFERROR(__xludf.DUMMYFUNCTION("""COMPUTED_VALUE"""),45456.66666666667)</f>
        <v>45456.66667</v>
      </c>
      <c r="E115" s="1">
        <f>IFERROR(__xludf.DUMMYFUNCTION("""COMPUTED_VALUE"""),1066.0)</f>
        <v>1066</v>
      </c>
      <c r="G115" s="2">
        <f>IFERROR(__xludf.DUMMYFUNCTION("""COMPUTED_VALUE"""),45456.66666666667)</f>
        <v>45456.66667</v>
      </c>
      <c r="H115" s="1">
        <f>IFERROR(__xludf.DUMMYFUNCTION("""COMPUTED_VALUE"""),1046.36)</f>
        <v>1046.36</v>
      </c>
      <c r="J115" s="2">
        <f>IFERROR(__xludf.DUMMYFUNCTION("""COMPUTED_VALUE"""),45456.66666666667)</f>
        <v>45456.66667</v>
      </c>
      <c r="K115" s="1">
        <f>IFERROR(__xludf.DUMMYFUNCTION("""COMPUTED_VALUE"""),1046.78)</f>
        <v>1046.78</v>
      </c>
      <c r="M115" s="2">
        <f>IFERROR(__xludf.DUMMYFUNCTION("""COMPUTED_VALUE"""),45456.66666666667)</f>
        <v>45456.66667</v>
      </c>
      <c r="N115" s="1">
        <f>IFERROR(__xludf.DUMMYFUNCTION("""COMPUTED_VALUE"""),2.4010663E7)</f>
        <v>24010663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IFERROR(__xludf.DUMMYFUNCTION("""COMPUTED_VALUE"""),1047.38)</f>
        <v>1047.38</v>
      </c>
      <c r="D116" s="2">
        <f>IFERROR(__xludf.DUMMYFUNCTION("""COMPUTED_VALUE"""),45457.66666666667)</f>
        <v>45457.66667</v>
      </c>
      <c r="E116" s="1">
        <f>IFERROR(__xludf.DUMMYFUNCTION("""COMPUTED_VALUE"""),1053.25)</f>
        <v>1053.25</v>
      </c>
      <c r="G116" s="2">
        <f>IFERROR(__xludf.DUMMYFUNCTION("""COMPUTED_VALUE"""),45457.66666666667)</f>
        <v>45457.66667</v>
      </c>
      <c r="H116" s="1">
        <f>IFERROR(__xludf.DUMMYFUNCTION("""COMPUTED_VALUE"""),1043.92)</f>
        <v>1043.92</v>
      </c>
      <c r="J116" s="2">
        <f>IFERROR(__xludf.DUMMYFUNCTION("""COMPUTED_VALUE"""),45457.66666666667)</f>
        <v>45457.66667</v>
      </c>
      <c r="K116" s="1">
        <f>IFERROR(__xludf.DUMMYFUNCTION("""COMPUTED_VALUE"""),1051.58)</f>
        <v>1051.58</v>
      </c>
      <c r="M116" s="2">
        <f>IFERROR(__xludf.DUMMYFUNCTION("""COMPUTED_VALUE"""),45457.66666666667)</f>
        <v>45457.66667</v>
      </c>
      <c r="N116" s="1">
        <f>IFERROR(__xludf.DUMMYFUNCTION("""COMPUTED_VALUE"""),2.5979546E7)</f>
        <v>25979546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IFERROR(__xludf.DUMMYFUNCTION("""COMPUTED_VALUE"""),1046.47)</f>
        <v>1046.47</v>
      </c>
      <c r="D117" s="2">
        <f>IFERROR(__xludf.DUMMYFUNCTION("""COMPUTED_VALUE"""),45460.66666666667)</f>
        <v>45460.66667</v>
      </c>
      <c r="E117" s="1">
        <f>IFERROR(__xludf.DUMMYFUNCTION("""COMPUTED_VALUE"""),1062.57)</f>
        <v>1062.57</v>
      </c>
      <c r="G117" s="2">
        <f>IFERROR(__xludf.DUMMYFUNCTION("""COMPUTED_VALUE"""),45460.66666666667)</f>
        <v>45460.66667</v>
      </c>
      <c r="H117" s="1">
        <f>IFERROR(__xludf.DUMMYFUNCTION("""COMPUTED_VALUE"""),1042.72)</f>
        <v>1042.72</v>
      </c>
      <c r="J117" s="2">
        <f>IFERROR(__xludf.DUMMYFUNCTION("""COMPUTED_VALUE"""),45460.66666666667)</f>
        <v>45460.66667</v>
      </c>
      <c r="K117" s="1">
        <f>IFERROR(__xludf.DUMMYFUNCTION("""COMPUTED_VALUE"""),1058.88)</f>
        <v>1058.88</v>
      </c>
      <c r="M117" s="2">
        <f>IFERROR(__xludf.DUMMYFUNCTION("""COMPUTED_VALUE"""),45460.66666666667)</f>
        <v>45460.66667</v>
      </c>
      <c r="N117" s="1">
        <f>IFERROR(__xludf.DUMMYFUNCTION("""COMPUTED_VALUE"""),3.2232618E7)</f>
        <v>32232618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IFERROR(__xludf.DUMMYFUNCTION("""COMPUTED_VALUE"""),1058.73)</f>
        <v>1058.73</v>
      </c>
      <c r="D118" s="2">
        <f>IFERROR(__xludf.DUMMYFUNCTION("""COMPUTED_VALUE"""),45461.66666666667)</f>
        <v>45461.66667</v>
      </c>
      <c r="E118" s="1">
        <f>IFERROR(__xludf.DUMMYFUNCTION("""COMPUTED_VALUE"""),1061.5)</f>
        <v>1061.5</v>
      </c>
      <c r="G118" s="2">
        <f>IFERROR(__xludf.DUMMYFUNCTION("""COMPUTED_VALUE"""),45461.66666666667)</f>
        <v>45461.66667</v>
      </c>
      <c r="H118" s="1">
        <f>IFERROR(__xludf.DUMMYFUNCTION("""COMPUTED_VALUE"""),1051.45)</f>
        <v>1051.45</v>
      </c>
      <c r="J118" s="2">
        <f>IFERROR(__xludf.DUMMYFUNCTION("""COMPUTED_VALUE"""),45461.66666666667)</f>
        <v>45461.66667</v>
      </c>
      <c r="K118" s="1">
        <f>IFERROR(__xludf.DUMMYFUNCTION("""COMPUTED_VALUE"""),1053.69)</f>
        <v>1053.69</v>
      </c>
      <c r="M118" s="2">
        <f>IFERROR(__xludf.DUMMYFUNCTION("""COMPUTED_VALUE"""),45461.66666666667)</f>
        <v>45461.66667</v>
      </c>
      <c r="N118" s="1">
        <f>IFERROR(__xludf.DUMMYFUNCTION("""COMPUTED_VALUE"""),2.1101217E7)</f>
        <v>21101217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IFERROR(__xludf.DUMMYFUNCTION("""COMPUTED_VALUE"""),1052.53)</f>
        <v>1052.53</v>
      </c>
      <c r="D119" s="2">
        <f>IFERROR(__xludf.DUMMYFUNCTION("""COMPUTED_VALUE"""),45463.66666666667)</f>
        <v>45463.66667</v>
      </c>
      <c r="E119" s="1">
        <f>IFERROR(__xludf.DUMMYFUNCTION("""COMPUTED_VALUE"""),1055.38)</f>
        <v>1055.38</v>
      </c>
      <c r="G119" s="2">
        <f>IFERROR(__xludf.DUMMYFUNCTION("""COMPUTED_VALUE"""),45463.66666666667)</f>
        <v>45463.66667</v>
      </c>
      <c r="H119" s="1">
        <f>IFERROR(__xludf.DUMMYFUNCTION("""COMPUTED_VALUE"""),1045.44)</f>
        <v>1045.44</v>
      </c>
      <c r="J119" s="2">
        <f>IFERROR(__xludf.DUMMYFUNCTION("""COMPUTED_VALUE"""),45463.66666666667)</f>
        <v>45463.66667</v>
      </c>
      <c r="K119" s="1">
        <f>IFERROR(__xludf.DUMMYFUNCTION("""COMPUTED_VALUE"""),1052.11)</f>
        <v>1052.11</v>
      </c>
      <c r="M119" s="2">
        <f>IFERROR(__xludf.DUMMYFUNCTION("""COMPUTED_VALUE"""),45463.66666666667)</f>
        <v>45463.66667</v>
      </c>
      <c r="N119" s="1">
        <f>IFERROR(__xludf.DUMMYFUNCTION("""COMPUTED_VALUE"""),2.1715601E7)</f>
        <v>21715601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IFERROR(__xludf.DUMMYFUNCTION("""COMPUTED_VALUE"""),1053.93)</f>
        <v>1053.93</v>
      </c>
      <c r="D120" s="2">
        <f>IFERROR(__xludf.DUMMYFUNCTION("""COMPUTED_VALUE"""),45464.66666666667)</f>
        <v>45464.66667</v>
      </c>
      <c r="E120" s="1">
        <f>IFERROR(__xludf.DUMMYFUNCTION("""COMPUTED_VALUE"""),1068.46)</f>
        <v>1068.46</v>
      </c>
      <c r="G120" s="2">
        <f>IFERROR(__xludf.DUMMYFUNCTION("""COMPUTED_VALUE"""),45464.66666666667)</f>
        <v>45464.66667</v>
      </c>
      <c r="H120" s="1">
        <f>IFERROR(__xludf.DUMMYFUNCTION("""COMPUTED_VALUE"""),1050.25)</f>
        <v>1050.25</v>
      </c>
      <c r="J120" s="2">
        <f>IFERROR(__xludf.DUMMYFUNCTION("""COMPUTED_VALUE"""),45464.66666666667)</f>
        <v>45464.66667</v>
      </c>
      <c r="K120" s="1">
        <f>IFERROR(__xludf.DUMMYFUNCTION("""COMPUTED_VALUE"""),1067.74)</f>
        <v>1067.74</v>
      </c>
      <c r="M120" s="2">
        <f>IFERROR(__xludf.DUMMYFUNCTION("""COMPUTED_VALUE"""),45464.66666666667)</f>
        <v>45464.66667</v>
      </c>
      <c r="N120" s="1">
        <f>IFERROR(__xludf.DUMMYFUNCTION("""COMPUTED_VALUE"""),5.9625477E7)</f>
        <v>59625477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IFERROR(__xludf.DUMMYFUNCTION("""COMPUTED_VALUE"""),1067.44)</f>
        <v>1067.44</v>
      </c>
      <c r="D121" s="2">
        <f>IFERROR(__xludf.DUMMYFUNCTION("""COMPUTED_VALUE"""),45467.66666666667)</f>
        <v>45467.66667</v>
      </c>
      <c r="E121" s="1">
        <f>IFERROR(__xludf.DUMMYFUNCTION("""COMPUTED_VALUE"""),1075.44)</f>
        <v>1075.44</v>
      </c>
      <c r="G121" s="2">
        <f>IFERROR(__xludf.DUMMYFUNCTION("""COMPUTED_VALUE"""),45467.66666666667)</f>
        <v>45467.66667</v>
      </c>
      <c r="H121" s="1">
        <f>IFERROR(__xludf.DUMMYFUNCTION("""COMPUTED_VALUE"""),1062.98)</f>
        <v>1062.98</v>
      </c>
      <c r="J121" s="2">
        <f>IFERROR(__xludf.DUMMYFUNCTION("""COMPUTED_VALUE"""),45467.66666666667)</f>
        <v>45467.66667</v>
      </c>
      <c r="K121" s="1">
        <f>IFERROR(__xludf.DUMMYFUNCTION("""COMPUTED_VALUE"""),1067.0)</f>
        <v>1067</v>
      </c>
      <c r="M121" s="2">
        <f>IFERROR(__xludf.DUMMYFUNCTION("""COMPUTED_VALUE"""),45467.66666666667)</f>
        <v>45467.66667</v>
      </c>
      <c r="N121" s="1">
        <f>IFERROR(__xludf.DUMMYFUNCTION("""COMPUTED_VALUE"""),3.0901736E7)</f>
        <v>30901736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IFERROR(__xludf.DUMMYFUNCTION("""COMPUTED_VALUE"""),1066.27)</f>
        <v>1066.27</v>
      </c>
      <c r="D122" s="2">
        <f>IFERROR(__xludf.DUMMYFUNCTION("""COMPUTED_VALUE"""),45468.66666666667)</f>
        <v>45468.66667</v>
      </c>
      <c r="E122" s="1">
        <f>IFERROR(__xludf.DUMMYFUNCTION("""COMPUTED_VALUE"""),1066.27)</f>
        <v>1066.27</v>
      </c>
      <c r="G122" s="2">
        <f>IFERROR(__xludf.DUMMYFUNCTION("""COMPUTED_VALUE"""),45468.66666666667)</f>
        <v>45468.66667</v>
      </c>
      <c r="H122" s="1">
        <f>IFERROR(__xludf.DUMMYFUNCTION("""COMPUTED_VALUE"""),1054.68)</f>
        <v>1054.68</v>
      </c>
      <c r="J122" s="2">
        <f>IFERROR(__xludf.DUMMYFUNCTION("""COMPUTED_VALUE"""),45468.66666666667)</f>
        <v>45468.66667</v>
      </c>
      <c r="K122" s="1">
        <f>IFERROR(__xludf.DUMMYFUNCTION("""COMPUTED_VALUE"""),1057.46)</f>
        <v>1057.46</v>
      </c>
      <c r="M122" s="2">
        <f>IFERROR(__xludf.DUMMYFUNCTION("""COMPUTED_VALUE"""),45468.66666666667)</f>
        <v>45468.66667</v>
      </c>
      <c r="N122" s="1">
        <f>IFERROR(__xludf.DUMMYFUNCTION("""COMPUTED_VALUE"""),2.7421163E7)</f>
        <v>27421163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IFERROR(__xludf.DUMMYFUNCTION("""COMPUTED_VALUE"""),1056.52)</f>
        <v>1056.52</v>
      </c>
      <c r="D123" s="2">
        <f>IFERROR(__xludf.DUMMYFUNCTION("""COMPUTED_VALUE"""),45469.66666666667)</f>
        <v>45469.66667</v>
      </c>
      <c r="E123" s="1">
        <f>IFERROR(__xludf.DUMMYFUNCTION("""COMPUTED_VALUE"""),1065.17)</f>
        <v>1065.17</v>
      </c>
      <c r="G123" s="2">
        <f>IFERROR(__xludf.DUMMYFUNCTION("""COMPUTED_VALUE"""),45469.66666666667)</f>
        <v>45469.66667</v>
      </c>
      <c r="H123" s="1">
        <f>IFERROR(__xludf.DUMMYFUNCTION("""COMPUTED_VALUE"""),1053.77)</f>
        <v>1053.77</v>
      </c>
      <c r="J123" s="2">
        <f>IFERROR(__xludf.DUMMYFUNCTION("""COMPUTED_VALUE"""),45469.66666666667)</f>
        <v>45469.66667</v>
      </c>
      <c r="K123" s="1">
        <f>IFERROR(__xludf.DUMMYFUNCTION("""COMPUTED_VALUE"""),1060.79)</f>
        <v>1060.79</v>
      </c>
      <c r="M123" s="2">
        <f>IFERROR(__xludf.DUMMYFUNCTION("""COMPUTED_VALUE"""),45469.66666666667)</f>
        <v>45469.66667</v>
      </c>
      <c r="N123" s="1">
        <f>IFERROR(__xludf.DUMMYFUNCTION("""COMPUTED_VALUE"""),2.4971653E7)</f>
        <v>24971653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IFERROR(__xludf.DUMMYFUNCTION("""COMPUTED_VALUE"""),1060.81)</f>
        <v>1060.81</v>
      </c>
      <c r="D124" s="2">
        <f>IFERROR(__xludf.DUMMYFUNCTION("""COMPUTED_VALUE"""),45470.66666666667)</f>
        <v>45470.66667</v>
      </c>
      <c r="E124" s="1">
        <f>IFERROR(__xludf.DUMMYFUNCTION("""COMPUTED_VALUE"""),1068.34)</f>
        <v>1068.34</v>
      </c>
      <c r="G124" s="2">
        <f>IFERROR(__xludf.DUMMYFUNCTION("""COMPUTED_VALUE"""),45470.66666666667)</f>
        <v>45470.66667</v>
      </c>
      <c r="H124" s="1">
        <f>IFERROR(__xludf.DUMMYFUNCTION("""COMPUTED_VALUE"""),1057.18)</f>
        <v>1057.18</v>
      </c>
      <c r="J124" s="2">
        <f>IFERROR(__xludf.DUMMYFUNCTION("""COMPUTED_VALUE"""),45470.66666666667)</f>
        <v>45470.66667</v>
      </c>
      <c r="K124" s="1">
        <f>IFERROR(__xludf.DUMMYFUNCTION("""COMPUTED_VALUE"""),1058.66)</f>
        <v>1058.66</v>
      </c>
      <c r="M124" s="2">
        <f>IFERROR(__xludf.DUMMYFUNCTION("""COMPUTED_VALUE"""),45470.66666666667)</f>
        <v>45470.66667</v>
      </c>
      <c r="N124" s="1">
        <f>IFERROR(__xludf.DUMMYFUNCTION("""COMPUTED_VALUE"""),1.9709564E7)</f>
        <v>19709564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IFERROR(__xludf.DUMMYFUNCTION("""COMPUTED_VALUE"""),1060.13)</f>
        <v>1060.13</v>
      </c>
      <c r="D125" s="2">
        <f>IFERROR(__xludf.DUMMYFUNCTION("""COMPUTED_VALUE"""),45471.66666666667)</f>
        <v>45471.66667</v>
      </c>
      <c r="E125" s="1">
        <f>IFERROR(__xludf.DUMMYFUNCTION("""COMPUTED_VALUE"""),1063.9)</f>
        <v>1063.9</v>
      </c>
      <c r="G125" s="2">
        <f>IFERROR(__xludf.DUMMYFUNCTION("""COMPUTED_VALUE"""),45471.66666666667)</f>
        <v>45471.66667</v>
      </c>
      <c r="H125" s="1">
        <f>IFERROR(__xludf.DUMMYFUNCTION("""COMPUTED_VALUE"""),1052.22)</f>
        <v>1052.22</v>
      </c>
      <c r="J125" s="2">
        <f>IFERROR(__xludf.DUMMYFUNCTION("""COMPUTED_VALUE"""),45471.66666666667)</f>
        <v>45471.66667</v>
      </c>
      <c r="K125" s="1">
        <f>IFERROR(__xludf.DUMMYFUNCTION("""COMPUTED_VALUE"""),1054.39)</f>
        <v>1054.39</v>
      </c>
      <c r="M125" s="2">
        <f>IFERROR(__xludf.DUMMYFUNCTION("""COMPUTED_VALUE"""),45471.66666666667)</f>
        <v>45471.66667</v>
      </c>
      <c r="N125" s="1">
        <f>IFERROR(__xludf.DUMMYFUNCTION("""COMPUTED_VALUE"""),8.3540875E7)</f>
        <v>83540875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IFERROR(__xludf.DUMMYFUNCTION("""COMPUTED_VALUE"""),1052.49)</f>
        <v>1052.49</v>
      </c>
      <c r="D126" s="2">
        <f>IFERROR(__xludf.DUMMYFUNCTION("""COMPUTED_VALUE"""),45474.66666666667)</f>
        <v>45474.66667</v>
      </c>
      <c r="E126" s="1">
        <f>IFERROR(__xludf.DUMMYFUNCTION("""COMPUTED_VALUE"""),1053.32)</f>
        <v>1053.32</v>
      </c>
      <c r="G126" s="2">
        <f>IFERROR(__xludf.DUMMYFUNCTION("""COMPUTED_VALUE"""),45474.66666666667)</f>
        <v>45474.66667</v>
      </c>
      <c r="H126" s="1">
        <f>IFERROR(__xludf.DUMMYFUNCTION("""COMPUTED_VALUE"""),1038.41)</f>
        <v>1038.41</v>
      </c>
      <c r="J126" s="2">
        <f>IFERROR(__xludf.DUMMYFUNCTION("""COMPUTED_VALUE"""),45474.66666666667)</f>
        <v>45474.66667</v>
      </c>
      <c r="K126" s="1">
        <f>IFERROR(__xludf.DUMMYFUNCTION("""COMPUTED_VALUE"""),1042.46)</f>
        <v>1042.46</v>
      </c>
      <c r="M126" s="2">
        <f>IFERROR(__xludf.DUMMYFUNCTION("""COMPUTED_VALUE"""),45474.66666666667)</f>
        <v>45474.66667</v>
      </c>
      <c r="N126" s="1">
        <f>IFERROR(__xludf.DUMMYFUNCTION("""COMPUTED_VALUE"""),2.4818852E7)</f>
        <v>24818852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IFERROR(__xludf.DUMMYFUNCTION("""COMPUTED_VALUE"""),1041.27)</f>
        <v>1041.27</v>
      </c>
      <c r="D127" s="2">
        <f>IFERROR(__xludf.DUMMYFUNCTION("""COMPUTED_VALUE"""),45475.66666666667)</f>
        <v>45475.66667</v>
      </c>
      <c r="E127" s="1">
        <f>IFERROR(__xludf.DUMMYFUNCTION("""COMPUTED_VALUE"""),1050.68)</f>
        <v>1050.68</v>
      </c>
      <c r="G127" s="2">
        <f>IFERROR(__xludf.DUMMYFUNCTION("""COMPUTED_VALUE"""),45475.66666666667)</f>
        <v>45475.66667</v>
      </c>
      <c r="H127" s="1">
        <f>IFERROR(__xludf.DUMMYFUNCTION("""COMPUTED_VALUE"""),1040.18)</f>
        <v>1040.18</v>
      </c>
      <c r="J127" s="2">
        <f>IFERROR(__xludf.DUMMYFUNCTION("""COMPUTED_VALUE"""),45475.66666666667)</f>
        <v>45475.66667</v>
      </c>
      <c r="K127" s="1">
        <f>IFERROR(__xludf.DUMMYFUNCTION("""COMPUTED_VALUE"""),1047.91)</f>
        <v>1047.91</v>
      </c>
      <c r="M127" s="2">
        <f>IFERROR(__xludf.DUMMYFUNCTION("""COMPUTED_VALUE"""),45475.66666666667)</f>
        <v>45475.66667</v>
      </c>
      <c r="N127" s="1">
        <f>IFERROR(__xludf.DUMMYFUNCTION("""COMPUTED_VALUE"""),2.1433218E7)</f>
        <v>21433218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IFERROR(__xludf.DUMMYFUNCTION("""COMPUTED_VALUE"""),1047.69)</f>
        <v>1047.69</v>
      </c>
      <c r="D128" s="2">
        <f>IFERROR(__xludf.DUMMYFUNCTION("""COMPUTED_VALUE"""),45476.54166666667)</f>
        <v>45476.54167</v>
      </c>
      <c r="E128" s="1">
        <f>IFERROR(__xludf.DUMMYFUNCTION("""COMPUTED_VALUE"""),1052.36)</f>
        <v>1052.36</v>
      </c>
      <c r="G128" s="2">
        <f>IFERROR(__xludf.DUMMYFUNCTION("""COMPUTED_VALUE"""),45476.54166666667)</f>
        <v>45476.54167</v>
      </c>
      <c r="H128" s="1">
        <f>IFERROR(__xludf.DUMMYFUNCTION("""COMPUTED_VALUE"""),1046.39)</f>
        <v>1046.39</v>
      </c>
      <c r="J128" s="2">
        <f>IFERROR(__xludf.DUMMYFUNCTION("""COMPUTED_VALUE"""),45476.54166666667)</f>
        <v>45476.54167</v>
      </c>
      <c r="K128" s="1">
        <f>IFERROR(__xludf.DUMMYFUNCTION("""COMPUTED_VALUE"""),1049.32)</f>
        <v>1049.32</v>
      </c>
      <c r="M128" s="2">
        <f>IFERROR(__xludf.DUMMYFUNCTION("""COMPUTED_VALUE"""),45476.54166666667)</f>
        <v>45476.54167</v>
      </c>
      <c r="N128" s="1">
        <f>IFERROR(__xludf.DUMMYFUNCTION("""COMPUTED_VALUE"""),1.4290376E7)</f>
        <v>14290376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IFERROR(__xludf.DUMMYFUNCTION("""COMPUTED_VALUE"""),1046.2)</f>
        <v>1046.2</v>
      </c>
      <c r="D129" s="2">
        <f>IFERROR(__xludf.DUMMYFUNCTION("""COMPUTED_VALUE"""),45478.66666666667)</f>
        <v>45478.66667</v>
      </c>
      <c r="E129" s="1">
        <f>IFERROR(__xludf.DUMMYFUNCTION("""COMPUTED_VALUE"""),1049.44)</f>
        <v>1049.44</v>
      </c>
      <c r="G129" s="2">
        <f>IFERROR(__xludf.DUMMYFUNCTION("""COMPUTED_VALUE"""),45478.66666666667)</f>
        <v>45478.66667</v>
      </c>
      <c r="H129" s="1">
        <f>IFERROR(__xludf.DUMMYFUNCTION("""COMPUTED_VALUE"""),1040.96)</f>
        <v>1040.96</v>
      </c>
      <c r="J129" s="2">
        <f>IFERROR(__xludf.DUMMYFUNCTION("""COMPUTED_VALUE"""),45478.66666666667)</f>
        <v>45478.66667</v>
      </c>
      <c r="K129" s="1">
        <f>IFERROR(__xludf.DUMMYFUNCTION("""COMPUTED_VALUE"""),1049.08)</f>
        <v>1049.08</v>
      </c>
      <c r="M129" s="2">
        <f>IFERROR(__xludf.DUMMYFUNCTION("""COMPUTED_VALUE"""),45478.66666666667)</f>
        <v>45478.66667</v>
      </c>
      <c r="N129" s="1">
        <f>IFERROR(__xludf.DUMMYFUNCTION("""COMPUTED_VALUE"""),2.2617636E7)</f>
        <v>22617636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IFERROR(__xludf.DUMMYFUNCTION("""COMPUTED_VALUE"""),1049.9)</f>
        <v>1049.9</v>
      </c>
      <c r="D130" s="2">
        <f>IFERROR(__xludf.DUMMYFUNCTION("""COMPUTED_VALUE"""),45481.66666666667)</f>
        <v>45481.66667</v>
      </c>
      <c r="E130" s="1">
        <f>IFERROR(__xludf.DUMMYFUNCTION("""COMPUTED_VALUE"""),1061.79)</f>
        <v>1061.79</v>
      </c>
      <c r="G130" s="2">
        <f>IFERROR(__xludf.DUMMYFUNCTION("""COMPUTED_VALUE"""),45481.66666666667)</f>
        <v>45481.66667</v>
      </c>
      <c r="H130" s="1">
        <f>IFERROR(__xludf.DUMMYFUNCTION("""COMPUTED_VALUE"""),1045.46)</f>
        <v>1045.46</v>
      </c>
      <c r="J130" s="2">
        <f>IFERROR(__xludf.DUMMYFUNCTION("""COMPUTED_VALUE"""),45481.66666666667)</f>
        <v>45481.66667</v>
      </c>
      <c r="K130" s="1">
        <f>IFERROR(__xludf.DUMMYFUNCTION("""COMPUTED_VALUE"""),1061.02)</f>
        <v>1061.02</v>
      </c>
      <c r="M130" s="2">
        <f>IFERROR(__xludf.DUMMYFUNCTION("""COMPUTED_VALUE"""),45481.66666666667)</f>
        <v>45481.66667</v>
      </c>
      <c r="N130" s="1">
        <f>IFERROR(__xludf.DUMMYFUNCTION("""COMPUTED_VALUE"""),2.4903763E7)</f>
        <v>24903763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IFERROR(__xludf.DUMMYFUNCTION("""COMPUTED_VALUE"""),1060.67)</f>
        <v>1060.67</v>
      </c>
      <c r="D131" s="2">
        <f>IFERROR(__xludf.DUMMYFUNCTION("""COMPUTED_VALUE"""),45482.66666666667)</f>
        <v>45482.66667</v>
      </c>
      <c r="E131" s="1">
        <f>IFERROR(__xludf.DUMMYFUNCTION("""COMPUTED_VALUE"""),1061.13)</f>
        <v>1061.13</v>
      </c>
      <c r="G131" s="2">
        <f>IFERROR(__xludf.DUMMYFUNCTION("""COMPUTED_VALUE"""),45482.66666666667)</f>
        <v>45482.66667</v>
      </c>
      <c r="H131" s="1">
        <f>IFERROR(__xludf.DUMMYFUNCTION("""COMPUTED_VALUE"""),1049.82)</f>
        <v>1049.82</v>
      </c>
      <c r="J131" s="2">
        <f>IFERROR(__xludf.DUMMYFUNCTION("""COMPUTED_VALUE"""),45482.66666666667)</f>
        <v>45482.66667</v>
      </c>
      <c r="K131" s="1">
        <f>IFERROR(__xludf.DUMMYFUNCTION("""COMPUTED_VALUE"""),1053.97)</f>
        <v>1053.97</v>
      </c>
      <c r="M131" s="2">
        <f>IFERROR(__xludf.DUMMYFUNCTION("""COMPUTED_VALUE"""),45482.66666666667)</f>
        <v>45482.66667</v>
      </c>
      <c r="N131" s="1">
        <f>IFERROR(__xludf.DUMMYFUNCTION("""COMPUTED_VALUE"""),2.278934E7)</f>
        <v>22789340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IFERROR(__xludf.DUMMYFUNCTION("""COMPUTED_VALUE"""),1055.82)</f>
        <v>1055.82</v>
      </c>
      <c r="D132" s="2">
        <f>IFERROR(__xludf.DUMMYFUNCTION("""COMPUTED_VALUE"""),45483.66666666667)</f>
        <v>45483.66667</v>
      </c>
      <c r="E132" s="1">
        <f>IFERROR(__xludf.DUMMYFUNCTION("""COMPUTED_VALUE"""),1067.42)</f>
        <v>1067.42</v>
      </c>
      <c r="G132" s="2">
        <f>IFERROR(__xludf.DUMMYFUNCTION("""COMPUTED_VALUE"""),45483.66666666667)</f>
        <v>45483.66667</v>
      </c>
      <c r="H132" s="1">
        <f>IFERROR(__xludf.DUMMYFUNCTION("""COMPUTED_VALUE"""),1052.7)</f>
        <v>1052.7</v>
      </c>
      <c r="J132" s="2">
        <f>IFERROR(__xludf.DUMMYFUNCTION("""COMPUTED_VALUE"""),45483.66666666667)</f>
        <v>45483.66667</v>
      </c>
      <c r="K132" s="1">
        <f>IFERROR(__xludf.DUMMYFUNCTION("""COMPUTED_VALUE"""),1066.98)</f>
        <v>1066.98</v>
      </c>
      <c r="M132" s="2">
        <f>IFERROR(__xludf.DUMMYFUNCTION("""COMPUTED_VALUE"""),45483.66666666667)</f>
        <v>45483.66667</v>
      </c>
      <c r="N132" s="1">
        <f>IFERROR(__xludf.DUMMYFUNCTION("""COMPUTED_VALUE"""),2.0883002E7)</f>
        <v>20883002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IFERROR(__xludf.DUMMYFUNCTION("""COMPUTED_VALUE"""),1071.4)</f>
        <v>1071.4</v>
      </c>
      <c r="D133" s="2">
        <f>IFERROR(__xludf.DUMMYFUNCTION("""COMPUTED_VALUE"""),45484.66666666667)</f>
        <v>45484.66667</v>
      </c>
      <c r="E133" s="1">
        <f>IFERROR(__xludf.DUMMYFUNCTION("""COMPUTED_VALUE"""),1085.64)</f>
        <v>1085.64</v>
      </c>
      <c r="G133" s="2">
        <f>IFERROR(__xludf.DUMMYFUNCTION("""COMPUTED_VALUE"""),45484.66666666667)</f>
        <v>45484.66667</v>
      </c>
      <c r="H133" s="1">
        <f>IFERROR(__xludf.DUMMYFUNCTION("""COMPUTED_VALUE"""),1069.2)</f>
        <v>1069.2</v>
      </c>
      <c r="J133" s="2">
        <f>IFERROR(__xludf.DUMMYFUNCTION("""COMPUTED_VALUE"""),45484.66666666667)</f>
        <v>45484.66667</v>
      </c>
      <c r="K133" s="1">
        <f>IFERROR(__xludf.DUMMYFUNCTION("""COMPUTED_VALUE"""),1074.69)</f>
        <v>1074.69</v>
      </c>
      <c r="M133" s="2">
        <f>IFERROR(__xludf.DUMMYFUNCTION("""COMPUTED_VALUE"""),45484.66666666667)</f>
        <v>45484.66667</v>
      </c>
      <c r="N133" s="1">
        <f>IFERROR(__xludf.DUMMYFUNCTION("""COMPUTED_VALUE"""),3.7024195E7)</f>
        <v>37024195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IFERROR(__xludf.DUMMYFUNCTION("""COMPUTED_VALUE"""),1083.17)</f>
        <v>1083.17</v>
      </c>
      <c r="D134" s="2">
        <f>IFERROR(__xludf.DUMMYFUNCTION("""COMPUTED_VALUE"""),45485.66666666667)</f>
        <v>45485.66667</v>
      </c>
      <c r="E134" s="1">
        <f>IFERROR(__xludf.DUMMYFUNCTION("""COMPUTED_VALUE"""),1096.15)</f>
        <v>1096.15</v>
      </c>
      <c r="G134" s="2">
        <f>IFERROR(__xludf.DUMMYFUNCTION("""COMPUTED_VALUE"""),45485.66666666667)</f>
        <v>45485.66667</v>
      </c>
      <c r="H134" s="1">
        <f>IFERROR(__xludf.DUMMYFUNCTION("""COMPUTED_VALUE"""),1083.17)</f>
        <v>1083.17</v>
      </c>
      <c r="J134" s="2">
        <f>IFERROR(__xludf.DUMMYFUNCTION("""COMPUTED_VALUE"""),45485.66666666667)</f>
        <v>45485.66667</v>
      </c>
      <c r="K134" s="1">
        <f>IFERROR(__xludf.DUMMYFUNCTION("""COMPUTED_VALUE"""),1092.75)</f>
        <v>1092.75</v>
      </c>
      <c r="M134" s="2">
        <f>IFERROR(__xludf.DUMMYFUNCTION("""COMPUTED_VALUE"""),45485.66666666667)</f>
        <v>45485.66667</v>
      </c>
      <c r="N134" s="1">
        <f>IFERROR(__xludf.DUMMYFUNCTION("""COMPUTED_VALUE"""),3.2103053E7)</f>
        <v>32103053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IFERROR(__xludf.DUMMYFUNCTION("""COMPUTED_VALUE"""),1090.49)</f>
        <v>1090.49</v>
      </c>
      <c r="D135" s="2">
        <f>IFERROR(__xludf.DUMMYFUNCTION("""COMPUTED_VALUE"""),45488.66666666667)</f>
        <v>45488.66667</v>
      </c>
      <c r="E135" s="1">
        <f>IFERROR(__xludf.DUMMYFUNCTION("""COMPUTED_VALUE"""),1097.82)</f>
        <v>1097.82</v>
      </c>
      <c r="G135" s="2">
        <f>IFERROR(__xludf.DUMMYFUNCTION("""COMPUTED_VALUE"""),45488.66666666667)</f>
        <v>45488.66667</v>
      </c>
      <c r="H135" s="1">
        <f>IFERROR(__xludf.DUMMYFUNCTION("""COMPUTED_VALUE"""),1088.41)</f>
        <v>1088.41</v>
      </c>
      <c r="J135" s="2">
        <f>IFERROR(__xludf.DUMMYFUNCTION("""COMPUTED_VALUE"""),45488.66666666667)</f>
        <v>45488.66667</v>
      </c>
      <c r="K135" s="1">
        <f>IFERROR(__xludf.DUMMYFUNCTION("""COMPUTED_VALUE"""),1093.06)</f>
        <v>1093.06</v>
      </c>
      <c r="M135" s="2">
        <f>IFERROR(__xludf.DUMMYFUNCTION("""COMPUTED_VALUE"""),45488.66666666667)</f>
        <v>45488.66667</v>
      </c>
      <c r="N135" s="1">
        <f>IFERROR(__xludf.DUMMYFUNCTION("""COMPUTED_VALUE"""),3.1099801E7)</f>
        <v>31099801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IFERROR(__xludf.DUMMYFUNCTION("""COMPUTED_VALUE"""),1094.71)</f>
        <v>1094.71</v>
      </c>
      <c r="D136" s="2">
        <f>IFERROR(__xludf.DUMMYFUNCTION("""COMPUTED_VALUE"""),45489.66666666667)</f>
        <v>45489.66667</v>
      </c>
      <c r="E136" s="1">
        <f>IFERROR(__xludf.DUMMYFUNCTION("""COMPUTED_VALUE"""),1107.06)</f>
        <v>1107.06</v>
      </c>
      <c r="G136" s="2">
        <f>IFERROR(__xludf.DUMMYFUNCTION("""COMPUTED_VALUE"""),45489.66666666667)</f>
        <v>45489.66667</v>
      </c>
      <c r="H136" s="1">
        <f>IFERROR(__xludf.DUMMYFUNCTION("""COMPUTED_VALUE"""),1094.71)</f>
        <v>1094.71</v>
      </c>
      <c r="J136" s="2">
        <f>IFERROR(__xludf.DUMMYFUNCTION("""COMPUTED_VALUE"""),45489.66666666667)</f>
        <v>45489.66667</v>
      </c>
      <c r="K136" s="1">
        <f>IFERROR(__xludf.DUMMYFUNCTION("""COMPUTED_VALUE"""),1106.2)</f>
        <v>1106.2</v>
      </c>
      <c r="M136" s="2">
        <f>IFERROR(__xludf.DUMMYFUNCTION("""COMPUTED_VALUE"""),45489.66666666667)</f>
        <v>45489.66667</v>
      </c>
      <c r="N136" s="1">
        <f>IFERROR(__xludf.DUMMYFUNCTION("""COMPUTED_VALUE"""),3.0173088E7)</f>
        <v>30173088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IFERROR(__xludf.DUMMYFUNCTION("""COMPUTED_VALUE"""),1105.42)</f>
        <v>1105.42</v>
      </c>
      <c r="D137" s="2">
        <f>IFERROR(__xludf.DUMMYFUNCTION("""COMPUTED_VALUE"""),45490.66666666667)</f>
        <v>45490.66667</v>
      </c>
      <c r="E137" s="1">
        <f>IFERROR(__xludf.DUMMYFUNCTION("""COMPUTED_VALUE"""),1105.42)</f>
        <v>1105.42</v>
      </c>
      <c r="G137" s="2">
        <f>IFERROR(__xludf.DUMMYFUNCTION("""COMPUTED_VALUE"""),45490.66666666667)</f>
        <v>45490.66667</v>
      </c>
      <c r="H137" s="1">
        <f>IFERROR(__xludf.DUMMYFUNCTION("""COMPUTED_VALUE"""),1086.55)</f>
        <v>1086.55</v>
      </c>
      <c r="J137" s="2">
        <f>IFERROR(__xludf.DUMMYFUNCTION("""COMPUTED_VALUE"""),45490.66666666667)</f>
        <v>45490.66667</v>
      </c>
      <c r="K137" s="1">
        <f>IFERROR(__xludf.DUMMYFUNCTION("""COMPUTED_VALUE"""),1089.07)</f>
        <v>1089.07</v>
      </c>
      <c r="M137" s="2">
        <f>IFERROR(__xludf.DUMMYFUNCTION("""COMPUTED_VALUE"""),45490.66666666667)</f>
        <v>45490.66667</v>
      </c>
      <c r="N137" s="1">
        <f>IFERROR(__xludf.DUMMYFUNCTION("""COMPUTED_VALUE"""),2.7913301E7)</f>
        <v>27913301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IFERROR(__xludf.DUMMYFUNCTION("""COMPUTED_VALUE"""),1088.34)</f>
        <v>1088.34</v>
      </c>
      <c r="D138" s="2">
        <f>IFERROR(__xludf.DUMMYFUNCTION("""COMPUTED_VALUE"""),45491.66666666667)</f>
        <v>45491.66667</v>
      </c>
      <c r="E138" s="1">
        <f>IFERROR(__xludf.DUMMYFUNCTION("""COMPUTED_VALUE"""),1099.79)</f>
        <v>1099.79</v>
      </c>
      <c r="G138" s="2">
        <f>IFERROR(__xludf.DUMMYFUNCTION("""COMPUTED_VALUE"""),45491.66666666667)</f>
        <v>45491.66667</v>
      </c>
      <c r="H138" s="1">
        <f>IFERROR(__xludf.DUMMYFUNCTION("""COMPUTED_VALUE"""),1082.15)</f>
        <v>1082.15</v>
      </c>
      <c r="J138" s="2">
        <f>IFERROR(__xludf.DUMMYFUNCTION("""COMPUTED_VALUE"""),45491.66666666667)</f>
        <v>45491.66667</v>
      </c>
      <c r="K138" s="1">
        <f>IFERROR(__xludf.DUMMYFUNCTION("""COMPUTED_VALUE"""),1084.82)</f>
        <v>1084.82</v>
      </c>
      <c r="M138" s="2">
        <f>IFERROR(__xludf.DUMMYFUNCTION("""COMPUTED_VALUE"""),45491.66666666667)</f>
        <v>45491.66667</v>
      </c>
      <c r="N138" s="1">
        <f>IFERROR(__xludf.DUMMYFUNCTION("""COMPUTED_VALUE"""),2.4370939E7)</f>
        <v>24370939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IFERROR(__xludf.DUMMYFUNCTION("""COMPUTED_VALUE"""),1083.53)</f>
        <v>1083.53</v>
      </c>
      <c r="D139" s="2">
        <f>IFERROR(__xludf.DUMMYFUNCTION("""COMPUTED_VALUE"""),45492.66666666667)</f>
        <v>45492.66667</v>
      </c>
      <c r="E139" s="1">
        <f>IFERROR(__xludf.DUMMYFUNCTION("""COMPUTED_VALUE"""),1083.97)</f>
        <v>1083.97</v>
      </c>
      <c r="G139" s="2">
        <f>IFERROR(__xludf.DUMMYFUNCTION("""COMPUTED_VALUE"""),45492.66666666667)</f>
        <v>45492.66667</v>
      </c>
      <c r="H139" s="1">
        <f>IFERROR(__xludf.DUMMYFUNCTION("""COMPUTED_VALUE"""),1065.93)</f>
        <v>1065.93</v>
      </c>
      <c r="J139" s="2">
        <f>IFERROR(__xludf.DUMMYFUNCTION("""COMPUTED_VALUE"""),45492.66666666667)</f>
        <v>45492.66667</v>
      </c>
      <c r="K139" s="1">
        <f>IFERROR(__xludf.DUMMYFUNCTION("""COMPUTED_VALUE"""),1068.22)</f>
        <v>1068.22</v>
      </c>
      <c r="M139" s="2">
        <f>IFERROR(__xludf.DUMMYFUNCTION("""COMPUTED_VALUE"""),45492.66666666667)</f>
        <v>45492.66667</v>
      </c>
      <c r="N139" s="1">
        <f>IFERROR(__xludf.DUMMYFUNCTION("""COMPUTED_VALUE"""),2.1389585E7)</f>
        <v>21389585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IFERROR(__xludf.DUMMYFUNCTION("""COMPUTED_VALUE"""),1072.36)</f>
        <v>1072.36</v>
      </c>
      <c r="D140" s="2">
        <f>IFERROR(__xludf.DUMMYFUNCTION("""COMPUTED_VALUE"""),45495.66666666667)</f>
        <v>45495.66667</v>
      </c>
      <c r="E140" s="1">
        <f>IFERROR(__xludf.DUMMYFUNCTION("""COMPUTED_VALUE"""),1093.27)</f>
        <v>1093.27</v>
      </c>
      <c r="G140" s="2">
        <f>IFERROR(__xludf.DUMMYFUNCTION("""COMPUTED_VALUE"""),45495.66666666667)</f>
        <v>45495.66667</v>
      </c>
      <c r="H140" s="1">
        <f>IFERROR(__xludf.DUMMYFUNCTION("""COMPUTED_VALUE"""),1069.97)</f>
        <v>1069.97</v>
      </c>
      <c r="J140" s="2">
        <f>IFERROR(__xludf.DUMMYFUNCTION("""COMPUTED_VALUE"""),45495.66666666667)</f>
        <v>45495.66667</v>
      </c>
      <c r="K140" s="1">
        <f>IFERROR(__xludf.DUMMYFUNCTION("""COMPUTED_VALUE"""),1089.18)</f>
        <v>1089.18</v>
      </c>
      <c r="M140" s="2">
        <f>IFERROR(__xludf.DUMMYFUNCTION("""COMPUTED_VALUE"""),45495.66666666667)</f>
        <v>45495.66667</v>
      </c>
      <c r="N140" s="1">
        <f>IFERROR(__xludf.DUMMYFUNCTION("""COMPUTED_VALUE"""),5.7120898E7)</f>
        <v>57120898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IFERROR(__xludf.DUMMYFUNCTION("""COMPUTED_VALUE"""),1083.32)</f>
        <v>1083.32</v>
      </c>
      <c r="D141" s="2">
        <f>IFERROR(__xludf.DUMMYFUNCTION("""COMPUTED_VALUE"""),45496.66666666667)</f>
        <v>45496.66667</v>
      </c>
      <c r="E141" s="1">
        <f>IFERROR(__xludf.DUMMYFUNCTION("""COMPUTED_VALUE"""),1085.21)</f>
        <v>1085.21</v>
      </c>
      <c r="G141" s="2">
        <f>IFERROR(__xludf.DUMMYFUNCTION("""COMPUTED_VALUE"""),45496.66666666667)</f>
        <v>45496.66667</v>
      </c>
      <c r="H141" s="1">
        <f>IFERROR(__xludf.DUMMYFUNCTION("""COMPUTED_VALUE"""),1073.01)</f>
        <v>1073.01</v>
      </c>
      <c r="J141" s="2">
        <f>IFERROR(__xludf.DUMMYFUNCTION("""COMPUTED_VALUE"""),45496.66666666667)</f>
        <v>45496.66667</v>
      </c>
      <c r="K141" s="1">
        <f>IFERROR(__xludf.DUMMYFUNCTION("""COMPUTED_VALUE"""),1079.89)</f>
        <v>1079.89</v>
      </c>
      <c r="M141" s="2">
        <f>IFERROR(__xludf.DUMMYFUNCTION("""COMPUTED_VALUE"""),45496.66666666667)</f>
        <v>45496.66667</v>
      </c>
      <c r="N141" s="1">
        <f>IFERROR(__xludf.DUMMYFUNCTION("""COMPUTED_VALUE"""),3.0901197E7)</f>
        <v>30901197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IFERROR(__xludf.DUMMYFUNCTION("""COMPUTED_VALUE"""),1082.51)</f>
        <v>1082.51</v>
      </c>
      <c r="D142" s="2">
        <f>IFERROR(__xludf.DUMMYFUNCTION("""COMPUTED_VALUE"""),45497.66666666667)</f>
        <v>45497.66667</v>
      </c>
      <c r="E142" s="1">
        <f>IFERROR(__xludf.DUMMYFUNCTION("""COMPUTED_VALUE"""),1095.22)</f>
        <v>1095.22</v>
      </c>
      <c r="G142" s="2">
        <f>IFERROR(__xludf.DUMMYFUNCTION("""COMPUTED_VALUE"""),45497.66666666667)</f>
        <v>45497.66667</v>
      </c>
      <c r="H142" s="1">
        <f>IFERROR(__xludf.DUMMYFUNCTION("""COMPUTED_VALUE"""),1077.56)</f>
        <v>1077.56</v>
      </c>
      <c r="J142" s="2">
        <f>IFERROR(__xludf.DUMMYFUNCTION("""COMPUTED_VALUE"""),45497.66666666667)</f>
        <v>45497.66667</v>
      </c>
      <c r="K142" s="1">
        <f>IFERROR(__xludf.DUMMYFUNCTION("""COMPUTED_VALUE"""),1080.05)</f>
        <v>1080.05</v>
      </c>
      <c r="M142" s="2">
        <f>IFERROR(__xludf.DUMMYFUNCTION("""COMPUTED_VALUE"""),45497.66666666667)</f>
        <v>45497.66667</v>
      </c>
      <c r="N142" s="1">
        <f>IFERROR(__xludf.DUMMYFUNCTION("""COMPUTED_VALUE"""),3.0710341E7)</f>
        <v>30710341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IFERROR(__xludf.DUMMYFUNCTION("""COMPUTED_VALUE"""),1083.56)</f>
        <v>1083.56</v>
      </c>
      <c r="D143" s="2">
        <f>IFERROR(__xludf.DUMMYFUNCTION("""COMPUTED_VALUE"""),45498.66666666667)</f>
        <v>45498.66667</v>
      </c>
      <c r="E143" s="1">
        <f>IFERROR(__xludf.DUMMYFUNCTION("""COMPUTED_VALUE"""),1096.81)</f>
        <v>1096.81</v>
      </c>
      <c r="G143" s="2">
        <f>IFERROR(__xludf.DUMMYFUNCTION("""COMPUTED_VALUE"""),45498.66666666667)</f>
        <v>45498.66667</v>
      </c>
      <c r="H143" s="1">
        <f>IFERROR(__xludf.DUMMYFUNCTION("""COMPUTED_VALUE"""),1082.65)</f>
        <v>1082.65</v>
      </c>
      <c r="J143" s="2">
        <f>IFERROR(__xludf.DUMMYFUNCTION("""COMPUTED_VALUE"""),45498.66666666667)</f>
        <v>45498.66667</v>
      </c>
      <c r="K143" s="1">
        <f>IFERROR(__xludf.DUMMYFUNCTION("""COMPUTED_VALUE"""),1084.54)</f>
        <v>1084.54</v>
      </c>
      <c r="M143" s="2">
        <f>IFERROR(__xludf.DUMMYFUNCTION("""COMPUTED_VALUE"""),45498.66666666667)</f>
        <v>45498.66667</v>
      </c>
      <c r="N143" s="1">
        <f>IFERROR(__xludf.DUMMYFUNCTION("""COMPUTED_VALUE"""),2.7086244E7)</f>
        <v>27086244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IFERROR(__xludf.DUMMYFUNCTION("""COMPUTED_VALUE"""),1086.78)</f>
        <v>1086.78</v>
      </c>
      <c r="D144" s="2">
        <f>IFERROR(__xludf.DUMMYFUNCTION("""COMPUTED_VALUE"""),45499.66666666667)</f>
        <v>45499.66667</v>
      </c>
      <c r="E144" s="1">
        <f>IFERROR(__xludf.DUMMYFUNCTION("""COMPUTED_VALUE"""),1101.24)</f>
        <v>1101.24</v>
      </c>
      <c r="G144" s="2">
        <f>IFERROR(__xludf.DUMMYFUNCTION("""COMPUTED_VALUE"""),45499.66666666667)</f>
        <v>45499.66667</v>
      </c>
      <c r="H144" s="1">
        <f>IFERROR(__xludf.DUMMYFUNCTION("""COMPUTED_VALUE"""),1085.06)</f>
        <v>1085.06</v>
      </c>
      <c r="J144" s="2">
        <f>IFERROR(__xludf.DUMMYFUNCTION("""COMPUTED_VALUE"""),45499.66666666667)</f>
        <v>45499.66667</v>
      </c>
      <c r="K144" s="1">
        <f>IFERROR(__xludf.DUMMYFUNCTION("""COMPUTED_VALUE"""),1100.41)</f>
        <v>1100.41</v>
      </c>
      <c r="M144" s="2">
        <f>IFERROR(__xludf.DUMMYFUNCTION("""COMPUTED_VALUE"""),45499.66666666667)</f>
        <v>45499.66667</v>
      </c>
      <c r="N144" s="1">
        <f>IFERROR(__xludf.DUMMYFUNCTION("""COMPUTED_VALUE"""),2.4486603E7)</f>
        <v>24486603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IFERROR(__xludf.DUMMYFUNCTION("""COMPUTED_VALUE"""),1104.31)</f>
        <v>1104.31</v>
      </c>
      <c r="D145" s="2">
        <f>IFERROR(__xludf.DUMMYFUNCTION("""COMPUTED_VALUE"""),45502.66666666667)</f>
        <v>45502.66667</v>
      </c>
      <c r="E145" s="1">
        <f>IFERROR(__xludf.DUMMYFUNCTION("""COMPUTED_VALUE"""),1113.17)</f>
        <v>1113.17</v>
      </c>
      <c r="G145" s="2">
        <f>IFERROR(__xludf.DUMMYFUNCTION("""COMPUTED_VALUE"""),45502.66666666667)</f>
        <v>45502.66667</v>
      </c>
      <c r="H145" s="1">
        <f>IFERROR(__xludf.DUMMYFUNCTION("""COMPUTED_VALUE"""),1097.94)</f>
        <v>1097.94</v>
      </c>
      <c r="J145" s="2">
        <f>IFERROR(__xludf.DUMMYFUNCTION("""COMPUTED_VALUE"""),45502.66666666667)</f>
        <v>45502.66667</v>
      </c>
      <c r="K145" s="1">
        <f>IFERROR(__xludf.DUMMYFUNCTION("""COMPUTED_VALUE"""),1110.31)</f>
        <v>1110.31</v>
      </c>
      <c r="M145" s="2">
        <f>IFERROR(__xludf.DUMMYFUNCTION("""COMPUTED_VALUE"""),45502.66666666667)</f>
        <v>45502.66667</v>
      </c>
      <c r="N145" s="1">
        <f>IFERROR(__xludf.DUMMYFUNCTION("""COMPUTED_VALUE"""),2.5179388E7)</f>
        <v>25179388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IFERROR(__xludf.DUMMYFUNCTION("""COMPUTED_VALUE"""),1111.64)</f>
        <v>1111.64</v>
      </c>
      <c r="D146" s="2">
        <f>IFERROR(__xludf.DUMMYFUNCTION("""COMPUTED_VALUE"""),45503.66666666667)</f>
        <v>45503.66667</v>
      </c>
      <c r="E146" s="1">
        <f>IFERROR(__xludf.DUMMYFUNCTION("""COMPUTED_VALUE"""),1124.53)</f>
        <v>1124.53</v>
      </c>
      <c r="G146" s="2">
        <f>IFERROR(__xludf.DUMMYFUNCTION("""COMPUTED_VALUE"""),45503.66666666667)</f>
        <v>45503.66667</v>
      </c>
      <c r="H146" s="1">
        <f>IFERROR(__xludf.DUMMYFUNCTION("""COMPUTED_VALUE"""),1111.4)</f>
        <v>1111.4</v>
      </c>
      <c r="J146" s="2">
        <f>IFERROR(__xludf.DUMMYFUNCTION("""COMPUTED_VALUE"""),45503.66666666667)</f>
        <v>45503.66667</v>
      </c>
      <c r="K146" s="1">
        <f>IFERROR(__xludf.DUMMYFUNCTION("""COMPUTED_VALUE"""),1118.28)</f>
        <v>1118.28</v>
      </c>
      <c r="M146" s="2">
        <f>IFERROR(__xludf.DUMMYFUNCTION("""COMPUTED_VALUE"""),45503.66666666667)</f>
        <v>45503.66667</v>
      </c>
      <c r="N146" s="1">
        <f>IFERROR(__xludf.DUMMYFUNCTION("""COMPUTED_VALUE"""),2.5087924E7)</f>
        <v>25087924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IFERROR(__xludf.DUMMYFUNCTION("""COMPUTED_VALUE"""),1125.4)</f>
        <v>1125.4</v>
      </c>
      <c r="D147" s="2">
        <f>IFERROR(__xludf.DUMMYFUNCTION("""COMPUTED_VALUE"""),45504.66666666667)</f>
        <v>45504.66667</v>
      </c>
      <c r="E147" s="1">
        <f>IFERROR(__xludf.DUMMYFUNCTION("""COMPUTED_VALUE"""),1137.72)</f>
        <v>1137.72</v>
      </c>
      <c r="G147" s="2">
        <f>IFERROR(__xludf.DUMMYFUNCTION("""COMPUTED_VALUE"""),45504.66666666667)</f>
        <v>45504.66667</v>
      </c>
      <c r="H147" s="1">
        <f>IFERROR(__xludf.DUMMYFUNCTION("""COMPUTED_VALUE"""),1114.72)</f>
        <v>1114.72</v>
      </c>
      <c r="J147" s="2">
        <f>IFERROR(__xludf.DUMMYFUNCTION("""COMPUTED_VALUE"""),45504.66666666667)</f>
        <v>45504.66667</v>
      </c>
      <c r="K147" s="1">
        <f>IFERROR(__xludf.DUMMYFUNCTION("""COMPUTED_VALUE"""),1124.41)</f>
        <v>1124.41</v>
      </c>
      <c r="M147" s="2">
        <f>IFERROR(__xludf.DUMMYFUNCTION("""COMPUTED_VALUE"""),45504.66666666667)</f>
        <v>45504.66667</v>
      </c>
      <c r="N147" s="1">
        <f>IFERROR(__xludf.DUMMYFUNCTION("""COMPUTED_VALUE"""),3.3020184E7)</f>
        <v>33020184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IFERROR(__xludf.DUMMYFUNCTION("""COMPUTED_VALUE"""),1123.15)</f>
        <v>1123.15</v>
      </c>
      <c r="D148" s="2">
        <f>IFERROR(__xludf.DUMMYFUNCTION("""COMPUTED_VALUE"""),45505.66666666667)</f>
        <v>45505.66667</v>
      </c>
      <c r="E148" s="1">
        <f>IFERROR(__xludf.DUMMYFUNCTION("""COMPUTED_VALUE"""),1123.15)</f>
        <v>1123.15</v>
      </c>
      <c r="G148" s="2">
        <f>IFERROR(__xludf.DUMMYFUNCTION("""COMPUTED_VALUE"""),45505.66666666667)</f>
        <v>45505.66667</v>
      </c>
      <c r="H148" s="1">
        <f>IFERROR(__xludf.DUMMYFUNCTION("""COMPUTED_VALUE"""),1085.66)</f>
        <v>1085.66</v>
      </c>
      <c r="J148" s="2">
        <f>IFERROR(__xludf.DUMMYFUNCTION("""COMPUTED_VALUE"""),45505.66666666667)</f>
        <v>45505.66667</v>
      </c>
      <c r="K148" s="1">
        <f>IFERROR(__xludf.DUMMYFUNCTION("""COMPUTED_VALUE"""),1092.94)</f>
        <v>1092.94</v>
      </c>
      <c r="M148" s="2">
        <f>IFERROR(__xludf.DUMMYFUNCTION("""COMPUTED_VALUE"""),45505.66666666667)</f>
        <v>45505.66667</v>
      </c>
      <c r="N148" s="1">
        <f>IFERROR(__xludf.DUMMYFUNCTION("""COMPUTED_VALUE"""),3.7299698E7)</f>
        <v>37299698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IFERROR(__xludf.DUMMYFUNCTION("""COMPUTED_VALUE"""),1091.28)</f>
        <v>1091.28</v>
      </c>
      <c r="D149" s="2">
        <f>IFERROR(__xludf.DUMMYFUNCTION("""COMPUTED_VALUE"""),45506.66666666667)</f>
        <v>45506.66667</v>
      </c>
      <c r="E149" s="1">
        <f>IFERROR(__xludf.DUMMYFUNCTION("""COMPUTED_VALUE"""),1091.28)</f>
        <v>1091.28</v>
      </c>
      <c r="G149" s="2">
        <f>IFERROR(__xludf.DUMMYFUNCTION("""COMPUTED_VALUE"""),45506.66666666667)</f>
        <v>45506.66667</v>
      </c>
      <c r="H149" s="1">
        <f>IFERROR(__xludf.DUMMYFUNCTION("""COMPUTED_VALUE"""),1072.1)</f>
        <v>1072.1</v>
      </c>
      <c r="J149" s="2">
        <f>IFERROR(__xludf.DUMMYFUNCTION("""COMPUTED_VALUE"""),45506.66666666667)</f>
        <v>45506.66667</v>
      </c>
      <c r="K149" s="1">
        <f>IFERROR(__xludf.DUMMYFUNCTION("""COMPUTED_VALUE"""),1086.53)</f>
        <v>1086.53</v>
      </c>
      <c r="M149" s="2">
        <f>IFERROR(__xludf.DUMMYFUNCTION("""COMPUTED_VALUE"""),45506.66666666667)</f>
        <v>45506.66667</v>
      </c>
      <c r="N149" s="1">
        <f>IFERROR(__xludf.DUMMYFUNCTION("""COMPUTED_VALUE"""),2.5159746E7)</f>
        <v>25159746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IFERROR(__xludf.DUMMYFUNCTION("""COMPUTED_VALUE"""),1056.63)</f>
        <v>1056.63</v>
      </c>
      <c r="D150" s="2">
        <f>IFERROR(__xludf.DUMMYFUNCTION("""COMPUTED_VALUE"""),45509.66666666667)</f>
        <v>45509.66667</v>
      </c>
      <c r="E150" s="1">
        <f>IFERROR(__xludf.DUMMYFUNCTION("""COMPUTED_VALUE"""),1063.7)</f>
        <v>1063.7</v>
      </c>
      <c r="G150" s="2">
        <f>IFERROR(__xludf.DUMMYFUNCTION("""COMPUTED_VALUE"""),45509.66666666667)</f>
        <v>45509.66667</v>
      </c>
      <c r="H150" s="1">
        <f>IFERROR(__xludf.DUMMYFUNCTION("""COMPUTED_VALUE"""),1033.39)</f>
        <v>1033.39</v>
      </c>
      <c r="J150" s="2">
        <f>IFERROR(__xludf.DUMMYFUNCTION("""COMPUTED_VALUE"""),45509.66666666667)</f>
        <v>45509.66667</v>
      </c>
      <c r="K150" s="1">
        <f>IFERROR(__xludf.DUMMYFUNCTION("""COMPUTED_VALUE"""),1051.37)</f>
        <v>1051.37</v>
      </c>
      <c r="M150" s="2">
        <f>IFERROR(__xludf.DUMMYFUNCTION("""COMPUTED_VALUE"""),45509.66666666667)</f>
        <v>45509.66667</v>
      </c>
      <c r="N150" s="1">
        <f>IFERROR(__xludf.DUMMYFUNCTION("""COMPUTED_VALUE"""),3.7144516E7)</f>
        <v>37144516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IFERROR(__xludf.DUMMYFUNCTION("""COMPUTED_VALUE"""),1055.28)</f>
        <v>1055.28</v>
      </c>
      <c r="D151" s="2">
        <f>IFERROR(__xludf.DUMMYFUNCTION("""COMPUTED_VALUE"""),45510.66666666667)</f>
        <v>45510.66667</v>
      </c>
      <c r="E151" s="1">
        <f>IFERROR(__xludf.DUMMYFUNCTION("""COMPUTED_VALUE"""),1073.19)</f>
        <v>1073.19</v>
      </c>
      <c r="G151" s="2">
        <f>IFERROR(__xludf.DUMMYFUNCTION("""COMPUTED_VALUE"""),45510.66666666667)</f>
        <v>45510.66667</v>
      </c>
      <c r="H151" s="1">
        <f>IFERROR(__xludf.DUMMYFUNCTION("""COMPUTED_VALUE"""),1051.48)</f>
        <v>1051.48</v>
      </c>
      <c r="J151" s="2">
        <f>IFERROR(__xludf.DUMMYFUNCTION("""COMPUTED_VALUE"""),45510.66666666667)</f>
        <v>45510.66667</v>
      </c>
      <c r="K151" s="1">
        <f>IFERROR(__xludf.DUMMYFUNCTION("""COMPUTED_VALUE"""),1062.57)</f>
        <v>1062.57</v>
      </c>
      <c r="M151" s="2">
        <f>IFERROR(__xludf.DUMMYFUNCTION("""COMPUTED_VALUE"""),45510.66666666667)</f>
        <v>45510.66667</v>
      </c>
      <c r="N151" s="1">
        <f>IFERROR(__xludf.DUMMYFUNCTION("""COMPUTED_VALUE"""),2.9120954E7)</f>
        <v>29120954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IFERROR(__xludf.DUMMYFUNCTION("""COMPUTED_VALUE"""),1064.73)</f>
        <v>1064.73</v>
      </c>
      <c r="D152" s="2">
        <f>IFERROR(__xludf.DUMMYFUNCTION("""COMPUTED_VALUE"""),45511.66666666667)</f>
        <v>45511.66667</v>
      </c>
      <c r="E152" s="1">
        <f>IFERROR(__xludf.DUMMYFUNCTION("""COMPUTED_VALUE"""),1074.46)</f>
        <v>1074.46</v>
      </c>
      <c r="G152" s="2">
        <f>IFERROR(__xludf.DUMMYFUNCTION("""COMPUTED_VALUE"""),45511.66666666667)</f>
        <v>45511.66667</v>
      </c>
      <c r="H152" s="1">
        <f>IFERROR(__xludf.DUMMYFUNCTION("""COMPUTED_VALUE"""),1038.49)</f>
        <v>1038.49</v>
      </c>
      <c r="J152" s="2">
        <f>IFERROR(__xludf.DUMMYFUNCTION("""COMPUTED_VALUE"""),45511.66666666667)</f>
        <v>45511.66667</v>
      </c>
      <c r="K152" s="1">
        <f>IFERROR(__xludf.DUMMYFUNCTION("""COMPUTED_VALUE"""),1039.27)</f>
        <v>1039.27</v>
      </c>
      <c r="M152" s="2">
        <f>IFERROR(__xludf.DUMMYFUNCTION("""COMPUTED_VALUE"""),45511.66666666667)</f>
        <v>45511.66667</v>
      </c>
      <c r="N152" s="1">
        <f>IFERROR(__xludf.DUMMYFUNCTION("""COMPUTED_VALUE"""),2.5489496E7)</f>
        <v>25489496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IFERROR(__xludf.DUMMYFUNCTION("""COMPUTED_VALUE"""),1043.97)</f>
        <v>1043.97</v>
      </c>
      <c r="D153" s="2">
        <f>IFERROR(__xludf.DUMMYFUNCTION("""COMPUTED_VALUE"""),45512.66666666667)</f>
        <v>45512.66667</v>
      </c>
      <c r="E153" s="1">
        <f>IFERROR(__xludf.DUMMYFUNCTION("""COMPUTED_VALUE"""),1066.83)</f>
        <v>1066.83</v>
      </c>
      <c r="G153" s="2">
        <f>IFERROR(__xludf.DUMMYFUNCTION("""COMPUTED_VALUE"""),45512.66666666667)</f>
        <v>45512.66667</v>
      </c>
      <c r="H153" s="1">
        <f>IFERROR(__xludf.DUMMYFUNCTION("""COMPUTED_VALUE"""),1043.97)</f>
        <v>1043.97</v>
      </c>
      <c r="J153" s="2">
        <f>IFERROR(__xludf.DUMMYFUNCTION("""COMPUTED_VALUE"""),45512.66666666667)</f>
        <v>45512.66667</v>
      </c>
      <c r="K153" s="1">
        <f>IFERROR(__xludf.DUMMYFUNCTION("""COMPUTED_VALUE"""),1066.41)</f>
        <v>1066.41</v>
      </c>
      <c r="M153" s="2">
        <f>IFERROR(__xludf.DUMMYFUNCTION("""COMPUTED_VALUE"""),45512.66666666667)</f>
        <v>45512.66667</v>
      </c>
      <c r="N153" s="1">
        <f>IFERROR(__xludf.DUMMYFUNCTION("""COMPUTED_VALUE"""),2.6641968E7)</f>
        <v>26641968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IFERROR(__xludf.DUMMYFUNCTION("""COMPUTED_VALUE"""),1073.94)</f>
        <v>1073.94</v>
      </c>
      <c r="D154" s="2">
        <f>IFERROR(__xludf.DUMMYFUNCTION("""COMPUTED_VALUE"""),45513.66666666667)</f>
        <v>45513.66667</v>
      </c>
      <c r="E154" s="1">
        <f>IFERROR(__xludf.DUMMYFUNCTION("""COMPUTED_VALUE"""),1080.4)</f>
        <v>1080.4</v>
      </c>
      <c r="G154" s="2">
        <f>IFERROR(__xludf.DUMMYFUNCTION("""COMPUTED_VALUE"""),45513.66666666667)</f>
        <v>45513.66667</v>
      </c>
      <c r="H154" s="1">
        <f>IFERROR(__xludf.DUMMYFUNCTION("""COMPUTED_VALUE"""),1064.3)</f>
        <v>1064.3</v>
      </c>
      <c r="J154" s="2">
        <f>IFERROR(__xludf.DUMMYFUNCTION("""COMPUTED_VALUE"""),45513.66666666667)</f>
        <v>45513.66667</v>
      </c>
      <c r="K154" s="1">
        <f>IFERROR(__xludf.DUMMYFUNCTION("""COMPUTED_VALUE"""),1073.17)</f>
        <v>1073.17</v>
      </c>
      <c r="M154" s="2">
        <f>IFERROR(__xludf.DUMMYFUNCTION("""COMPUTED_VALUE"""),45513.66666666667)</f>
        <v>45513.66667</v>
      </c>
      <c r="N154" s="1">
        <f>IFERROR(__xludf.DUMMYFUNCTION("""COMPUTED_VALUE"""),3.2903979E7)</f>
        <v>32903979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IFERROR(__xludf.DUMMYFUNCTION("""COMPUTED_VALUE"""),1072.73)</f>
        <v>1072.73</v>
      </c>
      <c r="D155" s="2">
        <f>IFERROR(__xludf.DUMMYFUNCTION("""COMPUTED_VALUE"""),45516.66666666667)</f>
        <v>45516.66667</v>
      </c>
      <c r="E155" s="1">
        <f>IFERROR(__xludf.DUMMYFUNCTION("""COMPUTED_VALUE"""),1084.83)</f>
        <v>1084.83</v>
      </c>
      <c r="G155" s="2">
        <f>IFERROR(__xludf.DUMMYFUNCTION("""COMPUTED_VALUE"""),45516.66666666667)</f>
        <v>45516.66667</v>
      </c>
      <c r="H155" s="1">
        <f>IFERROR(__xludf.DUMMYFUNCTION("""COMPUTED_VALUE"""),1070.77)</f>
        <v>1070.77</v>
      </c>
      <c r="J155" s="2">
        <f>IFERROR(__xludf.DUMMYFUNCTION("""COMPUTED_VALUE"""),45516.66666666667)</f>
        <v>45516.66667</v>
      </c>
      <c r="K155" s="1">
        <f>IFERROR(__xludf.DUMMYFUNCTION("""COMPUTED_VALUE"""),1072.52)</f>
        <v>1072.52</v>
      </c>
      <c r="M155" s="2">
        <f>IFERROR(__xludf.DUMMYFUNCTION("""COMPUTED_VALUE"""),45516.66666666667)</f>
        <v>45516.66667</v>
      </c>
      <c r="N155" s="1">
        <f>IFERROR(__xludf.DUMMYFUNCTION("""COMPUTED_VALUE"""),2.2105458E7)</f>
        <v>22105458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IFERROR(__xludf.DUMMYFUNCTION("""COMPUTED_VALUE"""),1081.55)</f>
        <v>1081.55</v>
      </c>
      <c r="D156" s="2">
        <f>IFERROR(__xludf.DUMMYFUNCTION("""COMPUTED_VALUE"""),45517.66666666667)</f>
        <v>45517.66667</v>
      </c>
      <c r="E156" s="1">
        <f>IFERROR(__xludf.DUMMYFUNCTION("""COMPUTED_VALUE"""),1091.64)</f>
        <v>1091.64</v>
      </c>
      <c r="G156" s="2">
        <f>IFERROR(__xludf.DUMMYFUNCTION("""COMPUTED_VALUE"""),45517.66666666667)</f>
        <v>45517.66667</v>
      </c>
      <c r="H156" s="1">
        <f>IFERROR(__xludf.DUMMYFUNCTION("""COMPUTED_VALUE"""),1077.92)</f>
        <v>1077.92</v>
      </c>
      <c r="J156" s="2">
        <f>IFERROR(__xludf.DUMMYFUNCTION("""COMPUTED_VALUE"""),45517.66666666667)</f>
        <v>45517.66667</v>
      </c>
      <c r="K156" s="1">
        <f>IFERROR(__xludf.DUMMYFUNCTION("""COMPUTED_VALUE"""),1083.71)</f>
        <v>1083.71</v>
      </c>
      <c r="M156" s="2">
        <f>IFERROR(__xludf.DUMMYFUNCTION("""COMPUTED_VALUE"""),45517.66666666667)</f>
        <v>45517.66667</v>
      </c>
      <c r="N156" s="1">
        <f>IFERROR(__xludf.DUMMYFUNCTION("""COMPUTED_VALUE"""),2.8648827E7)</f>
        <v>28648827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IFERROR(__xludf.DUMMYFUNCTION("""COMPUTED_VALUE"""),1085.13)</f>
        <v>1085.13</v>
      </c>
      <c r="D157" s="2">
        <f>IFERROR(__xludf.DUMMYFUNCTION("""COMPUTED_VALUE"""),45518.66666666667)</f>
        <v>45518.66667</v>
      </c>
      <c r="E157" s="1">
        <f>IFERROR(__xludf.DUMMYFUNCTION("""COMPUTED_VALUE"""),1087.7)</f>
        <v>1087.7</v>
      </c>
      <c r="G157" s="2">
        <f>IFERROR(__xludf.DUMMYFUNCTION("""COMPUTED_VALUE"""),45518.66666666667)</f>
        <v>45518.66667</v>
      </c>
      <c r="H157" s="1">
        <f>IFERROR(__xludf.DUMMYFUNCTION("""COMPUTED_VALUE"""),1079.51)</f>
        <v>1079.51</v>
      </c>
      <c r="J157" s="2">
        <f>IFERROR(__xludf.DUMMYFUNCTION("""COMPUTED_VALUE"""),45518.66666666667)</f>
        <v>45518.66667</v>
      </c>
      <c r="K157" s="1">
        <f>IFERROR(__xludf.DUMMYFUNCTION("""COMPUTED_VALUE"""),1083.65)</f>
        <v>1083.65</v>
      </c>
      <c r="M157" s="2">
        <f>IFERROR(__xludf.DUMMYFUNCTION("""COMPUTED_VALUE"""),45518.66666666667)</f>
        <v>45518.66667</v>
      </c>
      <c r="N157" s="1">
        <f>IFERROR(__xludf.DUMMYFUNCTION("""COMPUTED_VALUE"""),2.7566083E7)</f>
        <v>27566083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IFERROR(__xludf.DUMMYFUNCTION("""COMPUTED_VALUE"""),1094.1)</f>
        <v>1094.1</v>
      </c>
      <c r="D158" s="2">
        <f>IFERROR(__xludf.DUMMYFUNCTION("""COMPUTED_VALUE"""),45519.66666666667)</f>
        <v>45519.66667</v>
      </c>
      <c r="E158" s="1">
        <f>IFERROR(__xludf.DUMMYFUNCTION("""COMPUTED_VALUE"""),1105.29)</f>
        <v>1105.29</v>
      </c>
      <c r="G158" s="2">
        <f>IFERROR(__xludf.DUMMYFUNCTION("""COMPUTED_VALUE"""),45519.66666666667)</f>
        <v>45519.66667</v>
      </c>
      <c r="H158" s="1">
        <f>IFERROR(__xludf.DUMMYFUNCTION("""COMPUTED_VALUE"""),1093.15)</f>
        <v>1093.15</v>
      </c>
      <c r="J158" s="2">
        <f>IFERROR(__xludf.DUMMYFUNCTION("""COMPUTED_VALUE"""),45519.66666666667)</f>
        <v>45519.66667</v>
      </c>
      <c r="K158" s="1">
        <f>IFERROR(__xludf.DUMMYFUNCTION("""COMPUTED_VALUE"""),1102.07)</f>
        <v>1102.07</v>
      </c>
      <c r="M158" s="2">
        <f>IFERROR(__xludf.DUMMYFUNCTION("""COMPUTED_VALUE"""),45519.66666666667)</f>
        <v>45519.66667</v>
      </c>
      <c r="N158" s="1">
        <f>IFERROR(__xludf.DUMMYFUNCTION("""COMPUTED_VALUE"""),3.9674758E7)</f>
        <v>39674758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IFERROR(__xludf.DUMMYFUNCTION("""COMPUTED_VALUE"""),1099.99)</f>
        <v>1099.99</v>
      </c>
      <c r="D159" s="2">
        <f>IFERROR(__xludf.DUMMYFUNCTION("""COMPUTED_VALUE"""),45520.66666666667)</f>
        <v>45520.66667</v>
      </c>
      <c r="E159" s="1">
        <f>IFERROR(__xludf.DUMMYFUNCTION("""COMPUTED_VALUE"""),1117.43)</f>
        <v>1117.43</v>
      </c>
      <c r="G159" s="2">
        <f>IFERROR(__xludf.DUMMYFUNCTION("""COMPUTED_VALUE"""),45520.66666666667)</f>
        <v>45520.66667</v>
      </c>
      <c r="H159" s="1">
        <f>IFERROR(__xludf.DUMMYFUNCTION("""COMPUTED_VALUE"""),1097.15)</f>
        <v>1097.15</v>
      </c>
      <c r="J159" s="2">
        <f>IFERROR(__xludf.DUMMYFUNCTION("""COMPUTED_VALUE"""),45520.66666666667)</f>
        <v>45520.66667</v>
      </c>
      <c r="K159" s="1">
        <f>IFERROR(__xludf.DUMMYFUNCTION("""COMPUTED_VALUE"""),1112.06)</f>
        <v>1112.06</v>
      </c>
      <c r="M159" s="2">
        <f>IFERROR(__xludf.DUMMYFUNCTION("""COMPUTED_VALUE"""),45520.66666666667)</f>
        <v>45520.66667</v>
      </c>
      <c r="N159" s="1">
        <f>IFERROR(__xludf.DUMMYFUNCTION("""COMPUTED_VALUE"""),2.6483684E7)</f>
        <v>26483684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IFERROR(__xludf.DUMMYFUNCTION("""COMPUTED_VALUE"""),1109.95)</f>
        <v>1109.95</v>
      </c>
      <c r="D160" s="2">
        <f>IFERROR(__xludf.DUMMYFUNCTION("""COMPUTED_VALUE"""),45523.66666666667)</f>
        <v>45523.66667</v>
      </c>
      <c r="E160" s="1">
        <f>IFERROR(__xludf.DUMMYFUNCTION("""COMPUTED_VALUE"""),1116.98)</f>
        <v>1116.98</v>
      </c>
      <c r="G160" s="2">
        <f>IFERROR(__xludf.DUMMYFUNCTION("""COMPUTED_VALUE"""),45523.66666666667)</f>
        <v>45523.66667</v>
      </c>
      <c r="H160" s="1">
        <f>IFERROR(__xludf.DUMMYFUNCTION("""COMPUTED_VALUE"""),1104.54)</f>
        <v>1104.54</v>
      </c>
      <c r="J160" s="2">
        <f>IFERROR(__xludf.DUMMYFUNCTION("""COMPUTED_VALUE"""),45523.66666666667)</f>
        <v>45523.66667</v>
      </c>
      <c r="K160" s="1">
        <f>IFERROR(__xludf.DUMMYFUNCTION("""COMPUTED_VALUE"""),1116.98)</f>
        <v>1116.98</v>
      </c>
      <c r="M160" s="2">
        <f>IFERROR(__xludf.DUMMYFUNCTION("""COMPUTED_VALUE"""),45523.66666666667)</f>
        <v>45523.66667</v>
      </c>
      <c r="N160" s="1">
        <f>IFERROR(__xludf.DUMMYFUNCTION("""COMPUTED_VALUE"""),2.9795007E7)</f>
        <v>29795007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IFERROR(__xludf.DUMMYFUNCTION("""COMPUTED_VALUE"""),1115.61)</f>
        <v>1115.61</v>
      </c>
      <c r="D161" s="2">
        <f>IFERROR(__xludf.DUMMYFUNCTION("""COMPUTED_VALUE"""),45524.66666666667)</f>
        <v>45524.66667</v>
      </c>
      <c r="E161" s="1">
        <f>IFERROR(__xludf.DUMMYFUNCTION("""COMPUTED_VALUE"""),1121.98)</f>
        <v>1121.98</v>
      </c>
      <c r="G161" s="2">
        <f>IFERROR(__xludf.DUMMYFUNCTION("""COMPUTED_VALUE"""),45524.66666666667)</f>
        <v>45524.66667</v>
      </c>
      <c r="H161" s="1">
        <f>IFERROR(__xludf.DUMMYFUNCTION("""COMPUTED_VALUE"""),1105.12)</f>
        <v>1105.12</v>
      </c>
      <c r="J161" s="2">
        <f>IFERROR(__xludf.DUMMYFUNCTION("""COMPUTED_VALUE"""),45524.66666666667)</f>
        <v>45524.66667</v>
      </c>
      <c r="K161" s="1">
        <f>IFERROR(__xludf.DUMMYFUNCTION("""COMPUTED_VALUE"""),1119.15)</f>
        <v>1119.15</v>
      </c>
      <c r="M161" s="2">
        <f>IFERROR(__xludf.DUMMYFUNCTION("""COMPUTED_VALUE"""),45524.66666666667)</f>
        <v>45524.66667</v>
      </c>
      <c r="N161" s="1">
        <f>IFERROR(__xludf.DUMMYFUNCTION("""COMPUTED_VALUE"""),3.1055908E7)</f>
        <v>31055908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IFERROR(__xludf.DUMMYFUNCTION("""COMPUTED_VALUE"""),1123.66)</f>
        <v>1123.66</v>
      </c>
      <c r="D162" s="2">
        <f>IFERROR(__xludf.DUMMYFUNCTION("""COMPUTED_VALUE"""),45525.66666666667)</f>
        <v>45525.66667</v>
      </c>
      <c r="E162" s="1">
        <f>IFERROR(__xludf.DUMMYFUNCTION("""COMPUTED_VALUE"""),1150.37)</f>
        <v>1150.37</v>
      </c>
      <c r="G162" s="2">
        <f>IFERROR(__xludf.DUMMYFUNCTION("""COMPUTED_VALUE"""),45525.66666666667)</f>
        <v>45525.66667</v>
      </c>
      <c r="H162" s="1">
        <f>IFERROR(__xludf.DUMMYFUNCTION("""COMPUTED_VALUE"""),1123.66)</f>
        <v>1123.66</v>
      </c>
      <c r="J162" s="2">
        <f>IFERROR(__xludf.DUMMYFUNCTION("""COMPUTED_VALUE"""),45525.66666666667)</f>
        <v>45525.66667</v>
      </c>
      <c r="K162" s="1">
        <f>IFERROR(__xludf.DUMMYFUNCTION("""COMPUTED_VALUE"""),1149.89)</f>
        <v>1149.89</v>
      </c>
      <c r="M162" s="2">
        <f>IFERROR(__xludf.DUMMYFUNCTION("""COMPUTED_VALUE"""),45525.66666666667)</f>
        <v>45525.66667</v>
      </c>
      <c r="N162" s="1">
        <f>IFERROR(__xludf.DUMMYFUNCTION("""COMPUTED_VALUE"""),3.487997E7)</f>
        <v>34879970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IFERROR(__xludf.DUMMYFUNCTION("""COMPUTED_VALUE"""),1151.6)</f>
        <v>1151.6</v>
      </c>
      <c r="D163" s="2">
        <f>IFERROR(__xludf.DUMMYFUNCTION("""COMPUTED_VALUE"""),45526.66666666667)</f>
        <v>45526.66667</v>
      </c>
      <c r="E163" s="1">
        <f>IFERROR(__xludf.DUMMYFUNCTION("""COMPUTED_VALUE"""),1157.57)</f>
        <v>1157.57</v>
      </c>
      <c r="G163" s="2">
        <f>IFERROR(__xludf.DUMMYFUNCTION("""COMPUTED_VALUE"""),45526.66666666667)</f>
        <v>45526.66667</v>
      </c>
      <c r="H163" s="1">
        <f>IFERROR(__xludf.DUMMYFUNCTION("""COMPUTED_VALUE"""),1143.23)</f>
        <v>1143.23</v>
      </c>
      <c r="J163" s="2">
        <f>IFERROR(__xludf.DUMMYFUNCTION("""COMPUTED_VALUE"""),45526.66666666667)</f>
        <v>45526.66667</v>
      </c>
      <c r="K163" s="1">
        <f>IFERROR(__xludf.DUMMYFUNCTION("""COMPUTED_VALUE"""),1144.77)</f>
        <v>1144.77</v>
      </c>
      <c r="M163" s="2">
        <f>IFERROR(__xludf.DUMMYFUNCTION("""COMPUTED_VALUE"""),45526.66666666667)</f>
        <v>45526.66667</v>
      </c>
      <c r="N163" s="1">
        <f>IFERROR(__xludf.DUMMYFUNCTION("""COMPUTED_VALUE"""),1.50922114E8)</f>
        <v>150922114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IFERROR(__xludf.DUMMYFUNCTION("""COMPUTED_VALUE"""),1148.41)</f>
        <v>1148.41</v>
      </c>
      <c r="D164" s="2">
        <f>IFERROR(__xludf.DUMMYFUNCTION("""COMPUTED_VALUE"""),45527.66666666667)</f>
        <v>45527.66667</v>
      </c>
      <c r="E164" s="1">
        <f>IFERROR(__xludf.DUMMYFUNCTION("""COMPUTED_VALUE"""),1159.26)</f>
        <v>1159.26</v>
      </c>
      <c r="G164" s="2">
        <f>IFERROR(__xludf.DUMMYFUNCTION("""COMPUTED_VALUE"""),45527.66666666667)</f>
        <v>45527.66667</v>
      </c>
      <c r="H164" s="1">
        <f>IFERROR(__xludf.DUMMYFUNCTION("""COMPUTED_VALUE"""),1146.79)</f>
        <v>1146.79</v>
      </c>
      <c r="J164" s="2">
        <f>IFERROR(__xludf.DUMMYFUNCTION("""COMPUTED_VALUE"""),45527.66666666667)</f>
        <v>45527.66667</v>
      </c>
      <c r="K164" s="1">
        <f>IFERROR(__xludf.DUMMYFUNCTION("""COMPUTED_VALUE"""),1156.36)</f>
        <v>1156.36</v>
      </c>
      <c r="M164" s="2">
        <f>IFERROR(__xludf.DUMMYFUNCTION("""COMPUTED_VALUE"""),45527.66666666667)</f>
        <v>45527.66667</v>
      </c>
      <c r="N164" s="1">
        <f>IFERROR(__xludf.DUMMYFUNCTION("""COMPUTED_VALUE"""),9.3976109E7)</f>
        <v>93976109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IFERROR(__xludf.DUMMYFUNCTION("""COMPUTED_VALUE"""),1157.59)</f>
        <v>1157.59</v>
      </c>
      <c r="D165" s="2">
        <f>IFERROR(__xludf.DUMMYFUNCTION("""COMPUTED_VALUE"""),45530.66666666667)</f>
        <v>45530.66667</v>
      </c>
      <c r="E165" s="1">
        <f>IFERROR(__xludf.DUMMYFUNCTION("""COMPUTED_VALUE"""),1168.86)</f>
        <v>1168.86</v>
      </c>
      <c r="G165" s="2">
        <f>IFERROR(__xludf.DUMMYFUNCTION("""COMPUTED_VALUE"""),45530.66666666667)</f>
        <v>45530.66667</v>
      </c>
      <c r="H165" s="1">
        <f>IFERROR(__xludf.DUMMYFUNCTION("""COMPUTED_VALUE"""),1157.03)</f>
        <v>1157.03</v>
      </c>
      <c r="J165" s="2">
        <f>IFERROR(__xludf.DUMMYFUNCTION("""COMPUTED_VALUE"""),45530.66666666667)</f>
        <v>45530.66667</v>
      </c>
      <c r="K165" s="1">
        <f>IFERROR(__xludf.DUMMYFUNCTION("""COMPUTED_VALUE"""),1160.49)</f>
        <v>1160.49</v>
      </c>
      <c r="M165" s="2">
        <f>IFERROR(__xludf.DUMMYFUNCTION("""COMPUTED_VALUE"""),45530.66666666667)</f>
        <v>45530.66667</v>
      </c>
      <c r="N165" s="1">
        <f>IFERROR(__xludf.DUMMYFUNCTION("""COMPUTED_VALUE"""),4.8937453E7)</f>
        <v>48937453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IFERROR(__xludf.DUMMYFUNCTION("""COMPUTED_VALUE"""),1159.68)</f>
        <v>1159.68</v>
      </c>
      <c r="D166" s="2">
        <f>IFERROR(__xludf.DUMMYFUNCTION("""COMPUTED_VALUE"""),45531.66666666667)</f>
        <v>45531.66667</v>
      </c>
      <c r="E166" s="1">
        <f>IFERROR(__xludf.DUMMYFUNCTION("""COMPUTED_VALUE"""),1166.85)</f>
        <v>1166.85</v>
      </c>
      <c r="G166" s="2">
        <f>IFERROR(__xludf.DUMMYFUNCTION("""COMPUTED_VALUE"""),45531.66666666667)</f>
        <v>45531.66667</v>
      </c>
      <c r="H166" s="1">
        <f>IFERROR(__xludf.DUMMYFUNCTION("""COMPUTED_VALUE"""),1155.85)</f>
        <v>1155.85</v>
      </c>
      <c r="J166" s="2">
        <f>IFERROR(__xludf.DUMMYFUNCTION("""COMPUTED_VALUE"""),45531.66666666667)</f>
        <v>45531.66667</v>
      </c>
      <c r="K166" s="1">
        <f>IFERROR(__xludf.DUMMYFUNCTION("""COMPUTED_VALUE"""),1162.3)</f>
        <v>1162.3</v>
      </c>
      <c r="M166" s="2">
        <f>IFERROR(__xludf.DUMMYFUNCTION("""COMPUTED_VALUE"""),45531.66666666667)</f>
        <v>45531.66667</v>
      </c>
      <c r="N166" s="1">
        <f>IFERROR(__xludf.DUMMYFUNCTION("""COMPUTED_VALUE"""),3.3473224E7)</f>
        <v>33473224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IFERROR(__xludf.DUMMYFUNCTION("""COMPUTED_VALUE"""),1162.2)</f>
        <v>1162.2</v>
      </c>
      <c r="D167" s="2">
        <f>IFERROR(__xludf.DUMMYFUNCTION("""COMPUTED_VALUE"""),45532.66666666667)</f>
        <v>45532.66667</v>
      </c>
      <c r="E167" s="1">
        <f>IFERROR(__xludf.DUMMYFUNCTION("""COMPUTED_VALUE"""),1164.21)</f>
        <v>1164.21</v>
      </c>
      <c r="G167" s="2">
        <f>IFERROR(__xludf.DUMMYFUNCTION("""COMPUTED_VALUE"""),45532.66666666667)</f>
        <v>45532.66667</v>
      </c>
      <c r="H167" s="1">
        <f>IFERROR(__xludf.DUMMYFUNCTION("""COMPUTED_VALUE"""),1151.68)</f>
        <v>1151.68</v>
      </c>
      <c r="J167" s="2">
        <f>IFERROR(__xludf.DUMMYFUNCTION("""COMPUTED_VALUE"""),45532.66666666667)</f>
        <v>45532.66667</v>
      </c>
      <c r="K167" s="1">
        <f>IFERROR(__xludf.DUMMYFUNCTION("""COMPUTED_VALUE"""),1156.09)</f>
        <v>1156.09</v>
      </c>
      <c r="M167" s="2">
        <f>IFERROR(__xludf.DUMMYFUNCTION("""COMPUTED_VALUE"""),45532.66666666667)</f>
        <v>45532.66667</v>
      </c>
      <c r="N167" s="1">
        <f>IFERROR(__xludf.DUMMYFUNCTION("""COMPUTED_VALUE"""),2.8830859E7)</f>
        <v>28830859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IFERROR(__xludf.DUMMYFUNCTION("""COMPUTED_VALUE"""),1161.06)</f>
        <v>1161.06</v>
      </c>
      <c r="D168" s="2">
        <f>IFERROR(__xludf.DUMMYFUNCTION("""COMPUTED_VALUE"""),45533.66666666667)</f>
        <v>45533.66667</v>
      </c>
      <c r="E168" s="1">
        <f>IFERROR(__xludf.DUMMYFUNCTION("""COMPUTED_VALUE"""),1171.98)</f>
        <v>1171.98</v>
      </c>
      <c r="G168" s="2">
        <f>IFERROR(__xludf.DUMMYFUNCTION("""COMPUTED_VALUE"""),45533.66666666667)</f>
        <v>45533.66667</v>
      </c>
      <c r="H168" s="1">
        <f>IFERROR(__xludf.DUMMYFUNCTION("""COMPUTED_VALUE"""),1158.12)</f>
        <v>1158.12</v>
      </c>
      <c r="J168" s="2">
        <f>IFERROR(__xludf.DUMMYFUNCTION("""COMPUTED_VALUE"""),45533.66666666667)</f>
        <v>45533.66667</v>
      </c>
      <c r="K168" s="1">
        <f>IFERROR(__xludf.DUMMYFUNCTION("""COMPUTED_VALUE"""),1159.23)</f>
        <v>1159.23</v>
      </c>
      <c r="M168" s="2">
        <f>IFERROR(__xludf.DUMMYFUNCTION("""COMPUTED_VALUE"""),45533.66666666667)</f>
        <v>45533.66667</v>
      </c>
      <c r="N168" s="1">
        <f>IFERROR(__xludf.DUMMYFUNCTION("""COMPUTED_VALUE"""),3.3846127E7)</f>
        <v>33846127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IFERROR(__xludf.DUMMYFUNCTION("""COMPUTED_VALUE"""),1161.33)</f>
        <v>1161.33</v>
      </c>
      <c r="D169" s="2">
        <f>IFERROR(__xludf.DUMMYFUNCTION("""COMPUTED_VALUE"""),45534.66666666667)</f>
        <v>45534.66667</v>
      </c>
      <c r="E169" s="1">
        <f>IFERROR(__xludf.DUMMYFUNCTION("""COMPUTED_VALUE"""),1168.35)</f>
        <v>1168.35</v>
      </c>
      <c r="G169" s="2">
        <f>IFERROR(__xludf.DUMMYFUNCTION("""COMPUTED_VALUE"""),45534.66666666667)</f>
        <v>45534.66667</v>
      </c>
      <c r="H169" s="1">
        <f>IFERROR(__xludf.DUMMYFUNCTION("""COMPUTED_VALUE"""),1156.85)</f>
        <v>1156.85</v>
      </c>
      <c r="J169" s="2">
        <f>IFERROR(__xludf.DUMMYFUNCTION("""COMPUTED_VALUE"""),45534.66666666667)</f>
        <v>45534.66667</v>
      </c>
      <c r="K169" s="1">
        <f>IFERROR(__xludf.DUMMYFUNCTION("""COMPUTED_VALUE"""),1167.5)</f>
        <v>1167.5</v>
      </c>
      <c r="M169" s="2">
        <f>IFERROR(__xludf.DUMMYFUNCTION("""COMPUTED_VALUE"""),45534.66666666667)</f>
        <v>45534.66667</v>
      </c>
      <c r="N169" s="1">
        <f>IFERROR(__xludf.DUMMYFUNCTION("""COMPUTED_VALUE"""),3.0004809E7)</f>
        <v>30004809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IFERROR(__xludf.DUMMYFUNCTION("""COMPUTED_VALUE"""),1165.45)</f>
        <v>1165.45</v>
      </c>
      <c r="D170" s="2">
        <f>IFERROR(__xludf.DUMMYFUNCTION("""COMPUTED_VALUE"""),45538.66666666667)</f>
        <v>45538.66667</v>
      </c>
      <c r="E170" s="1">
        <f>IFERROR(__xludf.DUMMYFUNCTION("""COMPUTED_VALUE"""),1165.45)</f>
        <v>1165.45</v>
      </c>
      <c r="G170" s="2">
        <f>IFERROR(__xludf.DUMMYFUNCTION("""COMPUTED_VALUE"""),45538.66666666667)</f>
        <v>45538.66667</v>
      </c>
      <c r="H170" s="1">
        <f>IFERROR(__xludf.DUMMYFUNCTION("""COMPUTED_VALUE"""),1125.31)</f>
        <v>1125.31</v>
      </c>
      <c r="J170" s="2">
        <f>IFERROR(__xludf.DUMMYFUNCTION("""COMPUTED_VALUE"""),45538.66666666667)</f>
        <v>45538.66667</v>
      </c>
      <c r="K170" s="1">
        <f>IFERROR(__xludf.DUMMYFUNCTION("""COMPUTED_VALUE"""),1132.05)</f>
        <v>1132.05</v>
      </c>
      <c r="M170" s="2">
        <f>IFERROR(__xludf.DUMMYFUNCTION("""COMPUTED_VALUE"""),45538.66666666667)</f>
        <v>45538.66667</v>
      </c>
      <c r="N170" s="1">
        <f>IFERROR(__xludf.DUMMYFUNCTION("""COMPUTED_VALUE"""),2.8087394E7)</f>
        <v>28087394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IFERROR(__xludf.DUMMYFUNCTION("""COMPUTED_VALUE"""),1130.97)</f>
        <v>1130.97</v>
      </c>
      <c r="D171" s="2">
        <f>IFERROR(__xludf.DUMMYFUNCTION("""COMPUTED_VALUE"""),45539.66666666667)</f>
        <v>45539.66667</v>
      </c>
      <c r="E171" s="1">
        <f>IFERROR(__xludf.DUMMYFUNCTION("""COMPUTED_VALUE"""),1147.89)</f>
        <v>1147.89</v>
      </c>
      <c r="G171" s="2">
        <f>IFERROR(__xludf.DUMMYFUNCTION("""COMPUTED_VALUE"""),45539.66666666667)</f>
        <v>45539.66667</v>
      </c>
      <c r="H171" s="1">
        <f>IFERROR(__xludf.DUMMYFUNCTION("""COMPUTED_VALUE"""),1129.48)</f>
        <v>1129.48</v>
      </c>
      <c r="J171" s="2">
        <f>IFERROR(__xludf.DUMMYFUNCTION("""COMPUTED_VALUE"""),45539.66666666667)</f>
        <v>45539.66667</v>
      </c>
      <c r="K171" s="1">
        <f>IFERROR(__xludf.DUMMYFUNCTION("""COMPUTED_VALUE"""),1140.78)</f>
        <v>1140.78</v>
      </c>
      <c r="M171" s="2">
        <f>IFERROR(__xludf.DUMMYFUNCTION("""COMPUTED_VALUE"""),45539.66666666667)</f>
        <v>45539.66667</v>
      </c>
      <c r="N171" s="1">
        <f>IFERROR(__xludf.DUMMYFUNCTION("""COMPUTED_VALUE"""),1.8467085E7)</f>
        <v>18467085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IFERROR(__xludf.DUMMYFUNCTION("""COMPUTED_VALUE"""),1139.96)</f>
        <v>1139.96</v>
      </c>
      <c r="D172" s="2">
        <f>IFERROR(__xludf.DUMMYFUNCTION("""COMPUTED_VALUE"""),45540.66666666667)</f>
        <v>45540.66667</v>
      </c>
      <c r="E172" s="1">
        <f>IFERROR(__xludf.DUMMYFUNCTION("""COMPUTED_VALUE"""),1142.64)</f>
        <v>1142.64</v>
      </c>
      <c r="G172" s="2">
        <f>IFERROR(__xludf.DUMMYFUNCTION("""COMPUTED_VALUE"""),45540.66666666667)</f>
        <v>45540.66667</v>
      </c>
      <c r="H172" s="1">
        <f>IFERROR(__xludf.DUMMYFUNCTION("""COMPUTED_VALUE"""),1132.16)</f>
        <v>1132.16</v>
      </c>
      <c r="J172" s="2">
        <f>IFERROR(__xludf.DUMMYFUNCTION("""COMPUTED_VALUE"""),45540.66666666667)</f>
        <v>45540.66667</v>
      </c>
      <c r="K172" s="1">
        <f>IFERROR(__xludf.DUMMYFUNCTION("""COMPUTED_VALUE"""),1138.29)</f>
        <v>1138.29</v>
      </c>
      <c r="M172" s="2">
        <f>IFERROR(__xludf.DUMMYFUNCTION("""COMPUTED_VALUE"""),45540.66666666667)</f>
        <v>45540.66667</v>
      </c>
      <c r="N172" s="1">
        <f>IFERROR(__xludf.DUMMYFUNCTION("""COMPUTED_VALUE"""),2.7859141E7)</f>
        <v>27859141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IFERROR(__xludf.DUMMYFUNCTION("""COMPUTED_VALUE"""),1139.72)</f>
        <v>1139.72</v>
      </c>
      <c r="D173" s="2">
        <f>IFERROR(__xludf.DUMMYFUNCTION("""COMPUTED_VALUE"""),45541.66666666667)</f>
        <v>45541.66667</v>
      </c>
      <c r="E173" s="1">
        <f>IFERROR(__xludf.DUMMYFUNCTION("""COMPUTED_VALUE"""),1150.64)</f>
        <v>1150.64</v>
      </c>
      <c r="G173" s="2">
        <f>IFERROR(__xludf.DUMMYFUNCTION("""COMPUTED_VALUE"""),45541.66666666667)</f>
        <v>45541.66667</v>
      </c>
      <c r="H173" s="1">
        <f>IFERROR(__xludf.DUMMYFUNCTION("""COMPUTED_VALUE"""),1120.54)</f>
        <v>1120.54</v>
      </c>
      <c r="J173" s="2">
        <f>IFERROR(__xludf.DUMMYFUNCTION("""COMPUTED_VALUE"""),45541.66666666667)</f>
        <v>45541.66667</v>
      </c>
      <c r="K173" s="1">
        <f>IFERROR(__xludf.DUMMYFUNCTION("""COMPUTED_VALUE"""),1127.6)</f>
        <v>1127.6</v>
      </c>
      <c r="M173" s="2">
        <f>IFERROR(__xludf.DUMMYFUNCTION("""COMPUTED_VALUE"""),45541.66666666667)</f>
        <v>45541.66667</v>
      </c>
      <c r="N173" s="1">
        <f>IFERROR(__xludf.DUMMYFUNCTION("""COMPUTED_VALUE"""),4.5159787E7)</f>
        <v>45159787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IFERROR(__xludf.DUMMYFUNCTION("""COMPUTED_VALUE"""),1125.69)</f>
        <v>1125.69</v>
      </c>
      <c r="D174" s="2">
        <f>IFERROR(__xludf.DUMMYFUNCTION("""COMPUTED_VALUE"""),45544.66666666667)</f>
        <v>45544.66667</v>
      </c>
      <c r="E174" s="1">
        <f>IFERROR(__xludf.DUMMYFUNCTION("""COMPUTED_VALUE"""),1132.6)</f>
        <v>1132.6</v>
      </c>
      <c r="G174" s="2">
        <f>IFERROR(__xludf.DUMMYFUNCTION("""COMPUTED_VALUE"""),45544.66666666667)</f>
        <v>45544.66667</v>
      </c>
      <c r="H174" s="1">
        <f>IFERROR(__xludf.DUMMYFUNCTION("""COMPUTED_VALUE"""),1115.32)</f>
        <v>1115.32</v>
      </c>
      <c r="J174" s="2">
        <f>IFERROR(__xludf.DUMMYFUNCTION("""COMPUTED_VALUE"""),45544.66666666667)</f>
        <v>45544.66667</v>
      </c>
      <c r="K174" s="1">
        <f>IFERROR(__xludf.DUMMYFUNCTION("""COMPUTED_VALUE"""),1130.01)</f>
        <v>1130.01</v>
      </c>
      <c r="M174" s="2">
        <f>IFERROR(__xludf.DUMMYFUNCTION("""COMPUTED_VALUE"""),45544.66666666667)</f>
        <v>45544.66667</v>
      </c>
      <c r="N174" s="1">
        <f>IFERROR(__xludf.DUMMYFUNCTION("""COMPUTED_VALUE"""),3.5394141E7)</f>
        <v>35394141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IFERROR(__xludf.DUMMYFUNCTION("""COMPUTED_VALUE"""),1132.01)</f>
        <v>1132.01</v>
      </c>
      <c r="D175" s="2">
        <f>IFERROR(__xludf.DUMMYFUNCTION("""COMPUTED_VALUE"""),45545.66666666667)</f>
        <v>45545.66667</v>
      </c>
      <c r="E175" s="1">
        <f>IFERROR(__xludf.DUMMYFUNCTION("""COMPUTED_VALUE"""),1137.47)</f>
        <v>1137.47</v>
      </c>
      <c r="G175" s="2">
        <f>IFERROR(__xludf.DUMMYFUNCTION("""COMPUTED_VALUE"""),45545.66666666667)</f>
        <v>45545.66667</v>
      </c>
      <c r="H175" s="1">
        <f>IFERROR(__xludf.DUMMYFUNCTION("""COMPUTED_VALUE"""),1122.37)</f>
        <v>1122.37</v>
      </c>
      <c r="J175" s="2">
        <f>IFERROR(__xludf.DUMMYFUNCTION("""COMPUTED_VALUE"""),45545.66666666667)</f>
        <v>45545.66667</v>
      </c>
      <c r="K175" s="1">
        <f>IFERROR(__xludf.DUMMYFUNCTION("""COMPUTED_VALUE"""),1131.67)</f>
        <v>1131.67</v>
      </c>
      <c r="M175" s="2">
        <f>IFERROR(__xludf.DUMMYFUNCTION("""COMPUTED_VALUE"""),45545.66666666667)</f>
        <v>45545.66667</v>
      </c>
      <c r="N175" s="1">
        <f>IFERROR(__xludf.DUMMYFUNCTION("""COMPUTED_VALUE"""),2.1112183E7)</f>
        <v>21112183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IFERROR(__xludf.DUMMYFUNCTION("""COMPUTED_VALUE"""),1130.24)</f>
        <v>1130.24</v>
      </c>
      <c r="D176" s="2">
        <f>IFERROR(__xludf.DUMMYFUNCTION("""COMPUTED_VALUE"""),45546.66666666667)</f>
        <v>45546.66667</v>
      </c>
      <c r="E176" s="1">
        <f>IFERROR(__xludf.DUMMYFUNCTION("""COMPUTED_VALUE"""),1130.24)</f>
        <v>1130.24</v>
      </c>
      <c r="G176" s="2">
        <f>IFERROR(__xludf.DUMMYFUNCTION("""COMPUTED_VALUE"""),45546.66666666667)</f>
        <v>45546.66667</v>
      </c>
      <c r="H176" s="1">
        <f>IFERROR(__xludf.DUMMYFUNCTION("""COMPUTED_VALUE"""),1107.34)</f>
        <v>1107.34</v>
      </c>
      <c r="J176" s="2">
        <f>IFERROR(__xludf.DUMMYFUNCTION("""COMPUTED_VALUE"""),45546.66666666667)</f>
        <v>45546.66667</v>
      </c>
      <c r="K176" s="1">
        <f>IFERROR(__xludf.DUMMYFUNCTION("""COMPUTED_VALUE"""),1127.1)</f>
        <v>1127.1</v>
      </c>
      <c r="M176" s="2">
        <f>IFERROR(__xludf.DUMMYFUNCTION("""COMPUTED_VALUE"""),45546.66666666667)</f>
        <v>45546.66667</v>
      </c>
      <c r="N176" s="1">
        <f>IFERROR(__xludf.DUMMYFUNCTION("""COMPUTED_VALUE"""),2.4665005E7)</f>
        <v>24665005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IFERROR(__xludf.DUMMYFUNCTION("""COMPUTED_VALUE"""),1129.88)</f>
        <v>1129.88</v>
      </c>
      <c r="D177" s="2">
        <f>IFERROR(__xludf.DUMMYFUNCTION("""COMPUTED_VALUE"""),45547.66666666667)</f>
        <v>45547.66667</v>
      </c>
      <c r="E177" s="1">
        <f>IFERROR(__xludf.DUMMYFUNCTION("""COMPUTED_VALUE"""),1140.07)</f>
        <v>1140.07</v>
      </c>
      <c r="G177" s="2">
        <f>IFERROR(__xludf.DUMMYFUNCTION("""COMPUTED_VALUE"""),45547.66666666667)</f>
        <v>45547.66667</v>
      </c>
      <c r="H177" s="1">
        <f>IFERROR(__xludf.DUMMYFUNCTION("""COMPUTED_VALUE"""),1126.48)</f>
        <v>1126.48</v>
      </c>
      <c r="J177" s="2">
        <f>IFERROR(__xludf.DUMMYFUNCTION("""COMPUTED_VALUE"""),45547.66666666667)</f>
        <v>45547.66667</v>
      </c>
      <c r="K177" s="1">
        <f>IFERROR(__xludf.DUMMYFUNCTION("""COMPUTED_VALUE"""),1135.26)</f>
        <v>1135.26</v>
      </c>
      <c r="M177" s="2">
        <f>IFERROR(__xludf.DUMMYFUNCTION("""COMPUTED_VALUE"""),45547.66666666667)</f>
        <v>45547.66667</v>
      </c>
      <c r="N177" s="1">
        <f>IFERROR(__xludf.DUMMYFUNCTION("""COMPUTED_VALUE"""),2.3747826E7)</f>
        <v>23747826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IFERROR(__xludf.DUMMYFUNCTION("""COMPUTED_VALUE"""),1139.53)</f>
        <v>1139.53</v>
      </c>
      <c r="D178" s="2">
        <f>IFERROR(__xludf.DUMMYFUNCTION("""COMPUTED_VALUE"""),45548.66666666667)</f>
        <v>45548.66667</v>
      </c>
      <c r="E178" s="1">
        <f>IFERROR(__xludf.DUMMYFUNCTION("""COMPUTED_VALUE"""),1151.01)</f>
        <v>1151.01</v>
      </c>
      <c r="G178" s="2">
        <f>IFERROR(__xludf.DUMMYFUNCTION("""COMPUTED_VALUE"""),45548.66666666667)</f>
        <v>45548.66667</v>
      </c>
      <c r="H178" s="1">
        <f>IFERROR(__xludf.DUMMYFUNCTION("""COMPUTED_VALUE"""),1137.17)</f>
        <v>1137.17</v>
      </c>
      <c r="J178" s="2">
        <f>IFERROR(__xludf.DUMMYFUNCTION("""COMPUTED_VALUE"""),45548.66666666667)</f>
        <v>45548.66667</v>
      </c>
      <c r="K178" s="1">
        <f>IFERROR(__xludf.DUMMYFUNCTION("""COMPUTED_VALUE"""),1145.15)</f>
        <v>1145.15</v>
      </c>
      <c r="M178" s="2">
        <f>IFERROR(__xludf.DUMMYFUNCTION("""COMPUTED_VALUE"""),45548.66666666667)</f>
        <v>45548.66667</v>
      </c>
      <c r="N178" s="1">
        <f>IFERROR(__xludf.DUMMYFUNCTION("""COMPUTED_VALUE"""),2.658814E7)</f>
        <v>26588140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IFERROR(__xludf.DUMMYFUNCTION("""COMPUTED_VALUE"""),1150.16)</f>
        <v>1150.16</v>
      </c>
      <c r="D179" s="2">
        <f>IFERROR(__xludf.DUMMYFUNCTION("""COMPUTED_VALUE"""),45551.66666666667)</f>
        <v>45551.66667</v>
      </c>
      <c r="E179" s="1">
        <f>IFERROR(__xludf.DUMMYFUNCTION("""COMPUTED_VALUE"""),1156.34)</f>
        <v>1156.34</v>
      </c>
      <c r="G179" s="2">
        <f>IFERROR(__xludf.DUMMYFUNCTION("""COMPUTED_VALUE"""),45551.66666666667)</f>
        <v>45551.66667</v>
      </c>
      <c r="H179" s="1">
        <f>IFERROR(__xludf.DUMMYFUNCTION("""COMPUTED_VALUE"""),1145.61)</f>
        <v>1145.61</v>
      </c>
      <c r="J179" s="2">
        <f>IFERROR(__xludf.DUMMYFUNCTION("""COMPUTED_VALUE"""),45551.66666666667)</f>
        <v>45551.66667</v>
      </c>
      <c r="K179" s="1">
        <f>IFERROR(__xludf.DUMMYFUNCTION("""COMPUTED_VALUE"""),1151.31)</f>
        <v>1151.31</v>
      </c>
      <c r="M179" s="2">
        <f>IFERROR(__xludf.DUMMYFUNCTION("""COMPUTED_VALUE"""),45551.66666666667)</f>
        <v>45551.66667</v>
      </c>
      <c r="N179" s="1">
        <f>IFERROR(__xludf.DUMMYFUNCTION("""COMPUTED_VALUE"""),2.6077906E7)</f>
        <v>26077906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IFERROR(__xludf.DUMMYFUNCTION("""COMPUTED_VALUE"""),1153.37)</f>
        <v>1153.37</v>
      </c>
      <c r="D180" s="2">
        <f>IFERROR(__xludf.DUMMYFUNCTION("""COMPUTED_VALUE"""),45552.66666666667)</f>
        <v>45552.66667</v>
      </c>
      <c r="E180" s="1">
        <f>IFERROR(__xludf.DUMMYFUNCTION("""COMPUTED_VALUE"""),1163.32)</f>
        <v>1163.32</v>
      </c>
      <c r="G180" s="2">
        <f>IFERROR(__xludf.DUMMYFUNCTION("""COMPUTED_VALUE"""),45552.66666666667)</f>
        <v>45552.66667</v>
      </c>
      <c r="H180" s="1">
        <f>IFERROR(__xludf.DUMMYFUNCTION("""COMPUTED_VALUE"""),1135.93)</f>
        <v>1135.93</v>
      </c>
      <c r="J180" s="2">
        <f>IFERROR(__xludf.DUMMYFUNCTION("""COMPUTED_VALUE"""),45552.66666666667)</f>
        <v>45552.66667</v>
      </c>
      <c r="K180" s="1">
        <f>IFERROR(__xludf.DUMMYFUNCTION("""COMPUTED_VALUE"""),1139.95)</f>
        <v>1139.95</v>
      </c>
      <c r="M180" s="2">
        <f>IFERROR(__xludf.DUMMYFUNCTION("""COMPUTED_VALUE"""),45552.66666666667)</f>
        <v>45552.66667</v>
      </c>
      <c r="N180" s="1">
        <f>IFERROR(__xludf.DUMMYFUNCTION("""COMPUTED_VALUE"""),2.3937583E7)</f>
        <v>23937583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IFERROR(__xludf.DUMMYFUNCTION("""COMPUTED_VALUE"""),1142.12)</f>
        <v>1142.12</v>
      </c>
      <c r="D181" s="2">
        <f>IFERROR(__xludf.DUMMYFUNCTION("""COMPUTED_VALUE"""),45553.66666666667)</f>
        <v>45553.66667</v>
      </c>
      <c r="E181" s="1">
        <f>IFERROR(__xludf.DUMMYFUNCTION("""COMPUTED_VALUE"""),1150.01)</f>
        <v>1150.01</v>
      </c>
      <c r="G181" s="2">
        <f>IFERROR(__xludf.DUMMYFUNCTION("""COMPUTED_VALUE"""),45553.66666666667)</f>
        <v>45553.66667</v>
      </c>
      <c r="H181" s="1">
        <f>IFERROR(__xludf.DUMMYFUNCTION("""COMPUTED_VALUE"""),1130.4)</f>
        <v>1130.4</v>
      </c>
      <c r="J181" s="2">
        <f>IFERROR(__xludf.DUMMYFUNCTION("""COMPUTED_VALUE"""),45553.66666666667)</f>
        <v>45553.66667</v>
      </c>
      <c r="K181" s="1">
        <f>IFERROR(__xludf.DUMMYFUNCTION("""COMPUTED_VALUE"""),1133.61)</f>
        <v>1133.61</v>
      </c>
      <c r="M181" s="2">
        <f>IFERROR(__xludf.DUMMYFUNCTION("""COMPUTED_VALUE"""),45553.66666666667)</f>
        <v>45553.66667</v>
      </c>
      <c r="N181" s="1">
        <f>IFERROR(__xludf.DUMMYFUNCTION("""COMPUTED_VALUE"""),2.6731279E7)</f>
        <v>26731279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IFERROR(__xludf.DUMMYFUNCTION("""COMPUTED_VALUE"""),1143.4)</f>
        <v>1143.4</v>
      </c>
      <c r="D182" s="2">
        <f>IFERROR(__xludf.DUMMYFUNCTION("""COMPUTED_VALUE"""),45554.66666666667)</f>
        <v>45554.66667</v>
      </c>
      <c r="E182" s="1">
        <f>IFERROR(__xludf.DUMMYFUNCTION("""COMPUTED_VALUE"""),1159.64)</f>
        <v>1159.64</v>
      </c>
      <c r="G182" s="2">
        <f>IFERROR(__xludf.DUMMYFUNCTION("""COMPUTED_VALUE"""),45554.66666666667)</f>
        <v>45554.66667</v>
      </c>
      <c r="H182" s="1">
        <f>IFERROR(__xludf.DUMMYFUNCTION("""COMPUTED_VALUE"""),1141.51)</f>
        <v>1141.51</v>
      </c>
      <c r="J182" s="2">
        <f>IFERROR(__xludf.DUMMYFUNCTION("""COMPUTED_VALUE"""),45554.66666666667)</f>
        <v>45554.66667</v>
      </c>
      <c r="K182" s="1">
        <f>IFERROR(__xludf.DUMMYFUNCTION("""COMPUTED_VALUE"""),1144.35)</f>
        <v>1144.35</v>
      </c>
      <c r="M182" s="2">
        <f>IFERROR(__xludf.DUMMYFUNCTION("""COMPUTED_VALUE"""),45554.66666666667)</f>
        <v>45554.66667</v>
      </c>
      <c r="N182" s="1">
        <f>IFERROR(__xludf.DUMMYFUNCTION("""COMPUTED_VALUE"""),3.2033421E7)</f>
        <v>32033421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IFERROR(__xludf.DUMMYFUNCTION("""COMPUTED_VALUE"""),1138.66)</f>
        <v>1138.66</v>
      </c>
      <c r="D183" s="2">
        <f>IFERROR(__xludf.DUMMYFUNCTION("""COMPUTED_VALUE"""),45555.66666666667)</f>
        <v>45555.66667</v>
      </c>
      <c r="E183" s="1">
        <f>IFERROR(__xludf.DUMMYFUNCTION("""COMPUTED_VALUE"""),1139.16)</f>
        <v>1139.16</v>
      </c>
      <c r="G183" s="2">
        <f>IFERROR(__xludf.DUMMYFUNCTION("""COMPUTED_VALUE"""),45555.66666666667)</f>
        <v>45555.66667</v>
      </c>
      <c r="H183" s="1">
        <f>IFERROR(__xludf.DUMMYFUNCTION("""COMPUTED_VALUE"""),1120.68)</f>
        <v>1120.68</v>
      </c>
      <c r="J183" s="2">
        <f>IFERROR(__xludf.DUMMYFUNCTION("""COMPUTED_VALUE"""),45555.66666666667)</f>
        <v>45555.66667</v>
      </c>
      <c r="K183" s="1">
        <f>IFERROR(__xludf.DUMMYFUNCTION("""COMPUTED_VALUE"""),1129.17)</f>
        <v>1129.17</v>
      </c>
      <c r="M183" s="2">
        <f>IFERROR(__xludf.DUMMYFUNCTION("""COMPUTED_VALUE"""),45555.66666666667)</f>
        <v>45555.66667</v>
      </c>
      <c r="N183" s="1">
        <f>IFERROR(__xludf.DUMMYFUNCTION("""COMPUTED_VALUE"""),4.6667126E7)</f>
        <v>46667126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IFERROR(__xludf.DUMMYFUNCTION("""COMPUTED_VALUE"""),1133.08)</f>
        <v>1133.08</v>
      </c>
      <c r="D184" s="2">
        <f>IFERROR(__xludf.DUMMYFUNCTION("""COMPUTED_VALUE"""),45558.66666666667)</f>
        <v>45558.66667</v>
      </c>
      <c r="E184" s="1">
        <f>IFERROR(__xludf.DUMMYFUNCTION("""COMPUTED_VALUE"""),1137.34)</f>
        <v>1137.34</v>
      </c>
      <c r="G184" s="2">
        <f>IFERROR(__xludf.DUMMYFUNCTION("""COMPUTED_VALUE"""),45558.66666666667)</f>
        <v>45558.66667</v>
      </c>
      <c r="H184" s="1">
        <f>IFERROR(__xludf.DUMMYFUNCTION("""COMPUTED_VALUE"""),1125.03)</f>
        <v>1125.03</v>
      </c>
      <c r="J184" s="2">
        <f>IFERROR(__xludf.DUMMYFUNCTION("""COMPUTED_VALUE"""),45558.66666666667)</f>
        <v>45558.66667</v>
      </c>
      <c r="K184" s="1">
        <f>IFERROR(__xludf.DUMMYFUNCTION("""COMPUTED_VALUE"""),1131.5)</f>
        <v>1131.5</v>
      </c>
      <c r="M184" s="2">
        <f>IFERROR(__xludf.DUMMYFUNCTION("""COMPUTED_VALUE"""),45558.66666666667)</f>
        <v>45558.66667</v>
      </c>
      <c r="N184" s="1">
        <f>IFERROR(__xludf.DUMMYFUNCTION("""COMPUTED_VALUE"""),1.6823223E7)</f>
        <v>16823223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IFERROR(__xludf.DUMMYFUNCTION("""COMPUTED_VALUE"""),1132.84)</f>
        <v>1132.84</v>
      </c>
      <c r="D185" s="2">
        <f>IFERROR(__xludf.DUMMYFUNCTION("""COMPUTED_VALUE"""),45559.66666666667)</f>
        <v>45559.66667</v>
      </c>
      <c r="E185" s="1">
        <f>IFERROR(__xludf.DUMMYFUNCTION("""COMPUTED_VALUE"""),1146.31)</f>
        <v>1146.31</v>
      </c>
      <c r="G185" s="2">
        <f>IFERROR(__xludf.DUMMYFUNCTION("""COMPUTED_VALUE"""),45559.66666666667)</f>
        <v>45559.66667</v>
      </c>
      <c r="H185" s="1">
        <f>IFERROR(__xludf.DUMMYFUNCTION("""COMPUTED_VALUE"""),1125.9)</f>
        <v>1125.9</v>
      </c>
      <c r="J185" s="2">
        <f>IFERROR(__xludf.DUMMYFUNCTION("""COMPUTED_VALUE"""),45559.66666666667)</f>
        <v>45559.66667</v>
      </c>
      <c r="K185" s="1">
        <f>IFERROR(__xludf.DUMMYFUNCTION("""COMPUTED_VALUE"""),1145.15)</f>
        <v>1145.15</v>
      </c>
      <c r="M185" s="2">
        <f>IFERROR(__xludf.DUMMYFUNCTION("""COMPUTED_VALUE"""),45559.66666666667)</f>
        <v>45559.66667</v>
      </c>
      <c r="N185" s="1">
        <f>IFERROR(__xludf.DUMMYFUNCTION("""COMPUTED_VALUE"""),1.7215768E7)</f>
        <v>17215768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IFERROR(__xludf.DUMMYFUNCTION("""COMPUTED_VALUE"""),1145.47)</f>
        <v>1145.47</v>
      </c>
      <c r="D186" s="2">
        <f>IFERROR(__xludf.DUMMYFUNCTION("""COMPUTED_VALUE"""),45560.66666666667)</f>
        <v>45560.66667</v>
      </c>
      <c r="E186" s="1">
        <f>IFERROR(__xludf.DUMMYFUNCTION("""COMPUTED_VALUE"""),1149.94)</f>
        <v>1149.94</v>
      </c>
      <c r="G186" s="2">
        <f>IFERROR(__xludf.DUMMYFUNCTION("""COMPUTED_VALUE"""),45560.66666666667)</f>
        <v>45560.66667</v>
      </c>
      <c r="H186" s="1">
        <f>IFERROR(__xludf.DUMMYFUNCTION("""COMPUTED_VALUE"""),1140.78)</f>
        <v>1140.78</v>
      </c>
      <c r="J186" s="2">
        <f>IFERROR(__xludf.DUMMYFUNCTION("""COMPUTED_VALUE"""),45560.66666666667)</f>
        <v>45560.66667</v>
      </c>
      <c r="K186" s="1">
        <f>IFERROR(__xludf.DUMMYFUNCTION("""COMPUTED_VALUE"""),1144.68)</f>
        <v>1144.68</v>
      </c>
      <c r="M186" s="2">
        <f>IFERROR(__xludf.DUMMYFUNCTION("""COMPUTED_VALUE"""),45560.66666666667)</f>
        <v>45560.66667</v>
      </c>
      <c r="N186" s="1">
        <f>IFERROR(__xludf.DUMMYFUNCTION("""COMPUTED_VALUE"""),1.4074573E7)</f>
        <v>14074573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IFERROR(__xludf.DUMMYFUNCTION("""COMPUTED_VALUE"""),1146.5)</f>
        <v>1146.5</v>
      </c>
      <c r="D187" s="2">
        <f>IFERROR(__xludf.DUMMYFUNCTION("""COMPUTED_VALUE"""),45561.66666666667)</f>
        <v>45561.66667</v>
      </c>
      <c r="E187" s="1">
        <f>IFERROR(__xludf.DUMMYFUNCTION("""COMPUTED_VALUE"""),1156.1)</f>
        <v>1156.1</v>
      </c>
      <c r="G187" s="2">
        <f>IFERROR(__xludf.DUMMYFUNCTION("""COMPUTED_VALUE"""),45561.66666666667)</f>
        <v>45561.66667</v>
      </c>
      <c r="H187" s="1">
        <f>IFERROR(__xludf.DUMMYFUNCTION("""COMPUTED_VALUE"""),1134.97)</f>
        <v>1134.97</v>
      </c>
      <c r="J187" s="2">
        <f>IFERROR(__xludf.DUMMYFUNCTION("""COMPUTED_VALUE"""),45561.66666666667)</f>
        <v>45561.66667</v>
      </c>
      <c r="K187" s="1">
        <f>IFERROR(__xludf.DUMMYFUNCTION("""COMPUTED_VALUE"""),1139.52)</f>
        <v>1139.52</v>
      </c>
      <c r="M187" s="2">
        <f>IFERROR(__xludf.DUMMYFUNCTION("""COMPUTED_VALUE"""),45561.66666666667)</f>
        <v>45561.66667</v>
      </c>
      <c r="N187" s="1">
        <f>IFERROR(__xludf.DUMMYFUNCTION("""COMPUTED_VALUE"""),1.4928676E7)</f>
        <v>14928676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IFERROR(__xludf.DUMMYFUNCTION("""COMPUTED_VALUE"""),1142.04)</f>
        <v>1142.04</v>
      </c>
      <c r="D188" s="2">
        <f>IFERROR(__xludf.DUMMYFUNCTION("""COMPUTED_VALUE"""),45562.66666666667)</f>
        <v>45562.66667</v>
      </c>
      <c r="E188" s="1">
        <f>IFERROR(__xludf.DUMMYFUNCTION("""COMPUTED_VALUE"""),1148.71)</f>
        <v>1148.71</v>
      </c>
      <c r="G188" s="2">
        <f>IFERROR(__xludf.DUMMYFUNCTION("""COMPUTED_VALUE"""),45562.66666666667)</f>
        <v>45562.66667</v>
      </c>
      <c r="H188" s="1">
        <f>IFERROR(__xludf.DUMMYFUNCTION("""COMPUTED_VALUE"""),1137.47)</f>
        <v>1137.47</v>
      </c>
      <c r="J188" s="2">
        <f>IFERROR(__xludf.DUMMYFUNCTION("""COMPUTED_VALUE"""),45562.66666666667)</f>
        <v>45562.66667</v>
      </c>
      <c r="K188" s="1">
        <f>IFERROR(__xludf.DUMMYFUNCTION("""COMPUTED_VALUE"""),1141.17)</f>
        <v>1141.17</v>
      </c>
      <c r="M188" s="2">
        <f>IFERROR(__xludf.DUMMYFUNCTION("""COMPUTED_VALUE"""),45562.66666666667)</f>
        <v>45562.66667</v>
      </c>
      <c r="N188" s="1">
        <f>IFERROR(__xludf.DUMMYFUNCTION("""COMPUTED_VALUE"""),1.3389601E7)</f>
        <v>13389601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IFERROR(__xludf.DUMMYFUNCTION("""COMPUTED_VALUE"""),1140.91)</f>
        <v>1140.91</v>
      </c>
      <c r="D189" s="2">
        <f>IFERROR(__xludf.DUMMYFUNCTION("""COMPUTED_VALUE"""),45565.66666666667)</f>
        <v>45565.66667</v>
      </c>
      <c r="E189" s="1">
        <f>IFERROR(__xludf.DUMMYFUNCTION("""COMPUTED_VALUE"""),1146.15)</f>
        <v>1146.15</v>
      </c>
      <c r="G189" s="2">
        <f>IFERROR(__xludf.DUMMYFUNCTION("""COMPUTED_VALUE"""),45565.66666666667)</f>
        <v>45565.66667</v>
      </c>
      <c r="H189" s="1">
        <f>IFERROR(__xludf.DUMMYFUNCTION("""COMPUTED_VALUE"""),1133.76)</f>
        <v>1133.76</v>
      </c>
      <c r="J189" s="2">
        <f>IFERROR(__xludf.DUMMYFUNCTION("""COMPUTED_VALUE"""),45565.66666666667)</f>
        <v>45565.66667</v>
      </c>
      <c r="K189" s="1">
        <f>IFERROR(__xludf.DUMMYFUNCTION("""COMPUTED_VALUE"""),1140.29)</f>
        <v>1140.29</v>
      </c>
      <c r="M189" s="2">
        <f>IFERROR(__xludf.DUMMYFUNCTION("""COMPUTED_VALUE"""),45565.66666666667)</f>
        <v>45565.66667</v>
      </c>
      <c r="N189" s="1">
        <f>IFERROR(__xludf.DUMMYFUNCTION("""COMPUTED_VALUE"""),1.1575246E7)</f>
        <v>11575246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IFERROR(__xludf.DUMMYFUNCTION("""COMPUTED_VALUE"""),1139.9)</f>
        <v>1139.9</v>
      </c>
      <c r="D190" s="2">
        <f>IFERROR(__xludf.DUMMYFUNCTION("""COMPUTED_VALUE"""),45566.66666666667)</f>
        <v>45566.66667</v>
      </c>
      <c r="E190" s="1">
        <f>IFERROR(__xludf.DUMMYFUNCTION("""COMPUTED_VALUE"""),1140.96)</f>
        <v>1140.96</v>
      </c>
      <c r="G190" s="2">
        <f>IFERROR(__xludf.DUMMYFUNCTION("""COMPUTED_VALUE"""),45566.66666666667)</f>
        <v>45566.66667</v>
      </c>
      <c r="H190" s="1">
        <f>IFERROR(__xludf.DUMMYFUNCTION("""COMPUTED_VALUE"""),1118.95)</f>
        <v>1118.95</v>
      </c>
      <c r="J190" s="2">
        <f>IFERROR(__xludf.DUMMYFUNCTION("""COMPUTED_VALUE"""),45566.66666666667)</f>
        <v>45566.66667</v>
      </c>
      <c r="K190" s="1">
        <f>IFERROR(__xludf.DUMMYFUNCTION("""COMPUTED_VALUE"""),1127.84)</f>
        <v>1127.84</v>
      </c>
      <c r="M190" s="2">
        <f>IFERROR(__xludf.DUMMYFUNCTION("""COMPUTED_VALUE"""),45566.66666666667)</f>
        <v>45566.66667</v>
      </c>
      <c r="N190" s="1">
        <f>IFERROR(__xludf.DUMMYFUNCTION("""COMPUTED_VALUE"""),1.2918838E7)</f>
        <v>12918838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IFERROR(__xludf.DUMMYFUNCTION("""COMPUTED_VALUE"""),1126.49)</f>
        <v>1126.49</v>
      </c>
      <c r="D191" s="2">
        <f>IFERROR(__xludf.DUMMYFUNCTION("""COMPUTED_VALUE"""),45567.66666666667)</f>
        <v>45567.66667</v>
      </c>
      <c r="E191" s="1">
        <f>IFERROR(__xludf.DUMMYFUNCTION("""COMPUTED_VALUE"""),1133.06)</f>
        <v>1133.06</v>
      </c>
      <c r="G191" s="2">
        <f>IFERROR(__xludf.DUMMYFUNCTION("""COMPUTED_VALUE"""),45567.66666666667)</f>
        <v>45567.66667</v>
      </c>
      <c r="H191" s="1">
        <f>IFERROR(__xludf.DUMMYFUNCTION("""COMPUTED_VALUE"""),1118.46)</f>
        <v>1118.46</v>
      </c>
      <c r="J191" s="2">
        <f>IFERROR(__xludf.DUMMYFUNCTION("""COMPUTED_VALUE"""),45567.66666666667)</f>
        <v>45567.66667</v>
      </c>
      <c r="K191" s="1">
        <f>IFERROR(__xludf.DUMMYFUNCTION("""COMPUTED_VALUE"""),1129.81)</f>
        <v>1129.81</v>
      </c>
      <c r="M191" s="2">
        <f>IFERROR(__xludf.DUMMYFUNCTION("""COMPUTED_VALUE"""),45567.66666666667)</f>
        <v>45567.66667</v>
      </c>
      <c r="N191" s="1">
        <f>IFERROR(__xludf.DUMMYFUNCTION("""COMPUTED_VALUE"""),1.2565585E7)</f>
        <v>12565585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IFERROR(__xludf.DUMMYFUNCTION("""COMPUTED_VALUE"""),1124.96)</f>
        <v>1124.96</v>
      </c>
      <c r="D192" s="2">
        <f>IFERROR(__xludf.DUMMYFUNCTION("""COMPUTED_VALUE"""),45568.66666666667)</f>
        <v>45568.66667</v>
      </c>
      <c r="E192" s="1">
        <f>IFERROR(__xludf.DUMMYFUNCTION("""COMPUTED_VALUE"""),1126.07)</f>
        <v>1126.07</v>
      </c>
      <c r="G192" s="2">
        <f>IFERROR(__xludf.DUMMYFUNCTION("""COMPUTED_VALUE"""),45568.66666666667)</f>
        <v>45568.66667</v>
      </c>
      <c r="H192" s="1">
        <f>IFERROR(__xludf.DUMMYFUNCTION("""COMPUTED_VALUE"""),1104.71)</f>
        <v>1104.71</v>
      </c>
      <c r="J192" s="2">
        <f>IFERROR(__xludf.DUMMYFUNCTION("""COMPUTED_VALUE"""),45568.66666666667)</f>
        <v>45568.66667</v>
      </c>
      <c r="K192" s="1">
        <f>IFERROR(__xludf.DUMMYFUNCTION("""COMPUTED_VALUE"""),1108.23)</f>
        <v>1108.23</v>
      </c>
      <c r="M192" s="2">
        <f>IFERROR(__xludf.DUMMYFUNCTION("""COMPUTED_VALUE"""),45568.66666666667)</f>
        <v>45568.66667</v>
      </c>
      <c r="N192" s="1">
        <f>IFERROR(__xludf.DUMMYFUNCTION("""COMPUTED_VALUE"""),1.5172354E7)</f>
        <v>15172354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IFERROR(__xludf.DUMMYFUNCTION("""COMPUTED_VALUE"""),1112.31)</f>
        <v>1112.31</v>
      </c>
      <c r="D193" s="2">
        <f>IFERROR(__xludf.DUMMYFUNCTION("""COMPUTED_VALUE"""),45569.66666666667)</f>
        <v>45569.66667</v>
      </c>
      <c r="E193" s="1">
        <f>IFERROR(__xludf.DUMMYFUNCTION("""COMPUTED_VALUE"""),1122.18)</f>
        <v>1122.18</v>
      </c>
      <c r="G193" s="2">
        <f>IFERROR(__xludf.DUMMYFUNCTION("""COMPUTED_VALUE"""),45569.66666666667)</f>
        <v>45569.66667</v>
      </c>
      <c r="H193" s="1">
        <f>IFERROR(__xludf.DUMMYFUNCTION("""COMPUTED_VALUE"""),1103.48)</f>
        <v>1103.48</v>
      </c>
      <c r="J193" s="2">
        <f>IFERROR(__xludf.DUMMYFUNCTION("""COMPUTED_VALUE"""),45569.66666666667)</f>
        <v>45569.66667</v>
      </c>
      <c r="K193" s="1">
        <f>IFERROR(__xludf.DUMMYFUNCTION("""COMPUTED_VALUE"""),1121.96)</f>
        <v>1121.96</v>
      </c>
      <c r="M193" s="2">
        <f>IFERROR(__xludf.DUMMYFUNCTION("""COMPUTED_VALUE"""),45569.66666666667)</f>
        <v>45569.66667</v>
      </c>
      <c r="N193" s="1">
        <f>IFERROR(__xludf.DUMMYFUNCTION("""COMPUTED_VALUE"""),1.6246938E7)</f>
        <v>16246938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IFERROR(__xludf.DUMMYFUNCTION("""COMPUTED_VALUE"""),1120.63)</f>
        <v>1120.63</v>
      </c>
      <c r="D194" s="2">
        <f>IFERROR(__xludf.DUMMYFUNCTION("""COMPUTED_VALUE"""),45572.66666666667)</f>
        <v>45572.66667</v>
      </c>
      <c r="E194" s="1">
        <f>IFERROR(__xludf.DUMMYFUNCTION("""COMPUTED_VALUE"""),1125.23)</f>
        <v>1125.23</v>
      </c>
      <c r="G194" s="2">
        <f>IFERROR(__xludf.DUMMYFUNCTION("""COMPUTED_VALUE"""),45572.66666666667)</f>
        <v>45572.66667</v>
      </c>
      <c r="H194" s="1">
        <f>IFERROR(__xludf.DUMMYFUNCTION("""COMPUTED_VALUE"""),1113.68)</f>
        <v>1113.68</v>
      </c>
      <c r="J194" s="2">
        <f>IFERROR(__xludf.DUMMYFUNCTION("""COMPUTED_VALUE"""),45572.66666666667)</f>
        <v>45572.66667</v>
      </c>
      <c r="K194" s="1">
        <f>IFERROR(__xludf.DUMMYFUNCTION("""COMPUTED_VALUE"""),1121.22)</f>
        <v>1121.22</v>
      </c>
      <c r="M194" s="2">
        <f>IFERROR(__xludf.DUMMYFUNCTION("""COMPUTED_VALUE"""),45572.66666666667)</f>
        <v>45572.66667</v>
      </c>
      <c r="N194" s="1">
        <f>IFERROR(__xludf.DUMMYFUNCTION("""COMPUTED_VALUE"""),1.3666618E7)</f>
        <v>13666618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IFERROR(__xludf.DUMMYFUNCTION("""COMPUTED_VALUE"""),1123.08)</f>
        <v>1123.08</v>
      </c>
      <c r="D195" s="2">
        <f>IFERROR(__xludf.DUMMYFUNCTION("""COMPUTED_VALUE"""),45573.66666666667)</f>
        <v>45573.66667</v>
      </c>
      <c r="E195" s="1">
        <f>IFERROR(__xludf.DUMMYFUNCTION("""COMPUTED_VALUE"""),1123.08)</f>
        <v>1123.08</v>
      </c>
      <c r="G195" s="2">
        <f>IFERROR(__xludf.DUMMYFUNCTION("""COMPUTED_VALUE"""),45573.66666666667)</f>
        <v>45573.66667</v>
      </c>
      <c r="H195" s="1">
        <f>IFERROR(__xludf.DUMMYFUNCTION("""COMPUTED_VALUE"""),1098.6)</f>
        <v>1098.6</v>
      </c>
      <c r="J195" s="2">
        <f>IFERROR(__xludf.DUMMYFUNCTION("""COMPUTED_VALUE"""),45573.66666666667)</f>
        <v>45573.66667</v>
      </c>
      <c r="K195" s="1">
        <f>IFERROR(__xludf.DUMMYFUNCTION("""COMPUTED_VALUE"""),1117.65)</f>
        <v>1117.65</v>
      </c>
      <c r="M195" s="2">
        <f>IFERROR(__xludf.DUMMYFUNCTION("""COMPUTED_VALUE"""),45573.66666666667)</f>
        <v>45573.66667</v>
      </c>
      <c r="N195" s="1">
        <f>IFERROR(__xludf.DUMMYFUNCTION("""COMPUTED_VALUE"""),3.5069362E7)</f>
        <v>35069362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IFERROR(__xludf.DUMMYFUNCTION("""COMPUTED_VALUE"""),1118.6)</f>
        <v>1118.6</v>
      </c>
      <c r="D196" s="2">
        <f>IFERROR(__xludf.DUMMYFUNCTION("""COMPUTED_VALUE"""),45574.66666666667)</f>
        <v>45574.66667</v>
      </c>
      <c r="E196" s="1">
        <f>IFERROR(__xludf.DUMMYFUNCTION("""COMPUTED_VALUE"""),1136.86)</f>
        <v>1136.86</v>
      </c>
      <c r="G196" s="2">
        <f>IFERROR(__xludf.DUMMYFUNCTION("""COMPUTED_VALUE"""),45574.66666666667)</f>
        <v>45574.66667</v>
      </c>
      <c r="H196" s="1">
        <f>IFERROR(__xludf.DUMMYFUNCTION("""COMPUTED_VALUE"""),1117.82)</f>
        <v>1117.82</v>
      </c>
      <c r="J196" s="2">
        <f>IFERROR(__xludf.DUMMYFUNCTION("""COMPUTED_VALUE"""),45574.66666666667)</f>
        <v>45574.66667</v>
      </c>
      <c r="K196" s="1">
        <f>IFERROR(__xludf.DUMMYFUNCTION("""COMPUTED_VALUE"""),1127.86)</f>
        <v>1127.86</v>
      </c>
      <c r="M196" s="2">
        <f>IFERROR(__xludf.DUMMYFUNCTION("""COMPUTED_VALUE"""),45574.66666666667)</f>
        <v>45574.66667</v>
      </c>
      <c r="N196" s="1">
        <f>IFERROR(__xludf.DUMMYFUNCTION("""COMPUTED_VALUE"""),1.5551515E7)</f>
        <v>15551515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IFERROR(__xludf.DUMMYFUNCTION("""COMPUTED_VALUE"""),1119.36)</f>
        <v>1119.36</v>
      </c>
      <c r="D197" s="2">
        <f>IFERROR(__xludf.DUMMYFUNCTION("""COMPUTED_VALUE"""),45575.66666666667)</f>
        <v>45575.66667</v>
      </c>
      <c r="E197" s="1">
        <f>IFERROR(__xludf.DUMMYFUNCTION("""COMPUTED_VALUE"""),1126.88)</f>
        <v>1126.88</v>
      </c>
      <c r="G197" s="2">
        <f>IFERROR(__xludf.DUMMYFUNCTION("""COMPUTED_VALUE"""),45575.66666666667)</f>
        <v>45575.66667</v>
      </c>
      <c r="H197" s="1">
        <f>IFERROR(__xludf.DUMMYFUNCTION("""COMPUTED_VALUE"""),1119.36)</f>
        <v>1119.36</v>
      </c>
      <c r="J197" s="2">
        <f>IFERROR(__xludf.DUMMYFUNCTION("""COMPUTED_VALUE"""),45575.66666666667)</f>
        <v>45575.66667</v>
      </c>
      <c r="K197" s="1">
        <f>IFERROR(__xludf.DUMMYFUNCTION("""COMPUTED_VALUE"""),1121.27)</f>
        <v>1121.27</v>
      </c>
      <c r="M197" s="2">
        <f>IFERROR(__xludf.DUMMYFUNCTION("""COMPUTED_VALUE"""),45575.66666666667)</f>
        <v>45575.66667</v>
      </c>
      <c r="N197" s="1">
        <f>IFERROR(__xludf.DUMMYFUNCTION("""COMPUTED_VALUE"""),1.2522849E7)</f>
        <v>12522849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IFERROR(__xludf.DUMMYFUNCTION("""COMPUTED_VALUE"""),1121.88)</f>
        <v>1121.88</v>
      </c>
      <c r="D198" s="2">
        <f>IFERROR(__xludf.DUMMYFUNCTION("""COMPUTED_VALUE"""),45576.66666666667)</f>
        <v>45576.66667</v>
      </c>
      <c r="E198" s="1">
        <f>IFERROR(__xludf.DUMMYFUNCTION("""COMPUTED_VALUE"""),1133.73)</f>
        <v>1133.73</v>
      </c>
      <c r="G198" s="2">
        <f>IFERROR(__xludf.DUMMYFUNCTION("""COMPUTED_VALUE"""),45576.66666666667)</f>
        <v>45576.66667</v>
      </c>
      <c r="H198" s="1">
        <f>IFERROR(__xludf.DUMMYFUNCTION("""COMPUTED_VALUE"""),1121.26)</f>
        <v>1121.26</v>
      </c>
      <c r="J198" s="2">
        <f>IFERROR(__xludf.DUMMYFUNCTION("""COMPUTED_VALUE"""),45576.66666666667)</f>
        <v>45576.66667</v>
      </c>
      <c r="K198" s="1">
        <f>IFERROR(__xludf.DUMMYFUNCTION("""COMPUTED_VALUE"""),1127.95)</f>
        <v>1127.95</v>
      </c>
      <c r="M198" s="2">
        <f>IFERROR(__xludf.DUMMYFUNCTION("""COMPUTED_VALUE"""),45576.66666666667)</f>
        <v>45576.66667</v>
      </c>
      <c r="N198" s="1">
        <f>IFERROR(__xludf.DUMMYFUNCTION("""COMPUTED_VALUE"""),1.1258414E7)</f>
        <v>11258414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IFERROR(__xludf.DUMMYFUNCTION("""COMPUTED_VALUE"""),1130.68)</f>
        <v>1130.68</v>
      </c>
      <c r="D199" s="2">
        <f>IFERROR(__xludf.DUMMYFUNCTION("""COMPUTED_VALUE"""),45579.66666666667)</f>
        <v>45579.66667</v>
      </c>
      <c r="E199" s="1">
        <f>IFERROR(__xludf.DUMMYFUNCTION("""COMPUTED_VALUE"""),1130.81)</f>
        <v>1130.81</v>
      </c>
      <c r="G199" s="2">
        <f>IFERROR(__xludf.DUMMYFUNCTION("""COMPUTED_VALUE"""),45579.66666666667)</f>
        <v>45579.66667</v>
      </c>
      <c r="H199" s="1">
        <f>IFERROR(__xludf.DUMMYFUNCTION("""COMPUTED_VALUE"""),1117.4)</f>
        <v>1117.4</v>
      </c>
      <c r="J199" s="2">
        <f>IFERROR(__xludf.DUMMYFUNCTION("""COMPUTED_VALUE"""),45579.66666666667)</f>
        <v>45579.66667</v>
      </c>
      <c r="K199" s="1">
        <f>IFERROR(__xludf.DUMMYFUNCTION("""COMPUTED_VALUE"""),1123.31)</f>
        <v>1123.31</v>
      </c>
      <c r="M199" s="2">
        <f>IFERROR(__xludf.DUMMYFUNCTION("""COMPUTED_VALUE"""),45579.66666666667)</f>
        <v>45579.66667</v>
      </c>
      <c r="N199" s="1">
        <f>IFERROR(__xludf.DUMMYFUNCTION("""COMPUTED_VALUE"""),1.2919227E7)</f>
        <v>12919227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IFERROR(__xludf.DUMMYFUNCTION("""COMPUTED_VALUE"""),1123.01)</f>
        <v>1123.01</v>
      </c>
      <c r="D200" s="2">
        <f>IFERROR(__xludf.DUMMYFUNCTION("""COMPUTED_VALUE"""),45580.66666666667)</f>
        <v>45580.66667</v>
      </c>
      <c r="E200" s="1">
        <f>IFERROR(__xludf.DUMMYFUNCTION("""COMPUTED_VALUE"""),1139.02)</f>
        <v>1139.02</v>
      </c>
      <c r="G200" s="2">
        <f>IFERROR(__xludf.DUMMYFUNCTION("""COMPUTED_VALUE"""),45580.66666666667)</f>
        <v>45580.66667</v>
      </c>
      <c r="H200" s="1">
        <f>IFERROR(__xludf.DUMMYFUNCTION("""COMPUTED_VALUE"""),1123.01)</f>
        <v>1123.01</v>
      </c>
      <c r="J200" s="2">
        <f>IFERROR(__xludf.DUMMYFUNCTION("""COMPUTED_VALUE"""),45580.66666666667)</f>
        <v>45580.66667</v>
      </c>
      <c r="K200" s="1">
        <f>IFERROR(__xludf.DUMMYFUNCTION("""COMPUTED_VALUE"""),1129.85)</f>
        <v>1129.85</v>
      </c>
      <c r="M200" s="2">
        <f>IFERROR(__xludf.DUMMYFUNCTION("""COMPUTED_VALUE"""),45580.66666666667)</f>
        <v>45580.66667</v>
      </c>
      <c r="N200" s="1">
        <f>IFERROR(__xludf.DUMMYFUNCTION("""COMPUTED_VALUE"""),1.3428133E7)</f>
        <v>13428133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IFERROR(__xludf.DUMMYFUNCTION("""COMPUTED_VALUE"""),1130.2)</f>
        <v>1130.2</v>
      </c>
      <c r="D201" s="2">
        <f>IFERROR(__xludf.DUMMYFUNCTION("""COMPUTED_VALUE"""),45581.66666666667)</f>
        <v>45581.66667</v>
      </c>
      <c r="E201" s="1">
        <f>IFERROR(__xludf.DUMMYFUNCTION("""COMPUTED_VALUE"""),1131.27)</f>
        <v>1131.27</v>
      </c>
      <c r="G201" s="2">
        <f>IFERROR(__xludf.DUMMYFUNCTION("""COMPUTED_VALUE"""),45581.66666666667)</f>
        <v>45581.66667</v>
      </c>
      <c r="H201" s="1">
        <f>IFERROR(__xludf.DUMMYFUNCTION("""COMPUTED_VALUE"""),1123.73)</f>
        <v>1123.73</v>
      </c>
      <c r="J201" s="2">
        <f>IFERROR(__xludf.DUMMYFUNCTION("""COMPUTED_VALUE"""),45581.66666666667)</f>
        <v>45581.66667</v>
      </c>
      <c r="K201" s="1">
        <f>IFERROR(__xludf.DUMMYFUNCTION("""COMPUTED_VALUE"""),1127.11)</f>
        <v>1127.11</v>
      </c>
      <c r="M201" s="2">
        <f>IFERROR(__xludf.DUMMYFUNCTION("""COMPUTED_VALUE"""),45581.66666666667)</f>
        <v>45581.66667</v>
      </c>
      <c r="N201" s="1">
        <f>IFERROR(__xludf.DUMMYFUNCTION("""COMPUTED_VALUE"""),1.2056224E7)</f>
        <v>12056224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IFERROR(__xludf.DUMMYFUNCTION("""COMPUTED_VALUE"""),1130.68)</f>
        <v>1130.68</v>
      </c>
      <c r="D202" s="2">
        <f>IFERROR(__xludf.DUMMYFUNCTION("""COMPUTED_VALUE"""),45582.66666666667)</f>
        <v>45582.66667</v>
      </c>
      <c r="E202" s="1">
        <f>IFERROR(__xludf.DUMMYFUNCTION("""COMPUTED_VALUE"""),1133.14)</f>
        <v>1133.14</v>
      </c>
      <c r="G202" s="2">
        <f>IFERROR(__xludf.DUMMYFUNCTION("""COMPUTED_VALUE"""),45582.66666666667)</f>
        <v>45582.66667</v>
      </c>
      <c r="H202" s="1">
        <f>IFERROR(__xludf.DUMMYFUNCTION("""COMPUTED_VALUE"""),1112.1)</f>
        <v>1112.1</v>
      </c>
      <c r="J202" s="2">
        <f>IFERROR(__xludf.DUMMYFUNCTION("""COMPUTED_VALUE"""),45582.66666666667)</f>
        <v>45582.66667</v>
      </c>
      <c r="K202" s="1">
        <f>IFERROR(__xludf.DUMMYFUNCTION("""COMPUTED_VALUE"""),1114.74)</f>
        <v>1114.74</v>
      </c>
      <c r="M202" s="2">
        <f>IFERROR(__xludf.DUMMYFUNCTION("""COMPUTED_VALUE"""),45582.66666666667)</f>
        <v>45582.66667</v>
      </c>
      <c r="N202" s="1">
        <f>IFERROR(__xludf.DUMMYFUNCTION("""COMPUTED_VALUE"""),1.3325017E7)</f>
        <v>13325017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IFERROR(__xludf.DUMMYFUNCTION("""COMPUTED_VALUE"""),1114.17)</f>
        <v>1114.17</v>
      </c>
      <c r="D203" s="2">
        <f>IFERROR(__xludf.DUMMYFUNCTION("""COMPUTED_VALUE"""),45583.66666666667)</f>
        <v>45583.66667</v>
      </c>
      <c r="E203" s="1">
        <f>IFERROR(__xludf.DUMMYFUNCTION("""COMPUTED_VALUE"""),1118.68)</f>
        <v>1118.68</v>
      </c>
      <c r="G203" s="2">
        <f>IFERROR(__xludf.DUMMYFUNCTION("""COMPUTED_VALUE"""),45583.66666666667)</f>
        <v>45583.66667</v>
      </c>
      <c r="H203" s="1">
        <f>IFERROR(__xludf.DUMMYFUNCTION("""COMPUTED_VALUE"""),1109.24)</f>
        <v>1109.24</v>
      </c>
      <c r="J203" s="2">
        <f>IFERROR(__xludf.DUMMYFUNCTION("""COMPUTED_VALUE"""),45583.66666666667)</f>
        <v>45583.66667</v>
      </c>
      <c r="K203" s="1">
        <f>IFERROR(__xludf.DUMMYFUNCTION("""COMPUTED_VALUE"""),1118.63)</f>
        <v>1118.63</v>
      </c>
      <c r="M203" s="2">
        <f>IFERROR(__xludf.DUMMYFUNCTION("""COMPUTED_VALUE"""),45583.66666666667)</f>
        <v>45583.66667</v>
      </c>
      <c r="N203" s="1">
        <f>IFERROR(__xludf.DUMMYFUNCTION("""COMPUTED_VALUE"""),1.4547044E7)</f>
        <v>14547044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IFERROR(__xludf.DUMMYFUNCTION("""COMPUTED_VALUE"""),1112.26)</f>
        <v>1112.26</v>
      </c>
      <c r="D204" s="2">
        <f>IFERROR(__xludf.DUMMYFUNCTION("""COMPUTED_VALUE"""),45586.66666666667)</f>
        <v>45586.66667</v>
      </c>
      <c r="E204" s="1">
        <f>IFERROR(__xludf.DUMMYFUNCTION("""COMPUTED_VALUE"""),1122.79)</f>
        <v>1122.79</v>
      </c>
      <c r="G204" s="2">
        <f>IFERROR(__xludf.DUMMYFUNCTION("""COMPUTED_VALUE"""),45586.66666666667)</f>
        <v>45586.66667</v>
      </c>
      <c r="H204" s="1">
        <f>IFERROR(__xludf.DUMMYFUNCTION("""COMPUTED_VALUE"""),1110.58)</f>
        <v>1110.58</v>
      </c>
      <c r="J204" s="2">
        <f>IFERROR(__xludf.DUMMYFUNCTION("""COMPUTED_VALUE"""),45586.66666666667)</f>
        <v>45586.66667</v>
      </c>
      <c r="K204" s="1">
        <f>IFERROR(__xludf.DUMMYFUNCTION("""COMPUTED_VALUE"""),1122.33)</f>
        <v>1122.33</v>
      </c>
      <c r="M204" s="2">
        <f>IFERROR(__xludf.DUMMYFUNCTION("""COMPUTED_VALUE"""),45586.66666666667)</f>
        <v>45586.66667</v>
      </c>
      <c r="N204" s="1">
        <f>IFERROR(__xludf.DUMMYFUNCTION("""COMPUTED_VALUE"""),1.2449528E7)</f>
        <v>12449528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IFERROR(__xludf.DUMMYFUNCTION("""COMPUTED_VALUE"""),1124.89)</f>
        <v>1124.89</v>
      </c>
      <c r="D205" s="2">
        <f>IFERROR(__xludf.DUMMYFUNCTION("""COMPUTED_VALUE"""),45587.66666666667)</f>
        <v>45587.66667</v>
      </c>
      <c r="E205" s="1">
        <f>IFERROR(__xludf.DUMMYFUNCTION("""COMPUTED_VALUE"""),1132.84)</f>
        <v>1132.84</v>
      </c>
      <c r="G205" s="2">
        <f>IFERROR(__xludf.DUMMYFUNCTION("""COMPUTED_VALUE"""),45587.66666666667)</f>
        <v>45587.66667</v>
      </c>
      <c r="H205" s="1">
        <f>IFERROR(__xludf.DUMMYFUNCTION("""COMPUTED_VALUE"""),1120.66)</f>
        <v>1120.66</v>
      </c>
      <c r="J205" s="2">
        <f>IFERROR(__xludf.DUMMYFUNCTION("""COMPUTED_VALUE"""),45587.66666666667)</f>
        <v>45587.66667</v>
      </c>
      <c r="K205" s="1">
        <f>IFERROR(__xludf.DUMMYFUNCTION("""COMPUTED_VALUE"""),1130.8)</f>
        <v>1130.8</v>
      </c>
      <c r="M205" s="2">
        <f>IFERROR(__xludf.DUMMYFUNCTION("""COMPUTED_VALUE"""),45587.66666666667)</f>
        <v>45587.66667</v>
      </c>
      <c r="N205" s="1">
        <f>IFERROR(__xludf.DUMMYFUNCTION("""COMPUTED_VALUE"""),1.4164013E7)</f>
        <v>14164013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IFERROR(__xludf.DUMMYFUNCTION("""COMPUTED_VALUE"""),1135.08)</f>
        <v>1135.08</v>
      </c>
      <c r="D206" s="2">
        <f>IFERROR(__xludf.DUMMYFUNCTION("""COMPUTED_VALUE"""),45588.66666666667)</f>
        <v>45588.66667</v>
      </c>
      <c r="E206" s="1">
        <f>IFERROR(__xludf.DUMMYFUNCTION("""COMPUTED_VALUE"""),1139.01)</f>
        <v>1139.01</v>
      </c>
      <c r="G206" s="2">
        <f>IFERROR(__xludf.DUMMYFUNCTION("""COMPUTED_VALUE"""),45588.66666666667)</f>
        <v>45588.66667</v>
      </c>
      <c r="H206" s="1">
        <f>IFERROR(__xludf.DUMMYFUNCTION("""COMPUTED_VALUE"""),1123.74)</f>
        <v>1123.74</v>
      </c>
      <c r="J206" s="2">
        <f>IFERROR(__xludf.DUMMYFUNCTION("""COMPUTED_VALUE"""),45588.66666666667)</f>
        <v>45588.66667</v>
      </c>
      <c r="K206" s="1">
        <f>IFERROR(__xludf.DUMMYFUNCTION("""COMPUTED_VALUE"""),1126.7)</f>
        <v>1126.7</v>
      </c>
      <c r="M206" s="2">
        <f>IFERROR(__xludf.DUMMYFUNCTION("""COMPUTED_VALUE"""),45588.66666666667)</f>
        <v>45588.66667</v>
      </c>
      <c r="N206" s="1">
        <f>IFERROR(__xludf.DUMMYFUNCTION("""COMPUTED_VALUE"""),1.6687654E7)</f>
        <v>16687654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IFERROR(__xludf.DUMMYFUNCTION("""COMPUTED_VALUE"""),1131.73)</f>
        <v>1131.73</v>
      </c>
      <c r="D207" s="2">
        <f>IFERROR(__xludf.DUMMYFUNCTION("""COMPUTED_VALUE"""),45589.66666666667)</f>
        <v>45589.66667</v>
      </c>
      <c r="E207" s="1">
        <f>IFERROR(__xludf.DUMMYFUNCTION("""COMPUTED_VALUE"""),1137.25)</f>
        <v>1137.25</v>
      </c>
      <c r="G207" s="2">
        <f>IFERROR(__xludf.DUMMYFUNCTION("""COMPUTED_VALUE"""),45589.66666666667)</f>
        <v>45589.66667</v>
      </c>
      <c r="H207" s="1">
        <f>IFERROR(__xludf.DUMMYFUNCTION("""COMPUTED_VALUE"""),1125.15)</f>
        <v>1125.15</v>
      </c>
      <c r="J207" s="2">
        <f>IFERROR(__xludf.DUMMYFUNCTION("""COMPUTED_VALUE"""),45589.66666666667)</f>
        <v>45589.66667</v>
      </c>
      <c r="K207" s="1">
        <f>IFERROR(__xludf.DUMMYFUNCTION("""COMPUTED_VALUE"""),1128.42)</f>
        <v>1128.42</v>
      </c>
      <c r="M207" s="2">
        <f>IFERROR(__xludf.DUMMYFUNCTION("""COMPUTED_VALUE"""),45589.66666666667)</f>
        <v>45589.66667</v>
      </c>
      <c r="N207" s="1">
        <f>IFERROR(__xludf.DUMMYFUNCTION("""COMPUTED_VALUE"""),1.6881286E7)</f>
        <v>16881286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IFERROR(__xludf.DUMMYFUNCTION("""COMPUTED_VALUE"""),1133.25)</f>
        <v>1133.25</v>
      </c>
      <c r="D208" s="2">
        <f>IFERROR(__xludf.DUMMYFUNCTION("""COMPUTED_VALUE"""),45590.66666666667)</f>
        <v>45590.66667</v>
      </c>
      <c r="E208" s="1">
        <f>IFERROR(__xludf.DUMMYFUNCTION("""COMPUTED_VALUE"""),1147.71)</f>
        <v>1147.71</v>
      </c>
      <c r="G208" s="2">
        <f>IFERROR(__xludf.DUMMYFUNCTION("""COMPUTED_VALUE"""),45590.66666666667)</f>
        <v>45590.66667</v>
      </c>
      <c r="H208" s="1">
        <f>IFERROR(__xludf.DUMMYFUNCTION("""COMPUTED_VALUE"""),1131.86)</f>
        <v>1131.86</v>
      </c>
      <c r="J208" s="2">
        <f>IFERROR(__xludf.DUMMYFUNCTION("""COMPUTED_VALUE"""),45590.66666666667)</f>
        <v>45590.66667</v>
      </c>
      <c r="K208" s="1">
        <f>IFERROR(__xludf.DUMMYFUNCTION("""COMPUTED_VALUE"""),1133.4)</f>
        <v>1133.4</v>
      </c>
      <c r="M208" s="2">
        <f>IFERROR(__xludf.DUMMYFUNCTION("""COMPUTED_VALUE"""),45590.66666666667)</f>
        <v>45590.66667</v>
      </c>
      <c r="N208" s="1">
        <f>IFERROR(__xludf.DUMMYFUNCTION("""COMPUTED_VALUE"""),1.662033E7)</f>
        <v>16620330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IFERROR(__xludf.DUMMYFUNCTION("""COMPUTED_VALUE"""),1133.73)</f>
        <v>1133.73</v>
      </c>
      <c r="D209" s="2">
        <f>IFERROR(__xludf.DUMMYFUNCTION("""COMPUTED_VALUE"""),45593.66666666667)</f>
        <v>45593.66667</v>
      </c>
      <c r="E209" s="1">
        <f>IFERROR(__xludf.DUMMYFUNCTION("""COMPUTED_VALUE"""),1143.34)</f>
        <v>1143.34</v>
      </c>
      <c r="G209" s="2">
        <f>IFERROR(__xludf.DUMMYFUNCTION("""COMPUTED_VALUE"""),45593.66666666667)</f>
        <v>45593.66667</v>
      </c>
      <c r="H209" s="1">
        <f>IFERROR(__xludf.DUMMYFUNCTION("""COMPUTED_VALUE"""),1129.51)</f>
        <v>1129.51</v>
      </c>
      <c r="J209" s="2">
        <f>IFERROR(__xludf.DUMMYFUNCTION("""COMPUTED_VALUE"""),45593.66666666667)</f>
        <v>45593.66667</v>
      </c>
      <c r="K209" s="1">
        <f>IFERROR(__xludf.DUMMYFUNCTION("""COMPUTED_VALUE"""),1131.67)</f>
        <v>1131.67</v>
      </c>
      <c r="M209" s="2">
        <f>IFERROR(__xludf.DUMMYFUNCTION("""COMPUTED_VALUE"""),45593.66666666667)</f>
        <v>45593.66667</v>
      </c>
      <c r="N209" s="1">
        <f>IFERROR(__xludf.DUMMYFUNCTION("""COMPUTED_VALUE"""),1.6764701E7)</f>
        <v>16764701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IFERROR(__xludf.DUMMYFUNCTION("""COMPUTED_VALUE"""),1129.92)</f>
        <v>1129.92</v>
      </c>
      <c r="D210" s="2">
        <f>IFERROR(__xludf.DUMMYFUNCTION("""COMPUTED_VALUE"""),45594.66666666667)</f>
        <v>45594.66667</v>
      </c>
      <c r="E210" s="1">
        <f>IFERROR(__xludf.DUMMYFUNCTION("""COMPUTED_VALUE"""),1145.98)</f>
        <v>1145.98</v>
      </c>
      <c r="G210" s="2">
        <f>IFERROR(__xludf.DUMMYFUNCTION("""COMPUTED_VALUE"""),45594.66666666667)</f>
        <v>45594.66667</v>
      </c>
      <c r="H210" s="1">
        <f>IFERROR(__xludf.DUMMYFUNCTION("""COMPUTED_VALUE"""),1122.95)</f>
        <v>1122.95</v>
      </c>
      <c r="J210" s="2">
        <f>IFERROR(__xludf.DUMMYFUNCTION("""COMPUTED_VALUE"""),45594.66666666667)</f>
        <v>45594.66667</v>
      </c>
      <c r="K210" s="1">
        <f>IFERROR(__xludf.DUMMYFUNCTION("""COMPUTED_VALUE"""),1140.14)</f>
        <v>1140.14</v>
      </c>
      <c r="M210" s="2">
        <f>IFERROR(__xludf.DUMMYFUNCTION("""COMPUTED_VALUE"""),45594.66666666667)</f>
        <v>45594.66667</v>
      </c>
      <c r="N210" s="1">
        <f>IFERROR(__xludf.DUMMYFUNCTION("""COMPUTED_VALUE"""),1.6146871E7)</f>
        <v>16146871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IFERROR(__xludf.DUMMYFUNCTION("""COMPUTED_VALUE"""),1139.95)</f>
        <v>1139.95</v>
      </c>
      <c r="D211" s="2">
        <f>IFERROR(__xludf.DUMMYFUNCTION("""COMPUTED_VALUE"""),45595.66666666667)</f>
        <v>45595.66667</v>
      </c>
      <c r="E211" s="1">
        <f>IFERROR(__xludf.DUMMYFUNCTION("""COMPUTED_VALUE"""),1165.06)</f>
        <v>1165.06</v>
      </c>
      <c r="G211" s="2">
        <f>IFERROR(__xludf.DUMMYFUNCTION("""COMPUTED_VALUE"""),45595.66666666667)</f>
        <v>45595.66667</v>
      </c>
      <c r="H211" s="1">
        <f>IFERROR(__xludf.DUMMYFUNCTION("""COMPUTED_VALUE"""),1137.88)</f>
        <v>1137.88</v>
      </c>
      <c r="J211" s="2">
        <f>IFERROR(__xludf.DUMMYFUNCTION("""COMPUTED_VALUE"""),45595.66666666667)</f>
        <v>45595.66667</v>
      </c>
      <c r="K211" s="1">
        <f>IFERROR(__xludf.DUMMYFUNCTION("""COMPUTED_VALUE"""),1157.28)</f>
        <v>1157.28</v>
      </c>
      <c r="M211" s="2">
        <f>IFERROR(__xludf.DUMMYFUNCTION("""COMPUTED_VALUE"""),45595.66666666667)</f>
        <v>45595.66667</v>
      </c>
      <c r="N211" s="1">
        <f>IFERROR(__xludf.DUMMYFUNCTION("""COMPUTED_VALUE"""),1.8409556E7)</f>
        <v>18409556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IFERROR(__xludf.DUMMYFUNCTION("""COMPUTED_VALUE"""),1197.53)</f>
        <v>1197.53</v>
      </c>
      <c r="D212" s="2">
        <f>IFERROR(__xludf.DUMMYFUNCTION("""COMPUTED_VALUE"""),45596.66666666667)</f>
        <v>45596.66667</v>
      </c>
      <c r="E212" s="1">
        <f>IFERROR(__xludf.DUMMYFUNCTION("""COMPUTED_VALUE"""),1215.26)</f>
        <v>1215.26</v>
      </c>
      <c r="G212" s="2">
        <f>IFERROR(__xludf.DUMMYFUNCTION("""COMPUTED_VALUE"""),45596.66666666667)</f>
        <v>45596.66667</v>
      </c>
      <c r="H212" s="1">
        <f>IFERROR(__xludf.DUMMYFUNCTION("""COMPUTED_VALUE"""),1186.35)</f>
        <v>1186.35</v>
      </c>
      <c r="J212" s="2">
        <f>IFERROR(__xludf.DUMMYFUNCTION("""COMPUTED_VALUE"""),45596.66666666667)</f>
        <v>45596.66667</v>
      </c>
      <c r="K212" s="1">
        <f>IFERROR(__xludf.DUMMYFUNCTION("""COMPUTED_VALUE"""),1208.29)</f>
        <v>1208.29</v>
      </c>
      <c r="M212" s="2">
        <f>IFERROR(__xludf.DUMMYFUNCTION("""COMPUTED_VALUE"""),45596.66666666667)</f>
        <v>45596.66667</v>
      </c>
      <c r="N212" s="1">
        <f>IFERROR(__xludf.DUMMYFUNCTION("""COMPUTED_VALUE"""),4.7146583E7)</f>
        <v>47146583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IFERROR(__xludf.DUMMYFUNCTION("""COMPUTED_VALUE"""),1207.24)</f>
        <v>1207.24</v>
      </c>
      <c r="D213" s="2">
        <f>IFERROR(__xludf.DUMMYFUNCTION("""COMPUTED_VALUE"""),45597.66666666667)</f>
        <v>45597.66667</v>
      </c>
      <c r="E213" s="1">
        <f>IFERROR(__xludf.DUMMYFUNCTION("""COMPUTED_VALUE"""),1218.0)</f>
        <v>1218</v>
      </c>
      <c r="G213" s="2">
        <f>IFERROR(__xludf.DUMMYFUNCTION("""COMPUTED_VALUE"""),45597.66666666667)</f>
        <v>45597.66667</v>
      </c>
      <c r="H213" s="1">
        <f>IFERROR(__xludf.DUMMYFUNCTION("""COMPUTED_VALUE"""),1196.2)</f>
        <v>1196.2</v>
      </c>
      <c r="J213" s="2">
        <f>IFERROR(__xludf.DUMMYFUNCTION("""COMPUTED_VALUE"""),45597.66666666667)</f>
        <v>45597.66667</v>
      </c>
      <c r="K213" s="1">
        <f>IFERROR(__xludf.DUMMYFUNCTION("""COMPUTED_VALUE"""),1210.18)</f>
        <v>1210.18</v>
      </c>
      <c r="M213" s="2">
        <f>IFERROR(__xludf.DUMMYFUNCTION("""COMPUTED_VALUE"""),45597.66666666667)</f>
        <v>45597.66667</v>
      </c>
      <c r="N213" s="1">
        <f>IFERROR(__xludf.DUMMYFUNCTION("""COMPUTED_VALUE"""),2.2410855E7)</f>
        <v>22410855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IFERROR(__xludf.DUMMYFUNCTION("""COMPUTED_VALUE"""),1220.77)</f>
        <v>1220.77</v>
      </c>
      <c r="D214" s="2">
        <f>IFERROR(__xludf.DUMMYFUNCTION("""COMPUTED_VALUE"""),45600.66666666667)</f>
        <v>45600.66667</v>
      </c>
      <c r="E214" s="1">
        <f>IFERROR(__xludf.DUMMYFUNCTION("""COMPUTED_VALUE"""),1221.12)</f>
        <v>1221.12</v>
      </c>
      <c r="G214" s="2">
        <f>IFERROR(__xludf.DUMMYFUNCTION("""COMPUTED_VALUE"""),45600.66666666667)</f>
        <v>45600.66667</v>
      </c>
      <c r="H214" s="1">
        <f>IFERROR(__xludf.DUMMYFUNCTION("""COMPUTED_VALUE"""),1205.34)</f>
        <v>1205.34</v>
      </c>
      <c r="J214" s="2">
        <f>IFERROR(__xludf.DUMMYFUNCTION("""COMPUTED_VALUE"""),45600.66666666667)</f>
        <v>45600.66667</v>
      </c>
      <c r="K214" s="1">
        <f>IFERROR(__xludf.DUMMYFUNCTION("""COMPUTED_VALUE"""),1206.52)</f>
        <v>1206.52</v>
      </c>
      <c r="M214" s="2">
        <f>IFERROR(__xludf.DUMMYFUNCTION("""COMPUTED_VALUE"""),45600.66666666667)</f>
        <v>45600.66667</v>
      </c>
      <c r="N214" s="1">
        <f>IFERROR(__xludf.DUMMYFUNCTION("""COMPUTED_VALUE"""),2.897114E7)</f>
        <v>28971140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IFERROR(__xludf.DUMMYFUNCTION("""COMPUTED_VALUE"""),1207.26)</f>
        <v>1207.26</v>
      </c>
      <c r="D215" s="2">
        <f>IFERROR(__xludf.DUMMYFUNCTION("""COMPUTED_VALUE"""),45601.66666666667)</f>
        <v>45601.66667</v>
      </c>
      <c r="E215" s="1">
        <f>IFERROR(__xludf.DUMMYFUNCTION("""COMPUTED_VALUE"""),1225.45)</f>
        <v>1225.45</v>
      </c>
      <c r="G215" s="2">
        <f>IFERROR(__xludf.DUMMYFUNCTION("""COMPUTED_VALUE"""),45601.66666666667)</f>
        <v>45601.66667</v>
      </c>
      <c r="H215" s="1">
        <f>IFERROR(__xludf.DUMMYFUNCTION("""COMPUTED_VALUE"""),1201.46)</f>
        <v>1201.46</v>
      </c>
      <c r="J215" s="2">
        <f>IFERROR(__xludf.DUMMYFUNCTION("""COMPUTED_VALUE"""),45601.66666666667)</f>
        <v>45601.66667</v>
      </c>
      <c r="K215" s="1">
        <f>IFERROR(__xludf.DUMMYFUNCTION("""COMPUTED_VALUE"""),1225.0)</f>
        <v>1225</v>
      </c>
      <c r="M215" s="2">
        <f>IFERROR(__xludf.DUMMYFUNCTION("""COMPUTED_VALUE"""),45601.66666666667)</f>
        <v>45601.66667</v>
      </c>
      <c r="N215" s="1">
        <f>IFERROR(__xludf.DUMMYFUNCTION("""COMPUTED_VALUE"""),1.9047876E7)</f>
        <v>19047876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IFERROR(__xludf.DUMMYFUNCTION("""COMPUTED_VALUE"""),1229.78)</f>
        <v>1229.78</v>
      </c>
      <c r="D216" s="2">
        <f>IFERROR(__xludf.DUMMYFUNCTION("""COMPUTED_VALUE"""),45602.66666666667)</f>
        <v>45602.66667</v>
      </c>
      <c r="E216" s="1">
        <f>IFERROR(__xludf.DUMMYFUNCTION("""COMPUTED_VALUE"""),1242.12)</f>
        <v>1242.12</v>
      </c>
      <c r="G216" s="2">
        <f>IFERROR(__xludf.DUMMYFUNCTION("""COMPUTED_VALUE"""),45602.66666666667)</f>
        <v>45602.66667</v>
      </c>
      <c r="H216" s="1">
        <f>IFERROR(__xludf.DUMMYFUNCTION("""COMPUTED_VALUE"""),1219.08)</f>
        <v>1219.08</v>
      </c>
      <c r="J216" s="2">
        <f>IFERROR(__xludf.DUMMYFUNCTION("""COMPUTED_VALUE"""),45602.66666666667)</f>
        <v>45602.66667</v>
      </c>
      <c r="K216" s="1">
        <f>IFERROR(__xludf.DUMMYFUNCTION("""COMPUTED_VALUE"""),1234.93)</f>
        <v>1234.93</v>
      </c>
      <c r="M216" s="2">
        <f>IFERROR(__xludf.DUMMYFUNCTION("""COMPUTED_VALUE"""),45602.66666666667)</f>
        <v>45602.66667</v>
      </c>
      <c r="N216" s="1">
        <f>IFERROR(__xludf.DUMMYFUNCTION("""COMPUTED_VALUE"""),2.7919126E7)</f>
        <v>27919126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IFERROR(__xludf.DUMMYFUNCTION("""COMPUTED_VALUE"""),1251.18)</f>
        <v>1251.18</v>
      </c>
      <c r="D217" s="2">
        <f>IFERROR(__xludf.DUMMYFUNCTION("""COMPUTED_VALUE"""),45603.66666666667)</f>
        <v>45603.66667</v>
      </c>
      <c r="E217" s="1">
        <f>IFERROR(__xludf.DUMMYFUNCTION("""COMPUTED_VALUE"""),1274.96)</f>
        <v>1274.96</v>
      </c>
      <c r="G217" s="2">
        <f>IFERROR(__xludf.DUMMYFUNCTION("""COMPUTED_VALUE"""),45603.66666666667)</f>
        <v>45603.66667</v>
      </c>
      <c r="H217" s="1">
        <f>IFERROR(__xludf.DUMMYFUNCTION("""COMPUTED_VALUE"""),1241.09)</f>
        <v>1241.09</v>
      </c>
      <c r="J217" s="2">
        <f>IFERROR(__xludf.DUMMYFUNCTION("""COMPUTED_VALUE"""),45603.66666666667)</f>
        <v>45603.66667</v>
      </c>
      <c r="K217" s="1">
        <f>IFERROR(__xludf.DUMMYFUNCTION("""COMPUTED_VALUE"""),1270.18)</f>
        <v>1270.18</v>
      </c>
      <c r="M217" s="2">
        <f>IFERROR(__xludf.DUMMYFUNCTION("""COMPUTED_VALUE"""),45603.66666666667)</f>
        <v>45603.66667</v>
      </c>
      <c r="N217" s="1">
        <f>IFERROR(__xludf.DUMMYFUNCTION("""COMPUTED_VALUE"""),2.3623182E7)</f>
        <v>23623182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IFERROR(__xludf.DUMMYFUNCTION("""COMPUTED_VALUE"""),1266.36)</f>
        <v>1266.36</v>
      </c>
      <c r="D218" s="2">
        <f>IFERROR(__xludf.DUMMYFUNCTION("""COMPUTED_VALUE"""),45604.66666666667)</f>
        <v>45604.66667</v>
      </c>
      <c r="E218" s="1">
        <f>IFERROR(__xludf.DUMMYFUNCTION("""COMPUTED_VALUE"""),1266.36)</f>
        <v>1266.36</v>
      </c>
      <c r="G218" s="2">
        <f>IFERROR(__xludf.DUMMYFUNCTION("""COMPUTED_VALUE"""),45604.66666666667)</f>
        <v>45604.66667</v>
      </c>
      <c r="H218" s="1">
        <f>IFERROR(__xludf.DUMMYFUNCTION("""COMPUTED_VALUE"""),1251.89)</f>
        <v>1251.89</v>
      </c>
      <c r="J218" s="2">
        <f>IFERROR(__xludf.DUMMYFUNCTION("""COMPUTED_VALUE"""),45604.66666666667)</f>
        <v>45604.66667</v>
      </c>
      <c r="K218" s="1">
        <f>IFERROR(__xludf.DUMMYFUNCTION("""COMPUTED_VALUE"""),1258.89)</f>
        <v>1258.89</v>
      </c>
      <c r="M218" s="2">
        <f>IFERROR(__xludf.DUMMYFUNCTION("""COMPUTED_VALUE"""),45604.66666666667)</f>
        <v>45604.66667</v>
      </c>
      <c r="N218" s="1">
        <f>IFERROR(__xludf.DUMMYFUNCTION("""COMPUTED_VALUE"""),1.8440118E7)</f>
        <v>18440118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IFERROR(__xludf.DUMMYFUNCTION("""COMPUTED_VALUE"""),1260.31)</f>
        <v>1260.31</v>
      </c>
      <c r="D219" s="2">
        <f>IFERROR(__xludf.DUMMYFUNCTION("""COMPUTED_VALUE"""),45607.66666666667)</f>
        <v>45607.66667</v>
      </c>
      <c r="E219" s="1">
        <f>IFERROR(__xludf.DUMMYFUNCTION("""COMPUTED_VALUE"""),1284.05)</f>
        <v>1284.05</v>
      </c>
      <c r="G219" s="2">
        <f>IFERROR(__xludf.DUMMYFUNCTION("""COMPUTED_VALUE"""),45607.66666666667)</f>
        <v>45607.66667</v>
      </c>
      <c r="H219" s="1">
        <f>IFERROR(__xludf.DUMMYFUNCTION("""COMPUTED_VALUE"""),1260.31)</f>
        <v>1260.31</v>
      </c>
      <c r="J219" s="2">
        <f>IFERROR(__xludf.DUMMYFUNCTION("""COMPUTED_VALUE"""),45607.66666666667)</f>
        <v>45607.66667</v>
      </c>
      <c r="K219" s="1">
        <f>IFERROR(__xludf.DUMMYFUNCTION("""COMPUTED_VALUE"""),1280.02)</f>
        <v>1280.02</v>
      </c>
      <c r="M219" s="2">
        <f>IFERROR(__xludf.DUMMYFUNCTION("""COMPUTED_VALUE"""),45607.66666666667)</f>
        <v>45607.66667</v>
      </c>
      <c r="N219" s="1">
        <f>IFERROR(__xludf.DUMMYFUNCTION("""COMPUTED_VALUE"""),2.2119798E7)</f>
        <v>22119798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IFERROR(__xludf.DUMMYFUNCTION("""COMPUTED_VALUE"""),1277.94)</f>
        <v>1277.94</v>
      </c>
      <c r="D220" s="2">
        <f>IFERROR(__xludf.DUMMYFUNCTION("""COMPUTED_VALUE"""),45608.66666666667)</f>
        <v>45608.66667</v>
      </c>
      <c r="E220" s="1">
        <f>IFERROR(__xludf.DUMMYFUNCTION("""COMPUTED_VALUE"""),1289.76)</f>
        <v>1289.76</v>
      </c>
      <c r="G220" s="2">
        <f>IFERROR(__xludf.DUMMYFUNCTION("""COMPUTED_VALUE"""),45608.66666666667)</f>
        <v>45608.66667</v>
      </c>
      <c r="H220" s="1">
        <f>IFERROR(__xludf.DUMMYFUNCTION("""COMPUTED_VALUE"""),1273.06)</f>
        <v>1273.06</v>
      </c>
      <c r="J220" s="2">
        <f>IFERROR(__xludf.DUMMYFUNCTION("""COMPUTED_VALUE"""),45608.66666666667)</f>
        <v>45608.66667</v>
      </c>
      <c r="K220" s="1">
        <f>IFERROR(__xludf.DUMMYFUNCTION("""COMPUTED_VALUE"""),1287.1)</f>
        <v>1287.1</v>
      </c>
      <c r="M220" s="2">
        <f>IFERROR(__xludf.DUMMYFUNCTION("""COMPUTED_VALUE"""),45608.66666666667)</f>
        <v>45608.66667</v>
      </c>
      <c r="N220" s="1">
        <f>IFERROR(__xludf.DUMMYFUNCTION("""COMPUTED_VALUE"""),2.0622702E7)</f>
        <v>20622702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IFERROR(__xludf.DUMMYFUNCTION("""COMPUTED_VALUE"""),1287.91)</f>
        <v>1287.91</v>
      </c>
      <c r="D221" s="2">
        <f>IFERROR(__xludf.DUMMYFUNCTION("""COMPUTED_VALUE"""),45609.66666666667)</f>
        <v>45609.66667</v>
      </c>
      <c r="E221" s="1">
        <f>IFERROR(__xludf.DUMMYFUNCTION("""COMPUTED_VALUE"""),1289.17)</f>
        <v>1289.17</v>
      </c>
      <c r="G221" s="2">
        <f>IFERROR(__xludf.DUMMYFUNCTION("""COMPUTED_VALUE"""),45609.66666666667)</f>
        <v>45609.66667</v>
      </c>
      <c r="H221" s="1">
        <f>IFERROR(__xludf.DUMMYFUNCTION("""COMPUTED_VALUE"""),1277.76)</f>
        <v>1277.76</v>
      </c>
      <c r="J221" s="2">
        <f>IFERROR(__xludf.DUMMYFUNCTION("""COMPUTED_VALUE"""),45609.66666666667)</f>
        <v>45609.66667</v>
      </c>
      <c r="K221" s="1">
        <f>IFERROR(__xludf.DUMMYFUNCTION("""COMPUTED_VALUE"""),1280.02)</f>
        <v>1280.02</v>
      </c>
      <c r="M221" s="2">
        <f>IFERROR(__xludf.DUMMYFUNCTION("""COMPUTED_VALUE"""),45609.66666666667)</f>
        <v>45609.66667</v>
      </c>
      <c r="N221" s="1">
        <f>IFERROR(__xludf.DUMMYFUNCTION("""COMPUTED_VALUE"""),1.813799E7)</f>
        <v>18137990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IFERROR(__xludf.DUMMYFUNCTION("""COMPUTED_VALUE"""),1273.68)</f>
        <v>1273.68</v>
      </c>
      <c r="D222" s="2">
        <f>IFERROR(__xludf.DUMMYFUNCTION("""COMPUTED_VALUE"""),45610.66666666667)</f>
        <v>45610.66667</v>
      </c>
      <c r="E222" s="1">
        <f>IFERROR(__xludf.DUMMYFUNCTION("""COMPUTED_VALUE"""),1285.2)</f>
        <v>1285.2</v>
      </c>
      <c r="G222" s="2">
        <f>IFERROR(__xludf.DUMMYFUNCTION("""COMPUTED_VALUE"""),45610.66666666667)</f>
        <v>45610.66667</v>
      </c>
      <c r="H222" s="1">
        <f>IFERROR(__xludf.DUMMYFUNCTION("""COMPUTED_VALUE"""),1270.15)</f>
        <v>1270.15</v>
      </c>
      <c r="J222" s="2">
        <f>IFERROR(__xludf.DUMMYFUNCTION("""COMPUTED_VALUE"""),45610.66666666667)</f>
        <v>45610.66667</v>
      </c>
      <c r="K222" s="1">
        <f>IFERROR(__xludf.DUMMYFUNCTION("""COMPUTED_VALUE"""),1279.99)</f>
        <v>1279.99</v>
      </c>
      <c r="M222" s="2">
        <f>IFERROR(__xludf.DUMMYFUNCTION("""COMPUTED_VALUE"""),45610.66666666667)</f>
        <v>45610.66667</v>
      </c>
      <c r="N222" s="1">
        <f>IFERROR(__xludf.DUMMYFUNCTION("""COMPUTED_VALUE"""),1.4557943E7)</f>
        <v>14557943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IFERROR(__xludf.DUMMYFUNCTION("""COMPUTED_VALUE"""),1275.4)</f>
        <v>1275.4</v>
      </c>
      <c r="D223" s="2">
        <f>IFERROR(__xludf.DUMMYFUNCTION("""COMPUTED_VALUE"""),45611.66666666667)</f>
        <v>45611.66667</v>
      </c>
      <c r="E223" s="1">
        <f>IFERROR(__xludf.DUMMYFUNCTION("""COMPUTED_VALUE"""),1275.4)</f>
        <v>1275.4</v>
      </c>
      <c r="G223" s="2">
        <f>IFERROR(__xludf.DUMMYFUNCTION("""COMPUTED_VALUE"""),45611.66666666667)</f>
        <v>45611.66667</v>
      </c>
      <c r="H223" s="1">
        <f>IFERROR(__xludf.DUMMYFUNCTION("""COMPUTED_VALUE"""),1249.82)</f>
        <v>1249.82</v>
      </c>
      <c r="J223" s="2">
        <f>IFERROR(__xludf.DUMMYFUNCTION("""COMPUTED_VALUE"""),45611.66666666667)</f>
        <v>45611.66667</v>
      </c>
      <c r="K223" s="1">
        <f>IFERROR(__xludf.DUMMYFUNCTION("""COMPUTED_VALUE"""),1250.85)</f>
        <v>1250.85</v>
      </c>
      <c r="M223" s="2">
        <f>IFERROR(__xludf.DUMMYFUNCTION("""COMPUTED_VALUE"""),45611.66666666667)</f>
        <v>45611.66667</v>
      </c>
      <c r="N223" s="1">
        <f>IFERROR(__xludf.DUMMYFUNCTION("""COMPUTED_VALUE"""),1.7752908E7)</f>
        <v>17752908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IFERROR(__xludf.DUMMYFUNCTION("""COMPUTED_VALUE"""),1249.57)</f>
        <v>1249.57</v>
      </c>
      <c r="D224" s="2">
        <f>IFERROR(__xludf.DUMMYFUNCTION("""COMPUTED_VALUE"""),45614.66666666667)</f>
        <v>45614.66667</v>
      </c>
      <c r="E224" s="1">
        <f>IFERROR(__xludf.DUMMYFUNCTION("""COMPUTED_VALUE"""),1269.69)</f>
        <v>1269.69</v>
      </c>
      <c r="G224" s="2">
        <f>IFERROR(__xludf.DUMMYFUNCTION("""COMPUTED_VALUE"""),45614.66666666667)</f>
        <v>45614.66667</v>
      </c>
      <c r="H224" s="1">
        <f>IFERROR(__xludf.DUMMYFUNCTION("""COMPUTED_VALUE"""),1246.41)</f>
        <v>1246.41</v>
      </c>
      <c r="J224" s="2">
        <f>IFERROR(__xludf.DUMMYFUNCTION("""COMPUTED_VALUE"""),45614.66666666667)</f>
        <v>45614.66667</v>
      </c>
      <c r="K224" s="1">
        <f>IFERROR(__xludf.DUMMYFUNCTION("""COMPUTED_VALUE"""),1267.28)</f>
        <v>1267.28</v>
      </c>
      <c r="M224" s="2">
        <f>IFERROR(__xludf.DUMMYFUNCTION("""COMPUTED_VALUE"""),45614.66666666667)</f>
        <v>45614.66667</v>
      </c>
      <c r="N224" s="1">
        <f>IFERROR(__xludf.DUMMYFUNCTION("""COMPUTED_VALUE"""),2.4049901E7)</f>
        <v>24049901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IFERROR(__xludf.DUMMYFUNCTION("""COMPUTED_VALUE"""),1264.16)</f>
        <v>1264.16</v>
      </c>
      <c r="D225" s="2">
        <f>IFERROR(__xludf.DUMMYFUNCTION("""COMPUTED_VALUE"""),45615.66666666667)</f>
        <v>45615.66667</v>
      </c>
      <c r="E225" s="1">
        <f>IFERROR(__xludf.DUMMYFUNCTION("""COMPUTED_VALUE"""),1287.46)</f>
        <v>1287.46</v>
      </c>
      <c r="G225" s="2">
        <f>IFERROR(__xludf.DUMMYFUNCTION("""COMPUTED_VALUE"""),45615.66666666667)</f>
        <v>45615.66667</v>
      </c>
      <c r="H225" s="1">
        <f>IFERROR(__xludf.DUMMYFUNCTION("""COMPUTED_VALUE"""),1255.72)</f>
        <v>1255.72</v>
      </c>
      <c r="J225" s="2">
        <f>IFERROR(__xludf.DUMMYFUNCTION("""COMPUTED_VALUE"""),45615.66666666667)</f>
        <v>45615.66667</v>
      </c>
      <c r="K225" s="1">
        <f>IFERROR(__xludf.DUMMYFUNCTION("""COMPUTED_VALUE"""),1285.59)</f>
        <v>1285.59</v>
      </c>
      <c r="M225" s="2">
        <f>IFERROR(__xludf.DUMMYFUNCTION("""COMPUTED_VALUE"""),45615.66666666667)</f>
        <v>45615.66667</v>
      </c>
      <c r="N225" s="1">
        <f>IFERROR(__xludf.DUMMYFUNCTION("""COMPUTED_VALUE"""),2.1303119E7)</f>
        <v>21303119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IFERROR(__xludf.DUMMYFUNCTION("""COMPUTED_VALUE"""),1283.79)</f>
        <v>1283.79</v>
      </c>
      <c r="D226" s="2">
        <f>IFERROR(__xludf.DUMMYFUNCTION("""COMPUTED_VALUE"""),45616.66666666667)</f>
        <v>45616.66667</v>
      </c>
      <c r="E226" s="1">
        <f>IFERROR(__xludf.DUMMYFUNCTION("""COMPUTED_VALUE"""),1285.83)</f>
        <v>1285.83</v>
      </c>
      <c r="G226" s="2">
        <f>IFERROR(__xludf.DUMMYFUNCTION("""COMPUTED_VALUE"""),45616.66666666667)</f>
        <v>45616.66667</v>
      </c>
      <c r="H226" s="1">
        <f>IFERROR(__xludf.DUMMYFUNCTION("""COMPUTED_VALUE"""),1272.35)</f>
        <v>1272.35</v>
      </c>
      <c r="J226" s="2">
        <f>IFERROR(__xludf.DUMMYFUNCTION("""COMPUTED_VALUE"""),45616.66666666667)</f>
        <v>45616.66667</v>
      </c>
      <c r="K226" s="1">
        <f>IFERROR(__xludf.DUMMYFUNCTION("""COMPUTED_VALUE"""),1281.53)</f>
        <v>1281.53</v>
      </c>
      <c r="M226" s="2">
        <f>IFERROR(__xludf.DUMMYFUNCTION("""COMPUTED_VALUE"""),45616.66666666667)</f>
        <v>45616.66667</v>
      </c>
      <c r="N226" s="1">
        <f>IFERROR(__xludf.DUMMYFUNCTION("""COMPUTED_VALUE"""),2.6766423E7)</f>
        <v>26766423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IFERROR(__xludf.DUMMYFUNCTION("""COMPUTED_VALUE"""),1283.64)</f>
        <v>1283.64</v>
      </c>
      <c r="D227" s="2">
        <f>IFERROR(__xludf.DUMMYFUNCTION("""COMPUTED_VALUE"""),45617.66666666667)</f>
        <v>45617.66667</v>
      </c>
      <c r="E227" s="1">
        <f>IFERROR(__xludf.DUMMYFUNCTION("""COMPUTED_VALUE"""),1284.13)</f>
        <v>1284.13</v>
      </c>
      <c r="G227" s="2">
        <f>IFERROR(__xludf.DUMMYFUNCTION("""COMPUTED_VALUE"""),45617.66666666667)</f>
        <v>45617.66667</v>
      </c>
      <c r="H227" s="1">
        <f>IFERROR(__xludf.DUMMYFUNCTION("""COMPUTED_VALUE"""),1263.74)</f>
        <v>1263.74</v>
      </c>
      <c r="J227" s="2">
        <f>IFERROR(__xludf.DUMMYFUNCTION("""COMPUTED_VALUE"""),45617.66666666667)</f>
        <v>45617.66667</v>
      </c>
      <c r="K227" s="1">
        <f>IFERROR(__xludf.DUMMYFUNCTION("""COMPUTED_VALUE"""),1275.53)</f>
        <v>1275.53</v>
      </c>
      <c r="M227" s="2">
        <f>IFERROR(__xludf.DUMMYFUNCTION("""COMPUTED_VALUE"""),45617.66666666667)</f>
        <v>45617.66667</v>
      </c>
      <c r="N227" s="1">
        <f>IFERROR(__xludf.DUMMYFUNCTION("""COMPUTED_VALUE"""),3.0781093E7)</f>
        <v>30781093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IFERROR(__xludf.DUMMYFUNCTION("""COMPUTED_VALUE"""),1276.8)</f>
        <v>1276.8</v>
      </c>
      <c r="D228" s="2">
        <f>IFERROR(__xludf.DUMMYFUNCTION("""COMPUTED_VALUE"""),45618.66666666667)</f>
        <v>45618.66667</v>
      </c>
      <c r="E228" s="1">
        <f>IFERROR(__xludf.DUMMYFUNCTION("""COMPUTED_VALUE"""),1280.43)</f>
        <v>1280.43</v>
      </c>
      <c r="G228" s="2">
        <f>IFERROR(__xludf.DUMMYFUNCTION("""COMPUTED_VALUE"""),45618.66666666667)</f>
        <v>45618.66667</v>
      </c>
      <c r="H228" s="1">
        <f>IFERROR(__xludf.DUMMYFUNCTION("""COMPUTED_VALUE"""),1268.93)</f>
        <v>1268.93</v>
      </c>
      <c r="J228" s="2">
        <f>IFERROR(__xludf.DUMMYFUNCTION("""COMPUTED_VALUE"""),45618.66666666667)</f>
        <v>45618.66667</v>
      </c>
      <c r="K228" s="1">
        <f>IFERROR(__xludf.DUMMYFUNCTION("""COMPUTED_VALUE"""),1278.19)</f>
        <v>1278.19</v>
      </c>
      <c r="M228" s="2">
        <f>IFERROR(__xludf.DUMMYFUNCTION("""COMPUTED_VALUE"""),45618.66666666667)</f>
        <v>45618.66667</v>
      </c>
      <c r="N228" s="1">
        <f>IFERROR(__xludf.DUMMYFUNCTION("""COMPUTED_VALUE"""),2.5491094E7)</f>
        <v>25491094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IFERROR(__xludf.DUMMYFUNCTION("""COMPUTED_VALUE"""),1282.89)</f>
        <v>1282.89</v>
      </c>
      <c r="D229" s="2">
        <f>IFERROR(__xludf.DUMMYFUNCTION("""COMPUTED_VALUE"""),45621.66666666667)</f>
        <v>45621.66667</v>
      </c>
      <c r="E229" s="1">
        <f>IFERROR(__xludf.DUMMYFUNCTION("""COMPUTED_VALUE"""),1286.28)</f>
        <v>1286.28</v>
      </c>
      <c r="G229" s="2">
        <f>IFERROR(__xludf.DUMMYFUNCTION("""COMPUTED_VALUE"""),45621.66666666667)</f>
        <v>45621.66667</v>
      </c>
      <c r="H229" s="1">
        <f>IFERROR(__xludf.DUMMYFUNCTION("""COMPUTED_VALUE"""),1271.98)</f>
        <v>1271.98</v>
      </c>
      <c r="J229" s="2">
        <f>IFERROR(__xludf.DUMMYFUNCTION("""COMPUTED_VALUE"""),45621.66666666667)</f>
        <v>45621.66667</v>
      </c>
      <c r="K229" s="1">
        <f>IFERROR(__xludf.DUMMYFUNCTION("""COMPUTED_VALUE"""),1274.13)</f>
        <v>1274.13</v>
      </c>
      <c r="M229" s="2">
        <f>IFERROR(__xludf.DUMMYFUNCTION("""COMPUTED_VALUE"""),45621.66666666667)</f>
        <v>45621.66667</v>
      </c>
      <c r="N229" s="1">
        <f>IFERROR(__xludf.DUMMYFUNCTION("""COMPUTED_VALUE"""),2.4036558E7)</f>
        <v>24036558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IFERROR(__xludf.DUMMYFUNCTION("""COMPUTED_VALUE"""),1273.19)</f>
        <v>1273.19</v>
      </c>
      <c r="D230" s="2">
        <f>IFERROR(__xludf.DUMMYFUNCTION("""COMPUTED_VALUE"""),45622.66666666667)</f>
        <v>45622.66667</v>
      </c>
      <c r="E230" s="1">
        <f>IFERROR(__xludf.DUMMYFUNCTION("""COMPUTED_VALUE"""),1282.91)</f>
        <v>1282.91</v>
      </c>
      <c r="G230" s="2">
        <f>IFERROR(__xludf.DUMMYFUNCTION("""COMPUTED_VALUE"""),45622.66666666667)</f>
        <v>45622.66667</v>
      </c>
      <c r="H230" s="1">
        <f>IFERROR(__xludf.DUMMYFUNCTION("""COMPUTED_VALUE"""),1270.58)</f>
        <v>1270.58</v>
      </c>
      <c r="J230" s="2">
        <f>IFERROR(__xludf.DUMMYFUNCTION("""COMPUTED_VALUE"""),45622.66666666667)</f>
        <v>45622.66667</v>
      </c>
      <c r="K230" s="1">
        <f>IFERROR(__xludf.DUMMYFUNCTION("""COMPUTED_VALUE"""),1273.48)</f>
        <v>1273.48</v>
      </c>
      <c r="M230" s="2">
        <f>IFERROR(__xludf.DUMMYFUNCTION("""COMPUTED_VALUE"""),45622.66666666667)</f>
        <v>45622.66667</v>
      </c>
      <c r="N230" s="1">
        <f>IFERROR(__xludf.DUMMYFUNCTION("""COMPUTED_VALUE"""),1.7504751E7)</f>
        <v>17504751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IFERROR(__xludf.DUMMYFUNCTION("""COMPUTED_VALUE"""),1275.73)</f>
        <v>1275.73</v>
      </c>
      <c r="D231" s="2">
        <f>IFERROR(__xludf.DUMMYFUNCTION("""COMPUTED_VALUE"""),45623.66666666667)</f>
        <v>45623.66667</v>
      </c>
      <c r="E231" s="1">
        <f>IFERROR(__xludf.DUMMYFUNCTION("""COMPUTED_VALUE"""),1278.96)</f>
        <v>1278.96</v>
      </c>
      <c r="G231" s="2">
        <f>IFERROR(__xludf.DUMMYFUNCTION("""COMPUTED_VALUE"""),45623.66666666667)</f>
        <v>45623.66667</v>
      </c>
      <c r="H231" s="1">
        <f>IFERROR(__xludf.DUMMYFUNCTION("""COMPUTED_VALUE"""),1264.95)</f>
        <v>1264.95</v>
      </c>
      <c r="J231" s="2">
        <f>IFERROR(__xludf.DUMMYFUNCTION("""COMPUTED_VALUE"""),45623.66666666667)</f>
        <v>45623.66667</v>
      </c>
      <c r="K231" s="1">
        <f>IFERROR(__xludf.DUMMYFUNCTION("""COMPUTED_VALUE"""),1266.76)</f>
        <v>1266.76</v>
      </c>
      <c r="M231" s="2">
        <f>IFERROR(__xludf.DUMMYFUNCTION("""COMPUTED_VALUE"""),45623.66666666667)</f>
        <v>45623.66667</v>
      </c>
      <c r="N231" s="1">
        <f>IFERROR(__xludf.DUMMYFUNCTION("""COMPUTED_VALUE"""),1.31779E7)</f>
        <v>13177900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IFERROR(__xludf.DUMMYFUNCTION("""COMPUTED_VALUE"""),1272.06)</f>
        <v>1272.06</v>
      </c>
      <c r="D232" s="2">
        <f>IFERROR(__xludf.DUMMYFUNCTION("""COMPUTED_VALUE"""),45625.54166666667)</f>
        <v>45625.54167</v>
      </c>
      <c r="E232" s="1">
        <f>IFERROR(__xludf.DUMMYFUNCTION("""COMPUTED_VALUE"""),1287.33)</f>
        <v>1287.33</v>
      </c>
      <c r="G232" s="2">
        <f>IFERROR(__xludf.DUMMYFUNCTION("""COMPUTED_VALUE"""),45625.54166666667)</f>
        <v>45625.54167</v>
      </c>
      <c r="H232" s="1">
        <f>IFERROR(__xludf.DUMMYFUNCTION("""COMPUTED_VALUE"""),1272.06)</f>
        <v>1272.06</v>
      </c>
      <c r="J232" s="2">
        <f>IFERROR(__xludf.DUMMYFUNCTION("""COMPUTED_VALUE"""),45625.54166666667)</f>
        <v>45625.54167</v>
      </c>
      <c r="K232" s="1">
        <f>IFERROR(__xludf.DUMMYFUNCTION("""COMPUTED_VALUE"""),1280.78)</f>
        <v>1280.78</v>
      </c>
      <c r="M232" s="2">
        <f>IFERROR(__xludf.DUMMYFUNCTION("""COMPUTED_VALUE"""),45625.54166666667)</f>
        <v>45625.54167</v>
      </c>
      <c r="N232" s="1">
        <f>IFERROR(__xludf.DUMMYFUNCTION("""COMPUTED_VALUE"""),9545689.0)</f>
        <v>9545689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IFERROR(__xludf.DUMMYFUNCTION("""COMPUTED_VALUE"""),1283.49)</f>
        <v>1283.49</v>
      </c>
      <c r="D233" s="2">
        <f>IFERROR(__xludf.DUMMYFUNCTION("""COMPUTED_VALUE"""),45628.66666666667)</f>
        <v>45628.66667</v>
      </c>
      <c r="E233" s="1">
        <f>IFERROR(__xludf.DUMMYFUNCTION("""COMPUTED_VALUE"""),1299.18)</f>
        <v>1299.18</v>
      </c>
      <c r="G233" s="2">
        <f>IFERROR(__xludf.DUMMYFUNCTION("""COMPUTED_VALUE"""),45628.66666666667)</f>
        <v>45628.66667</v>
      </c>
      <c r="H233" s="1">
        <f>IFERROR(__xludf.DUMMYFUNCTION("""COMPUTED_VALUE"""),1283.49)</f>
        <v>1283.49</v>
      </c>
      <c r="J233" s="2">
        <f>IFERROR(__xludf.DUMMYFUNCTION("""COMPUTED_VALUE"""),45628.66666666667)</f>
        <v>45628.66667</v>
      </c>
      <c r="K233" s="1">
        <f>IFERROR(__xludf.DUMMYFUNCTION("""COMPUTED_VALUE"""),1297.85)</f>
        <v>1297.85</v>
      </c>
      <c r="M233" s="2">
        <f>IFERROR(__xludf.DUMMYFUNCTION("""COMPUTED_VALUE"""),45628.66666666667)</f>
        <v>45628.66667</v>
      </c>
      <c r="N233" s="1">
        <f>IFERROR(__xludf.DUMMYFUNCTION("""COMPUTED_VALUE"""),1.6529558E7)</f>
        <v>16529558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IFERROR(__xludf.DUMMYFUNCTION("""COMPUTED_VALUE"""),1297.47)</f>
        <v>1297.47</v>
      </c>
      <c r="D234" s="2">
        <f>IFERROR(__xludf.DUMMYFUNCTION("""COMPUTED_VALUE"""),45629.66666666667)</f>
        <v>45629.66667</v>
      </c>
      <c r="E234" s="1">
        <f>IFERROR(__xludf.DUMMYFUNCTION("""COMPUTED_VALUE"""),1311.93)</f>
        <v>1311.93</v>
      </c>
      <c r="G234" s="2">
        <f>IFERROR(__xludf.DUMMYFUNCTION("""COMPUTED_VALUE"""),45629.66666666667)</f>
        <v>45629.66667</v>
      </c>
      <c r="H234" s="1">
        <f>IFERROR(__xludf.DUMMYFUNCTION("""COMPUTED_VALUE"""),1291.27)</f>
        <v>1291.27</v>
      </c>
      <c r="J234" s="2">
        <f>IFERROR(__xludf.DUMMYFUNCTION("""COMPUTED_VALUE"""),45629.66666666667)</f>
        <v>45629.66667</v>
      </c>
      <c r="K234" s="1">
        <f>IFERROR(__xludf.DUMMYFUNCTION("""COMPUTED_VALUE"""),1311.25)</f>
        <v>1311.25</v>
      </c>
      <c r="M234" s="2">
        <f>IFERROR(__xludf.DUMMYFUNCTION("""COMPUTED_VALUE"""),45629.66666666667)</f>
        <v>45629.66667</v>
      </c>
      <c r="N234" s="1">
        <f>IFERROR(__xludf.DUMMYFUNCTION("""COMPUTED_VALUE"""),1.4558403E7)</f>
        <v>14558403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IFERROR(__xludf.DUMMYFUNCTION("""COMPUTED_VALUE"""),1311.7)</f>
        <v>1311.7</v>
      </c>
      <c r="D235" s="2">
        <f>IFERROR(__xludf.DUMMYFUNCTION("""COMPUTED_VALUE"""),45630.66666666667)</f>
        <v>45630.66667</v>
      </c>
      <c r="E235" s="1">
        <f>IFERROR(__xludf.DUMMYFUNCTION("""COMPUTED_VALUE"""),1326.51)</f>
        <v>1326.51</v>
      </c>
      <c r="G235" s="2">
        <f>IFERROR(__xludf.DUMMYFUNCTION("""COMPUTED_VALUE"""),45630.66666666667)</f>
        <v>45630.66667</v>
      </c>
      <c r="H235" s="1">
        <f>IFERROR(__xludf.DUMMYFUNCTION("""COMPUTED_VALUE"""),1309.72)</f>
        <v>1309.72</v>
      </c>
      <c r="J235" s="2">
        <f>IFERROR(__xludf.DUMMYFUNCTION("""COMPUTED_VALUE"""),45630.66666666667)</f>
        <v>45630.66667</v>
      </c>
      <c r="K235" s="1">
        <f>IFERROR(__xludf.DUMMYFUNCTION("""COMPUTED_VALUE"""),1324.86)</f>
        <v>1324.86</v>
      </c>
      <c r="M235" s="2">
        <f>IFERROR(__xludf.DUMMYFUNCTION("""COMPUTED_VALUE"""),45630.66666666667)</f>
        <v>45630.66667</v>
      </c>
      <c r="N235" s="1">
        <f>IFERROR(__xludf.DUMMYFUNCTION("""COMPUTED_VALUE"""),1.8027014E7)</f>
        <v>18027014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IFERROR(__xludf.DUMMYFUNCTION("""COMPUTED_VALUE"""),1320.62)</f>
        <v>1320.62</v>
      </c>
      <c r="D236" s="2">
        <f>IFERROR(__xludf.DUMMYFUNCTION("""COMPUTED_VALUE"""),45631.66666666667)</f>
        <v>45631.66667</v>
      </c>
      <c r="E236" s="1">
        <f>IFERROR(__xludf.DUMMYFUNCTION("""COMPUTED_VALUE"""),1354.02)</f>
        <v>1354.02</v>
      </c>
      <c r="G236" s="2">
        <f>IFERROR(__xludf.DUMMYFUNCTION("""COMPUTED_VALUE"""),45631.66666666667)</f>
        <v>45631.66667</v>
      </c>
      <c r="H236" s="1">
        <f>IFERROR(__xludf.DUMMYFUNCTION("""COMPUTED_VALUE"""),1320.62)</f>
        <v>1320.62</v>
      </c>
      <c r="J236" s="2">
        <f>IFERROR(__xludf.DUMMYFUNCTION("""COMPUTED_VALUE"""),45631.66666666667)</f>
        <v>45631.66667</v>
      </c>
      <c r="K236" s="1">
        <f>IFERROR(__xludf.DUMMYFUNCTION("""COMPUTED_VALUE"""),1347.56)</f>
        <v>1347.56</v>
      </c>
      <c r="M236" s="2">
        <f>IFERROR(__xludf.DUMMYFUNCTION("""COMPUTED_VALUE"""),45631.66666666667)</f>
        <v>45631.66667</v>
      </c>
      <c r="N236" s="1">
        <f>IFERROR(__xludf.DUMMYFUNCTION("""COMPUTED_VALUE"""),2.9889417E7)</f>
        <v>29889417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IFERROR(__xludf.DUMMYFUNCTION("""COMPUTED_VALUE"""),1348.78)</f>
        <v>1348.78</v>
      </c>
      <c r="D237" s="2">
        <f>IFERROR(__xludf.DUMMYFUNCTION("""COMPUTED_VALUE"""),45632.66666666667)</f>
        <v>45632.66667</v>
      </c>
      <c r="E237" s="1">
        <f>IFERROR(__xludf.DUMMYFUNCTION("""COMPUTED_VALUE"""),1358.82)</f>
        <v>1358.82</v>
      </c>
      <c r="G237" s="2">
        <f>IFERROR(__xludf.DUMMYFUNCTION("""COMPUTED_VALUE"""),45632.66666666667)</f>
        <v>45632.66667</v>
      </c>
      <c r="H237" s="1">
        <f>IFERROR(__xludf.DUMMYFUNCTION("""COMPUTED_VALUE"""),1341.11)</f>
        <v>1341.11</v>
      </c>
      <c r="J237" s="2">
        <f>IFERROR(__xludf.DUMMYFUNCTION("""COMPUTED_VALUE"""),45632.66666666667)</f>
        <v>45632.66667</v>
      </c>
      <c r="K237" s="1">
        <f>IFERROR(__xludf.DUMMYFUNCTION("""COMPUTED_VALUE"""),1350.51)</f>
        <v>1350.51</v>
      </c>
      <c r="M237" s="2">
        <f>IFERROR(__xludf.DUMMYFUNCTION("""COMPUTED_VALUE"""),45632.66666666667)</f>
        <v>45632.66667</v>
      </c>
      <c r="N237" s="1">
        <f>IFERROR(__xludf.DUMMYFUNCTION("""COMPUTED_VALUE"""),1.6831368E7)</f>
        <v>16831368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IFERROR(__xludf.DUMMYFUNCTION("""COMPUTED_VALUE"""),1348.07)</f>
        <v>1348.07</v>
      </c>
      <c r="D238" s="2">
        <f>IFERROR(__xludf.DUMMYFUNCTION("""COMPUTED_VALUE"""),45635.66666666667)</f>
        <v>45635.66667</v>
      </c>
      <c r="E238" s="1">
        <f>IFERROR(__xludf.DUMMYFUNCTION("""COMPUTED_VALUE"""),1348.07)</f>
        <v>1348.07</v>
      </c>
      <c r="G238" s="2">
        <f>IFERROR(__xludf.DUMMYFUNCTION("""COMPUTED_VALUE"""),45635.66666666667)</f>
        <v>45635.66667</v>
      </c>
      <c r="H238" s="1">
        <f>IFERROR(__xludf.DUMMYFUNCTION("""COMPUTED_VALUE"""),1326.75)</f>
        <v>1326.75</v>
      </c>
      <c r="J238" s="2">
        <f>IFERROR(__xludf.DUMMYFUNCTION("""COMPUTED_VALUE"""),45635.66666666667)</f>
        <v>45635.66667</v>
      </c>
      <c r="K238" s="1">
        <f>IFERROR(__xludf.DUMMYFUNCTION("""COMPUTED_VALUE"""),1328.13)</f>
        <v>1328.13</v>
      </c>
      <c r="M238" s="2">
        <f>IFERROR(__xludf.DUMMYFUNCTION("""COMPUTED_VALUE"""),45635.66666666667)</f>
        <v>45635.66667</v>
      </c>
      <c r="N238" s="1">
        <f>IFERROR(__xludf.DUMMYFUNCTION("""COMPUTED_VALUE"""),1.5412463E7)</f>
        <v>15412463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IFERROR(__xludf.DUMMYFUNCTION("""COMPUTED_VALUE"""),1321.7)</f>
        <v>1321.7</v>
      </c>
      <c r="D239" s="2">
        <f>IFERROR(__xludf.DUMMYFUNCTION("""COMPUTED_VALUE"""),45636.66666666667)</f>
        <v>45636.66667</v>
      </c>
      <c r="E239" s="1">
        <f>IFERROR(__xludf.DUMMYFUNCTION("""COMPUTED_VALUE"""),1330.91)</f>
        <v>1330.91</v>
      </c>
      <c r="G239" s="2">
        <f>IFERROR(__xludf.DUMMYFUNCTION("""COMPUTED_VALUE"""),45636.66666666667)</f>
        <v>45636.66667</v>
      </c>
      <c r="H239" s="1">
        <f>IFERROR(__xludf.DUMMYFUNCTION("""COMPUTED_VALUE"""),1316.69)</f>
        <v>1316.69</v>
      </c>
      <c r="J239" s="2">
        <f>IFERROR(__xludf.DUMMYFUNCTION("""COMPUTED_VALUE"""),45636.66666666667)</f>
        <v>45636.66667</v>
      </c>
      <c r="K239" s="1">
        <f>IFERROR(__xludf.DUMMYFUNCTION("""COMPUTED_VALUE"""),1319.3)</f>
        <v>1319.3</v>
      </c>
      <c r="M239" s="2">
        <f>IFERROR(__xludf.DUMMYFUNCTION("""COMPUTED_VALUE"""),45636.66666666667)</f>
        <v>45636.66667</v>
      </c>
      <c r="N239" s="1">
        <f>IFERROR(__xludf.DUMMYFUNCTION("""COMPUTED_VALUE"""),1.2415975E7)</f>
        <v>12415975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IFERROR(__xludf.DUMMYFUNCTION("""COMPUTED_VALUE"""),1320.26)</f>
        <v>1320.26</v>
      </c>
      <c r="D240" s="2">
        <f>IFERROR(__xludf.DUMMYFUNCTION("""COMPUTED_VALUE"""),45637.66666666667)</f>
        <v>45637.66667</v>
      </c>
      <c r="E240" s="1">
        <f>IFERROR(__xludf.DUMMYFUNCTION("""COMPUTED_VALUE"""),1354.11)</f>
        <v>1354.11</v>
      </c>
      <c r="G240" s="2">
        <f>IFERROR(__xludf.DUMMYFUNCTION("""COMPUTED_VALUE"""),45637.66666666667)</f>
        <v>45637.66667</v>
      </c>
      <c r="H240" s="1">
        <f>IFERROR(__xludf.DUMMYFUNCTION("""COMPUTED_VALUE"""),1320.26)</f>
        <v>1320.26</v>
      </c>
      <c r="J240" s="2">
        <f>IFERROR(__xludf.DUMMYFUNCTION("""COMPUTED_VALUE"""),45637.66666666667)</f>
        <v>45637.66667</v>
      </c>
      <c r="K240" s="1">
        <f>IFERROR(__xludf.DUMMYFUNCTION("""COMPUTED_VALUE"""),1346.24)</f>
        <v>1346.24</v>
      </c>
      <c r="M240" s="2">
        <f>IFERROR(__xludf.DUMMYFUNCTION("""COMPUTED_VALUE"""),45637.66666666667)</f>
        <v>45637.66667</v>
      </c>
      <c r="N240" s="1">
        <f>IFERROR(__xludf.DUMMYFUNCTION("""COMPUTED_VALUE"""),2.2167496E7)</f>
        <v>22167496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IFERROR(__xludf.DUMMYFUNCTION("""COMPUTED_VALUE"""),1342.92)</f>
        <v>1342.92</v>
      </c>
      <c r="D241" s="2">
        <f>IFERROR(__xludf.DUMMYFUNCTION("""COMPUTED_VALUE"""),45638.66666666667)</f>
        <v>45638.66667</v>
      </c>
      <c r="E241" s="1">
        <f>IFERROR(__xludf.DUMMYFUNCTION("""COMPUTED_VALUE"""),1351.04)</f>
        <v>1351.04</v>
      </c>
      <c r="G241" s="2">
        <f>IFERROR(__xludf.DUMMYFUNCTION("""COMPUTED_VALUE"""),45638.66666666667)</f>
        <v>45638.66667</v>
      </c>
      <c r="H241" s="1">
        <f>IFERROR(__xludf.DUMMYFUNCTION("""COMPUTED_VALUE"""),1334.76)</f>
        <v>1334.76</v>
      </c>
      <c r="J241" s="2">
        <f>IFERROR(__xludf.DUMMYFUNCTION("""COMPUTED_VALUE"""),45638.66666666667)</f>
        <v>45638.66667</v>
      </c>
      <c r="K241" s="1">
        <f>IFERROR(__xludf.DUMMYFUNCTION("""COMPUTED_VALUE"""),1338.98)</f>
        <v>1338.98</v>
      </c>
      <c r="M241" s="2">
        <f>IFERROR(__xludf.DUMMYFUNCTION("""COMPUTED_VALUE"""),45638.66666666667)</f>
        <v>45638.66667</v>
      </c>
      <c r="N241" s="1">
        <f>IFERROR(__xludf.DUMMYFUNCTION("""COMPUTED_VALUE"""),1.4744209E7)</f>
        <v>14744209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IFERROR(__xludf.DUMMYFUNCTION("""COMPUTED_VALUE"""),1337.44)</f>
        <v>1337.44</v>
      </c>
      <c r="D242" s="2">
        <f>IFERROR(__xludf.DUMMYFUNCTION("""COMPUTED_VALUE"""),45639.66666666667)</f>
        <v>45639.66667</v>
      </c>
      <c r="E242" s="1">
        <f>IFERROR(__xludf.DUMMYFUNCTION("""COMPUTED_VALUE"""),1337.44)</f>
        <v>1337.44</v>
      </c>
      <c r="G242" s="2">
        <f>IFERROR(__xludf.DUMMYFUNCTION("""COMPUTED_VALUE"""),45639.66666666667)</f>
        <v>45639.66667</v>
      </c>
      <c r="H242" s="1">
        <f>IFERROR(__xludf.DUMMYFUNCTION("""COMPUTED_VALUE"""),1307.48)</f>
        <v>1307.48</v>
      </c>
      <c r="J242" s="2">
        <f>IFERROR(__xludf.DUMMYFUNCTION("""COMPUTED_VALUE"""),45639.66666666667)</f>
        <v>45639.66667</v>
      </c>
      <c r="K242" s="1">
        <f>IFERROR(__xludf.DUMMYFUNCTION("""COMPUTED_VALUE"""),1312.98)</f>
        <v>1312.98</v>
      </c>
      <c r="M242" s="2">
        <f>IFERROR(__xludf.DUMMYFUNCTION("""COMPUTED_VALUE"""),45639.66666666667)</f>
        <v>45639.66667</v>
      </c>
      <c r="N242" s="1">
        <f>IFERROR(__xludf.DUMMYFUNCTION("""COMPUTED_VALUE"""),1.5362119E7)</f>
        <v>15362119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IFERROR(__xludf.DUMMYFUNCTION("""COMPUTED_VALUE"""),1313.5)</f>
        <v>1313.5</v>
      </c>
      <c r="D243" s="2">
        <f>IFERROR(__xludf.DUMMYFUNCTION("""COMPUTED_VALUE"""),45642.66666666667)</f>
        <v>45642.66667</v>
      </c>
      <c r="E243" s="1">
        <f>IFERROR(__xludf.DUMMYFUNCTION("""COMPUTED_VALUE"""),1326.69)</f>
        <v>1326.69</v>
      </c>
      <c r="G243" s="2">
        <f>IFERROR(__xludf.DUMMYFUNCTION("""COMPUTED_VALUE"""),45642.66666666667)</f>
        <v>45642.66667</v>
      </c>
      <c r="H243" s="1">
        <f>IFERROR(__xludf.DUMMYFUNCTION("""COMPUTED_VALUE"""),1304.18)</f>
        <v>1304.18</v>
      </c>
      <c r="J243" s="2">
        <f>IFERROR(__xludf.DUMMYFUNCTION("""COMPUTED_VALUE"""),45642.66666666667)</f>
        <v>45642.66667</v>
      </c>
      <c r="K243" s="1">
        <f>IFERROR(__xludf.DUMMYFUNCTION("""COMPUTED_VALUE"""),1321.41)</f>
        <v>1321.41</v>
      </c>
      <c r="M243" s="2">
        <f>IFERROR(__xludf.DUMMYFUNCTION("""COMPUTED_VALUE"""),45642.66666666667)</f>
        <v>45642.66667</v>
      </c>
      <c r="N243" s="1">
        <f>IFERROR(__xludf.DUMMYFUNCTION("""COMPUTED_VALUE"""),1.8029245E7)</f>
        <v>18029245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IFERROR(__xludf.DUMMYFUNCTION("""COMPUTED_VALUE"""),1317.15)</f>
        <v>1317.15</v>
      </c>
      <c r="D244" s="2">
        <f>IFERROR(__xludf.DUMMYFUNCTION("""COMPUTED_VALUE"""),45643.66666666667)</f>
        <v>45643.66667</v>
      </c>
      <c r="E244" s="1">
        <f>IFERROR(__xludf.DUMMYFUNCTION("""COMPUTED_VALUE"""),1318.87)</f>
        <v>1318.87</v>
      </c>
      <c r="G244" s="2">
        <f>IFERROR(__xludf.DUMMYFUNCTION("""COMPUTED_VALUE"""),45643.66666666667)</f>
        <v>45643.66667</v>
      </c>
      <c r="H244" s="1">
        <f>IFERROR(__xludf.DUMMYFUNCTION("""COMPUTED_VALUE"""),1302.65)</f>
        <v>1302.65</v>
      </c>
      <c r="J244" s="2">
        <f>IFERROR(__xludf.DUMMYFUNCTION("""COMPUTED_VALUE"""),45643.66666666667)</f>
        <v>45643.66667</v>
      </c>
      <c r="K244" s="1">
        <f>IFERROR(__xludf.DUMMYFUNCTION("""COMPUTED_VALUE"""),1311.18)</f>
        <v>1311.18</v>
      </c>
      <c r="M244" s="2">
        <f>IFERROR(__xludf.DUMMYFUNCTION("""COMPUTED_VALUE"""),45643.66666666667)</f>
        <v>45643.66667</v>
      </c>
      <c r="N244" s="1">
        <f>IFERROR(__xludf.DUMMYFUNCTION("""COMPUTED_VALUE"""),1.4915706E7)</f>
        <v>14915706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IFERROR(__xludf.DUMMYFUNCTION("""COMPUTED_VALUE"""),1309.4)</f>
        <v>1309.4</v>
      </c>
      <c r="D245" s="2">
        <f>IFERROR(__xludf.DUMMYFUNCTION("""COMPUTED_VALUE"""),45644.66666666667)</f>
        <v>45644.66667</v>
      </c>
      <c r="E245" s="1">
        <f>IFERROR(__xludf.DUMMYFUNCTION("""COMPUTED_VALUE"""),1310.37)</f>
        <v>1310.37</v>
      </c>
      <c r="G245" s="2">
        <f>IFERROR(__xludf.DUMMYFUNCTION("""COMPUTED_VALUE"""),45644.66666666667)</f>
        <v>45644.66667</v>
      </c>
      <c r="H245" s="1">
        <f>IFERROR(__xludf.DUMMYFUNCTION("""COMPUTED_VALUE"""),1264.92)</f>
        <v>1264.92</v>
      </c>
      <c r="J245" s="2">
        <f>IFERROR(__xludf.DUMMYFUNCTION("""COMPUTED_VALUE"""),45644.66666666667)</f>
        <v>45644.66667</v>
      </c>
      <c r="K245" s="1">
        <f>IFERROR(__xludf.DUMMYFUNCTION("""COMPUTED_VALUE"""),1269.85)</f>
        <v>1269.85</v>
      </c>
      <c r="M245" s="2">
        <f>IFERROR(__xludf.DUMMYFUNCTION("""COMPUTED_VALUE"""),45644.66666666667)</f>
        <v>45644.66667</v>
      </c>
      <c r="N245" s="1">
        <f>IFERROR(__xludf.DUMMYFUNCTION("""COMPUTED_VALUE"""),1.862217E7)</f>
        <v>18622170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IFERROR(__xludf.DUMMYFUNCTION("""COMPUTED_VALUE"""),1272.55)</f>
        <v>1272.55</v>
      </c>
      <c r="D246" s="2">
        <f>IFERROR(__xludf.DUMMYFUNCTION("""COMPUTED_VALUE"""),45645.66666666667)</f>
        <v>45645.66667</v>
      </c>
      <c r="E246" s="1">
        <f>IFERROR(__xludf.DUMMYFUNCTION("""COMPUTED_VALUE"""),1280.74)</f>
        <v>1280.74</v>
      </c>
      <c r="G246" s="2">
        <f>IFERROR(__xludf.DUMMYFUNCTION("""COMPUTED_VALUE"""),45645.66666666667)</f>
        <v>45645.66667</v>
      </c>
      <c r="H246" s="1">
        <f>IFERROR(__xludf.DUMMYFUNCTION("""COMPUTED_VALUE"""),1258.35)</f>
        <v>1258.35</v>
      </c>
      <c r="J246" s="2">
        <f>IFERROR(__xludf.DUMMYFUNCTION("""COMPUTED_VALUE"""),45645.66666666667)</f>
        <v>45645.66667</v>
      </c>
      <c r="K246" s="1">
        <f>IFERROR(__xludf.DUMMYFUNCTION("""COMPUTED_VALUE"""),1259.41)</f>
        <v>1259.41</v>
      </c>
      <c r="M246" s="2">
        <f>IFERROR(__xludf.DUMMYFUNCTION("""COMPUTED_VALUE"""),45645.66666666667)</f>
        <v>45645.66667</v>
      </c>
      <c r="N246" s="1">
        <f>IFERROR(__xludf.DUMMYFUNCTION("""COMPUTED_VALUE"""),1.6926922E7)</f>
        <v>16926922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IFERROR(__xludf.DUMMYFUNCTION("""COMPUTED_VALUE"""),1250.14)</f>
        <v>1250.14</v>
      </c>
      <c r="D247" s="2">
        <f>IFERROR(__xludf.DUMMYFUNCTION("""COMPUTED_VALUE"""),45646.66666666667)</f>
        <v>45646.66667</v>
      </c>
      <c r="E247" s="1">
        <f>IFERROR(__xludf.DUMMYFUNCTION("""COMPUTED_VALUE"""),1277.01)</f>
        <v>1277.01</v>
      </c>
      <c r="G247" s="2">
        <f>IFERROR(__xludf.DUMMYFUNCTION("""COMPUTED_VALUE"""),45646.66666666667)</f>
        <v>45646.66667</v>
      </c>
      <c r="H247" s="1">
        <f>IFERROR(__xludf.DUMMYFUNCTION("""COMPUTED_VALUE"""),1247.5)</f>
        <v>1247.5</v>
      </c>
      <c r="J247" s="2">
        <f>IFERROR(__xludf.DUMMYFUNCTION("""COMPUTED_VALUE"""),45646.66666666667)</f>
        <v>45646.66667</v>
      </c>
      <c r="K247" s="1">
        <f>IFERROR(__xludf.DUMMYFUNCTION("""COMPUTED_VALUE"""),1268.83)</f>
        <v>1268.83</v>
      </c>
      <c r="M247" s="2">
        <f>IFERROR(__xludf.DUMMYFUNCTION("""COMPUTED_VALUE"""),45646.66666666667)</f>
        <v>45646.66667</v>
      </c>
      <c r="N247" s="1">
        <f>IFERROR(__xludf.DUMMYFUNCTION("""COMPUTED_VALUE"""),3.8625008E7)</f>
        <v>38625008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IFERROR(__xludf.DUMMYFUNCTION("""COMPUTED_VALUE"""),1264.43)</f>
        <v>1264.43</v>
      </c>
      <c r="D248" s="2">
        <f>IFERROR(__xludf.DUMMYFUNCTION("""COMPUTED_VALUE"""),45649.66666666667)</f>
        <v>45649.66667</v>
      </c>
      <c r="E248" s="1">
        <f>IFERROR(__xludf.DUMMYFUNCTION("""COMPUTED_VALUE"""),1270.46)</f>
        <v>1270.46</v>
      </c>
      <c r="G248" s="2">
        <f>IFERROR(__xludf.DUMMYFUNCTION("""COMPUTED_VALUE"""),45649.66666666667)</f>
        <v>45649.66667</v>
      </c>
      <c r="H248" s="1">
        <f>IFERROR(__xludf.DUMMYFUNCTION("""COMPUTED_VALUE"""),1257.29)</f>
        <v>1257.29</v>
      </c>
      <c r="J248" s="2">
        <f>IFERROR(__xludf.DUMMYFUNCTION("""COMPUTED_VALUE"""),45649.66666666667)</f>
        <v>45649.66667</v>
      </c>
      <c r="K248" s="1">
        <f>IFERROR(__xludf.DUMMYFUNCTION("""COMPUTED_VALUE"""),1263.49)</f>
        <v>1263.49</v>
      </c>
      <c r="M248" s="2">
        <f>IFERROR(__xludf.DUMMYFUNCTION("""COMPUTED_VALUE"""),45649.66666666667)</f>
        <v>45649.66667</v>
      </c>
      <c r="N248" s="1">
        <f>IFERROR(__xludf.DUMMYFUNCTION("""COMPUTED_VALUE"""),1.2518637E7)</f>
        <v>12518637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IFERROR(__xludf.DUMMYFUNCTION("""COMPUTED_VALUE"""),1263.58)</f>
        <v>1263.58</v>
      </c>
      <c r="D249" s="2">
        <f>IFERROR(__xludf.DUMMYFUNCTION("""COMPUTED_VALUE"""),45650.54166666667)</f>
        <v>45650.54167</v>
      </c>
      <c r="E249" s="1">
        <f>IFERROR(__xludf.DUMMYFUNCTION("""COMPUTED_VALUE"""),1275.46)</f>
        <v>1275.46</v>
      </c>
      <c r="G249" s="2">
        <f>IFERROR(__xludf.DUMMYFUNCTION("""COMPUTED_VALUE"""),45650.54166666667)</f>
        <v>45650.54167</v>
      </c>
      <c r="H249" s="1">
        <f>IFERROR(__xludf.DUMMYFUNCTION("""COMPUTED_VALUE"""),1257.63)</f>
        <v>1257.63</v>
      </c>
      <c r="J249" s="2">
        <f>IFERROR(__xludf.DUMMYFUNCTION("""COMPUTED_VALUE"""),45650.54166666667)</f>
        <v>45650.54167</v>
      </c>
      <c r="K249" s="1">
        <f>IFERROR(__xludf.DUMMYFUNCTION("""COMPUTED_VALUE"""),1275.02)</f>
        <v>1275.02</v>
      </c>
      <c r="M249" s="2">
        <f>IFERROR(__xludf.DUMMYFUNCTION("""COMPUTED_VALUE"""),45650.54166666667)</f>
        <v>45650.54167</v>
      </c>
      <c r="N249" s="1">
        <f>IFERROR(__xludf.DUMMYFUNCTION("""COMPUTED_VALUE"""),5688088.0)</f>
        <v>5688088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IFERROR(__xludf.DUMMYFUNCTION("""COMPUTED_VALUE"""),1268.33)</f>
        <v>1268.33</v>
      </c>
      <c r="D250" s="2">
        <f>IFERROR(__xludf.DUMMYFUNCTION("""COMPUTED_VALUE"""),45652.66666666667)</f>
        <v>45652.66667</v>
      </c>
      <c r="E250" s="1">
        <f>IFERROR(__xludf.DUMMYFUNCTION("""COMPUTED_VALUE"""),1281.52)</f>
        <v>1281.52</v>
      </c>
      <c r="G250" s="2">
        <f>IFERROR(__xludf.DUMMYFUNCTION("""COMPUTED_VALUE"""),45652.66666666667)</f>
        <v>45652.66667</v>
      </c>
      <c r="H250" s="1">
        <f>IFERROR(__xludf.DUMMYFUNCTION("""COMPUTED_VALUE"""),1266.48)</f>
        <v>1266.48</v>
      </c>
      <c r="J250" s="2">
        <f>IFERROR(__xludf.DUMMYFUNCTION("""COMPUTED_VALUE"""),45652.66666666667)</f>
        <v>45652.66667</v>
      </c>
      <c r="K250" s="1">
        <f>IFERROR(__xludf.DUMMYFUNCTION("""COMPUTED_VALUE"""),1280.22)</f>
        <v>1280.22</v>
      </c>
      <c r="M250" s="2">
        <f>IFERROR(__xludf.DUMMYFUNCTION("""COMPUTED_VALUE"""),45652.66666666667)</f>
        <v>45652.66667</v>
      </c>
      <c r="N250" s="1">
        <f>IFERROR(__xludf.DUMMYFUNCTION("""COMPUTED_VALUE"""),8753263.0)</f>
        <v>8753263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IFERROR(__xludf.DUMMYFUNCTION("""COMPUTED_VALUE"""),1278.64)</f>
        <v>1278.64</v>
      </c>
      <c r="D251" s="2">
        <f>IFERROR(__xludf.DUMMYFUNCTION("""COMPUTED_VALUE"""),45653.66666666667)</f>
        <v>45653.66667</v>
      </c>
      <c r="E251" s="1">
        <f>IFERROR(__xludf.DUMMYFUNCTION("""COMPUTED_VALUE"""),1278.64)</f>
        <v>1278.64</v>
      </c>
      <c r="G251" s="2">
        <f>IFERROR(__xludf.DUMMYFUNCTION("""COMPUTED_VALUE"""),45653.66666666667)</f>
        <v>45653.66667</v>
      </c>
      <c r="H251" s="1">
        <f>IFERROR(__xludf.DUMMYFUNCTION("""COMPUTED_VALUE"""),1262.3)</f>
        <v>1262.3</v>
      </c>
      <c r="J251" s="2">
        <f>IFERROR(__xludf.DUMMYFUNCTION("""COMPUTED_VALUE"""),45653.66666666667)</f>
        <v>45653.66667</v>
      </c>
      <c r="K251" s="1">
        <f>IFERROR(__xludf.DUMMYFUNCTION("""COMPUTED_VALUE"""),1272.89)</f>
        <v>1272.89</v>
      </c>
      <c r="M251" s="2">
        <f>IFERROR(__xludf.DUMMYFUNCTION("""COMPUTED_VALUE"""),45653.66666666667)</f>
        <v>45653.66667</v>
      </c>
      <c r="N251" s="1">
        <f>IFERROR(__xludf.DUMMYFUNCTION("""COMPUTED_VALUE"""),9091207.0)</f>
        <v>9091207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IFERROR(__xludf.DUMMYFUNCTION("""COMPUTED_VALUE"""),1269.48)</f>
        <v>1269.48</v>
      </c>
      <c r="D252" s="2">
        <f>IFERROR(__xludf.DUMMYFUNCTION("""COMPUTED_VALUE"""),45656.66666666667)</f>
        <v>45656.66667</v>
      </c>
      <c r="E252" s="1">
        <f>IFERROR(__xludf.DUMMYFUNCTION("""COMPUTED_VALUE"""),1269.48)</f>
        <v>1269.48</v>
      </c>
      <c r="G252" s="2">
        <f>IFERROR(__xludf.DUMMYFUNCTION("""COMPUTED_VALUE"""),45656.66666666667)</f>
        <v>45656.66667</v>
      </c>
      <c r="H252" s="1">
        <f>IFERROR(__xludf.DUMMYFUNCTION("""COMPUTED_VALUE"""),1241.4)</f>
        <v>1241.4</v>
      </c>
      <c r="J252" s="2">
        <f>IFERROR(__xludf.DUMMYFUNCTION("""COMPUTED_VALUE"""),45656.66666666667)</f>
        <v>45656.66667</v>
      </c>
      <c r="K252" s="1">
        <f>IFERROR(__xludf.DUMMYFUNCTION("""COMPUTED_VALUE"""),1256.33)</f>
        <v>1256.33</v>
      </c>
      <c r="M252" s="2">
        <f>IFERROR(__xludf.DUMMYFUNCTION("""COMPUTED_VALUE"""),45656.66666666667)</f>
        <v>45656.66667</v>
      </c>
      <c r="N252" s="1">
        <f>IFERROR(__xludf.DUMMYFUNCTION("""COMPUTED_VALUE"""),1.0688755E7)</f>
        <v>10688755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IFERROR(__xludf.DUMMYFUNCTION("""COMPUTED_VALUE"""),1256.37)</f>
        <v>1256.37</v>
      </c>
      <c r="D253" s="2">
        <f>IFERROR(__xludf.DUMMYFUNCTION("""COMPUTED_VALUE"""),45657.66666666667)</f>
        <v>45657.66667</v>
      </c>
      <c r="E253" s="1">
        <f>IFERROR(__xludf.DUMMYFUNCTION("""COMPUTED_VALUE"""),1262.15)</f>
        <v>1262.15</v>
      </c>
      <c r="G253" s="2">
        <f>IFERROR(__xludf.DUMMYFUNCTION("""COMPUTED_VALUE"""),45657.66666666667)</f>
        <v>45657.66667</v>
      </c>
      <c r="H253" s="1">
        <f>IFERROR(__xludf.DUMMYFUNCTION("""COMPUTED_VALUE"""),1248.65)</f>
        <v>1248.65</v>
      </c>
      <c r="J253" s="2">
        <f>IFERROR(__xludf.DUMMYFUNCTION("""COMPUTED_VALUE"""),45657.66666666667)</f>
        <v>45657.66667</v>
      </c>
      <c r="K253" s="1">
        <f>IFERROR(__xludf.DUMMYFUNCTION("""COMPUTED_VALUE"""),1251.53)</f>
        <v>1251.53</v>
      </c>
      <c r="M253" s="2">
        <f>IFERROR(__xludf.DUMMYFUNCTION("""COMPUTED_VALUE"""),45657.66666666667)</f>
        <v>45657.66667</v>
      </c>
      <c r="N253" s="1">
        <f>IFERROR(__xludf.DUMMYFUNCTION("""COMPUTED_VALUE"""),9258769.0)</f>
        <v>9258769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IFERROR(__xludf.DUMMYFUNCTION("""COMPUTED_VALUE"""),1257.6)</f>
        <v>1257.6</v>
      </c>
      <c r="D254" s="2">
        <f>IFERROR(__xludf.DUMMYFUNCTION("""COMPUTED_VALUE"""),45659.66666666667)</f>
        <v>45659.66667</v>
      </c>
      <c r="E254" s="1">
        <f>IFERROR(__xludf.DUMMYFUNCTION("""COMPUTED_VALUE"""),1262.85)</f>
        <v>1262.85</v>
      </c>
      <c r="G254" s="2">
        <f>IFERROR(__xludf.DUMMYFUNCTION("""COMPUTED_VALUE"""),45659.66666666667)</f>
        <v>45659.66667</v>
      </c>
      <c r="H254" s="1">
        <f>IFERROR(__xludf.DUMMYFUNCTION("""COMPUTED_VALUE"""),1244.14)</f>
        <v>1244.14</v>
      </c>
      <c r="J254" s="2">
        <f>IFERROR(__xludf.DUMMYFUNCTION("""COMPUTED_VALUE"""),45659.66666666667)</f>
        <v>45659.66667</v>
      </c>
      <c r="K254" s="1">
        <f>IFERROR(__xludf.DUMMYFUNCTION("""COMPUTED_VALUE"""),1254.28)</f>
        <v>1254.28</v>
      </c>
      <c r="M254" s="2">
        <f>IFERROR(__xludf.DUMMYFUNCTION("""COMPUTED_VALUE"""),45659.66666666667)</f>
        <v>45659.66667</v>
      </c>
      <c r="N254" s="1">
        <f>IFERROR(__xludf.DUMMYFUNCTION("""COMPUTED_VALUE"""),1.1947328E7)</f>
        <v>11947328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IFERROR(__xludf.DUMMYFUNCTION("""COMPUTED_VALUE"""),1259.49)</f>
        <v>1259.49</v>
      </c>
      <c r="D255" s="2">
        <f>IFERROR(__xludf.DUMMYFUNCTION("""COMPUTED_VALUE"""),45660.66666666667)</f>
        <v>45660.66667</v>
      </c>
      <c r="E255" s="1">
        <f>IFERROR(__xludf.DUMMYFUNCTION("""COMPUTED_VALUE"""),1278.53)</f>
        <v>1278.53</v>
      </c>
      <c r="G255" s="2">
        <f>IFERROR(__xludf.DUMMYFUNCTION("""COMPUTED_VALUE"""),45660.66666666667)</f>
        <v>45660.66667</v>
      </c>
      <c r="H255" s="1">
        <f>IFERROR(__xludf.DUMMYFUNCTION("""COMPUTED_VALUE"""),1259.49)</f>
        <v>1259.49</v>
      </c>
      <c r="J255" s="2">
        <f>IFERROR(__xludf.DUMMYFUNCTION("""COMPUTED_VALUE"""),45660.66666666667)</f>
        <v>45660.66667</v>
      </c>
      <c r="K255" s="1">
        <f>IFERROR(__xludf.DUMMYFUNCTION("""COMPUTED_VALUE"""),1277.23)</f>
        <v>1277.23</v>
      </c>
      <c r="M255" s="2">
        <f>IFERROR(__xludf.DUMMYFUNCTION("""COMPUTED_VALUE"""),45660.66666666667)</f>
        <v>45660.66667</v>
      </c>
      <c r="N255" s="1">
        <f>IFERROR(__xludf.DUMMYFUNCTION("""COMPUTED_VALUE"""),1.1026009E7)</f>
        <v>11026009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IFERROR(__xludf.DUMMYFUNCTION("""COMPUTED_VALUE"""),1277.26)</f>
        <v>1277.26</v>
      </c>
      <c r="D256" s="2">
        <f>IFERROR(__xludf.DUMMYFUNCTION("""COMPUTED_VALUE"""),45663.66666666667)</f>
        <v>45663.66667</v>
      </c>
      <c r="E256" s="1">
        <f>IFERROR(__xludf.DUMMYFUNCTION("""COMPUTED_VALUE"""),1299.32)</f>
        <v>1299.32</v>
      </c>
      <c r="G256" s="2">
        <f>IFERROR(__xludf.DUMMYFUNCTION("""COMPUTED_VALUE"""),45663.66666666667)</f>
        <v>45663.66667</v>
      </c>
      <c r="H256" s="1">
        <f>IFERROR(__xludf.DUMMYFUNCTION("""COMPUTED_VALUE"""),1277.26)</f>
        <v>1277.26</v>
      </c>
      <c r="J256" s="2">
        <f>IFERROR(__xludf.DUMMYFUNCTION("""COMPUTED_VALUE"""),45663.66666666667)</f>
        <v>45663.66667</v>
      </c>
      <c r="K256" s="1">
        <f>IFERROR(__xludf.DUMMYFUNCTION("""COMPUTED_VALUE"""),1285.17)</f>
        <v>1285.17</v>
      </c>
      <c r="M256" s="2">
        <f>IFERROR(__xludf.DUMMYFUNCTION("""COMPUTED_VALUE"""),45663.66666666667)</f>
        <v>45663.66667</v>
      </c>
      <c r="N256" s="1">
        <f>IFERROR(__xludf.DUMMYFUNCTION("""COMPUTED_VALUE"""),1.6245093E7)</f>
        <v>16245093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IFERROR(__xludf.DUMMYFUNCTION("""COMPUTED_VALUE"""),1285.95)</f>
        <v>1285.95</v>
      </c>
      <c r="D257" s="2">
        <f>IFERROR(__xludf.DUMMYFUNCTION("""COMPUTED_VALUE"""),45664.66666666667)</f>
        <v>45664.66667</v>
      </c>
      <c r="E257" s="1">
        <f>IFERROR(__xludf.DUMMYFUNCTION("""COMPUTED_VALUE"""),1289.56)</f>
        <v>1289.56</v>
      </c>
      <c r="G257" s="2">
        <f>IFERROR(__xludf.DUMMYFUNCTION("""COMPUTED_VALUE"""),45664.66666666667)</f>
        <v>45664.66667</v>
      </c>
      <c r="H257" s="1">
        <f>IFERROR(__xludf.DUMMYFUNCTION("""COMPUTED_VALUE"""),1260.27)</f>
        <v>1260.27</v>
      </c>
      <c r="J257" s="2">
        <f>IFERROR(__xludf.DUMMYFUNCTION("""COMPUTED_VALUE"""),45664.66666666667)</f>
        <v>45664.66667</v>
      </c>
      <c r="K257" s="1">
        <f>IFERROR(__xludf.DUMMYFUNCTION("""COMPUTED_VALUE"""),1266.56)</f>
        <v>1266.56</v>
      </c>
      <c r="M257" s="2">
        <f>IFERROR(__xludf.DUMMYFUNCTION("""COMPUTED_VALUE"""),45664.66666666667)</f>
        <v>45664.66667</v>
      </c>
      <c r="N257" s="1">
        <f>IFERROR(__xludf.DUMMYFUNCTION("""COMPUTED_VALUE"""),1.6166489E7)</f>
        <v>16166489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IFERROR(__xludf.DUMMYFUNCTION("""COMPUTED_VALUE"""),1264.33)</f>
        <v>1264.33</v>
      </c>
      <c r="D258" s="2">
        <f>IFERROR(__xludf.DUMMYFUNCTION("""COMPUTED_VALUE"""),45665.66666666667)</f>
        <v>45665.66667</v>
      </c>
      <c r="E258" s="1">
        <f>IFERROR(__xludf.DUMMYFUNCTION("""COMPUTED_VALUE"""),1277.42)</f>
        <v>1277.42</v>
      </c>
      <c r="G258" s="2">
        <f>IFERROR(__xludf.DUMMYFUNCTION("""COMPUTED_VALUE"""),45665.66666666667)</f>
        <v>45665.66667</v>
      </c>
      <c r="H258" s="1">
        <f>IFERROR(__xludf.DUMMYFUNCTION("""COMPUTED_VALUE"""),1255.55)</f>
        <v>1255.55</v>
      </c>
      <c r="J258" s="2">
        <f>IFERROR(__xludf.DUMMYFUNCTION("""COMPUTED_VALUE"""),45665.66666666667)</f>
        <v>45665.66667</v>
      </c>
      <c r="K258" s="1">
        <f>IFERROR(__xludf.DUMMYFUNCTION("""COMPUTED_VALUE"""),1273.61)</f>
        <v>1273.61</v>
      </c>
      <c r="M258" s="2">
        <f>IFERROR(__xludf.DUMMYFUNCTION("""COMPUTED_VALUE"""),45665.66666666667)</f>
        <v>45665.66667</v>
      </c>
      <c r="N258" s="1">
        <f>IFERROR(__xludf.DUMMYFUNCTION("""COMPUTED_VALUE"""),1.810247E7)</f>
        <v>18102470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IFERROR(__xludf.DUMMYFUNCTION("""COMPUTED_VALUE"""),1270.68)</f>
        <v>1270.68</v>
      </c>
      <c r="D259" s="2">
        <f>IFERROR(__xludf.DUMMYFUNCTION("""COMPUTED_VALUE"""),45667.66666666667)</f>
        <v>45667.66667</v>
      </c>
      <c r="E259" s="1">
        <f>IFERROR(__xludf.DUMMYFUNCTION("""COMPUTED_VALUE"""),1270.68)</f>
        <v>1270.68</v>
      </c>
      <c r="G259" s="2">
        <f>IFERROR(__xludf.DUMMYFUNCTION("""COMPUTED_VALUE"""),45667.66666666667)</f>
        <v>45667.66667</v>
      </c>
      <c r="H259" s="1">
        <f>IFERROR(__xludf.DUMMYFUNCTION("""COMPUTED_VALUE"""),1244.6)</f>
        <v>1244.6</v>
      </c>
      <c r="J259" s="2">
        <f>IFERROR(__xludf.DUMMYFUNCTION("""COMPUTED_VALUE"""),45667.66666666667)</f>
        <v>45667.66667</v>
      </c>
      <c r="K259" s="1">
        <f>IFERROR(__xludf.DUMMYFUNCTION("""COMPUTED_VALUE"""),1255.58)</f>
        <v>1255.58</v>
      </c>
      <c r="M259" s="2">
        <f>IFERROR(__xludf.DUMMYFUNCTION("""COMPUTED_VALUE"""),45667.66666666667)</f>
        <v>45667.66667</v>
      </c>
      <c r="N259" s="1">
        <f>IFERROR(__xludf.DUMMYFUNCTION("""COMPUTED_VALUE"""),1.5782116E7)</f>
        <v>15782116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IFERROR(__xludf.DUMMYFUNCTION("""COMPUTED_VALUE"""),1253.9)</f>
        <v>1253.9</v>
      </c>
      <c r="D260" s="2">
        <f>IFERROR(__xludf.DUMMYFUNCTION("""COMPUTED_VALUE"""),45670.66666666667)</f>
        <v>45670.66667</v>
      </c>
      <c r="E260" s="1">
        <f>IFERROR(__xludf.DUMMYFUNCTION("""COMPUTED_VALUE"""),1256.31)</f>
        <v>1256.31</v>
      </c>
      <c r="G260" s="2">
        <f>IFERROR(__xludf.DUMMYFUNCTION("""COMPUTED_VALUE"""),45670.66666666667)</f>
        <v>45670.66667</v>
      </c>
      <c r="H260" s="1">
        <f>IFERROR(__xludf.DUMMYFUNCTION("""COMPUTED_VALUE"""),1237.9)</f>
        <v>1237.9</v>
      </c>
      <c r="J260" s="2">
        <f>IFERROR(__xludf.DUMMYFUNCTION("""COMPUTED_VALUE"""),45670.66666666667)</f>
        <v>45670.66667</v>
      </c>
      <c r="K260" s="1">
        <f>IFERROR(__xludf.DUMMYFUNCTION("""COMPUTED_VALUE"""),1255.23)</f>
        <v>1255.23</v>
      </c>
      <c r="M260" s="2">
        <f>IFERROR(__xludf.DUMMYFUNCTION("""COMPUTED_VALUE"""),45670.66666666667)</f>
        <v>45670.66667</v>
      </c>
      <c r="N260" s="1">
        <f>IFERROR(__xludf.DUMMYFUNCTION("""COMPUTED_VALUE"""),1.5928285E7)</f>
        <v>15928285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IFERROR(__xludf.DUMMYFUNCTION("""COMPUTED_VALUE"""),1255.79)</f>
        <v>1255.79</v>
      </c>
      <c r="D261" s="2">
        <f>IFERROR(__xludf.DUMMYFUNCTION("""COMPUTED_VALUE"""),45671.66666666667)</f>
        <v>45671.66667</v>
      </c>
      <c r="E261" s="1">
        <f>IFERROR(__xludf.DUMMYFUNCTION("""COMPUTED_VALUE"""),1269.87)</f>
        <v>1269.87</v>
      </c>
      <c r="G261" s="2">
        <f>IFERROR(__xludf.DUMMYFUNCTION("""COMPUTED_VALUE"""),45671.66666666667)</f>
        <v>45671.66667</v>
      </c>
      <c r="H261" s="1">
        <f>IFERROR(__xludf.DUMMYFUNCTION("""COMPUTED_VALUE"""),1252.04)</f>
        <v>1252.04</v>
      </c>
      <c r="J261" s="2">
        <f>IFERROR(__xludf.DUMMYFUNCTION("""COMPUTED_VALUE"""),45671.66666666667)</f>
        <v>45671.66667</v>
      </c>
      <c r="K261" s="1">
        <f>IFERROR(__xludf.DUMMYFUNCTION("""COMPUTED_VALUE"""),1260.04)</f>
        <v>1260.04</v>
      </c>
      <c r="M261" s="2">
        <f>IFERROR(__xludf.DUMMYFUNCTION("""COMPUTED_VALUE"""),45671.66666666667)</f>
        <v>45671.66667</v>
      </c>
      <c r="N261" s="1">
        <f>IFERROR(__xludf.DUMMYFUNCTION("""COMPUTED_VALUE"""),1.6336679E7)</f>
        <v>16336679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IFERROR(__xludf.DUMMYFUNCTION("""COMPUTED_VALUE"""),1264.72)</f>
        <v>1264.72</v>
      </c>
      <c r="D262" s="2">
        <f>IFERROR(__xludf.DUMMYFUNCTION("""COMPUTED_VALUE"""),45672.66666666667)</f>
        <v>45672.66667</v>
      </c>
      <c r="E262" s="1">
        <f>IFERROR(__xludf.DUMMYFUNCTION("""COMPUTED_VALUE"""),1283.57)</f>
        <v>1283.57</v>
      </c>
      <c r="G262" s="2">
        <f>IFERROR(__xludf.DUMMYFUNCTION("""COMPUTED_VALUE"""),45672.66666666667)</f>
        <v>45672.66667</v>
      </c>
      <c r="H262" s="1">
        <f>IFERROR(__xludf.DUMMYFUNCTION("""COMPUTED_VALUE"""),1261.6)</f>
        <v>1261.6</v>
      </c>
      <c r="J262" s="2">
        <f>IFERROR(__xludf.DUMMYFUNCTION("""COMPUTED_VALUE"""),45672.66666666667)</f>
        <v>45672.66667</v>
      </c>
      <c r="K262" s="1">
        <f>IFERROR(__xludf.DUMMYFUNCTION("""COMPUTED_VALUE"""),1269.72)</f>
        <v>1269.72</v>
      </c>
      <c r="M262" s="2">
        <f>IFERROR(__xludf.DUMMYFUNCTION("""COMPUTED_VALUE"""),45672.66666666667)</f>
        <v>45672.66667</v>
      </c>
      <c r="N262" s="1">
        <f>IFERROR(__xludf.DUMMYFUNCTION("""COMPUTED_VALUE"""),1.443503E7)</f>
        <v>14435030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IFERROR(__xludf.DUMMYFUNCTION("""COMPUTED_VALUE"""),1276.13)</f>
        <v>1276.13</v>
      </c>
      <c r="D263" s="2">
        <f>IFERROR(__xludf.DUMMYFUNCTION("""COMPUTED_VALUE"""),45673.66666666667)</f>
        <v>45673.66667</v>
      </c>
      <c r="E263" s="1">
        <f>IFERROR(__xludf.DUMMYFUNCTION("""COMPUTED_VALUE"""),1292.33)</f>
        <v>1292.33</v>
      </c>
      <c r="G263" s="2">
        <f>IFERROR(__xludf.DUMMYFUNCTION("""COMPUTED_VALUE"""),45673.66666666667)</f>
        <v>45673.66667</v>
      </c>
      <c r="H263" s="1">
        <f>IFERROR(__xludf.DUMMYFUNCTION("""COMPUTED_VALUE"""),1271.35)</f>
        <v>1271.35</v>
      </c>
      <c r="J263" s="2">
        <f>IFERROR(__xludf.DUMMYFUNCTION("""COMPUTED_VALUE"""),45673.66666666667)</f>
        <v>45673.66667</v>
      </c>
      <c r="K263" s="1">
        <f>IFERROR(__xludf.DUMMYFUNCTION("""COMPUTED_VALUE"""),1283.43)</f>
        <v>1283.43</v>
      </c>
      <c r="M263" s="2">
        <f>IFERROR(__xludf.DUMMYFUNCTION("""COMPUTED_VALUE"""),45673.66666666667)</f>
        <v>45673.66667</v>
      </c>
      <c r="N263" s="1">
        <f>IFERROR(__xludf.DUMMYFUNCTION("""COMPUTED_VALUE"""),1.7941752E7)</f>
        <v>17941752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IFERROR(__xludf.DUMMYFUNCTION("""COMPUTED_VALUE"""),1294.04)</f>
        <v>1294.04</v>
      </c>
      <c r="D264" s="2">
        <f>IFERROR(__xludf.DUMMYFUNCTION("""COMPUTED_VALUE"""),45674.66666666667)</f>
        <v>45674.66667</v>
      </c>
      <c r="E264" s="1">
        <f>IFERROR(__xludf.DUMMYFUNCTION("""COMPUTED_VALUE"""),1301.42)</f>
        <v>1301.42</v>
      </c>
      <c r="G264" s="2">
        <f>IFERROR(__xludf.DUMMYFUNCTION("""COMPUTED_VALUE"""),45674.66666666667)</f>
        <v>45674.66667</v>
      </c>
      <c r="H264" s="1">
        <f>IFERROR(__xludf.DUMMYFUNCTION("""COMPUTED_VALUE"""),1287.92)</f>
        <v>1287.92</v>
      </c>
      <c r="J264" s="2">
        <f>IFERROR(__xludf.DUMMYFUNCTION("""COMPUTED_VALUE"""),45674.66666666667)</f>
        <v>45674.66667</v>
      </c>
      <c r="K264" s="1">
        <f>IFERROR(__xludf.DUMMYFUNCTION("""COMPUTED_VALUE"""),1291.66)</f>
        <v>1291.66</v>
      </c>
      <c r="M264" s="2">
        <f>IFERROR(__xludf.DUMMYFUNCTION("""COMPUTED_VALUE"""),45674.66666666667)</f>
        <v>45674.66667</v>
      </c>
      <c r="N264" s="1">
        <f>IFERROR(__xludf.DUMMYFUNCTION("""COMPUTED_VALUE"""),1.6034836E7)</f>
        <v>16034836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IFERROR(__xludf.DUMMYFUNCTION("""COMPUTED_VALUE"""),1292.11)</f>
        <v>1292.11</v>
      </c>
      <c r="D265" s="2">
        <f>IFERROR(__xludf.DUMMYFUNCTION("""COMPUTED_VALUE"""),45678.66666666667)</f>
        <v>45678.66667</v>
      </c>
      <c r="E265" s="1">
        <f>IFERROR(__xludf.DUMMYFUNCTION("""COMPUTED_VALUE"""),1306.32)</f>
        <v>1306.32</v>
      </c>
      <c r="G265" s="2">
        <f>IFERROR(__xludf.DUMMYFUNCTION("""COMPUTED_VALUE"""),45678.66666666667)</f>
        <v>45678.66667</v>
      </c>
      <c r="H265" s="1">
        <f>IFERROR(__xludf.DUMMYFUNCTION("""COMPUTED_VALUE"""),1292.0)</f>
        <v>1292</v>
      </c>
      <c r="J265" s="2">
        <f>IFERROR(__xludf.DUMMYFUNCTION("""COMPUTED_VALUE"""),45678.66666666667)</f>
        <v>45678.66667</v>
      </c>
      <c r="K265" s="1">
        <f>IFERROR(__xludf.DUMMYFUNCTION("""COMPUTED_VALUE"""),1297.68)</f>
        <v>1297.68</v>
      </c>
      <c r="M265" s="2">
        <f>IFERROR(__xludf.DUMMYFUNCTION("""COMPUTED_VALUE"""),45678.66666666667)</f>
        <v>45678.66667</v>
      </c>
      <c r="N265" s="1">
        <f>IFERROR(__xludf.DUMMYFUNCTION("""COMPUTED_VALUE"""),1.6110988E7)</f>
        <v>16110988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IFERROR(__xludf.DUMMYFUNCTION("""COMPUTED_VALUE"""),1298.42)</f>
        <v>1298.42</v>
      </c>
      <c r="D266" s="2">
        <f>IFERROR(__xludf.DUMMYFUNCTION("""COMPUTED_VALUE"""),45679.66666666667)</f>
        <v>45679.66667</v>
      </c>
      <c r="E266" s="1">
        <f>IFERROR(__xludf.DUMMYFUNCTION("""COMPUTED_VALUE"""),1302.45)</f>
        <v>1302.45</v>
      </c>
      <c r="G266" s="2">
        <f>IFERROR(__xludf.DUMMYFUNCTION("""COMPUTED_VALUE"""),45679.66666666667)</f>
        <v>45679.66667</v>
      </c>
      <c r="H266" s="1">
        <f>IFERROR(__xludf.DUMMYFUNCTION("""COMPUTED_VALUE"""),1292.22)</f>
        <v>1292.22</v>
      </c>
      <c r="J266" s="2">
        <f>IFERROR(__xludf.DUMMYFUNCTION("""COMPUTED_VALUE"""),45679.66666666667)</f>
        <v>45679.66667</v>
      </c>
      <c r="K266" s="1">
        <f>IFERROR(__xludf.DUMMYFUNCTION("""COMPUTED_VALUE"""),1298.91)</f>
        <v>1298.91</v>
      </c>
      <c r="M266" s="2">
        <f>IFERROR(__xludf.DUMMYFUNCTION("""COMPUTED_VALUE"""),45679.66666666667)</f>
        <v>45679.66667</v>
      </c>
      <c r="N266" s="1">
        <f>IFERROR(__xludf.DUMMYFUNCTION("""COMPUTED_VALUE"""),1.4371948E7)</f>
        <v>14371948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IFERROR(__xludf.DUMMYFUNCTION("""COMPUTED_VALUE"""),1232.31)</f>
        <v>1232.31</v>
      </c>
      <c r="D267" s="2">
        <f>IFERROR(__xludf.DUMMYFUNCTION("""COMPUTED_VALUE"""),45680.66666666667)</f>
        <v>45680.66667</v>
      </c>
      <c r="E267" s="1">
        <f>IFERROR(__xludf.DUMMYFUNCTION("""COMPUTED_VALUE"""),1237.41)</f>
        <v>1237.41</v>
      </c>
      <c r="G267" s="2">
        <f>IFERROR(__xludf.DUMMYFUNCTION("""COMPUTED_VALUE"""),45680.66666666667)</f>
        <v>45680.66667</v>
      </c>
      <c r="H267" s="1">
        <f>IFERROR(__xludf.DUMMYFUNCTION("""COMPUTED_VALUE"""),1212.01)</f>
        <v>1212.01</v>
      </c>
      <c r="J267" s="2">
        <f>IFERROR(__xludf.DUMMYFUNCTION("""COMPUTED_VALUE"""),45680.66666666667)</f>
        <v>45680.66667</v>
      </c>
      <c r="K267" s="1">
        <f>IFERROR(__xludf.DUMMYFUNCTION("""COMPUTED_VALUE"""),1235.69)</f>
        <v>1235.69</v>
      </c>
      <c r="M267" s="2">
        <f>IFERROR(__xludf.DUMMYFUNCTION("""COMPUTED_VALUE"""),45680.66666666667)</f>
        <v>45680.66667</v>
      </c>
      <c r="N267" s="1">
        <f>IFERROR(__xludf.DUMMYFUNCTION("""COMPUTED_VALUE"""),3.0525818E7)</f>
        <v>30525818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IFERROR(__xludf.DUMMYFUNCTION("""COMPUTED_VALUE"""),1237.14)</f>
        <v>1237.14</v>
      </c>
      <c r="D268" s="2">
        <f>IFERROR(__xludf.DUMMYFUNCTION("""COMPUTED_VALUE"""),45681.66666666667)</f>
        <v>45681.66667</v>
      </c>
      <c r="E268" s="1">
        <f>IFERROR(__xludf.DUMMYFUNCTION("""COMPUTED_VALUE"""),1237.14)</f>
        <v>1237.14</v>
      </c>
      <c r="G268" s="2">
        <f>IFERROR(__xludf.DUMMYFUNCTION("""COMPUTED_VALUE"""),45681.66666666667)</f>
        <v>45681.66667</v>
      </c>
      <c r="H268" s="1">
        <f>IFERROR(__xludf.DUMMYFUNCTION("""COMPUTED_VALUE"""),1224.35)</f>
        <v>1224.35</v>
      </c>
      <c r="J268" s="2">
        <f>IFERROR(__xludf.DUMMYFUNCTION("""COMPUTED_VALUE"""),45681.66666666667)</f>
        <v>45681.66667</v>
      </c>
      <c r="K268" s="1">
        <f>IFERROR(__xludf.DUMMYFUNCTION("""COMPUTED_VALUE"""),1232.9)</f>
        <v>1232.9</v>
      </c>
      <c r="M268" s="2">
        <f>IFERROR(__xludf.DUMMYFUNCTION("""COMPUTED_VALUE"""),45681.66666666667)</f>
        <v>45681.66667</v>
      </c>
      <c r="N268" s="1">
        <f>IFERROR(__xludf.DUMMYFUNCTION("""COMPUTED_VALUE"""),1.8346611E7)</f>
        <v>18346611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IFERROR(__xludf.DUMMYFUNCTION("""COMPUTED_VALUE"""),1232.01)</f>
        <v>1232.01</v>
      </c>
      <c r="D269" s="2">
        <f>IFERROR(__xludf.DUMMYFUNCTION("""COMPUTED_VALUE"""),45684.66666666667)</f>
        <v>45684.66667</v>
      </c>
      <c r="E269" s="1">
        <f>IFERROR(__xludf.DUMMYFUNCTION("""COMPUTED_VALUE"""),1252.75)</f>
        <v>1252.75</v>
      </c>
      <c r="G269" s="2">
        <f>IFERROR(__xludf.DUMMYFUNCTION("""COMPUTED_VALUE"""),45684.66666666667)</f>
        <v>45684.66667</v>
      </c>
      <c r="H269" s="1">
        <f>IFERROR(__xludf.DUMMYFUNCTION("""COMPUTED_VALUE"""),1211.22)</f>
        <v>1211.22</v>
      </c>
      <c r="J269" s="2">
        <f>IFERROR(__xludf.DUMMYFUNCTION("""COMPUTED_VALUE"""),45684.66666666667)</f>
        <v>45684.66667</v>
      </c>
      <c r="K269" s="1">
        <f>IFERROR(__xludf.DUMMYFUNCTION("""COMPUTED_VALUE"""),1246.01)</f>
        <v>1246.01</v>
      </c>
      <c r="M269" s="2">
        <f>IFERROR(__xludf.DUMMYFUNCTION("""COMPUTED_VALUE"""),45684.66666666667)</f>
        <v>45684.66667</v>
      </c>
      <c r="N269" s="1">
        <f>IFERROR(__xludf.DUMMYFUNCTION("""COMPUTED_VALUE"""),1.9965555E7)</f>
        <v>19965555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IFERROR(__xludf.DUMMYFUNCTION("""COMPUTED_VALUE"""),1244.55)</f>
        <v>1244.55</v>
      </c>
      <c r="D270" s="2">
        <f>IFERROR(__xludf.DUMMYFUNCTION("""COMPUTED_VALUE"""),45685.66666666667)</f>
        <v>45685.66667</v>
      </c>
      <c r="E270" s="1">
        <f>IFERROR(__xludf.DUMMYFUNCTION("""COMPUTED_VALUE"""),1257.75)</f>
        <v>1257.75</v>
      </c>
      <c r="G270" s="2">
        <f>IFERROR(__xludf.DUMMYFUNCTION("""COMPUTED_VALUE"""),45685.66666666667)</f>
        <v>45685.66667</v>
      </c>
      <c r="H270" s="1">
        <f>IFERROR(__xludf.DUMMYFUNCTION("""COMPUTED_VALUE"""),1237.57)</f>
        <v>1237.57</v>
      </c>
      <c r="J270" s="2">
        <f>IFERROR(__xludf.DUMMYFUNCTION("""COMPUTED_VALUE"""),45685.66666666667)</f>
        <v>45685.66667</v>
      </c>
      <c r="K270" s="1">
        <f>IFERROR(__xludf.DUMMYFUNCTION("""COMPUTED_VALUE"""),1247.06)</f>
        <v>1247.06</v>
      </c>
      <c r="M270" s="2">
        <f>IFERROR(__xludf.DUMMYFUNCTION("""COMPUTED_VALUE"""),45685.66666666667)</f>
        <v>45685.66667</v>
      </c>
      <c r="N270" s="1">
        <f>IFERROR(__xludf.DUMMYFUNCTION("""COMPUTED_VALUE"""),1.5739361E7)</f>
        <v>15739361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IFERROR(__xludf.DUMMYFUNCTION("""COMPUTED_VALUE"""),1245.84)</f>
        <v>1245.84</v>
      </c>
      <c r="D271" s="2">
        <f>IFERROR(__xludf.DUMMYFUNCTION("""COMPUTED_VALUE"""),45686.66666666667)</f>
        <v>45686.66667</v>
      </c>
      <c r="E271" s="1">
        <f>IFERROR(__xludf.DUMMYFUNCTION("""COMPUTED_VALUE"""),1268.73)</f>
        <v>1268.73</v>
      </c>
      <c r="G271" s="2">
        <f>IFERROR(__xludf.DUMMYFUNCTION("""COMPUTED_VALUE"""),45686.66666666667)</f>
        <v>45686.66667</v>
      </c>
      <c r="H271" s="1">
        <f>IFERROR(__xludf.DUMMYFUNCTION("""COMPUTED_VALUE"""),1245.84)</f>
        <v>1245.84</v>
      </c>
      <c r="J271" s="2">
        <f>IFERROR(__xludf.DUMMYFUNCTION("""COMPUTED_VALUE"""),45686.66666666667)</f>
        <v>45686.66667</v>
      </c>
      <c r="K271" s="1">
        <f>IFERROR(__xludf.DUMMYFUNCTION("""COMPUTED_VALUE"""),1264.66)</f>
        <v>1264.66</v>
      </c>
      <c r="M271" s="2">
        <f>IFERROR(__xludf.DUMMYFUNCTION("""COMPUTED_VALUE"""),45686.66666666667)</f>
        <v>45686.66667</v>
      </c>
      <c r="N271" s="1">
        <f>IFERROR(__xludf.DUMMYFUNCTION("""COMPUTED_VALUE"""),1.6911779E7)</f>
        <v>16911779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IFERROR(__xludf.DUMMYFUNCTION("""COMPUTED_VALUE"""),1268.36)</f>
        <v>1268.36</v>
      </c>
      <c r="D272" s="2">
        <f>IFERROR(__xludf.DUMMYFUNCTION("""COMPUTED_VALUE"""),45687.66666666667)</f>
        <v>45687.66667</v>
      </c>
      <c r="E272" s="1">
        <f>IFERROR(__xludf.DUMMYFUNCTION("""COMPUTED_VALUE"""),1283.91)</f>
        <v>1283.91</v>
      </c>
      <c r="G272" s="2">
        <f>IFERROR(__xludf.DUMMYFUNCTION("""COMPUTED_VALUE"""),45687.66666666667)</f>
        <v>45687.66667</v>
      </c>
      <c r="H272" s="1">
        <f>IFERROR(__xludf.DUMMYFUNCTION("""COMPUTED_VALUE"""),1264.07)</f>
        <v>1264.07</v>
      </c>
      <c r="J272" s="2">
        <f>IFERROR(__xludf.DUMMYFUNCTION("""COMPUTED_VALUE"""),45687.66666666667)</f>
        <v>45687.66667</v>
      </c>
      <c r="K272" s="1">
        <f>IFERROR(__xludf.DUMMYFUNCTION("""COMPUTED_VALUE"""),1281.78)</f>
        <v>1281.78</v>
      </c>
      <c r="M272" s="2">
        <f>IFERROR(__xludf.DUMMYFUNCTION("""COMPUTED_VALUE"""),45687.66666666667)</f>
        <v>45687.66667</v>
      </c>
      <c r="N272" s="1">
        <f>IFERROR(__xludf.DUMMYFUNCTION("""COMPUTED_VALUE"""),2.1666896E7)</f>
        <v>21666896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IFERROR(__xludf.DUMMYFUNCTION("""COMPUTED_VALUE"""),1289.03)</f>
        <v>1289.03</v>
      </c>
      <c r="D273" s="2">
        <f>IFERROR(__xludf.DUMMYFUNCTION("""COMPUTED_VALUE"""),45688.66666666667)</f>
        <v>45688.66667</v>
      </c>
      <c r="E273" s="1">
        <f>IFERROR(__xludf.DUMMYFUNCTION("""COMPUTED_VALUE"""),1291.51)</f>
        <v>1291.51</v>
      </c>
      <c r="G273" s="2">
        <f>IFERROR(__xludf.DUMMYFUNCTION("""COMPUTED_VALUE"""),45688.66666666667)</f>
        <v>45688.66667</v>
      </c>
      <c r="H273" s="1">
        <f>IFERROR(__xludf.DUMMYFUNCTION("""COMPUTED_VALUE"""),1274.71)</f>
        <v>1274.71</v>
      </c>
      <c r="J273" s="2">
        <f>IFERROR(__xludf.DUMMYFUNCTION("""COMPUTED_VALUE"""),45688.66666666667)</f>
        <v>45688.66667</v>
      </c>
      <c r="K273" s="1">
        <f>IFERROR(__xludf.DUMMYFUNCTION("""COMPUTED_VALUE"""),1275.64)</f>
        <v>1275.64</v>
      </c>
      <c r="M273" s="2">
        <f>IFERROR(__xludf.DUMMYFUNCTION("""COMPUTED_VALUE"""),45688.66666666667)</f>
        <v>45688.66667</v>
      </c>
      <c r="N273" s="1">
        <f>IFERROR(__xludf.DUMMYFUNCTION("""COMPUTED_VALUE"""),2.3753898E7)</f>
        <v>23753898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IFERROR(__xludf.DUMMYFUNCTION("""COMPUTED_VALUE"""),1257.98)</f>
        <v>1257.98</v>
      </c>
      <c r="D274" s="2">
        <f>IFERROR(__xludf.DUMMYFUNCTION("""COMPUTED_VALUE"""),45691.66666666667)</f>
        <v>45691.66667</v>
      </c>
      <c r="E274" s="1">
        <f>IFERROR(__xludf.DUMMYFUNCTION("""COMPUTED_VALUE"""),1278.36)</f>
        <v>1278.36</v>
      </c>
      <c r="G274" s="2">
        <f>IFERROR(__xludf.DUMMYFUNCTION("""COMPUTED_VALUE"""),45691.66666666667)</f>
        <v>45691.66667</v>
      </c>
      <c r="H274" s="1">
        <f>IFERROR(__xludf.DUMMYFUNCTION("""COMPUTED_VALUE"""),1254.39)</f>
        <v>1254.39</v>
      </c>
      <c r="J274" s="2">
        <f>IFERROR(__xludf.DUMMYFUNCTION("""COMPUTED_VALUE"""),45691.66666666667)</f>
        <v>45691.66667</v>
      </c>
      <c r="K274" s="1">
        <f>IFERROR(__xludf.DUMMYFUNCTION("""COMPUTED_VALUE"""),1268.2)</f>
        <v>1268.2</v>
      </c>
      <c r="M274" s="2">
        <f>IFERROR(__xludf.DUMMYFUNCTION("""COMPUTED_VALUE"""),45691.66666666667)</f>
        <v>45691.66667</v>
      </c>
      <c r="N274" s="1">
        <f>IFERROR(__xludf.DUMMYFUNCTION("""COMPUTED_VALUE"""),2.1552631E7)</f>
        <v>21552631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IFERROR(__xludf.DUMMYFUNCTION("""COMPUTED_VALUE"""),1268.6)</f>
        <v>1268.6</v>
      </c>
      <c r="D275" s="2">
        <f>IFERROR(__xludf.DUMMYFUNCTION("""COMPUTED_VALUE"""),45692.66666666667)</f>
        <v>45692.66667</v>
      </c>
      <c r="E275" s="1">
        <f>IFERROR(__xludf.DUMMYFUNCTION("""COMPUTED_VALUE"""),1281.34)</f>
        <v>1281.34</v>
      </c>
      <c r="G275" s="2">
        <f>IFERROR(__xludf.DUMMYFUNCTION("""COMPUTED_VALUE"""),45692.66666666667)</f>
        <v>45692.66667</v>
      </c>
      <c r="H275" s="1">
        <f>IFERROR(__xludf.DUMMYFUNCTION("""COMPUTED_VALUE"""),1266.52)</f>
        <v>1266.52</v>
      </c>
      <c r="J275" s="2">
        <f>IFERROR(__xludf.DUMMYFUNCTION("""COMPUTED_VALUE"""),45692.66666666667)</f>
        <v>45692.66667</v>
      </c>
      <c r="K275" s="1">
        <f>IFERROR(__xludf.DUMMYFUNCTION("""COMPUTED_VALUE"""),1280.48)</f>
        <v>1280.48</v>
      </c>
      <c r="M275" s="2">
        <f>IFERROR(__xludf.DUMMYFUNCTION("""COMPUTED_VALUE"""),45692.66666666667)</f>
        <v>45692.66667</v>
      </c>
      <c r="N275" s="1">
        <f>IFERROR(__xludf.DUMMYFUNCTION("""COMPUTED_VALUE"""),2.5296003E7)</f>
        <v>25296003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IFERROR(__xludf.DUMMYFUNCTION("""COMPUTED_VALUE"""),1315.79)</f>
        <v>1315.79</v>
      </c>
      <c r="D276" s="2">
        <f>IFERROR(__xludf.DUMMYFUNCTION("""COMPUTED_VALUE"""),45693.66666666667)</f>
        <v>45693.66667</v>
      </c>
      <c r="E276" s="1">
        <f>IFERROR(__xludf.DUMMYFUNCTION("""COMPUTED_VALUE"""),1332.17)</f>
        <v>1332.17</v>
      </c>
      <c r="G276" s="2">
        <f>IFERROR(__xludf.DUMMYFUNCTION("""COMPUTED_VALUE"""),45693.66666666667)</f>
        <v>45693.66667</v>
      </c>
      <c r="H276" s="1">
        <f>IFERROR(__xludf.DUMMYFUNCTION("""COMPUTED_VALUE"""),1308.59)</f>
        <v>1308.59</v>
      </c>
      <c r="J276" s="2">
        <f>IFERROR(__xludf.DUMMYFUNCTION("""COMPUTED_VALUE"""),45693.66666666667)</f>
        <v>45693.66667</v>
      </c>
      <c r="K276" s="1">
        <f>IFERROR(__xludf.DUMMYFUNCTION("""COMPUTED_VALUE"""),1330.34)</f>
        <v>1330.34</v>
      </c>
      <c r="M276" s="2">
        <f>IFERROR(__xludf.DUMMYFUNCTION("""COMPUTED_VALUE"""),45693.66666666667)</f>
        <v>45693.66667</v>
      </c>
      <c r="N276" s="1">
        <f>IFERROR(__xludf.DUMMYFUNCTION("""COMPUTED_VALUE"""),4.5334388E7)</f>
        <v>45334388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IFERROR(__xludf.DUMMYFUNCTION("""COMPUTED_VALUE"""),1239.57)</f>
        <v>1239.57</v>
      </c>
      <c r="D277" s="2">
        <f>IFERROR(__xludf.DUMMYFUNCTION("""COMPUTED_VALUE"""),45694.66666666667)</f>
        <v>45694.66667</v>
      </c>
      <c r="E277" s="1">
        <f>IFERROR(__xludf.DUMMYFUNCTION("""COMPUTED_VALUE"""),1290.31)</f>
        <v>1290.31</v>
      </c>
      <c r="G277" s="2">
        <f>IFERROR(__xludf.DUMMYFUNCTION("""COMPUTED_VALUE"""),45694.66666666667)</f>
        <v>45694.66667</v>
      </c>
      <c r="H277" s="1">
        <f>IFERROR(__xludf.DUMMYFUNCTION("""COMPUTED_VALUE"""),1237.55)</f>
        <v>1237.55</v>
      </c>
      <c r="J277" s="2">
        <f>IFERROR(__xludf.DUMMYFUNCTION("""COMPUTED_VALUE"""),45694.66666666667)</f>
        <v>45694.66667</v>
      </c>
      <c r="K277" s="1">
        <f>IFERROR(__xludf.DUMMYFUNCTION("""COMPUTED_VALUE"""),1285.09)</f>
        <v>1285.09</v>
      </c>
      <c r="M277" s="2">
        <f>IFERROR(__xludf.DUMMYFUNCTION("""COMPUTED_VALUE"""),45694.66666666667)</f>
        <v>45694.66667</v>
      </c>
      <c r="N277" s="1">
        <f>IFERROR(__xludf.DUMMYFUNCTION("""COMPUTED_VALUE"""),7.1336089E7)</f>
        <v>71336089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IFERROR(__xludf.DUMMYFUNCTION("""COMPUTED_VALUE"""),1310.14)</f>
        <v>1310.14</v>
      </c>
      <c r="D278" s="2">
        <f>IFERROR(__xludf.DUMMYFUNCTION("""COMPUTED_VALUE"""),45695.66666666667)</f>
        <v>45695.66667</v>
      </c>
      <c r="E278" s="1">
        <f>IFERROR(__xludf.DUMMYFUNCTION("""COMPUTED_VALUE"""),1337.3)</f>
        <v>1337.3</v>
      </c>
      <c r="G278" s="2">
        <f>IFERROR(__xludf.DUMMYFUNCTION("""COMPUTED_VALUE"""),45695.66666666667)</f>
        <v>45695.66667</v>
      </c>
      <c r="H278" s="1">
        <f>IFERROR(__xludf.DUMMYFUNCTION("""COMPUTED_VALUE"""),1299.96)</f>
        <v>1299.96</v>
      </c>
      <c r="J278" s="2">
        <f>IFERROR(__xludf.DUMMYFUNCTION("""COMPUTED_VALUE"""),45695.66666666667)</f>
        <v>45695.66667</v>
      </c>
      <c r="K278" s="1">
        <f>IFERROR(__xludf.DUMMYFUNCTION("""COMPUTED_VALUE"""),1316.07)</f>
        <v>1316.07</v>
      </c>
      <c r="M278" s="2">
        <f>IFERROR(__xludf.DUMMYFUNCTION("""COMPUTED_VALUE"""),45695.66666666667)</f>
        <v>45695.66667</v>
      </c>
      <c r="N278" s="1">
        <f>IFERROR(__xludf.DUMMYFUNCTION("""COMPUTED_VALUE"""),4.2688063E7)</f>
        <v>42688063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IFERROR(__xludf.DUMMYFUNCTION("""COMPUTED_VALUE"""),1309.57)</f>
        <v>1309.57</v>
      </c>
      <c r="D279" s="2">
        <f>IFERROR(__xludf.DUMMYFUNCTION("""COMPUTED_VALUE"""),45698.66666666667)</f>
        <v>45698.66667</v>
      </c>
      <c r="E279" s="1">
        <f>IFERROR(__xludf.DUMMYFUNCTION("""COMPUTED_VALUE"""),1335.02)</f>
        <v>1335.02</v>
      </c>
      <c r="G279" s="2">
        <f>IFERROR(__xludf.DUMMYFUNCTION("""COMPUTED_VALUE"""),45698.66666666667)</f>
        <v>45698.66667</v>
      </c>
      <c r="H279" s="1">
        <f>IFERROR(__xludf.DUMMYFUNCTION("""COMPUTED_VALUE"""),1305.11)</f>
        <v>1305.11</v>
      </c>
      <c r="J279" s="2">
        <f>IFERROR(__xludf.DUMMYFUNCTION("""COMPUTED_VALUE"""),45698.66666666667)</f>
        <v>45698.66667</v>
      </c>
      <c r="K279" s="1">
        <f>IFERROR(__xludf.DUMMYFUNCTION("""COMPUTED_VALUE"""),1324.48)</f>
        <v>1324.48</v>
      </c>
      <c r="M279" s="2">
        <f>IFERROR(__xludf.DUMMYFUNCTION("""COMPUTED_VALUE"""),45698.66666666667)</f>
        <v>45698.66667</v>
      </c>
      <c r="N279" s="1">
        <f>IFERROR(__xludf.DUMMYFUNCTION("""COMPUTED_VALUE"""),2.631027E7)</f>
        <v>26310270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IFERROR(__xludf.DUMMYFUNCTION("""COMPUTED_VALUE"""),1324.24)</f>
        <v>1324.24</v>
      </c>
      <c r="D280" s="2">
        <f>IFERROR(__xludf.DUMMYFUNCTION("""COMPUTED_VALUE"""),45699.66666666667)</f>
        <v>45699.66667</v>
      </c>
      <c r="E280" s="1">
        <f>IFERROR(__xludf.DUMMYFUNCTION("""COMPUTED_VALUE"""),1340.19)</f>
        <v>1340.19</v>
      </c>
      <c r="G280" s="2">
        <f>IFERROR(__xludf.DUMMYFUNCTION("""COMPUTED_VALUE"""),45699.66666666667)</f>
        <v>45699.66667</v>
      </c>
      <c r="H280" s="1">
        <f>IFERROR(__xludf.DUMMYFUNCTION("""COMPUTED_VALUE"""),1314.78)</f>
        <v>1314.78</v>
      </c>
      <c r="J280" s="2">
        <f>IFERROR(__xludf.DUMMYFUNCTION("""COMPUTED_VALUE"""),45699.66666666667)</f>
        <v>45699.66667</v>
      </c>
      <c r="K280" s="1">
        <f>IFERROR(__xludf.DUMMYFUNCTION("""COMPUTED_VALUE"""),1333.74)</f>
        <v>1333.74</v>
      </c>
      <c r="M280" s="2">
        <f>IFERROR(__xludf.DUMMYFUNCTION("""COMPUTED_VALUE"""),45699.66666666667)</f>
        <v>45699.66667</v>
      </c>
      <c r="N280" s="1">
        <f>IFERROR(__xludf.DUMMYFUNCTION("""COMPUTED_VALUE"""),2.2319476E7)</f>
        <v>22319476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IFERROR(__xludf.DUMMYFUNCTION("""COMPUTED_VALUE"""),1323.76)</f>
        <v>1323.76</v>
      </c>
      <c r="D281" s="2">
        <f>IFERROR(__xludf.DUMMYFUNCTION("""COMPUTED_VALUE"""),45700.66666666667)</f>
        <v>45700.66667</v>
      </c>
      <c r="E281" s="1">
        <f>IFERROR(__xludf.DUMMYFUNCTION("""COMPUTED_VALUE"""),1330.54)</f>
        <v>1330.54</v>
      </c>
      <c r="G281" s="2">
        <f>IFERROR(__xludf.DUMMYFUNCTION("""COMPUTED_VALUE"""),45700.66666666667)</f>
        <v>45700.66667</v>
      </c>
      <c r="H281" s="1">
        <f>IFERROR(__xludf.DUMMYFUNCTION("""COMPUTED_VALUE"""),1312.46)</f>
        <v>1312.46</v>
      </c>
      <c r="J281" s="2">
        <f>IFERROR(__xludf.DUMMYFUNCTION("""COMPUTED_VALUE"""),45700.66666666667)</f>
        <v>45700.66667</v>
      </c>
      <c r="K281" s="1">
        <f>IFERROR(__xludf.DUMMYFUNCTION("""COMPUTED_VALUE"""),1314.62)</f>
        <v>1314.62</v>
      </c>
      <c r="M281" s="2">
        <f>IFERROR(__xludf.DUMMYFUNCTION("""COMPUTED_VALUE"""),45700.66666666667)</f>
        <v>45700.66667</v>
      </c>
      <c r="N281" s="1">
        <f>IFERROR(__xludf.DUMMYFUNCTION("""COMPUTED_VALUE"""),1.8877279E7)</f>
        <v>18877279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IFERROR(__xludf.DUMMYFUNCTION("""COMPUTED_VALUE"""),1312.18)</f>
        <v>1312.18</v>
      </c>
      <c r="D282" s="2">
        <f>IFERROR(__xludf.DUMMYFUNCTION("""COMPUTED_VALUE"""),45701.66666666667)</f>
        <v>45701.66667</v>
      </c>
      <c r="E282" s="1">
        <f>IFERROR(__xludf.DUMMYFUNCTION("""COMPUTED_VALUE"""),1322.1)</f>
        <v>1322.1</v>
      </c>
      <c r="G282" s="2">
        <f>IFERROR(__xludf.DUMMYFUNCTION("""COMPUTED_VALUE"""),45701.66666666667)</f>
        <v>45701.66667</v>
      </c>
      <c r="H282" s="1">
        <f>IFERROR(__xludf.DUMMYFUNCTION("""COMPUTED_VALUE"""),1303.05)</f>
        <v>1303.05</v>
      </c>
      <c r="J282" s="2">
        <f>IFERROR(__xludf.DUMMYFUNCTION("""COMPUTED_VALUE"""),45701.66666666667)</f>
        <v>45701.66667</v>
      </c>
      <c r="K282" s="1">
        <f>IFERROR(__xludf.DUMMYFUNCTION("""COMPUTED_VALUE"""),1321.81)</f>
        <v>1321.81</v>
      </c>
      <c r="M282" s="2">
        <f>IFERROR(__xludf.DUMMYFUNCTION("""COMPUTED_VALUE"""),45701.66666666667)</f>
        <v>45701.66667</v>
      </c>
      <c r="N282" s="1">
        <f>IFERROR(__xludf.DUMMYFUNCTION("""COMPUTED_VALUE"""),2.2834636E7)</f>
        <v>22834636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IFERROR(__xludf.DUMMYFUNCTION("""COMPUTED_VALUE"""),1321.16)</f>
        <v>1321.16</v>
      </c>
      <c r="D283" s="2">
        <f>IFERROR(__xludf.DUMMYFUNCTION("""COMPUTED_VALUE"""),45702.66666666667)</f>
        <v>45702.66667</v>
      </c>
      <c r="E283" s="1">
        <f>IFERROR(__xludf.DUMMYFUNCTION("""COMPUTED_VALUE"""),1333.65)</f>
        <v>1333.65</v>
      </c>
      <c r="G283" s="2">
        <f>IFERROR(__xludf.DUMMYFUNCTION("""COMPUTED_VALUE"""),45702.66666666667)</f>
        <v>45702.66667</v>
      </c>
      <c r="H283" s="1">
        <f>IFERROR(__xludf.DUMMYFUNCTION("""COMPUTED_VALUE"""),1319.9)</f>
        <v>1319.9</v>
      </c>
      <c r="J283" s="2">
        <f>IFERROR(__xludf.DUMMYFUNCTION("""COMPUTED_VALUE"""),45702.66666666667)</f>
        <v>45702.66667</v>
      </c>
      <c r="K283" s="1">
        <f>IFERROR(__xludf.DUMMYFUNCTION("""COMPUTED_VALUE"""),1326.86)</f>
        <v>1326.86</v>
      </c>
      <c r="M283" s="2">
        <f>IFERROR(__xludf.DUMMYFUNCTION("""COMPUTED_VALUE"""),45702.66666666667)</f>
        <v>45702.66667</v>
      </c>
      <c r="N283" s="1">
        <f>IFERROR(__xludf.DUMMYFUNCTION("""COMPUTED_VALUE"""),1.7182851E7)</f>
        <v>17182851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IFERROR(__xludf.DUMMYFUNCTION("""COMPUTED_VALUE"""),1326.72)</f>
        <v>1326.72</v>
      </c>
      <c r="D284" s="2">
        <f>IFERROR(__xludf.DUMMYFUNCTION("""COMPUTED_VALUE"""),45706.66666666667)</f>
        <v>45706.66667</v>
      </c>
      <c r="E284" s="1">
        <f>IFERROR(__xludf.DUMMYFUNCTION("""COMPUTED_VALUE"""),1337.92)</f>
        <v>1337.92</v>
      </c>
      <c r="G284" s="2">
        <f>IFERROR(__xludf.DUMMYFUNCTION("""COMPUTED_VALUE"""),45706.66666666667)</f>
        <v>45706.66667</v>
      </c>
      <c r="H284" s="1">
        <f>IFERROR(__xludf.DUMMYFUNCTION("""COMPUTED_VALUE"""),1320.3)</f>
        <v>1320.3</v>
      </c>
      <c r="J284" s="2">
        <f>IFERROR(__xludf.DUMMYFUNCTION("""COMPUTED_VALUE"""),45706.66666666667)</f>
        <v>45706.66667</v>
      </c>
      <c r="K284" s="1">
        <f>IFERROR(__xludf.DUMMYFUNCTION("""COMPUTED_VALUE"""),1334.51)</f>
        <v>1334.51</v>
      </c>
      <c r="M284" s="2">
        <f>IFERROR(__xludf.DUMMYFUNCTION("""COMPUTED_VALUE"""),45706.66666666667)</f>
        <v>45706.66667</v>
      </c>
      <c r="N284" s="1">
        <f>IFERROR(__xludf.DUMMYFUNCTION("""COMPUTED_VALUE"""),2.1729728E7)</f>
        <v>21729728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IFERROR(__xludf.DUMMYFUNCTION("""COMPUTED_VALUE"""),1333.53)</f>
        <v>1333.53</v>
      </c>
      <c r="D285" s="2">
        <f>IFERROR(__xludf.DUMMYFUNCTION("""COMPUTED_VALUE"""),45707.66666666667)</f>
        <v>45707.66667</v>
      </c>
      <c r="E285" s="1">
        <f>IFERROR(__xludf.DUMMYFUNCTION("""COMPUTED_VALUE"""),1340.41)</f>
        <v>1340.41</v>
      </c>
      <c r="G285" s="2">
        <f>IFERROR(__xludf.DUMMYFUNCTION("""COMPUTED_VALUE"""),45707.66666666667)</f>
        <v>45707.66667</v>
      </c>
      <c r="H285" s="1">
        <f>IFERROR(__xludf.DUMMYFUNCTION("""COMPUTED_VALUE"""),1316.93)</f>
        <v>1316.93</v>
      </c>
      <c r="J285" s="2">
        <f>IFERROR(__xludf.DUMMYFUNCTION("""COMPUTED_VALUE"""),45707.66666666667)</f>
        <v>45707.66667</v>
      </c>
      <c r="K285" s="1">
        <f>IFERROR(__xludf.DUMMYFUNCTION("""COMPUTED_VALUE"""),1318.89)</f>
        <v>1318.89</v>
      </c>
      <c r="M285" s="2">
        <f>IFERROR(__xludf.DUMMYFUNCTION("""COMPUTED_VALUE"""),45707.66666666667)</f>
        <v>45707.66667</v>
      </c>
      <c r="N285" s="1">
        <f>IFERROR(__xludf.DUMMYFUNCTION("""COMPUTED_VALUE"""),1.7767703E7)</f>
        <v>17767703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IFERROR(__xludf.DUMMYFUNCTION("""COMPUTED_VALUE"""),1323.64)</f>
        <v>1323.64</v>
      </c>
      <c r="D286" s="2">
        <f>IFERROR(__xludf.DUMMYFUNCTION("""COMPUTED_VALUE"""),45708.66666666667)</f>
        <v>45708.66667</v>
      </c>
      <c r="E286" s="1">
        <f>IFERROR(__xludf.DUMMYFUNCTION("""COMPUTED_VALUE"""),1327.49)</f>
        <v>1327.49</v>
      </c>
      <c r="G286" s="2">
        <f>IFERROR(__xludf.DUMMYFUNCTION("""COMPUTED_VALUE"""),45708.66666666667)</f>
        <v>45708.66667</v>
      </c>
      <c r="H286" s="1">
        <f>IFERROR(__xludf.DUMMYFUNCTION("""COMPUTED_VALUE"""),1306.11)</f>
        <v>1306.11</v>
      </c>
      <c r="J286" s="2">
        <f>IFERROR(__xludf.DUMMYFUNCTION("""COMPUTED_VALUE"""),45708.66666666667)</f>
        <v>45708.66667</v>
      </c>
      <c r="K286" s="1">
        <f>IFERROR(__xludf.DUMMYFUNCTION("""COMPUTED_VALUE"""),1327.28)</f>
        <v>1327.28</v>
      </c>
      <c r="M286" s="2">
        <f>IFERROR(__xludf.DUMMYFUNCTION("""COMPUTED_VALUE"""),45708.66666666667)</f>
        <v>45708.66667</v>
      </c>
      <c r="N286" s="1">
        <f>IFERROR(__xludf.DUMMYFUNCTION("""COMPUTED_VALUE"""),2.8853338E7)</f>
        <v>28853338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IFERROR(__xludf.DUMMYFUNCTION("""COMPUTED_VALUE"""),1328.66)</f>
        <v>1328.66</v>
      </c>
      <c r="D287" s="2">
        <f>IFERROR(__xludf.DUMMYFUNCTION("""COMPUTED_VALUE"""),45709.66666666667)</f>
        <v>45709.66667</v>
      </c>
      <c r="E287" s="1">
        <f>IFERROR(__xludf.DUMMYFUNCTION("""COMPUTED_VALUE"""),1330.2)</f>
        <v>1330.2</v>
      </c>
      <c r="G287" s="2">
        <f>IFERROR(__xludf.DUMMYFUNCTION("""COMPUTED_VALUE"""),45709.66666666667)</f>
        <v>45709.66667</v>
      </c>
      <c r="H287" s="1">
        <f>IFERROR(__xludf.DUMMYFUNCTION("""COMPUTED_VALUE"""),1313.84)</f>
        <v>1313.84</v>
      </c>
      <c r="J287" s="2">
        <f>IFERROR(__xludf.DUMMYFUNCTION("""COMPUTED_VALUE"""),45709.66666666667)</f>
        <v>45709.66667</v>
      </c>
      <c r="K287" s="1">
        <f>IFERROR(__xludf.DUMMYFUNCTION("""COMPUTED_VALUE"""),1316.76)</f>
        <v>1316.76</v>
      </c>
      <c r="M287" s="2">
        <f>IFERROR(__xludf.DUMMYFUNCTION("""COMPUTED_VALUE"""),45709.66666666667)</f>
        <v>45709.66667</v>
      </c>
      <c r="N287" s="1">
        <f>IFERROR(__xludf.DUMMYFUNCTION("""COMPUTED_VALUE"""),2.2515072E7)</f>
        <v>22515072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IFERROR(__xludf.DUMMYFUNCTION("""COMPUTED_VALUE"""),1320.14)</f>
        <v>1320.14</v>
      </c>
      <c r="D288" s="2">
        <f>IFERROR(__xludf.DUMMYFUNCTION("""COMPUTED_VALUE"""),45712.66666666667)</f>
        <v>45712.66667</v>
      </c>
      <c r="E288" s="1">
        <f>IFERROR(__xludf.DUMMYFUNCTION("""COMPUTED_VALUE"""),1320.14)</f>
        <v>1320.14</v>
      </c>
      <c r="G288" s="2">
        <f>IFERROR(__xludf.DUMMYFUNCTION("""COMPUTED_VALUE"""),45712.66666666667)</f>
        <v>45712.66667</v>
      </c>
      <c r="H288" s="1">
        <f>IFERROR(__xludf.DUMMYFUNCTION("""COMPUTED_VALUE"""),1296.72)</f>
        <v>1296.72</v>
      </c>
      <c r="J288" s="2">
        <f>IFERROR(__xludf.DUMMYFUNCTION("""COMPUTED_VALUE"""),45712.66666666667)</f>
        <v>45712.66667</v>
      </c>
      <c r="K288" s="1">
        <f>IFERROR(__xludf.DUMMYFUNCTION("""COMPUTED_VALUE"""),1316.76)</f>
        <v>1316.76</v>
      </c>
      <c r="M288" s="2">
        <f>IFERROR(__xludf.DUMMYFUNCTION("""COMPUTED_VALUE"""),45712.66666666667)</f>
        <v>45712.66667</v>
      </c>
      <c r="N288" s="1">
        <f>IFERROR(__xludf.DUMMYFUNCTION("""COMPUTED_VALUE"""),2.6485845E7)</f>
        <v>26485845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IFERROR(__xludf.DUMMYFUNCTION("""COMPUTED_VALUE"""),1314.81)</f>
        <v>1314.81</v>
      </c>
      <c r="D289" s="2">
        <f>IFERROR(__xludf.DUMMYFUNCTION("""COMPUTED_VALUE"""),45713.66666666667)</f>
        <v>45713.66667</v>
      </c>
      <c r="E289" s="1">
        <f>IFERROR(__xludf.DUMMYFUNCTION("""COMPUTED_VALUE"""),1314.81)</f>
        <v>1314.81</v>
      </c>
      <c r="G289" s="2">
        <f>IFERROR(__xludf.DUMMYFUNCTION("""COMPUTED_VALUE"""),45713.66666666667)</f>
        <v>45713.66667</v>
      </c>
      <c r="H289" s="1">
        <f>IFERROR(__xludf.DUMMYFUNCTION("""COMPUTED_VALUE"""),1287.42)</f>
        <v>1287.42</v>
      </c>
      <c r="J289" s="2">
        <f>IFERROR(__xludf.DUMMYFUNCTION("""COMPUTED_VALUE"""),45713.66666666667)</f>
        <v>45713.66667</v>
      </c>
      <c r="K289" s="1">
        <f>IFERROR(__xludf.DUMMYFUNCTION("""COMPUTED_VALUE"""),1297.16)</f>
        <v>1297.16</v>
      </c>
      <c r="M289" s="2">
        <f>IFERROR(__xludf.DUMMYFUNCTION("""COMPUTED_VALUE"""),45713.66666666667)</f>
        <v>45713.66667</v>
      </c>
      <c r="N289" s="1">
        <f>IFERROR(__xludf.DUMMYFUNCTION("""COMPUTED_VALUE"""),2.3758458E7)</f>
        <v>23758458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IFERROR(__xludf.DUMMYFUNCTION("""COMPUTED_VALUE"""),1296.33)</f>
        <v>1296.33</v>
      </c>
      <c r="D290" s="2">
        <f>IFERROR(__xludf.DUMMYFUNCTION("""COMPUTED_VALUE"""),45714.66666666667)</f>
        <v>45714.66667</v>
      </c>
      <c r="E290" s="1">
        <f>IFERROR(__xludf.DUMMYFUNCTION("""COMPUTED_VALUE"""),1312.73)</f>
        <v>1312.73</v>
      </c>
      <c r="G290" s="2">
        <f>IFERROR(__xludf.DUMMYFUNCTION("""COMPUTED_VALUE"""),45714.66666666667)</f>
        <v>45714.66667</v>
      </c>
      <c r="H290" s="1">
        <f>IFERROR(__xludf.DUMMYFUNCTION("""COMPUTED_VALUE"""),1294.37)</f>
        <v>1294.37</v>
      </c>
      <c r="J290" s="2">
        <f>IFERROR(__xludf.DUMMYFUNCTION("""COMPUTED_VALUE"""),45714.66666666667)</f>
        <v>45714.66667</v>
      </c>
      <c r="K290" s="1">
        <f>IFERROR(__xludf.DUMMYFUNCTION("""COMPUTED_VALUE"""),1298.12)</f>
        <v>1298.12</v>
      </c>
      <c r="M290" s="2">
        <f>IFERROR(__xludf.DUMMYFUNCTION("""COMPUTED_VALUE"""),45714.66666666667)</f>
        <v>45714.66667</v>
      </c>
      <c r="N290" s="1">
        <f>IFERROR(__xludf.DUMMYFUNCTION("""COMPUTED_VALUE"""),2.0353426E7)</f>
        <v>20353426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IFERROR(__xludf.DUMMYFUNCTION("""COMPUTED_VALUE"""),1296.48)</f>
        <v>1296.48</v>
      </c>
      <c r="D291" s="2">
        <f>IFERROR(__xludf.DUMMYFUNCTION("""COMPUTED_VALUE"""),45715.66666666667)</f>
        <v>45715.66667</v>
      </c>
      <c r="E291" s="1">
        <f>IFERROR(__xludf.DUMMYFUNCTION("""COMPUTED_VALUE"""),1318.49)</f>
        <v>1318.49</v>
      </c>
      <c r="G291" s="2">
        <f>IFERROR(__xludf.DUMMYFUNCTION("""COMPUTED_VALUE"""),45715.66666666667)</f>
        <v>45715.66667</v>
      </c>
      <c r="H291" s="1">
        <f>IFERROR(__xludf.DUMMYFUNCTION("""COMPUTED_VALUE"""),1292.73)</f>
        <v>1292.73</v>
      </c>
      <c r="J291" s="2">
        <f>IFERROR(__xludf.DUMMYFUNCTION("""COMPUTED_VALUE"""),45715.66666666667)</f>
        <v>45715.66667</v>
      </c>
      <c r="K291" s="1">
        <f>IFERROR(__xludf.DUMMYFUNCTION("""COMPUTED_VALUE"""),1293.65)</f>
        <v>1293.65</v>
      </c>
      <c r="M291" s="2">
        <f>IFERROR(__xludf.DUMMYFUNCTION("""COMPUTED_VALUE"""),45715.66666666667)</f>
        <v>45715.66667</v>
      </c>
      <c r="N291" s="1">
        <f>IFERROR(__xludf.DUMMYFUNCTION("""COMPUTED_VALUE"""),2.8050216E7)</f>
        <v>28050216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IFERROR(__xludf.DUMMYFUNCTION("""COMPUTED_VALUE"""),1311.71)</f>
        <v>1311.71</v>
      </c>
      <c r="D292" s="2">
        <f>IFERROR(__xludf.DUMMYFUNCTION("""COMPUTED_VALUE"""),45716.66666666667)</f>
        <v>45716.66667</v>
      </c>
      <c r="E292" s="1">
        <f>IFERROR(__xludf.DUMMYFUNCTION("""COMPUTED_VALUE"""),1316.1)</f>
        <v>1316.1</v>
      </c>
      <c r="G292" s="2">
        <f>IFERROR(__xludf.DUMMYFUNCTION("""COMPUTED_VALUE"""),45716.66666666667)</f>
        <v>45716.66667</v>
      </c>
      <c r="H292" s="1">
        <f>IFERROR(__xludf.DUMMYFUNCTION("""COMPUTED_VALUE"""),1296.66)</f>
        <v>1296.66</v>
      </c>
      <c r="J292" s="2">
        <f>IFERROR(__xludf.DUMMYFUNCTION("""COMPUTED_VALUE"""),45716.66666666667)</f>
        <v>45716.66667</v>
      </c>
      <c r="K292" s="1">
        <f>IFERROR(__xludf.DUMMYFUNCTION("""COMPUTED_VALUE"""),1315.08)</f>
        <v>1315.08</v>
      </c>
      <c r="M292" s="2">
        <f>IFERROR(__xludf.DUMMYFUNCTION("""COMPUTED_VALUE"""),45716.66666666667)</f>
        <v>45716.66667</v>
      </c>
      <c r="N292" s="1">
        <f>IFERROR(__xludf.DUMMYFUNCTION("""COMPUTED_VALUE"""),3.0292926E7)</f>
        <v>30292926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IFERROR(__xludf.DUMMYFUNCTION("""COMPUTED_VALUE"""),1321.89)</f>
        <v>1321.89</v>
      </c>
      <c r="D293" s="2">
        <f>IFERROR(__xludf.DUMMYFUNCTION("""COMPUTED_VALUE"""),45719.66666666667)</f>
        <v>45719.66667</v>
      </c>
      <c r="E293" s="1">
        <f>IFERROR(__xludf.DUMMYFUNCTION("""COMPUTED_VALUE"""),1331.29)</f>
        <v>1331.29</v>
      </c>
      <c r="G293" s="2">
        <f>IFERROR(__xludf.DUMMYFUNCTION("""COMPUTED_VALUE"""),45719.66666666667)</f>
        <v>45719.66667</v>
      </c>
      <c r="H293" s="1">
        <f>IFERROR(__xludf.DUMMYFUNCTION("""COMPUTED_VALUE"""),1294.26)</f>
        <v>1294.26</v>
      </c>
      <c r="J293" s="2">
        <f>IFERROR(__xludf.DUMMYFUNCTION("""COMPUTED_VALUE"""),45719.66666666667)</f>
        <v>45719.66667</v>
      </c>
      <c r="K293" s="1">
        <f>IFERROR(__xludf.DUMMYFUNCTION("""COMPUTED_VALUE"""),1296.2)</f>
        <v>1296.2</v>
      </c>
      <c r="M293" s="2">
        <f>IFERROR(__xludf.DUMMYFUNCTION("""COMPUTED_VALUE"""),45719.66666666667)</f>
        <v>45719.66667</v>
      </c>
      <c r="N293" s="1">
        <f>IFERROR(__xludf.DUMMYFUNCTION("""COMPUTED_VALUE"""),2.2038672E7)</f>
        <v>22038672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IFERROR(__xludf.DUMMYFUNCTION("""COMPUTED_VALUE"""),1288.55)</f>
        <v>1288.55</v>
      </c>
      <c r="D294" s="2">
        <f>IFERROR(__xludf.DUMMYFUNCTION("""COMPUTED_VALUE"""),45720.66666666667)</f>
        <v>45720.66667</v>
      </c>
      <c r="E294" s="1">
        <f>IFERROR(__xludf.DUMMYFUNCTION("""COMPUTED_VALUE"""),1310.22)</f>
        <v>1310.22</v>
      </c>
      <c r="G294" s="2">
        <f>IFERROR(__xludf.DUMMYFUNCTION("""COMPUTED_VALUE"""),45720.66666666667)</f>
        <v>45720.66667</v>
      </c>
      <c r="H294" s="1">
        <f>IFERROR(__xludf.DUMMYFUNCTION("""COMPUTED_VALUE"""),1263.12)</f>
        <v>1263.12</v>
      </c>
      <c r="J294" s="2">
        <f>IFERROR(__xludf.DUMMYFUNCTION("""COMPUTED_VALUE"""),45720.66666666667)</f>
        <v>45720.66667</v>
      </c>
      <c r="K294" s="1">
        <f>IFERROR(__xludf.DUMMYFUNCTION("""COMPUTED_VALUE"""),1300.92)</f>
        <v>1300.92</v>
      </c>
      <c r="M294" s="2">
        <f>IFERROR(__xludf.DUMMYFUNCTION("""COMPUTED_VALUE"""),45720.66666666667)</f>
        <v>45720.66667</v>
      </c>
      <c r="N294" s="1">
        <f>IFERROR(__xludf.DUMMYFUNCTION("""COMPUTED_VALUE"""),2.4512157E7)</f>
        <v>24512157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IFERROR(__xludf.DUMMYFUNCTION("""COMPUTED_VALUE"""),1299.23)</f>
        <v>1299.23</v>
      </c>
      <c r="D295" s="2">
        <f>IFERROR(__xludf.DUMMYFUNCTION("""COMPUTED_VALUE"""),45721.66666666667)</f>
        <v>45721.66667</v>
      </c>
      <c r="E295" s="1">
        <f>IFERROR(__xludf.DUMMYFUNCTION("""COMPUTED_VALUE"""),1327.36)</f>
        <v>1327.36</v>
      </c>
      <c r="G295" s="2">
        <f>IFERROR(__xludf.DUMMYFUNCTION("""COMPUTED_VALUE"""),45721.66666666667)</f>
        <v>45721.66667</v>
      </c>
      <c r="H295" s="1">
        <f>IFERROR(__xludf.DUMMYFUNCTION("""COMPUTED_VALUE"""),1292.65)</f>
        <v>1292.65</v>
      </c>
      <c r="J295" s="2">
        <f>IFERROR(__xludf.DUMMYFUNCTION("""COMPUTED_VALUE"""),45721.66666666667)</f>
        <v>45721.66667</v>
      </c>
      <c r="K295" s="1">
        <f>IFERROR(__xludf.DUMMYFUNCTION("""COMPUTED_VALUE"""),1324.42)</f>
        <v>1324.42</v>
      </c>
      <c r="M295" s="2">
        <f>IFERROR(__xludf.DUMMYFUNCTION("""COMPUTED_VALUE"""),45721.66666666667)</f>
        <v>45721.66667</v>
      </c>
      <c r="N295" s="1">
        <f>IFERROR(__xludf.DUMMYFUNCTION("""COMPUTED_VALUE"""),1.7577034E7)</f>
        <v>17577034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IFERROR(__xludf.DUMMYFUNCTION("""COMPUTED_VALUE"""),1323.0)</f>
        <v>1323</v>
      </c>
      <c r="D296" s="2">
        <f>IFERROR(__xludf.DUMMYFUNCTION("""COMPUTED_VALUE"""),45722.66666666667)</f>
        <v>45722.66667</v>
      </c>
      <c r="E296" s="1">
        <f>IFERROR(__xludf.DUMMYFUNCTION("""COMPUTED_VALUE"""),1327.04)</f>
        <v>1327.04</v>
      </c>
      <c r="G296" s="2">
        <f>IFERROR(__xludf.DUMMYFUNCTION("""COMPUTED_VALUE"""),45722.66666666667)</f>
        <v>45722.66667</v>
      </c>
      <c r="H296" s="1">
        <f>IFERROR(__xludf.DUMMYFUNCTION("""COMPUTED_VALUE"""),1291.4)</f>
        <v>1291.4</v>
      </c>
      <c r="J296" s="2">
        <f>IFERROR(__xludf.DUMMYFUNCTION("""COMPUTED_VALUE"""),45722.66666666667)</f>
        <v>45722.66667</v>
      </c>
      <c r="K296" s="1">
        <f>IFERROR(__xludf.DUMMYFUNCTION("""COMPUTED_VALUE"""),1292.5)</f>
        <v>1292.5</v>
      </c>
      <c r="M296" s="2">
        <f>IFERROR(__xludf.DUMMYFUNCTION("""COMPUTED_VALUE"""),45722.66666666667)</f>
        <v>45722.66667</v>
      </c>
      <c r="N296" s="1">
        <f>IFERROR(__xludf.DUMMYFUNCTION("""COMPUTED_VALUE"""),1.7201842E7)</f>
        <v>17201842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IFERROR(__xludf.DUMMYFUNCTION("""COMPUTED_VALUE"""),1288.76)</f>
        <v>1288.76</v>
      </c>
      <c r="D297" s="2">
        <f>IFERROR(__xludf.DUMMYFUNCTION("""COMPUTED_VALUE"""),45723.66666666667)</f>
        <v>45723.66667</v>
      </c>
      <c r="E297" s="1">
        <f>IFERROR(__xludf.DUMMYFUNCTION("""COMPUTED_VALUE"""),1299.57)</f>
        <v>1299.57</v>
      </c>
      <c r="G297" s="2">
        <f>IFERROR(__xludf.DUMMYFUNCTION("""COMPUTED_VALUE"""),45723.66666666667)</f>
        <v>45723.66667</v>
      </c>
      <c r="H297" s="1">
        <f>IFERROR(__xludf.DUMMYFUNCTION("""COMPUTED_VALUE"""),1250.11)</f>
        <v>1250.11</v>
      </c>
      <c r="J297" s="2">
        <f>IFERROR(__xludf.DUMMYFUNCTION("""COMPUTED_VALUE"""),45723.66666666667)</f>
        <v>45723.66667</v>
      </c>
      <c r="K297" s="1">
        <f>IFERROR(__xludf.DUMMYFUNCTION("""COMPUTED_VALUE"""),1289.56)</f>
        <v>1289.56</v>
      </c>
      <c r="M297" s="2">
        <f>IFERROR(__xludf.DUMMYFUNCTION("""COMPUTED_VALUE"""),45723.66666666667)</f>
        <v>45723.66667</v>
      </c>
      <c r="N297" s="1">
        <f>IFERROR(__xludf.DUMMYFUNCTION("""COMPUTED_VALUE"""),2.3371171E7)</f>
        <v>23371171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IFERROR(__xludf.DUMMYFUNCTION("""COMPUTED_VALUE"""),1281.9)</f>
        <v>1281.9</v>
      </c>
      <c r="D298" s="2">
        <f>IFERROR(__xludf.DUMMYFUNCTION("""COMPUTED_VALUE"""),45726.66666666667)</f>
        <v>45726.66667</v>
      </c>
      <c r="E298" s="1">
        <f>IFERROR(__xludf.DUMMYFUNCTION("""COMPUTED_VALUE"""),1282.43)</f>
        <v>1282.43</v>
      </c>
      <c r="G298" s="2">
        <f>IFERROR(__xludf.DUMMYFUNCTION("""COMPUTED_VALUE"""),45726.66666666667)</f>
        <v>45726.66667</v>
      </c>
      <c r="H298" s="1">
        <f>IFERROR(__xludf.DUMMYFUNCTION("""COMPUTED_VALUE"""),1254.68)</f>
        <v>1254.68</v>
      </c>
      <c r="J298" s="2">
        <f>IFERROR(__xludf.DUMMYFUNCTION("""COMPUTED_VALUE"""),45726.66666666667)</f>
        <v>45726.66667</v>
      </c>
      <c r="K298" s="1">
        <f>IFERROR(__xludf.DUMMYFUNCTION("""COMPUTED_VALUE"""),1264.22)</f>
        <v>1264.22</v>
      </c>
      <c r="M298" s="2">
        <f>IFERROR(__xludf.DUMMYFUNCTION("""COMPUTED_VALUE"""),45726.66666666667)</f>
        <v>45726.66667</v>
      </c>
      <c r="N298" s="1">
        <f>IFERROR(__xludf.DUMMYFUNCTION("""COMPUTED_VALUE"""),2.7309389E7)</f>
        <v>27309389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IFERROR(__xludf.DUMMYFUNCTION("""COMPUTED_VALUE"""),1266.36)</f>
        <v>1266.36</v>
      </c>
      <c r="D299" s="2">
        <f>IFERROR(__xludf.DUMMYFUNCTION("""COMPUTED_VALUE"""),45727.66666666667)</f>
        <v>45727.66667</v>
      </c>
      <c r="E299" s="1">
        <f>IFERROR(__xludf.DUMMYFUNCTION("""COMPUTED_VALUE"""),1275.61)</f>
        <v>1275.61</v>
      </c>
      <c r="G299" s="2">
        <f>IFERROR(__xludf.DUMMYFUNCTION("""COMPUTED_VALUE"""),45727.66666666667)</f>
        <v>45727.66667</v>
      </c>
      <c r="H299" s="1">
        <f>IFERROR(__xludf.DUMMYFUNCTION("""COMPUTED_VALUE"""),1247.8)</f>
        <v>1247.8</v>
      </c>
      <c r="J299" s="2">
        <f>IFERROR(__xludf.DUMMYFUNCTION("""COMPUTED_VALUE"""),45727.66666666667)</f>
        <v>45727.66667</v>
      </c>
      <c r="K299" s="1">
        <f>IFERROR(__xludf.DUMMYFUNCTION("""COMPUTED_VALUE"""),1263.48)</f>
        <v>1263.48</v>
      </c>
      <c r="M299" s="2">
        <f>IFERROR(__xludf.DUMMYFUNCTION("""COMPUTED_VALUE"""),45727.66666666667)</f>
        <v>45727.66667</v>
      </c>
      <c r="N299" s="1">
        <f>IFERROR(__xludf.DUMMYFUNCTION("""COMPUTED_VALUE"""),2.9109166E7)</f>
        <v>29109166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IFERROR(__xludf.DUMMYFUNCTION("""COMPUTED_VALUE"""),1263.81)</f>
        <v>1263.81</v>
      </c>
      <c r="D300" s="2">
        <f>IFERROR(__xludf.DUMMYFUNCTION("""COMPUTED_VALUE"""),45728.66666666667)</f>
        <v>45728.66667</v>
      </c>
      <c r="E300" s="1">
        <f>IFERROR(__xludf.DUMMYFUNCTION("""COMPUTED_VALUE"""),1283.11)</f>
        <v>1283.11</v>
      </c>
      <c r="G300" s="2">
        <f>IFERROR(__xludf.DUMMYFUNCTION("""COMPUTED_VALUE"""),45728.66666666667)</f>
        <v>45728.66667</v>
      </c>
      <c r="H300" s="1">
        <f>IFERROR(__xludf.DUMMYFUNCTION("""COMPUTED_VALUE"""),1260.68)</f>
        <v>1260.68</v>
      </c>
      <c r="J300" s="2">
        <f>IFERROR(__xludf.DUMMYFUNCTION("""COMPUTED_VALUE"""),45728.66666666667)</f>
        <v>45728.66667</v>
      </c>
      <c r="K300" s="1">
        <f>IFERROR(__xludf.DUMMYFUNCTION("""COMPUTED_VALUE"""),1271.17)</f>
        <v>1271.17</v>
      </c>
      <c r="M300" s="2">
        <f>IFERROR(__xludf.DUMMYFUNCTION("""COMPUTED_VALUE"""),45728.66666666667)</f>
        <v>45728.66667</v>
      </c>
      <c r="N300" s="1">
        <f>IFERROR(__xludf.DUMMYFUNCTION("""COMPUTED_VALUE"""),1.8599802E7)</f>
        <v>18599802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IFERROR(__xludf.DUMMYFUNCTION("""COMPUTED_VALUE"""),1274.07)</f>
        <v>1274.07</v>
      </c>
      <c r="D301" s="2">
        <f>IFERROR(__xludf.DUMMYFUNCTION("""COMPUTED_VALUE"""),45729.66666666667)</f>
        <v>45729.66667</v>
      </c>
      <c r="E301" s="1">
        <f>IFERROR(__xludf.DUMMYFUNCTION("""COMPUTED_VALUE"""),1276.75)</f>
        <v>1276.75</v>
      </c>
      <c r="G301" s="2">
        <f>IFERROR(__xludf.DUMMYFUNCTION("""COMPUTED_VALUE"""),45729.66666666667)</f>
        <v>45729.66667</v>
      </c>
      <c r="H301" s="1">
        <f>IFERROR(__xludf.DUMMYFUNCTION("""COMPUTED_VALUE"""),1246.06)</f>
        <v>1246.06</v>
      </c>
      <c r="J301" s="2">
        <f>IFERROR(__xludf.DUMMYFUNCTION("""COMPUTED_VALUE"""),45729.66666666667)</f>
        <v>45729.66667</v>
      </c>
      <c r="K301" s="1">
        <f>IFERROR(__xludf.DUMMYFUNCTION("""COMPUTED_VALUE"""),1257.56)</f>
        <v>1257.56</v>
      </c>
      <c r="M301" s="2">
        <f>IFERROR(__xludf.DUMMYFUNCTION("""COMPUTED_VALUE"""),45729.66666666667)</f>
        <v>45729.66667</v>
      </c>
      <c r="N301" s="1">
        <f>IFERROR(__xludf.DUMMYFUNCTION("""COMPUTED_VALUE"""),2.4454933E7)</f>
        <v>24454933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IFERROR(__xludf.DUMMYFUNCTION("""COMPUTED_VALUE"""),1263.13)</f>
        <v>1263.13</v>
      </c>
      <c r="D302" s="2">
        <f>IFERROR(__xludf.DUMMYFUNCTION("""COMPUTED_VALUE"""),45730.66666666667)</f>
        <v>45730.66667</v>
      </c>
      <c r="E302" s="1">
        <f>IFERROR(__xludf.DUMMYFUNCTION("""COMPUTED_VALUE"""),1281.57)</f>
        <v>1281.57</v>
      </c>
      <c r="G302" s="2">
        <f>IFERROR(__xludf.DUMMYFUNCTION("""COMPUTED_VALUE"""),45730.66666666667)</f>
        <v>45730.66667</v>
      </c>
      <c r="H302" s="1">
        <f>IFERROR(__xludf.DUMMYFUNCTION("""COMPUTED_VALUE"""),1261.54)</f>
        <v>1261.54</v>
      </c>
      <c r="J302" s="2">
        <f>IFERROR(__xludf.DUMMYFUNCTION("""COMPUTED_VALUE"""),45730.66666666667)</f>
        <v>45730.66667</v>
      </c>
      <c r="K302" s="1">
        <f>IFERROR(__xludf.DUMMYFUNCTION("""COMPUTED_VALUE"""),1267.83)</f>
        <v>1267.83</v>
      </c>
      <c r="M302" s="2">
        <f>IFERROR(__xludf.DUMMYFUNCTION("""COMPUTED_VALUE"""),45730.66666666667)</f>
        <v>45730.66667</v>
      </c>
      <c r="N302" s="1">
        <f>IFERROR(__xludf.DUMMYFUNCTION("""COMPUTED_VALUE"""),2.3250423E7)</f>
        <v>23250423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IFERROR(__xludf.DUMMYFUNCTION("""COMPUTED_VALUE"""),1266.43)</f>
        <v>1266.43</v>
      </c>
      <c r="D303" s="2">
        <f>IFERROR(__xludf.DUMMYFUNCTION("""COMPUTED_VALUE"""),45733.66666666667)</f>
        <v>45733.66667</v>
      </c>
      <c r="E303" s="1">
        <f>IFERROR(__xludf.DUMMYFUNCTION("""COMPUTED_VALUE"""),1296.69)</f>
        <v>1296.69</v>
      </c>
      <c r="G303" s="2">
        <f>IFERROR(__xludf.DUMMYFUNCTION("""COMPUTED_VALUE"""),45733.66666666667)</f>
        <v>45733.66667</v>
      </c>
      <c r="H303" s="1">
        <f>IFERROR(__xludf.DUMMYFUNCTION("""COMPUTED_VALUE"""),1263.26)</f>
        <v>1263.26</v>
      </c>
      <c r="J303" s="2">
        <f>IFERROR(__xludf.DUMMYFUNCTION("""COMPUTED_VALUE"""),45733.66666666667)</f>
        <v>45733.66667</v>
      </c>
      <c r="K303" s="1">
        <f>IFERROR(__xludf.DUMMYFUNCTION("""COMPUTED_VALUE"""),1289.12)</f>
        <v>1289.12</v>
      </c>
      <c r="M303" s="2">
        <f>IFERROR(__xludf.DUMMYFUNCTION("""COMPUTED_VALUE"""),45733.66666666667)</f>
        <v>45733.66667</v>
      </c>
      <c r="N303" s="1">
        <f>IFERROR(__xludf.DUMMYFUNCTION("""COMPUTED_VALUE"""),2.1953988E7)</f>
        <v>21953988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IFERROR(__xludf.DUMMYFUNCTION("""COMPUTED_VALUE"""),1285.73)</f>
        <v>1285.73</v>
      </c>
      <c r="D304" s="2">
        <f>IFERROR(__xludf.DUMMYFUNCTION("""COMPUTED_VALUE"""),45734.66666666667)</f>
        <v>45734.66667</v>
      </c>
      <c r="E304" s="1">
        <f>IFERROR(__xludf.DUMMYFUNCTION("""COMPUTED_VALUE"""),1289.32)</f>
        <v>1289.32</v>
      </c>
      <c r="G304" s="2">
        <f>IFERROR(__xludf.DUMMYFUNCTION("""COMPUTED_VALUE"""),45734.66666666667)</f>
        <v>45734.66667</v>
      </c>
      <c r="H304" s="1">
        <f>IFERROR(__xludf.DUMMYFUNCTION("""COMPUTED_VALUE"""),1271.57)</f>
        <v>1271.57</v>
      </c>
      <c r="J304" s="2">
        <f>IFERROR(__xludf.DUMMYFUNCTION("""COMPUTED_VALUE"""),45734.66666666667)</f>
        <v>45734.66667</v>
      </c>
      <c r="K304" s="1">
        <f>IFERROR(__xludf.DUMMYFUNCTION("""COMPUTED_VALUE"""),1275.54)</f>
        <v>1275.54</v>
      </c>
      <c r="M304" s="2">
        <f>IFERROR(__xludf.DUMMYFUNCTION("""COMPUTED_VALUE"""),45734.66666666667)</f>
        <v>45734.66667</v>
      </c>
      <c r="N304" s="1">
        <f>IFERROR(__xludf.DUMMYFUNCTION("""COMPUTED_VALUE"""),1.5556594E7)</f>
        <v>15556594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IFERROR(__xludf.DUMMYFUNCTION("""COMPUTED_VALUE"""),1276.98)</f>
        <v>1276.98</v>
      </c>
      <c r="D305" s="2">
        <f>IFERROR(__xludf.DUMMYFUNCTION("""COMPUTED_VALUE"""),45735.66666666667)</f>
        <v>45735.66667</v>
      </c>
      <c r="E305" s="1">
        <f>IFERROR(__xludf.DUMMYFUNCTION("""COMPUTED_VALUE"""),1307.45)</f>
        <v>1307.45</v>
      </c>
      <c r="G305" s="2">
        <f>IFERROR(__xludf.DUMMYFUNCTION("""COMPUTED_VALUE"""),45735.66666666667)</f>
        <v>45735.66667</v>
      </c>
      <c r="H305" s="1">
        <f>IFERROR(__xludf.DUMMYFUNCTION("""COMPUTED_VALUE"""),1275.65)</f>
        <v>1275.65</v>
      </c>
      <c r="J305" s="2">
        <f>IFERROR(__xludf.DUMMYFUNCTION("""COMPUTED_VALUE"""),45735.66666666667)</f>
        <v>45735.66667</v>
      </c>
      <c r="K305" s="1">
        <f>IFERROR(__xludf.DUMMYFUNCTION("""COMPUTED_VALUE"""),1298.34)</f>
        <v>1298.34</v>
      </c>
      <c r="M305" s="2">
        <f>IFERROR(__xludf.DUMMYFUNCTION("""COMPUTED_VALUE"""),45735.66666666667)</f>
        <v>45735.66667</v>
      </c>
      <c r="N305" s="1">
        <f>IFERROR(__xludf.DUMMYFUNCTION("""COMPUTED_VALUE"""),1.7201932E7)</f>
        <v>17201932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IFERROR(__xludf.DUMMYFUNCTION("""COMPUTED_VALUE"""),1292.83)</f>
        <v>1292.83</v>
      </c>
      <c r="D306" s="2">
        <f>IFERROR(__xludf.DUMMYFUNCTION("""COMPUTED_VALUE"""),45736.66666666667)</f>
        <v>45736.66667</v>
      </c>
      <c r="E306" s="1">
        <f>IFERROR(__xludf.DUMMYFUNCTION("""COMPUTED_VALUE"""),1313.22)</f>
        <v>1313.22</v>
      </c>
      <c r="G306" s="2">
        <f>IFERROR(__xludf.DUMMYFUNCTION("""COMPUTED_VALUE"""),45736.66666666667)</f>
        <v>45736.66667</v>
      </c>
      <c r="H306" s="1">
        <f>IFERROR(__xludf.DUMMYFUNCTION("""COMPUTED_VALUE"""),1287.56)</f>
        <v>1287.56</v>
      </c>
      <c r="J306" s="2">
        <f>IFERROR(__xludf.DUMMYFUNCTION("""COMPUTED_VALUE"""),45736.66666666667)</f>
        <v>45736.66667</v>
      </c>
      <c r="K306" s="1">
        <f>IFERROR(__xludf.DUMMYFUNCTION("""COMPUTED_VALUE"""),1301.75)</f>
        <v>1301.75</v>
      </c>
      <c r="M306" s="2">
        <f>IFERROR(__xludf.DUMMYFUNCTION("""COMPUTED_VALUE"""),45736.66666666667)</f>
        <v>45736.66667</v>
      </c>
      <c r="N306" s="1">
        <f>IFERROR(__xludf.DUMMYFUNCTION("""COMPUTED_VALUE"""),1.6657659E7)</f>
        <v>16657659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IFERROR(__xludf.DUMMYFUNCTION("""COMPUTED_VALUE"""),1297.69)</f>
        <v>1297.69</v>
      </c>
      <c r="D307" s="2">
        <f>IFERROR(__xludf.DUMMYFUNCTION("""COMPUTED_VALUE"""),45737.66666666667)</f>
        <v>45737.66667</v>
      </c>
      <c r="E307" s="1">
        <f>IFERROR(__xludf.DUMMYFUNCTION("""COMPUTED_VALUE"""),1332.76)</f>
        <v>1332.76</v>
      </c>
      <c r="G307" s="2">
        <f>IFERROR(__xludf.DUMMYFUNCTION("""COMPUTED_VALUE"""),45737.66666666667)</f>
        <v>45737.66667</v>
      </c>
      <c r="H307" s="1">
        <f>IFERROR(__xludf.DUMMYFUNCTION("""COMPUTED_VALUE"""),1283.12)</f>
        <v>1283.12</v>
      </c>
      <c r="J307" s="2">
        <f>IFERROR(__xludf.DUMMYFUNCTION("""COMPUTED_VALUE"""),45737.66666666667)</f>
        <v>45737.66667</v>
      </c>
      <c r="K307" s="1">
        <f>IFERROR(__xludf.DUMMYFUNCTION("""COMPUTED_VALUE"""),1330.29)</f>
        <v>1330.29</v>
      </c>
      <c r="M307" s="2">
        <f>IFERROR(__xludf.DUMMYFUNCTION("""COMPUTED_VALUE"""),45737.66666666667)</f>
        <v>45737.66667</v>
      </c>
      <c r="N307" s="1">
        <f>IFERROR(__xludf.DUMMYFUNCTION("""COMPUTED_VALUE"""),5.6743193E7)</f>
        <v>56743193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IFERROR(__xludf.DUMMYFUNCTION("""COMPUTED_VALUE"""),1345.32)</f>
        <v>1345.32</v>
      </c>
      <c r="D308" s="2">
        <f>IFERROR(__xludf.DUMMYFUNCTION("""COMPUTED_VALUE"""),45740.66666666667)</f>
        <v>45740.66667</v>
      </c>
      <c r="E308" s="1">
        <f>IFERROR(__xludf.DUMMYFUNCTION("""COMPUTED_VALUE"""),1347.89)</f>
        <v>1347.89</v>
      </c>
      <c r="G308" s="2">
        <f>IFERROR(__xludf.DUMMYFUNCTION("""COMPUTED_VALUE"""),45740.66666666667)</f>
        <v>45740.66667</v>
      </c>
      <c r="H308" s="1">
        <f>IFERROR(__xludf.DUMMYFUNCTION("""COMPUTED_VALUE"""),1329.89)</f>
        <v>1329.89</v>
      </c>
      <c r="J308" s="2">
        <f>IFERROR(__xludf.DUMMYFUNCTION("""COMPUTED_VALUE"""),45740.66666666667)</f>
        <v>45740.66667</v>
      </c>
      <c r="K308" s="1">
        <f>IFERROR(__xludf.DUMMYFUNCTION("""COMPUTED_VALUE"""),1333.67)</f>
        <v>1333.67</v>
      </c>
      <c r="M308" s="2">
        <f>IFERROR(__xludf.DUMMYFUNCTION("""COMPUTED_VALUE"""),45740.66666666667)</f>
        <v>45740.66667</v>
      </c>
      <c r="N308" s="1">
        <f>IFERROR(__xludf.DUMMYFUNCTION("""COMPUTED_VALUE"""),1.8679373E7)</f>
        <v>18679373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IFERROR(__xludf.DUMMYFUNCTION("""COMPUTED_VALUE"""),1335.44)</f>
        <v>1335.44</v>
      </c>
      <c r="D309" s="2">
        <f>IFERROR(__xludf.DUMMYFUNCTION("""COMPUTED_VALUE"""),45741.66666666667)</f>
        <v>45741.66667</v>
      </c>
      <c r="E309" s="1">
        <f>IFERROR(__xludf.DUMMYFUNCTION("""COMPUTED_VALUE"""),1347.87)</f>
        <v>1347.87</v>
      </c>
      <c r="G309" s="2">
        <f>IFERROR(__xludf.DUMMYFUNCTION("""COMPUTED_VALUE"""),45741.66666666667)</f>
        <v>45741.66667</v>
      </c>
      <c r="H309" s="1">
        <f>IFERROR(__xludf.DUMMYFUNCTION("""COMPUTED_VALUE"""),1331.13)</f>
        <v>1331.13</v>
      </c>
      <c r="J309" s="2">
        <f>IFERROR(__xludf.DUMMYFUNCTION("""COMPUTED_VALUE"""),45741.66666666667)</f>
        <v>45741.66667</v>
      </c>
      <c r="K309" s="1">
        <f>IFERROR(__xludf.DUMMYFUNCTION("""COMPUTED_VALUE"""),1343.45)</f>
        <v>1343.45</v>
      </c>
      <c r="M309" s="2">
        <f>IFERROR(__xludf.DUMMYFUNCTION("""COMPUTED_VALUE"""),45741.66666666667)</f>
        <v>45741.66667</v>
      </c>
      <c r="N309" s="1">
        <f>IFERROR(__xludf.DUMMYFUNCTION("""COMPUTED_VALUE"""),1.3542235E7)</f>
        <v>13542235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IFERROR(__xludf.DUMMYFUNCTION("""COMPUTED_VALUE"""),1344.4)</f>
        <v>1344.4</v>
      </c>
      <c r="D310" s="2">
        <f>IFERROR(__xludf.DUMMYFUNCTION("""COMPUTED_VALUE"""),45742.66666666667)</f>
        <v>45742.66667</v>
      </c>
      <c r="E310" s="1">
        <f>IFERROR(__xludf.DUMMYFUNCTION("""COMPUTED_VALUE"""),1353.43)</f>
        <v>1353.43</v>
      </c>
      <c r="G310" s="2">
        <f>IFERROR(__xludf.DUMMYFUNCTION("""COMPUTED_VALUE"""),45742.66666666667)</f>
        <v>45742.66667</v>
      </c>
      <c r="H310" s="1">
        <f>IFERROR(__xludf.DUMMYFUNCTION("""COMPUTED_VALUE"""),1325.37)</f>
        <v>1325.37</v>
      </c>
      <c r="J310" s="2">
        <f>IFERROR(__xludf.DUMMYFUNCTION("""COMPUTED_VALUE"""),45742.66666666667)</f>
        <v>45742.66667</v>
      </c>
      <c r="K310" s="1">
        <f>IFERROR(__xludf.DUMMYFUNCTION("""COMPUTED_VALUE"""),1332.36)</f>
        <v>1332.36</v>
      </c>
      <c r="M310" s="2">
        <f>IFERROR(__xludf.DUMMYFUNCTION("""COMPUTED_VALUE"""),45742.66666666667)</f>
        <v>45742.66667</v>
      </c>
      <c r="N310" s="1">
        <f>IFERROR(__xludf.DUMMYFUNCTION("""COMPUTED_VALUE"""),1.2047243E7)</f>
        <v>12047243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IFERROR(__xludf.DUMMYFUNCTION("""COMPUTED_VALUE"""),1329.89)</f>
        <v>1329.89</v>
      </c>
      <c r="D311" s="2">
        <f>IFERROR(__xludf.DUMMYFUNCTION("""COMPUTED_VALUE"""),45743.66666666667)</f>
        <v>45743.66667</v>
      </c>
      <c r="E311" s="1">
        <f>IFERROR(__xludf.DUMMYFUNCTION("""COMPUTED_VALUE"""),1337.21)</f>
        <v>1337.21</v>
      </c>
      <c r="G311" s="2">
        <f>IFERROR(__xludf.DUMMYFUNCTION("""COMPUTED_VALUE"""),45743.66666666667)</f>
        <v>45743.66667</v>
      </c>
      <c r="H311" s="1">
        <f>IFERROR(__xludf.DUMMYFUNCTION("""COMPUTED_VALUE"""),1322.94)</f>
        <v>1322.94</v>
      </c>
      <c r="J311" s="2">
        <f>IFERROR(__xludf.DUMMYFUNCTION("""COMPUTED_VALUE"""),45743.66666666667)</f>
        <v>45743.66667</v>
      </c>
      <c r="K311" s="1">
        <f>IFERROR(__xludf.DUMMYFUNCTION("""COMPUTED_VALUE"""),1324.32)</f>
        <v>1324.32</v>
      </c>
      <c r="M311" s="2">
        <f>IFERROR(__xludf.DUMMYFUNCTION("""COMPUTED_VALUE"""),45743.66666666667)</f>
        <v>45743.66667</v>
      </c>
      <c r="N311" s="1">
        <f>IFERROR(__xludf.DUMMYFUNCTION("""COMPUTED_VALUE"""),1.0501309E7)</f>
        <v>10501309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IFERROR(__xludf.DUMMYFUNCTION("""COMPUTED_VALUE"""),1323.41)</f>
        <v>1323.41</v>
      </c>
      <c r="D312" s="2">
        <f>IFERROR(__xludf.DUMMYFUNCTION("""COMPUTED_VALUE"""),45744.66666666667)</f>
        <v>45744.66667</v>
      </c>
      <c r="E312" s="1">
        <f>IFERROR(__xludf.DUMMYFUNCTION("""COMPUTED_VALUE"""),1333.09)</f>
        <v>1333.09</v>
      </c>
      <c r="G312" s="2">
        <f>IFERROR(__xludf.DUMMYFUNCTION("""COMPUTED_VALUE"""),45744.66666666667)</f>
        <v>45744.66667</v>
      </c>
      <c r="H312" s="1">
        <f>IFERROR(__xludf.DUMMYFUNCTION("""COMPUTED_VALUE"""),1304.83)</f>
        <v>1304.83</v>
      </c>
      <c r="J312" s="2">
        <f>IFERROR(__xludf.DUMMYFUNCTION("""COMPUTED_VALUE"""),45744.66666666667)</f>
        <v>45744.66667</v>
      </c>
      <c r="K312" s="1">
        <f>IFERROR(__xludf.DUMMYFUNCTION("""COMPUTED_VALUE"""),1308.69)</f>
        <v>1308.69</v>
      </c>
      <c r="M312" s="2">
        <f>IFERROR(__xludf.DUMMYFUNCTION("""COMPUTED_VALUE"""),45744.66666666667)</f>
        <v>45744.66667</v>
      </c>
      <c r="N312" s="1">
        <f>IFERROR(__xludf.DUMMYFUNCTION("""COMPUTED_VALUE"""),1.4924013E7)</f>
        <v>14924013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IFERROR(__xludf.DUMMYFUNCTION("""COMPUTED_VALUE"""),1307.72)</f>
        <v>1307.72</v>
      </c>
      <c r="D313" s="2">
        <f>IFERROR(__xludf.DUMMYFUNCTION("""COMPUTED_VALUE"""),45747.66666666667)</f>
        <v>45747.66667</v>
      </c>
      <c r="E313" s="1">
        <f>IFERROR(__xludf.DUMMYFUNCTION("""COMPUTED_VALUE"""),1307.72)</f>
        <v>1307.72</v>
      </c>
      <c r="G313" s="2">
        <f>IFERROR(__xludf.DUMMYFUNCTION("""COMPUTED_VALUE"""),45747.66666666667)</f>
        <v>45747.66667</v>
      </c>
      <c r="H313" s="1">
        <f>IFERROR(__xludf.DUMMYFUNCTION("""COMPUTED_VALUE"""),1270.67)</f>
        <v>1270.67</v>
      </c>
      <c r="J313" s="2">
        <f>IFERROR(__xludf.DUMMYFUNCTION("""COMPUTED_VALUE"""),45747.66666666667)</f>
        <v>45747.66667</v>
      </c>
      <c r="K313" s="1">
        <f>IFERROR(__xludf.DUMMYFUNCTION("""COMPUTED_VALUE"""),1300.64)</f>
        <v>1300.64</v>
      </c>
      <c r="M313" s="2">
        <f>IFERROR(__xludf.DUMMYFUNCTION("""COMPUTED_VALUE"""),45747.66666666667)</f>
        <v>45747.66667</v>
      </c>
      <c r="N313" s="1">
        <f>IFERROR(__xludf.DUMMYFUNCTION("""COMPUTED_VALUE"""),1.8388516E7)</f>
        <v>18388516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IFERROR(__xludf.DUMMYFUNCTION("""COMPUTED_VALUE"""),1296.7)</f>
        <v>1296.7</v>
      </c>
      <c r="D314" s="2">
        <f>IFERROR(__xludf.DUMMYFUNCTION("""COMPUTED_VALUE"""),45748.66666666667)</f>
        <v>45748.66667</v>
      </c>
      <c r="E314" s="1">
        <f>IFERROR(__xludf.DUMMYFUNCTION("""COMPUTED_VALUE"""),1327.49)</f>
        <v>1327.49</v>
      </c>
      <c r="G314" s="2">
        <f>IFERROR(__xludf.DUMMYFUNCTION("""COMPUTED_VALUE"""),45748.66666666667)</f>
        <v>45748.66667</v>
      </c>
      <c r="H314" s="1">
        <f>IFERROR(__xludf.DUMMYFUNCTION("""COMPUTED_VALUE"""),1296.38)</f>
        <v>1296.38</v>
      </c>
      <c r="J314" s="2">
        <f>IFERROR(__xludf.DUMMYFUNCTION("""COMPUTED_VALUE"""),45748.66666666667)</f>
        <v>45748.66667</v>
      </c>
      <c r="K314" s="1">
        <f>IFERROR(__xludf.DUMMYFUNCTION("""COMPUTED_VALUE"""),1326.67)</f>
        <v>1326.67</v>
      </c>
      <c r="M314" s="2">
        <f>IFERROR(__xludf.DUMMYFUNCTION("""COMPUTED_VALUE"""),45748.66666666667)</f>
        <v>45748.66667</v>
      </c>
      <c r="N314" s="1">
        <f>IFERROR(__xludf.DUMMYFUNCTION("""COMPUTED_VALUE"""),2.3294028E7)</f>
        <v>23294028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IFERROR(__xludf.DUMMYFUNCTION("""COMPUTED_VALUE"""),1318.03)</f>
        <v>1318.03</v>
      </c>
      <c r="D315" s="2">
        <f>IFERROR(__xludf.DUMMYFUNCTION("""COMPUTED_VALUE"""),45749.66666666667)</f>
        <v>45749.66667</v>
      </c>
      <c r="E315" s="1">
        <f>IFERROR(__xludf.DUMMYFUNCTION("""COMPUTED_VALUE"""),1343.26)</f>
        <v>1343.26</v>
      </c>
      <c r="G315" s="2">
        <f>IFERROR(__xludf.DUMMYFUNCTION("""COMPUTED_VALUE"""),45749.66666666667)</f>
        <v>45749.66667</v>
      </c>
      <c r="H315" s="1">
        <f>IFERROR(__xludf.DUMMYFUNCTION("""COMPUTED_VALUE"""),1314.99)</f>
        <v>1314.99</v>
      </c>
      <c r="J315" s="2">
        <f>IFERROR(__xludf.DUMMYFUNCTION("""COMPUTED_VALUE"""),45749.66666666667)</f>
        <v>45749.66667</v>
      </c>
      <c r="K315" s="1">
        <f>IFERROR(__xludf.DUMMYFUNCTION("""COMPUTED_VALUE"""),1333.47)</f>
        <v>1333.47</v>
      </c>
      <c r="M315" s="2">
        <f>IFERROR(__xludf.DUMMYFUNCTION("""COMPUTED_VALUE"""),45749.66666666667)</f>
        <v>45749.66667</v>
      </c>
      <c r="N315" s="1">
        <f>IFERROR(__xludf.DUMMYFUNCTION("""COMPUTED_VALUE"""),1.873637E7)</f>
        <v>18736370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IFERROR(__xludf.DUMMYFUNCTION("""COMPUTED_VALUE"""),1324.27)</f>
        <v>1324.27</v>
      </c>
      <c r="D316" s="2">
        <f>IFERROR(__xludf.DUMMYFUNCTION("""COMPUTED_VALUE"""),45750.66666666667)</f>
        <v>45750.66667</v>
      </c>
      <c r="E316" s="1">
        <f>IFERROR(__xludf.DUMMYFUNCTION("""COMPUTED_VALUE"""),1324.27)</f>
        <v>1324.27</v>
      </c>
      <c r="G316" s="2">
        <f>IFERROR(__xludf.DUMMYFUNCTION("""COMPUTED_VALUE"""),45750.66666666667)</f>
        <v>45750.66667</v>
      </c>
      <c r="H316" s="1">
        <f>IFERROR(__xludf.DUMMYFUNCTION("""COMPUTED_VALUE"""),1269.31)</f>
        <v>1269.31</v>
      </c>
      <c r="J316" s="2">
        <f>IFERROR(__xludf.DUMMYFUNCTION("""COMPUTED_VALUE"""),45750.66666666667)</f>
        <v>45750.66667</v>
      </c>
      <c r="K316" s="1">
        <f>IFERROR(__xludf.DUMMYFUNCTION("""COMPUTED_VALUE"""),1280.97)</f>
        <v>1280.97</v>
      </c>
      <c r="M316" s="2">
        <f>IFERROR(__xludf.DUMMYFUNCTION("""COMPUTED_VALUE"""),45750.66666666667)</f>
        <v>45750.66667</v>
      </c>
      <c r="N316" s="1">
        <f>IFERROR(__xludf.DUMMYFUNCTION("""COMPUTED_VALUE"""),3.2773371E7)</f>
        <v>32773371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IFERROR(__xludf.DUMMYFUNCTION("""COMPUTED_VALUE"""),1255.8)</f>
        <v>1255.8</v>
      </c>
      <c r="D317" s="2">
        <f>IFERROR(__xludf.DUMMYFUNCTION("""COMPUTED_VALUE"""),45751.66666666667)</f>
        <v>45751.66667</v>
      </c>
      <c r="E317" s="1">
        <f>IFERROR(__xludf.DUMMYFUNCTION("""COMPUTED_VALUE"""),1261.01)</f>
        <v>1261.01</v>
      </c>
      <c r="G317" s="2">
        <f>IFERROR(__xludf.DUMMYFUNCTION("""COMPUTED_VALUE"""),45751.66666666667)</f>
        <v>45751.66667</v>
      </c>
      <c r="H317" s="1">
        <f>IFERROR(__xludf.DUMMYFUNCTION("""COMPUTED_VALUE"""),1184.87)</f>
        <v>1184.87</v>
      </c>
      <c r="J317" s="2">
        <f>IFERROR(__xludf.DUMMYFUNCTION("""COMPUTED_VALUE"""),45751.66666666667)</f>
        <v>45751.66667</v>
      </c>
      <c r="K317" s="1">
        <f>IFERROR(__xludf.DUMMYFUNCTION("""COMPUTED_VALUE"""),1196.54)</f>
        <v>1196.54</v>
      </c>
      <c r="M317" s="2">
        <f>IFERROR(__xludf.DUMMYFUNCTION("""COMPUTED_VALUE"""),45751.66666666667)</f>
        <v>45751.66667</v>
      </c>
      <c r="N317" s="1">
        <f>IFERROR(__xludf.DUMMYFUNCTION("""COMPUTED_VALUE"""),3.5218384E7)</f>
        <v>35218384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IFERROR(__xludf.DUMMYFUNCTION("""COMPUTED_VALUE"""),1175.29)</f>
        <v>1175.29</v>
      </c>
      <c r="D318" s="2">
        <f>IFERROR(__xludf.DUMMYFUNCTION("""COMPUTED_VALUE"""),45754.66666666667)</f>
        <v>45754.66667</v>
      </c>
      <c r="E318" s="1">
        <f>IFERROR(__xludf.DUMMYFUNCTION("""COMPUTED_VALUE"""),1233.95)</f>
        <v>1233.95</v>
      </c>
      <c r="G318" s="2">
        <f>IFERROR(__xludf.DUMMYFUNCTION("""COMPUTED_VALUE"""),45754.66666666667)</f>
        <v>45754.66667</v>
      </c>
      <c r="H318" s="1">
        <f>IFERROR(__xludf.DUMMYFUNCTION("""COMPUTED_VALUE"""),1149.53)</f>
        <v>1149.53</v>
      </c>
      <c r="J318" s="2">
        <f>IFERROR(__xludf.DUMMYFUNCTION("""COMPUTED_VALUE"""),45754.66666666667)</f>
        <v>45754.66667</v>
      </c>
      <c r="K318" s="1">
        <f>IFERROR(__xludf.DUMMYFUNCTION("""COMPUTED_VALUE"""),1192.45)</f>
        <v>1192.45</v>
      </c>
      <c r="M318" s="2">
        <f>IFERROR(__xludf.DUMMYFUNCTION("""COMPUTED_VALUE"""),45754.66666666667)</f>
        <v>45754.66667</v>
      </c>
      <c r="N318" s="1">
        <f>IFERROR(__xludf.DUMMYFUNCTION("""COMPUTED_VALUE"""),3.0521581E7)</f>
        <v>30521581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IFERROR(__xludf.DUMMYFUNCTION("""COMPUTED_VALUE"""),1204.28)</f>
        <v>1204.28</v>
      </c>
      <c r="D319" s="2">
        <f>IFERROR(__xludf.DUMMYFUNCTION("""COMPUTED_VALUE"""),45755.66666666667)</f>
        <v>45755.66667</v>
      </c>
      <c r="E319" s="1">
        <f>IFERROR(__xludf.DUMMYFUNCTION("""COMPUTED_VALUE"""),1227.02)</f>
        <v>1227.02</v>
      </c>
      <c r="G319" s="2">
        <f>IFERROR(__xludf.DUMMYFUNCTION("""COMPUTED_VALUE"""),45755.66666666667)</f>
        <v>45755.66667</v>
      </c>
      <c r="H319" s="1">
        <f>IFERROR(__xludf.DUMMYFUNCTION("""COMPUTED_VALUE"""),1152.29)</f>
        <v>1152.29</v>
      </c>
      <c r="J319" s="2">
        <f>IFERROR(__xludf.DUMMYFUNCTION("""COMPUTED_VALUE"""),45755.66666666667)</f>
        <v>45755.66667</v>
      </c>
      <c r="K319" s="1">
        <f>IFERROR(__xludf.DUMMYFUNCTION("""COMPUTED_VALUE"""),1167.6)</f>
        <v>1167.6</v>
      </c>
      <c r="M319" s="2">
        <f>IFERROR(__xludf.DUMMYFUNCTION("""COMPUTED_VALUE"""),45755.66666666667)</f>
        <v>45755.66667</v>
      </c>
      <c r="N319" s="1">
        <f>IFERROR(__xludf.DUMMYFUNCTION("""COMPUTED_VALUE"""),2.384911E7)</f>
        <v>23849110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IFERROR(__xludf.DUMMYFUNCTION("""COMPUTED_VALUE"""),1161.75)</f>
        <v>1161.75</v>
      </c>
      <c r="D320" s="2">
        <f>IFERROR(__xludf.DUMMYFUNCTION("""COMPUTED_VALUE"""),45756.66666666667)</f>
        <v>45756.66667</v>
      </c>
      <c r="E320" s="1">
        <f>IFERROR(__xludf.DUMMYFUNCTION("""COMPUTED_VALUE"""),1257.75)</f>
        <v>1257.75</v>
      </c>
      <c r="G320" s="2">
        <f>IFERROR(__xludf.DUMMYFUNCTION("""COMPUTED_VALUE"""),45756.66666666667)</f>
        <v>45756.66667</v>
      </c>
      <c r="H320" s="1">
        <f>IFERROR(__xludf.DUMMYFUNCTION("""COMPUTED_VALUE"""),1159.18)</f>
        <v>1159.18</v>
      </c>
      <c r="J320" s="2">
        <f>IFERROR(__xludf.DUMMYFUNCTION("""COMPUTED_VALUE"""),45756.66666666667)</f>
        <v>45756.66667</v>
      </c>
      <c r="K320" s="1">
        <f>IFERROR(__xludf.DUMMYFUNCTION("""COMPUTED_VALUE"""),1250.92)</f>
        <v>1250.92</v>
      </c>
      <c r="M320" s="2">
        <f>IFERROR(__xludf.DUMMYFUNCTION("""COMPUTED_VALUE"""),45756.66666666667)</f>
        <v>45756.66667</v>
      </c>
      <c r="N320" s="1">
        <f>IFERROR(__xludf.DUMMYFUNCTION("""COMPUTED_VALUE"""),3.5298969E7)</f>
        <v>35298969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IFERROR(__xludf.DUMMYFUNCTION("""COMPUTED_VALUE"""),1235.29)</f>
        <v>1235.29</v>
      </c>
      <c r="D321" s="2">
        <f>IFERROR(__xludf.DUMMYFUNCTION("""COMPUTED_VALUE"""),45757.66666666667)</f>
        <v>45757.66667</v>
      </c>
      <c r="E321" s="1">
        <f>IFERROR(__xludf.DUMMYFUNCTION("""COMPUTED_VALUE"""),1244.52)</f>
        <v>1244.52</v>
      </c>
      <c r="G321" s="2">
        <f>IFERROR(__xludf.DUMMYFUNCTION("""COMPUTED_VALUE"""),45757.66666666667)</f>
        <v>45757.66667</v>
      </c>
      <c r="H321" s="1">
        <f>IFERROR(__xludf.DUMMYFUNCTION("""COMPUTED_VALUE"""),1192.43)</f>
        <v>1192.43</v>
      </c>
      <c r="J321" s="2">
        <f>IFERROR(__xludf.DUMMYFUNCTION("""COMPUTED_VALUE"""),45757.66666666667)</f>
        <v>45757.66667</v>
      </c>
      <c r="K321" s="1">
        <f>IFERROR(__xludf.DUMMYFUNCTION("""COMPUTED_VALUE"""),1232.5)</f>
        <v>1232.5</v>
      </c>
      <c r="M321" s="2">
        <f>IFERROR(__xludf.DUMMYFUNCTION("""COMPUTED_VALUE"""),45757.66666666667)</f>
        <v>45757.66667</v>
      </c>
      <c r="N321" s="1">
        <f>IFERROR(__xludf.DUMMYFUNCTION("""COMPUTED_VALUE"""),2.4293608E7)</f>
        <v>24293608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IFERROR(__xludf.DUMMYFUNCTION("""COMPUTED_VALUE"""),1232.49)</f>
        <v>1232.49</v>
      </c>
      <c r="D322" s="2">
        <f>IFERROR(__xludf.DUMMYFUNCTION("""COMPUTED_VALUE"""),45758.66666666667)</f>
        <v>45758.66667</v>
      </c>
      <c r="E322" s="1">
        <f>IFERROR(__xludf.DUMMYFUNCTION("""COMPUTED_VALUE"""),1266.26)</f>
        <v>1266.26</v>
      </c>
      <c r="G322" s="2">
        <f>IFERROR(__xludf.DUMMYFUNCTION("""COMPUTED_VALUE"""),45758.66666666667)</f>
        <v>45758.66667</v>
      </c>
      <c r="H322" s="1">
        <f>IFERROR(__xludf.DUMMYFUNCTION("""COMPUTED_VALUE"""),1215.85)</f>
        <v>1215.85</v>
      </c>
      <c r="J322" s="2">
        <f>IFERROR(__xludf.DUMMYFUNCTION("""COMPUTED_VALUE"""),45758.66666666667)</f>
        <v>45758.66667</v>
      </c>
      <c r="K322" s="1">
        <f>IFERROR(__xludf.DUMMYFUNCTION("""COMPUTED_VALUE"""),1265.17)</f>
        <v>1265.17</v>
      </c>
      <c r="M322" s="2">
        <f>IFERROR(__xludf.DUMMYFUNCTION("""COMPUTED_VALUE"""),45758.66666666667)</f>
        <v>45758.66667</v>
      </c>
      <c r="N322" s="1">
        <f>IFERROR(__xludf.DUMMYFUNCTION("""COMPUTED_VALUE"""),2.1738711E7)</f>
        <v>21738711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IFERROR(__xludf.DUMMYFUNCTION("""COMPUTED_VALUE"""),1268.11)</f>
        <v>1268.11</v>
      </c>
      <c r="D323" s="2">
        <f>IFERROR(__xludf.DUMMYFUNCTION("""COMPUTED_VALUE"""),45761.66666666667)</f>
        <v>45761.66667</v>
      </c>
      <c r="E323" s="1">
        <f>IFERROR(__xludf.DUMMYFUNCTION("""COMPUTED_VALUE"""),1284.51)</f>
        <v>1284.51</v>
      </c>
      <c r="G323" s="2">
        <f>IFERROR(__xludf.DUMMYFUNCTION("""COMPUTED_VALUE"""),45761.66666666667)</f>
        <v>45761.66667</v>
      </c>
      <c r="H323" s="1">
        <f>IFERROR(__xludf.DUMMYFUNCTION("""COMPUTED_VALUE"""),1257.84)</f>
        <v>1257.84</v>
      </c>
      <c r="J323" s="2">
        <f>IFERROR(__xludf.DUMMYFUNCTION("""COMPUTED_VALUE"""),45761.66666666667)</f>
        <v>45761.66667</v>
      </c>
      <c r="K323" s="1">
        <f>IFERROR(__xludf.DUMMYFUNCTION("""COMPUTED_VALUE"""),1273.78)</f>
        <v>1273.78</v>
      </c>
      <c r="M323" s="2">
        <f>IFERROR(__xludf.DUMMYFUNCTION("""COMPUTED_VALUE"""),45761.66666666667)</f>
        <v>45761.66667</v>
      </c>
      <c r="N323" s="1">
        <f>IFERROR(__xludf.DUMMYFUNCTION("""COMPUTED_VALUE"""),1.6709875E7)</f>
        <v>16709875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IFERROR(__xludf.DUMMYFUNCTION("""COMPUTED_VALUE"""),1272.71)</f>
        <v>1272.71</v>
      </c>
      <c r="D324" s="2">
        <f>IFERROR(__xludf.DUMMYFUNCTION("""COMPUTED_VALUE"""),45762.66666666667)</f>
        <v>45762.66667</v>
      </c>
      <c r="E324" s="1">
        <f>IFERROR(__xludf.DUMMYFUNCTION("""COMPUTED_VALUE"""),1296.08)</f>
        <v>1296.08</v>
      </c>
      <c r="G324" s="2">
        <f>IFERROR(__xludf.DUMMYFUNCTION("""COMPUTED_VALUE"""),45762.66666666667)</f>
        <v>45762.66667</v>
      </c>
      <c r="H324" s="1">
        <f>IFERROR(__xludf.DUMMYFUNCTION("""COMPUTED_VALUE"""),1272.71)</f>
        <v>1272.71</v>
      </c>
      <c r="J324" s="2">
        <f>IFERROR(__xludf.DUMMYFUNCTION("""COMPUTED_VALUE"""),45762.66666666667)</f>
        <v>45762.66667</v>
      </c>
      <c r="K324" s="1">
        <f>IFERROR(__xludf.DUMMYFUNCTION("""COMPUTED_VALUE"""),1285.95)</f>
        <v>1285.95</v>
      </c>
      <c r="M324" s="2">
        <f>IFERROR(__xludf.DUMMYFUNCTION("""COMPUTED_VALUE"""),45762.66666666667)</f>
        <v>45762.66667</v>
      </c>
      <c r="N324" s="1">
        <f>IFERROR(__xludf.DUMMYFUNCTION("""COMPUTED_VALUE"""),1.6898018E7)</f>
        <v>16898018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IFERROR(__xludf.DUMMYFUNCTION("""COMPUTED_VALUE"""),1285.73)</f>
        <v>1285.73</v>
      </c>
      <c r="D325" s="2">
        <f>IFERROR(__xludf.DUMMYFUNCTION("""COMPUTED_VALUE"""),45763.66666666667)</f>
        <v>45763.66667</v>
      </c>
      <c r="E325" s="1">
        <f>IFERROR(__xludf.DUMMYFUNCTION("""COMPUTED_VALUE"""),1293.14)</f>
        <v>1293.14</v>
      </c>
      <c r="G325" s="2">
        <f>IFERROR(__xludf.DUMMYFUNCTION("""COMPUTED_VALUE"""),45763.66666666667)</f>
        <v>45763.66667</v>
      </c>
      <c r="H325" s="1">
        <f>IFERROR(__xludf.DUMMYFUNCTION("""COMPUTED_VALUE"""),1258.5)</f>
        <v>1258.5</v>
      </c>
      <c r="J325" s="2">
        <f>IFERROR(__xludf.DUMMYFUNCTION("""COMPUTED_VALUE"""),45763.66666666667)</f>
        <v>45763.66667</v>
      </c>
      <c r="K325" s="1">
        <f>IFERROR(__xludf.DUMMYFUNCTION("""COMPUTED_VALUE"""),1271.31)</f>
        <v>1271.31</v>
      </c>
      <c r="M325" s="2">
        <f>IFERROR(__xludf.DUMMYFUNCTION("""COMPUTED_VALUE"""),45763.66666666667)</f>
        <v>45763.66667</v>
      </c>
      <c r="N325" s="1">
        <f>IFERROR(__xludf.DUMMYFUNCTION("""COMPUTED_VALUE"""),1.8083384E7)</f>
        <v>18083384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IFERROR(__xludf.DUMMYFUNCTION("""COMPUTED_VALUE"""),1276.98)</f>
        <v>1276.98</v>
      </c>
      <c r="D326" s="2">
        <f>IFERROR(__xludf.DUMMYFUNCTION("""COMPUTED_VALUE"""),45764.66666666667)</f>
        <v>45764.66667</v>
      </c>
      <c r="E326" s="1">
        <f>IFERROR(__xludf.DUMMYFUNCTION("""COMPUTED_VALUE"""),1294.8)</f>
        <v>1294.8</v>
      </c>
      <c r="G326" s="2">
        <f>IFERROR(__xludf.DUMMYFUNCTION("""COMPUTED_VALUE"""),45764.66666666667)</f>
        <v>45764.66667</v>
      </c>
      <c r="H326" s="1">
        <f>IFERROR(__xludf.DUMMYFUNCTION("""COMPUTED_VALUE"""),1274.05)</f>
        <v>1274.05</v>
      </c>
      <c r="J326" s="2">
        <f>IFERROR(__xludf.DUMMYFUNCTION("""COMPUTED_VALUE"""),45764.66666666667)</f>
        <v>45764.66667</v>
      </c>
      <c r="K326" s="1">
        <f>IFERROR(__xludf.DUMMYFUNCTION("""COMPUTED_VALUE"""),1287.17)</f>
        <v>1287.17</v>
      </c>
      <c r="M326" s="2">
        <f>IFERROR(__xludf.DUMMYFUNCTION("""COMPUTED_VALUE"""),45764.66666666667)</f>
        <v>45764.66667</v>
      </c>
      <c r="N326" s="1">
        <f>IFERROR(__xludf.DUMMYFUNCTION("""COMPUTED_VALUE"""),1.6345487E7)</f>
        <v>16345487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IFERROR(__xludf.DUMMYFUNCTION("""COMPUTED_VALUE"""),1281.16)</f>
        <v>1281.16</v>
      </c>
      <c r="D327" s="2">
        <f>IFERROR(__xludf.DUMMYFUNCTION("""COMPUTED_VALUE"""),45768.66666666667)</f>
        <v>45768.66667</v>
      </c>
      <c r="E327" s="1">
        <f>IFERROR(__xludf.DUMMYFUNCTION("""COMPUTED_VALUE"""),1281.16)</f>
        <v>1281.16</v>
      </c>
      <c r="G327" s="2">
        <f>IFERROR(__xludf.DUMMYFUNCTION("""COMPUTED_VALUE"""),45768.66666666667)</f>
        <v>45768.66667</v>
      </c>
      <c r="H327" s="1">
        <f>IFERROR(__xludf.DUMMYFUNCTION("""COMPUTED_VALUE"""),1247.94)</f>
        <v>1247.94</v>
      </c>
      <c r="J327" s="2">
        <f>IFERROR(__xludf.DUMMYFUNCTION("""COMPUTED_VALUE"""),45768.66666666667)</f>
        <v>45768.66667</v>
      </c>
      <c r="K327" s="1">
        <f>IFERROR(__xludf.DUMMYFUNCTION("""COMPUTED_VALUE"""),1261.86)</f>
        <v>1261.86</v>
      </c>
      <c r="M327" s="2">
        <f>IFERROR(__xludf.DUMMYFUNCTION("""COMPUTED_VALUE"""),45768.66666666667)</f>
        <v>45768.66667</v>
      </c>
      <c r="N327" s="1">
        <f>IFERROR(__xludf.DUMMYFUNCTION("""COMPUTED_VALUE"""),1.7830631E7)</f>
        <v>17830631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IFERROR(__xludf.DUMMYFUNCTION("""COMPUTED_VALUE"""),1271.78)</f>
        <v>1271.78</v>
      </c>
      <c r="D328" s="2">
        <f>IFERROR(__xludf.DUMMYFUNCTION("""COMPUTED_VALUE"""),45769.66666666667)</f>
        <v>45769.66667</v>
      </c>
      <c r="E328" s="1">
        <f>IFERROR(__xludf.DUMMYFUNCTION("""COMPUTED_VALUE"""),1304.6)</f>
        <v>1304.6</v>
      </c>
      <c r="G328" s="2">
        <f>IFERROR(__xludf.DUMMYFUNCTION("""COMPUTED_VALUE"""),45769.66666666667)</f>
        <v>45769.66667</v>
      </c>
      <c r="H328" s="1">
        <f>IFERROR(__xludf.DUMMYFUNCTION("""COMPUTED_VALUE"""),1271.78)</f>
        <v>1271.78</v>
      </c>
      <c r="J328" s="2">
        <f>IFERROR(__xludf.DUMMYFUNCTION("""COMPUTED_VALUE"""),45769.66666666667)</f>
        <v>45769.66667</v>
      </c>
      <c r="K328" s="1">
        <f>IFERROR(__xludf.DUMMYFUNCTION("""COMPUTED_VALUE"""),1295.91)</f>
        <v>1295.91</v>
      </c>
      <c r="M328" s="2">
        <f>IFERROR(__xludf.DUMMYFUNCTION("""COMPUTED_VALUE"""),45769.66666666667)</f>
        <v>45769.66667</v>
      </c>
      <c r="N328" s="1">
        <f>IFERROR(__xludf.DUMMYFUNCTION("""COMPUTED_VALUE"""),1.7761779E7)</f>
        <v>17761779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IFERROR(__xludf.DUMMYFUNCTION("""COMPUTED_VALUE"""),1299.8)</f>
        <v>1299.8</v>
      </c>
      <c r="D329" s="2">
        <f>IFERROR(__xludf.DUMMYFUNCTION("""COMPUTED_VALUE"""),45770.66666666667)</f>
        <v>45770.66667</v>
      </c>
      <c r="E329" s="1">
        <f>IFERROR(__xludf.DUMMYFUNCTION("""COMPUTED_VALUE"""),1327.49)</f>
        <v>1327.49</v>
      </c>
      <c r="G329" s="2">
        <f>IFERROR(__xludf.DUMMYFUNCTION("""COMPUTED_VALUE"""),45770.66666666667)</f>
        <v>45770.66667</v>
      </c>
      <c r="H329" s="1">
        <f>IFERROR(__xludf.DUMMYFUNCTION("""COMPUTED_VALUE"""),1299.8)</f>
        <v>1299.8</v>
      </c>
      <c r="J329" s="2">
        <f>IFERROR(__xludf.DUMMYFUNCTION("""COMPUTED_VALUE"""),45770.66666666667)</f>
        <v>45770.66667</v>
      </c>
      <c r="K329" s="1">
        <f>IFERROR(__xludf.DUMMYFUNCTION("""COMPUTED_VALUE"""),1307.87)</f>
        <v>1307.87</v>
      </c>
      <c r="M329" s="2">
        <f>IFERROR(__xludf.DUMMYFUNCTION("""COMPUTED_VALUE"""),45770.66666666667)</f>
        <v>45770.66667</v>
      </c>
      <c r="N329" s="1">
        <f>IFERROR(__xludf.DUMMYFUNCTION("""COMPUTED_VALUE"""),2.2870233E7)</f>
        <v>22870233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IFERROR(__xludf.DUMMYFUNCTION("""COMPUTED_VALUE"""),1317.23)</f>
        <v>1317.23</v>
      </c>
      <c r="D330" s="2">
        <f>IFERROR(__xludf.DUMMYFUNCTION("""COMPUTED_VALUE"""),45771.66666666667)</f>
        <v>45771.66667</v>
      </c>
      <c r="E330" s="1">
        <f>IFERROR(__xludf.DUMMYFUNCTION("""COMPUTED_VALUE"""),1362.02)</f>
        <v>1362.02</v>
      </c>
      <c r="G330" s="2">
        <f>IFERROR(__xludf.DUMMYFUNCTION("""COMPUTED_VALUE"""),45771.66666666667)</f>
        <v>45771.66667</v>
      </c>
      <c r="H330" s="1">
        <f>IFERROR(__xludf.DUMMYFUNCTION("""COMPUTED_VALUE"""),1314.7)</f>
        <v>1314.7</v>
      </c>
      <c r="J330" s="2">
        <f>IFERROR(__xludf.DUMMYFUNCTION("""COMPUTED_VALUE"""),45771.66666666667)</f>
        <v>45771.66667</v>
      </c>
      <c r="K330" s="1">
        <f>IFERROR(__xludf.DUMMYFUNCTION("""COMPUTED_VALUE"""),1358.59)</f>
        <v>1358.59</v>
      </c>
      <c r="M330" s="2">
        <f>IFERROR(__xludf.DUMMYFUNCTION("""COMPUTED_VALUE"""),45771.66666666667)</f>
        <v>45771.66667</v>
      </c>
      <c r="N330" s="1">
        <f>IFERROR(__xludf.DUMMYFUNCTION("""COMPUTED_VALUE"""),2.5421655E7)</f>
        <v>25421655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IFERROR(__xludf.DUMMYFUNCTION("""COMPUTED_VALUE"""),1360.26)</f>
        <v>1360.26</v>
      </c>
      <c r="D331" s="2">
        <f>IFERROR(__xludf.DUMMYFUNCTION("""COMPUTED_VALUE"""),45772.66666666667)</f>
        <v>45772.66667</v>
      </c>
      <c r="E331" s="1">
        <f>IFERROR(__xludf.DUMMYFUNCTION("""COMPUTED_VALUE"""),1371.54)</f>
        <v>1371.54</v>
      </c>
      <c r="G331" s="2">
        <f>IFERROR(__xludf.DUMMYFUNCTION("""COMPUTED_VALUE"""),45772.66666666667)</f>
        <v>45772.66667</v>
      </c>
      <c r="H331" s="1">
        <f>IFERROR(__xludf.DUMMYFUNCTION("""COMPUTED_VALUE"""),1356.22)</f>
        <v>1356.22</v>
      </c>
      <c r="J331" s="2">
        <f>IFERROR(__xludf.DUMMYFUNCTION("""COMPUTED_VALUE"""),45772.66666666667)</f>
        <v>45772.66667</v>
      </c>
      <c r="K331" s="1">
        <f>IFERROR(__xludf.DUMMYFUNCTION("""COMPUTED_VALUE"""),1370.33)</f>
        <v>1370.33</v>
      </c>
      <c r="M331" s="2">
        <f>IFERROR(__xludf.DUMMYFUNCTION("""COMPUTED_VALUE"""),45772.66666666667)</f>
        <v>45772.66667</v>
      </c>
      <c r="N331" s="1">
        <f>IFERROR(__xludf.DUMMYFUNCTION("""COMPUTED_VALUE"""),1.6780083E7)</f>
        <v>16780083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IFERROR(__xludf.DUMMYFUNCTION("""COMPUTED_VALUE"""),1372.74)</f>
        <v>1372.74</v>
      </c>
      <c r="D332" s="2">
        <f>IFERROR(__xludf.DUMMYFUNCTION("""COMPUTED_VALUE"""),45775.66666666667)</f>
        <v>45775.66667</v>
      </c>
      <c r="E332" s="1">
        <f>IFERROR(__xludf.DUMMYFUNCTION("""COMPUTED_VALUE"""),1380.89)</f>
        <v>1380.89</v>
      </c>
      <c r="G332" s="2">
        <f>IFERROR(__xludf.DUMMYFUNCTION("""COMPUTED_VALUE"""),45775.66666666667)</f>
        <v>45775.66667</v>
      </c>
      <c r="H332" s="1">
        <f>IFERROR(__xludf.DUMMYFUNCTION("""COMPUTED_VALUE"""),1358.57)</f>
        <v>1358.57</v>
      </c>
      <c r="J332" s="2">
        <f>IFERROR(__xludf.DUMMYFUNCTION("""COMPUTED_VALUE"""),45775.66666666667)</f>
        <v>45775.66667</v>
      </c>
      <c r="K332" s="1">
        <f>IFERROR(__xludf.DUMMYFUNCTION("""COMPUTED_VALUE"""),1370.49)</f>
        <v>1370.49</v>
      </c>
      <c r="M332" s="2">
        <f>IFERROR(__xludf.DUMMYFUNCTION("""COMPUTED_VALUE"""),45775.66666666667)</f>
        <v>45775.66667</v>
      </c>
      <c r="N332" s="1">
        <f>IFERROR(__xludf.DUMMYFUNCTION("""COMPUTED_VALUE"""),1.8802046E7)</f>
        <v>18802046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IFERROR(__xludf.DUMMYFUNCTION("""COMPUTED_VALUE"""),1367.81)</f>
        <v>1367.81</v>
      </c>
      <c r="D333" s="2">
        <f>IFERROR(__xludf.DUMMYFUNCTION("""COMPUTED_VALUE"""),45776.66666666667)</f>
        <v>45776.66667</v>
      </c>
      <c r="E333" s="1">
        <f>IFERROR(__xludf.DUMMYFUNCTION("""COMPUTED_VALUE"""),1384.25)</f>
        <v>1384.25</v>
      </c>
      <c r="G333" s="2">
        <f>IFERROR(__xludf.DUMMYFUNCTION("""COMPUTED_VALUE"""),45776.66666666667)</f>
        <v>45776.66667</v>
      </c>
      <c r="H333" s="1">
        <f>IFERROR(__xludf.DUMMYFUNCTION("""COMPUTED_VALUE"""),1366.24)</f>
        <v>1366.24</v>
      </c>
      <c r="J333" s="2">
        <f>IFERROR(__xludf.DUMMYFUNCTION("""COMPUTED_VALUE"""),45776.66666666667)</f>
        <v>45776.66667</v>
      </c>
      <c r="K333" s="1">
        <f>IFERROR(__xludf.DUMMYFUNCTION("""COMPUTED_VALUE"""),1378.2)</f>
        <v>1378.2</v>
      </c>
      <c r="M333" s="2">
        <f>IFERROR(__xludf.DUMMYFUNCTION("""COMPUTED_VALUE"""),45776.66666666667)</f>
        <v>45776.66667</v>
      </c>
      <c r="N333" s="1">
        <f>IFERROR(__xludf.DUMMYFUNCTION("""COMPUTED_VALUE"""),2.0299589E7)</f>
        <v>20299589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IFERROR(__xludf.DUMMYFUNCTION("""COMPUTED_VALUE"""),1355.06)</f>
        <v>1355.06</v>
      </c>
      <c r="D334" s="2">
        <f>IFERROR(__xludf.DUMMYFUNCTION("""COMPUTED_VALUE"""),45777.66666666667)</f>
        <v>45777.66667</v>
      </c>
      <c r="E334" s="1">
        <f>IFERROR(__xludf.DUMMYFUNCTION("""COMPUTED_VALUE"""),1386.72)</f>
        <v>1386.72</v>
      </c>
      <c r="G334" s="2">
        <f>IFERROR(__xludf.DUMMYFUNCTION("""COMPUTED_VALUE"""),45777.66666666667)</f>
        <v>45777.66667</v>
      </c>
      <c r="H334" s="1">
        <f>IFERROR(__xludf.DUMMYFUNCTION("""COMPUTED_VALUE"""),1346.11)</f>
        <v>1346.11</v>
      </c>
      <c r="J334" s="2">
        <f>IFERROR(__xludf.DUMMYFUNCTION("""COMPUTED_VALUE"""),45777.66666666667)</f>
        <v>45777.66667</v>
      </c>
      <c r="K334" s="1">
        <f>IFERROR(__xludf.DUMMYFUNCTION("""COMPUTED_VALUE"""),1385.43)</f>
        <v>1385.43</v>
      </c>
      <c r="M334" s="2">
        <f>IFERROR(__xludf.DUMMYFUNCTION("""COMPUTED_VALUE"""),45777.66666666667)</f>
        <v>45777.66667</v>
      </c>
      <c r="N334" s="1">
        <f>IFERROR(__xludf.DUMMYFUNCTION("""COMPUTED_VALUE"""),2.3705235E7)</f>
        <v>23705235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IFERROR(__xludf.DUMMYFUNCTION("""COMPUTED_VALUE"""),1415.55)</f>
        <v>1415.55</v>
      </c>
      <c r="D335" s="2">
        <f>IFERROR(__xludf.DUMMYFUNCTION("""COMPUTED_VALUE"""),45778.66666666667)</f>
        <v>45778.66667</v>
      </c>
      <c r="E335" s="1">
        <f>IFERROR(__xludf.DUMMYFUNCTION("""COMPUTED_VALUE"""),1415.55)</f>
        <v>1415.55</v>
      </c>
      <c r="G335" s="2">
        <f>IFERROR(__xludf.DUMMYFUNCTION("""COMPUTED_VALUE"""),45778.66666666667)</f>
        <v>45778.66667</v>
      </c>
      <c r="H335" s="1">
        <f>IFERROR(__xludf.DUMMYFUNCTION("""COMPUTED_VALUE"""),1387.75)</f>
        <v>1387.75</v>
      </c>
      <c r="J335" s="2">
        <f>IFERROR(__xludf.DUMMYFUNCTION("""COMPUTED_VALUE"""),45778.66666666667)</f>
        <v>45778.66667</v>
      </c>
      <c r="K335" s="1">
        <f>IFERROR(__xludf.DUMMYFUNCTION("""COMPUTED_VALUE"""),1398.58)</f>
        <v>1398.58</v>
      </c>
      <c r="M335" s="2">
        <f>IFERROR(__xludf.DUMMYFUNCTION("""COMPUTED_VALUE"""),45778.66666666667)</f>
        <v>45778.66667</v>
      </c>
      <c r="N335" s="1">
        <f>IFERROR(__xludf.DUMMYFUNCTION("""COMPUTED_VALUE"""),3.5874083E7)</f>
        <v>35874083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IFERROR(__xludf.DUMMYFUNCTION("""COMPUTED_VALUE"""),1374.26)</f>
        <v>1374.26</v>
      </c>
      <c r="D336" s="2">
        <f>IFERROR(__xludf.DUMMYFUNCTION("""COMPUTED_VALUE"""),45779.66666666667)</f>
        <v>45779.66667</v>
      </c>
      <c r="E336" s="1">
        <f>IFERROR(__xludf.DUMMYFUNCTION("""COMPUTED_VALUE"""),1426.25)</f>
        <v>1426.25</v>
      </c>
      <c r="G336" s="2">
        <f>IFERROR(__xludf.DUMMYFUNCTION("""COMPUTED_VALUE"""),45779.66666666667)</f>
        <v>45779.66667</v>
      </c>
      <c r="H336" s="1">
        <f>IFERROR(__xludf.DUMMYFUNCTION("""COMPUTED_VALUE"""),1374.26)</f>
        <v>1374.26</v>
      </c>
      <c r="J336" s="2">
        <f>IFERROR(__xludf.DUMMYFUNCTION("""COMPUTED_VALUE"""),45779.66666666667)</f>
        <v>45779.66667</v>
      </c>
      <c r="K336" s="1">
        <f>IFERROR(__xludf.DUMMYFUNCTION("""COMPUTED_VALUE"""),1420.4)</f>
        <v>1420.4</v>
      </c>
      <c r="M336" s="2">
        <f>IFERROR(__xludf.DUMMYFUNCTION("""COMPUTED_VALUE"""),45779.66666666667)</f>
        <v>45779.66667</v>
      </c>
      <c r="N336" s="1">
        <f>IFERROR(__xludf.DUMMYFUNCTION("""COMPUTED_VALUE"""),4.1468788E7)</f>
        <v>41468788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IFERROR(__xludf.DUMMYFUNCTION("""COMPUTED_VALUE"""),1419.04)</f>
        <v>1419.04</v>
      </c>
      <c r="D337" s="2">
        <f>IFERROR(__xludf.DUMMYFUNCTION("""COMPUTED_VALUE"""),45782.66666666667)</f>
        <v>45782.66667</v>
      </c>
      <c r="E337" s="1">
        <f>IFERROR(__xludf.DUMMYFUNCTION("""COMPUTED_VALUE"""),1432.9)</f>
        <v>1432.9</v>
      </c>
      <c r="G337" s="2">
        <f>IFERROR(__xludf.DUMMYFUNCTION("""COMPUTED_VALUE"""),45782.66666666667)</f>
        <v>45782.66667</v>
      </c>
      <c r="H337" s="1">
        <f>IFERROR(__xludf.DUMMYFUNCTION("""COMPUTED_VALUE"""),1404.24)</f>
        <v>1404.24</v>
      </c>
      <c r="J337" s="2">
        <f>IFERROR(__xludf.DUMMYFUNCTION("""COMPUTED_VALUE"""),45782.66666666667)</f>
        <v>45782.66667</v>
      </c>
      <c r="K337" s="1">
        <f>IFERROR(__xludf.DUMMYFUNCTION("""COMPUTED_VALUE"""),1425.02)</f>
        <v>1425.02</v>
      </c>
      <c r="M337" s="2">
        <f>IFERROR(__xludf.DUMMYFUNCTION("""COMPUTED_VALUE"""),45782.66666666667)</f>
        <v>45782.66667</v>
      </c>
      <c r="N337" s="1">
        <f>IFERROR(__xludf.DUMMYFUNCTION("""COMPUTED_VALUE"""),2.8636862E7)</f>
        <v>28636862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IFERROR(__xludf.DUMMYFUNCTION("""COMPUTED_VALUE"""),1415.68)</f>
        <v>1415.68</v>
      </c>
      <c r="D338" s="2">
        <f>IFERROR(__xludf.DUMMYFUNCTION("""COMPUTED_VALUE"""),45783.66666666667)</f>
        <v>45783.66667</v>
      </c>
      <c r="E338" s="1">
        <f>IFERROR(__xludf.DUMMYFUNCTION("""COMPUTED_VALUE"""),1435.69)</f>
        <v>1435.69</v>
      </c>
      <c r="G338" s="2">
        <f>IFERROR(__xludf.DUMMYFUNCTION("""COMPUTED_VALUE"""),45783.66666666667)</f>
        <v>45783.66667</v>
      </c>
      <c r="H338" s="1">
        <f>IFERROR(__xludf.DUMMYFUNCTION("""COMPUTED_VALUE"""),1395.15)</f>
        <v>1395.15</v>
      </c>
      <c r="J338" s="2">
        <f>IFERROR(__xludf.DUMMYFUNCTION("""COMPUTED_VALUE"""),45783.66666666667)</f>
        <v>45783.66667</v>
      </c>
      <c r="K338" s="1">
        <f>IFERROR(__xludf.DUMMYFUNCTION("""COMPUTED_VALUE"""),1430.27)</f>
        <v>1430.27</v>
      </c>
      <c r="M338" s="2">
        <f>IFERROR(__xludf.DUMMYFUNCTION("""COMPUTED_VALUE"""),45783.66666666667)</f>
        <v>45783.66667</v>
      </c>
      <c r="N338" s="1">
        <f>IFERROR(__xludf.DUMMYFUNCTION("""COMPUTED_VALUE"""),2.8299785E7)</f>
        <v>28299785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IFERROR(__xludf.DUMMYFUNCTION("""COMPUTED_VALUE"""),1440.53)</f>
        <v>1440.53</v>
      </c>
      <c r="D339" s="2">
        <f>IFERROR(__xludf.DUMMYFUNCTION("""COMPUTED_VALUE"""),45784.66666666667)</f>
        <v>45784.66667</v>
      </c>
      <c r="E339" s="1">
        <f>IFERROR(__xludf.DUMMYFUNCTION("""COMPUTED_VALUE"""),1448.5)</f>
        <v>1448.5</v>
      </c>
      <c r="G339" s="2">
        <f>IFERROR(__xludf.DUMMYFUNCTION("""COMPUTED_VALUE"""),45784.66666666667)</f>
        <v>45784.66667</v>
      </c>
      <c r="H339" s="1">
        <f>IFERROR(__xludf.DUMMYFUNCTION("""COMPUTED_VALUE"""),1416.83)</f>
        <v>1416.83</v>
      </c>
      <c r="J339" s="2">
        <f>IFERROR(__xludf.DUMMYFUNCTION("""COMPUTED_VALUE"""),45784.66666666667)</f>
        <v>45784.66667</v>
      </c>
      <c r="K339" s="1">
        <f>IFERROR(__xludf.DUMMYFUNCTION("""COMPUTED_VALUE"""),1425.0)</f>
        <v>1425</v>
      </c>
      <c r="M339" s="2">
        <f>IFERROR(__xludf.DUMMYFUNCTION("""COMPUTED_VALUE"""),45784.66666666667)</f>
        <v>45784.66667</v>
      </c>
      <c r="N339" s="1">
        <f>IFERROR(__xludf.DUMMYFUNCTION("""COMPUTED_VALUE"""),2.6761601E7)</f>
        <v>26761601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IFERROR(__xludf.DUMMYFUNCTION("""COMPUTED_VALUE"""),1430.26)</f>
        <v>1430.26</v>
      </c>
      <c r="D340" s="2">
        <f>IFERROR(__xludf.DUMMYFUNCTION("""COMPUTED_VALUE"""),45785.66666666667)</f>
        <v>45785.66667</v>
      </c>
      <c r="E340" s="1">
        <f>IFERROR(__xludf.DUMMYFUNCTION("""COMPUTED_VALUE"""),1436.47)</f>
        <v>1436.47</v>
      </c>
      <c r="G340" s="2">
        <f>IFERROR(__xludf.DUMMYFUNCTION("""COMPUTED_VALUE"""),45785.66666666667)</f>
        <v>45785.66667</v>
      </c>
      <c r="H340" s="1">
        <f>IFERROR(__xludf.DUMMYFUNCTION("""COMPUTED_VALUE"""),1415.02)</f>
        <v>1415.02</v>
      </c>
      <c r="J340" s="2">
        <f>IFERROR(__xludf.DUMMYFUNCTION("""COMPUTED_VALUE"""),45785.66666666667)</f>
        <v>45785.66667</v>
      </c>
      <c r="K340" s="1">
        <f>IFERROR(__xludf.DUMMYFUNCTION("""COMPUTED_VALUE"""),1422.94)</f>
        <v>1422.94</v>
      </c>
      <c r="M340" s="2">
        <f>IFERROR(__xludf.DUMMYFUNCTION("""COMPUTED_VALUE"""),45785.66666666667)</f>
        <v>45785.66667</v>
      </c>
      <c r="N340" s="1">
        <f>IFERROR(__xludf.DUMMYFUNCTION("""COMPUTED_VALUE"""),2.6007894E7)</f>
        <v>26007894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IFERROR(__xludf.DUMMYFUNCTION("""COMPUTED_VALUE"""),1423.88)</f>
        <v>1423.88</v>
      </c>
      <c r="D341" s="2">
        <f>IFERROR(__xludf.DUMMYFUNCTION("""COMPUTED_VALUE"""),45786.66666666667)</f>
        <v>45786.66667</v>
      </c>
      <c r="E341" s="1">
        <f>IFERROR(__xludf.DUMMYFUNCTION("""COMPUTED_VALUE"""),1438.34)</f>
        <v>1438.34</v>
      </c>
      <c r="G341" s="2">
        <f>IFERROR(__xludf.DUMMYFUNCTION("""COMPUTED_VALUE"""),45786.66666666667)</f>
        <v>45786.66667</v>
      </c>
      <c r="H341" s="1">
        <f>IFERROR(__xludf.DUMMYFUNCTION("""COMPUTED_VALUE"""),1421.85)</f>
        <v>1421.85</v>
      </c>
      <c r="J341" s="2">
        <f>IFERROR(__xludf.DUMMYFUNCTION("""COMPUTED_VALUE"""),45786.66666666667)</f>
        <v>45786.66667</v>
      </c>
      <c r="K341" s="1">
        <f>IFERROR(__xludf.DUMMYFUNCTION("""COMPUTED_VALUE"""),1427.91)</f>
        <v>1427.91</v>
      </c>
      <c r="M341" s="2">
        <f>IFERROR(__xludf.DUMMYFUNCTION("""COMPUTED_VALUE"""),45786.66666666667)</f>
        <v>45786.66667</v>
      </c>
      <c r="N341" s="1">
        <f>IFERROR(__xludf.DUMMYFUNCTION("""COMPUTED_VALUE"""),1.977291E7)</f>
        <v>19772910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IFERROR(__xludf.DUMMYFUNCTION("""COMPUTED_VALUE"""),1435.81)</f>
        <v>1435.81</v>
      </c>
      <c r="D342" s="2">
        <f>IFERROR(__xludf.DUMMYFUNCTION("""COMPUTED_VALUE"""),45789.66666666667)</f>
        <v>45789.66667</v>
      </c>
      <c r="E342" s="1">
        <f>IFERROR(__xludf.DUMMYFUNCTION("""COMPUTED_VALUE"""),1450.46)</f>
        <v>1450.46</v>
      </c>
      <c r="G342" s="2">
        <f>IFERROR(__xludf.DUMMYFUNCTION("""COMPUTED_VALUE"""),45789.66666666667)</f>
        <v>45789.66667</v>
      </c>
      <c r="H342" s="1">
        <f>IFERROR(__xludf.DUMMYFUNCTION("""COMPUTED_VALUE"""),1420.09)</f>
        <v>1420.09</v>
      </c>
      <c r="J342" s="2">
        <f>IFERROR(__xludf.DUMMYFUNCTION("""COMPUTED_VALUE"""),45789.66666666667)</f>
        <v>45789.66667</v>
      </c>
      <c r="K342" s="1">
        <f>IFERROR(__xludf.DUMMYFUNCTION("""COMPUTED_VALUE"""),1442.25)</f>
        <v>1442.25</v>
      </c>
      <c r="M342" s="2">
        <f>IFERROR(__xludf.DUMMYFUNCTION("""COMPUTED_VALUE"""),45789.66666666667)</f>
        <v>45789.66667</v>
      </c>
      <c r="N342" s="1">
        <f>IFERROR(__xludf.DUMMYFUNCTION("""COMPUTED_VALUE"""),3.1936482E7)</f>
        <v>31936482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IFERROR(__xludf.DUMMYFUNCTION("""COMPUTED_VALUE"""),1445.36)</f>
        <v>1445.36</v>
      </c>
      <c r="D343" s="2">
        <f>IFERROR(__xludf.DUMMYFUNCTION("""COMPUTED_VALUE"""),45790.66666666667)</f>
        <v>45790.66667</v>
      </c>
      <c r="E343" s="1">
        <f>IFERROR(__xludf.DUMMYFUNCTION("""COMPUTED_VALUE"""),1468.78)</f>
        <v>1468.78</v>
      </c>
      <c r="G343" s="2">
        <f>IFERROR(__xludf.DUMMYFUNCTION("""COMPUTED_VALUE"""),45790.66666666667)</f>
        <v>45790.66667</v>
      </c>
      <c r="H343" s="1">
        <f>IFERROR(__xludf.DUMMYFUNCTION("""COMPUTED_VALUE"""),1437.51)</f>
        <v>1437.51</v>
      </c>
      <c r="J343" s="2">
        <f>IFERROR(__xludf.DUMMYFUNCTION("""COMPUTED_VALUE"""),45790.66666666667)</f>
        <v>45790.66667</v>
      </c>
      <c r="K343" s="1">
        <f>IFERROR(__xludf.DUMMYFUNCTION("""COMPUTED_VALUE"""),1465.66)</f>
        <v>1465.66</v>
      </c>
      <c r="M343" s="2">
        <f>IFERROR(__xludf.DUMMYFUNCTION("""COMPUTED_VALUE"""),45790.66666666667)</f>
        <v>45790.66667</v>
      </c>
      <c r="N343" s="1">
        <f>IFERROR(__xludf.DUMMYFUNCTION("""COMPUTED_VALUE"""),3.073094E7)</f>
        <v>30730940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IFERROR(__xludf.DUMMYFUNCTION("""COMPUTED_VALUE"""),1466.76)</f>
        <v>1466.76</v>
      </c>
      <c r="D344" s="2">
        <f>IFERROR(__xludf.DUMMYFUNCTION("""COMPUTED_VALUE"""),45791.66666666667)</f>
        <v>45791.66667</v>
      </c>
      <c r="E344" s="1">
        <f>IFERROR(__xludf.DUMMYFUNCTION("""COMPUTED_VALUE"""),1480.99)</f>
        <v>1480.99</v>
      </c>
      <c r="G344" s="2">
        <f>IFERROR(__xludf.DUMMYFUNCTION("""COMPUTED_VALUE"""),45791.66666666667)</f>
        <v>45791.66667</v>
      </c>
      <c r="H344" s="1">
        <f>IFERROR(__xludf.DUMMYFUNCTION("""COMPUTED_VALUE"""),1463.88)</f>
        <v>1463.88</v>
      </c>
      <c r="J344" s="2">
        <f>IFERROR(__xludf.DUMMYFUNCTION("""COMPUTED_VALUE"""),45791.66666666667)</f>
        <v>45791.66667</v>
      </c>
      <c r="K344" s="1">
        <f>IFERROR(__xludf.DUMMYFUNCTION("""COMPUTED_VALUE"""),1480.8)</f>
        <v>1480.8</v>
      </c>
      <c r="M344" s="2">
        <f>IFERROR(__xludf.DUMMYFUNCTION("""COMPUTED_VALUE"""),45791.66666666667)</f>
        <v>45791.66667</v>
      </c>
      <c r="N344" s="1">
        <f>IFERROR(__xludf.DUMMYFUNCTION("""COMPUTED_VALUE"""),2.5866577E7)</f>
        <v>25866577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IFERROR(__xludf.DUMMYFUNCTION("""COMPUTED_VALUE"""),1484.64)</f>
        <v>1484.64</v>
      </c>
      <c r="D345" s="2">
        <f>IFERROR(__xludf.DUMMYFUNCTION("""COMPUTED_VALUE"""),45792.66666666667)</f>
        <v>45792.66667</v>
      </c>
      <c r="E345" s="1">
        <f>IFERROR(__xludf.DUMMYFUNCTION("""COMPUTED_VALUE"""),1505.96)</f>
        <v>1505.96</v>
      </c>
      <c r="G345" s="2">
        <f>IFERROR(__xludf.DUMMYFUNCTION("""COMPUTED_VALUE"""),45792.66666666667)</f>
        <v>45792.66667</v>
      </c>
      <c r="H345" s="1">
        <f>IFERROR(__xludf.DUMMYFUNCTION("""COMPUTED_VALUE"""),1481.36)</f>
        <v>1481.36</v>
      </c>
      <c r="J345" s="2">
        <f>IFERROR(__xludf.DUMMYFUNCTION("""COMPUTED_VALUE"""),45792.66666666667)</f>
        <v>45792.66667</v>
      </c>
      <c r="K345" s="1">
        <f>IFERROR(__xludf.DUMMYFUNCTION("""COMPUTED_VALUE"""),1503.9)</f>
        <v>1503.9</v>
      </c>
      <c r="M345" s="2">
        <f>IFERROR(__xludf.DUMMYFUNCTION("""COMPUTED_VALUE"""),45792.66666666667)</f>
        <v>45792.66667</v>
      </c>
      <c r="N345" s="1">
        <f>IFERROR(__xludf.DUMMYFUNCTION("""COMPUTED_VALUE"""),2.8048634E7)</f>
        <v>28048634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IFERROR(__xludf.DUMMYFUNCTION("""COMPUTED_VALUE"""),1503.9)</f>
        <v>1503.9</v>
      </c>
      <c r="D346" s="2">
        <f>IFERROR(__xludf.DUMMYFUNCTION("""COMPUTED_VALUE"""),45793.66666666667)</f>
        <v>45793.66667</v>
      </c>
      <c r="E346" s="1">
        <f>IFERROR(__xludf.DUMMYFUNCTION("""COMPUTED_VALUE"""),1522.4)</f>
        <v>1522.4</v>
      </c>
      <c r="G346" s="2">
        <f>IFERROR(__xludf.DUMMYFUNCTION("""COMPUTED_VALUE"""),45793.66666666667)</f>
        <v>45793.66667</v>
      </c>
      <c r="H346" s="1">
        <f>IFERROR(__xludf.DUMMYFUNCTION("""COMPUTED_VALUE"""),1500.26)</f>
        <v>1500.26</v>
      </c>
      <c r="J346" s="2">
        <f>IFERROR(__xludf.DUMMYFUNCTION("""COMPUTED_VALUE"""),45793.66666666667)</f>
        <v>45793.66667</v>
      </c>
      <c r="K346" s="1">
        <f>IFERROR(__xludf.DUMMYFUNCTION("""COMPUTED_VALUE"""),1502.88)</f>
        <v>1502.88</v>
      </c>
      <c r="M346" s="2">
        <f>IFERROR(__xludf.DUMMYFUNCTION("""COMPUTED_VALUE"""),45793.66666666667)</f>
        <v>45793.66667</v>
      </c>
      <c r="N346" s="1">
        <f>IFERROR(__xludf.DUMMYFUNCTION("""COMPUTED_VALUE"""),2.6054931E7)</f>
        <v>26054931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IFERROR(__xludf.DUMMYFUNCTION("""COMPUTED_VALUE"""),1481.62)</f>
        <v>1481.62</v>
      </c>
      <c r="D347" s="2">
        <f>IFERROR(__xludf.DUMMYFUNCTION("""COMPUTED_VALUE"""),45796.66666666667)</f>
        <v>45796.66667</v>
      </c>
      <c r="E347" s="1">
        <f>IFERROR(__xludf.DUMMYFUNCTION("""COMPUTED_VALUE"""),1523.95)</f>
        <v>1523.95</v>
      </c>
      <c r="G347" s="2">
        <f>IFERROR(__xludf.DUMMYFUNCTION("""COMPUTED_VALUE"""),45796.66666666667)</f>
        <v>45796.66667</v>
      </c>
      <c r="H347" s="1">
        <f>IFERROR(__xludf.DUMMYFUNCTION("""COMPUTED_VALUE"""),1479.63)</f>
        <v>1479.63</v>
      </c>
      <c r="J347" s="2">
        <f>IFERROR(__xludf.DUMMYFUNCTION("""COMPUTED_VALUE"""),45796.66666666667)</f>
        <v>45796.66667</v>
      </c>
      <c r="K347" s="1">
        <f>IFERROR(__xludf.DUMMYFUNCTION("""COMPUTED_VALUE"""),1514.65)</f>
        <v>1514.65</v>
      </c>
      <c r="M347" s="2">
        <f>IFERROR(__xludf.DUMMYFUNCTION("""COMPUTED_VALUE"""),45796.66666666667)</f>
        <v>45796.66667</v>
      </c>
      <c r="N347" s="1">
        <f>IFERROR(__xludf.DUMMYFUNCTION("""COMPUTED_VALUE"""),2.3600072E7)</f>
        <v>23600072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IFERROR(__xludf.DUMMYFUNCTION("""COMPUTED_VALUE"""),1511.11)</f>
        <v>1511.11</v>
      </c>
      <c r="D348" s="2">
        <f>IFERROR(__xludf.DUMMYFUNCTION("""COMPUTED_VALUE"""),45797.66666666667)</f>
        <v>45797.66667</v>
      </c>
      <c r="E348" s="1">
        <f>IFERROR(__xludf.DUMMYFUNCTION("""COMPUTED_VALUE"""),1526.4)</f>
        <v>1526.4</v>
      </c>
      <c r="G348" s="2">
        <f>IFERROR(__xludf.DUMMYFUNCTION("""COMPUTED_VALUE"""),45797.66666666667)</f>
        <v>45797.66667</v>
      </c>
      <c r="H348" s="1">
        <f>IFERROR(__xludf.DUMMYFUNCTION("""COMPUTED_VALUE"""),1505.25)</f>
        <v>1505.25</v>
      </c>
      <c r="J348" s="2">
        <f>IFERROR(__xludf.DUMMYFUNCTION("""COMPUTED_VALUE"""),45797.66666666667)</f>
        <v>45797.66667</v>
      </c>
      <c r="K348" s="1">
        <f>IFERROR(__xludf.DUMMYFUNCTION("""COMPUTED_VALUE"""),1525.99)</f>
        <v>1525.99</v>
      </c>
      <c r="M348" s="2">
        <f>IFERROR(__xludf.DUMMYFUNCTION("""COMPUTED_VALUE"""),45797.66666666667)</f>
        <v>45797.66667</v>
      </c>
      <c r="N348" s="1">
        <f>IFERROR(__xludf.DUMMYFUNCTION("""COMPUTED_VALUE"""),1.9994128E7)</f>
        <v>19994128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IFERROR(__xludf.DUMMYFUNCTION("""COMPUTED_VALUE"""),1498.6)</f>
        <v>1498.6</v>
      </c>
      <c r="D349" s="2">
        <f>IFERROR(__xludf.DUMMYFUNCTION("""COMPUTED_VALUE"""),45798.66666666667)</f>
        <v>45798.66667</v>
      </c>
      <c r="E349" s="1">
        <f>IFERROR(__xludf.DUMMYFUNCTION("""COMPUTED_VALUE"""),1518.34)</f>
        <v>1518.34</v>
      </c>
      <c r="G349" s="2">
        <f>IFERROR(__xludf.DUMMYFUNCTION("""COMPUTED_VALUE"""),45798.66666666667)</f>
        <v>45798.66667</v>
      </c>
      <c r="H349" s="1">
        <f>IFERROR(__xludf.DUMMYFUNCTION("""COMPUTED_VALUE"""),1491.48)</f>
        <v>1491.48</v>
      </c>
      <c r="J349" s="2">
        <f>IFERROR(__xludf.DUMMYFUNCTION("""COMPUTED_VALUE"""),45798.66666666667)</f>
        <v>45798.66667</v>
      </c>
      <c r="K349" s="1">
        <f>IFERROR(__xludf.DUMMYFUNCTION("""COMPUTED_VALUE"""),1492.99)</f>
        <v>1492.99</v>
      </c>
      <c r="M349" s="2">
        <f>IFERROR(__xludf.DUMMYFUNCTION("""COMPUTED_VALUE"""),45798.66666666667)</f>
        <v>45798.66667</v>
      </c>
      <c r="N349" s="1">
        <f>IFERROR(__xludf.DUMMYFUNCTION("""COMPUTED_VALUE"""),2.2022316E7)</f>
        <v>22022316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IFERROR(__xludf.DUMMYFUNCTION("""COMPUTED_VALUE"""),1496.55)</f>
        <v>1496.55</v>
      </c>
      <c r="D350" s="2">
        <f>IFERROR(__xludf.DUMMYFUNCTION("""COMPUTED_VALUE"""),45799.66666666667)</f>
        <v>45799.66667</v>
      </c>
      <c r="E350" s="1">
        <f>IFERROR(__xludf.DUMMYFUNCTION("""COMPUTED_VALUE"""),1502.57)</f>
        <v>1502.57</v>
      </c>
      <c r="G350" s="2">
        <f>IFERROR(__xludf.DUMMYFUNCTION("""COMPUTED_VALUE"""),45799.66666666667)</f>
        <v>45799.66667</v>
      </c>
      <c r="H350" s="1">
        <f>IFERROR(__xludf.DUMMYFUNCTION("""COMPUTED_VALUE"""),1485.57)</f>
        <v>1485.57</v>
      </c>
      <c r="J350" s="2">
        <f>IFERROR(__xludf.DUMMYFUNCTION("""COMPUTED_VALUE"""),45799.66666666667)</f>
        <v>45799.66667</v>
      </c>
      <c r="K350" s="1">
        <f>IFERROR(__xludf.DUMMYFUNCTION("""COMPUTED_VALUE"""),1486.39)</f>
        <v>1486.39</v>
      </c>
      <c r="M350" s="2">
        <f>IFERROR(__xludf.DUMMYFUNCTION("""COMPUTED_VALUE"""),45799.66666666667)</f>
        <v>45799.66667</v>
      </c>
      <c r="N350" s="1">
        <f>IFERROR(__xludf.DUMMYFUNCTION("""COMPUTED_VALUE"""),2.3013539E7)</f>
        <v>23013539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IFERROR(__xludf.DUMMYFUNCTION("""COMPUTED_VALUE"""),1474.21)</f>
        <v>1474.21</v>
      </c>
      <c r="D351" s="2">
        <f>IFERROR(__xludf.DUMMYFUNCTION("""COMPUTED_VALUE"""),45800.66666666667)</f>
        <v>45800.66667</v>
      </c>
      <c r="E351" s="1">
        <f>IFERROR(__xludf.DUMMYFUNCTION("""COMPUTED_VALUE"""),1493.88)</f>
        <v>1493.88</v>
      </c>
      <c r="G351" s="2">
        <f>IFERROR(__xludf.DUMMYFUNCTION("""COMPUTED_VALUE"""),45800.66666666667)</f>
        <v>45800.66667</v>
      </c>
      <c r="H351" s="1">
        <f>IFERROR(__xludf.DUMMYFUNCTION("""COMPUTED_VALUE"""),1474.21)</f>
        <v>1474.21</v>
      </c>
      <c r="J351" s="2">
        <f>IFERROR(__xludf.DUMMYFUNCTION("""COMPUTED_VALUE"""),45800.66666666667)</f>
        <v>45800.66667</v>
      </c>
      <c r="K351" s="1">
        <f>IFERROR(__xludf.DUMMYFUNCTION("""COMPUTED_VALUE"""),1484.85)</f>
        <v>1484.85</v>
      </c>
      <c r="M351" s="2">
        <f>IFERROR(__xludf.DUMMYFUNCTION("""COMPUTED_VALUE"""),45800.66666666667)</f>
        <v>45800.66667</v>
      </c>
      <c r="N351" s="1">
        <f>IFERROR(__xludf.DUMMYFUNCTION("""COMPUTED_VALUE"""),1.4406922E7)</f>
        <v>14406922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IFERROR(__xludf.DUMMYFUNCTION("""COMPUTED_VALUE"""),1493.32)</f>
        <v>1493.32</v>
      </c>
      <c r="D352" s="2">
        <f>IFERROR(__xludf.DUMMYFUNCTION("""COMPUTED_VALUE"""),45804.66666666667)</f>
        <v>45804.66667</v>
      </c>
      <c r="E352" s="1">
        <f>IFERROR(__xludf.DUMMYFUNCTION("""COMPUTED_VALUE"""),1511.43)</f>
        <v>1511.43</v>
      </c>
      <c r="G352" s="2">
        <f>IFERROR(__xludf.DUMMYFUNCTION("""COMPUTED_VALUE"""),45804.66666666667)</f>
        <v>45804.66667</v>
      </c>
      <c r="H352" s="1">
        <f>IFERROR(__xludf.DUMMYFUNCTION("""COMPUTED_VALUE"""),1492.81)</f>
        <v>1492.81</v>
      </c>
      <c r="J352" s="2">
        <f>IFERROR(__xludf.DUMMYFUNCTION("""COMPUTED_VALUE"""),45804.66666666667)</f>
        <v>45804.66667</v>
      </c>
      <c r="K352" s="1">
        <f>IFERROR(__xludf.DUMMYFUNCTION("""COMPUTED_VALUE"""),1510.87)</f>
        <v>1510.87</v>
      </c>
      <c r="M352" s="2">
        <f>IFERROR(__xludf.DUMMYFUNCTION("""COMPUTED_VALUE"""),45804.66666666667)</f>
        <v>45804.66667</v>
      </c>
      <c r="N352" s="1">
        <f>IFERROR(__xludf.DUMMYFUNCTION("""COMPUTED_VALUE"""),2.1843626E7)</f>
        <v>21843626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IFERROR(__xludf.DUMMYFUNCTION("""COMPUTED_VALUE"""),1508.76)</f>
        <v>1508.76</v>
      </c>
      <c r="D353" s="2">
        <f>IFERROR(__xludf.DUMMYFUNCTION("""COMPUTED_VALUE"""),45805.66666666667)</f>
        <v>45805.66667</v>
      </c>
      <c r="E353" s="1">
        <f>IFERROR(__xludf.DUMMYFUNCTION("""COMPUTED_VALUE"""),1518.77)</f>
        <v>1518.77</v>
      </c>
      <c r="G353" s="2">
        <f>IFERROR(__xludf.DUMMYFUNCTION("""COMPUTED_VALUE"""),45805.66666666667)</f>
        <v>45805.66667</v>
      </c>
      <c r="H353" s="1">
        <f>IFERROR(__xludf.DUMMYFUNCTION("""COMPUTED_VALUE"""),1505.33)</f>
        <v>1505.33</v>
      </c>
      <c r="J353" s="2">
        <f>IFERROR(__xludf.DUMMYFUNCTION("""COMPUTED_VALUE"""),45805.66666666667)</f>
        <v>45805.66667</v>
      </c>
      <c r="K353" s="1">
        <f>IFERROR(__xludf.DUMMYFUNCTION("""COMPUTED_VALUE"""),1505.93)</f>
        <v>1505.93</v>
      </c>
      <c r="M353" s="2">
        <f>IFERROR(__xludf.DUMMYFUNCTION("""COMPUTED_VALUE"""),45805.66666666667)</f>
        <v>45805.66667</v>
      </c>
      <c r="N353" s="1">
        <f>IFERROR(__xludf.DUMMYFUNCTION("""COMPUTED_VALUE"""),1.6696332E7)</f>
        <v>16696332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IFERROR(__xludf.DUMMYFUNCTION("""COMPUTED_VALUE"""),1507.03)</f>
        <v>1507.03</v>
      </c>
      <c r="D354" s="2">
        <f>IFERROR(__xludf.DUMMYFUNCTION("""COMPUTED_VALUE"""),45806.66666666667)</f>
        <v>45806.66667</v>
      </c>
      <c r="E354" s="1">
        <f>IFERROR(__xludf.DUMMYFUNCTION("""COMPUTED_VALUE"""),1510.02)</f>
        <v>1510.02</v>
      </c>
      <c r="G354" s="2">
        <f>IFERROR(__xludf.DUMMYFUNCTION("""COMPUTED_VALUE"""),45806.66666666667)</f>
        <v>45806.66667</v>
      </c>
      <c r="H354" s="1">
        <f>IFERROR(__xludf.DUMMYFUNCTION("""COMPUTED_VALUE"""),1486.83)</f>
        <v>1486.83</v>
      </c>
      <c r="J354" s="2">
        <f>IFERROR(__xludf.DUMMYFUNCTION("""COMPUTED_VALUE"""),45806.66666666667)</f>
        <v>45806.66667</v>
      </c>
      <c r="K354" s="1">
        <f>IFERROR(__xludf.DUMMYFUNCTION("""COMPUTED_VALUE"""),1493.92)</f>
        <v>1493.92</v>
      </c>
      <c r="M354" s="2">
        <f>IFERROR(__xludf.DUMMYFUNCTION("""COMPUTED_VALUE"""),45806.66666666667)</f>
        <v>45806.66667</v>
      </c>
      <c r="N354" s="1">
        <f>IFERROR(__xludf.DUMMYFUNCTION("""COMPUTED_VALUE"""),1.8443268E7)</f>
        <v>18443268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IFERROR(__xludf.DUMMYFUNCTION("""COMPUTED_VALUE"""),1493.89)</f>
        <v>1493.89</v>
      </c>
      <c r="D355" s="2">
        <f>IFERROR(__xludf.DUMMYFUNCTION("""COMPUTED_VALUE"""),45807.66666666667)</f>
        <v>45807.66667</v>
      </c>
      <c r="E355" s="1">
        <f>IFERROR(__xludf.DUMMYFUNCTION("""COMPUTED_VALUE"""),1510.88)</f>
        <v>1510.88</v>
      </c>
      <c r="G355" s="2">
        <f>IFERROR(__xludf.DUMMYFUNCTION("""COMPUTED_VALUE"""),45807.66666666667)</f>
        <v>45807.66667</v>
      </c>
      <c r="H355" s="1">
        <f>IFERROR(__xludf.DUMMYFUNCTION("""COMPUTED_VALUE"""),1486.77)</f>
        <v>1486.77</v>
      </c>
      <c r="J355" s="2">
        <f>IFERROR(__xludf.DUMMYFUNCTION("""COMPUTED_VALUE"""),45807.66666666667)</f>
        <v>45807.66667</v>
      </c>
      <c r="K355" s="1">
        <f>IFERROR(__xludf.DUMMYFUNCTION("""COMPUTED_VALUE"""),1509.35)</f>
        <v>1509.35</v>
      </c>
      <c r="M355" s="2">
        <f>IFERROR(__xludf.DUMMYFUNCTION("""COMPUTED_VALUE"""),45807.66666666667)</f>
        <v>45807.66667</v>
      </c>
      <c r="N355" s="1">
        <f>IFERROR(__xludf.DUMMYFUNCTION("""COMPUTED_VALUE"""),3.1550319E7)</f>
        <v>31550319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IFERROR(__xludf.DUMMYFUNCTION("""COMPUTED_VALUE"""),1511.12)</f>
        <v>1511.12</v>
      </c>
      <c r="D356" s="2">
        <f>IFERROR(__xludf.DUMMYFUNCTION("""COMPUTED_VALUE"""),45810.66666666667)</f>
        <v>45810.66667</v>
      </c>
      <c r="E356" s="1">
        <f>IFERROR(__xludf.DUMMYFUNCTION("""COMPUTED_VALUE"""),1532.05)</f>
        <v>1532.05</v>
      </c>
      <c r="G356" s="2">
        <f>IFERROR(__xludf.DUMMYFUNCTION("""COMPUTED_VALUE"""),45810.66666666667)</f>
        <v>45810.66667</v>
      </c>
      <c r="H356" s="1">
        <f>IFERROR(__xludf.DUMMYFUNCTION("""COMPUTED_VALUE"""),1502.88)</f>
        <v>1502.88</v>
      </c>
      <c r="J356" s="2">
        <f>IFERROR(__xludf.DUMMYFUNCTION("""COMPUTED_VALUE"""),45810.66666666667)</f>
        <v>45810.66667</v>
      </c>
      <c r="K356" s="1">
        <f>IFERROR(__xludf.DUMMYFUNCTION("""COMPUTED_VALUE"""),1532.01)</f>
        <v>1532.01</v>
      </c>
      <c r="M356" s="2">
        <f>IFERROR(__xludf.DUMMYFUNCTION("""COMPUTED_VALUE"""),45810.66666666667)</f>
        <v>45810.66667</v>
      </c>
      <c r="N356" s="1">
        <f>IFERROR(__xludf.DUMMYFUNCTION("""COMPUTED_VALUE"""),2.3199833E7)</f>
        <v>23199833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IFERROR(__xludf.DUMMYFUNCTION("""COMPUTED_VALUE"""),1530.66)</f>
        <v>1530.66</v>
      </c>
      <c r="D357" s="2">
        <f>IFERROR(__xludf.DUMMYFUNCTION("""COMPUTED_VALUE"""),45811.66666666667)</f>
        <v>45811.66667</v>
      </c>
      <c r="E357" s="1">
        <f>IFERROR(__xludf.DUMMYFUNCTION("""COMPUTED_VALUE"""),1539.12)</f>
        <v>1539.12</v>
      </c>
      <c r="G357" s="2">
        <f>IFERROR(__xludf.DUMMYFUNCTION("""COMPUTED_VALUE"""),45811.66666666667)</f>
        <v>45811.66667</v>
      </c>
      <c r="H357" s="1">
        <f>IFERROR(__xludf.DUMMYFUNCTION("""COMPUTED_VALUE"""),1518.06)</f>
        <v>1518.06</v>
      </c>
      <c r="J357" s="2">
        <f>IFERROR(__xludf.DUMMYFUNCTION("""COMPUTED_VALUE"""),45811.66666666667)</f>
        <v>45811.66667</v>
      </c>
      <c r="K357" s="1">
        <f>IFERROR(__xludf.DUMMYFUNCTION("""COMPUTED_VALUE"""),1538.55)</f>
        <v>1538.55</v>
      </c>
      <c r="M357" s="2">
        <f>IFERROR(__xludf.DUMMYFUNCTION("""COMPUTED_VALUE"""),45811.66666666667)</f>
        <v>45811.66667</v>
      </c>
      <c r="N357" s="1">
        <f>IFERROR(__xludf.DUMMYFUNCTION("""COMPUTED_VALUE"""),1.6248176E7)</f>
        <v>16248176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IFERROR(__xludf.DUMMYFUNCTION("""COMPUTED_VALUE"""),1535.92)</f>
        <v>1535.92</v>
      </c>
      <c r="D358" s="2">
        <f>IFERROR(__xludf.DUMMYFUNCTION("""COMPUTED_VALUE"""),45812.66666666667)</f>
        <v>45812.66667</v>
      </c>
      <c r="E358" s="1">
        <f>IFERROR(__xludf.DUMMYFUNCTION("""COMPUTED_VALUE"""),1553.91)</f>
        <v>1553.91</v>
      </c>
      <c r="G358" s="2">
        <f>IFERROR(__xludf.DUMMYFUNCTION("""COMPUTED_VALUE"""),45812.66666666667)</f>
        <v>45812.66667</v>
      </c>
      <c r="H358" s="1">
        <f>IFERROR(__xludf.DUMMYFUNCTION("""COMPUTED_VALUE"""),1535.39)</f>
        <v>1535.39</v>
      </c>
      <c r="J358" s="2">
        <f>IFERROR(__xludf.DUMMYFUNCTION("""COMPUTED_VALUE"""),45812.66666666667)</f>
        <v>45812.66667</v>
      </c>
      <c r="K358" s="1">
        <f>IFERROR(__xludf.DUMMYFUNCTION("""COMPUTED_VALUE"""),1549.6)</f>
        <v>1549.6</v>
      </c>
      <c r="M358" s="2">
        <f>IFERROR(__xludf.DUMMYFUNCTION("""COMPUTED_VALUE"""),45812.66666666667)</f>
        <v>45812.66667</v>
      </c>
      <c r="N358" s="1">
        <f>IFERROR(__xludf.DUMMYFUNCTION("""COMPUTED_VALUE"""),1.6520409E7)</f>
        <v>16520409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IFERROR(__xludf.DUMMYFUNCTION("""COMPUTED_VALUE"""),1554.94)</f>
        <v>1554.94</v>
      </c>
      <c r="D359" s="2">
        <f>IFERROR(__xludf.DUMMYFUNCTION("""COMPUTED_VALUE"""),45813.66666666667)</f>
        <v>45813.66667</v>
      </c>
      <c r="E359" s="1">
        <f>IFERROR(__xludf.DUMMYFUNCTION("""COMPUTED_VALUE"""),1572.73)</f>
        <v>1572.73</v>
      </c>
      <c r="G359" s="2">
        <f>IFERROR(__xludf.DUMMYFUNCTION("""COMPUTED_VALUE"""),45813.66666666667)</f>
        <v>45813.66667</v>
      </c>
      <c r="H359" s="1">
        <f>IFERROR(__xludf.DUMMYFUNCTION("""COMPUTED_VALUE"""),1548.79)</f>
        <v>1548.79</v>
      </c>
      <c r="J359" s="2">
        <f>IFERROR(__xludf.DUMMYFUNCTION("""COMPUTED_VALUE"""),45813.66666666667)</f>
        <v>45813.66667</v>
      </c>
      <c r="K359" s="1">
        <f>IFERROR(__xludf.DUMMYFUNCTION("""COMPUTED_VALUE"""),1569.03)</f>
        <v>1569.03</v>
      </c>
      <c r="M359" s="2">
        <f>IFERROR(__xludf.DUMMYFUNCTION("""COMPUTED_VALUE"""),45813.66666666667)</f>
        <v>45813.66667</v>
      </c>
      <c r="N359" s="1">
        <f>IFERROR(__xludf.DUMMYFUNCTION("""COMPUTED_VALUE"""),2.5633123E7)</f>
        <v>25633123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IFERROR(__xludf.DUMMYFUNCTION("""COMPUTED_VALUE"""),1574.77)</f>
        <v>1574.77</v>
      </c>
      <c r="D360" s="2">
        <f>IFERROR(__xludf.DUMMYFUNCTION("""COMPUTED_VALUE"""),45814.66666666667)</f>
        <v>45814.66667</v>
      </c>
      <c r="E360" s="1">
        <f>IFERROR(__xludf.DUMMYFUNCTION("""COMPUTED_VALUE"""),1593.45)</f>
        <v>1593.45</v>
      </c>
      <c r="G360" s="2">
        <f>IFERROR(__xludf.DUMMYFUNCTION("""COMPUTED_VALUE"""),45814.66666666667)</f>
        <v>45814.66667</v>
      </c>
      <c r="H360" s="1">
        <f>IFERROR(__xludf.DUMMYFUNCTION("""COMPUTED_VALUE"""),1574.77)</f>
        <v>1574.77</v>
      </c>
      <c r="J360" s="2">
        <f>IFERROR(__xludf.DUMMYFUNCTION("""COMPUTED_VALUE"""),45814.66666666667)</f>
        <v>45814.66667</v>
      </c>
      <c r="K360" s="1">
        <f>IFERROR(__xludf.DUMMYFUNCTION("""COMPUTED_VALUE"""),1589.16)</f>
        <v>1589.16</v>
      </c>
      <c r="M360" s="2">
        <f>IFERROR(__xludf.DUMMYFUNCTION("""COMPUTED_VALUE"""),45814.66666666667)</f>
        <v>45814.66667</v>
      </c>
      <c r="N360" s="1">
        <f>IFERROR(__xludf.DUMMYFUNCTION("""COMPUTED_VALUE"""),2.2746143E7)</f>
        <v>22746143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IFERROR(__xludf.DUMMYFUNCTION("""COMPUTED_VALUE"""),1580.1)</f>
        <v>1580.1</v>
      </c>
      <c r="D361" s="2">
        <f>IFERROR(__xludf.DUMMYFUNCTION("""COMPUTED_VALUE"""),45817.66666666667)</f>
        <v>45817.66667</v>
      </c>
      <c r="E361" s="1">
        <f>IFERROR(__xludf.DUMMYFUNCTION("""COMPUTED_VALUE"""),1583.23)</f>
        <v>1583.23</v>
      </c>
      <c r="G361" s="2">
        <f>IFERROR(__xludf.DUMMYFUNCTION("""COMPUTED_VALUE"""),45817.66666666667)</f>
        <v>45817.66667</v>
      </c>
      <c r="H361" s="1">
        <f>IFERROR(__xludf.DUMMYFUNCTION("""COMPUTED_VALUE"""),1556.09)</f>
        <v>1556.09</v>
      </c>
      <c r="J361" s="2">
        <f>IFERROR(__xludf.DUMMYFUNCTION("""COMPUTED_VALUE"""),45817.66666666667)</f>
        <v>45817.66667</v>
      </c>
      <c r="K361" s="1">
        <f>IFERROR(__xludf.DUMMYFUNCTION("""COMPUTED_VALUE"""),1572.67)</f>
        <v>1572.67</v>
      </c>
      <c r="M361" s="2">
        <f>IFERROR(__xludf.DUMMYFUNCTION("""COMPUTED_VALUE"""),45817.66666666667)</f>
        <v>45817.66667</v>
      </c>
      <c r="N361" s="1">
        <f>IFERROR(__xludf.DUMMYFUNCTION("""COMPUTED_VALUE"""),2.1037964E7)</f>
        <v>21037964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IFERROR(__xludf.DUMMYFUNCTION("""COMPUTED_VALUE"""),1569.25)</f>
        <v>1569.25</v>
      </c>
      <c r="D362" s="2">
        <f>IFERROR(__xludf.DUMMYFUNCTION("""COMPUTED_VALUE"""),45818.66666666667)</f>
        <v>45818.66667</v>
      </c>
      <c r="E362" s="1">
        <f>IFERROR(__xludf.DUMMYFUNCTION("""COMPUTED_VALUE"""),1585.33)</f>
        <v>1585.33</v>
      </c>
      <c r="G362" s="2">
        <f>IFERROR(__xludf.DUMMYFUNCTION("""COMPUTED_VALUE"""),45818.66666666667)</f>
        <v>45818.66667</v>
      </c>
      <c r="H362" s="1">
        <f>IFERROR(__xludf.DUMMYFUNCTION("""COMPUTED_VALUE"""),1563.43)</f>
        <v>1563.43</v>
      </c>
      <c r="J362" s="2">
        <f>IFERROR(__xludf.DUMMYFUNCTION("""COMPUTED_VALUE"""),45818.66666666667)</f>
        <v>45818.66667</v>
      </c>
      <c r="K362" s="1">
        <f>IFERROR(__xludf.DUMMYFUNCTION("""COMPUTED_VALUE"""),1580.62)</f>
        <v>1580.62</v>
      </c>
      <c r="M362" s="2">
        <f>IFERROR(__xludf.DUMMYFUNCTION("""COMPUTED_VALUE"""),45818.66666666667)</f>
        <v>45818.66667</v>
      </c>
      <c r="N362" s="1">
        <f>IFERROR(__xludf.DUMMYFUNCTION("""COMPUTED_VALUE"""),1.983912E7)</f>
        <v>19839120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IFERROR(__xludf.DUMMYFUNCTION("""COMPUTED_VALUE"""),1582.37)</f>
        <v>1582.37</v>
      </c>
      <c r="D363" s="2">
        <f>IFERROR(__xludf.DUMMYFUNCTION("""COMPUTED_VALUE"""),45819.66666666667)</f>
        <v>45819.66667</v>
      </c>
      <c r="E363" s="1">
        <f>IFERROR(__xludf.DUMMYFUNCTION("""COMPUTED_VALUE"""),1597.79)</f>
        <v>1597.79</v>
      </c>
      <c r="G363" s="2">
        <f>IFERROR(__xludf.DUMMYFUNCTION("""COMPUTED_VALUE"""),45819.66666666667)</f>
        <v>45819.66667</v>
      </c>
      <c r="H363" s="1">
        <f>IFERROR(__xludf.DUMMYFUNCTION("""COMPUTED_VALUE"""),1574.48)</f>
        <v>1574.48</v>
      </c>
      <c r="J363" s="2">
        <f>IFERROR(__xludf.DUMMYFUNCTION("""COMPUTED_VALUE"""),45819.66666666667)</f>
        <v>45819.66667</v>
      </c>
      <c r="K363" s="1">
        <f>IFERROR(__xludf.DUMMYFUNCTION("""COMPUTED_VALUE"""),1595.51)</f>
        <v>1595.51</v>
      </c>
      <c r="M363" s="2">
        <f>IFERROR(__xludf.DUMMYFUNCTION("""COMPUTED_VALUE"""),45819.66666666667)</f>
        <v>45819.66667</v>
      </c>
      <c r="N363" s="1">
        <f>IFERROR(__xludf.DUMMYFUNCTION("""COMPUTED_VALUE"""),1.5887987E7)</f>
        <v>15887987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IFERROR(__xludf.DUMMYFUNCTION("""COMPUTED_VALUE"""),1594.87)</f>
        <v>1594.87</v>
      </c>
      <c r="D364" s="2">
        <f>IFERROR(__xludf.DUMMYFUNCTION("""COMPUTED_VALUE"""),45820.66666666667)</f>
        <v>45820.66667</v>
      </c>
      <c r="E364" s="1">
        <f>IFERROR(__xludf.DUMMYFUNCTION("""COMPUTED_VALUE"""),1613.53)</f>
        <v>1613.53</v>
      </c>
      <c r="G364" s="2">
        <f>IFERROR(__xludf.DUMMYFUNCTION("""COMPUTED_VALUE"""),45820.66666666667)</f>
        <v>45820.66667</v>
      </c>
      <c r="H364" s="1">
        <f>IFERROR(__xludf.DUMMYFUNCTION("""COMPUTED_VALUE"""),1588.99)</f>
        <v>1588.99</v>
      </c>
      <c r="J364" s="2">
        <f>IFERROR(__xludf.DUMMYFUNCTION("""COMPUTED_VALUE"""),45820.66666666667)</f>
        <v>45820.66667</v>
      </c>
      <c r="K364" s="1">
        <f>IFERROR(__xludf.DUMMYFUNCTION("""COMPUTED_VALUE"""),1595.62)</f>
        <v>1595.62</v>
      </c>
      <c r="M364" s="2">
        <f>IFERROR(__xludf.DUMMYFUNCTION("""COMPUTED_VALUE"""),45820.66666666667)</f>
        <v>45820.66667</v>
      </c>
      <c r="N364" s="1">
        <f>IFERROR(__xludf.DUMMYFUNCTION("""COMPUTED_VALUE"""),1.7676099E7)</f>
        <v>17676099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IFERROR(__xludf.DUMMYFUNCTION("""COMPUTED_VALUE"""),1583.46)</f>
        <v>1583.46</v>
      </c>
      <c r="D365" s="2">
        <f>IFERROR(__xludf.DUMMYFUNCTION("""COMPUTED_VALUE"""),45821.66666666667)</f>
        <v>45821.66667</v>
      </c>
      <c r="E365" s="1">
        <f>IFERROR(__xludf.DUMMYFUNCTION("""COMPUTED_VALUE"""),1602.0)</f>
        <v>1602</v>
      </c>
      <c r="G365" s="2">
        <f>IFERROR(__xludf.DUMMYFUNCTION("""COMPUTED_VALUE"""),45821.66666666667)</f>
        <v>45821.66667</v>
      </c>
      <c r="H365" s="1">
        <f>IFERROR(__xludf.DUMMYFUNCTION("""COMPUTED_VALUE"""),1578.11)</f>
        <v>1578.11</v>
      </c>
      <c r="J365" s="2">
        <f>IFERROR(__xludf.DUMMYFUNCTION("""COMPUTED_VALUE"""),45821.66666666667)</f>
        <v>45821.66667</v>
      </c>
      <c r="K365" s="1">
        <f>IFERROR(__xludf.DUMMYFUNCTION("""COMPUTED_VALUE"""),1590.33)</f>
        <v>1590.33</v>
      </c>
      <c r="M365" s="2">
        <f>IFERROR(__xludf.DUMMYFUNCTION("""COMPUTED_VALUE"""),45821.66666666667)</f>
        <v>45821.66667</v>
      </c>
      <c r="N365" s="1">
        <f>IFERROR(__xludf.DUMMYFUNCTION("""COMPUTED_VALUE"""),1.8074701E7)</f>
        <v>18074701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IFERROR(__xludf.DUMMYFUNCTION("""COMPUTED_VALUE"""),1593.17)</f>
        <v>1593.17</v>
      </c>
      <c r="D366" s="2">
        <f>IFERROR(__xludf.DUMMYFUNCTION("""COMPUTED_VALUE"""),45824.66666666667)</f>
        <v>45824.66667</v>
      </c>
      <c r="E366" s="1">
        <f>IFERROR(__xludf.DUMMYFUNCTION("""COMPUTED_VALUE"""),1638.16)</f>
        <v>1638.16</v>
      </c>
      <c r="G366" s="2">
        <f>IFERROR(__xludf.DUMMYFUNCTION("""COMPUTED_VALUE"""),45824.66666666667)</f>
        <v>45824.66667</v>
      </c>
      <c r="H366" s="1">
        <f>IFERROR(__xludf.DUMMYFUNCTION("""COMPUTED_VALUE"""),1593.17)</f>
        <v>1593.17</v>
      </c>
      <c r="J366" s="2">
        <f>IFERROR(__xludf.DUMMYFUNCTION("""COMPUTED_VALUE"""),45824.66666666667)</f>
        <v>45824.66667</v>
      </c>
      <c r="K366" s="1">
        <f>IFERROR(__xludf.DUMMYFUNCTION("""COMPUTED_VALUE"""),1637.53)</f>
        <v>1637.53</v>
      </c>
      <c r="M366" s="2">
        <f>IFERROR(__xludf.DUMMYFUNCTION("""COMPUTED_VALUE"""),45824.66666666667)</f>
        <v>45824.66667</v>
      </c>
      <c r="N366" s="1">
        <f>IFERROR(__xludf.DUMMYFUNCTION("""COMPUTED_VALUE"""),2.081176E7)</f>
        <v>20811760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IFERROR(__xludf.DUMMYFUNCTION("""COMPUTED_VALUE"""),1635.45)</f>
        <v>1635.45</v>
      </c>
      <c r="D367" s="2">
        <f>IFERROR(__xludf.DUMMYFUNCTION("""COMPUTED_VALUE"""),45825.66666666667)</f>
        <v>45825.66667</v>
      </c>
      <c r="E367" s="1">
        <f>IFERROR(__xludf.DUMMYFUNCTION("""COMPUTED_VALUE"""),1638.78)</f>
        <v>1638.78</v>
      </c>
      <c r="G367" s="2">
        <f>IFERROR(__xludf.DUMMYFUNCTION("""COMPUTED_VALUE"""),45825.66666666667)</f>
        <v>45825.66667</v>
      </c>
      <c r="H367" s="1">
        <f>IFERROR(__xludf.DUMMYFUNCTION("""COMPUTED_VALUE"""),1623.95)</f>
        <v>1623.95</v>
      </c>
      <c r="J367" s="2">
        <f>IFERROR(__xludf.DUMMYFUNCTION("""COMPUTED_VALUE"""),45825.66666666667)</f>
        <v>45825.66667</v>
      </c>
      <c r="K367" s="1">
        <f>IFERROR(__xludf.DUMMYFUNCTION("""COMPUTED_VALUE"""),1631.57)</f>
        <v>1631.57</v>
      </c>
      <c r="M367" s="2">
        <f>IFERROR(__xludf.DUMMYFUNCTION("""COMPUTED_VALUE"""),45825.66666666667)</f>
        <v>45825.66667</v>
      </c>
      <c r="N367" s="1">
        <f>IFERROR(__xludf.DUMMYFUNCTION("""COMPUTED_VALUE"""),1.8901334E7)</f>
        <v>18901334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IFERROR(__xludf.DUMMYFUNCTION("""COMPUTED_VALUE"""),1632.16)</f>
        <v>1632.16</v>
      </c>
      <c r="D368" s="2">
        <f>IFERROR(__xludf.DUMMYFUNCTION("""COMPUTED_VALUE"""),45826.66666666667)</f>
        <v>45826.66667</v>
      </c>
      <c r="E368" s="1">
        <f>IFERROR(__xludf.DUMMYFUNCTION("""COMPUTED_VALUE"""),1659.33)</f>
        <v>1659.33</v>
      </c>
      <c r="G368" s="2">
        <f>IFERROR(__xludf.DUMMYFUNCTION("""COMPUTED_VALUE"""),45826.66666666667)</f>
        <v>45826.66667</v>
      </c>
      <c r="H368" s="1">
        <f>IFERROR(__xludf.DUMMYFUNCTION("""COMPUTED_VALUE"""),1632.16)</f>
        <v>1632.16</v>
      </c>
      <c r="J368" s="2">
        <f>IFERROR(__xludf.DUMMYFUNCTION("""COMPUTED_VALUE"""),45826.66666666667)</f>
        <v>45826.66667</v>
      </c>
      <c r="K368" s="1">
        <f>IFERROR(__xludf.DUMMYFUNCTION("""COMPUTED_VALUE"""),1645.15)</f>
        <v>1645.15</v>
      </c>
      <c r="M368" s="2">
        <f>IFERROR(__xludf.DUMMYFUNCTION("""COMPUTED_VALUE"""),45826.66666666667)</f>
        <v>45826.66667</v>
      </c>
      <c r="N368" s="1">
        <f>IFERROR(__xludf.DUMMYFUNCTION("""COMPUTED_VALUE"""),2.0243449E7)</f>
        <v>20243449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IFERROR(__xludf.DUMMYFUNCTION("""COMPUTED_VALUE"""),1648.22)</f>
        <v>1648.22</v>
      </c>
      <c r="D369" s="2">
        <f>IFERROR(__xludf.DUMMYFUNCTION("""COMPUTED_VALUE"""),45828.66666666667)</f>
        <v>45828.66667</v>
      </c>
      <c r="E369" s="1">
        <f>IFERROR(__xludf.DUMMYFUNCTION("""COMPUTED_VALUE"""),1660.97)</f>
        <v>1660.97</v>
      </c>
      <c r="G369" s="2">
        <f>IFERROR(__xludf.DUMMYFUNCTION("""COMPUTED_VALUE"""),45828.66666666667)</f>
        <v>45828.66667</v>
      </c>
      <c r="H369" s="1">
        <f>IFERROR(__xludf.DUMMYFUNCTION("""COMPUTED_VALUE"""),1636.17)</f>
        <v>1636.17</v>
      </c>
      <c r="J369" s="2">
        <f>IFERROR(__xludf.DUMMYFUNCTION("""COMPUTED_VALUE"""),45828.66666666667)</f>
        <v>45828.66667</v>
      </c>
      <c r="K369" s="1">
        <f>IFERROR(__xludf.DUMMYFUNCTION("""COMPUTED_VALUE"""),1641.88)</f>
        <v>1641.88</v>
      </c>
      <c r="M369" s="2">
        <f>IFERROR(__xludf.DUMMYFUNCTION("""COMPUTED_VALUE"""),45828.66666666667)</f>
        <v>45828.66667</v>
      </c>
      <c r="N369" s="1">
        <f>IFERROR(__xludf.DUMMYFUNCTION("""COMPUTED_VALUE"""),3.2843722E7)</f>
        <v>32843722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IFERROR(__xludf.DUMMYFUNCTION("""COMPUTED_VALUE"""),1640.16)</f>
        <v>1640.16</v>
      </c>
      <c r="D370" s="2">
        <f>IFERROR(__xludf.DUMMYFUNCTION("""COMPUTED_VALUE"""),45831.66666666667)</f>
        <v>45831.66667</v>
      </c>
      <c r="E370" s="1">
        <f>IFERROR(__xludf.DUMMYFUNCTION("""COMPUTED_VALUE"""),1671.52)</f>
        <v>1671.52</v>
      </c>
      <c r="G370" s="2">
        <f>IFERROR(__xludf.DUMMYFUNCTION("""COMPUTED_VALUE"""),45831.66666666667)</f>
        <v>45831.66667</v>
      </c>
      <c r="H370" s="1">
        <f>IFERROR(__xludf.DUMMYFUNCTION("""COMPUTED_VALUE"""),1632.21)</f>
        <v>1632.21</v>
      </c>
      <c r="J370" s="2">
        <f>IFERROR(__xludf.DUMMYFUNCTION("""COMPUTED_VALUE"""),45831.66666666667)</f>
        <v>45831.66667</v>
      </c>
      <c r="K370" s="1">
        <f>IFERROR(__xludf.DUMMYFUNCTION("""COMPUTED_VALUE"""),1670.28)</f>
        <v>1670.28</v>
      </c>
      <c r="M370" s="2">
        <f>IFERROR(__xludf.DUMMYFUNCTION("""COMPUTED_VALUE"""),45831.66666666667)</f>
        <v>45831.66667</v>
      </c>
      <c r="N370" s="1">
        <f>IFERROR(__xludf.DUMMYFUNCTION("""COMPUTED_VALUE"""),1.8209945E7)</f>
        <v>18209945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IFERROR(__xludf.DUMMYFUNCTION("""COMPUTED_VALUE"""),1681.92)</f>
        <v>1681.92</v>
      </c>
      <c r="D371" s="2">
        <f>IFERROR(__xludf.DUMMYFUNCTION("""COMPUTED_VALUE"""),45832.66666666667)</f>
        <v>45832.66667</v>
      </c>
      <c r="E371" s="1">
        <f>IFERROR(__xludf.DUMMYFUNCTION("""COMPUTED_VALUE"""),1695.55)</f>
        <v>1695.55</v>
      </c>
      <c r="G371" s="2">
        <f>IFERROR(__xludf.DUMMYFUNCTION("""COMPUTED_VALUE"""),45832.66666666667)</f>
        <v>45832.66667</v>
      </c>
      <c r="H371" s="1">
        <f>IFERROR(__xludf.DUMMYFUNCTION("""COMPUTED_VALUE"""),1672.01)</f>
        <v>1672.01</v>
      </c>
      <c r="J371" s="2">
        <f>IFERROR(__xludf.DUMMYFUNCTION("""COMPUTED_VALUE"""),45832.66666666667)</f>
        <v>45832.66667</v>
      </c>
      <c r="K371" s="1">
        <f>IFERROR(__xludf.DUMMYFUNCTION("""COMPUTED_VALUE"""),1694.15)</f>
        <v>1694.15</v>
      </c>
      <c r="M371" s="2">
        <f>IFERROR(__xludf.DUMMYFUNCTION("""COMPUTED_VALUE"""),45832.66666666667)</f>
        <v>45832.66667</v>
      </c>
      <c r="N371" s="1">
        <f>IFERROR(__xludf.DUMMYFUNCTION("""COMPUTED_VALUE"""),1.918702E7)</f>
        <v>19187020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IFERROR(__xludf.DUMMYFUNCTION("""COMPUTED_VALUE"""),1695.69)</f>
        <v>1695.69</v>
      </c>
      <c r="D372" s="2">
        <f>IFERROR(__xludf.DUMMYFUNCTION("""COMPUTED_VALUE"""),45833.66666666667)</f>
        <v>45833.66667</v>
      </c>
      <c r="E372" s="1">
        <f>IFERROR(__xludf.DUMMYFUNCTION("""COMPUTED_VALUE"""),1700.27)</f>
        <v>1700.27</v>
      </c>
      <c r="G372" s="2">
        <f>IFERROR(__xludf.DUMMYFUNCTION("""COMPUTED_VALUE"""),45833.66666666667)</f>
        <v>45833.66667</v>
      </c>
      <c r="H372" s="1">
        <f>IFERROR(__xludf.DUMMYFUNCTION("""COMPUTED_VALUE"""),1674.42)</f>
        <v>1674.42</v>
      </c>
      <c r="J372" s="2">
        <f>IFERROR(__xludf.DUMMYFUNCTION("""COMPUTED_VALUE"""),45833.66666666667)</f>
        <v>45833.66667</v>
      </c>
      <c r="K372" s="1">
        <f>IFERROR(__xludf.DUMMYFUNCTION("""COMPUTED_VALUE"""),1676.42)</f>
        <v>1676.42</v>
      </c>
      <c r="M372" s="2">
        <f>IFERROR(__xludf.DUMMYFUNCTION("""COMPUTED_VALUE"""),45833.66666666667)</f>
        <v>45833.66667</v>
      </c>
      <c r="N372" s="1">
        <f>IFERROR(__xludf.DUMMYFUNCTION("""COMPUTED_VALUE"""),1.9323883E7)</f>
        <v>19323883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IFERROR(__xludf.DUMMYFUNCTION("""COMPUTED_VALUE"""),1679.26)</f>
        <v>1679.26</v>
      </c>
      <c r="D373" s="2">
        <f>IFERROR(__xludf.DUMMYFUNCTION("""COMPUTED_VALUE"""),45834.66666666667)</f>
        <v>45834.66667</v>
      </c>
      <c r="E373" s="1">
        <f>IFERROR(__xludf.DUMMYFUNCTION("""COMPUTED_VALUE"""),1691.45)</f>
        <v>1691.45</v>
      </c>
      <c r="G373" s="2">
        <f>IFERROR(__xludf.DUMMYFUNCTION("""COMPUTED_VALUE"""),45834.66666666667)</f>
        <v>45834.66667</v>
      </c>
      <c r="H373" s="1">
        <f>IFERROR(__xludf.DUMMYFUNCTION("""COMPUTED_VALUE"""),1674.16)</f>
        <v>1674.16</v>
      </c>
      <c r="J373" s="2">
        <f>IFERROR(__xludf.DUMMYFUNCTION("""COMPUTED_VALUE"""),45834.66666666667)</f>
        <v>45834.66667</v>
      </c>
      <c r="K373" s="1">
        <f>IFERROR(__xludf.DUMMYFUNCTION("""COMPUTED_VALUE"""),1686.8)</f>
        <v>1686.8</v>
      </c>
      <c r="M373" s="2">
        <f>IFERROR(__xludf.DUMMYFUNCTION("""COMPUTED_VALUE"""),45834.66666666667)</f>
        <v>45834.66667</v>
      </c>
      <c r="N373" s="1">
        <f>IFERROR(__xludf.DUMMYFUNCTION("""COMPUTED_VALUE"""),1.5052868E7)</f>
        <v>15052868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IFERROR(__xludf.DUMMYFUNCTION("""COMPUTED_VALUE"""),1688.48)</f>
        <v>1688.48</v>
      </c>
      <c r="D374" s="2">
        <f>IFERROR(__xludf.DUMMYFUNCTION("""COMPUTED_VALUE"""),45835.66666666667)</f>
        <v>45835.66667</v>
      </c>
      <c r="E374" s="1">
        <f>IFERROR(__xludf.DUMMYFUNCTION("""COMPUTED_VALUE"""),1698.85)</f>
        <v>1698.85</v>
      </c>
      <c r="G374" s="2">
        <f>IFERROR(__xludf.DUMMYFUNCTION("""COMPUTED_VALUE"""),45835.66666666667)</f>
        <v>45835.66667</v>
      </c>
      <c r="H374" s="1">
        <f>IFERROR(__xludf.DUMMYFUNCTION("""COMPUTED_VALUE"""),1681.33)</f>
        <v>1681.33</v>
      </c>
      <c r="J374" s="2">
        <f>IFERROR(__xludf.DUMMYFUNCTION("""COMPUTED_VALUE"""),45835.66666666667)</f>
        <v>45835.66667</v>
      </c>
      <c r="K374" s="1">
        <f>IFERROR(__xludf.DUMMYFUNCTION("""COMPUTED_VALUE"""),1697.29)</f>
        <v>1697.29</v>
      </c>
      <c r="M374" s="2">
        <f>IFERROR(__xludf.DUMMYFUNCTION("""COMPUTED_VALUE"""),45835.66666666667)</f>
        <v>45835.66667</v>
      </c>
      <c r="N374" s="1">
        <f>IFERROR(__xludf.DUMMYFUNCTION("""COMPUTED_VALUE"""),2.9519737E7)</f>
        <v>29519737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IFERROR(__xludf.DUMMYFUNCTION("""COMPUTED_VALUE"""),1700.54)</f>
        <v>1700.54</v>
      </c>
      <c r="D375" s="2">
        <f>IFERROR(__xludf.DUMMYFUNCTION("""COMPUTED_VALUE"""),45838.66666666667)</f>
        <v>45838.66667</v>
      </c>
      <c r="E375" s="1">
        <f>IFERROR(__xludf.DUMMYFUNCTION("""COMPUTED_VALUE"""),1704.52)</f>
        <v>1704.52</v>
      </c>
      <c r="G375" s="2">
        <f>IFERROR(__xludf.DUMMYFUNCTION("""COMPUTED_VALUE"""),45838.66666666667)</f>
        <v>45838.66667</v>
      </c>
      <c r="H375" s="1">
        <f>IFERROR(__xludf.DUMMYFUNCTION("""COMPUTED_VALUE"""),1680.28)</f>
        <v>1680.28</v>
      </c>
      <c r="J375" s="2">
        <f>IFERROR(__xludf.DUMMYFUNCTION("""COMPUTED_VALUE"""),45838.66666666667)</f>
        <v>45838.66667</v>
      </c>
      <c r="K375" s="1">
        <f>IFERROR(__xludf.DUMMYFUNCTION("""COMPUTED_VALUE"""),1704.03)</f>
        <v>1704.03</v>
      </c>
      <c r="M375" s="2">
        <f>IFERROR(__xludf.DUMMYFUNCTION("""COMPUTED_VALUE"""),45838.66666666667)</f>
        <v>45838.66667</v>
      </c>
      <c r="N375" s="1">
        <f>IFERROR(__xludf.DUMMYFUNCTION("""COMPUTED_VALUE"""),2.1410687E7)</f>
        <v>21410687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IFERROR(__xludf.DUMMYFUNCTION("""COMPUTED_VALUE"""),1704.93)</f>
        <v>1704.93</v>
      </c>
      <c r="D376" s="2">
        <f>IFERROR(__xludf.DUMMYFUNCTION("""COMPUTED_VALUE"""),45839.66666666667)</f>
        <v>45839.66667</v>
      </c>
      <c r="E376" s="1">
        <f>IFERROR(__xludf.DUMMYFUNCTION("""COMPUTED_VALUE"""),1710.74)</f>
        <v>1710.74</v>
      </c>
      <c r="G376" s="2">
        <f>IFERROR(__xludf.DUMMYFUNCTION("""COMPUTED_VALUE"""),45839.66666666667)</f>
        <v>45839.66667</v>
      </c>
      <c r="H376" s="1">
        <f>IFERROR(__xludf.DUMMYFUNCTION("""COMPUTED_VALUE"""),1670.79)</f>
        <v>1670.79</v>
      </c>
      <c r="J376" s="2">
        <f>IFERROR(__xludf.DUMMYFUNCTION("""COMPUTED_VALUE"""),45839.66666666667)</f>
        <v>45839.66667</v>
      </c>
      <c r="K376" s="1">
        <f>IFERROR(__xludf.DUMMYFUNCTION("""COMPUTED_VALUE"""),1677.16)</f>
        <v>1677.16</v>
      </c>
      <c r="M376" s="2">
        <f>IFERROR(__xludf.DUMMYFUNCTION("""COMPUTED_VALUE"""),45839.66666666667)</f>
        <v>45839.66667</v>
      </c>
      <c r="N376" s="1">
        <f>IFERROR(__xludf.DUMMYFUNCTION("""COMPUTED_VALUE"""),2.603237E7)</f>
        <v>26032370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IFERROR(__xludf.DUMMYFUNCTION("""COMPUTED_VALUE"""),1670.13)</f>
        <v>1670.13</v>
      </c>
      <c r="D377" s="2">
        <f>IFERROR(__xludf.DUMMYFUNCTION("""COMPUTED_VALUE"""),45840.66666666667)</f>
        <v>45840.66667</v>
      </c>
      <c r="E377" s="1">
        <f>IFERROR(__xludf.DUMMYFUNCTION("""COMPUTED_VALUE"""),1699.07)</f>
        <v>1699.07</v>
      </c>
      <c r="G377" s="2">
        <f>IFERROR(__xludf.DUMMYFUNCTION("""COMPUTED_VALUE"""),45840.66666666667)</f>
        <v>45840.66667</v>
      </c>
      <c r="H377" s="1">
        <f>IFERROR(__xludf.DUMMYFUNCTION("""COMPUTED_VALUE"""),1670.13)</f>
        <v>1670.13</v>
      </c>
      <c r="J377" s="2">
        <f>IFERROR(__xludf.DUMMYFUNCTION("""COMPUTED_VALUE"""),45840.66666666667)</f>
        <v>45840.66667</v>
      </c>
      <c r="K377" s="1">
        <f>IFERROR(__xludf.DUMMYFUNCTION("""COMPUTED_VALUE"""),1684.93)</f>
        <v>1684.93</v>
      </c>
      <c r="M377" s="2">
        <f>IFERROR(__xludf.DUMMYFUNCTION("""COMPUTED_VALUE"""),45840.66666666667)</f>
        <v>45840.66667</v>
      </c>
      <c r="N377" s="1">
        <f>IFERROR(__xludf.DUMMYFUNCTION("""COMPUTED_VALUE"""),2.0525905E7)</f>
        <v>20525905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IFERROR(__xludf.DUMMYFUNCTION("""COMPUTED_VALUE"""),1687.26)</f>
        <v>1687.26</v>
      </c>
      <c r="D378" s="2">
        <f>IFERROR(__xludf.DUMMYFUNCTION("""COMPUTED_VALUE"""),45841.54166666667)</f>
        <v>45841.54167</v>
      </c>
      <c r="E378" s="1">
        <f>IFERROR(__xludf.DUMMYFUNCTION("""COMPUTED_VALUE"""),1694.03)</f>
        <v>1694.03</v>
      </c>
      <c r="G378" s="2">
        <f>IFERROR(__xludf.DUMMYFUNCTION("""COMPUTED_VALUE"""),45841.54166666667)</f>
        <v>45841.54167</v>
      </c>
      <c r="H378" s="1">
        <f>IFERROR(__xludf.DUMMYFUNCTION("""COMPUTED_VALUE"""),1677.08)</f>
        <v>1677.08</v>
      </c>
      <c r="J378" s="2">
        <f>IFERROR(__xludf.DUMMYFUNCTION("""COMPUTED_VALUE"""),45841.54166666667)</f>
        <v>45841.54167</v>
      </c>
      <c r="K378" s="1">
        <f>IFERROR(__xludf.DUMMYFUNCTION("""COMPUTED_VALUE"""),1687.35)</f>
        <v>1687.35</v>
      </c>
      <c r="M378" s="2">
        <f>IFERROR(__xludf.DUMMYFUNCTION("""COMPUTED_VALUE"""),45841.54166666667)</f>
        <v>45841.54167</v>
      </c>
      <c r="N378" s="1">
        <f>IFERROR(__xludf.DUMMYFUNCTION("""COMPUTED_VALUE"""),1.0335334E7)</f>
        <v>10335334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IFERROR(__xludf.DUMMYFUNCTION("""COMPUTED_VALUE"""),1689.34)</f>
        <v>1689.34</v>
      </c>
      <c r="D379" s="2">
        <f>IFERROR(__xludf.DUMMYFUNCTION("""COMPUTED_VALUE"""),45845.66666666667)</f>
        <v>45845.66667</v>
      </c>
      <c r="E379" s="1">
        <f>IFERROR(__xludf.DUMMYFUNCTION("""COMPUTED_VALUE"""),1713.26)</f>
        <v>1713.26</v>
      </c>
      <c r="G379" s="2">
        <f>IFERROR(__xludf.DUMMYFUNCTION("""COMPUTED_VALUE"""),45845.66666666667)</f>
        <v>45845.66667</v>
      </c>
      <c r="H379" s="1">
        <f>IFERROR(__xludf.DUMMYFUNCTION("""COMPUTED_VALUE"""),1684.76)</f>
        <v>1684.76</v>
      </c>
      <c r="J379" s="2">
        <f>IFERROR(__xludf.DUMMYFUNCTION("""COMPUTED_VALUE"""),45845.66666666667)</f>
        <v>45845.66667</v>
      </c>
      <c r="K379" s="1">
        <f>IFERROR(__xludf.DUMMYFUNCTION("""COMPUTED_VALUE"""),1709.13)</f>
        <v>1709.13</v>
      </c>
      <c r="M379" s="2">
        <f>IFERROR(__xludf.DUMMYFUNCTION("""COMPUTED_VALUE"""),45845.66666666667)</f>
        <v>45845.66667</v>
      </c>
      <c r="N379" s="1">
        <f>IFERROR(__xludf.DUMMYFUNCTION("""COMPUTED_VALUE"""),1.8816725E7)</f>
        <v>18816725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IFERROR(__xludf.DUMMYFUNCTION("""COMPUTED_VALUE"""),1708.96)</f>
        <v>1708.96</v>
      </c>
      <c r="D380" s="2">
        <f>IFERROR(__xludf.DUMMYFUNCTION("""COMPUTED_VALUE"""),45846.66666666667)</f>
        <v>45846.66667</v>
      </c>
      <c r="E380" s="1">
        <f>IFERROR(__xludf.DUMMYFUNCTION("""COMPUTED_VALUE"""),1708.96)</f>
        <v>1708.96</v>
      </c>
      <c r="G380" s="2">
        <f>IFERROR(__xludf.DUMMYFUNCTION("""COMPUTED_VALUE"""),45846.66666666667)</f>
        <v>45846.66667</v>
      </c>
      <c r="H380" s="1">
        <f>IFERROR(__xludf.DUMMYFUNCTION("""COMPUTED_VALUE"""),1675.78)</f>
        <v>1675.78</v>
      </c>
      <c r="J380" s="2">
        <f>IFERROR(__xludf.DUMMYFUNCTION("""COMPUTED_VALUE"""),45846.66666666667)</f>
        <v>45846.66667</v>
      </c>
      <c r="K380" s="1">
        <f>IFERROR(__xludf.DUMMYFUNCTION("""COMPUTED_VALUE"""),1686.01)</f>
        <v>1686.01</v>
      </c>
      <c r="M380" s="2">
        <f>IFERROR(__xludf.DUMMYFUNCTION("""COMPUTED_VALUE"""),45846.66666666667)</f>
        <v>45846.66667</v>
      </c>
      <c r="N380" s="1">
        <f>IFERROR(__xludf.DUMMYFUNCTION("""COMPUTED_VALUE"""),1.9698287E7)</f>
        <v>19698287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IFERROR(__xludf.DUMMYFUNCTION("""COMPUTED_VALUE"""),1692.72)</f>
        <v>1692.72</v>
      </c>
      <c r="D381" s="2">
        <f>IFERROR(__xludf.DUMMYFUNCTION("""COMPUTED_VALUE"""),45847.66666666667)</f>
        <v>45847.66667</v>
      </c>
      <c r="E381" s="1">
        <f>IFERROR(__xludf.DUMMYFUNCTION("""COMPUTED_VALUE"""),1701.01)</f>
        <v>1701.01</v>
      </c>
      <c r="G381" s="2">
        <f>IFERROR(__xludf.DUMMYFUNCTION("""COMPUTED_VALUE"""),45847.66666666667)</f>
        <v>45847.66667</v>
      </c>
      <c r="H381" s="1">
        <f>IFERROR(__xludf.DUMMYFUNCTION("""COMPUTED_VALUE"""),1681.37)</f>
        <v>1681.37</v>
      </c>
      <c r="J381" s="2">
        <f>IFERROR(__xludf.DUMMYFUNCTION("""COMPUTED_VALUE"""),45847.66666666667)</f>
        <v>45847.66667</v>
      </c>
      <c r="K381" s="1">
        <f>IFERROR(__xludf.DUMMYFUNCTION("""COMPUTED_VALUE"""),1700.6)</f>
        <v>1700.6</v>
      </c>
      <c r="M381" s="2">
        <f>IFERROR(__xludf.DUMMYFUNCTION("""COMPUTED_VALUE"""),45847.66666666667)</f>
        <v>45847.66667</v>
      </c>
      <c r="N381" s="1">
        <f>IFERROR(__xludf.DUMMYFUNCTION("""COMPUTED_VALUE"""),1.4509183E7)</f>
        <v>14509183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IFERROR(__xludf.DUMMYFUNCTION("""COMPUTED_VALUE"""),1698.69)</f>
        <v>1698.69</v>
      </c>
      <c r="D382" s="2">
        <f>IFERROR(__xludf.DUMMYFUNCTION("""COMPUTED_VALUE"""),45848.66666666667)</f>
        <v>45848.66667</v>
      </c>
      <c r="E382" s="1">
        <f>IFERROR(__xludf.DUMMYFUNCTION("""COMPUTED_VALUE"""),1705.18)</f>
        <v>1705.18</v>
      </c>
      <c r="G382" s="2">
        <f>IFERROR(__xludf.DUMMYFUNCTION("""COMPUTED_VALUE"""),45848.66666666667)</f>
        <v>45848.66667</v>
      </c>
      <c r="H382" s="1">
        <f>IFERROR(__xludf.DUMMYFUNCTION("""COMPUTED_VALUE"""),1662.13)</f>
        <v>1662.13</v>
      </c>
      <c r="J382" s="2">
        <f>IFERROR(__xludf.DUMMYFUNCTION("""COMPUTED_VALUE"""),45848.66666666667)</f>
        <v>45848.66667</v>
      </c>
      <c r="K382" s="1">
        <f>IFERROR(__xludf.DUMMYFUNCTION("""COMPUTED_VALUE"""),1675.61)</f>
        <v>1675.61</v>
      </c>
      <c r="M382" s="2">
        <f>IFERROR(__xludf.DUMMYFUNCTION("""COMPUTED_VALUE"""),45848.66666666667)</f>
        <v>45848.66667</v>
      </c>
      <c r="N382" s="1">
        <f>IFERROR(__xludf.DUMMYFUNCTION("""COMPUTED_VALUE"""),1.5696958E7)</f>
        <v>15696958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IFERROR(__xludf.DUMMYFUNCTION("""COMPUTED_VALUE"""),1677.37)</f>
        <v>1677.37</v>
      </c>
      <c r="D383" s="2">
        <f>IFERROR(__xludf.DUMMYFUNCTION("""COMPUTED_VALUE"""),45849.66666666667)</f>
        <v>45849.66667</v>
      </c>
      <c r="E383" s="1">
        <f>IFERROR(__xludf.DUMMYFUNCTION("""COMPUTED_VALUE"""),1686.67)</f>
        <v>1686.67</v>
      </c>
      <c r="G383" s="2">
        <f>IFERROR(__xludf.DUMMYFUNCTION("""COMPUTED_VALUE"""),45849.66666666667)</f>
        <v>45849.66667</v>
      </c>
      <c r="H383" s="1">
        <f>IFERROR(__xludf.DUMMYFUNCTION("""COMPUTED_VALUE"""),1663.02)</f>
        <v>1663.02</v>
      </c>
      <c r="J383" s="2">
        <f>IFERROR(__xludf.DUMMYFUNCTION("""COMPUTED_VALUE"""),45849.66666666667)</f>
        <v>45849.66667</v>
      </c>
      <c r="K383" s="1">
        <f>IFERROR(__xludf.DUMMYFUNCTION("""COMPUTED_VALUE"""),1666.32)</f>
        <v>1666.32</v>
      </c>
      <c r="M383" s="2">
        <f>IFERROR(__xludf.DUMMYFUNCTION("""COMPUTED_VALUE"""),45849.66666666667)</f>
        <v>45849.66667</v>
      </c>
      <c r="N383" s="1">
        <f>IFERROR(__xludf.DUMMYFUNCTION("""COMPUTED_VALUE"""),1.4355431E7)</f>
        <v>14355431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IFERROR(__xludf.DUMMYFUNCTION("""COMPUTED_VALUE"""),1670.38)</f>
        <v>1670.38</v>
      </c>
      <c r="D384" s="2">
        <f>IFERROR(__xludf.DUMMYFUNCTION("""COMPUTED_VALUE"""),45852.66666666667)</f>
        <v>45852.66667</v>
      </c>
      <c r="E384" s="1">
        <f>IFERROR(__xludf.DUMMYFUNCTION("""COMPUTED_VALUE"""),1715.28)</f>
        <v>1715.28</v>
      </c>
      <c r="G384" s="2">
        <f>IFERROR(__xludf.DUMMYFUNCTION("""COMPUTED_VALUE"""),45852.66666666667)</f>
        <v>45852.66667</v>
      </c>
      <c r="H384" s="1">
        <f>IFERROR(__xludf.DUMMYFUNCTION("""COMPUTED_VALUE"""),1670.31)</f>
        <v>1670.31</v>
      </c>
      <c r="J384" s="2">
        <f>IFERROR(__xludf.DUMMYFUNCTION("""COMPUTED_VALUE"""),45852.66666666667)</f>
        <v>45852.66667</v>
      </c>
      <c r="K384" s="1">
        <f>IFERROR(__xludf.DUMMYFUNCTION("""COMPUTED_VALUE"""),1712.99)</f>
        <v>1712.99</v>
      </c>
      <c r="M384" s="2">
        <f>IFERROR(__xludf.DUMMYFUNCTION("""COMPUTED_VALUE"""),45852.66666666667)</f>
        <v>45852.66667</v>
      </c>
      <c r="N384" s="1">
        <f>IFERROR(__xludf.DUMMYFUNCTION("""COMPUTED_VALUE"""),1.7885398E7)</f>
        <v>17885398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IFERROR(__xludf.DUMMYFUNCTION("""COMPUTED_VALUE"""),1711.67)</f>
        <v>1711.67</v>
      </c>
      <c r="D385" s="2">
        <f>IFERROR(__xludf.DUMMYFUNCTION("""COMPUTED_VALUE"""),45853.66666666667)</f>
        <v>45853.66667</v>
      </c>
      <c r="E385" s="1">
        <f>IFERROR(__xludf.DUMMYFUNCTION("""COMPUTED_VALUE"""),1722.68)</f>
        <v>1722.68</v>
      </c>
      <c r="G385" s="2">
        <f>IFERROR(__xludf.DUMMYFUNCTION("""COMPUTED_VALUE"""),45853.66666666667)</f>
        <v>45853.66667</v>
      </c>
      <c r="H385" s="1">
        <f>IFERROR(__xludf.DUMMYFUNCTION("""COMPUTED_VALUE"""),1696.71)</f>
        <v>1696.71</v>
      </c>
      <c r="J385" s="2">
        <f>IFERROR(__xludf.DUMMYFUNCTION("""COMPUTED_VALUE"""),45853.66666666667)</f>
        <v>45853.66667</v>
      </c>
      <c r="K385" s="1">
        <f>IFERROR(__xludf.DUMMYFUNCTION("""COMPUTED_VALUE"""),1713.17)</f>
        <v>1713.17</v>
      </c>
      <c r="M385" s="2">
        <f>IFERROR(__xludf.DUMMYFUNCTION("""COMPUTED_VALUE"""),45853.66666666667)</f>
        <v>45853.66667</v>
      </c>
      <c r="N385" s="1">
        <f>IFERROR(__xludf.DUMMYFUNCTION("""COMPUTED_VALUE"""),1.9505743E7)</f>
        <v>19505743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IFERROR(__xludf.DUMMYFUNCTION("""COMPUTED_VALUE"""),1713.72)</f>
        <v>1713.72</v>
      </c>
      <c r="D386" s="2">
        <f>IFERROR(__xludf.DUMMYFUNCTION("""COMPUTED_VALUE"""),45854.66666666667)</f>
        <v>45854.66667</v>
      </c>
      <c r="E386" s="1">
        <f>IFERROR(__xludf.DUMMYFUNCTION("""COMPUTED_VALUE"""),1764.54)</f>
        <v>1764.54</v>
      </c>
      <c r="G386" s="2">
        <f>IFERROR(__xludf.DUMMYFUNCTION("""COMPUTED_VALUE"""),45854.66666666667)</f>
        <v>45854.66667</v>
      </c>
      <c r="H386" s="1">
        <f>IFERROR(__xludf.DUMMYFUNCTION("""COMPUTED_VALUE"""),1713.72)</f>
        <v>1713.72</v>
      </c>
      <c r="J386" s="2">
        <f>IFERROR(__xludf.DUMMYFUNCTION("""COMPUTED_VALUE"""),45854.66666666667)</f>
        <v>45854.66667</v>
      </c>
      <c r="K386" s="1">
        <f>IFERROR(__xludf.DUMMYFUNCTION("""COMPUTED_VALUE"""),1759.42)</f>
        <v>1759.42</v>
      </c>
      <c r="M386" s="2">
        <f>IFERROR(__xludf.DUMMYFUNCTION("""COMPUTED_VALUE"""),45854.66666666667)</f>
        <v>45854.66667</v>
      </c>
      <c r="N386" s="1">
        <f>IFERROR(__xludf.DUMMYFUNCTION("""COMPUTED_VALUE"""),2.6970284E7)</f>
        <v>26970284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IFERROR(__xludf.DUMMYFUNCTION("""COMPUTED_VALUE"""),1757.72)</f>
        <v>1757.72</v>
      </c>
      <c r="D387" s="2">
        <f>IFERROR(__xludf.DUMMYFUNCTION("""COMPUTED_VALUE"""),45855.66666666667)</f>
        <v>45855.66667</v>
      </c>
      <c r="E387" s="1">
        <f>IFERROR(__xludf.DUMMYFUNCTION("""COMPUTED_VALUE"""),1781.94)</f>
        <v>1781.94</v>
      </c>
      <c r="G387" s="2">
        <f>IFERROR(__xludf.DUMMYFUNCTION("""COMPUTED_VALUE"""),45855.66666666667)</f>
        <v>45855.66667</v>
      </c>
      <c r="H387" s="1">
        <f>IFERROR(__xludf.DUMMYFUNCTION("""COMPUTED_VALUE"""),1755.39)</f>
        <v>1755.39</v>
      </c>
      <c r="J387" s="2">
        <f>IFERROR(__xludf.DUMMYFUNCTION("""COMPUTED_VALUE"""),45855.66666666667)</f>
        <v>45855.66667</v>
      </c>
      <c r="K387" s="1">
        <f>IFERROR(__xludf.DUMMYFUNCTION("""COMPUTED_VALUE"""),1773.57)</f>
        <v>1773.57</v>
      </c>
      <c r="M387" s="2">
        <f>IFERROR(__xludf.DUMMYFUNCTION("""COMPUTED_VALUE"""),45855.66666666667)</f>
        <v>45855.66667</v>
      </c>
      <c r="N387" s="1">
        <f>IFERROR(__xludf.DUMMYFUNCTION("""COMPUTED_VALUE"""),2.1870438E7)</f>
        <v>21870438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IFERROR(__xludf.DUMMYFUNCTION("""COMPUTED_VALUE"""),1775.56)</f>
        <v>1775.56</v>
      </c>
      <c r="D388" s="2">
        <f>IFERROR(__xludf.DUMMYFUNCTION("""COMPUTED_VALUE"""),45856.66666666667)</f>
        <v>45856.66667</v>
      </c>
      <c r="E388" s="1">
        <f>IFERROR(__xludf.DUMMYFUNCTION("""COMPUTED_VALUE"""),1785.41)</f>
        <v>1785.41</v>
      </c>
      <c r="G388" s="2">
        <f>IFERROR(__xludf.DUMMYFUNCTION("""COMPUTED_VALUE"""),45856.66666666667)</f>
        <v>45856.66667</v>
      </c>
      <c r="H388" s="1">
        <f>IFERROR(__xludf.DUMMYFUNCTION("""COMPUTED_VALUE"""),1761.76)</f>
        <v>1761.76</v>
      </c>
      <c r="J388" s="2">
        <f>IFERROR(__xludf.DUMMYFUNCTION("""COMPUTED_VALUE"""),45856.66666666667)</f>
        <v>45856.66667</v>
      </c>
      <c r="K388" s="1">
        <f>IFERROR(__xludf.DUMMYFUNCTION("""COMPUTED_VALUE"""),1783.81)</f>
        <v>1783.81</v>
      </c>
      <c r="M388" s="2">
        <f>IFERROR(__xludf.DUMMYFUNCTION("""COMPUTED_VALUE"""),45856.66666666667)</f>
        <v>45856.66667</v>
      </c>
      <c r="N388" s="1">
        <f>IFERROR(__xludf.DUMMYFUNCTION("""COMPUTED_VALUE"""),2.2462853E7)</f>
        <v>22462853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IFERROR(__xludf.DUMMYFUNCTION("""COMPUTED_VALUE"""),1786.85)</f>
        <v>1786.85</v>
      </c>
      <c r="D389" s="2">
        <f>IFERROR(__xludf.DUMMYFUNCTION("""COMPUTED_VALUE"""),45859.66666666667)</f>
        <v>45859.66667</v>
      </c>
      <c r="E389" s="1">
        <f>IFERROR(__xludf.DUMMYFUNCTION("""COMPUTED_VALUE"""),1813.11)</f>
        <v>1813.11</v>
      </c>
      <c r="G389" s="2">
        <f>IFERROR(__xludf.DUMMYFUNCTION("""COMPUTED_VALUE"""),45859.66666666667)</f>
        <v>45859.66667</v>
      </c>
      <c r="H389" s="1">
        <f>IFERROR(__xludf.DUMMYFUNCTION("""COMPUTED_VALUE"""),1766.53)</f>
        <v>1766.53</v>
      </c>
      <c r="J389" s="2">
        <f>IFERROR(__xludf.DUMMYFUNCTION("""COMPUTED_VALUE"""),45859.66666666667)</f>
        <v>45859.66667</v>
      </c>
      <c r="K389" s="1">
        <f>IFERROR(__xludf.DUMMYFUNCTION("""COMPUTED_VALUE"""),1795.23)</f>
        <v>1795.23</v>
      </c>
      <c r="M389" s="2">
        <f>IFERROR(__xludf.DUMMYFUNCTION("""COMPUTED_VALUE"""),45859.66666666667)</f>
        <v>45859.66667</v>
      </c>
      <c r="N389" s="1">
        <f>IFERROR(__xludf.DUMMYFUNCTION("""COMPUTED_VALUE"""),2.4297981E7)</f>
        <v>24297981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IFERROR(__xludf.DUMMYFUNCTION("""COMPUTED_VALUE"""),1799.39)</f>
        <v>1799.39</v>
      </c>
      <c r="D390" s="2">
        <f>IFERROR(__xludf.DUMMYFUNCTION("""COMPUTED_VALUE"""),45860.66666666667)</f>
        <v>45860.66667</v>
      </c>
      <c r="E390" s="1">
        <f>IFERROR(__xludf.DUMMYFUNCTION("""COMPUTED_VALUE"""),1802.67)</f>
        <v>1802.67</v>
      </c>
      <c r="G390" s="2">
        <f>IFERROR(__xludf.DUMMYFUNCTION("""COMPUTED_VALUE"""),45860.66666666667)</f>
        <v>45860.66667</v>
      </c>
      <c r="H390" s="1">
        <f>IFERROR(__xludf.DUMMYFUNCTION("""COMPUTED_VALUE"""),1771.82)</f>
        <v>1771.82</v>
      </c>
      <c r="J390" s="2">
        <f>IFERROR(__xludf.DUMMYFUNCTION("""COMPUTED_VALUE"""),45860.66666666667)</f>
        <v>45860.66667</v>
      </c>
      <c r="K390" s="1">
        <f>IFERROR(__xludf.DUMMYFUNCTION("""COMPUTED_VALUE"""),1778.76)</f>
        <v>1778.76</v>
      </c>
      <c r="M390" s="2">
        <f>IFERROR(__xludf.DUMMYFUNCTION("""COMPUTED_VALUE"""),45860.66666666667)</f>
        <v>45860.66667</v>
      </c>
      <c r="N390" s="1">
        <f>IFERROR(__xludf.DUMMYFUNCTION("""COMPUTED_VALUE"""),2.8409503E7)</f>
        <v>28409503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IFERROR(__xludf.DUMMYFUNCTION("""COMPUTED_VALUE"""),1769.29)</f>
        <v>1769.29</v>
      </c>
      <c r="D391" s="2">
        <f>IFERROR(__xludf.DUMMYFUNCTION("""COMPUTED_VALUE"""),45861.66666666667)</f>
        <v>45861.66667</v>
      </c>
      <c r="E391" s="1">
        <f>IFERROR(__xludf.DUMMYFUNCTION("""COMPUTED_VALUE"""),1772.88)</f>
        <v>1772.88</v>
      </c>
      <c r="G391" s="2">
        <f>IFERROR(__xludf.DUMMYFUNCTION("""COMPUTED_VALUE"""),45861.66666666667)</f>
        <v>45861.66667</v>
      </c>
      <c r="H391" s="1">
        <f>IFERROR(__xludf.DUMMYFUNCTION("""COMPUTED_VALUE"""),1727.73)</f>
        <v>1727.73</v>
      </c>
      <c r="J391" s="2">
        <f>IFERROR(__xludf.DUMMYFUNCTION("""COMPUTED_VALUE"""),45861.66666666667)</f>
        <v>45861.66667</v>
      </c>
      <c r="K391" s="1">
        <f>IFERROR(__xludf.DUMMYFUNCTION("""COMPUTED_VALUE"""),1758.27)</f>
        <v>1758.27</v>
      </c>
      <c r="M391" s="2">
        <f>IFERROR(__xludf.DUMMYFUNCTION("""COMPUTED_VALUE"""),45861.66666666667)</f>
        <v>45861.66667</v>
      </c>
      <c r="N391" s="1">
        <f>IFERROR(__xludf.DUMMYFUNCTION("""COMPUTED_VALUE"""),3.2099085E7)</f>
        <v>32099085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IFERROR(__xludf.DUMMYFUNCTION("""COMPUTED_VALUE"""),1754.1)</f>
        <v>1754.1</v>
      </c>
      <c r="D392" s="2">
        <f>IFERROR(__xludf.DUMMYFUNCTION("""COMPUTED_VALUE"""),45862.66666666667)</f>
        <v>45862.66667</v>
      </c>
      <c r="E392" s="1">
        <f>IFERROR(__xludf.DUMMYFUNCTION("""COMPUTED_VALUE"""),1757.22)</f>
        <v>1757.22</v>
      </c>
      <c r="G392" s="2">
        <f>IFERROR(__xludf.DUMMYFUNCTION("""COMPUTED_VALUE"""),45862.66666666667)</f>
        <v>45862.66667</v>
      </c>
      <c r="H392" s="1">
        <f>IFERROR(__xludf.DUMMYFUNCTION("""COMPUTED_VALUE"""),1728.65)</f>
        <v>1728.65</v>
      </c>
      <c r="J392" s="2">
        <f>IFERROR(__xludf.DUMMYFUNCTION("""COMPUTED_VALUE"""),45862.66666666667)</f>
        <v>45862.66667</v>
      </c>
      <c r="K392" s="1">
        <f>IFERROR(__xludf.DUMMYFUNCTION("""COMPUTED_VALUE"""),1729.82)</f>
        <v>1729.82</v>
      </c>
      <c r="M392" s="2">
        <f>IFERROR(__xludf.DUMMYFUNCTION("""COMPUTED_VALUE"""),45862.66666666667)</f>
        <v>45862.66667</v>
      </c>
      <c r="N392" s="1">
        <f>IFERROR(__xludf.DUMMYFUNCTION("""COMPUTED_VALUE"""),3.5306811E7)</f>
        <v>35306811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IFERROR(__xludf.DUMMYFUNCTION("""COMPUTED_VALUE"""),1738.47)</f>
        <v>1738.47</v>
      </c>
      <c r="D393" s="2">
        <f>IFERROR(__xludf.DUMMYFUNCTION("""COMPUTED_VALUE"""),45863.66666666667)</f>
        <v>45863.66667</v>
      </c>
      <c r="E393" s="1">
        <f>IFERROR(__xludf.DUMMYFUNCTION("""COMPUTED_VALUE"""),1755.45)</f>
        <v>1755.45</v>
      </c>
      <c r="G393" s="2">
        <f>IFERROR(__xludf.DUMMYFUNCTION("""COMPUTED_VALUE"""),45863.66666666667)</f>
        <v>45863.66667</v>
      </c>
      <c r="H393" s="1">
        <f>IFERROR(__xludf.DUMMYFUNCTION("""COMPUTED_VALUE"""),1730.32)</f>
        <v>1730.32</v>
      </c>
      <c r="J393" s="2">
        <f>IFERROR(__xludf.DUMMYFUNCTION("""COMPUTED_VALUE"""),45863.66666666667)</f>
        <v>45863.66667</v>
      </c>
      <c r="K393" s="1">
        <f>IFERROR(__xludf.DUMMYFUNCTION("""COMPUTED_VALUE"""),1733.54)</f>
        <v>1733.54</v>
      </c>
      <c r="M393" s="2">
        <f>IFERROR(__xludf.DUMMYFUNCTION("""COMPUTED_VALUE"""),45863.66666666667)</f>
        <v>45863.66667</v>
      </c>
      <c r="N393" s="1">
        <f>IFERROR(__xludf.DUMMYFUNCTION("""COMPUTED_VALUE"""),2.6705697E7)</f>
        <v>26705697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IFERROR(__xludf.DUMMYFUNCTION("""COMPUTED_VALUE"""),1741.52)</f>
        <v>1741.52</v>
      </c>
      <c r="D394" s="2">
        <f>IFERROR(__xludf.DUMMYFUNCTION("""COMPUTED_VALUE"""),45866.66666666667)</f>
        <v>45866.66667</v>
      </c>
      <c r="E394" s="1">
        <f>IFERROR(__xludf.DUMMYFUNCTION("""COMPUTED_VALUE"""),1752.44)</f>
        <v>1752.44</v>
      </c>
      <c r="G394" s="2">
        <f>IFERROR(__xludf.DUMMYFUNCTION("""COMPUTED_VALUE"""),45866.66666666667)</f>
        <v>45866.66667</v>
      </c>
      <c r="H394" s="1">
        <f>IFERROR(__xludf.DUMMYFUNCTION("""COMPUTED_VALUE"""),1731.15)</f>
        <v>1731.15</v>
      </c>
      <c r="J394" s="2">
        <f>IFERROR(__xludf.DUMMYFUNCTION("""COMPUTED_VALUE"""),45866.66666666667)</f>
        <v>45866.66667</v>
      </c>
      <c r="K394" s="1">
        <f>IFERROR(__xludf.DUMMYFUNCTION("""COMPUTED_VALUE"""),1752.44)</f>
        <v>1752.44</v>
      </c>
      <c r="M394" s="2">
        <f>IFERROR(__xludf.DUMMYFUNCTION("""COMPUTED_VALUE"""),45866.66666666667)</f>
        <v>45866.66667</v>
      </c>
      <c r="N394" s="1">
        <f>IFERROR(__xludf.DUMMYFUNCTION("""COMPUTED_VALUE"""),2.1919262E7)</f>
        <v>21919262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IFERROR(__xludf.DUMMYFUNCTION("""COMPUTED_VALUE"""),1759.72)</f>
        <v>1759.72</v>
      </c>
      <c r="D395" s="2">
        <f>IFERROR(__xludf.DUMMYFUNCTION("""COMPUTED_VALUE"""),45867.66666666667)</f>
        <v>45867.66667</v>
      </c>
      <c r="E395" s="1">
        <f>IFERROR(__xludf.DUMMYFUNCTION("""COMPUTED_VALUE"""),1761.94)</f>
        <v>1761.94</v>
      </c>
      <c r="G395" s="2">
        <f>IFERROR(__xludf.DUMMYFUNCTION("""COMPUTED_VALUE"""),45867.66666666667)</f>
        <v>45867.66667</v>
      </c>
      <c r="H395" s="1">
        <f>IFERROR(__xludf.DUMMYFUNCTION("""COMPUTED_VALUE"""),1711.91)</f>
        <v>1711.91</v>
      </c>
      <c r="J395" s="2">
        <f>IFERROR(__xludf.DUMMYFUNCTION("""COMPUTED_VALUE"""),45867.66666666667)</f>
        <v>45867.66667</v>
      </c>
      <c r="K395" s="1">
        <f>IFERROR(__xludf.DUMMYFUNCTION("""COMPUTED_VALUE"""),1720.28)</f>
        <v>1720.28</v>
      </c>
      <c r="M395" s="2">
        <f>IFERROR(__xludf.DUMMYFUNCTION("""COMPUTED_VALUE"""),45867.66666666667)</f>
        <v>45867.66667</v>
      </c>
      <c r="N395" s="1">
        <f>IFERROR(__xludf.DUMMYFUNCTION("""COMPUTED_VALUE"""),2.0951042E7)</f>
        <v>20951042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IFERROR(__xludf.DUMMYFUNCTION("""COMPUTED_VALUE"""),1728.75)</f>
        <v>1728.75</v>
      </c>
      <c r="D396" s="2">
        <f>IFERROR(__xludf.DUMMYFUNCTION("""COMPUTED_VALUE"""),45868.66666666667)</f>
        <v>45868.66667</v>
      </c>
      <c r="E396" s="1">
        <f>IFERROR(__xludf.DUMMYFUNCTION("""COMPUTED_VALUE"""),1793.06)</f>
        <v>1793.06</v>
      </c>
      <c r="G396" s="2">
        <f>IFERROR(__xludf.DUMMYFUNCTION("""COMPUTED_VALUE"""),45868.66666666667)</f>
        <v>45868.66667</v>
      </c>
      <c r="H396" s="1">
        <f>IFERROR(__xludf.DUMMYFUNCTION("""COMPUTED_VALUE"""),1728.69)</f>
        <v>1728.69</v>
      </c>
      <c r="J396" s="2">
        <f>IFERROR(__xludf.DUMMYFUNCTION("""COMPUTED_VALUE"""),45868.66666666667)</f>
        <v>45868.66667</v>
      </c>
      <c r="K396" s="1">
        <f>IFERROR(__xludf.DUMMYFUNCTION("""COMPUTED_VALUE"""),1779.7)</f>
        <v>1779.7</v>
      </c>
      <c r="M396" s="2">
        <f>IFERROR(__xludf.DUMMYFUNCTION("""COMPUTED_VALUE"""),45868.66666666667)</f>
        <v>45868.66667</v>
      </c>
      <c r="N396" s="1">
        <f>IFERROR(__xludf.DUMMYFUNCTION("""COMPUTED_VALUE"""),2.7309348E7)</f>
        <v>27309348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IFERROR(__xludf.DUMMYFUNCTION("""COMPUTED_VALUE"""),1927.75)</f>
        <v>1927.75</v>
      </c>
      <c r="D397" s="2">
        <f>IFERROR(__xludf.DUMMYFUNCTION("""COMPUTED_VALUE"""),45869.66666666667)</f>
        <v>45869.66667</v>
      </c>
      <c r="E397" s="1">
        <f>IFERROR(__xludf.DUMMYFUNCTION("""COMPUTED_VALUE"""),1934.76)</f>
        <v>1934.76</v>
      </c>
      <c r="G397" s="2">
        <f>IFERROR(__xludf.DUMMYFUNCTION("""COMPUTED_VALUE"""),45869.66666666667)</f>
        <v>45869.66667</v>
      </c>
      <c r="H397" s="1">
        <f>IFERROR(__xludf.DUMMYFUNCTION("""COMPUTED_VALUE"""),1832.07)</f>
        <v>1832.07</v>
      </c>
      <c r="J397" s="2">
        <f>IFERROR(__xludf.DUMMYFUNCTION("""COMPUTED_VALUE"""),45869.66666666667)</f>
        <v>45869.66667</v>
      </c>
      <c r="K397" s="1">
        <f>IFERROR(__xludf.DUMMYFUNCTION("""COMPUTED_VALUE"""),1844.53)</f>
        <v>1844.53</v>
      </c>
      <c r="M397" s="2">
        <f>IFERROR(__xludf.DUMMYFUNCTION("""COMPUTED_VALUE"""),45869.66666666667)</f>
        <v>45869.66667</v>
      </c>
      <c r="N397" s="1">
        <f>IFERROR(__xludf.DUMMYFUNCTION("""COMPUTED_VALUE"""),3.9785702E7)</f>
        <v>39785702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IFERROR(__xludf.DUMMYFUNCTION("""COMPUTED_VALUE"""),1811.04)</f>
        <v>1811.04</v>
      </c>
      <c r="D398" s="2">
        <f>IFERROR(__xludf.DUMMYFUNCTION("""COMPUTED_VALUE"""),45870.66666666667)</f>
        <v>45870.66667</v>
      </c>
      <c r="E398" s="1">
        <f>IFERROR(__xludf.DUMMYFUNCTION("""COMPUTED_VALUE"""),1816.19)</f>
        <v>1816.19</v>
      </c>
      <c r="G398" s="2">
        <f>IFERROR(__xludf.DUMMYFUNCTION("""COMPUTED_VALUE"""),45870.66666666667)</f>
        <v>45870.66667</v>
      </c>
      <c r="H398" s="1">
        <f>IFERROR(__xludf.DUMMYFUNCTION("""COMPUTED_VALUE"""),1767.8)</f>
        <v>1767.8</v>
      </c>
      <c r="J398" s="2">
        <f>IFERROR(__xludf.DUMMYFUNCTION("""COMPUTED_VALUE"""),45870.66666666667)</f>
        <v>45870.66667</v>
      </c>
      <c r="K398" s="1">
        <f>IFERROR(__xludf.DUMMYFUNCTION("""COMPUTED_VALUE"""),1772.05)</f>
        <v>1772.05</v>
      </c>
      <c r="M398" s="2">
        <f>IFERROR(__xludf.DUMMYFUNCTION("""COMPUTED_VALUE"""),45870.66666666667)</f>
        <v>45870.66667</v>
      </c>
      <c r="N398" s="1">
        <f>IFERROR(__xludf.DUMMYFUNCTION("""COMPUTED_VALUE"""),2.915945E7)</f>
        <v>29159450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IFERROR(__xludf.DUMMYFUNCTION("""COMPUTED_VALUE"""),1777.51)</f>
        <v>1777.51</v>
      </c>
      <c r="D399" s="2">
        <f>IFERROR(__xludf.DUMMYFUNCTION("""COMPUTED_VALUE"""),45873.66666666667)</f>
        <v>45873.66667</v>
      </c>
      <c r="E399" s="1">
        <f>IFERROR(__xludf.DUMMYFUNCTION("""COMPUTED_VALUE"""),1834.41)</f>
        <v>1834.41</v>
      </c>
      <c r="G399" s="2">
        <f>IFERROR(__xludf.DUMMYFUNCTION("""COMPUTED_VALUE"""),45873.66666666667)</f>
        <v>45873.66667</v>
      </c>
      <c r="H399" s="1">
        <f>IFERROR(__xludf.DUMMYFUNCTION("""COMPUTED_VALUE"""),1776.46)</f>
        <v>1776.46</v>
      </c>
      <c r="J399" s="2">
        <f>IFERROR(__xludf.DUMMYFUNCTION("""COMPUTED_VALUE"""),45873.66666666667)</f>
        <v>45873.66667</v>
      </c>
      <c r="K399" s="1">
        <f>IFERROR(__xludf.DUMMYFUNCTION("""COMPUTED_VALUE"""),1828.37)</f>
        <v>1828.37</v>
      </c>
      <c r="M399" s="2">
        <f>IFERROR(__xludf.DUMMYFUNCTION("""COMPUTED_VALUE"""),45873.66666666667)</f>
        <v>45873.66667</v>
      </c>
      <c r="N399" s="1">
        <f>IFERROR(__xludf.DUMMYFUNCTION("""COMPUTED_VALUE"""),2.6757893E7)</f>
        <v>26757893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IFERROR(__xludf.DUMMYFUNCTION("""COMPUTED_VALUE"""),1825.23)</f>
        <v>1825.23</v>
      </c>
      <c r="D400" s="2">
        <f>IFERROR(__xludf.DUMMYFUNCTION("""COMPUTED_VALUE"""),45874.66666666667)</f>
        <v>45874.66667</v>
      </c>
      <c r="E400" s="1">
        <f>IFERROR(__xludf.DUMMYFUNCTION("""COMPUTED_VALUE"""),1833.02)</f>
        <v>1833.02</v>
      </c>
      <c r="G400" s="2">
        <f>IFERROR(__xludf.DUMMYFUNCTION("""COMPUTED_VALUE"""),45874.66666666667)</f>
        <v>45874.66667</v>
      </c>
      <c r="H400" s="1">
        <f>IFERROR(__xludf.DUMMYFUNCTION("""COMPUTED_VALUE"""),1803.31)</f>
        <v>1803.31</v>
      </c>
      <c r="J400" s="2">
        <f>IFERROR(__xludf.DUMMYFUNCTION("""COMPUTED_VALUE"""),45874.66666666667)</f>
        <v>45874.66667</v>
      </c>
      <c r="K400" s="1">
        <f>IFERROR(__xludf.DUMMYFUNCTION("""COMPUTED_VALUE"""),1809.42)</f>
        <v>1809.42</v>
      </c>
      <c r="M400" s="2">
        <f>IFERROR(__xludf.DUMMYFUNCTION("""COMPUTED_VALUE"""),45874.66666666667)</f>
        <v>45874.66667</v>
      </c>
      <c r="N400" s="1">
        <f>IFERROR(__xludf.DUMMYFUNCTION("""COMPUTED_VALUE"""),1.9817247E7)</f>
        <v>19817247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IFERROR(__xludf.DUMMYFUNCTION("""COMPUTED_VALUE"""),1810.89)</f>
        <v>1810.89</v>
      </c>
      <c r="D401" s="2">
        <f>IFERROR(__xludf.DUMMYFUNCTION("""COMPUTED_VALUE"""),45875.66666666667)</f>
        <v>45875.66667</v>
      </c>
      <c r="E401" s="1">
        <f>IFERROR(__xludf.DUMMYFUNCTION("""COMPUTED_VALUE"""),1861.69)</f>
        <v>1861.69</v>
      </c>
      <c r="G401" s="2">
        <f>IFERROR(__xludf.DUMMYFUNCTION("""COMPUTED_VALUE"""),45875.66666666667)</f>
        <v>45875.66667</v>
      </c>
      <c r="H401" s="1">
        <f>IFERROR(__xludf.DUMMYFUNCTION("""COMPUTED_VALUE"""),1810.89)</f>
        <v>1810.89</v>
      </c>
      <c r="J401" s="2">
        <f>IFERROR(__xludf.DUMMYFUNCTION("""COMPUTED_VALUE"""),45875.66666666667)</f>
        <v>45875.66667</v>
      </c>
      <c r="K401" s="1">
        <f>IFERROR(__xludf.DUMMYFUNCTION("""COMPUTED_VALUE"""),1860.52)</f>
        <v>1860.52</v>
      </c>
      <c r="M401" s="2">
        <f>IFERROR(__xludf.DUMMYFUNCTION("""COMPUTED_VALUE"""),45875.66666666667)</f>
        <v>45875.66667</v>
      </c>
      <c r="N401" s="1">
        <f>IFERROR(__xludf.DUMMYFUNCTION("""COMPUTED_VALUE"""),2.1468441E7)</f>
        <v>21468441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IFERROR(__xludf.DUMMYFUNCTION("""COMPUTED_VALUE"""),1865.8)</f>
        <v>1865.8</v>
      </c>
      <c r="D402" s="2">
        <f>IFERROR(__xludf.DUMMYFUNCTION("""COMPUTED_VALUE"""),45876.66666666667)</f>
        <v>45876.66667</v>
      </c>
      <c r="E402" s="1">
        <f>IFERROR(__xludf.DUMMYFUNCTION("""COMPUTED_VALUE"""),1867.15)</f>
        <v>1867.15</v>
      </c>
      <c r="G402" s="2">
        <f>IFERROR(__xludf.DUMMYFUNCTION("""COMPUTED_VALUE"""),45876.66666666667)</f>
        <v>45876.66667</v>
      </c>
      <c r="H402" s="1">
        <f>IFERROR(__xludf.DUMMYFUNCTION("""COMPUTED_VALUE"""),1802.09)</f>
        <v>1802.09</v>
      </c>
      <c r="J402" s="2">
        <f>IFERROR(__xludf.DUMMYFUNCTION("""COMPUTED_VALUE"""),45876.66666666667)</f>
        <v>45876.66667</v>
      </c>
      <c r="K402" s="1">
        <f>IFERROR(__xludf.DUMMYFUNCTION("""COMPUTED_VALUE"""),1827.94)</f>
        <v>1827.94</v>
      </c>
      <c r="M402" s="2">
        <f>IFERROR(__xludf.DUMMYFUNCTION("""COMPUTED_VALUE"""),45876.66666666667)</f>
        <v>45876.66667</v>
      </c>
      <c r="N402" s="1">
        <f>IFERROR(__xludf.DUMMYFUNCTION("""COMPUTED_VALUE"""),2.7128378E7)</f>
        <v>27128378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IFERROR(__xludf.DUMMYFUNCTION("""COMPUTED_VALUE"""),1860.49)</f>
        <v>1860.49</v>
      </c>
      <c r="D403" s="2">
        <f>IFERROR(__xludf.DUMMYFUNCTION("""COMPUTED_VALUE"""),45877.66666666667)</f>
        <v>45877.66667</v>
      </c>
      <c r="E403" s="1">
        <f>IFERROR(__xludf.DUMMYFUNCTION("""COMPUTED_VALUE"""),1865.85)</f>
        <v>1865.85</v>
      </c>
      <c r="G403" s="2">
        <f>IFERROR(__xludf.DUMMYFUNCTION("""COMPUTED_VALUE"""),45877.66666666667)</f>
        <v>45877.66667</v>
      </c>
      <c r="H403" s="1">
        <f>IFERROR(__xludf.DUMMYFUNCTION("""COMPUTED_VALUE"""),1807.89)</f>
        <v>1807.89</v>
      </c>
      <c r="J403" s="2">
        <f>IFERROR(__xludf.DUMMYFUNCTION("""COMPUTED_VALUE"""),45877.66666666667)</f>
        <v>45877.66667</v>
      </c>
      <c r="K403" s="1">
        <f>IFERROR(__xludf.DUMMYFUNCTION("""COMPUTED_VALUE"""),1817.23)</f>
        <v>1817.23</v>
      </c>
      <c r="M403" s="2">
        <f>IFERROR(__xludf.DUMMYFUNCTION("""COMPUTED_VALUE"""),45877.66666666667)</f>
        <v>45877.66667</v>
      </c>
      <c r="N403" s="1">
        <f>IFERROR(__xludf.DUMMYFUNCTION("""COMPUTED_VALUE"""),2.4833342E7)</f>
        <v>24833342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IFERROR(__xludf.DUMMYFUNCTION("""COMPUTED_VALUE"""),1817.1)</f>
        <v>1817.1</v>
      </c>
      <c r="D404" s="2">
        <f>IFERROR(__xludf.DUMMYFUNCTION("""COMPUTED_VALUE"""),45880.66666666667)</f>
        <v>45880.66667</v>
      </c>
      <c r="E404" s="1">
        <f>IFERROR(__xludf.DUMMYFUNCTION("""COMPUTED_VALUE"""),1873.73)</f>
        <v>1873.73</v>
      </c>
      <c r="G404" s="2">
        <f>IFERROR(__xludf.DUMMYFUNCTION("""COMPUTED_VALUE"""),45880.66666666667)</f>
        <v>45880.66667</v>
      </c>
      <c r="H404" s="1">
        <f>IFERROR(__xludf.DUMMYFUNCTION("""COMPUTED_VALUE"""),1817.1)</f>
        <v>1817.1</v>
      </c>
      <c r="J404" s="2">
        <f>IFERROR(__xludf.DUMMYFUNCTION("""COMPUTED_VALUE"""),45880.66666666667)</f>
        <v>45880.66667</v>
      </c>
      <c r="K404" s="1">
        <f>IFERROR(__xludf.DUMMYFUNCTION("""COMPUTED_VALUE"""),1860.93)</f>
        <v>1860.93</v>
      </c>
      <c r="M404" s="2">
        <f>IFERROR(__xludf.DUMMYFUNCTION("""COMPUTED_VALUE"""),45880.66666666667)</f>
        <v>45880.66667</v>
      </c>
      <c r="N404" s="1">
        <f>IFERROR(__xludf.DUMMYFUNCTION("""COMPUTED_VALUE"""),2.2931175E7)</f>
        <v>22931175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IFERROR(__xludf.DUMMYFUNCTION("""COMPUTED_VALUE"""),1864.72)</f>
        <v>1864.72</v>
      </c>
      <c r="D405" s="2">
        <f>IFERROR(__xludf.DUMMYFUNCTION("""COMPUTED_VALUE"""),45881.66666666667)</f>
        <v>45881.66667</v>
      </c>
      <c r="E405" s="1">
        <f>IFERROR(__xludf.DUMMYFUNCTION("""COMPUTED_VALUE"""),1886.71)</f>
        <v>1886.71</v>
      </c>
      <c r="G405" s="2">
        <f>IFERROR(__xludf.DUMMYFUNCTION("""COMPUTED_VALUE"""),45881.66666666667)</f>
        <v>45881.66667</v>
      </c>
      <c r="H405" s="1">
        <f>IFERROR(__xludf.DUMMYFUNCTION("""COMPUTED_VALUE"""),1858.16)</f>
        <v>1858.16</v>
      </c>
      <c r="J405" s="2">
        <f>IFERROR(__xludf.DUMMYFUNCTION("""COMPUTED_VALUE"""),45881.66666666667)</f>
        <v>45881.66667</v>
      </c>
      <c r="K405" s="1">
        <f>IFERROR(__xludf.DUMMYFUNCTION("""COMPUTED_VALUE"""),1881.42)</f>
        <v>1881.42</v>
      </c>
      <c r="M405" s="2">
        <f>IFERROR(__xludf.DUMMYFUNCTION("""COMPUTED_VALUE"""),45881.66666666667)</f>
        <v>45881.66667</v>
      </c>
      <c r="N405" s="1">
        <f>IFERROR(__xludf.DUMMYFUNCTION("""COMPUTED_VALUE"""),2.10669E7)</f>
        <v>21066900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IFERROR(__xludf.DUMMYFUNCTION("""COMPUTED_VALUE"""),1884.59)</f>
        <v>1884.59</v>
      </c>
      <c r="D406" s="2">
        <f>IFERROR(__xludf.DUMMYFUNCTION("""COMPUTED_VALUE"""),45882.66666666667)</f>
        <v>45882.66667</v>
      </c>
      <c r="E406" s="1">
        <f>IFERROR(__xludf.DUMMYFUNCTION("""COMPUTED_VALUE"""),1888.3)</f>
        <v>1888.3</v>
      </c>
      <c r="G406" s="2">
        <f>IFERROR(__xludf.DUMMYFUNCTION("""COMPUTED_VALUE"""),45882.66666666667)</f>
        <v>45882.66667</v>
      </c>
      <c r="H406" s="1">
        <f>IFERROR(__xludf.DUMMYFUNCTION("""COMPUTED_VALUE"""),1844.74)</f>
        <v>1844.74</v>
      </c>
      <c r="J406" s="2">
        <f>IFERROR(__xludf.DUMMYFUNCTION("""COMPUTED_VALUE"""),45882.66666666667)</f>
        <v>45882.66667</v>
      </c>
      <c r="K406" s="1">
        <f>IFERROR(__xludf.DUMMYFUNCTION("""COMPUTED_VALUE"""),1878.17)</f>
        <v>1878.17</v>
      </c>
      <c r="M406" s="2">
        <f>IFERROR(__xludf.DUMMYFUNCTION("""COMPUTED_VALUE"""),45882.66666666667)</f>
        <v>45882.66667</v>
      </c>
      <c r="N406" s="1">
        <f>IFERROR(__xludf.DUMMYFUNCTION("""COMPUTED_VALUE"""),2.2529087E7)</f>
        <v>22529087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IFERROR(__xludf.DUMMYFUNCTION("""COMPUTED_VALUE"""),1877.06)</f>
        <v>1877.06</v>
      </c>
      <c r="D407" s="2">
        <f>IFERROR(__xludf.DUMMYFUNCTION("""COMPUTED_VALUE"""),45883.66666666667)</f>
        <v>45883.66667</v>
      </c>
      <c r="E407" s="1">
        <f>IFERROR(__xludf.DUMMYFUNCTION("""COMPUTED_VALUE"""),1897.08)</f>
        <v>1897.08</v>
      </c>
      <c r="G407" s="2">
        <f>IFERROR(__xludf.DUMMYFUNCTION("""COMPUTED_VALUE"""),45883.66666666667)</f>
        <v>45883.66667</v>
      </c>
      <c r="H407" s="1">
        <f>IFERROR(__xludf.DUMMYFUNCTION("""COMPUTED_VALUE"""),1862.94)</f>
        <v>1862.94</v>
      </c>
      <c r="J407" s="2">
        <f>IFERROR(__xludf.DUMMYFUNCTION("""COMPUTED_VALUE"""),45883.66666666667)</f>
        <v>45883.66667</v>
      </c>
      <c r="K407" s="1">
        <f>IFERROR(__xludf.DUMMYFUNCTION("""COMPUTED_VALUE"""),1864.02)</f>
        <v>1864.02</v>
      </c>
      <c r="M407" s="2">
        <f>IFERROR(__xludf.DUMMYFUNCTION("""COMPUTED_VALUE"""),45883.66666666667)</f>
        <v>45883.66667</v>
      </c>
      <c r="N407" s="1">
        <f>IFERROR(__xludf.DUMMYFUNCTION("""COMPUTED_VALUE"""),1.8302713E7)</f>
        <v>18302713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IFERROR(__xludf.DUMMYFUNCTION("""COMPUTED_VALUE"""),1793.75)</f>
        <v>1793.75</v>
      </c>
      <c r="D408" s="2">
        <f>IFERROR(__xludf.DUMMYFUNCTION("""COMPUTED_VALUE"""),45884.66666666667)</f>
        <v>45884.66667</v>
      </c>
      <c r="E408" s="1">
        <f>IFERROR(__xludf.DUMMYFUNCTION("""COMPUTED_VALUE"""),1804.38)</f>
        <v>1804.38</v>
      </c>
      <c r="G408" s="2">
        <f>IFERROR(__xludf.DUMMYFUNCTION("""COMPUTED_VALUE"""),45884.66666666667)</f>
        <v>45884.66667</v>
      </c>
      <c r="H408" s="1">
        <f>IFERROR(__xludf.DUMMYFUNCTION("""COMPUTED_VALUE"""),1771.78)</f>
        <v>1771.78</v>
      </c>
      <c r="J408" s="2">
        <f>IFERROR(__xludf.DUMMYFUNCTION("""COMPUTED_VALUE"""),45884.66666666667)</f>
        <v>45884.66667</v>
      </c>
      <c r="K408" s="1">
        <f>IFERROR(__xludf.DUMMYFUNCTION("""COMPUTED_VALUE"""),1803.33)</f>
        <v>1803.33</v>
      </c>
      <c r="M408" s="2">
        <f>IFERROR(__xludf.DUMMYFUNCTION("""COMPUTED_VALUE"""),45884.66666666667)</f>
        <v>45884.66667</v>
      </c>
      <c r="N408" s="1">
        <f>IFERROR(__xludf.DUMMYFUNCTION("""COMPUTED_VALUE"""),2.9171383E7)</f>
        <v>29171383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IFERROR(__xludf.DUMMYFUNCTION("""COMPUTED_VALUE"""),1790.99)</f>
        <v>1790.99</v>
      </c>
      <c r="D409" s="2">
        <f>IFERROR(__xludf.DUMMYFUNCTION("""COMPUTED_VALUE"""),45887.66666666667)</f>
        <v>45887.66667</v>
      </c>
      <c r="E409" s="1">
        <f>IFERROR(__xludf.DUMMYFUNCTION("""COMPUTED_VALUE"""),1816.49)</f>
        <v>1816.49</v>
      </c>
      <c r="G409" s="2">
        <f>IFERROR(__xludf.DUMMYFUNCTION("""COMPUTED_VALUE"""),45887.66666666667)</f>
        <v>45887.66667</v>
      </c>
      <c r="H409" s="1">
        <f>IFERROR(__xludf.DUMMYFUNCTION("""COMPUTED_VALUE"""),1759.58)</f>
        <v>1759.58</v>
      </c>
      <c r="J409" s="2">
        <f>IFERROR(__xludf.DUMMYFUNCTION("""COMPUTED_VALUE"""),45887.66666666667)</f>
        <v>45887.66667</v>
      </c>
      <c r="K409" s="1">
        <f>IFERROR(__xludf.DUMMYFUNCTION("""COMPUTED_VALUE"""),1806.27)</f>
        <v>1806.27</v>
      </c>
      <c r="M409" s="2">
        <f>IFERROR(__xludf.DUMMYFUNCTION("""COMPUTED_VALUE"""),45887.66666666667)</f>
        <v>45887.66667</v>
      </c>
      <c r="N409" s="1">
        <f>IFERROR(__xludf.DUMMYFUNCTION("""COMPUTED_VALUE"""),2.5591331E7)</f>
        <v>25591331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IFERROR(__xludf.DUMMYFUNCTION("""COMPUTED_VALUE"""),1794.63)</f>
        <v>1794.63</v>
      </c>
      <c r="D410" s="2">
        <f>IFERROR(__xludf.DUMMYFUNCTION("""COMPUTED_VALUE"""),45888.66666666667)</f>
        <v>45888.66667</v>
      </c>
      <c r="E410" s="1">
        <f>IFERROR(__xludf.DUMMYFUNCTION("""COMPUTED_VALUE"""),1801.37)</f>
        <v>1801.37</v>
      </c>
      <c r="G410" s="2">
        <f>IFERROR(__xludf.DUMMYFUNCTION("""COMPUTED_VALUE"""),45888.66666666667)</f>
        <v>45888.66667</v>
      </c>
      <c r="H410" s="1">
        <f>IFERROR(__xludf.DUMMYFUNCTION("""COMPUTED_VALUE"""),1772.78)</f>
        <v>1772.78</v>
      </c>
      <c r="J410" s="2">
        <f>IFERROR(__xludf.DUMMYFUNCTION("""COMPUTED_VALUE"""),45888.66666666667)</f>
        <v>45888.66667</v>
      </c>
      <c r="K410" s="1">
        <f>IFERROR(__xludf.DUMMYFUNCTION("""COMPUTED_VALUE"""),1788.99)</f>
        <v>1788.99</v>
      </c>
      <c r="M410" s="2">
        <f>IFERROR(__xludf.DUMMYFUNCTION("""COMPUTED_VALUE"""),45888.66666666667)</f>
        <v>45888.66667</v>
      </c>
      <c r="N410" s="1">
        <f>IFERROR(__xludf.DUMMYFUNCTION("""COMPUTED_VALUE"""),1.7223257E7)</f>
        <v>17223257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IFERROR(__xludf.DUMMYFUNCTION("""COMPUTED_VALUE"""),1783.04)</f>
        <v>1783.04</v>
      </c>
      <c r="D411" s="2">
        <f>IFERROR(__xludf.DUMMYFUNCTION("""COMPUTED_VALUE"""),45889.66666666667)</f>
        <v>45889.66667</v>
      </c>
      <c r="E411" s="1">
        <f>IFERROR(__xludf.DUMMYFUNCTION("""COMPUTED_VALUE"""),1804.27)</f>
        <v>1804.27</v>
      </c>
      <c r="G411" s="2">
        <f>IFERROR(__xludf.DUMMYFUNCTION("""COMPUTED_VALUE"""),45889.66666666667)</f>
        <v>45889.66667</v>
      </c>
      <c r="H411" s="1">
        <f>IFERROR(__xludf.DUMMYFUNCTION("""COMPUTED_VALUE"""),1770.19)</f>
        <v>1770.19</v>
      </c>
      <c r="J411" s="2">
        <f>IFERROR(__xludf.DUMMYFUNCTION("""COMPUTED_VALUE"""),45889.66666666667)</f>
        <v>45889.66667</v>
      </c>
      <c r="K411" s="1">
        <f>IFERROR(__xludf.DUMMYFUNCTION("""COMPUTED_VALUE"""),1791.68)</f>
        <v>1791.68</v>
      </c>
      <c r="M411" s="2">
        <f>IFERROR(__xludf.DUMMYFUNCTION("""COMPUTED_VALUE"""),45889.66666666667)</f>
        <v>45889.66667</v>
      </c>
      <c r="N411" s="1">
        <f>IFERROR(__xludf.DUMMYFUNCTION("""COMPUTED_VALUE"""),2.3862822E7)</f>
        <v>23862822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IFERROR(__xludf.DUMMYFUNCTION("""COMPUTED_VALUE"""),1771.31)</f>
        <v>1771.31</v>
      </c>
      <c r="D412" s="2">
        <f>IFERROR(__xludf.DUMMYFUNCTION("""COMPUTED_VALUE"""),45890.66666666667)</f>
        <v>45890.66667</v>
      </c>
      <c r="E412" s="1">
        <f>IFERROR(__xludf.DUMMYFUNCTION("""COMPUTED_VALUE"""),1781.55)</f>
        <v>1781.55</v>
      </c>
      <c r="G412" s="2">
        <f>IFERROR(__xludf.DUMMYFUNCTION("""COMPUTED_VALUE"""),45890.66666666667)</f>
        <v>45890.66667</v>
      </c>
      <c r="H412" s="1">
        <f>IFERROR(__xludf.DUMMYFUNCTION("""COMPUTED_VALUE"""),1759.31)</f>
        <v>1759.31</v>
      </c>
      <c r="J412" s="2">
        <f>IFERROR(__xludf.DUMMYFUNCTION("""COMPUTED_VALUE"""),45890.66666666667)</f>
        <v>45890.66667</v>
      </c>
      <c r="K412" s="1">
        <f>IFERROR(__xludf.DUMMYFUNCTION("""COMPUTED_VALUE"""),1768.2)</f>
        <v>1768.2</v>
      </c>
      <c r="M412" s="2">
        <f>IFERROR(__xludf.DUMMYFUNCTION("""COMPUTED_VALUE"""),45890.66666666667)</f>
        <v>45890.66667</v>
      </c>
      <c r="N412" s="1">
        <f>IFERROR(__xludf.DUMMYFUNCTION("""COMPUTED_VALUE"""),1.4606251E7)</f>
        <v>14606251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IFERROR(__xludf.DUMMYFUNCTION("""COMPUTED_VALUE"""),1772.46)</f>
        <v>1772.46</v>
      </c>
      <c r="D413" s="2">
        <f>IFERROR(__xludf.DUMMYFUNCTION("""COMPUTED_VALUE"""),45891.66666666667)</f>
        <v>45891.66667</v>
      </c>
      <c r="E413" s="1">
        <f>IFERROR(__xludf.DUMMYFUNCTION("""COMPUTED_VALUE"""),1806.31)</f>
        <v>1806.31</v>
      </c>
      <c r="G413" s="2">
        <f>IFERROR(__xludf.DUMMYFUNCTION("""COMPUTED_VALUE"""),45891.66666666667)</f>
        <v>45891.66667</v>
      </c>
      <c r="H413" s="1">
        <f>IFERROR(__xludf.DUMMYFUNCTION("""COMPUTED_VALUE"""),1768.97)</f>
        <v>1768.97</v>
      </c>
      <c r="J413" s="2">
        <f>IFERROR(__xludf.DUMMYFUNCTION("""COMPUTED_VALUE"""),45891.66666666667)</f>
        <v>45891.66667</v>
      </c>
      <c r="K413" s="1">
        <f>IFERROR(__xludf.DUMMYFUNCTION("""COMPUTED_VALUE"""),1793.57)</f>
        <v>1793.57</v>
      </c>
      <c r="M413" s="2">
        <f>IFERROR(__xludf.DUMMYFUNCTION("""COMPUTED_VALUE"""),45891.66666666667)</f>
        <v>45891.66667</v>
      </c>
      <c r="N413" s="1">
        <f>IFERROR(__xludf.DUMMYFUNCTION("""COMPUTED_VALUE"""),1.5888646E7)</f>
        <v>15888646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IFERROR(__xludf.DUMMYFUNCTION("""COMPUTED_VALUE"""),1825.83)</f>
        <v>1825.83</v>
      </c>
      <c r="D414" s="2">
        <f>IFERROR(__xludf.DUMMYFUNCTION("""COMPUTED_VALUE"""),45894.66666666667)</f>
        <v>45894.66667</v>
      </c>
      <c r="E414" s="1">
        <f>IFERROR(__xludf.DUMMYFUNCTION("""COMPUTED_VALUE"""),1864.41)</f>
        <v>1864.41</v>
      </c>
      <c r="G414" s="2">
        <f>IFERROR(__xludf.DUMMYFUNCTION("""COMPUTED_VALUE"""),45894.66666666667)</f>
        <v>45894.66667</v>
      </c>
      <c r="H414" s="1">
        <f>IFERROR(__xludf.DUMMYFUNCTION("""COMPUTED_VALUE"""),1825.43)</f>
        <v>1825.43</v>
      </c>
      <c r="J414" s="2">
        <f>IFERROR(__xludf.DUMMYFUNCTION("""COMPUTED_VALUE"""),45894.66666666667)</f>
        <v>45894.66667</v>
      </c>
      <c r="K414" s="1">
        <f>IFERROR(__xludf.DUMMYFUNCTION("""COMPUTED_VALUE"""),1845.15)</f>
        <v>1845.15</v>
      </c>
      <c r="M414" s="2">
        <f>IFERROR(__xludf.DUMMYFUNCTION("""COMPUTED_VALUE"""),45894.66666666667)</f>
        <v>45894.66667</v>
      </c>
      <c r="N414" s="1">
        <f>IFERROR(__xludf.DUMMYFUNCTION("""COMPUTED_VALUE"""),2.128112E7)</f>
        <v>21281120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IFERROR(__xludf.DUMMYFUNCTION("""COMPUTED_VALUE"""),1832.81)</f>
        <v>1832.81</v>
      </c>
      <c r="D415" s="2">
        <f>IFERROR(__xludf.DUMMYFUNCTION("""COMPUTED_VALUE"""),45895.66666666667)</f>
        <v>45895.66667</v>
      </c>
      <c r="E415" s="1">
        <f>IFERROR(__xludf.DUMMYFUNCTION("""COMPUTED_VALUE"""),1856.2)</f>
        <v>1856.2</v>
      </c>
      <c r="G415" s="2">
        <f>IFERROR(__xludf.DUMMYFUNCTION("""COMPUTED_VALUE"""),45895.66666666667)</f>
        <v>45895.66667</v>
      </c>
      <c r="H415" s="1">
        <f>IFERROR(__xludf.DUMMYFUNCTION("""COMPUTED_VALUE"""),1831.51)</f>
        <v>1831.51</v>
      </c>
      <c r="J415" s="2">
        <f>IFERROR(__xludf.DUMMYFUNCTION("""COMPUTED_VALUE"""),45895.66666666667)</f>
        <v>45895.66667</v>
      </c>
      <c r="K415" s="1">
        <f>IFERROR(__xludf.DUMMYFUNCTION("""COMPUTED_VALUE"""),1843.54)</f>
        <v>1843.54</v>
      </c>
      <c r="M415" s="2">
        <f>IFERROR(__xludf.DUMMYFUNCTION("""COMPUTED_VALUE"""),45895.66666666667)</f>
        <v>45895.66667</v>
      </c>
      <c r="N415" s="1">
        <f>IFERROR(__xludf.DUMMYFUNCTION("""COMPUTED_VALUE"""),2.5474026E7)</f>
        <v>25474026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IFERROR(__xludf.DUMMYFUNCTION("""COMPUTED_VALUE"""),1844.19)</f>
        <v>1844.19</v>
      </c>
      <c r="D416" s="2">
        <f>IFERROR(__xludf.DUMMYFUNCTION("""COMPUTED_VALUE"""),45896.66666666667)</f>
        <v>45896.66667</v>
      </c>
      <c r="E416" s="1">
        <f>IFERROR(__xludf.DUMMYFUNCTION("""COMPUTED_VALUE"""),1845.99)</f>
        <v>1845.99</v>
      </c>
      <c r="G416" s="2">
        <f>IFERROR(__xludf.DUMMYFUNCTION("""COMPUTED_VALUE"""),45896.66666666667)</f>
        <v>45896.66667</v>
      </c>
      <c r="H416" s="1">
        <f>IFERROR(__xludf.DUMMYFUNCTION("""COMPUTED_VALUE"""),1820.55)</f>
        <v>1820.55</v>
      </c>
      <c r="J416" s="2">
        <f>IFERROR(__xludf.DUMMYFUNCTION("""COMPUTED_VALUE"""),45896.66666666667)</f>
        <v>45896.66667</v>
      </c>
      <c r="K416" s="1">
        <f>IFERROR(__xludf.DUMMYFUNCTION("""COMPUTED_VALUE"""),1834.47)</f>
        <v>1834.47</v>
      </c>
      <c r="M416" s="2">
        <f>IFERROR(__xludf.DUMMYFUNCTION("""COMPUTED_VALUE"""),45896.66666666667)</f>
        <v>45896.66667</v>
      </c>
      <c r="N416" s="1">
        <f>IFERROR(__xludf.DUMMYFUNCTION("""COMPUTED_VALUE"""),1.5479419E7)</f>
        <v>15479419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IFERROR(__xludf.DUMMYFUNCTION("""COMPUTED_VALUE"""),1834.8)</f>
        <v>1834.8</v>
      </c>
      <c r="D417" s="2">
        <f>IFERROR(__xludf.DUMMYFUNCTION("""COMPUTED_VALUE"""),45897.66666666667)</f>
        <v>45897.66667</v>
      </c>
      <c r="E417" s="1">
        <f>IFERROR(__xludf.DUMMYFUNCTION("""COMPUTED_VALUE"""),1866.32)</f>
        <v>1866.32</v>
      </c>
      <c r="G417" s="2">
        <f>IFERROR(__xludf.DUMMYFUNCTION("""COMPUTED_VALUE"""),45897.66666666667)</f>
        <v>45897.66667</v>
      </c>
      <c r="H417" s="1">
        <f>IFERROR(__xludf.DUMMYFUNCTION("""COMPUTED_VALUE"""),1833.92)</f>
        <v>1833.92</v>
      </c>
      <c r="J417" s="2">
        <f>IFERROR(__xludf.DUMMYFUNCTION("""COMPUTED_VALUE"""),45897.66666666667)</f>
        <v>45897.66667</v>
      </c>
      <c r="K417" s="1">
        <f>IFERROR(__xludf.DUMMYFUNCTION("""COMPUTED_VALUE"""),1859.91)</f>
        <v>1859.91</v>
      </c>
      <c r="M417" s="2">
        <f>IFERROR(__xludf.DUMMYFUNCTION("""COMPUTED_VALUE"""),45897.66666666667)</f>
        <v>45897.66667</v>
      </c>
      <c r="N417" s="1">
        <f>IFERROR(__xludf.DUMMYFUNCTION("""COMPUTED_VALUE"""),1.532814E7)</f>
        <v>15328140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IFERROR(__xludf.DUMMYFUNCTION("""COMPUTED_VALUE"""),1854.15)</f>
        <v>1854.15</v>
      </c>
      <c r="D418" s="2">
        <f>IFERROR(__xludf.DUMMYFUNCTION("""COMPUTED_VALUE"""),45898.66666666667)</f>
        <v>45898.66667</v>
      </c>
      <c r="E418" s="1">
        <f>IFERROR(__xludf.DUMMYFUNCTION("""COMPUTED_VALUE"""),1858.91)</f>
        <v>1858.91</v>
      </c>
      <c r="G418" s="2">
        <f>IFERROR(__xludf.DUMMYFUNCTION("""COMPUTED_VALUE"""),45898.66666666667)</f>
        <v>45898.66667</v>
      </c>
      <c r="H418" s="1">
        <f>IFERROR(__xludf.DUMMYFUNCTION("""COMPUTED_VALUE"""),1831.71)</f>
        <v>1831.71</v>
      </c>
      <c r="J418" s="2">
        <f>IFERROR(__xludf.DUMMYFUNCTION("""COMPUTED_VALUE"""),45898.66666666667)</f>
        <v>45898.66667</v>
      </c>
      <c r="K418" s="1">
        <f>IFERROR(__xludf.DUMMYFUNCTION("""COMPUTED_VALUE"""),1844.37)</f>
        <v>1844.37</v>
      </c>
      <c r="M418" s="2">
        <f>IFERROR(__xludf.DUMMYFUNCTION("""COMPUTED_VALUE"""),45898.66666666667)</f>
        <v>45898.66667</v>
      </c>
      <c r="N418" s="1">
        <f>IFERROR(__xludf.DUMMYFUNCTION("""COMPUTED_VALUE"""),1.4873525E7)</f>
        <v>14873525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IFERROR(__xludf.DUMMYFUNCTION("""COMPUTED_VALUE"""),1833.06)</f>
        <v>1833.06</v>
      </c>
      <c r="D419" s="2">
        <f>IFERROR(__xludf.DUMMYFUNCTION("""COMPUTED_VALUE"""),45902.66666666667)</f>
        <v>45902.66667</v>
      </c>
      <c r="E419" s="1">
        <f>IFERROR(__xludf.DUMMYFUNCTION("""COMPUTED_VALUE"""),1879.98)</f>
        <v>1879.98</v>
      </c>
      <c r="G419" s="2">
        <f>IFERROR(__xludf.DUMMYFUNCTION("""COMPUTED_VALUE"""),45902.66666666667)</f>
        <v>45902.66667</v>
      </c>
      <c r="H419" s="1">
        <f>IFERROR(__xludf.DUMMYFUNCTION("""COMPUTED_VALUE"""),1795.92)</f>
        <v>1795.92</v>
      </c>
      <c r="J419" s="2">
        <f>IFERROR(__xludf.DUMMYFUNCTION("""COMPUTED_VALUE"""),45902.66666666667)</f>
        <v>45902.66667</v>
      </c>
      <c r="K419" s="1">
        <f>IFERROR(__xludf.DUMMYFUNCTION("""COMPUTED_VALUE"""),1877.99)</f>
        <v>1877.99</v>
      </c>
      <c r="M419" s="2">
        <f>IFERROR(__xludf.DUMMYFUNCTION("""COMPUTED_VALUE"""),45902.66666666667)</f>
        <v>45902.66667</v>
      </c>
      <c r="N419" s="1">
        <f>IFERROR(__xludf.DUMMYFUNCTION("""COMPUTED_VALUE"""),1.8685197E7)</f>
        <v>18685197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IFERROR(__xludf.DUMMYFUNCTION("""COMPUTED_VALUE"""),1880.58)</f>
        <v>1880.58</v>
      </c>
      <c r="D420" s="2">
        <f>IFERROR(__xludf.DUMMYFUNCTION("""COMPUTED_VALUE"""),45903.66666666667)</f>
        <v>45903.66667</v>
      </c>
      <c r="E420" s="1">
        <f>IFERROR(__xludf.DUMMYFUNCTION("""COMPUTED_VALUE"""),1902.1)</f>
        <v>1902.1</v>
      </c>
      <c r="G420" s="2">
        <f>IFERROR(__xludf.DUMMYFUNCTION("""COMPUTED_VALUE"""),45903.66666666667)</f>
        <v>45903.66667</v>
      </c>
      <c r="H420" s="1">
        <f>IFERROR(__xludf.DUMMYFUNCTION("""COMPUTED_VALUE"""),1875.75)</f>
        <v>1875.75</v>
      </c>
      <c r="J420" s="2">
        <f>IFERROR(__xludf.DUMMYFUNCTION("""COMPUTED_VALUE"""),45903.66666666667)</f>
        <v>45903.66667</v>
      </c>
      <c r="K420" s="1">
        <f>IFERROR(__xludf.DUMMYFUNCTION("""COMPUTED_VALUE"""),1895.14)</f>
        <v>1895.14</v>
      </c>
      <c r="M420" s="2">
        <f>IFERROR(__xludf.DUMMYFUNCTION("""COMPUTED_VALUE"""),45903.66666666667)</f>
        <v>45903.66667</v>
      </c>
      <c r="N420" s="1">
        <f>IFERROR(__xludf.DUMMYFUNCTION("""COMPUTED_VALUE"""),2.0113129E7)</f>
        <v>20113129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IFERROR(__xludf.DUMMYFUNCTION("""COMPUTED_VALUE"""),1899.86)</f>
        <v>1899.86</v>
      </c>
      <c r="D421" s="2">
        <f>IFERROR(__xludf.DUMMYFUNCTION("""COMPUTED_VALUE"""),45904.66666666667)</f>
        <v>45904.66667</v>
      </c>
      <c r="E421" s="1">
        <f>IFERROR(__xludf.DUMMYFUNCTION("""COMPUTED_VALUE"""),1908.67)</f>
        <v>1908.67</v>
      </c>
      <c r="G421" s="2">
        <f>IFERROR(__xludf.DUMMYFUNCTION("""COMPUTED_VALUE"""),45904.66666666667)</f>
        <v>45904.66667</v>
      </c>
      <c r="H421" s="1">
        <f>IFERROR(__xludf.DUMMYFUNCTION("""COMPUTED_VALUE"""),1859.51)</f>
        <v>1859.51</v>
      </c>
      <c r="J421" s="2">
        <f>IFERROR(__xludf.DUMMYFUNCTION("""COMPUTED_VALUE"""),45904.66666666667)</f>
        <v>45904.66667</v>
      </c>
      <c r="K421" s="1">
        <f>IFERROR(__xludf.DUMMYFUNCTION("""COMPUTED_VALUE"""),1881.15)</f>
        <v>1881.15</v>
      </c>
      <c r="M421" s="2">
        <f>IFERROR(__xludf.DUMMYFUNCTION("""COMPUTED_VALUE"""),45904.66666666667)</f>
        <v>45904.66667</v>
      </c>
      <c r="N421" s="1">
        <f>IFERROR(__xludf.DUMMYFUNCTION("""COMPUTED_VALUE"""),1.746464E7)</f>
        <v>17464640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IFERROR(__xludf.DUMMYFUNCTION("""COMPUTED_VALUE"""),1885.64)</f>
        <v>1885.64</v>
      </c>
      <c r="D422" s="2">
        <f>IFERROR(__xludf.DUMMYFUNCTION("""COMPUTED_VALUE"""),45905.66666666667)</f>
        <v>45905.66667</v>
      </c>
      <c r="E422" s="1">
        <f>IFERROR(__xludf.DUMMYFUNCTION("""COMPUTED_VALUE"""),1901.28)</f>
        <v>1901.28</v>
      </c>
      <c r="G422" s="2">
        <f>IFERROR(__xludf.DUMMYFUNCTION("""COMPUTED_VALUE"""),45905.66666666667)</f>
        <v>45905.66667</v>
      </c>
      <c r="H422" s="1">
        <f>IFERROR(__xludf.DUMMYFUNCTION("""COMPUTED_VALUE"""),1842.37)</f>
        <v>1842.37</v>
      </c>
      <c r="J422" s="2">
        <f>IFERROR(__xludf.DUMMYFUNCTION("""COMPUTED_VALUE"""),45905.66666666667)</f>
        <v>45905.66667</v>
      </c>
      <c r="K422" s="1">
        <f>IFERROR(__xludf.DUMMYFUNCTION("""COMPUTED_VALUE"""),1867.71)</f>
        <v>1867.71</v>
      </c>
      <c r="M422" s="2">
        <f>IFERROR(__xludf.DUMMYFUNCTION("""COMPUTED_VALUE"""),45905.66666666667)</f>
        <v>45905.66667</v>
      </c>
      <c r="N422" s="1">
        <f>IFERROR(__xludf.DUMMYFUNCTION("""COMPUTED_VALUE"""),1.5664768E7)</f>
        <v>15664768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IFERROR(__xludf.DUMMYFUNCTION("""COMPUTED_VALUE"""),1887.33)</f>
        <v>1887.33</v>
      </c>
      <c r="D423" s="2">
        <f>IFERROR(__xludf.DUMMYFUNCTION("""COMPUTED_VALUE"""),45908.66666666667)</f>
        <v>45908.66667</v>
      </c>
      <c r="E423" s="1">
        <f>IFERROR(__xludf.DUMMYFUNCTION("""COMPUTED_VALUE"""),1897.35)</f>
        <v>1897.35</v>
      </c>
      <c r="G423" s="2">
        <f>IFERROR(__xludf.DUMMYFUNCTION("""COMPUTED_VALUE"""),45908.66666666667)</f>
        <v>45908.66667</v>
      </c>
      <c r="H423" s="1">
        <f>IFERROR(__xludf.DUMMYFUNCTION("""COMPUTED_VALUE"""),1874.53)</f>
        <v>1874.53</v>
      </c>
      <c r="J423" s="2">
        <f>IFERROR(__xludf.DUMMYFUNCTION("""COMPUTED_VALUE"""),45908.66666666667)</f>
        <v>45908.66667</v>
      </c>
      <c r="K423" s="1">
        <f>IFERROR(__xludf.DUMMYFUNCTION("""COMPUTED_VALUE"""),1885.81)</f>
        <v>1885.81</v>
      </c>
      <c r="M423" s="2">
        <f>IFERROR(__xludf.DUMMYFUNCTION("""COMPUTED_VALUE"""),45908.66666666667)</f>
        <v>45908.66667</v>
      </c>
      <c r="N423" s="1">
        <f>IFERROR(__xludf.DUMMYFUNCTION("""COMPUTED_VALUE"""),1.7077262E7)</f>
        <v>17077262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IFERROR(__xludf.DUMMYFUNCTION("""COMPUTED_VALUE"""),1897.71)</f>
        <v>1897.71</v>
      </c>
      <c r="D424" s="2">
        <f>IFERROR(__xludf.DUMMYFUNCTION("""COMPUTED_VALUE"""),45909.66666666667)</f>
        <v>45909.66667</v>
      </c>
      <c r="E424" s="1">
        <f>IFERROR(__xludf.DUMMYFUNCTION("""COMPUTED_VALUE"""),1919.53)</f>
        <v>1919.53</v>
      </c>
      <c r="G424" s="2">
        <f>IFERROR(__xludf.DUMMYFUNCTION("""COMPUTED_VALUE"""),45909.66666666667)</f>
        <v>45909.66667</v>
      </c>
      <c r="H424" s="1">
        <f>IFERROR(__xludf.DUMMYFUNCTION("""COMPUTED_VALUE"""),1888.03)</f>
        <v>1888.03</v>
      </c>
      <c r="J424" s="2">
        <f>IFERROR(__xludf.DUMMYFUNCTION("""COMPUTED_VALUE"""),45909.66666666667)</f>
        <v>45909.66667</v>
      </c>
      <c r="K424" s="1">
        <f>IFERROR(__xludf.DUMMYFUNCTION("""COMPUTED_VALUE"""),1897.59)</f>
        <v>1897.59</v>
      </c>
      <c r="M424" s="2">
        <f>IFERROR(__xludf.DUMMYFUNCTION("""COMPUTED_VALUE"""),45909.66666666667)</f>
        <v>45909.66667</v>
      </c>
      <c r="N424" s="1">
        <f>IFERROR(__xludf.DUMMYFUNCTION("""COMPUTED_VALUE"""),1.3879249E7)</f>
        <v>13879249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IFERROR(__xludf.DUMMYFUNCTION("""COMPUTED_VALUE"""),1897.33)</f>
        <v>1897.33</v>
      </c>
      <c r="D425" s="2">
        <f>IFERROR(__xludf.DUMMYFUNCTION("""COMPUTED_VALUE"""),45910.66666666667)</f>
        <v>45910.66667</v>
      </c>
      <c r="E425" s="1">
        <f>IFERROR(__xludf.DUMMYFUNCTION("""COMPUTED_VALUE"""),1904.77)</f>
        <v>1904.77</v>
      </c>
      <c r="G425" s="2">
        <f>IFERROR(__xludf.DUMMYFUNCTION("""COMPUTED_VALUE"""),45910.66666666667)</f>
        <v>45910.66667</v>
      </c>
      <c r="H425" s="1">
        <f>IFERROR(__xludf.DUMMYFUNCTION("""COMPUTED_VALUE"""),1886.43)</f>
        <v>1886.43</v>
      </c>
      <c r="J425" s="2">
        <f>IFERROR(__xludf.DUMMYFUNCTION("""COMPUTED_VALUE"""),45910.66666666667)</f>
        <v>45910.66667</v>
      </c>
      <c r="K425" s="1">
        <f>IFERROR(__xludf.DUMMYFUNCTION("""COMPUTED_VALUE"""),1904.47)</f>
        <v>1904.47</v>
      </c>
      <c r="M425" s="2">
        <f>IFERROR(__xludf.DUMMYFUNCTION("""COMPUTED_VALUE"""),45910.66666666667)</f>
        <v>45910.66667</v>
      </c>
      <c r="N425" s="1">
        <f>IFERROR(__xludf.DUMMYFUNCTION("""COMPUTED_VALUE"""),1.4207543E7)</f>
        <v>14207543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IFERROR(__xludf.DUMMYFUNCTION("""COMPUTED_VALUE"""),1910.1)</f>
        <v>1910.1</v>
      </c>
      <c r="D426" s="2">
        <f>IFERROR(__xludf.DUMMYFUNCTION("""COMPUTED_VALUE"""),45911.66666666667)</f>
        <v>45911.66667</v>
      </c>
      <c r="E426" s="1">
        <f>IFERROR(__xludf.DUMMYFUNCTION("""COMPUTED_VALUE"""),1936.26)</f>
        <v>1936.26</v>
      </c>
      <c r="G426" s="2">
        <f>IFERROR(__xludf.DUMMYFUNCTION("""COMPUTED_VALUE"""),45911.66666666667)</f>
        <v>45911.66667</v>
      </c>
      <c r="H426" s="1">
        <f>IFERROR(__xludf.DUMMYFUNCTION("""COMPUTED_VALUE"""),1903.03)</f>
        <v>1903.03</v>
      </c>
      <c r="J426" s="2">
        <f>IFERROR(__xludf.DUMMYFUNCTION("""COMPUTED_VALUE"""),45911.66666666667)</f>
        <v>45911.66667</v>
      </c>
      <c r="K426" s="1">
        <f>IFERROR(__xludf.DUMMYFUNCTION("""COMPUTED_VALUE"""),1913.61)</f>
        <v>1913.61</v>
      </c>
      <c r="M426" s="2">
        <f>IFERROR(__xludf.DUMMYFUNCTION("""COMPUTED_VALUE"""),45911.66666666667)</f>
        <v>45911.66667</v>
      </c>
      <c r="N426" s="1">
        <f>IFERROR(__xludf.DUMMYFUNCTION("""COMPUTED_VALUE"""),1.8932255E7)</f>
        <v>18932255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IFERROR(__xludf.DUMMYFUNCTION("""COMPUTED_VALUE"""),1913.25)</f>
        <v>1913.25</v>
      </c>
      <c r="D427" s="2">
        <f>IFERROR(__xludf.DUMMYFUNCTION("""COMPUTED_VALUE"""),45912.66666666667)</f>
        <v>45912.66667</v>
      </c>
      <c r="E427" s="1">
        <f>IFERROR(__xludf.DUMMYFUNCTION("""COMPUTED_VALUE"""),1940.65)</f>
        <v>1940.65</v>
      </c>
      <c r="G427" s="2">
        <f>IFERROR(__xludf.DUMMYFUNCTION("""COMPUTED_VALUE"""),45912.66666666667)</f>
        <v>45912.66667</v>
      </c>
      <c r="H427" s="1">
        <f>IFERROR(__xludf.DUMMYFUNCTION("""COMPUTED_VALUE"""),1905.68)</f>
        <v>1905.68</v>
      </c>
      <c r="J427" s="2">
        <f>IFERROR(__xludf.DUMMYFUNCTION("""COMPUTED_VALUE"""),45912.66666666667)</f>
        <v>45912.66667</v>
      </c>
      <c r="K427" s="1">
        <f>IFERROR(__xludf.DUMMYFUNCTION("""COMPUTED_VALUE"""),1917.22)</f>
        <v>1917.22</v>
      </c>
      <c r="M427" s="2">
        <f>IFERROR(__xludf.DUMMYFUNCTION("""COMPUTED_VALUE"""),45912.66666666667)</f>
        <v>45912.66667</v>
      </c>
      <c r="N427" s="1">
        <f>IFERROR(__xludf.DUMMYFUNCTION("""COMPUTED_VALUE"""),1.3959367E7)</f>
        <v>13959367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IFERROR(__xludf.DUMMYFUNCTION("""COMPUTED_VALUE"""),1917.89)</f>
        <v>1917.89</v>
      </c>
      <c r="D428" s="2">
        <f>IFERROR(__xludf.DUMMYFUNCTION("""COMPUTED_VALUE"""),45915.66666666667)</f>
        <v>45915.66667</v>
      </c>
      <c r="E428" s="1">
        <f>IFERROR(__xludf.DUMMYFUNCTION("""COMPUTED_VALUE"""),1960.64)</f>
        <v>1960.64</v>
      </c>
      <c r="G428" s="2">
        <f>IFERROR(__xludf.DUMMYFUNCTION("""COMPUTED_VALUE"""),45915.66666666667)</f>
        <v>45915.66667</v>
      </c>
      <c r="H428" s="1">
        <f>IFERROR(__xludf.DUMMYFUNCTION("""COMPUTED_VALUE"""),1917.89)</f>
        <v>1917.89</v>
      </c>
      <c r="J428" s="2">
        <f>IFERROR(__xludf.DUMMYFUNCTION("""COMPUTED_VALUE"""),45915.66666666667)</f>
        <v>45915.66667</v>
      </c>
      <c r="K428" s="1">
        <f>IFERROR(__xludf.DUMMYFUNCTION("""COMPUTED_VALUE"""),1936.37)</f>
        <v>1936.37</v>
      </c>
      <c r="M428" s="2">
        <f>IFERROR(__xludf.DUMMYFUNCTION("""COMPUTED_VALUE"""),45915.66666666667)</f>
        <v>45915.66667</v>
      </c>
      <c r="N428" s="1">
        <f>IFERROR(__xludf.DUMMYFUNCTION("""COMPUTED_VALUE"""),1.7896052E7)</f>
        <v>17896052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IFERROR(__xludf.DUMMYFUNCTION("""COMPUTED_VALUE"""),1946.43)</f>
        <v>1946.43</v>
      </c>
      <c r="D429" s="2">
        <f>IFERROR(__xludf.DUMMYFUNCTION("""COMPUTED_VALUE"""),45916.66666666667)</f>
        <v>45916.66667</v>
      </c>
      <c r="E429" s="1">
        <f>IFERROR(__xludf.DUMMYFUNCTION("""COMPUTED_VALUE"""),1950.02)</f>
        <v>1950.02</v>
      </c>
      <c r="G429" s="2">
        <f>IFERROR(__xludf.DUMMYFUNCTION("""COMPUTED_VALUE"""),45916.66666666667)</f>
        <v>45916.66667</v>
      </c>
      <c r="H429" s="1">
        <f>IFERROR(__xludf.DUMMYFUNCTION("""COMPUTED_VALUE"""),1922.87)</f>
        <v>1922.87</v>
      </c>
      <c r="J429" s="2">
        <f>IFERROR(__xludf.DUMMYFUNCTION("""COMPUTED_VALUE"""),45916.66666666667)</f>
        <v>45916.66667</v>
      </c>
      <c r="K429" s="1">
        <f>IFERROR(__xludf.DUMMYFUNCTION("""COMPUTED_VALUE"""),1928.12)</f>
        <v>1928.12</v>
      </c>
      <c r="M429" s="2">
        <f>IFERROR(__xludf.DUMMYFUNCTION("""COMPUTED_VALUE"""),45916.66666666667)</f>
        <v>45916.66667</v>
      </c>
      <c r="N429" s="1">
        <f>IFERROR(__xludf.DUMMYFUNCTION("""COMPUTED_VALUE"""),1.6319817E7)</f>
        <v>16319817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IFERROR(__xludf.DUMMYFUNCTION("""COMPUTED_VALUE"""),1928.99)</f>
        <v>1928.99</v>
      </c>
      <c r="D430" s="2">
        <f>IFERROR(__xludf.DUMMYFUNCTION("""COMPUTED_VALUE"""),45917.66666666667)</f>
        <v>45917.66667</v>
      </c>
      <c r="E430" s="1">
        <f>IFERROR(__xludf.DUMMYFUNCTION("""COMPUTED_VALUE"""),1937.55)</f>
        <v>1937.55</v>
      </c>
      <c r="G430" s="2">
        <f>IFERROR(__xludf.DUMMYFUNCTION("""COMPUTED_VALUE"""),45917.66666666667)</f>
        <v>45917.66667</v>
      </c>
      <c r="H430" s="1">
        <f>IFERROR(__xludf.DUMMYFUNCTION("""COMPUTED_VALUE"""),1884.96)</f>
        <v>1884.96</v>
      </c>
      <c r="J430" s="2">
        <f>IFERROR(__xludf.DUMMYFUNCTION("""COMPUTED_VALUE"""),45917.66666666667)</f>
        <v>45917.66667</v>
      </c>
      <c r="K430" s="1">
        <f>IFERROR(__xludf.DUMMYFUNCTION("""COMPUTED_VALUE"""),1932.55)</f>
        <v>1932.55</v>
      </c>
      <c r="M430" s="2">
        <f>IFERROR(__xludf.DUMMYFUNCTION("""COMPUTED_VALUE"""),45917.66666666667)</f>
        <v>45917.66667</v>
      </c>
      <c r="N430" s="1">
        <f>IFERROR(__xludf.DUMMYFUNCTION("""COMPUTED_VALUE"""),1.8480031E7)</f>
        <v>18480031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IFERROR(__xludf.DUMMYFUNCTION("""COMPUTED_VALUE"""),1931.28)</f>
        <v>1931.28</v>
      </c>
      <c r="D431" s="2">
        <f>IFERROR(__xludf.DUMMYFUNCTION("""COMPUTED_VALUE"""),45918.66666666667)</f>
        <v>45918.66667</v>
      </c>
      <c r="E431" s="1">
        <f>IFERROR(__xludf.DUMMYFUNCTION("""COMPUTED_VALUE"""),1951.38)</f>
        <v>1951.38</v>
      </c>
      <c r="G431" s="2">
        <f>IFERROR(__xludf.DUMMYFUNCTION("""COMPUTED_VALUE"""),45918.66666666667)</f>
        <v>45918.66667</v>
      </c>
      <c r="H431" s="1">
        <f>IFERROR(__xludf.DUMMYFUNCTION("""COMPUTED_VALUE"""),1924.67)</f>
        <v>1924.67</v>
      </c>
      <c r="J431" s="2">
        <f>IFERROR(__xludf.DUMMYFUNCTION("""COMPUTED_VALUE"""),45918.66666666667)</f>
        <v>45918.66667</v>
      </c>
      <c r="K431" s="1">
        <f>IFERROR(__xludf.DUMMYFUNCTION("""COMPUTED_VALUE"""),1933.14)</f>
        <v>1933.14</v>
      </c>
      <c r="M431" s="2">
        <f>IFERROR(__xludf.DUMMYFUNCTION("""COMPUTED_VALUE"""),45918.66666666667)</f>
        <v>45918.66667</v>
      </c>
      <c r="N431" s="1">
        <f>IFERROR(__xludf.DUMMYFUNCTION("""COMPUTED_VALUE"""),1.4969075E7)</f>
        <v>14969075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IFERROR(__xludf.DUMMYFUNCTION("""COMPUTED_VALUE"""),1935.85)</f>
        <v>1935.85</v>
      </c>
      <c r="D432" s="2">
        <f>IFERROR(__xludf.DUMMYFUNCTION("""COMPUTED_VALUE"""),45919.66666666667)</f>
        <v>45919.66667</v>
      </c>
      <c r="E432" s="1">
        <f>IFERROR(__xludf.DUMMYFUNCTION("""COMPUTED_VALUE"""),1946.9)</f>
        <v>1946.9</v>
      </c>
      <c r="G432" s="2">
        <f>IFERROR(__xludf.DUMMYFUNCTION("""COMPUTED_VALUE"""),45919.66666666667)</f>
        <v>45919.66667</v>
      </c>
      <c r="H432" s="1">
        <f>IFERROR(__xludf.DUMMYFUNCTION("""COMPUTED_VALUE"""),1919.89)</f>
        <v>1919.89</v>
      </c>
      <c r="J432" s="2">
        <f>IFERROR(__xludf.DUMMYFUNCTION("""COMPUTED_VALUE"""),45919.66666666667)</f>
        <v>45919.66667</v>
      </c>
      <c r="K432" s="1">
        <f>IFERROR(__xludf.DUMMYFUNCTION("""COMPUTED_VALUE"""),1929.72)</f>
        <v>1929.72</v>
      </c>
      <c r="M432" s="2">
        <f>IFERROR(__xludf.DUMMYFUNCTION("""COMPUTED_VALUE"""),45919.66666666667)</f>
        <v>45919.66667</v>
      </c>
      <c r="N432" s="1">
        <f>IFERROR(__xludf.DUMMYFUNCTION("""COMPUTED_VALUE"""),3.8313425E7)</f>
        <v>38313425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IFERROR(__xludf.DUMMYFUNCTION("""COMPUTED_VALUE"""),1936.21)</f>
        <v>1936.21</v>
      </c>
      <c r="D433" s="2">
        <f>IFERROR(__xludf.DUMMYFUNCTION("""COMPUTED_VALUE"""),45922.66666666667)</f>
        <v>45922.66667</v>
      </c>
      <c r="E433" s="1">
        <f>IFERROR(__xludf.DUMMYFUNCTION("""COMPUTED_VALUE"""),1959.44)</f>
        <v>1959.44</v>
      </c>
      <c r="G433" s="2">
        <f>IFERROR(__xludf.DUMMYFUNCTION("""COMPUTED_VALUE"""),45922.66666666667)</f>
        <v>45922.66667</v>
      </c>
      <c r="H433" s="1">
        <f>IFERROR(__xludf.DUMMYFUNCTION("""COMPUTED_VALUE"""),1921.69)</f>
        <v>1921.69</v>
      </c>
      <c r="J433" s="2">
        <f>IFERROR(__xludf.DUMMYFUNCTION("""COMPUTED_VALUE"""),45922.66666666667)</f>
        <v>45922.66667</v>
      </c>
      <c r="K433" s="1">
        <f>IFERROR(__xludf.DUMMYFUNCTION("""COMPUTED_VALUE"""),1943.86)</f>
        <v>1943.86</v>
      </c>
      <c r="M433" s="2">
        <f>IFERROR(__xludf.DUMMYFUNCTION("""COMPUTED_VALUE"""),45922.66666666667)</f>
        <v>45922.66667</v>
      </c>
      <c r="N433" s="1">
        <f>IFERROR(__xludf.DUMMYFUNCTION("""COMPUTED_VALUE"""),1.5968198E7)</f>
        <v>15968198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IFERROR(__xludf.DUMMYFUNCTION("""COMPUTED_VALUE"""),1947.86)</f>
        <v>1947.86</v>
      </c>
      <c r="D434" s="2">
        <f>IFERROR(__xludf.DUMMYFUNCTION("""COMPUTED_VALUE"""),45923.66666666667)</f>
        <v>45923.66667</v>
      </c>
      <c r="E434" s="1">
        <f>IFERROR(__xludf.DUMMYFUNCTION("""COMPUTED_VALUE"""),1954.29)</f>
        <v>1954.29</v>
      </c>
      <c r="G434" s="2">
        <f>IFERROR(__xludf.DUMMYFUNCTION("""COMPUTED_VALUE"""),45923.66666666667)</f>
        <v>45923.66667</v>
      </c>
      <c r="H434" s="1">
        <f>IFERROR(__xludf.DUMMYFUNCTION("""COMPUTED_VALUE"""),1913.66)</f>
        <v>1913.66</v>
      </c>
      <c r="J434" s="2">
        <f>IFERROR(__xludf.DUMMYFUNCTION("""COMPUTED_VALUE"""),45923.66666666667)</f>
        <v>45923.66667</v>
      </c>
      <c r="K434" s="1">
        <f>IFERROR(__xludf.DUMMYFUNCTION("""COMPUTED_VALUE"""),1913.72)</f>
        <v>1913.72</v>
      </c>
      <c r="M434" s="2">
        <f>IFERROR(__xludf.DUMMYFUNCTION("""COMPUTED_VALUE"""),45923.66666666667)</f>
        <v>45923.66667</v>
      </c>
      <c r="N434" s="1">
        <f>IFERROR(__xludf.DUMMYFUNCTION("""COMPUTED_VALUE"""),1.2422159E7)</f>
        <v>12422159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IFERROR(__xludf.DUMMYFUNCTION("""COMPUTED_VALUE"""),1916.46)</f>
        <v>1916.46</v>
      </c>
      <c r="D435" s="2">
        <f>IFERROR(__xludf.DUMMYFUNCTION("""COMPUTED_VALUE"""),45924.66666666667)</f>
        <v>45924.66667</v>
      </c>
      <c r="E435" s="1">
        <f>IFERROR(__xludf.DUMMYFUNCTION("""COMPUTED_VALUE"""),1933.65)</f>
        <v>1933.65</v>
      </c>
      <c r="G435" s="2">
        <f>IFERROR(__xludf.DUMMYFUNCTION("""COMPUTED_VALUE"""),45924.66666666667)</f>
        <v>45924.66667</v>
      </c>
      <c r="H435" s="1">
        <f>IFERROR(__xludf.DUMMYFUNCTION("""COMPUTED_VALUE"""),1879.87)</f>
        <v>1879.87</v>
      </c>
      <c r="J435" s="2">
        <f>IFERROR(__xludf.DUMMYFUNCTION("""COMPUTED_VALUE"""),45924.66666666667)</f>
        <v>45924.66667</v>
      </c>
      <c r="K435" s="1">
        <f>IFERROR(__xludf.DUMMYFUNCTION("""COMPUTED_VALUE"""),1891.91)</f>
        <v>1891.91</v>
      </c>
      <c r="M435" s="2">
        <f>IFERROR(__xludf.DUMMYFUNCTION("""COMPUTED_VALUE"""),45924.66666666667)</f>
        <v>45924.66667</v>
      </c>
      <c r="N435" s="1">
        <f>IFERROR(__xludf.DUMMYFUNCTION("""COMPUTED_VALUE"""),1.4856576E7)</f>
        <v>14856576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IFERROR(__xludf.DUMMYFUNCTION("""COMPUTED_VALUE"""),1876.43)</f>
        <v>1876.43</v>
      </c>
      <c r="D436" s="2">
        <f>IFERROR(__xludf.DUMMYFUNCTION("""COMPUTED_VALUE"""),45925.66666666667)</f>
        <v>45925.66667</v>
      </c>
      <c r="E436" s="1">
        <f>IFERROR(__xludf.DUMMYFUNCTION("""COMPUTED_VALUE"""),1898.17)</f>
        <v>1898.17</v>
      </c>
      <c r="G436" s="2">
        <f>IFERROR(__xludf.DUMMYFUNCTION("""COMPUTED_VALUE"""),45925.66666666667)</f>
        <v>45925.66667</v>
      </c>
      <c r="H436" s="1">
        <f>IFERROR(__xludf.DUMMYFUNCTION("""COMPUTED_VALUE"""),1861.19)</f>
        <v>1861.19</v>
      </c>
      <c r="J436" s="2">
        <f>IFERROR(__xludf.DUMMYFUNCTION("""COMPUTED_VALUE"""),45925.66666666667)</f>
        <v>45925.66667</v>
      </c>
      <c r="K436" s="1">
        <f>IFERROR(__xludf.DUMMYFUNCTION("""COMPUTED_VALUE"""),1886.17)</f>
        <v>1886.17</v>
      </c>
      <c r="M436" s="2">
        <f>IFERROR(__xludf.DUMMYFUNCTION("""COMPUTED_VALUE"""),45925.66666666667)</f>
        <v>45925.66667</v>
      </c>
      <c r="N436" s="1">
        <f>IFERROR(__xludf.DUMMYFUNCTION("""COMPUTED_VALUE"""),1.223369E7)</f>
        <v>12233690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IFERROR(__xludf.DUMMYFUNCTION("""COMPUTED_VALUE"""),1899.65)</f>
        <v>1899.65</v>
      </c>
      <c r="D437" s="2">
        <f>IFERROR(__xludf.DUMMYFUNCTION("""COMPUTED_VALUE"""),45926.66666666667)</f>
        <v>45926.66667</v>
      </c>
      <c r="E437" s="1">
        <f>IFERROR(__xludf.DUMMYFUNCTION("""COMPUTED_VALUE"""),1989.0)</f>
        <v>1989</v>
      </c>
      <c r="G437" s="2">
        <f>IFERROR(__xludf.DUMMYFUNCTION("""COMPUTED_VALUE"""),45926.66666666667)</f>
        <v>45926.66667</v>
      </c>
      <c r="H437" s="1">
        <f>IFERROR(__xludf.DUMMYFUNCTION("""COMPUTED_VALUE"""),1885.61)</f>
        <v>1885.61</v>
      </c>
      <c r="J437" s="2">
        <f>IFERROR(__xludf.DUMMYFUNCTION("""COMPUTED_VALUE"""),45926.66666666667)</f>
        <v>45926.66667</v>
      </c>
      <c r="K437" s="1">
        <f>IFERROR(__xludf.DUMMYFUNCTION("""COMPUTED_VALUE"""),1987.41)</f>
        <v>1987.41</v>
      </c>
      <c r="M437" s="2">
        <f>IFERROR(__xludf.DUMMYFUNCTION("""COMPUTED_VALUE"""),45926.66666666667)</f>
        <v>45926.66667</v>
      </c>
      <c r="N437" s="1">
        <f>IFERROR(__xludf.DUMMYFUNCTION("""COMPUTED_VALUE"""),2.6126045E7)</f>
        <v>26126045</v>
      </c>
    </row>
  </sheetData>
  <drawing r:id="rId1"/>
</worksheet>
</file>