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IFERROR(__xludf.DUMMYFUNCTION("GOOGLEFINANCE(""DJUSUT"",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IFERROR(__xludf.DUMMYFUNCTION("GOOGLEFINANCE(""DJUSUT"",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IFERROR(__xludf.DUMMYFUNCTION("GOOGLEFINANCE(""DJUSUT"",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IFERROR(__xludf.DUMMYFUNCTION("GOOGLEFINANCE(""DJUSUT"",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IFERROR(__xludf.DUMMYFUNCTION("GOOGLEFINANCE(""DJUSUT"",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IFERROR(__xludf.DUMMYFUNCTION("""COMPUTED_VALUE"""),311.57)</f>
        <v>311.57</v>
      </c>
      <c r="D2" s="2">
        <f>IFERROR(__xludf.DUMMYFUNCTION("""COMPUTED_VALUE"""),45293.66666666667)</f>
        <v>45293.66667</v>
      </c>
      <c r="E2" s="1">
        <f>IFERROR(__xludf.DUMMYFUNCTION("""COMPUTED_VALUE"""),317.68)</f>
        <v>317.68</v>
      </c>
      <c r="G2" s="2">
        <f>IFERROR(__xludf.DUMMYFUNCTION("""COMPUTED_VALUE"""),45293.66666666667)</f>
        <v>45293.66667</v>
      </c>
      <c r="H2" s="1">
        <f>IFERROR(__xludf.DUMMYFUNCTION("""COMPUTED_VALUE"""),310.77)</f>
        <v>310.77</v>
      </c>
      <c r="J2" s="2">
        <f>IFERROR(__xludf.DUMMYFUNCTION("""COMPUTED_VALUE"""),45293.66666666667)</f>
        <v>45293.66667</v>
      </c>
      <c r="K2" s="1">
        <f>IFERROR(__xludf.DUMMYFUNCTION("""COMPUTED_VALUE"""),316.9)</f>
        <v>316.9</v>
      </c>
      <c r="M2" s="2">
        <f>IFERROR(__xludf.DUMMYFUNCTION("""COMPUTED_VALUE"""),45293.66666666667)</f>
        <v>45293.66667</v>
      </c>
      <c r="N2" s="1">
        <f>IFERROR(__xludf.DUMMYFUNCTION("""COMPUTED_VALUE"""),1.38602365E8)</f>
        <v>138602365</v>
      </c>
    </row>
    <row r="3">
      <c r="A3" s="2">
        <f>IFERROR(__xludf.DUMMYFUNCTION("""COMPUTED_VALUE"""),45294.66666666667)</f>
        <v>45294.66667</v>
      </c>
      <c r="B3" s="1">
        <f>IFERROR(__xludf.DUMMYFUNCTION("""COMPUTED_VALUE"""),316.78)</f>
        <v>316.78</v>
      </c>
      <c r="D3" s="2">
        <f>IFERROR(__xludf.DUMMYFUNCTION("""COMPUTED_VALUE"""),45294.66666666667)</f>
        <v>45294.66667</v>
      </c>
      <c r="E3" s="1">
        <f>IFERROR(__xludf.DUMMYFUNCTION("""COMPUTED_VALUE"""),318.71)</f>
        <v>318.71</v>
      </c>
      <c r="G3" s="2">
        <f>IFERROR(__xludf.DUMMYFUNCTION("""COMPUTED_VALUE"""),45294.66666666667)</f>
        <v>45294.66667</v>
      </c>
      <c r="H3" s="1">
        <f>IFERROR(__xludf.DUMMYFUNCTION("""COMPUTED_VALUE"""),314.74)</f>
        <v>314.74</v>
      </c>
      <c r="J3" s="2">
        <f>IFERROR(__xludf.DUMMYFUNCTION("""COMPUTED_VALUE"""),45294.66666666667)</f>
        <v>45294.66667</v>
      </c>
      <c r="K3" s="1">
        <f>IFERROR(__xludf.DUMMYFUNCTION("""COMPUTED_VALUE"""),318.05)</f>
        <v>318.05</v>
      </c>
      <c r="M3" s="2">
        <f>IFERROR(__xludf.DUMMYFUNCTION("""COMPUTED_VALUE"""),45294.66666666667)</f>
        <v>45294.66667</v>
      </c>
      <c r="N3" s="1">
        <f>IFERROR(__xludf.DUMMYFUNCTION("""COMPUTED_VALUE"""),1.45145211E8)</f>
        <v>145145211</v>
      </c>
    </row>
    <row r="4">
      <c r="A4" s="2">
        <f>IFERROR(__xludf.DUMMYFUNCTION("""COMPUTED_VALUE"""),45295.66666666667)</f>
        <v>45295.66667</v>
      </c>
      <c r="B4" s="1">
        <f>IFERROR(__xludf.DUMMYFUNCTION("""COMPUTED_VALUE"""),318.57)</f>
        <v>318.57</v>
      </c>
      <c r="D4" s="2">
        <f>IFERROR(__xludf.DUMMYFUNCTION("""COMPUTED_VALUE"""),45295.66666666667)</f>
        <v>45295.66667</v>
      </c>
      <c r="E4" s="1">
        <f>IFERROR(__xludf.DUMMYFUNCTION("""COMPUTED_VALUE"""),319.99)</f>
        <v>319.99</v>
      </c>
      <c r="G4" s="2">
        <f>IFERROR(__xludf.DUMMYFUNCTION("""COMPUTED_VALUE"""),45295.66666666667)</f>
        <v>45295.66667</v>
      </c>
      <c r="H4" s="1">
        <f>IFERROR(__xludf.DUMMYFUNCTION("""COMPUTED_VALUE"""),316.73)</f>
        <v>316.73</v>
      </c>
      <c r="J4" s="2">
        <f>IFERROR(__xludf.DUMMYFUNCTION("""COMPUTED_VALUE"""),45295.66666666667)</f>
        <v>45295.66667</v>
      </c>
      <c r="K4" s="1">
        <f>IFERROR(__xludf.DUMMYFUNCTION("""COMPUTED_VALUE"""),317.01)</f>
        <v>317.01</v>
      </c>
      <c r="M4" s="2">
        <f>IFERROR(__xludf.DUMMYFUNCTION("""COMPUTED_VALUE"""),45295.66666666667)</f>
        <v>45295.66667</v>
      </c>
      <c r="N4" s="1">
        <f>IFERROR(__xludf.DUMMYFUNCTION("""COMPUTED_VALUE"""),1.28662265E8)</f>
        <v>128662265</v>
      </c>
    </row>
    <row r="5">
      <c r="A5" s="2">
        <f>IFERROR(__xludf.DUMMYFUNCTION("""COMPUTED_VALUE"""),45296.66666666667)</f>
        <v>45296.66667</v>
      </c>
      <c r="B5" s="1">
        <f>IFERROR(__xludf.DUMMYFUNCTION("""COMPUTED_VALUE"""),316.37)</f>
        <v>316.37</v>
      </c>
      <c r="D5" s="2">
        <f>IFERROR(__xludf.DUMMYFUNCTION("""COMPUTED_VALUE"""),45296.66666666667)</f>
        <v>45296.66667</v>
      </c>
      <c r="E5" s="1">
        <f>IFERROR(__xludf.DUMMYFUNCTION("""COMPUTED_VALUE"""),319.79)</f>
        <v>319.79</v>
      </c>
      <c r="G5" s="2">
        <f>IFERROR(__xludf.DUMMYFUNCTION("""COMPUTED_VALUE"""),45296.66666666667)</f>
        <v>45296.66667</v>
      </c>
      <c r="H5" s="1">
        <f>IFERROR(__xludf.DUMMYFUNCTION("""COMPUTED_VALUE"""),315.27)</f>
        <v>315.27</v>
      </c>
      <c r="J5" s="2">
        <f>IFERROR(__xludf.DUMMYFUNCTION("""COMPUTED_VALUE"""),45296.66666666667)</f>
        <v>45296.66667</v>
      </c>
      <c r="K5" s="1">
        <f>IFERROR(__xludf.DUMMYFUNCTION("""COMPUTED_VALUE"""),318.17)</f>
        <v>318.17</v>
      </c>
      <c r="M5" s="2">
        <f>IFERROR(__xludf.DUMMYFUNCTION("""COMPUTED_VALUE"""),45296.66666666667)</f>
        <v>45296.66667</v>
      </c>
      <c r="N5" s="1">
        <f>IFERROR(__xludf.DUMMYFUNCTION("""COMPUTED_VALUE"""),1.25078326E8)</f>
        <v>125078326</v>
      </c>
    </row>
    <row r="6">
      <c r="A6" s="2">
        <f>IFERROR(__xludf.DUMMYFUNCTION("""COMPUTED_VALUE"""),45299.66666666667)</f>
        <v>45299.66667</v>
      </c>
      <c r="B6" s="1">
        <f>IFERROR(__xludf.DUMMYFUNCTION("""COMPUTED_VALUE"""),317.5)</f>
        <v>317.5</v>
      </c>
      <c r="D6" s="2">
        <f>IFERROR(__xludf.DUMMYFUNCTION("""COMPUTED_VALUE"""),45299.66666666667)</f>
        <v>45299.66667</v>
      </c>
      <c r="E6" s="1">
        <f>IFERROR(__xludf.DUMMYFUNCTION("""COMPUTED_VALUE"""),320.59)</f>
        <v>320.59</v>
      </c>
      <c r="G6" s="2">
        <f>IFERROR(__xludf.DUMMYFUNCTION("""COMPUTED_VALUE"""),45299.66666666667)</f>
        <v>45299.66667</v>
      </c>
      <c r="H6" s="1">
        <f>IFERROR(__xludf.DUMMYFUNCTION("""COMPUTED_VALUE"""),316.68)</f>
        <v>316.68</v>
      </c>
      <c r="J6" s="2">
        <f>IFERROR(__xludf.DUMMYFUNCTION("""COMPUTED_VALUE"""),45299.66666666667)</f>
        <v>45299.66667</v>
      </c>
      <c r="K6" s="1">
        <f>IFERROR(__xludf.DUMMYFUNCTION("""COMPUTED_VALUE"""),320.47)</f>
        <v>320.47</v>
      </c>
      <c r="M6" s="2">
        <f>IFERROR(__xludf.DUMMYFUNCTION("""COMPUTED_VALUE"""),45299.66666666667)</f>
        <v>45299.66667</v>
      </c>
      <c r="N6" s="1">
        <f>IFERROR(__xludf.DUMMYFUNCTION("""COMPUTED_VALUE"""),1.08085939E8)</f>
        <v>108085939</v>
      </c>
    </row>
    <row r="7">
      <c r="A7" s="2">
        <f>IFERROR(__xludf.DUMMYFUNCTION("""COMPUTED_VALUE"""),45300.66666666667)</f>
        <v>45300.66667</v>
      </c>
      <c r="B7" s="1">
        <f>IFERROR(__xludf.DUMMYFUNCTION("""COMPUTED_VALUE"""),318.54)</f>
        <v>318.54</v>
      </c>
      <c r="D7" s="2">
        <f>IFERROR(__xludf.DUMMYFUNCTION("""COMPUTED_VALUE"""),45300.66666666667)</f>
        <v>45300.66667</v>
      </c>
      <c r="E7" s="1">
        <f>IFERROR(__xludf.DUMMYFUNCTION("""COMPUTED_VALUE"""),319.21)</f>
        <v>319.21</v>
      </c>
      <c r="G7" s="2">
        <f>IFERROR(__xludf.DUMMYFUNCTION("""COMPUTED_VALUE"""),45300.66666666667)</f>
        <v>45300.66667</v>
      </c>
      <c r="H7" s="1">
        <f>IFERROR(__xludf.DUMMYFUNCTION("""COMPUTED_VALUE"""),317.29)</f>
        <v>317.29</v>
      </c>
      <c r="J7" s="2">
        <f>IFERROR(__xludf.DUMMYFUNCTION("""COMPUTED_VALUE"""),45300.66666666667)</f>
        <v>45300.66667</v>
      </c>
      <c r="K7" s="1">
        <f>IFERROR(__xludf.DUMMYFUNCTION("""COMPUTED_VALUE"""),318.1)</f>
        <v>318.1</v>
      </c>
      <c r="M7" s="2">
        <f>IFERROR(__xludf.DUMMYFUNCTION("""COMPUTED_VALUE"""),45300.66666666667)</f>
        <v>45300.66667</v>
      </c>
      <c r="N7" s="1">
        <f>IFERROR(__xludf.DUMMYFUNCTION("""COMPUTED_VALUE"""),1.09618234E8)</f>
        <v>109618234</v>
      </c>
    </row>
    <row r="8">
      <c r="A8" s="2">
        <f>IFERROR(__xludf.DUMMYFUNCTION("""COMPUTED_VALUE"""),45301.66666666667)</f>
        <v>45301.66667</v>
      </c>
      <c r="B8" s="1">
        <f>IFERROR(__xludf.DUMMYFUNCTION("""COMPUTED_VALUE"""),317.94)</f>
        <v>317.94</v>
      </c>
      <c r="D8" s="2">
        <f>IFERROR(__xludf.DUMMYFUNCTION("""COMPUTED_VALUE"""),45301.66666666667)</f>
        <v>45301.66667</v>
      </c>
      <c r="E8" s="1">
        <f>IFERROR(__xludf.DUMMYFUNCTION("""COMPUTED_VALUE"""),319.2)</f>
        <v>319.2</v>
      </c>
      <c r="G8" s="2">
        <f>IFERROR(__xludf.DUMMYFUNCTION("""COMPUTED_VALUE"""),45301.66666666667)</f>
        <v>45301.66667</v>
      </c>
      <c r="H8" s="1">
        <f>IFERROR(__xludf.DUMMYFUNCTION("""COMPUTED_VALUE"""),316.77)</f>
        <v>316.77</v>
      </c>
      <c r="J8" s="2">
        <f>IFERROR(__xludf.DUMMYFUNCTION("""COMPUTED_VALUE"""),45301.66666666667)</f>
        <v>45301.66667</v>
      </c>
      <c r="K8" s="1">
        <f>IFERROR(__xludf.DUMMYFUNCTION("""COMPUTED_VALUE"""),317.73)</f>
        <v>317.73</v>
      </c>
      <c r="M8" s="2">
        <f>IFERROR(__xludf.DUMMYFUNCTION("""COMPUTED_VALUE"""),45301.66666666667)</f>
        <v>45301.66667</v>
      </c>
      <c r="N8" s="1">
        <f>IFERROR(__xludf.DUMMYFUNCTION("""COMPUTED_VALUE"""),1.0356852E8)</f>
        <v>103568520</v>
      </c>
    </row>
    <row r="9">
      <c r="A9" s="2">
        <f>IFERROR(__xludf.DUMMYFUNCTION("""COMPUTED_VALUE"""),45302.66666666667)</f>
        <v>45302.66667</v>
      </c>
      <c r="B9" s="1">
        <f>IFERROR(__xludf.DUMMYFUNCTION("""COMPUTED_VALUE"""),316.75)</f>
        <v>316.75</v>
      </c>
      <c r="D9" s="2">
        <f>IFERROR(__xludf.DUMMYFUNCTION("""COMPUTED_VALUE"""),45302.66666666667)</f>
        <v>45302.66667</v>
      </c>
      <c r="E9" s="1">
        <f>IFERROR(__xludf.DUMMYFUNCTION("""COMPUTED_VALUE"""),316.75)</f>
        <v>316.75</v>
      </c>
      <c r="G9" s="2">
        <f>IFERROR(__xludf.DUMMYFUNCTION("""COMPUTED_VALUE"""),45302.66666666667)</f>
        <v>45302.66667</v>
      </c>
      <c r="H9" s="1">
        <f>IFERROR(__xludf.DUMMYFUNCTION("""COMPUTED_VALUE"""),309.51)</f>
        <v>309.51</v>
      </c>
      <c r="J9" s="2">
        <f>IFERROR(__xludf.DUMMYFUNCTION("""COMPUTED_VALUE"""),45302.66666666667)</f>
        <v>45302.66667</v>
      </c>
      <c r="K9" s="1">
        <f>IFERROR(__xludf.DUMMYFUNCTION("""COMPUTED_VALUE"""),310.4)</f>
        <v>310.4</v>
      </c>
      <c r="M9" s="2">
        <f>IFERROR(__xludf.DUMMYFUNCTION("""COMPUTED_VALUE"""),45302.66666666667)</f>
        <v>45302.66667</v>
      </c>
      <c r="N9" s="1">
        <f>IFERROR(__xludf.DUMMYFUNCTION("""COMPUTED_VALUE"""),1.2942206E8)</f>
        <v>129422060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IFERROR(__xludf.DUMMYFUNCTION("""COMPUTED_VALUE"""),312.76)</f>
        <v>312.76</v>
      </c>
      <c r="D10" s="2">
        <f>IFERROR(__xludf.DUMMYFUNCTION("""COMPUTED_VALUE"""),45303.66666666667)</f>
        <v>45303.66667</v>
      </c>
      <c r="E10" s="1">
        <f>IFERROR(__xludf.DUMMYFUNCTION("""COMPUTED_VALUE"""),313.41)</f>
        <v>313.41</v>
      </c>
      <c r="G10" s="2">
        <f>IFERROR(__xludf.DUMMYFUNCTION("""COMPUTED_VALUE"""),45303.66666666667)</f>
        <v>45303.66667</v>
      </c>
      <c r="H10" s="1">
        <f>IFERROR(__xludf.DUMMYFUNCTION("""COMPUTED_VALUE"""),311.07)</f>
        <v>311.07</v>
      </c>
      <c r="J10" s="2">
        <f>IFERROR(__xludf.DUMMYFUNCTION("""COMPUTED_VALUE"""),45303.66666666667)</f>
        <v>45303.66667</v>
      </c>
      <c r="K10" s="1">
        <f>IFERROR(__xludf.DUMMYFUNCTION("""COMPUTED_VALUE"""),312.14)</f>
        <v>312.14</v>
      </c>
      <c r="M10" s="2">
        <f>IFERROR(__xludf.DUMMYFUNCTION("""COMPUTED_VALUE"""),45303.66666666667)</f>
        <v>45303.66667</v>
      </c>
      <c r="N10" s="1">
        <f>IFERROR(__xludf.DUMMYFUNCTION("""COMPUTED_VALUE"""),1.11930151E8)</f>
        <v>111930151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IFERROR(__xludf.DUMMYFUNCTION("""COMPUTED_VALUE"""),310.74)</f>
        <v>310.74</v>
      </c>
      <c r="D11" s="2">
        <f>IFERROR(__xludf.DUMMYFUNCTION("""COMPUTED_VALUE"""),45307.66666666667)</f>
        <v>45307.66667</v>
      </c>
      <c r="E11" s="1">
        <f>IFERROR(__xludf.DUMMYFUNCTION("""COMPUTED_VALUE"""),311.31)</f>
        <v>311.31</v>
      </c>
      <c r="G11" s="2">
        <f>IFERROR(__xludf.DUMMYFUNCTION("""COMPUTED_VALUE"""),45307.66666666667)</f>
        <v>45307.66667</v>
      </c>
      <c r="H11" s="1">
        <f>IFERROR(__xludf.DUMMYFUNCTION("""COMPUTED_VALUE"""),307.87)</f>
        <v>307.87</v>
      </c>
      <c r="J11" s="2">
        <f>IFERROR(__xludf.DUMMYFUNCTION("""COMPUTED_VALUE"""),45307.66666666667)</f>
        <v>45307.66667</v>
      </c>
      <c r="K11" s="1">
        <f>IFERROR(__xludf.DUMMYFUNCTION("""COMPUTED_VALUE"""),308.63)</f>
        <v>308.63</v>
      </c>
      <c r="M11" s="2">
        <f>IFERROR(__xludf.DUMMYFUNCTION("""COMPUTED_VALUE"""),45307.66666666667)</f>
        <v>45307.66667</v>
      </c>
      <c r="N11" s="1">
        <f>IFERROR(__xludf.DUMMYFUNCTION("""COMPUTED_VALUE"""),1.39100622E8)</f>
        <v>139100622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IFERROR(__xludf.DUMMYFUNCTION("""COMPUTED_VALUE"""),306.46)</f>
        <v>306.46</v>
      </c>
      <c r="D12" s="2">
        <f>IFERROR(__xludf.DUMMYFUNCTION("""COMPUTED_VALUE"""),45308.66666666667)</f>
        <v>45308.66667</v>
      </c>
      <c r="E12" s="1">
        <f>IFERROR(__xludf.DUMMYFUNCTION("""COMPUTED_VALUE"""),309.51)</f>
        <v>309.51</v>
      </c>
      <c r="G12" s="2">
        <f>IFERROR(__xludf.DUMMYFUNCTION("""COMPUTED_VALUE"""),45308.66666666667)</f>
        <v>45308.66667</v>
      </c>
      <c r="H12" s="1">
        <f>IFERROR(__xludf.DUMMYFUNCTION("""COMPUTED_VALUE"""),301.94)</f>
        <v>301.94</v>
      </c>
      <c r="J12" s="2">
        <f>IFERROR(__xludf.DUMMYFUNCTION("""COMPUTED_VALUE"""),45308.66666666667)</f>
        <v>45308.66667</v>
      </c>
      <c r="K12" s="1">
        <f>IFERROR(__xludf.DUMMYFUNCTION("""COMPUTED_VALUE"""),304.13)</f>
        <v>304.13</v>
      </c>
      <c r="M12" s="2">
        <f>IFERROR(__xludf.DUMMYFUNCTION("""COMPUTED_VALUE"""),45308.66666666667)</f>
        <v>45308.66667</v>
      </c>
      <c r="N12" s="1">
        <f>IFERROR(__xludf.DUMMYFUNCTION("""COMPUTED_VALUE"""),1.34935125E8)</f>
        <v>134935125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IFERROR(__xludf.DUMMYFUNCTION("""COMPUTED_VALUE"""),302.86)</f>
        <v>302.86</v>
      </c>
      <c r="D13" s="2">
        <f>IFERROR(__xludf.DUMMYFUNCTION("""COMPUTED_VALUE"""),45309.66666666667)</f>
        <v>45309.66667</v>
      </c>
      <c r="E13" s="1">
        <f>IFERROR(__xludf.DUMMYFUNCTION("""COMPUTED_VALUE"""),302.94)</f>
        <v>302.94</v>
      </c>
      <c r="G13" s="2">
        <f>IFERROR(__xludf.DUMMYFUNCTION("""COMPUTED_VALUE"""),45309.66666666667)</f>
        <v>45309.66667</v>
      </c>
      <c r="H13" s="1">
        <f>IFERROR(__xludf.DUMMYFUNCTION("""COMPUTED_VALUE"""),299.33)</f>
        <v>299.33</v>
      </c>
      <c r="J13" s="2">
        <f>IFERROR(__xludf.DUMMYFUNCTION("""COMPUTED_VALUE"""),45309.66666666667)</f>
        <v>45309.66667</v>
      </c>
      <c r="K13" s="1">
        <f>IFERROR(__xludf.DUMMYFUNCTION("""COMPUTED_VALUE"""),300.94)</f>
        <v>300.94</v>
      </c>
      <c r="M13" s="2">
        <f>IFERROR(__xludf.DUMMYFUNCTION("""COMPUTED_VALUE"""),45309.66666666667)</f>
        <v>45309.66667</v>
      </c>
      <c r="N13" s="1">
        <f>IFERROR(__xludf.DUMMYFUNCTION("""COMPUTED_VALUE"""),1.39120994E8)</f>
        <v>139120994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IFERROR(__xludf.DUMMYFUNCTION("""COMPUTED_VALUE"""),301.66)</f>
        <v>301.66</v>
      </c>
      <c r="D14" s="2">
        <f>IFERROR(__xludf.DUMMYFUNCTION("""COMPUTED_VALUE"""),45310.66666666667)</f>
        <v>45310.66667</v>
      </c>
      <c r="E14" s="1">
        <f>IFERROR(__xludf.DUMMYFUNCTION("""COMPUTED_VALUE"""),301.8)</f>
        <v>301.8</v>
      </c>
      <c r="G14" s="2">
        <f>IFERROR(__xludf.DUMMYFUNCTION("""COMPUTED_VALUE"""),45310.66666666667)</f>
        <v>45310.66667</v>
      </c>
      <c r="H14" s="1">
        <f>IFERROR(__xludf.DUMMYFUNCTION("""COMPUTED_VALUE"""),298.84)</f>
        <v>298.84</v>
      </c>
      <c r="J14" s="2">
        <f>IFERROR(__xludf.DUMMYFUNCTION("""COMPUTED_VALUE"""),45310.66666666667)</f>
        <v>45310.66667</v>
      </c>
      <c r="K14" s="1">
        <f>IFERROR(__xludf.DUMMYFUNCTION("""COMPUTED_VALUE"""),300.73)</f>
        <v>300.73</v>
      </c>
      <c r="M14" s="2">
        <f>IFERROR(__xludf.DUMMYFUNCTION("""COMPUTED_VALUE"""),45310.66666666667)</f>
        <v>45310.66667</v>
      </c>
      <c r="N14" s="1">
        <f>IFERROR(__xludf.DUMMYFUNCTION("""COMPUTED_VALUE"""),1.36825824E8)</f>
        <v>136825824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IFERROR(__xludf.DUMMYFUNCTION("""COMPUTED_VALUE"""),300.83)</f>
        <v>300.83</v>
      </c>
      <c r="D15" s="2">
        <f>IFERROR(__xludf.DUMMYFUNCTION("""COMPUTED_VALUE"""),45313.66666666667)</f>
        <v>45313.66667</v>
      </c>
      <c r="E15" s="1">
        <f>IFERROR(__xludf.DUMMYFUNCTION("""COMPUTED_VALUE"""),302.96)</f>
        <v>302.96</v>
      </c>
      <c r="G15" s="2">
        <f>IFERROR(__xludf.DUMMYFUNCTION("""COMPUTED_VALUE"""),45313.66666666667)</f>
        <v>45313.66667</v>
      </c>
      <c r="H15" s="1">
        <f>IFERROR(__xludf.DUMMYFUNCTION("""COMPUTED_VALUE"""),298.28)</f>
        <v>298.28</v>
      </c>
      <c r="J15" s="2">
        <f>IFERROR(__xludf.DUMMYFUNCTION("""COMPUTED_VALUE"""),45313.66666666667)</f>
        <v>45313.66667</v>
      </c>
      <c r="K15" s="1">
        <f>IFERROR(__xludf.DUMMYFUNCTION("""COMPUTED_VALUE"""),299.47)</f>
        <v>299.47</v>
      </c>
      <c r="M15" s="2">
        <f>IFERROR(__xludf.DUMMYFUNCTION("""COMPUTED_VALUE"""),45313.66666666667)</f>
        <v>45313.66667</v>
      </c>
      <c r="N15" s="1">
        <f>IFERROR(__xludf.DUMMYFUNCTION("""COMPUTED_VALUE"""),1.36193639E8)</f>
        <v>136193639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IFERROR(__xludf.DUMMYFUNCTION("""COMPUTED_VALUE"""),299.72)</f>
        <v>299.72</v>
      </c>
      <c r="D16" s="2">
        <f>IFERROR(__xludf.DUMMYFUNCTION("""COMPUTED_VALUE"""),45314.66666666667)</f>
        <v>45314.66667</v>
      </c>
      <c r="E16" s="1">
        <f>IFERROR(__xludf.DUMMYFUNCTION("""COMPUTED_VALUE"""),301.01)</f>
        <v>301.01</v>
      </c>
      <c r="G16" s="2">
        <f>IFERROR(__xludf.DUMMYFUNCTION("""COMPUTED_VALUE"""),45314.66666666667)</f>
        <v>45314.66667</v>
      </c>
      <c r="H16" s="1">
        <f>IFERROR(__xludf.DUMMYFUNCTION("""COMPUTED_VALUE"""),298.42)</f>
        <v>298.42</v>
      </c>
      <c r="J16" s="2">
        <f>IFERROR(__xludf.DUMMYFUNCTION("""COMPUTED_VALUE"""),45314.66666666667)</f>
        <v>45314.66667</v>
      </c>
      <c r="K16" s="1">
        <f>IFERROR(__xludf.DUMMYFUNCTION("""COMPUTED_VALUE"""),300.15)</f>
        <v>300.15</v>
      </c>
      <c r="M16" s="2">
        <f>IFERROR(__xludf.DUMMYFUNCTION("""COMPUTED_VALUE"""),45314.66666666667)</f>
        <v>45314.66667</v>
      </c>
      <c r="N16" s="1">
        <f>IFERROR(__xludf.DUMMYFUNCTION("""COMPUTED_VALUE"""),1.51659744E8)</f>
        <v>151659744</v>
      </c>
    </row>
    <row r="17">
      <c r="A17" s="2">
        <f>IFERROR(__xludf.DUMMYFUNCTION("""COMPUTED_VALUE"""),45315.66666666667)</f>
        <v>45315.66667</v>
      </c>
      <c r="B17" s="1">
        <f>IFERROR(__xludf.DUMMYFUNCTION("""COMPUTED_VALUE"""),302.24)</f>
        <v>302.24</v>
      </c>
      <c r="D17" s="2">
        <f>IFERROR(__xludf.DUMMYFUNCTION("""COMPUTED_VALUE"""),45315.66666666667)</f>
        <v>45315.66667</v>
      </c>
      <c r="E17" s="1">
        <f>IFERROR(__xludf.DUMMYFUNCTION("""COMPUTED_VALUE"""),302.64)</f>
        <v>302.64</v>
      </c>
      <c r="G17" s="2">
        <f>IFERROR(__xludf.DUMMYFUNCTION("""COMPUTED_VALUE"""),45315.66666666667)</f>
        <v>45315.66667</v>
      </c>
      <c r="H17" s="1">
        <f>IFERROR(__xludf.DUMMYFUNCTION("""COMPUTED_VALUE"""),295.4)</f>
        <v>295.4</v>
      </c>
      <c r="J17" s="2">
        <f>IFERROR(__xludf.DUMMYFUNCTION("""COMPUTED_VALUE"""),45315.66666666667)</f>
        <v>45315.66667</v>
      </c>
      <c r="K17" s="1">
        <f>IFERROR(__xludf.DUMMYFUNCTION("""COMPUTED_VALUE"""),295.86)</f>
        <v>295.86</v>
      </c>
      <c r="M17" s="2">
        <f>IFERROR(__xludf.DUMMYFUNCTION("""COMPUTED_VALUE"""),45315.66666666667)</f>
        <v>45315.66667</v>
      </c>
      <c r="N17" s="1">
        <f>IFERROR(__xludf.DUMMYFUNCTION("""COMPUTED_VALUE"""),1.66242496E8)</f>
        <v>166242496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IFERROR(__xludf.DUMMYFUNCTION("""COMPUTED_VALUE"""),299.95)</f>
        <v>299.95</v>
      </c>
      <c r="D18" s="2">
        <f>IFERROR(__xludf.DUMMYFUNCTION("""COMPUTED_VALUE"""),45316.66666666667)</f>
        <v>45316.66667</v>
      </c>
      <c r="E18" s="1">
        <f>IFERROR(__xludf.DUMMYFUNCTION("""COMPUTED_VALUE"""),301.18)</f>
        <v>301.18</v>
      </c>
      <c r="G18" s="2">
        <f>IFERROR(__xludf.DUMMYFUNCTION("""COMPUTED_VALUE"""),45316.66666666667)</f>
        <v>45316.66667</v>
      </c>
      <c r="H18" s="1">
        <f>IFERROR(__xludf.DUMMYFUNCTION("""COMPUTED_VALUE"""),297.13)</f>
        <v>297.13</v>
      </c>
      <c r="J18" s="2">
        <f>IFERROR(__xludf.DUMMYFUNCTION("""COMPUTED_VALUE"""),45316.66666666667)</f>
        <v>45316.66667</v>
      </c>
      <c r="K18" s="1">
        <f>IFERROR(__xludf.DUMMYFUNCTION("""COMPUTED_VALUE"""),301.17)</f>
        <v>301.17</v>
      </c>
      <c r="M18" s="2">
        <f>IFERROR(__xludf.DUMMYFUNCTION("""COMPUTED_VALUE"""),45316.66666666667)</f>
        <v>45316.66667</v>
      </c>
      <c r="N18" s="1">
        <f>IFERROR(__xludf.DUMMYFUNCTION("""COMPUTED_VALUE"""),1.43913801E8)</f>
        <v>143913801</v>
      </c>
    </row>
    <row r="19">
      <c r="A19" s="2">
        <f>IFERROR(__xludf.DUMMYFUNCTION("""COMPUTED_VALUE"""),45317.66666666667)</f>
        <v>45317.66667</v>
      </c>
      <c r="B19" s="1">
        <f>IFERROR(__xludf.DUMMYFUNCTION("""COMPUTED_VALUE"""),301.85)</f>
        <v>301.85</v>
      </c>
      <c r="D19" s="2">
        <f>IFERROR(__xludf.DUMMYFUNCTION("""COMPUTED_VALUE"""),45317.66666666667)</f>
        <v>45317.66667</v>
      </c>
      <c r="E19" s="1">
        <f>IFERROR(__xludf.DUMMYFUNCTION("""COMPUTED_VALUE"""),303.06)</f>
        <v>303.06</v>
      </c>
      <c r="G19" s="2">
        <f>IFERROR(__xludf.DUMMYFUNCTION("""COMPUTED_VALUE"""),45317.66666666667)</f>
        <v>45317.66667</v>
      </c>
      <c r="H19" s="1">
        <f>IFERROR(__xludf.DUMMYFUNCTION("""COMPUTED_VALUE"""),301.09)</f>
        <v>301.09</v>
      </c>
      <c r="J19" s="2">
        <f>IFERROR(__xludf.DUMMYFUNCTION("""COMPUTED_VALUE"""),45317.66666666667)</f>
        <v>45317.66667</v>
      </c>
      <c r="K19" s="1">
        <f>IFERROR(__xludf.DUMMYFUNCTION("""COMPUTED_VALUE"""),302.07)</f>
        <v>302.07</v>
      </c>
      <c r="M19" s="2">
        <f>IFERROR(__xludf.DUMMYFUNCTION("""COMPUTED_VALUE"""),45317.66666666667)</f>
        <v>45317.66667</v>
      </c>
      <c r="N19" s="1">
        <f>IFERROR(__xludf.DUMMYFUNCTION("""COMPUTED_VALUE"""),1.2736146E8)</f>
        <v>127361460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IFERROR(__xludf.DUMMYFUNCTION("""COMPUTED_VALUE"""),302.11)</f>
        <v>302.11</v>
      </c>
      <c r="D20" s="2">
        <f>IFERROR(__xludf.DUMMYFUNCTION("""COMPUTED_VALUE"""),45320.66666666667)</f>
        <v>45320.66667</v>
      </c>
      <c r="E20" s="1">
        <f>IFERROR(__xludf.DUMMYFUNCTION("""COMPUTED_VALUE"""),305.04)</f>
        <v>305.04</v>
      </c>
      <c r="G20" s="2">
        <f>IFERROR(__xludf.DUMMYFUNCTION("""COMPUTED_VALUE"""),45320.66666666667)</f>
        <v>45320.66667</v>
      </c>
      <c r="H20" s="1">
        <f>IFERROR(__xludf.DUMMYFUNCTION("""COMPUTED_VALUE"""),300.43)</f>
        <v>300.43</v>
      </c>
      <c r="J20" s="2">
        <f>IFERROR(__xludf.DUMMYFUNCTION("""COMPUTED_VALUE"""),45320.66666666667)</f>
        <v>45320.66667</v>
      </c>
      <c r="K20" s="1">
        <f>IFERROR(__xludf.DUMMYFUNCTION("""COMPUTED_VALUE"""),304.02)</f>
        <v>304.02</v>
      </c>
      <c r="M20" s="2">
        <f>IFERROR(__xludf.DUMMYFUNCTION("""COMPUTED_VALUE"""),45320.66666666667)</f>
        <v>45320.66667</v>
      </c>
      <c r="N20" s="1">
        <f>IFERROR(__xludf.DUMMYFUNCTION("""COMPUTED_VALUE"""),1.13831061E8)</f>
        <v>113831061</v>
      </c>
    </row>
    <row r="21">
      <c r="A21" s="2">
        <f>IFERROR(__xludf.DUMMYFUNCTION("""COMPUTED_VALUE"""),45321.66666666667)</f>
        <v>45321.66667</v>
      </c>
      <c r="B21" s="1">
        <f>IFERROR(__xludf.DUMMYFUNCTION("""COMPUTED_VALUE"""),303.24)</f>
        <v>303.24</v>
      </c>
      <c r="D21" s="2">
        <f>IFERROR(__xludf.DUMMYFUNCTION("""COMPUTED_VALUE"""),45321.66666666667)</f>
        <v>45321.66667</v>
      </c>
      <c r="E21" s="1">
        <f>IFERROR(__xludf.DUMMYFUNCTION("""COMPUTED_VALUE"""),305.54)</f>
        <v>305.54</v>
      </c>
      <c r="G21" s="2">
        <f>IFERROR(__xludf.DUMMYFUNCTION("""COMPUTED_VALUE"""),45321.66666666667)</f>
        <v>45321.66667</v>
      </c>
      <c r="H21" s="1">
        <f>IFERROR(__xludf.DUMMYFUNCTION("""COMPUTED_VALUE"""),301.26)</f>
        <v>301.26</v>
      </c>
      <c r="J21" s="2">
        <f>IFERROR(__xludf.DUMMYFUNCTION("""COMPUTED_VALUE"""),45321.66666666667)</f>
        <v>45321.66667</v>
      </c>
      <c r="K21" s="1">
        <f>IFERROR(__xludf.DUMMYFUNCTION("""COMPUTED_VALUE"""),303.81)</f>
        <v>303.81</v>
      </c>
      <c r="M21" s="2">
        <f>IFERROR(__xludf.DUMMYFUNCTION("""COMPUTED_VALUE"""),45321.66666666667)</f>
        <v>45321.66667</v>
      </c>
      <c r="N21" s="1">
        <f>IFERROR(__xludf.DUMMYFUNCTION("""COMPUTED_VALUE"""),1.17446454E8)</f>
        <v>117446454</v>
      </c>
    </row>
    <row r="22">
      <c r="A22" s="2">
        <f>IFERROR(__xludf.DUMMYFUNCTION("""COMPUTED_VALUE"""),45322.66666666667)</f>
        <v>45322.66667</v>
      </c>
      <c r="B22" s="1">
        <f>IFERROR(__xludf.DUMMYFUNCTION("""COMPUTED_VALUE"""),305.9)</f>
        <v>305.9</v>
      </c>
      <c r="D22" s="2">
        <f>IFERROR(__xludf.DUMMYFUNCTION("""COMPUTED_VALUE"""),45322.66666666667)</f>
        <v>45322.66667</v>
      </c>
      <c r="E22" s="1">
        <f>IFERROR(__xludf.DUMMYFUNCTION("""COMPUTED_VALUE"""),307.38)</f>
        <v>307.38</v>
      </c>
      <c r="G22" s="2">
        <f>IFERROR(__xludf.DUMMYFUNCTION("""COMPUTED_VALUE"""),45322.66666666667)</f>
        <v>45322.66667</v>
      </c>
      <c r="H22" s="1">
        <f>IFERROR(__xludf.DUMMYFUNCTION("""COMPUTED_VALUE"""),301.24)</f>
        <v>301.24</v>
      </c>
      <c r="J22" s="2">
        <f>IFERROR(__xludf.DUMMYFUNCTION("""COMPUTED_VALUE"""),45322.66666666667)</f>
        <v>45322.66667</v>
      </c>
      <c r="K22" s="1">
        <f>IFERROR(__xludf.DUMMYFUNCTION("""COMPUTED_VALUE"""),302.76)</f>
        <v>302.76</v>
      </c>
      <c r="M22" s="2">
        <f>IFERROR(__xludf.DUMMYFUNCTION("""COMPUTED_VALUE"""),45322.66666666667)</f>
        <v>45322.66667</v>
      </c>
      <c r="N22" s="1">
        <f>IFERROR(__xludf.DUMMYFUNCTION("""COMPUTED_VALUE"""),2.23127781E8)</f>
        <v>223127781</v>
      </c>
    </row>
    <row r="23">
      <c r="A23" s="2">
        <f>IFERROR(__xludf.DUMMYFUNCTION("""COMPUTED_VALUE"""),45323.66666666667)</f>
        <v>45323.66667</v>
      </c>
      <c r="B23" s="1">
        <f>IFERROR(__xludf.DUMMYFUNCTION("""COMPUTED_VALUE"""),301.97)</f>
        <v>301.97</v>
      </c>
      <c r="D23" s="2">
        <f>IFERROR(__xludf.DUMMYFUNCTION("""COMPUTED_VALUE"""),45323.66666666667)</f>
        <v>45323.66667</v>
      </c>
      <c r="E23" s="1">
        <f>IFERROR(__xludf.DUMMYFUNCTION("""COMPUTED_VALUE"""),308.82)</f>
        <v>308.82</v>
      </c>
      <c r="G23" s="2">
        <f>IFERROR(__xludf.DUMMYFUNCTION("""COMPUTED_VALUE"""),45323.66666666667)</f>
        <v>45323.66667</v>
      </c>
      <c r="H23" s="1">
        <f>IFERROR(__xludf.DUMMYFUNCTION("""COMPUTED_VALUE"""),300.49)</f>
        <v>300.49</v>
      </c>
      <c r="J23" s="2">
        <f>IFERROR(__xludf.DUMMYFUNCTION("""COMPUTED_VALUE"""),45323.66666666667)</f>
        <v>45323.66667</v>
      </c>
      <c r="K23" s="1">
        <f>IFERROR(__xludf.DUMMYFUNCTION("""COMPUTED_VALUE"""),308.78)</f>
        <v>308.78</v>
      </c>
      <c r="M23" s="2">
        <f>IFERROR(__xludf.DUMMYFUNCTION("""COMPUTED_VALUE"""),45323.66666666667)</f>
        <v>45323.66667</v>
      </c>
      <c r="N23" s="1">
        <f>IFERROR(__xludf.DUMMYFUNCTION("""COMPUTED_VALUE"""),1.31079271E8)</f>
        <v>131079271</v>
      </c>
    </row>
    <row r="24">
      <c r="A24" s="2">
        <f>IFERROR(__xludf.DUMMYFUNCTION("""COMPUTED_VALUE"""),45324.66666666667)</f>
        <v>45324.66667</v>
      </c>
      <c r="B24" s="1">
        <f>IFERROR(__xludf.DUMMYFUNCTION("""COMPUTED_VALUE"""),305.64)</f>
        <v>305.64</v>
      </c>
      <c r="D24" s="2">
        <f>IFERROR(__xludf.DUMMYFUNCTION("""COMPUTED_VALUE"""),45324.66666666667)</f>
        <v>45324.66667</v>
      </c>
      <c r="E24" s="1">
        <f>IFERROR(__xludf.DUMMYFUNCTION("""COMPUTED_VALUE"""),306.42)</f>
        <v>306.42</v>
      </c>
      <c r="G24" s="2">
        <f>IFERROR(__xludf.DUMMYFUNCTION("""COMPUTED_VALUE"""),45324.66666666667)</f>
        <v>45324.66667</v>
      </c>
      <c r="H24" s="1">
        <f>IFERROR(__xludf.DUMMYFUNCTION("""COMPUTED_VALUE"""),301.42)</f>
        <v>301.42</v>
      </c>
      <c r="J24" s="2">
        <f>IFERROR(__xludf.DUMMYFUNCTION("""COMPUTED_VALUE"""),45324.66666666667)</f>
        <v>45324.66667</v>
      </c>
      <c r="K24" s="1">
        <f>IFERROR(__xludf.DUMMYFUNCTION("""COMPUTED_VALUE"""),303.47)</f>
        <v>303.47</v>
      </c>
      <c r="M24" s="2">
        <f>IFERROR(__xludf.DUMMYFUNCTION("""COMPUTED_VALUE"""),45324.66666666667)</f>
        <v>45324.66667</v>
      </c>
      <c r="N24" s="1">
        <f>IFERROR(__xludf.DUMMYFUNCTION("""COMPUTED_VALUE"""),1.49466874E8)</f>
        <v>149466874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IFERROR(__xludf.DUMMYFUNCTION("""COMPUTED_VALUE"""),300.56)</f>
        <v>300.56</v>
      </c>
      <c r="D25" s="2">
        <f>IFERROR(__xludf.DUMMYFUNCTION("""COMPUTED_VALUE"""),45327.66666666667)</f>
        <v>45327.66667</v>
      </c>
      <c r="E25" s="1">
        <f>IFERROR(__xludf.DUMMYFUNCTION("""COMPUTED_VALUE"""),300.56)</f>
        <v>300.56</v>
      </c>
      <c r="G25" s="2">
        <f>IFERROR(__xludf.DUMMYFUNCTION("""COMPUTED_VALUE"""),45327.66666666667)</f>
        <v>45327.66667</v>
      </c>
      <c r="H25" s="1">
        <f>IFERROR(__xludf.DUMMYFUNCTION("""COMPUTED_VALUE"""),296.95)</f>
        <v>296.95</v>
      </c>
      <c r="J25" s="2">
        <f>IFERROR(__xludf.DUMMYFUNCTION("""COMPUTED_VALUE"""),45327.66666666667)</f>
        <v>45327.66667</v>
      </c>
      <c r="K25" s="1">
        <f>IFERROR(__xludf.DUMMYFUNCTION("""COMPUTED_VALUE"""),297.15)</f>
        <v>297.15</v>
      </c>
      <c r="M25" s="2">
        <f>IFERROR(__xludf.DUMMYFUNCTION("""COMPUTED_VALUE"""),45327.66666666667)</f>
        <v>45327.66667</v>
      </c>
      <c r="N25" s="1">
        <f>IFERROR(__xludf.DUMMYFUNCTION("""COMPUTED_VALUE"""),1.34085742E8)</f>
        <v>134085742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IFERROR(__xludf.DUMMYFUNCTION("""COMPUTED_VALUE"""),296.71)</f>
        <v>296.71</v>
      </c>
      <c r="D26" s="2">
        <f>IFERROR(__xludf.DUMMYFUNCTION("""COMPUTED_VALUE"""),45328.66666666667)</f>
        <v>45328.66667</v>
      </c>
      <c r="E26" s="1">
        <f>IFERROR(__xludf.DUMMYFUNCTION("""COMPUTED_VALUE"""),298.96)</f>
        <v>298.96</v>
      </c>
      <c r="G26" s="2">
        <f>IFERROR(__xludf.DUMMYFUNCTION("""COMPUTED_VALUE"""),45328.66666666667)</f>
        <v>45328.66667</v>
      </c>
      <c r="H26" s="1">
        <f>IFERROR(__xludf.DUMMYFUNCTION("""COMPUTED_VALUE"""),295.93)</f>
        <v>295.93</v>
      </c>
      <c r="J26" s="2">
        <f>IFERROR(__xludf.DUMMYFUNCTION("""COMPUTED_VALUE"""),45328.66666666667)</f>
        <v>45328.66667</v>
      </c>
      <c r="K26" s="1">
        <f>IFERROR(__xludf.DUMMYFUNCTION("""COMPUTED_VALUE"""),298.11)</f>
        <v>298.11</v>
      </c>
      <c r="M26" s="2">
        <f>IFERROR(__xludf.DUMMYFUNCTION("""COMPUTED_VALUE"""),45328.66666666667)</f>
        <v>45328.66667</v>
      </c>
      <c r="N26" s="1">
        <f>IFERROR(__xludf.DUMMYFUNCTION("""COMPUTED_VALUE"""),1.43399212E8)</f>
        <v>143399212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IFERROR(__xludf.DUMMYFUNCTION("""COMPUTED_VALUE"""),299.24)</f>
        <v>299.24</v>
      </c>
      <c r="D27" s="2">
        <f>IFERROR(__xludf.DUMMYFUNCTION("""COMPUTED_VALUE"""),45329.66666666667)</f>
        <v>45329.66667</v>
      </c>
      <c r="E27" s="1">
        <f>IFERROR(__xludf.DUMMYFUNCTION("""COMPUTED_VALUE"""),299.63)</f>
        <v>299.63</v>
      </c>
      <c r="G27" s="2">
        <f>IFERROR(__xludf.DUMMYFUNCTION("""COMPUTED_VALUE"""),45329.66666666667)</f>
        <v>45329.66667</v>
      </c>
      <c r="H27" s="1">
        <f>IFERROR(__xludf.DUMMYFUNCTION("""COMPUTED_VALUE"""),296.77)</f>
        <v>296.77</v>
      </c>
      <c r="J27" s="2">
        <f>IFERROR(__xludf.DUMMYFUNCTION("""COMPUTED_VALUE"""),45329.66666666667)</f>
        <v>45329.66667</v>
      </c>
      <c r="K27" s="1">
        <f>IFERROR(__xludf.DUMMYFUNCTION("""COMPUTED_VALUE"""),298.25)</f>
        <v>298.25</v>
      </c>
      <c r="M27" s="2">
        <f>IFERROR(__xludf.DUMMYFUNCTION("""COMPUTED_VALUE"""),45329.66666666667)</f>
        <v>45329.66667</v>
      </c>
      <c r="N27" s="1">
        <f>IFERROR(__xludf.DUMMYFUNCTION("""COMPUTED_VALUE"""),1.42897435E8)</f>
        <v>142897435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IFERROR(__xludf.DUMMYFUNCTION("""COMPUTED_VALUE"""),296.96)</f>
        <v>296.96</v>
      </c>
      <c r="D28" s="2">
        <f>IFERROR(__xludf.DUMMYFUNCTION("""COMPUTED_VALUE"""),45330.66666666667)</f>
        <v>45330.66667</v>
      </c>
      <c r="E28" s="1">
        <f>IFERROR(__xludf.DUMMYFUNCTION("""COMPUTED_VALUE"""),297.02)</f>
        <v>297.02</v>
      </c>
      <c r="G28" s="2">
        <f>IFERROR(__xludf.DUMMYFUNCTION("""COMPUTED_VALUE"""),45330.66666666667)</f>
        <v>45330.66667</v>
      </c>
      <c r="H28" s="1">
        <f>IFERROR(__xludf.DUMMYFUNCTION("""COMPUTED_VALUE"""),293.57)</f>
        <v>293.57</v>
      </c>
      <c r="J28" s="2">
        <f>IFERROR(__xludf.DUMMYFUNCTION("""COMPUTED_VALUE"""),45330.66666666667)</f>
        <v>45330.66667</v>
      </c>
      <c r="K28" s="1">
        <f>IFERROR(__xludf.DUMMYFUNCTION("""COMPUTED_VALUE"""),296.02)</f>
        <v>296.02</v>
      </c>
      <c r="M28" s="2">
        <f>IFERROR(__xludf.DUMMYFUNCTION("""COMPUTED_VALUE"""),45330.66666666667)</f>
        <v>45330.66667</v>
      </c>
      <c r="N28" s="1">
        <f>IFERROR(__xludf.DUMMYFUNCTION("""COMPUTED_VALUE"""),1.33613913E8)</f>
        <v>133613913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IFERROR(__xludf.DUMMYFUNCTION("""COMPUTED_VALUE"""),295.02)</f>
        <v>295.02</v>
      </c>
      <c r="D29" s="2">
        <f>IFERROR(__xludf.DUMMYFUNCTION("""COMPUTED_VALUE"""),45331.66666666667)</f>
        <v>45331.66667</v>
      </c>
      <c r="E29" s="1">
        <f>IFERROR(__xludf.DUMMYFUNCTION("""COMPUTED_VALUE"""),297.43)</f>
        <v>297.43</v>
      </c>
      <c r="G29" s="2">
        <f>IFERROR(__xludf.DUMMYFUNCTION("""COMPUTED_VALUE"""),45331.66666666667)</f>
        <v>45331.66667</v>
      </c>
      <c r="H29" s="1">
        <f>IFERROR(__xludf.DUMMYFUNCTION("""COMPUTED_VALUE"""),294.81)</f>
        <v>294.81</v>
      </c>
      <c r="J29" s="2">
        <f>IFERROR(__xludf.DUMMYFUNCTION("""COMPUTED_VALUE"""),45331.66666666667)</f>
        <v>45331.66667</v>
      </c>
      <c r="K29" s="1">
        <f>IFERROR(__xludf.DUMMYFUNCTION("""COMPUTED_VALUE"""),297.27)</f>
        <v>297.27</v>
      </c>
      <c r="M29" s="2">
        <f>IFERROR(__xludf.DUMMYFUNCTION("""COMPUTED_VALUE"""),45331.66666666667)</f>
        <v>45331.66667</v>
      </c>
      <c r="N29" s="1">
        <f>IFERROR(__xludf.DUMMYFUNCTION("""COMPUTED_VALUE"""),1.20107776E8)</f>
        <v>120107776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IFERROR(__xludf.DUMMYFUNCTION("""COMPUTED_VALUE"""),297.28)</f>
        <v>297.28</v>
      </c>
      <c r="D30" s="2">
        <f>IFERROR(__xludf.DUMMYFUNCTION("""COMPUTED_VALUE"""),45334.66666666667)</f>
        <v>45334.66667</v>
      </c>
      <c r="E30" s="1">
        <f>IFERROR(__xludf.DUMMYFUNCTION("""COMPUTED_VALUE"""),300.91)</f>
        <v>300.91</v>
      </c>
      <c r="G30" s="2">
        <f>IFERROR(__xludf.DUMMYFUNCTION("""COMPUTED_VALUE"""),45334.66666666667)</f>
        <v>45334.66667</v>
      </c>
      <c r="H30" s="1">
        <f>IFERROR(__xludf.DUMMYFUNCTION("""COMPUTED_VALUE"""),296.62)</f>
        <v>296.62</v>
      </c>
      <c r="J30" s="2">
        <f>IFERROR(__xludf.DUMMYFUNCTION("""COMPUTED_VALUE"""),45334.66666666667)</f>
        <v>45334.66667</v>
      </c>
      <c r="K30" s="1">
        <f>IFERROR(__xludf.DUMMYFUNCTION("""COMPUTED_VALUE"""),300.68)</f>
        <v>300.68</v>
      </c>
      <c r="M30" s="2">
        <f>IFERROR(__xludf.DUMMYFUNCTION("""COMPUTED_VALUE"""),45334.66666666667)</f>
        <v>45334.66667</v>
      </c>
      <c r="N30" s="1">
        <f>IFERROR(__xludf.DUMMYFUNCTION("""COMPUTED_VALUE"""),1.24959909E8)</f>
        <v>124959909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IFERROR(__xludf.DUMMYFUNCTION("""COMPUTED_VALUE"""),299.09)</f>
        <v>299.09</v>
      </c>
      <c r="D31" s="2">
        <f>IFERROR(__xludf.DUMMYFUNCTION("""COMPUTED_VALUE"""),45335.66666666667)</f>
        <v>45335.66667</v>
      </c>
      <c r="E31" s="1">
        <f>IFERROR(__xludf.DUMMYFUNCTION("""COMPUTED_VALUE"""),299.87)</f>
        <v>299.87</v>
      </c>
      <c r="G31" s="2">
        <f>IFERROR(__xludf.DUMMYFUNCTION("""COMPUTED_VALUE"""),45335.66666666667)</f>
        <v>45335.66667</v>
      </c>
      <c r="H31" s="1">
        <f>IFERROR(__xludf.DUMMYFUNCTION("""COMPUTED_VALUE"""),291.54)</f>
        <v>291.54</v>
      </c>
      <c r="J31" s="2">
        <f>IFERROR(__xludf.DUMMYFUNCTION("""COMPUTED_VALUE"""),45335.66666666667)</f>
        <v>45335.66667</v>
      </c>
      <c r="K31" s="1">
        <f>IFERROR(__xludf.DUMMYFUNCTION("""COMPUTED_VALUE"""),295.53)</f>
        <v>295.53</v>
      </c>
      <c r="M31" s="2">
        <f>IFERROR(__xludf.DUMMYFUNCTION("""COMPUTED_VALUE"""),45335.66666666667)</f>
        <v>45335.66667</v>
      </c>
      <c r="N31" s="1">
        <f>IFERROR(__xludf.DUMMYFUNCTION("""COMPUTED_VALUE"""),1.54308307E8)</f>
        <v>154308307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IFERROR(__xludf.DUMMYFUNCTION("""COMPUTED_VALUE"""),295.94)</f>
        <v>295.94</v>
      </c>
      <c r="D32" s="2">
        <f>IFERROR(__xludf.DUMMYFUNCTION("""COMPUTED_VALUE"""),45336.66666666667)</f>
        <v>45336.66667</v>
      </c>
      <c r="E32" s="1">
        <f>IFERROR(__xludf.DUMMYFUNCTION("""COMPUTED_VALUE"""),297.7)</f>
        <v>297.7</v>
      </c>
      <c r="G32" s="2">
        <f>IFERROR(__xludf.DUMMYFUNCTION("""COMPUTED_VALUE"""),45336.66666666667)</f>
        <v>45336.66667</v>
      </c>
      <c r="H32" s="1">
        <f>IFERROR(__xludf.DUMMYFUNCTION("""COMPUTED_VALUE"""),294.91)</f>
        <v>294.91</v>
      </c>
      <c r="J32" s="2">
        <f>IFERROR(__xludf.DUMMYFUNCTION("""COMPUTED_VALUE"""),45336.66666666667)</f>
        <v>45336.66667</v>
      </c>
      <c r="K32" s="1">
        <f>IFERROR(__xludf.DUMMYFUNCTION("""COMPUTED_VALUE"""),297.14)</f>
        <v>297.14</v>
      </c>
      <c r="M32" s="2">
        <f>IFERROR(__xludf.DUMMYFUNCTION("""COMPUTED_VALUE"""),45336.66666666667)</f>
        <v>45336.66667</v>
      </c>
      <c r="N32" s="1">
        <f>IFERROR(__xludf.DUMMYFUNCTION("""COMPUTED_VALUE"""),1.3075489E8)</f>
        <v>130754890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IFERROR(__xludf.DUMMYFUNCTION("""COMPUTED_VALUE"""),298.15)</f>
        <v>298.15</v>
      </c>
      <c r="D33" s="2">
        <f>IFERROR(__xludf.DUMMYFUNCTION("""COMPUTED_VALUE"""),45337.66666666667)</f>
        <v>45337.66667</v>
      </c>
      <c r="E33" s="1">
        <f>IFERROR(__xludf.DUMMYFUNCTION("""COMPUTED_VALUE"""),302.08)</f>
        <v>302.08</v>
      </c>
      <c r="G33" s="2">
        <f>IFERROR(__xludf.DUMMYFUNCTION("""COMPUTED_VALUE"""),45337.66666666667)</f>
        <v>45337.66667</v>
      </c>
      <c r="H33" s="1">
        <f>IFERROR(__xludf.DUMMYFUNCTION("""COMPUTED_VALUE"""),298.15)</f>
        <v>298.15</v>
      </c>
      <c r="J33" s="2">
        <f>IFERROR(__xludf.DUMMYFUNCTION("""COMPUTED_VALUE"""),45337.66666666667)</f>
        <v>45337.66667</v>
      </c>
      <c r="K33" s="1">
        <f>IFERROR(__xludf.DUMMYFUNCTION("""COMPUTED_VALUE"""),302.01)</f>
        <v>302.01</v>
      </c>
      <c r="M33" s="2">
        <f>IFERROR(__xludf.DUMMYFUNCTION("""COMPUTED_VALUE"""),45337.66666666667)</f>
        <v>45337.66667</v>
      </c>
      <c r="N33" s="1">
        <f>IFERROR(__xludf.DUMMYFUNCTION("""COMPUTED_VALUE"""),1.45297125E8)</f>
        <v>145297125</v>
      </c>
    </row>
    <row r="34">
      <c r="A34" s="2">
        <f>IFERROR(__xludf.DUMMYFUNCTION("""COMPUTED_VALUE"""),45338.66666666667)</f>
        <v>45338.66667</v>
      </c>
      <c r="B34" s="1">
        <f>IFERROR(__xludf.DUMMYFUNCTION("""COMPUTED_VALUE"""),300.79)</f>
        <v>300.79</v>
      </c>
      <c r="D34" s="2">
        <f>IFERROR(__xludf.DUMMYFUNCTION("""COMPUTED_VALUE"""),45338.66666666667)</f>
        <v>45338.66667</v>
      </c>
      <c r="E34" s="1">
        <f>IFERROR(__xludf.DUMMYFUNCTION("""COMPUTED_VALUE"""),302.89)</f>
        <v>302.89</v>
      </c>
      <c r="G34" s="2">
        <f>IFERROR(__xludf.DUMMYFUNCTION("""COMPUTED_VALUE"""),45338.66666666667)</f>
        <v>45338.66667</v>
      </c>
      <c r="H34" s="1">
        <f>IFERROR(__xludf.DUMMYFUNCTION("""COMPUTED_VALUE"""),298.59)</f>
        <v>298.59</v>
      </c>
      <c r="J34" s="2">
        <f>IFERROR(__xludf.DUMMYFUNCTION("""COMPUTED_VALUE"""),45338.66666666667)</f>
        <v>45338.66667</v>
      </c>
      <c r="K34" s="1">
        <f>IFERROR(__xludf.DUMMYFUNCTION("""COMPUTED_VALUE"""),301.52)</f>
        <v>301.52</v>
      </c>
      <c r="M34" s="2">
        <f>IFERROR(__xludf.DUMMYFUNCTION("""COMPUTED_VALUE"""),45338.66666666667)</f>
        <v>45338.66667</v>
      </c>
      <c r="N34" s="1">
        <f>IFERROR(__xludf.DUMMYFUNCTION("""COMPUTED_VALUE"""),1.49637797E8)</f>
        <v>149637797</v>
      </c>
    </row>
    <row r="35">
      <c r="A35" s="2">
        <f>IFERROR(__xludf.DUMMYFUNCTION("""COMPUTED_VALUE"""),45342.66666666667)</f>
        <v>45342.66667</v>
      </c>
      <c r="B35" s="1">
        <f>IFERROR(__xludf.DUMMYFUNCTION("""COMPUTED_VALUE"""),301.42)</f>
        <v>301.42</v>
      </c>
      <c r="D35" s="2">
        <f>IFERROR(__xludf.DUMMYFUNCTION("""COMPUTED_VALUE"""),45342.66666666667)</f>
        <v>45342.66667</v>
      </c>
      <c r="E35" s="1">
        <f>IFERROR(__xludf.DUMMYFUNCTION("""COMPUTED_VALUE"""),304.82)</f>
        <v>304.82</v>
      </c>
      <c r="G35" s="2">
        <f>IFERROR(__xludf.DUMMYFUNCTION("""COMPUTED_VALUE"""),45342.66666666667)</f>
        <v>45342.66667</v>
      </c>
      <c r="H35" s="1">
        <f>IFERROR(__xludf.DUMMYFUNCTION("""COMPUTED_VALUE"""),300.57)</f>
        <v>300.57</v>
      </c>
      <c r="J35" s="2">
        <f>IFERROR(__xludf.DUMMYFUNCTION("""COMPUTED_VALUE"""),45342.66666666667)</f>
        <v>45342.66667</v>
      </c>
      <c r="K35" s="1">
        <f>IFERROR(__xludf.DUMMYFUNCTION("""COMPUTED_VALUE"""),301.26)</f>
        <v>301.26</v>
      </c>
      <c r="M35" s="2">
        <f>IFERROR(__xludf.DUMMYFUNCTION("""COMPUTED_VALUE"""),45342.66666666667)</f>
        <v>45342.66667</v>
      </c>
      <c r="N35" s="1">
        <f>IFERROR(__xludf.DUMMYFUNCTION("""COMPUTED_VALUE"""),1.41924349E8)</f>
        <v>141924349</v>
      </c>
    </row>
    <row r="36">
      <c r="A36" s="2">
        <f>IFERROR(__xludf.DUMMYFUNCTION("""COMPUTED_VALUE"""),45343.66666666667)</f>
        <v>45343.66667</v>
      </c>
      <c r="B36" s="1">
        <f>IFERROR(__xludf.DUMMYFUNCTION("""COMPUTED_VALUE"""),302.97)</f>
        <v>302.97</v>
      </c>
      <c r="D36" s="2">
        <f>IFERROR(__xludf.DUMMYFUNCTION("""COMPUTED_VALUE"""),45343.66666666667)</f>
        <v>45343.66667</v>
      </c>
      <c r="E36" s="1">
        <f>IFERROR(__xludf.DUMMYFUNCTION("""COMPUTED_VALUE"""),305.62)</f>
        <v>305.62</v>
      </c>
      <c r="G36" s="2">
        <f>IFERROR(__xludf.DUMMYFUNCTION("""COMPUTED_VALUE"""),45343.66666666667)</f>
        <v>45343.66667</v>
      </c>
      <c r="H36" s="1">
        <f>IFERROR(__xludf.DUMMYFUNCTION("""COMPUTED_VALUE"""),301.99)</f>
        <v>301.99</v>
      </c>
      <c r="J36" s="2">
        <f>IFERROR(__xludf.DUMMYFUNCTION("""COMPUTED_VALUE"""),45343.66666666667)</f>
        <v>45343.66667</v>
      </c>
      <c r="K36" s="1">
        <f>IFERROR(__xludf.DUMMYFUNCTION("""COMPUTED_VALUE"""),305.18)</f>
        <v>305.18</v>
      </c>
      <c r="M36" s="2">
        <f>IFERROR(__xludf.DUMMYFUNCTION("""COMPUTED_VALUE"""),45343.66666666667)</f>
        <v>45343.66667</v>
      </c>
      <c r="N36" s="1">
        <f>IFERROR(__xludf.DUMMYFUNCTION("""COMPUTED_VALUE"""),1.38552613E8)</f>
        <v>138552613</v>
      </c>
    </row>
    <row r="37">
      <c r="A37" s="2">
        <f>IFERROR(__xludf.DUMMYFUNCTION("""COMPUTED_VALUE"""),45344.66666666667)</f>
        <v>45344.66667</v>
      </c>
      <c r="B37" s="1">
        <f>IFERROR(__xludf.DUMMYFUNCTION("""COMPUTED_VALUE"""),303.25)</f>
        <v>303.25</v>
      </c>
      <c r="D37" s="2">
        <f>IFERROR(__xludf.DUMMYFUNCTION("""COMPUTED_VALUE"""),45344.66666666667)</f>
        <v>45344.66667</v>
      </c>
      <c r="E37" s="1">
        <f>IFERROR(__xludf.DUMMYFUNCTION("""COMPUTED_VALUE"""),304.16)</f>
        <v>304.16</v>
      </c>
      <c r="G37" s="2">
        <f>IFERROR(__xludf.DUMMYFUNCTION("""COMPUTED_VALUE"""),45344.66666666667)</f>
        <v>45344.66667</v>
      </c>
      <c r="H37" s="1">
        <f>IFERROR(__xludf.DUMMYFUNCTION("""COMPUTED_VALUE"""),300.59)</f>
        <v>300.59</v>
      </c>
      <c r="J37" s="2">
        <f>IFERROR(__xludf.DUMMYFUNCTION("""COMPUTED_VALUE"""),45344.66666666667)</f>
        <v>45344.66667</v>
      </c>
      <c r="K37" s="1">
        <f>IFERROR(__xludf.DUMMYFUNCTION("""COMPUTED_VALUE"""),302.99)</f>
        <v>302.99</v>
      </c>
      <c r="M37" s="2">
        <f>IFERROR(__xludf.DUMMYFUNCTION("""COMPUTED_VALUE"""),45344.66666666667)</f>
        <v>45344.66667</v>
      </c>
      <c r="N37" s="1">
        <f>IFERROR(__xludf.DUMMYFUNCTION("""COMPUTED_VALUE"""),1.57497861E8)</f>
        <v>157497861</v>
      </c>
    </row>
    <row r="38">
      <c r="A38" s="2">
        <f>IFERROR(__xludf.DUMMYFUNCTION("""COMPUTED_VALUE"""),45345.66666666667)</f>
        <v>45345.66667</v>
      </c>
      <c r="B38" s="1">
        <f>IFERROR(__xludf.DUMMYFUNCTION("""COMPUTED_VALUE"""),303.43)</f>
        <v>303.43</v>
      </c>
      <c r="D38" s="2">
        <f>IFERROR(__xludf.DUMMYFUNCTION("""COMPUTED_VALUE"""),45345.66666666667)</f>
        <v>45345.66667</v>
      </c>
      <c r="E38" s="1">
        <f>IFERROR(__xludf.DUMMYFUNCTION("""COMPUTED_VALUE"""),306.27)</f>
        <v>306.27</v>
      </c>
      <c r="G38" s="2">
        <f>IFERROR(__xludf.DUMMYFUNCTION("""COMPUTED_VALUE"""),45345.66666666667)</f>
        <v>45345.66667</v>
      </c>
      <c r="H38" s="1">
        <f>IFERROR(__xludf.DUMMYFUNCTION("""COMPUTED_VALUE"""),302.84)</f>
        <v>302.84</v>
      </c>
      <c r="J38" s="2">
        <f>IFERROR(__xludf.DUMMYFUNCTION("""COMPUTED_VALUE"""),45345.66666666667)</f>
        <v>45345.66667</v>
      </c>
      <c r="K38" s="1">
        <f>IFERROR(__xludf.DUMMYFUNCTION("""COMPUTED_VALUE"""),304.95)</f>
        <v>304.95</v>
      </c>
      <c r="M38" s="2">
        <f>IFERROR(__xludf.DUMMYFUNCTION("""COMPUTED_VALUE"""),45345.66666666667)</f>
        <v>45345.66667</v>
      </c>
      <c r="N38" s="1">
        <f>IFERROR(__xludf.DUMMYFUNCTION("""COMPUTED_VALUE"""),1.41227848E8)</f>
        <v>141227848</v>
      </c>
    </row>
    <row r="39">
      <c r="A39" s="2">
        <f>IFERROR(__xludf.DUMMYFUNCTION("""COMPUTED_VALUE"""),45348.66666666667)</f>
        <v>45348.66667</v>
      </c>
      <c r="B39" s="1">
        <f>IFERROR(__xludf.DUMMYFUNCTION("""COMPUTED_VALUE"""),303.28)</f>
        <v>303.28</v>
      </c>
      <c r="D39" s="2">
        <f>IFERROR(__xludf.DUMMYFUNCTION("""COMPUTED_VALUE"""),45348.66666666667)</f>
        <v>45348.66667</v>
      </c>
      <c r="E39" s="1">
        <f>IFERROR(__xludf.DUMMYFUNCTION("""COMPUTED_VALUE"""),303.33)</f>
        <v>303.33</v>
      </c>
      <c r="G39" s="2">
        <f>IFERROR(__xludf.DUMMYFUNCTION("""COMPUTED_VALUE"""),45348.66666666667)</f>
        <v>45348.66667</v>
      </c>
      <c r="H39" s="1">
        <f>IFERROR(__xludf.DUMMYFUNCTION("""COMPUTED_VALUE"""),298.1)</f>
        <v>298.1</v>
      </c>
      <c r="J39" s="2">
        <f>IFERROR(__xludf.DUMMYFUNCTION("""COMPUTED_VALUE"""),45348.66666666667)</f>
        <v>45348.66667</v>
      </c>
      <c r="K39" s="1">
        <f>IFERROR(__xludf.DUMMYFUNCTION("""COMPUTED_VALUE"""),298.67)</f>
        <v>298.67</v>
      </c>
      <c r="M39" s="2">
        <f>IFERROR(__xludf.DUMMYFUNCTION("""COMPUTED_VALUE"""),45348.66666666667)</f>
        <v>45348.66667</v>
      </c>
      <c r="N39" s="1">
        <f>IFERROR(__xludf.DUMMYFUNCTION("""COMPUTED_VALUE"""),1.43992335E8)</f>
        <v>143992335</v>
      </c>
    </row>
    <row r="40">
      <c r="A40" s="2">
        <f>IFERROR(__xludf.DUMMYFUNCTION("""COMPUTED_VALUE"""),45349.66666666667)</f>
        <v>45349.66667</v>
      </c>
      <c r="B40" s="1">
        <f>IFERROR(__xludf.DUMMYFUNCTION("""COMPUTED_VALUE"""),300.3)</f>
        <v>300.3</v>
      </c>
      <c r="D40" s="2">
        <f>IFERROR(__xludf.DUMMYFUNCTION("""COMPUTED_VALUE"""),45349.66666666667)</f>
        <v>45349.66667</v>
      </c>
      <c r="E40" s="1">
        <f>IFERROR(__xludf.DUMMYFUNCTION("""COMPUTED_VALUE"""),304.55)</f>
        <v>304.55</v>
      </c>
      <c r="G40" s="2">
        <f>IFERROR(__xludf.DUMMYFUNCTION("""COMPUTED_VALUE"""),45349.66666666667)</f>
        <v>45349.66667</v>
      </c>
      <c r="H40" s="1">
        <f>IFERROR(__xludf.DUMMYFUNCTION("""COMPUTED_VALUE"""),299.32)</f>
        <v>299.32</v>
      </c>
      <c r="J40" s="2">
        <f>IFERROR(__xludf.DUMMYFUNCTION("""COMPUTED_VALUE"""),45349.66666666667)</f>
        <v>45349.66667</v>
      </c>
      <c r="K40" s="1">
        <f>IFERROR(__xludf.DUMMYFUNCTION("""COMPUTED_VALUE"""),304.39)</f>
        <v>304.39</v>
      </c>
      <c r="M40" s="2">
        <f>IFERROR(__xludf.DUMMYFUNCTION("""COMPUTED_VALUE"""),45349.66666666667)</f>
        <v>45349.66667</v>
      </c>
      <c r="N40" s="1">
        <f>IFERROR(__xludf.DUMMYFUNCTION("""COMPUTED_VALUE"""),1.43623006E8)</f>
        <v>143623006</v>
      </c>
    </row>
    <row r="41">
      <c r="A41" s="2">
        <f>IFERROR(__xludf.DUMMYFUNCTION("""COMPUTED_VALUE"""),45350.66666666667)</f>
        <v>45350.66667</v>
      </c>
      <c r="B41" s="1">
        <f>IFERROR(__xludf.DUMMYFUNCTION("""COMPUTED_VALUE"""),303.94)</f>
        <v>303.94</v>
      </c>
      <c r="D41" s="2">
        <f>IFERROR(__xludf.DUMMYFUNCTION("""COMPUTED_VALUE"""),45350.66666666667)</f>
        <v>45350.66667</v>
      </c>
      <c r="E41" s="1">
        <f>IFERROR(__xludf.DUMMYFUNCTION("""COMPUTED_VALUE"""),305.82)</f>
        <v>305.82</v>
      </c>
      <c r="G41" s="2">
        <f>IFERROR(__xludf.DUMMYFUNCTION("""COMPUTED_VALUE"""),45350.66666666667)</f>
        <v>45350.66667</v>
      </c>
      <c r="H41" s="1">
        <f>IFERROR(__xludf.DUMMYFUNCTION("""COMPUTED_VALUE"""),303.35)</f>
        <v>303.35</v>
      </c>
      <c r="J41" s="2">
        <f>IFERROR(__xludf.DUMMYFUNCTION("""COMPUTED_VALUE"""),45350.66666666667)</f>
        <v>45350.66667</v>
      </c>
      <c r="K41" s="1">
        <f>IFERROR(__xludf.DUMMYFUNCTION("""COMPUTED_VALUE"""),305.44)</f>
        <v>305.44</v>
      </c>
      <c r="M41" s="2">
        <f>IFERROR(__xludf.DUMMYFUNCTION("""COMPUTED_VALUE"""),45350.66666666667)</f>
        <v>45350.66667</v>
      </c>
      <c r="N41" s="1">
        <f>IFERROR(__xludf.DUMMYFUNCTION("""COMPUTED_VALUE"""),1.48525712E8)</f>
        <v>148525712</v>
      </c>
    </row>
    <row r="42">
      <c r="A42" s="2">
        <f>IFERROR(__xludf.DUMMYFUNCTION("""COMPUTED_VALUE"""),45351.66666666667)</f>
        <v>45351.66667</v>
      </c>
      <c r="B42" s="1">
        <f>IFERROR(__xludf.DUMMYFUNCTION("""COMPUTED_VALUE"""),306.56)</f>
        <v>306.56</v>
      </c>
      <c r="D42" s="2">
        <f>IFERROR(__xludf.DUMMYFUNCTION("""COMPUTED_VALUE"""),45351.66666666667)</f>
        <v>45351.66667</v>
      </c>
      <c r="E42" s="1">
        <f>IFERROR(__xludf.DUMMYFUNCTION("""COMPUTED_VALUE"""),308.18)</f>
        <v>308.18</v>
      </c>
      <c r="G42" s="2">
        <f>IFERROR(__xludf.DUMMYFUNCTION("""COMPUTED_VALUE"""),45351.66666666667)</f>
        <v>45351.66667</v>
      </c>
      <c r="H42" s="1">
        <f>IFERROR(__xludf.DUMMYFUNCTION("""COMPUTED_VALUE"""),304.16)</f>
        <v>304.16</v>
      </c>
      <c r="J42" s="2">
        <f>IFERROR(__xludf.DUMMYFUNCTION("""COMPUTED_VALUE"""),45351.66666666667)</f>
        <v>45351.66667</v>
      </c>
      <c r="K42" s="1">
        <f>IFERROR(__xludf.DUMMYFUNCTION("""COMPUTED_VALUE"""),305.67)</f>
        <v>305.67</v>
      </c>
      <c r="M42" s="2">
        <f>IFERROR(__xludf.DUMMYFUNCTION("""COMPUTED_VALUE"""),45351.66666666667)</f>
        <v>45351.66667</v>
      </c>
      <c r="N42" s="1">
        <f>IFERROR(__xludf.DUMMYFUNCTION("""COMPUTED_VALUE"""),2.26867332E8)</f>
        <v>226867332</v>
      </c>
    </row>
    <row r="43">
      <c r="A43" s="2">
        <f>IFERROR(__xludf.DUMMYFUNCTION("""COMPUTED_VALUE"""),45352.66666666667)</f>
        <v>45352.66667</v>
      </c>
      <c r="B43" s="1">
        <f>IFERROR(__xludf.DUMMYFUNCTION("""COMPUTED_VALUE"""),304.75)</f>
        <v>304.75</v>
      </c>
      <c r="D43" s="2">
        <f>IFERROR(__xludf.DUMMYFUNCTION("""COMPUTED_VALUE"""),45352.66666666667)</f>
        <v>45352.66667</v>
      </c>
      <c r="E43" s="1">
        <f>IFERROR(__xludf.DUMMYFUNCTION("""COMPUTED_VALUE"""),304.75)</f>
        <v>304.75</v>
      </c>
      <c r="G43" s="2">
        <f>IFERROR(__xludf.DUMMYFUNCTION("""COMPUTED_VALUE"""),45352.66666666667)</f>
        <v>45352.66667</v>
      </c>
      <c r="H43" s="1">
        <f>IFERROR(__xludf.DUMMYFUNCTION("""COMPUTED_VALUE"""),299.99)</f>
        <v>299.99</v>
      </c>
      <c r="J43" s="2">
        <f>IFERROR(__xludf.DUMMYFUNCTION("""COMPUTED_VALUE"""),45352.66666666667)</f>
        <v>45352.66667</v>
      </c>
      <c r="K43" s="1">
        <f>IFERROR(__xludf.DUMMYFUNCTION("""COMPUTED_VALUE"""),303.69)</f>
        <v>303.69</v>
      </c>
      <c r="M43" s="2">
        <f>IFERROR(__xludf.DUMMYFUNCTION("""COMPUTED_VALUE"""),45352.66666666667)</f>
        <v>45352.66667</v>
      </c>
      <c r="N43" s="1">
        <f>IFERROR(__xludf.DUMMYFUNCTION("""COMPUTED_VALUE"""),1.79196783E8)</f>
        <v>179196783</v>
      </c>
    </row>
    <row r="44">
      <c r="A44" s="2">
        <f>IFERROR(__xludf.DUMMYFUNCTION("""COMPUTED_VALUE"""),45355.66666666667)</f>
        <v>45355.66667</v>
      </c>
      <c r="B44" s="1">
        <f>IFERROR(__xludf.DUMMYFUNCTION("""COMPUTED_VALUE"""),302.57)</f>
        <v>302.57</v>
      </c>
      <c r="D44" s="2">
        <f>IFERROR(__xludf.DUMMYFUNCTION("""COMPUTED_VALUE"""),45355.66666666667)</f>
        <v>45355.66667</v>
      </c>
      <c r="E44" s="1">
        <f>IFERROR(__xludf.DUMMYFUNCTION("""COMPUTED_VALUE"""),309.39)</f>
        <v>309.39</v>
      </c>
      <c r="G44" s="2">
        <f>IFERROR(__xludf.DUMMYFUNCTION("""COMPUTED_VALUE"""),45355.66666666667)</f>
        <v>45355.66667</v>
      </c>
      <c r="H44" s="1">
        <f>IFERROR(__xludf.DUMMYFUNCTION("""COMPUTED_VALUE"""),302.57)</f>
        <v>302.57</v>
      </c>
      <c r="J44" s="2">
        <f>IFERROR(__xludf.DUMMYFUNCTION("""COMPUTED_VALUE"""),45355.66666666667)</f>
        <v>45355.66667</v>
      </c>
      <c r="K44" s="1">
        <f>IFERROR(__xludf.DUMMYFUNCTION("""COMPUTED_VALUE"""),308.84)</f>
        <v>308.84</v>
      </c>
      <c r="M44" s="2">
        <f>IFERROR(__xludf.DUMMYFUNCTION("""COMPUTED_VALUE"""),45355.66666666667)</f>
        <v>45355.66667</v>
      </c>
      <c r="N44" s="1">
        <f>IFERROR(__xludf.DUMMYFUNCTION("""COMPUTED_VALUE"""),1.43391723E8)</f>
        <v>143391723</v>
      </c>
    </row>
    <row r="45">
      <c r="A45" s="2">
        <f>IFERROR(__xludf.DUMMYFUNCTION("""COMPUTED_VALUE"""),45356.66666666667)</f>
        <v>45356.66667</v>
      </c>
      <c r="B45" s="1">
        <f>IFERROR(__xludf.DUMMYFUNCTION("""COMPUTED_VALUE"""),309.81)</f>
        <v>309.81</v>
      </c>
      <c r="D45" s="2">
        <f>IFERROR(__xludf.DUMMYFUNCTION("""COMPUTED_VALUE"""),45356.66666666667)</f>
        <v>45356.66667</v>
      </c>
      <c r="E45" s="1">
        <f>IFERROR(__xludf.DUMMYFUNCTION("""COMPUTED_VALUE"""),314.84)</f>
        <v>314.84</v>
      </c>
      <c r="G45" s="2">
        <f>IFERROR(__xludf.DUMMYFUNCTION("""COMPUTED_VALUE"""),45356.66666666667)</f>
        <v>45356.66667</v>
      </c>
      <c r="H45" s="1">
        <f>IFERROR(__xludf.DUMMYFUNCTION("""COMPUTED_VALUE"""),307.0)</f>
        <v>307</v>
      </c>
      <c r="J45" s="2">
        <f>IFERROR(__xludf.DUMMYFUNCTION("""COMPUTED_VALUE"""),45356.66666666667)</f>
        <v>45356.66667</v>
      </c>
      <c r="K45" s="1">
        <f>IFERROR(__xludf.DUMMYFUNCTION("""COMPUTED_VALUE"""),308.2)</f>
        <v>308.2</v>
      </c>
      <c r="M45" s="2">
        <f>IFERROR(__xludf.DUMMYFUNCTION("""COMPUTED_VALUE"""),45356.66666666667)</f>
        <v>45356.66667</v>
      </c>
      <c r="N45" s="1">
        <f>IFERROR(__xludf.DUMMYFUNCTION("""COMPUTED_VALUE"""),1.80869324E8)</f>
        <v>180869324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IFERROR(__xludf.DUMMYFUNCTION("""COMPUTED_VALUE"""),310.36)</f>
        <v>310.36</v>
      </c>
      <c r="D46" s="2">
        <f>IFERROR(__xludf.DUMMYFUNCTION("""COMPUTED_VALUE"""),45357.66666666667)</f>
        <v>45357.66667</v>
      </c>
      <c r="E46" s="1">
        <f>IFERROR(__xludf.DUMMYFUNCTION("""COMPUTED_VALUE"""),312.71)</f>
        <v>312.71</v>
      </c>
      <c r="G46" s="2">
        <f>IFERROR(__xludf.DUMMYFUNCTION("""COMPUTED_VALUE"""),45357.66666666667)</f>
        <v>45357.66667</v>
      </c>
      <c r="H46" s="1">
        <f>IFERROR(__xludf.DUMMYFUNCTION("""COMPUTED_VALUE"""),309.91)</f>
        <v>309.91</v>
      </c>
      <c r="J46" s="2">
        <f>IFERROR(__xludf.DUMMYFUNCTION("""COMPUTED_VALUE"""),45357.66666666667)</f>
        <v>45357.66667</v>
      </c>
      <c r="K46" s="1">
        <f>IFERROR(__xludf.DUMMYFUNCTION("""COMPUTED_VALUE"""),311.23)</f>
        <v>311.23</v>
      </c>
      <c r="M46" s="2">
        <f>IFERROR(__xludf.DUMMYFUNCTION("""COMPUTED_VALUE"""),45357.66666666667)</f>
        <v>45357.66667</v>
      </c>
      <c r="N46" s="1">
        <f>IFERROR(__xludf.DUMMYFUNCTION("""COMPUTED_VALUE"""),1.58252233E8)</f>
        <v>158252233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IFERROR(__xludf.DUMMYFUNCTION("""COMPUTED_VALUE"""),314.04)</f>
        <v>314.04</v>
      </c>
      <c r="D47" s="2">
        <f>IFERROR(__xludf.DUMMYFUNCTION("""COMPUTED_VALUE"""),45358.66666666667)</f>
        <v>45358.66667</v>
      </c>
      <c r="E47" s="1">
        <f>IFERROR(__xludf.DUMMYFUNCTION("""COMPUTED_VALUE"""),314.22)</f>
        <v>314.22</v>
      </c>
      <c r="G47" s="2">
        <f>IFERROR(__xludf.DUMMYFUNCTION("""COMPUTED_VALUE"""),45358.66666666667)</f>
        <v>45358.66667</v>
      </c>
      <c r="H47" s="1">
        <f>IFERROR(__xludf.DUMMYFUNCTION("""COMPUTED_VALUE"""),312.77)</f>
        <v>312.77</v>
      </c>
      <c r="J47" s="2">
        <f>IFERROR(__xludf.DUMMYFUNCTION("""COMPUTED_VALUE"""),45358.66666666667)</f>
        <v>45358.66667</v>
      </c>
      <c r="K47" s="1">
        <f>IFERROR(__xludf.DUMMYFUNCTION("""COMPUTED_VALUE"""),313.35)</f>
        <v>313.35</v>
      </c>
      <c r="M47" s="2">
        <f>IFERROR(__xludf.DUMMYFUNCTION("""COMPUTED_VALUE"""),45358.66666666667)</f>
        <v>45358.66667</v>
      </c>
      <c r="N47" s="1">
        <f>IFERROR(__xludf.DUMMYFUNCTION("""COMPUTED_VALUE"""),1.47437817E8)</f>
        <v>147437817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IFERROR(__xludf.DUMMYFUNCTION("""COMPUTED_VALUE"""),314.19)</f>
        <v>314.19</v>
      </c>
      <c r="D48" s="2">
        <f>IFERROR(__xludf.DUMMYFUNCTION("""COMPUTED_VALUE"""),45359.66666666667)</f>
        <v>45359.66667</v>
      </c>
      <c r="E48" s="1">
        <f>IFERROR(__xludf.DUMMYFUNCTION("""COMPUTED_VALUE"""),314.83)</f>
        <v>314.83</v>
      </c>
      <c r="G48" s="2">
        <f>IFERROR(__xludf.DUMMYFUNCTION("""COMPUTED_VALUE"""),45359.66666666667)</f>
        <v>45359.66667</v>
      </c>
      <c r="H48" s="1">
        <f>IFERROR(__xludf.DUMMYFUNCTION("""COMPUTED_VALUE"""),311.37)</f>
        <v>311.37</v>
      </c>
      <c r="J48" s="2">
        <f>IFERROR(__xludf.DUMMYFUNCTION("""COMPUTED_VALUE"""),45359.66666666667)</f>
        <v>45359.66667</v>
      </c>
      <c r="K48" s="1">
        <f>IFERROR(__xludf.DUMMYFUNCTION("""COMPUTED_VALUE"""),313.88)</f>
        <v>313.88</v>
      </c>
      <c r="M48" s="2">
        <f>IFERROR(__xludf.DUMMYFUNCTION("""COMPUTED_VALUE"""),45359.66666666667)</f>
        <v>45359.66667</v>
      </c>
      <c r="N48" s="1">
        <f>IFERROR(__xludf.DUMMYFUNCTION("""COMPUTED_VALUE"""),1.53883312E8)</f>
        <v>153883312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IFERROR(__xludf.DUMMYFUNCTION("""COMPUTED_VALUE"""),313.8)</f>
        <v>313.8</v>
      </c>
      <c r="D49" s="2">
        <f>IFERROR(__xludf.DUMMYFUNCTION("""COMPUTED_VALUE"""),45362.66666666667)</f>
        <v>45362.66667</v>
      </c>
      <c r="E49" s="1">
        <f>IFERROR(__xludf.DUMMYFUNCTION("""COMPUTED_VALUE"""),316.05)</f>
        <v>316.05</v>
      </c>
      <c r="G49" s="2">
        <f>IFERROR(__xludf.DUMMYFUNCTION("""COMPUTED_VALUE"""),45362.66666666667)</f>
        <v>45362.66667</v>
      </c>
      <c r="H49" s="1">
        <f>IFERROR(__xludf.DUMMYFUNCTION("""COMPUTED_VALUE"""),312.32)</f>
        <v>312.32</v>
      </c>
      <c r="J49" s="2">
        <f>IFERROR(__xludf.DUMMYFUNCTION("""COMPUTED_VALUE"""),45362.66666666667)</f>
        <v>45362.66667</v>
      </c>
      <c r="K49" s="1">
        <f>IFERROR(__xludf.DUMMYFUNCTION("""COMPUTED_VALUE"""),315.29)</f>
        <v>315.29</v>
      </c>
      <c r="M49" s="2">
        <f>IFERROR(__xludf.DUMMYFUNCTION("""COMPUTED_VALUE"""),45362.66666666667)</f>
        <v>45362.66667</v>
      </c>
      <c r="N49" s="1">
        <f>IFERROR(__xludf.DUMMYFUNCTION("""COMPUTED_VALUE"""),1.32469973E8)</f>
        <v>132469973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IFERROR(__xludf.DUMMYFUNCTION("""COMPUTED_VALUE"""),313.78)</f>
        <v>313.78</v>
      </c>
      <c r="D50" s="2">
        <f>IFERROR(__xludf.DUMMYFUNCTION("""COMPUTED_VALUE"""),45363.66666666667)</f>
        <v>45363.66667</v>
      </c>
      <c r="E50" s="1">
        <f>IFERROR(__xludf.DUMMYFUNCTION("""COMPUTED_VALUE"""),314.76)</f>
        <v>314.76</v>
      </c>
      <c r="G50" s="2">
        <f>IFERROR(__xludf.DUMMYFUNCTION("""COMPUTED_VALUE"""),45363.66666666667)</f>
        <v>45363.66667</v>
      </c>
      <c r="H50" s="1">
        <f>IFERROR(__xludf.DUMMYFUNCTION("""COMPUTED_VALUE"""),310.54)</f>
        <v>310.54</v>
      </c>
      <c r="J50" s="2">
        <f>IFERROR(__xludf.DUMMYFUNCTION("""COMPUTED_VALUE"""),45363.66666666667)</f>
        <v>45363.66667</v>
      </c>
      <c r="K50" s="1">
        <f>IFERROR(__xludf.DUMMYFUNCTION("""COMPUTED_VALUE"""),312.49)</f>
        <v>312.49</v>
      </c>
      <c r="M50" s="2">
        <f>IFERROR(__xludf.DUMMYFUNCTION("""COMPUTED_VALUE"""),45363.66666666667)</f>
        <v>45363.66667</v>
      </c>
      <c r="N50" s="1">
        <f>IFERROR(__xludf.DUMMYFUNCTION("""COMPUTED_VALUE"""),1.28651929E8)</f>
        <v>128651929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IFERROR(__xludf.DUMMYFUNCTION("""COMPUTED_VALUE"""),315.16)</f>
        <v>315.16</v>
      </c>
      <c r="D51" s="2">
        <f>IFERROR(__xludf.DUMMYFUNCTION("""COMPUTED_VALUE"""),45364.66666666667)</f>
        <v>45364.66667</v>
      </c>
      <c r="E51" s="1">
        <f>IFERROR(__xludf.DUMMYFUNCTION("""COMPUTED_VALUE"""),317.27)</f>
        <v>317.27</v>
      </c>
      <c r="G51" s="2">
        <f>IFERROR(__xludf.DUMMYFUNCTION("""COMPUTED_VALUE"""),45364.66666666667)</f>
        <v>45364.66667</v>
      </c>
      <c r="H51" s="1">
        <f>IFERROR(__xludf.DUMMYFUNCTION("""COMPUTED_VALUE"""),313.95)</f>
        <v>313.95</v>
      </c>
      <c r="J51" s="2">
        <f>IFERROR(__xludf.DUMMYFUNCTION("""COMPUTED_VALUE"""),45364.66666666667)</f>
        <v>45364.66667</v>
      </c>
      <c r="K51" s="1">
        <f>IFERROR(__xludf.DUMMYFUNCTION("""COMPUTED_VALUE"""),314.39)</f>
        <v>314.39</v>
      </c>
      <c r="M51" s="2">
        <f>IFERROR(__xludf.DUMMYFUNCTION("""COMPUTED_VALUE"""),45364.66666666667)</f>
        <v>45364.66667</v>
      </c>
      <c r="N51" s="1">
        <f>IFERROR(__xludf.DUMMYFUNCTION("""COMPUTED_VALUE"""),1.48044443E8)</f>
        <v>148044443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IFERROR(__xludf.DUMMYFUNCTION("""COMPUTED_VALUE"""),313.54)</f>
        <v>313.54</v>
      </c>
      <c r="D52" s="2">
        <f>IFERROR(__xludf.DUMMYFUNCTION("""COMPUTED_VALUE"""),45365.66666666667)</f>
        <v>45365.66667</v>
      </c>
      <c r="E52" s="1">
        <f>IFERROR(__xludf.DUMMYFUNCTION("""COMPUTED_VALUE"""),314.69)</f>
        <v>314.69</v>
      </c>
      <c r="G52" s="2">
        <f>IFERROR(__xludf.DUMMYFUNCTION("""COMPUTED_VALUE"""),45365.66666666667)</f>
        <v>45365.66667</v>
      </c>
      <c r="H52" s="1">
        <f>IFERROR(__xludf.DUMMYFUNCTION("""COMPUTED_VALUE"""),309.77)</f>
        <v>309.77</v>
      </c>
      <c r="J52" s="2">
        <f>IFERROR(__xludf.DUMMYFUNCTION("""COMPUTED_VALUE"""),45365.66666666667)</f>
        <v>45365.66667</v>
      </c>
      <c r="K52" s="1">
        <f>IFERROR(__xludf.DUMMYFUNCTION("""COMPUTED_VALUE"""),311.93)</f>
        <v>311.93</v>
      </c>
      <c r="M52" s="2">
        <f>IFERROR(__xludf.DUMMYFUNCTION("""COMPUTED_VALUE"""),45365.66666666667)</f>
        <v>45365.66667</v>
      </c>
      <c r="N52" s="1">
        <f>IFERROR(__xludf.DUMMYFUNCTION("""COMPUTED_VALUE"""),1.63330829E8)</f>
        <v>163330829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IFERROR(__xludf.DUMMYFUNCTION("""COMPUTED_VALUE"""),310.64)</f>
        <v>310.64</v>
      </c>
      <c r="D53" s="2">
        <f>IFERROR(__xludf.DUMMYFUNCTION("""COMPUTED_VALUE"""),45366.66666666667)</f>
        <v>45366.66667</v>
      </c>
      <c r="E53" s="1">
        <f>IFERROR(__xludf.DUMMYFUNCTION("""COMPUTED_VALUE"""),313.84)</f>
        <v>313.84</v>
      </c>
      <c r="G53" s="2">
        <f>IFERROR(__xludf.DUMMYFUNCTION("""COMPUTED_VALUE"""),45366.66666666667)</f>
        <v>45366.66667</v>
      </c>
      <c r="H53" s="1">
        <f>IFERROR(__xludf.DUMMYFUNCTION("""COMPUTED_VALUE"""),310.53)</f>
        <v>310.53</v>
      </c>
      <c r="J53" s="2">
        <f>IFERROR(__xludf.DUMMYFUNCTION("""COMPUTED_VALUE"""),45366.66666666667)</f>
        <v>45366.66667</v>
      </c>
      <c r="K53" s="1">
        <f>IFERROR(__xludf.DUMMYFUNCTION("""COMPUTED_VALUE"""),312.16)</f>
        <v>312.16</v>
      </c>
      <c r="M53" s="2">
        <f>IFERROR(__xludf.DUMMYFUNCTION("""COMPUTED_VALUE"""),45366.66666666667)</f>
        <v>45366.66667</v>
      </c>
      <c r="N53" s="1">
        <f>IFERROR(__xludf.DUMMYFUNCTION("""COMPUTED_VALUE"""),2.93845865E8)</f>
        <v>293845865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IFERROR(__xludf.DUMMYFUNCTION("""COMPUTED_VALUE"""),312.3)</f>
        <v>312.3</v>
      </c>
      <c r="D54" s="2">
        <f>IFERROR(__xludf.DUMMYFUNCTION("""COMPUTED_VALUE"""),45369.66666666667)</f>
        <v>45369.66667</v>
      </c>
      <c r="E54" s="1">
        <f>IFERROR(__xludf.DUMMYFUNCTION("""COMPUTED_VALUE"""),315.45)</f>
        <v>315.45</v>
      </c>
      <c r="G54" s="2">
        <f>IFERROR(__xludf.DUMMYFUNCTION("""COMPUTED_VALUE"""),45369.66666666667)</f>
        <v>45369.66667</v>
      </c>
      <c r="H54" s="1">
        <f>IFERROR(__xludf.DUMMYFUNCTION("""COMPUTED_VALUE"""),310.83)</f>
        <v>310.83</v>
      </c>
      <c r="J54" s="2">
        <f>IFERROR(__xludf.DUMMYFUNCTION("""COMPUTED_VALUE"""),45369.66666666667)</f>
        <v>45369.66667</v>
      </c>
      <c r="K54" s="1">
        <f>IFERROR(__xludf.DUMMYFUNCTION("""COMPUTED_VALUE"""),313.5)</f>
        <v>313.5</v>
      </c>
      <c r="M54" s="2">
        <f>IFERROR(__xludf.DUMMYFUNCTION("""COMPUTED_VALUE"""),45369.66666666667)</f>
        <v>45369.66667</v>
      </c>
      <c r="N54" s="1">
        <f>IFERROR(__xludf.DUMMYFUNCTION("""COMPUTED_VALUE"""),1.47425202E8)</f>
        <v>147425202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IFERROR(__xludf.DUMMYFUNCTION("""COMPUTED_VALUE"""),314.08)</f>
        <v>314.08</v>
      </c>
      <c r="D55" s="2">
        <f>IFERROR(__xludf.DUMMYFUNCTION("""COMPUTED_VALUE"""),45370.66666666667)</f>
        <v>45370.66667</v>
      </c>
      <c r="E55" s="1">
        <f>IFERROR(__xludf.DUMMYFUNCTION("""COMPUTED_VALUE"""),316.69)</f>
        <v>316.69</v>
      </c>
      <c r="G55" s="2">
        <f>IFERROR(__xludf.DUMMYFUNCTION("""COMPUTED_VALUE"""),45370.66666666667)</f>
        <v>45370.66667</v>
      </c>
      <c r="H55" s="1">
        <f>IFERROR(__xludf.DUMMYFUNCTION("""COMPUTED_VALUE"""),313.56)</f>
        <v>313.56</v>
      </c>
      <c r="J55" s="2">
        <f>IFERROR(__xludf.DUMMYFUNCTION("""COMPUTED_VALUE"""),45370.66666666667)</f>
        <v>45370.66667</v>
      </c>
      <c r="K55" s="1">
        <f>IFERROR(__xludf.DUMMYFUNCTION("""COMPUTED_VALUE"""),316.37)</f>
        <v>316.37</v>
      </c>
      <c r="M55" s="2">
        <f>IFERROR(__xludf.DUMMYFUNCTION("""COMPUTED_VALUE"""),45370.66666666667)</f>
        <v>45370.66667</v>
      </c>
      <c r="N55" s="1">
        <f>IFERROR(__xludf.DUMMYFUNCTION("""COMPUTED_VALUE"""),1.40228247E8)</f>
        <v>140228247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IFERROR(__xludf.DUMMYFUNCTION("""COMPUTED_VALUE"""),315.79)</f>
        <v>315.79</v>
      </c>
      <c r="D56" s="2">
        <f>IFERROR(__xludf.DUMMYFUNCTION("""COMPUTED_VALUE"""),45371.66666666667)</f>
        <v>45371.66667</v>
      </c>
      <c r="E56" s="1">
        <f>IFERROR(__xludf.DUMMYFUNCTION("""COMPUTED_VALUE"""),318.43)</f>
        <v>318.43</v>
      </c>
      <c r="G56" s="2">
        <f>IFERROR(__xludf.DUMMYFUNCTION("""COMPUTED_VALUE"""),45371.66666666667)</f>
        <v>45371.66667</v>
      </c>
      <c r="H56" s="1">
        <f>IFERROR(__xludf.DUMMYFUNCTION("""COMPUTED_VALUE"""),315.25)</f>
        <v>315.25</v>
      </c>
      <c r="J56" s="2">
        <f>IFERROR(__xludf.DUMMYFUNCTION("""COMPUTED_VALUE"""),45371.66666666667)</f>
        <v>45371.66667</v>
      </c>
      <c r="K56" s="1">
        <f>IFERROR(__xludf.DUMMYFUNCTION("""COMPUTED_VALUE"""),317.18)</f>
        <v>317.18</v>
      </c>
      <c r="M56" s="2">
        <f>IFERROR(__xludf.DUMMYFUNCTION("""COMPUTED_VALUE"""),45371.66666666667)</f>
        <v>45371.66667</v>
      </c>
      <c r="N56" s="1">
        <f>IFERROR(__xludf.DUMMYFUNCTION("""COMPUTED_VALUE"""),1.36124304E8)</f>
        <v>136124304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IFERROR(__xludf.DUMMYFUNCTION("""COMPUTED_VALUE"""),318.09)</f>
        <v>318.09</v>
      </c>
      <c r="D57" s="2">
        <f>IFERROR(__xludf.DUMMYFUNCTION("""COMPUTED_VALUE"""),45372.66666666667)</f>
        <v>45372.66667</v>
      </c>
      <c r="E57" s="1">
        <f>IFERROR(__xludf.DUMMYFUNCTION("""COMPUTED_VALUE"""),320.14)</f>
        <v>320.14</v>
      </c>
      <c r="G57" s="2">
        <f>IFERROR(__xludf.DUMMYFUNCTION("""COMPUTED_VALUE"""),45372.66666666667)</f>
        <v>45372.66667</v>
      </c>
      <c r="H57" s="1">
        <f>IFERROR(__xludf.DUMMYFUNCTION("""COMPUTED_VALUE"""),316.71)</f>
        <v>316.71</v>
      </c>
      <c r="J57" s="2">
        <f>IFERROR(__xludf.DUMMYFUNCTION("""COMPUTED_VALUE"""),45372.66666666667)</f>
        <v>45372.66667</v>
      </c>
      <c r="K57" s="1">
        <f>IFERROR(__xludf.DUMMYFUNCTION("""COMPUTED_VALUE"""),316.73)</f>
        <v>316.73</v>
      </c>
      <c r="M57" s="2">
        <f>IFERROR(__xludf.DUMMYFUNCTION("""COMPUTED_VALUE"""),45372.66666666667)</f>
        <v>45372.66667</v>
      </c>
      <c r="N57" s="1">
        <f>IFERROR(__xludf.DUMMYFUNCTION("""COMPUTED_VALUE"""),1.6041702E8)</f>
        <v>160417020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IFERROR(__xludf.DUMMYFUNCTION("""COMPUTED_VALUE"""),318.29)</f>
        <v>318.29</v>
      </c>
      <c r="D58" s="2">
        <f>IFERROR(__xludf.DUMMYFUNCTION("""COMPUTED_VALUE"""),45373.66666666667)</f>
        <v>45373.66667</v>
      </c>
      <c r="E58" s="1">
        <f>IFERROR(__xludf.DUMMYFUNCTION("""COMPUTED_VALUE"""),319.13)</f>
        <v>319.13</v>
      </c>
      <c r="G58" s="2">
        <f>IFERROR(__xludf.DUMMYFUNCTION("""COMPUTED_VALUE"""),45373.66666666667)</f>
        <v>45373.66667</v>
      </c>
      <c r="H58" s="1">
        <f>IFERROR(__xludf.DUMMYFUNCTION("""COMPUTED_VALUE"""),316.76)</f>
        <v>316.76</v>
      </c>
      <c r="J58" s="2">
        <f>IFERROR(__xludf.DUMMYFUNCTION("""COMPUTED_VALUE"""),45373.66666666667)</f>
        <v>45373.66667</v>
      </c>
      <c r="K58" s="1">
        <f>IFERROR(__xludf.DUMMYFUNCTION("""COMPUTED_VALUE"""),317.18)</f>
        <v>317.18</v>
      </c>
      <c r="M58" s="2">
        <f>IFERROR(__xludf.DUMMYFUNCTION("""COMPUTED_VALUE"""),45373.66666666667)</f>
        <v>45373.66667</v>
      </c>
      <c r="N58" s="1">
        <f>IFERROR(__xludf.DUMMYFUNCTION("""COMPUTED_VALUE"""),1.17372991E8)</f>
        <v>117372991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IFERROR(__xludf.DUMMYFUNCTION("""COMPUTED_VALUE"""),318.17)</f>
        <v>318.17</v>
      </c>
      <c r="D59" s="2">
        <f>IFERROR(__xludf.DUMMYFUNCTION("""COMPUTED_VALUE"""),45376.66666666667)</f>
        <v>45376.66667</v>
      </c>
      <c r="E59" s="1">
        <f>IFERROR(__xludf.DUMMYFUNCTION("""COMPUTED_VALUE"""),318.94)</f>
        <v>318.94</v>
      </c>
      <c r="G59" s="2">
        <f>IFERROR(__xludf.DUMMYFUNCTION("""COMPUTED_VALUE"""),45376.66666666667)</f>
        <v>45376.66667</v>
      </c>
      <c r="H59" s="1">
        <f>IFERROR(__xludf.DUMMYFUNCTION("""COMPUTED_VALUE"""),316.9)</f>
        <v>316.9</v>
      </c>
      <c r="J59" s="2">
        <f>IFERROR(__xludf.DUMMYFUNCTION("""COMPUTED_VALUE"""),45376.66666666667)</f>
        <v>45376.66667</v>
      </c>
      <c r="K59" s="1">
        <f>IFERROR(__xludf.DUMMYFUNCTION("""COMPUTED_VALUE"""),318.73)</f>
        <v>318.73</v>
      </c>
      <c r="M59" s="2">
        <f>IFERROR(__xludf.DUMMYFUNCTION("""COMPUTED_VALUE"""),45376.66666666667)</f>
        <v>45376.66667</v>
      </c>
      <c r="N59" s="1">
        <f>IFERROR(__xludf.DUMMYFUNCTION("""COMPUTED_VALUE"""),1.18510152E8)</f>
        <v>118510152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IFERROR(__xludf.DUMMYFUNCTION("""COMPUTED_VALUE"""),318.98)</f>
        <v>318.98</v>
      </c>
      <c r="D60" s="2">
        <f>IFERROR(__xludf.DUMMYFUNCTION("""COMPUTED_VALUE"""),45377.66666666667)</f>
        <v>45377.66667</v>
      </c>
      <c r="E60" s="1">
        <f>IFERROR(__xludf.DUMMYFUNCTION("""COMPUTED_VALUE"""),320.13)</f>
        <v>320.13</v>
      </c>
      <c r="G60" s="2">
        <f>IFERROR(__xludf.DUMMYFUNCTION("""COMPUTED_VALUE"""),45377.66666666667)</f>
        <v>45377.66667</v>
      </c>
      <c r="H60" s="1">
        <f>IFERROR(__xludf.DUMMYFUNCTION("""COMPUTED_VALUE"""),314.84)</f>
        <v>314.84</v>
      </c>
      <c r="J60" s="2">
        <f>IFERROR(__xludf.DUMMYFUNCTION("""COMPUTED_VALUE"""),45377.66666666667)</f>
        <v>45377.66667</v>
      </c>
      <c r="K60" s="1">
        <f>IFERROR(__xludf.DUMMYFUNCTION("""COMPUTED_VALUE"""),314.93)</f>
        <v>314.93</v>
      </c>
      <c r="M60" s="2">
        <f>IFERROR(__xludf.DUMMYFUNCTION("""COMPUTED_VALUE"""),45377.66666666667)</f>
        <v>45377.66667</v>
      </c>
      <c r="N60" s="1">
        <f>IFERROR(__xludf.DUMMYFUNCTION("""COMPUTED_VALUE"""),1.40216843E8)</f>
        <v>140216843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IFERROR(__xludf.DUMMYFUNCTION("""COMPUTED_VALUE"""),317.17)</f>
        <v>317.17</v>
      </c>
      <c r="D61" s="2">
        <f>IFERROR(__xludf.DUMMYFUNCTION("""COMPUTED_VALUE"""),45378.66666666667)</f>
        <v>45378.66667</v>
      </c>
      <c r="E61" s="1">
        <f>IFERROR(__xludf.DUMMYFUNCTION("""COMPUTED_VALUE"""),323.44)</f>
        <v>323.44</v>
      </c>
      <c r="G61" s="2">
        <f>IFERROR(__xludf.DUMMYFUNCTION("""COMPUTED_VALUE"""),45378.66666666667)</f>
        <v>45378.66667</v>
      </c>
      <c r="H61" s="1">
        <f>IFERROR(__xludf.DUMMYFUNCTION("""COMPUTED_VALUE"""),317.17)</f>
        <v>317.17</v>
      </c>
      <c r="J61" s="2">
        <f>IFERROR(__xludf.DUMMYFUNCTION("""COMPUTED_VALUE"""),45378.66666666667)</f>
        <v>45378.66667</v>
      </c>
      <c r="K61" s="1">
        <f>IFERROR(__xludf.DUMMYFUNCTION("""COMPUTED_VALUE"""),323.4)</f>
        <v>323.4</v>
      </c>
      <c r="M61" s="2">
        <f>IFERROR(__xludf.DUMMYFUNCTION("""COMPUTED_VALUE"""),45378.66666666667)</f>
        <v>45378.66667</v>
      </c>
      <c r="N61" s="1">
        <f>IFERROR(__xludf.DUMMYFUNCTION("""COMPUTED_VALUE"""),1.52054357E8)</f>
        <v>152054357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IFERROR(__xludf.DUMMYFUNCTION("""COMPUTED_VALUE"""),323.67)</f>
        <v>323.67</v>
      </c>
      <c r="D62" s="2">
        <f>IFERROR(__xludf.DUMMYFUNCTION("""COMPUTED_VALUE"""),45379.66666666667)</f>
        <v>45379.66667</v>
      </c>
      <c r="E62" s="1">
        <f>IFERROR(__xludf.DUMMYFUNCTION("""COMPUTED_VALUE"""),326.38)</f>
        <v>326.38</v>
      </c>
      <c r="G62" s="2">
        <f>IFERROR(__xludf.DUMMYFUNCTION("""COMPUTED_VALUE"""),45379.66666666667)</f>
        <v>45379.66667</v>
      </c>
      <c r="H62" s="1">
        <f>IFERROR(__xludf.DUMMYFUNCTION("""COMPUTED_VALUE"""),322.74)</f>
        <v>322.74</v>
      </c>
      <c r="J62" s="2">
        <f>IFERROR(__xludf.DUMMYFUNCTION("""COMPUTED_VALUE"""),45379.66666666667)</f>
        <v>45379.66667</v>
      </c>
      <c r="K62" s="1">
        <f>IFERROR(__xludf.DUMMYFUNCTION("""COMPUTED_VALUE"""),326.0)</f>
        <v>326</v>
      </c>
      <c r="M62" s="2">
        <f>IFERROR(__xludf.DUMMYFUNCTION("""COMPUTED_VALUE"""),45379.66666666667)</f>
        <v>45379.66667</v>
      </c>
      <c r="N62" s="1">
        <f>IFERROR(__xludf.DUMMYFUNCTION("""COMPUTED_VALUE"""),1.37319213E8)</f>
        <v>137319213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IFERROR(__xludf.DUMMYFUNCTION("""COMPUTED_VALUE"""),325.93)</f>
        <v>325.93</v>
      </c>
      <c r="D63" s="2">
        <f>IFERROR(__xludf.DUMMYFUNCTION("""COMPUTED_VALUE"""),45383.66666666667)</f>
        <v>45383.66667</v>
      </c>
      <c r="E63" s="1">
        <f>IFERROR(__xludf.DUMMYFUNCTION("""COMPUTED_VALUE"""),325.93)</f>
        <v>325.93</v>
      </c>
      <c r="G63" s="2">
        <f>IFERROR(__xludf.DUMMYFUNCTION("""COMPUTED_VALUE"""),45383.66666666667)</f>
        <v>45383.66667</v>
      </c>
      <c r="H63" s="1">
        <f>IFERROR(__xludf.DUMMYFUNCTION("""COMPUTED_VALUE"""),322.14)</f>
        <v>322.14</v>
      </c>
      <c r="J63" s="2">
        <f>IFERROR(__xludf.DUMMYFUNCTION("""COMPUTED_VALUE"""),45383.66666666667)</f>
        <v>45383.66667</v>
      </c>
      <c r="K63" s="1">
        <f>IFERROR(__xludf.DUMMYFUNCTION("""COMPUTED_VALUE"""),324.12)</f>
        <v>324.12</v>
      </c>
      <c r="M63" s="2">
        <f>IFERROR(__xludf.DUMMYFUNCTION("""COMPUTED_VALUE"""),45383.66666666667)</f>
        <v>45383.66667</v>
      </c>
      <c r="N63" s="1">
        <f>IFERROR(__xludf.DUMMYFUNCTION("""COMPUTED_VALUE"""),1.16574201E8)</f>
        <v>116574201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IFERROR(__xludf.DUMMYFUNCTION("""COMPUTED_VALUE"""),323.6)</f>
        <v>323.6</v>
      </c>
      <c r="D64" s="2">
        <f>IFERROR(__xludf.DUMMYFUNCTION("""COMPUTED_VALUE"""),45384.66666666667)</f>
        <v>45384.66667</v>
      </c>
      <c r="E64" s="1">
        <f>IFERROR(__xludf.DUMMYFUNCTION("""COMPUTED_VALUE"""),326.23)</f>
        <v>326.23</v>
      </c>
      <c r="G64" s="2">
        <f>IFERROR(__xludf.DUMMYFUNCTION("""COMPUTED_VALUE"""),45384.66666666667)</f>
        <v>45384.66667</v>
      </c>
      <c r="H64" s="1">
        <f>IFERROR(__xludf.DUMMYFUNCTION("""COMPUTED_VALUE"""),323.36)</f>
        <v>323.36</v>
      </c>
      <c r="J64" s="2">
        <f>IFERROR(__xludf.DUMMYFUNCTION("""COMPUTED_VALUE"""),45384.66666666667)</f>
        <v>45384.66667</v>
      </c>
      <c r="K64" s="1">
        <f>IFERROR(__xludf.DUMMYFUNCTION("""COMPUTED_VALUE"""),324.63)</f>
        <v>324.63</v>
      </c>
      <c r="M64" s="2">
        <f>IFERROR(__xludf.DUMMYFUNCTION("""COMPUTED_VALUE"""),45384.66666666667)</f>
        <v>45384.66667</v>
      </c>
      <c r="N64" s="1">
        <f>IFERROR(__xludf.DUMMYFUNCTION("""COMPUTED_VALUE"""),1.18105308E8)</f>
        <v>118105308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IFERROR(__xludf.DUMMYFUNCTION("""COMPUTED_VALUE"""),324.54)</f>
        <v>324.54</v>
      </c>
      <c r="D65" s="2">
        <f>IFERROR(__xludf.DUMMYFUNCTION("""COMPUTED_VALUE"""),45385.66666666667)</f>
        <v>45385.66667</v>
      </c>
      <c r="E65" s="1">
        <f>IFERROR(__xludf.DUMMYFUNCTION("""COMPUTED_VALUE"""),325.45)</f>
        <v>325.45</v>
      </c>
      <c r="G65" s="2">
        <f>IFERROR(__xludf.DUMMYFUNCTION("""COMPUTED_VALUE"""),45385.66666666667)</f>
        <v>45385.66667</v>
      </c>
      <c r="H65" s="1">
        <f>IFERROR(__xludf.DUMMYFUNCTION("""COMPUTED_VALUE"""),322.26)</f>
        <v>322.26</v>
      </c>
      <c r="J65" s="2">
        <f>IFERROR(__xludf.DUMMYFUNCTION("""COMPUTED_VALUE"""),45385.66666666667)</f>
        <v>45385.66667</v>
      </c>
      <c r="K65" s="1">
        <f>IFERROR(__xludf.DUMMYFUNCTION("""COMPUTED_VALUE"""),323.58)</f>
        <v>323.58</v>
      </c>
      <c r="M65" s="2">
        <f>IFERROR(__xludf.DUMMYFUNCTION("""COMPUTED_VALUE"""),45385.66666666667)</f>
        <v>45385.66667</v>
      </c>
      <c r="N65" s="1">
        <f>IFERROR(__xludf.DUMMYFUNCTION("""COMPUTED_VALUE"""),1.11885685E8)</f>
        <v>111885685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IFERROR(__xludf.DUMMYFUNCTION("""COMPUTED_VALUE"""),325.82)</f>
        <v>325.82</v>
      </c>
      <c r="D66" s="2">
        <f>IFERROR(__xludf.DUMMYFUNCTION("""COMPUTED_VALUE"""),45386.66666666667)</f>
        <v>45386.66667</v>
      </c>
      <c r="E66" s="1">
        <f>IFERROR(__xludf.DUMMYFUNCTION("""COMPUTED_VALUE"""),326.95)</f>
        <v>326.95</v>
      </c>
      <c r="G66" s="2">
        <f>IFERROR(__xludf.DUMMYFUNCTION("""COMPUTED_VALUE"""),45386.66666666667)</f>
        <v>45386.66667</v>
      </c>
      <c r="H66" s="1">
        <f>IFERROR(__xludf.DUMMYFUNCTION("""COMPUTED_VALUE"""),320.61)</f>
        <v>320.61</v>
      </c>
      <c r="J66" s="2">
        <f>IFERROR(__xludf.DUMMYFUNCTION("""COMPUTED_VALUE"""),45386.66666666667)</f>
        <v>45386.66667</v>
      </c>
      <c r="K66" s="1">
        <f>IFERROR(__xludf.DUMMYFUNCTION("""COMPUTED_VALUE"""),322.68)</f>
        <v>322.68</v>
      </c>
      <c r="M66" s="2">
        <f>IFERROR(__xludf.DUMMYFUNCTION("""COMPUTED_VALUE"""),45386.66666666667)</f>
        <v>45386.66667</v>
      </c>
      <c r="N66" s="1">
        <f>IFERROR(__xludf.DUMMYFUNCTION("""COMPUTED_VALUE"""),1.3014161E8)</f>
        <v>130141610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IFERROR(__xludf.DUMMYFUNCTION("""COMPUTED_VALUE"""),320.68)</f>
        <v>320.68</v>
      </c>
      <c r="D67" s="2">
        <f>IFERROR(__xludf.DUMMYFUNCTION("""COMPUTED_VALUE"""),45387.66666666667)</f>
        <v>45387.66667</v>
      </c>
      <c r="E67" s="1">
        <f>IFERROR(__xludf.DUMMYFUNCTION("""COMPUTED_VALUE"""),324.71)</f>
        <v>324.71</v>
      </c>
      <c r="G67" s="2">
        <f>IFERROR(__xludf.DUMMYFUNCTION("""COMPUTED_VALUE"""),45387.66666666667)</f>
        <v>45387.66667</v>
      </c>
      <c r="H67" s="1">
        <f>IFERROR(__xludf.DUMMYFUNCTION("""COMPUTED_VALUE"""),319.12)</f>
        <v>319.12</v>
      </c>
      <c r="J67" s="2">
        <f>IFERROR(__xludf.DUMMYFUNCTION("""COMPUTED_VALUE"""),45387.66666666667)</f>
        <v>45387.66667</v>
      </c>
      <c r="K67" s="1">
        <f>IFERROR(__xludf.DUMMYFUNCTION("""COMPUTED_VALUE"""),324.06)</f>
        <v>324.06</v>
      </c>
      <c r="M67" s="2">
        <f>IFERROR(__xludf.DUMMYFUNCTION("""COMPUTED_VALUE"""),45387.66666666667)</f>
        <v>45387.66667</v>
      </c>
      <c r="N67" s="1">
        <f>IFERROR(__xludf.DUMMYFUNCTION("""COMPUTED_VALUE"""),1.23596825E8)</f>
        <v>123596825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IFERROR(__xludf.DUMMYFUNCTION("""COMPUTED_VALUE"""),324.07)</f>
        <v>324.07</v>
      </c>
      <c r="D68" s="2">
        <f>IFERROR(__xludf.DUMMYFUNCTION("""COMPUTED_VALUE"""),45390.66666666667)</f>
        <v>45390.66667</v>
      </c>
      <c r="E68" s="1">
        <f>IFERROR(__xludf.DUMMYFUNCTION("""COMPUTED_VALUE"""),326.56)</f>
        <v>326.56</v>
      </c>
      <c r="G68" s="2">
        <f>IFERROR(__xludf.DUMMYFUNCTION("""COMPUTED_VALUE"""),45390.66666666667)</f>
        <v>45390.66667</v>
      </c>
      <c r="H68" s="1">
        <f>IFERROR(__xludf.DUMMYFUNCTION("""COMPUTED_VALUE"""),323.45)</f>
        <v>323.45</v>
      </c>
      <c r="J68" s="2">
        <f>IFERROR(__xludf.DUMMYFUNCTION("""COMPUTED_VALUE"""),45390.66666666667)</f>
        <v>45390.66667</v>
      </c>
      <c r="K68" s="1">
        <f>IFERROR(__xludf.DUMMYFUNCTION("""COMPUTED_VALUE"""),326.07)</f>
        <v>326.07</v>
      </c>
      <c r="M68" s="2">
        <f>IFERROR(__xludf.DUMMYFUNCTION("""COMPUTED_VALUE"""),45390.66666666667)</f>
        <v>45390.66667</v>
      </c>
      <c r="N68" s="1">
        <f>IFERROR(__xludf.DUMMYFUNCTION("""COMPUTED_VALUE"""),1.05204972E8)</f>
        <v>105204972</v>
      </c>
    </row>
    <row r="69">
      <c r="A69" s="2">
        <f>IFERROR(__xludf.DUMMYFUNCTION("""COMPUTED_VALUE"""),45391.66666666667)</f>
        <v>45391.66667</v>
      </c>
      <c r="B69" s="1">
        <f>IFERROR(__xludf.DUMMYFUNCTION("""COMPUTED_VALUE"""),327.45)</f>
        <v>327.45</v>
      </c>
      <c r="D69" s="2">
        <f>IFERROR(__xludf.DUMMYFUNCTION("""COMPUTED_VALUE"""),45391.66666666667)</f>
        <v>45391.66667</v>
      </c>
      <c r="E69" s="1">
        <f>IFERROR(__xludf.DUMMYFUNCTION("""COMPUTED_VALUE"""),328.22)</f>
        <v>328.22</v>
      </c>
      <c r="G69" s="2">
        <f>IFERROR(__xludf.DUMMYFUNCTION("""COMPUTED_VALUE"""),45391.66666666667)</f>
        <v>45391.66667</v>
      </c>
      <c r="H69" s="1">
        <f>IFERROR(__xludf.DUMMYFUNCTION("""COMPUTED_VALUE"""),325.38)</f>
        <v>325.38</v>
      </c>
      <c r="J69" s="2">
        <f>IFERROR(__xludf.DUMMYFUNCTION("""COMPUTED_VALUE"""),45391.66666666667)</f>
        <v>45391.66667</v>
      </c>
      <c r="K69" s="1">
        <f>IFERROR(__xludf.DUMMYFUNCTION("""COMPUTED_VALUE"""),327.32)</f>
        <v>327.32</v>
      </c>
      <c r="M69" s="2">
        <f>IFERROR(__xludf.DUMMYFUNCTION("""COMPUTED_VALUE"""),45391.66666666667)</f>
        <v>45391.66667</v>
      </c>
      <c r="N69" s="1">
        <f>IFERROR(__xludf.DUMMYFUNCTION("""COMPUTED_VALUE"""),1.13075376E8)</f>
        <v>113075376</v>
      </c>
    </row>
    <row r="70">
      <c r="A70" s="2">
        <f>IFERROR(__xludf.DUMMYFUNCTION("""COMPUTED_VALUE"""),45392.66666666667)</f>
        <v>45392.66667</v>
      </c>
      <c r="B70" s="1">
        <f>IFERROR(__xludf.DUMMYFUNCTION("""COMPUTED_VALUE"""),320.88)</f>
        <v>320.88</v>
      </c>
      <c r="D70" s="2">
        <f>IFERROR(__xludf.DUMMYFUNCTION("""COMPUTED_VALUE"""),45392.66666666667)</f>
        <v>45392.66667</v>
      </c>
      <c r="E70" s="1">
        <f>IFERROR(__xludf.DUMMYFUNCTION("""COMPUTED_VALUE"""),322.86)</f>
        <v>322.86</v>
      </c>
      <c r="G70" s="2">
        <f>IFERROR(__xludf.DUMMYFUNCTION("""COMPUTED_VALUE"""),45392.66666666667)</f>
        <v>45392.66667</v>
      </c>
      <c r="H70" s="1">
        <f>IFERROR(__xludf.DUMMYFUNCTION("""COMPUTED_VALUE"""),318.95)</f>
        <v>318.95</v>
      </c>
      <c r="J70" s="2">
        <f>IFERROR(__xludf.DUMMYFUNCTION("""COMPUTED_VALUE"""),45392.66666666667)</f>
        <v>45392.66667</v>
      </c>
      <c r="K70" s="1">
        <f>IFERROR(__xludf.DUMMYFUNCTION("""COMPUTED_VALUE"""),321.62)</f>
        <v>321.62</v>
      </c>
      <c r="M70" s="2">
        <f>IFERROR(__xludf.DUMMYFUNCTION("""COMPUTED_VALUE"""),45392.66666666667)</f>
        <v>45392.66667</v>
      </c>
      <c r="N70" s="1">
        <f>IFERROR(__xludf.DUMMYFUNCTION("""COMPUTED_VALUE"""),1.33864088E8)</f>
        <v>133864088</v>
      </c>
    </row>
    <row r="71">
      <c r="A71" s="2">
        <f>IFERROR(__xludf.DUMMYFUNCTION("""COMPUTED_VALUE"""),45393.66666666667)</f>
        <v>45393.66667</v>
      </c>
      <c r="B71" s="1">
        <f>IFERROR(__xludf.DUMMYFUNCTION("""COMPUTED_VALUE"""),323.57)</f>
        <v>323.57</v>
      </c>
      <c r="D71" s="2">
        <f>IFERROR(__xludf.DUMMYFUNCTION("""COMPUTED_VALUE"""),45393.66666666667)</f>
        <v>45393.66667</v>
      </c>
      <c r="E71" s="1">
        <f>IFERROR(__xludf.DUMMYFUNCTION("""COMPUTED_VALUE"""),323.57)</f>
        <v>323.57</v>
      </c>
      <c r="G71" s="2">
        <f>IFERROR(__xludf.DUMMYFUNCTION("""COMPUTED_VALUE"""),45393.66666666667)</f>
        <v>45393.66667</v>
      </c>
      <c r="H71" s="1">
        <f>IFERROR(__xludf.DUMMYFUNCTION("""COMPUTED_VALUE"""),318.9)</f>
        <v>318.9</v>
      </c>
      <c r="J71" s="2">
        <f>IFERROR(__xludf.DUMMYFUNCTION("""COMPUTED_VALUE"""),45393.66666666667)</f>
        <v>45393.66667</v>
      </c>
      <c r="K71" s="1">
        <f>IFERROR(__xludf.DUMMYFUNCTION("""COMPUTED_VALUE"""),321.17)</f>
        <v>321.17</v>
      </c>
      <c r="M71" s="2">
        <f>IFERROR(__xludf.DUMMYFUNCTION("""COMPUTED_VALUE"""),45393.66666666667)</f>
        <v>45393.66667</v>
      </c>
      <c r="N71" s="1">
        <f>IFERROR(__xludf.DUMMYFUNCTION("""COMPUTED_VALUE"""),1.11900916E8)</f>
        <v>111900916</v>
      </c>
    </row>
    <row r="72">
      <c r="A72" s="2">
        <f>IFERROR(__xludf.DUMMYFUNCTION("""COMPUTED_VALUE"""),45394.66666666667)</f>
        <v>45394.66667</v>
      </c>
      <c r="B72" s="1">
        <f>IFERROR(__xludf.DUMMYFUNCTION("""COMPUTED_VALUE"""),321.51)</f>
        <v>321.51</v>
      </c>
      <c r="D72" s="2">
        <f>IFERROR(__xludf.DUMMYFUNCTION("""COMPUTED_VALUE"""),45394.66666666667)</f>
        <v>45394.66667</v>
      </c>
      <c r="E72" s="1">
        <f>IFERROR(__xludf.DUMMYFUNCTION("""COMPUTED_VALUE"""),322.59)</f>
        <v>322.59</v>
      </c>
      <c r="G72" s="2">
        <f>IFERROR(__xludf.DUMMYFUNCTION("""COMPUTED_VALUE"""),45394.66666666667)</f>
        <v>45394.66667</v>
      </c>
      <c r="H72" s="1">
        <f>IFERROR(__xludf.DUMMYFUNCTION("""COMPUTED_VALUE"""),317.22)</f>
        <v>317.22</v>
      </c>
      <c r="J72" s="2">
        <f>IFERROR(__xludf.DUMMYFUNCTION("""COMPUTED_VALUE"""),45394.66666666667)</f>
        <v>45394.66667</v>
      </c>
      <c r="K72" s="1">
        <f>IFERROR(__xludf.DUMMYFUNCTION("""COMPUTED_VALUE"""),318.57)</f>
        <v>318.57</v>
      </c>
      <c r="M72" s="2">
        <f>IFERROR(__xludf.DUMMYFUNCTION("""COMPUTED_VALUE"""),45394.66666666667)</f>
        <v>45394.66667</v>
      </c>
      <c r="N72" s="1">
        <f>IFERROR(__xludf.DUMMYFUNCTION("""COMPUTED_VALUE"""),1.18980297E8)</f>
        <v>118980297</v>
      </c>
    </row>
    <row r="73">
      <c r="A73" s="2">
        <f>IFERROR(__xludf.DUMMYFUNCTION("""COMPUTED_VALUE"""),45397.66666666667)</f>
        <v>45397.66667</v>
      </c>
      <c r="B73" s="1">
        <f>IFERROR(__xludf.DUMMYFUNCTION("""COMPUTED_VALUE"""),320.65)</f>
        <v>320.65</v>
      </c>
      <c r="D73" s="2">
        <f>IFERROR(__xludf.DUMMYFUNCTION("""COMPUTED_VALUE"""),45397.66666666667)</f>
        <v>45397.66667</v>
      </c>
      <c r="E73" s="1">
        <f>IFERROR(__xludf.DUMMYFUNCTION("""COMPUTED_VALUE"""),322.03)</f>
        <v>322.03</v>
      </c>
      <c r="G73" s="2">
        <f>IFERROR(__xludf.DUMMYFUNCTION("""COMPUTED_VALUE"""),45397.66666666667)</f>
        <v>45397.66667</v>
      </c>
      <c r="H73" s="1">
        <f>IFERROR(__xludf.DUMMYFUNCTION("""COMPUTED_VALUE"""),314.49)</f>
        <v>314.49</v>
      </c>
      <c r="J73" s="2">
        <f>IFERROR(__xludf.DUMMYFUNCTION("""COMPUTED_VALUE"""),45397.66666666667)</f>
        <v>45397.66667</v>
      </c>
      <c r="K73" s="1">
        <f>IFERROR(__xludf.DUMMYFUNCTION("""COMPUTED_VALUE"""),315.73)</f>
        <v>315.73</v>
      </c>
      <c r="M73" s="2">
        <f>IFERROR(__xludf.DUMMYFUNCTION("""COMPUTED_VALUE"""),45397.66666666667)</f>
        <v>45397.66667</v>
      </c>
      <c r="N73" s="1">
        <f>IFERROR(__xludf.DUMMYFUNCTION("""COMPUTED_VALUE"""),1.22804893E8)</f>
        <v>122804893</v>
      </c>
    </row>
    <row r="74">
      <c r="A74" s="2">
        <f>IFERROR(__xludf.DUMMYFUNCTION("""COMPUTED_VALUE"""),45398.66666666667)</f>
        <v>45398.66667</v>
      </c>
      <c r="B74" s="1">
        <f>IFERROR(__xludf.DUMMYFUNCTION("""COMPUTED_VALUE"""),314.91)</f>
        <v>314.91</v>
      </c>
      <c r="D74" s="2">
        <f>IFERROR(__xludf.DUMMYFUNCTION("""COMPUTED_VALUE"""),45398.66666666667)</f>
        <v>45398.66667</v>
      </c>
      <c r="E74" s="1">
        <f>IFERROR(__xludf.DUMMYFUNCTION("""COMPUTED_VALUE"""),314.91)</f>
        <v>314.91</v>
      </c>
      <c r="G74" s="2">
        <f>IFERROR(__xludf.DUMMYFUNCTION("""COMPUTED_VALUE"""),45398.66666666667)</f>
        <v>45398.66667</v>
      </c>
      <c r="H74" s="1">
        <f>IFERROR(__xludf.DUMMYFUNCTION("""COMPUTED_VALUE"""),310.31)</f>
        <v>310.31</v>
      </c>
      <c r="J74" s="2">
        <f>IFERROR(__xludf.DUMMYFUNCTION("""COMPUTED_VALUE"""),45398.66666666667)</f>
        <v>45398.66667</v>
      </c>
      <c r="K74" s="1">
        <f>IFERROR(__xludf.DUMMYFUNCTION("""COMPUTED_VALUE"""),311.48)</f>
        <v>311.48</v>
      </c>
      <c r="M74" s="2">
        <f>IFERROR(__xludf.DUMMYFUNCTION("""COMPUTED_VALUE"""),45398.66666666667)</f>
        <v>45398.66667</v>
      </c>
      <c r="N74" s="1">
        <f>IFERROR(__xludf.DUMMYFUNCTION("""COMPUTED_VALUE"""),1.4208043E8)</f>
        <v>142080430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IFERROR(__xludf.DUMMYFUNCTION("""COMPUTED_VALUE"""),313.66)</f>
        <v>313.66</v>
      </c>
      <c r="D75" s="2">
        <f>IFERROR(__xludf.DUMMYFUNCTION("""COMPUTED_VALUE"""),45399.66666666667)</f>
        <v>45399.66667</v>
      </c>
      <c r="E75" s="1">
        <f>IFERROR(__xludf.DUMMYFUNCTION("""COMPUTED_VALUE"""),318.59)</f>
        <v>318.59</v>
      </c>
      <c r="G75" s="2">
        <f>IFERROR(__xludf.DUMMYFUNCTION("""COMPUTED_VALUE"""),45399.66666666667)</f>
        <v>45399.66667</v>
      </c>
      <c r="H75" s="1">
        <f>IFERROR(__xludf.DUMMYFUNCTION("""COMPUTED_VALUE"""),312.87)</f>
        <v>312.87</v>
      </c>
      <c r="J75" s="2">
        <f>IFERROR(__xludf.DUMMYFUNCTION("""COMPUTED_VALUE"""),45399.66666666667)</f>
        <v>45399.66667</v>
      </c>
      <c r="K75" s="1">
        <f>IFERROR(__xludf.DUMMYFUNCTION("""COMPUTED_VALUE"""),317.74)</f>
        <v>317.74</v>
      </c>
      <c r="M75" s="2">
        <f>IFERROR(__xludf.DUMMYFUNCTION("""COMPUTED_VALUE"""),45399.66666666667)</f>
        <v>45399.66667</v>
      </c>
      <c r="N75" s="1">
        <f>IFERROR(__xludf.DUMMYFUNCTION("""COMPUTED_VALUE"""),1.25104552E8)</f>
        <v>125104552</v>
      </c>
    </row>
    <row r="76">
      <c r="A76" s="2">
        <f>IFERROR(__xludf.DUMMYFUNCTION("""COMPUTED_VALUE"""),45400.66666666667)</f>
        <v>45400.66667</v>
      </c>
      <c r="B76" s="1">
        <f>IFERROR(__xludf.DUMMYFUNCTION("""COMPUTED_VALUE"""),318.92)</f>
        <v>318.92</v>
      </c>
      <c r="D76" s="2">
        <f>IFERROR(__xludf.DUMMYFUNCTION("""COMPUTED_VALUE"""),45400.66666666667)</f>
        <v>45400.66667</v>
      </c>
      <c r="E76" s="1">
        <f>IFERROR(__xludf.DUMMYFUNCTION("""COMPUTED_VALUE"""),320.43)</f>
        <v>320.43</v>
      </c>
      <c r="G76" s="2">
        <f>IFERROR(__xludf.DUMMYFUNCTION("""COMPUTED_VALUE"""),45400.66666666667)</f>
        <v>45400.66667</v>
      </c>
      <c r="H76" s="1">
        <f>IFERROR(__xludf.DUMMYFUNCTION("""COMPUTED_VALUE"""),316.7)</f>
        <v>316.7</v>
      </c>
      <c r="J76" s="2">
        <f>IFERROR(__xludf.DUMMYFUNCTION("""COMPUTED_VALUE"""),45400.66666666667)</f>
        <v>45400.66667</v>
      </c>
      <c r="K76" s="1">
        <f>IFERROR(__xludf.DUMMYFUNCTION("""COMPUTED_VALUE"""),319.48)</f>
        <v>319.48</v>
      </c>
      <c r="M76" s="2">
        <f>IFERROR(__xludf.DUMMYFUNCTION("""COMPUTED_VALUE"""),45400.66666666667)</f>
        <v>45400.66667</v>
      </c>
      <c r="N76" s="1">
        <f>IFERROR(__xludf.DUMMYFUNCTION("""COMPUTED_VALUE"""),1.10526856E8)</f>
        <v>110526856</v>
      </c>
    </row>
    <row r="77">
      <c r="A77" s="2">
        <f>IFERROR(__xludf.DUMMYFUNCTION("""COMPUTED_VALUE"""),45401.66666666667)</f>
        <v>45401.66667</v>
      </c>
      <c r="B77" s="1">
        <f>IFERROR(__xludf.DUMMYFUNCTION("""COMPUTED_VALUE"""),320.09)</f>
        <v>320.09</v>
      </c>
      <c r="D77" s="2">
        <f>IFERROR(__xludf.DUMMYFUNCTION("""COMPUTED_VALUE"""),45401.66666666667)</f>
        <v>45401.66667</v>
      </c>
      <c r="E77" s="1">
        <f>IFERROR(__xludf.DUMMYFUNCTION("""COMPUTED_VALUE"""),324.95)</f>
        <v>324.95</v>
      </c>
      <c r="G77" s="2">
        <f>IFERROR(__xludf.DUMMYFUNCTION("""COMPUTED_VALUE"""),45401.66666666667)</f>
        <v>45401.66667</v>
      </c>
      <c r="H77" s="1">
        <f>IFERROR(__xludf.DUMMYFUNCTION("""COMPUTED_VALUE"""),319.75)</f>
        <v>319.75</v>
      </c>
      <c r="J77" s="2">
        <f>IFERROR(__xludf.DUMMYFUNCTION("""COMPUTED_VALUE"""),45401.66666666667)</f>
        <v>45401.66667</v>
      </c>
      <c r="K77" s="1">
        <f>IFERROR(__xludf.DUMMYFUNCTION("""COMPUTED_VALUE"""),324.29)</f>
        <v>324.29</v>
      </c>
      <c r="M77" s="2">
        <f>IFERROR(__xludf.DUMMYFUNCTION("""COMPUTED_VALUE"""),45401.66666666667)</f>
        <v>45401.66667</v>
      </c>
      <c r="N77" s="1">
        <f>IFERROR(__xludf.DUMMYFUNCTION("""COMPUTED_VALUE"""),1.51179514E8)</f>
        <v>151179514</v>
      </c>
    </row>
    <row r="78">
      <c r="A78" s="2">
        <f>IFERROR(__xludf.DUMMYFUNCTION("""COMPUTED_VALUE"""),45404.66666666667)</f>
        <v>45404.66667</v>
      </c>
      <c r="B78" s="1">
        <f>IFERROR(__xludf.DUMMYFUNCTION("""COMPUTED_VALUE"""),324.26)</f>
        <v>324.26</v>
      </c>
      <c r="D78" s="2">
        <f>IFERROR(__xludf.DUMMYFUNCTION("""COMPUTED_VALUE"""),45404.66666666667)</f>
        <v>45404.66667</v>
      </c>
      <c r="E78" s="1">
        <f>IFERROR(__xludf.DUMMYFUNCTION("""COMPUTED_VALUE"""),328.31)</f>
        <v>328.31</v>
      </c>
      <c r="G78" s="2">
        <f>IFERROR(__xludf.DUMMYFUNCTION("""COMPUTED_VALUE"""),45404.66666666667)</f>
        <v>45404.66667</v>
      </c>
      <c r="H78" s="1">
        <f>IFERROR(__xludf.DUMMYFUNCTION("""COMPUTED_VALUE"""),322.4)</f>
        <v>322.4</v>
      </c>
      <c r="J78" s="2">
        <f>IFERROR(__xludf.DUMMYFUNCTION("""COMPUTED_VALUE"""),45404.66666666667)</f>
        <v>45404.66667</v>
      </c>
      <c r="K78" s="1">
        <f>IFERROR(__xludf.DUMMYFUNCTION("""COMPUTED_VALUE"""),327.34)</f>
        <v>327.34</v>
      </c>
      <c r="M78" s="2">
        <f>IFERROR(__xludf.DUMMYFUNCTION("""COMPUTED_VALUE"""),45404.66666666667)</f>
        <v>45404.66667</v>
      </c>
      <c r="N78" s="1">
        <f>IFERROR(__xludf.DUMMYFUNCTION("""COMPUTED_VALUE"""),1.19618477E8)</f>
        <v>119618477</v>
      </c>
    </row>
    <row r="79">
      <c r="A79" s="2">
        <f>IFERROR(__xludf.DUMMYFUNCTION("""COMPUTED_VALUE"""),45405.66666666667)</f>
        <v>45405.66667</v>
      </c>
      <c r="B79" s="1">
        <f>IFERROR(__xludf.DUMMYFUNCTION("""COMPUTED_VALUE"""),326.83)</f>
        <v>326.83</v>
      </c>
      <c r="D79" s="2">
        <f>IFERROR(__xludf.DUMMYFUNCTION("""COMPUTED_VALUE"""),45405.66666666667)</f>
        <v>45405.66667</v>
      </c>
      <c r="E79" s="1">
        <f>IFERROR(__xludf.DUMMYFUNCTION("""COMPUTED_VALUE"""),330.77)</f>
        <v>330.77</v>
      </c>
      <c r="G79" s="2">
        <f>IFERROR(__xludf.DUMMYFUNCTION("""COMPUTED_VALUE"""),45405.66666666667)</f>
        <v>45405.66667</v>
      </c>
      <c r="H79" s="1">
        <f>IFERROR(__xludf.DUMMYFUNCTION("""COMPUTED_VALUE"""),326.65)</f>
        <v>326.65</v>
      </c>
      <c r="J79" s="2">
        <f>IFERROR(__xludf.DUMMYFUNCTION("""COMPUTED_VALUE"""),45405.66666666667)</f>
        <v>45405.66667</v>
      </c>
      <c r="K79" s="1">
        <f>IFERROR(__xludf.DUMMYFUNCTION("""COMPUTED_VALUE"""),329.01)</f>
        <v>329.01</v>
      </c>
      <c r="M79" s="2">
        <f>IFERROR(__xludf.DUMMYFUNCTION("""COMPUTED_VALUE"""),45405.66666666667)</f>
        <v>45405.66667</v>
      </c>
      <c r="N79" s="1">
        <f>IFERROR(__xludf.DUMMYFUNCTION("""COMPUTED_VALUE"""),1.14584394E8)</f>
        <v>114584394</v>
      </c>
    </row>
    <row r="80">
      <c r="A80" s="2">
        <f>IFERROR(__xludf.DUMMYFUNCTION("""COMPUTED_VALUE"""),45406.66666666667)</f>
        <v>45406.66667</v>
      </c>
      <c r="B80" s="1">
        <f>IFERROR(__xludf.DUMMYFUNCTION("""COMPUTED_VALUE"""),326.71)</f>
        <v>326.71</v>
      </c>
      <c r="D80" s="2">
        <f>IFERROR(__xludf.DUMMYFUNCTION("""COMPUTED_VALUE"""),45406.66666666667)</f>
        <v>45406.66667</v>
      </c>
      <c r="E80" s="1">
        <f>IFERROR(__xludf.DUMMYFUNCTION("""COMPUTED_VALUE"""),332.1)</f>
        <v>332.1</v>
      </c>
      <c r="G80" s="2">
        <f>IFERROR(__xludf.DUMMYFUNCTION("""COMPUTED_VALUE"""),45406.66666666667)</f>
        <v>45406.66667</v>
      </c>
      <c r="H80" s="1">
        <f>IFERROR(__xludf.DUMMYFUNCTION("""COMPUTED_VALUE"""),324.77)</f>
        <v>324.77</v>
      </c>
      <c r="J80" s="2">
        <f>IFERROR(__xludf.DUMMYFUNCTION("""COMPUTED_VALUE"""),45406.66666666667)</f>
        <v>45406.66667</v>
      </c>
      <c r="K80" s="1">
        <f>IFERROR(__xludf.DUMMYFUNCTION("""COMPUTED_VALUE"""),331.18)</f>
        <v>331.18</v>
      </c>
      <c r="M80" s="2">
        <f>IFERROR(__xludf.DUMMYFUNCTION("""COMPUTED_VALUE"""),45406.66666666667)</f>
        <v>45406.66667</v>
      </c>
      <c r="N80" s="1">
        <f>IFERROR(__xludf.DUMMYFUNCTION("""COMPUTED_VALUE"""),1.2936734E8)</f>
        <v>129367340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IFERROR(__xludf.DUMMYFUNCTION("""COMPUTED_VALUE"""),330.1)</f>
        <v>330.1</v>
      </c>
      <c r="D81" s="2">
        <f>IFERROR(__xludf.DUMMYFUNCTION("""COMPUTED_VALUE"""),45407.66666666667)</f>
        <v>45407.66667</v>
      </c>
      <c r="E81" s="1">
        <f>IFERROR(__xludf.DUMMYFUNCTION("""COMPUTED_VALUE"""),333.29)</f>
        <v>333.29</v>
      </c>
      <c r="G81" s="2">
        <f>IFERROR(__xludf.DUMMYFUNCTION("""COMPUTED_VALUE"""),45407.66666666667)</f>
        <v>45407.66667</v>
      </c>
      <c r="H81" s="1">
        <f>IFERROR(__xludf.DUMMYFUNCTION("""COMPUTED_VALUE"""),327.62)</f>
        <v>327.62</v>
      </c>
      <c r="J81" s="2">
        <f>IFERROR(__xludf.DUMMYFUNCTION("""COMPUTED_VALUE"""),45407.66666666667)</f>
        <v>45407.66667</v>
      </c>
      <c r="K81" s="1">
        <f>IFERROR(__xludf.DUMMYFUNCTION("""COMPUTED_VALUE"""),332.08)</f>
        <v>332.08</v>
      </c>
      <c r="M81" s="2">
        <f>IFERROR(__xludf.DUMMYFUNCTION("""COMPUTED_VALUE"""),45407.66666666667)</f>
        <v>45407.66667</v>
      </c>
      <c r="N81" s="1">
        <f>IFERROR(__xludf.DUMMYFUNCTION("""COMPUTED_VALUE"""),1.29501975E8)</f>
        <v>129501975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IFERROR(__xludf.DUMMYFUNCTION("""COMPUTED_VALUE"""),332.16)</f>
        <v>332.16</v>
      </c>
      <c r="D82" s="2">
        <f>IFERROR(__xludf.DUMMYFUNCTION("""COMPUTED_VALUE"""),45408.66666666667)</f>
        <v>45408.66667</v>
      </c>
      <c r="E82" s="1">
        <f>IFERROR(__xludf.DUMMYFUNCTION("""COMPUTED_VALUE"""),332.51)</f>
        <v>332.51</v>
      </c>
      <c r="G82" s="2">
        <f>IFERROR(__xludf.DUMMYFUNCTION("""COMPUTED_VALUE"""),45408.66666666667)</f>
        <v>45408.66667</v>
      </c>
      <c r="H82" s="1">
        <f>IFERROR(__xludf.DUMMYFUNCTION("""COMPUTED_VALUE"""),328.49)</f>
        <v>328.49</v>
      </c>
      <c r="J82" s="2">
        <f>IFERROR(__xludf.DUMMYFUNCTION("""COMPUTED_VALUE"""),45408.66666666667)</f>
        <v>45408.66667</v>
      </c>
      <c r="K82" s="1">
        <f>IFERROR(__xludf.DUMMYFUNCTION("""COMPUTED_VALUE"""),328.49)</f>
        <v>328.49</v>
      </c>
      <c r="M82" s="2">
        <f>IFERROR(__xludf.DUMMYFUNCTION("""COMPUTED_VALUE"""),45408.66666666667)</f>
        <v>45408.66667</v>
      </c>
      <c r="N82" s="1">
        <f>IFERROR(__xludf.DUMMYFUNCTION("""COMPUTED_VALUE"""),1.20694814E8)</f>
        <v>120694814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IFERROR(__xludf.DUMMYFUNCTION("""COMPUTED_VALUE"""),330.72)</f>
        <v>330.72</v>
      </c>
      <c r="D83" s="2">
        <f>IFERROR(__xludf.DUMMYFUNCTION("""COMPUTED_VALUE"""),45411.66666666667)</f>
        <v>45411.66667</v>
      </c>
      <c r="E83" s="1">
        <f>IFERROR(__xludf.DUMMYFUNCTION("""COMPUTED_VALUE"""),333.74)</f>
        <v>333.74</v>
      </c>
      <c r="G83" s="2">
        <f>IFERROR(__xludf.DUMMYFUNCTION("""COMPUTED_VALUE"""),45411.66666666667)</f>
        <v>45411.66667</v>
      </c>
      <c r="H83" s="1">
        <f>IFERROR(__xludf.DUMMYFUNCTION("""COMPUTED_VALUE"""),330.72)</f>
        <v>330.72</v>
      </c>
      <c r="J83" s="2">
        <f>IFERROR(__xludf.DUMMYFUNCTION("""COMPUTED_VALUE"""),45411.66666666667)</f>
        <v>45411.66667</v>
      </c>
      <c r="K83" s="1">
        <f>IFERROR(__xludf.DUMMYFUNCTION("""COMPUTED_VALUE"""),333.42)</f>
        <v>333.42</v>
      </c>
      <c r="M83" s="2">
        <f>IFERROR(__xludf.DUMMYFUNCTION("""COMPUTED_VALUE"""),45411.66666666667)</f>
        <v>45411.66667</v>
      </c>
      <c r="N83" s="1">
        <f>IFERROR(__xludf.DUMMYFUNCTION("""COMPUTED_VALUE"""),1.15667214E8)</f>
        <v>115667214</v>
      </c>
    </row>
    <row r="84">
      <c r="A84" s="2">
        <f>IFERROR(__xludf.DUMMYFUNCTION("""COMPUTED_VALUE"""),45412.66666666667)</f>
        <v>45412.66667</v>
      </c>
      <c r="B84" s="1">
        <f>IFERROR(__xludf.DUMMYFUNCTION("""COMPUTED_VALUE"""),331.35)</f>
        <v>331.35</v>
      </c>
      <c r="D84" s="2">
        <f>IFERROR(__xludf.DUMMYFUNCTION("""COMPUTED_VALUE"""),45412.66666666667)</f>
        <v>45412.66667</v>
      </c>
      <c r="E84" s="1">
        <f>IFERROR(__xludf.DUMMYFUNCTION("""COMPUTED_VALUE"""),333.91)</f>
        <v>333.91</v>
      </c>
      <c r="G84" s="2">
        <f>IFERROR(__xludf.DUMMYFUNCTION("""COMPUTED_VALUE"""),45412.66666666667)</f>
        <v>45412.66667</v>
      </c>
      <c r="H84" s="1">
        <f>IFERROR(__xludf.DUMMYFUNCTION("""COMPUTED_VALUE"""),329.33)</f>
        <v>329.33</v>
      </c>
      <c r="J84" s="2">
        <f>IFERROR(__xludf.DUMMYFUNCTION("""COMPUTED_VALUE"""),45412.66666666667)</f>
        <v>45412.66667</v>
      </c>
      <c r="K84" s="1">
        <f>IFERROR(__xludf.DUMMYFUNCTION("""COMPUTED_VALUE"""),331.42)</f>
        <v>331.42</v>
      </c>
      <c r="M84" s="2">
        <f>IFERROR(__xludf.DUMMYFUNCTION("""COMPUTED_VALUE"""),45412.66666666667)</f>
        <v>45412.66667</v>
      </c>
      <c r="N84" s="1">
        <f>IFERROR(__xludf.DUMMYFUNCTION("""COMPUTED_VALUE"""),1.4760674E8)</f>
        <v>147606740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IFERROR(__xludf.DUMMYFUNCTION("""COMPUTED_VALUE"""),330.73)</f>
        <v>330.73</v>
      </c>
      <c r="D85" s="2">
        <f>IFERROR(__xludf.DUMMYFUNCTION("""COMPUTED_VALUE"""),45413.66666666667)</f>
        <v>45413.66667</v>
      </c>
      <c r="E85" s="1">
        <f>IFERROR(__xludf.DUMMYFUNCTION("""COMPUTED_VALUE"""),338.29)</f>
        <v>338.29</v>
      </c>
      <c r="G85" s="2">
        <f>IFERROR(__xludf.DUMMYFUNCTION("""COMPUTED_VALUE"""),45413.66666666667)</f>
        <v>45413.66667</v>
      </c>
      <c r="H85" s="1">
        <f>IFERROR(__xludf.DUMMYFUNCTION("""COMPUTED_VALUE"""),330.05)</f>
        <v>330.05</v>
      </c>
      <c r="J85" s="2">
        <f>IFERROR(__xludf.DUMMYFUNCTION("""COMPUTED_VALUE"""),45413.66666666667)</f>
        <v>45413.66667</v>
      </c>
      <c r="K85" s="1">
        <f>IFERROR(__xludf.DUMMYFUNCTION("""COMPUTED_VALUE"""),335.2)</f>
        <v>335.2</v>
      </c>
      <c r="M85" s="2">
        <f>IFERROR(__xludf.DUMMYFUNCTION("""COMPUTED_VALUE"""),45413.66666666667)</f>
        <v>45413.66667</v>
      </c>
      <c r="N85" s="1">
        <f>IFERROR(__xludf.DUMMYFUNCTION("""COMPUTED_VALUE"""),1.53655019E8)</f>
        <v>153655019</v>
      </c>
    </row>
    <row r="86">
      <c r="A86" s="2">
        <f>IFERROR(__xludf.DUMMYFUNCTION("""COMPUTED_VALUE"""),45414.66666666667)</f>
        <v>45414.66667</v>
      </c>
      <c r="B86" s="1">
        <f>IFERROR(__xludf.DUMMYFUNCTION("""COMPUTED_VALUE"""),336.51)</f>
        <v>336.51</v>
      </c>
      <c r="D86" s="2">
        <f>IFERROR(__xludf.DUMMYFUNCTION("""COMPUTED_VALUE"""),45414.66666666667)</f>
        <v>45414.66667</v>
      </c>
      <c r="E86" s="1">
        <f>IFERROR(__xludf.DUMMYFUNCTION("""COMPUTED_VALUE"""),337.68)</f>
        <v>337.68</v>
      </c>
      <c r="G86" s="2">
        <f>IFERROR(__xludf.DUMMYFUNCTION("""COMPUTED_VALUE"""),45414.66666666667)</f>
        <v>45414.66667</v>
      </c>
      <c r="H86" s="1">
        <f>IFERROR(__xludf.DUMMYFUNCTION("""COMPUTED_VALUE"""),334.1)</f>
        <v>334.1</v>
      </c>
      <c r="J86" s="2">
        <f>IFERROR(__xludf.DUMMYFUNCTION("""COMPUTED_VALUE"""),45414.66666666667)</f>
        <v>45414.66667</v>
      </c>
      <c r="K86" s="1">
        <f>IFERROR(__xludf.DUMMYFUNCTION("""COMPUTED_VALUE"""),337.08)</f>
        <v>337.08</v>
      </c>
      <c r="M86" s="2">
        <f>IFERROR(__xludf.DUMMYFUNCTION("""COMPUTED_VALUE"""),45414.66666666667)</f>
        <v>45414.66667</v>
      </c>
      <c r="N86" s="1">
        <f>IFERROR(__xludf.DUMMYFUNCTION("""COMPUTED_VALUE"""),1.35134803E8)</f>
        <v>135134803</v>
      </c>
    </row>
    <row r="87">
      <c r="A87" s="2">
        <f>IFERROR(__xludf.DUMMYFUNCTION("""COMPUTED_VALUE"""),45415.66666666667)</f>
        <v>45415.66667</v>
      </c>
      <c r="B87" s="1">
        <f>IFERROR(__xludf.DUMMYFUNCTION("""COMPUTED_VALUE"""),340.0)</f>
        <v>340</v>
      </c>
      <c r="D87" s="2">
        <f>IFERROR(__xludf.DUMMYFUNCTION("""COMPUTED_VALUE"""),45415.66666666667)</f>
        <v>45415.66667</v>
      </c>
      <c r="E87" s="1">
        <f>IFERROR(__xludf.DUMMYFUNCTION("""COMPUTED_VALUE"""),340.9)</f>
        <v>340.9</v>
      </c>
      <c r="G87" s="2">
        <f>IFERROR(__xludf.DUMMYFUNCTION("""COMPUTED_VALUE"""),45415.66666666667)</f>
        <v>45415.66667</v>
      </c>
      <c r="H87" s="1">
        <f>IFERROR(__xludf.DUMMYFUNCTION("""COMPUTED_VALUE"""),336.98)</f>
        <v>336.98</v>
      </c>
      <c r="J87" s="2">
        <f>IFERROR(__xludf.DUMMYFUNCTION("""COMPUTED_VALUE"""),45415.66666666667)</f>
        <v>45415.66667</v>
      </c>
      <c r="K87" s="1">
        <f>IFERROR(__xludf.DUMMYFUNCTION("""COMPUTED_VALUE"""),340.02)</f>
        <v>340.02</v>
      </c>
      <c r="M87" s="2">
        <f>IFERROR(__xludf.DUMMYFUNCTION("""COMPUTED_VALUE"""),45415.66666666667)</f>
        <v>45415.66667</v>
      </c>
      <c r="N87" s="1">
        <f>IFERROR(__xludf.DUMMYFUNCTION("""COMPUTED_VALUE"""),1.37432701E8)</f>
        <v>137432701</v>
      </c>
    </row>
    <row r="88">
      <c r="A88" s="2">
        <f>IFERROR(__xludf.DUMMYFUNCTION("""COMPUTED_VALUE"""),45418.66666666667)</f>
        <v>45418.66667</v>
      </c>
      <c r="B88" s="1">
        <f>IFERROR(__xludf.DUMMYFUNCTION("""COMPUTED_VALUE"""),341.18)</f>
        <v>341.18</v>
      </c>
      <c r="D88" s="2">
        <f>IFERROR(__xludf.DUMMYFUNCTION("""COMPUTED_VALUE"""),45418.66666666667)</f>
        <v>45418.66667</v>
      </c>
      <c r="E88" s="1">
        <f>IFERROR(__xludf.DUMMYFUNCTION("""COMPUTED_VALUE"""),341.91)</f>
        <v>341.91</v>
      </c>
      <c r="G88" s="2">
        <f>IFERROR(__xludf.DUMMYFUNCTION("""COMPUTED_VALUE"""),45418.66666666667)</f>
        <v>45418.66667</v>
      </c>
      <c r="H88" s="1">
        <f>IFERROR(__xludf.DUMMYFUNCTION("""COMPUTED_VALUE"""),338.8)</f>
        <v>338.8</v>
      </c>
      <c r="J88" s="2">
        <f>IFERROR(__xludf.DUMMYFUNCTION("""COMPUTED_VALUE"""),45418.66666666667)</f>
        <v>45418.66667</v>
      </c>
      <c r="K88" s="1">
        <f>IFERROR(__xludf.DUMMYFUNCTION("""COMPUTED_VALUE"""),341.71)</f>
        <v>341.71</v>
      </c>
      <c r="M88" s="2">
        <f>IFERROR(__xludf.DUMMYFUNCTION("""COMPUTED_VALUE"""),45418.66666666667)</f>
        <v>45418.66667</v>
      </c>
      <c r="N88" s="1">
        <f>IFERROR(__xludf.DUMMYFUNCTION("""COMPUTED_VALUE"""),1.36953166E8)</f>
        <v>136953166</v>
      </c>
    </row>
    <row r="89">
      <c r="A89" s="2">
        <f>IFERROR(__xludf.DUMMYFUNCTION("""COMPUTED_VALUE"""),45419.66666666667)</f>
        <v>45419.66667</v>
      </c>
      <c r="B89" s="1">
        <f>IFERROR(__xludf.DUMMYFUNCTION("""COMPUTED_VALUE"""),343.31)</f>
        <v>343.31</v>
      </c>
      <c r="D89" s="2">
        <f>IFERROR(__xludf.DUMMYFUNCTION("""COMPUTED_VALUE"""),45419.66666666667)</f>
        <v>45419.66667</v>
      </c>
      <c r="E89" s="1">
        <f>IFERROR(__xludf.DUMMYFUNCTION("""COMPUTED_VALUE"""),345.51)</f>
        <v>345.51</v>
      </c>
      <c r="G89" s="2">
        <f>IFERROR(__xludf.DUMMYFUNCTION("""COMPUTED_VALUE"""),45419.66666666667)</f>
        <v>45419.66667</v>
      </c>
      <c r="H89" s="1">
        <f>IFERROR(__xludf.DUMMYFUNCTION("""COMPUTED_VALUE"""),342.54)</f>
        <v>342.54</v>
      </c>
      <c r="J89" s="2">
        <f>IFERROR(__xludf.DUMMYFUNCTION("""COMPUTED_VALUE"""),45419.66666666667)</f>
        <v>45419.66667</v>
      </c>
      <c r="K89" s="1">
        <f>IFERROR(__xludf.DUMMYFUNCTION("""COMPUTED_VALUE"""),345.14)</f>
        <v>345.14</v>
      </c>
      <c r="M89" s="2">
        <f>IFERROR(__xludf.DUMMYFUNCTION("""COMPUTED_VALUE"""),45419.66666666667)</f>
        <v>45419.66667</v>
      </c>
      <c r="N89" s="1">
        <f>IFERROR(__xludf.DUMMYFUNCTION("""COMPUTED_VALUE"""),2.31631475E8)</f>
        <v>231631475</v>
      </c>
    </row>
    <row r="90">
      <c r="A90" s="2">
        <f>IFERROR(__xludf.DUMMYFUNCTION("""COMPUTED_VALUE"""),45420.66666666667)</f>
        <v>45420.66667</v>
      </c>
      <c r="B90" s="1">
        <f>IFERROR(__xludf.DUMMYFUNCTION("""COMPUTED_VALUE"""),344.2)</f>
        <v>344.2</v>
      </c>
      <c r="D90" s="2">
        <f>IFERROR(__xludf.DUMMYFUNCTION("""COMPUTED_VALUE"""),45420.66666666667)</f>
        <v>45420.66667</v>
      </c>
      <c r="E90" s="1">
        <f>IFERROR(__xludf.DUMMYFUNCTION("""COMPUTED_VALUE"""),348.67)</f>
        <v>348.67</v>
      </c>
      <c r="G90" s="2">
        <f>IFERROR(__xludf.DUMMYFUNCTION("""COMPUTED_VALUE"""),45420.66666666667)</f>
        <v>45420.66667</v>
      </c>
      <c r="H90" s="1">
        <f>IFERROR(__xludf.DUMMYFUNCTION("""COMPUTED_VALUE"""),343.86)</f>
        <v>343.86</v>
      </c>
      <c r="J90" s="2">
        <f>IFERROR(__xludf.DUMMYFUNCTION("""COMPUTED_VALUE"""),45420.66666666667)</f>
        <v>45420.66667</v>
      </c>
      <c r="K90" s="1">
        <f>IFERROR(__xludf.DUMMYFUNCTION("""COMPUTED_VALUE"""),348.46)</f>
        <v>348.46</v>
      </c>
      <c r="M90" s="2">
        <f>IFERROR(__xludf.DUMMYFUNCTION("""COMPUTED_VALUE"""),45420.66666666667)</f>
        <v>45420.66667</v>
      </c>
      <c r="N90" s="1">
        <f>IFERROR(__xludf.DUMMYFUNCTION("""COMPUTED_VALUE"""),1.47608911E8)</f>
        <v>147608911</v>
      </c>
    </row>
    <row r="91">
      <c r="A91" s="2">
        <f>IFERROR(__xludf.DUMMYFUNCTION("""COMPUTED_VALUE"""),45421.66666666667)</f>
        <v>45421.66667</v>
      </c>
      <c r="B91" s="1">
        <f>IFERROR(__xludf.DUMMYFUNCTION("""COMPUTED_VALUE"""),347.92)</f>
        <v>347.92</v>
      </c>
      <c r="D91" s="2">
        <f>IFERROR(__xludf.DUMMYFUNCTION("""COMPUTED_VALUE"""),45421.66666666667)</f>
        <v>45421.66667</v>
      </c>
      <c r="E91" s="1">
        <f>IFERROR(__xludf.DUMMYFUNCTION("""COMPUTED_VALUE"""),353.83)</f>
        <v>353.83</v>
      </c>
      <c r="G91" s="2">
        <f>IFERROR(__xludf.DUMMYFUNCTION("""COMPUTED_VALUE"""),45421.66666666667)</f>
        <v>45421.66667</v>
      </c>
      <c r="H91" s="1">
        <f>IFERROR(__xludf.DUMMYFUNCTION("""COMPUTED_VALUE"""),347.6)</f>
        <v>347.6</v>
      </c>
      <c r="J91" s="2">
        <f>IFERROR(__xludf.DUMMYFUNCTION("""COMPUTED_VALUE"""),45421.66666666667)</f>
        <v>45421.66667</v>
      </c>
      <c r="K91" s="1">
        <f>IFERROR(__xludf.DUMMYFUNCTION("""COMPUTED_VALUE"""),353.65)</f>
        <v>353.65</v>
      </c>
      <c r="M91" s="2">
        <f>IFERROR(__xludf.DUMMYFUNCTION("""COMPUTED_VALUE"""),45421.66666666667)</f>
        <v>45421.66667</v>
      </c>
      <c r="N91" s="1">
        <f>IFERROR(__xludf.DUMMYFUNCTION("""COMPUTED_VALUE"""),1.45468195E8)</f>
        <v>145468195</v>
      </c>
    </row>
    <row r="92">
      <c r="A92" s="2">
        <f>IFERROR(__xludf.DUMMYFUNCTION("""COMPUTED_VALUE"""),45422.66666666667)</f>
        <v>45422.66667</v>
      </c>
      <c r="B92" s="1">
        <f>IFERROR(__xludf.DUMMYFUNCTION("""COMPUTED_VALUE"""),355.36)</f>
        <v>355.36</v>
      </c>
      <c r="D92" s="2">
        <f>IFERROR(__xludf.DUMMYFUNCTION("""COMPUTED_VALUE"""),45422.66666666667)</f>
        <v>45422.66667</v>
      </c>
      <c r="E92" s="1">
        <f>IFERROR(__xludf.DUMMYFUNCTION("""COMPUTED_VALUE"""),355.8)</f>
        <v>355.8</v>
      </c>
      <c r="G92" s="2">
        <f>IFERROR(__xludf.DUMMYFUNCTION("""COMPUTED_VALUE"""),45422.66666666667)</f>
        <v>45422.66667</v>
      </c>
      <c r="H92" s="1">
        <f>IFERROR(__xludf.DUMMYFUNCTION("""COMPUTED_VALUE"""),352.14)</f>
        <v>352.14</v>
      </c>
      <c r="J92" s="2">
        <f>IFERROR(__xludf.DUMMYFUNCTION("""COMPUTED_VALUE"""),45422.66666666667)</f>
        <v>45422.66667</v>
      </c>
      <c r="K92" s="1">
        <f>IFERROR(__xludf.DUMMYFUNCTION("""COMPUTED_VALUE"""),353.15)</f>
        <v>353.15</v>
      </c>
      <c r="M92" s="2">
        <f>IFERROR(__xludf.DUMMYFUNCTION("""COMPUTED_VALUE"""),45422.66666666667)</f>
        <v>45422.66667</v>
      </c>
      <c r="N92" s="1">
        <f>IFERROR(__xludf.DUMMYFUNCTION("""COMPUTED_VALUE"""),1.49939298E8)</f>
        <v>149939298</v>
      </c>
    </row>
    <row r="93">
      <c r="A93" s="2">
        <f>IFERROR(__xludf.DUMMYFUNCTION("""COMPUTED_VALUE"""),45425.66666666667)</f>
        <v>45425.66667</v>
      </c>
      <c r="B93" s="1">
        <f>IFERROR(__xludf.DUMMYFUNCTION("""COMPUTED_VALUE"""),354.09)</f>
        <v>354.09</v>
      </c>
      <c r="D93" s="2">
        <f>IFERROR(__xludf.DUMMYFUNCTION("""COMPUTED_VALUE"""),45425.66666666667)</f>
        <v>45425.66667</v>
      </c>
      <c r="E93" s="1">
        <f>IFERROR(__xludf.DUMMYFUNCTION("""COMPUTED_VALUE"""),355.99)</f>
        <v>355.99</v>
      </c>
      <c r="G93" s="2">
        <f>IFERROR(__xludf.DUMMYFUNCTION("""COMPUTED_VALUE"""),45425.66666666667)</f>
        <v>45425.66667</v>
      </c>
      <c r="H93" s="1">
        <f>IFERROR(__xludf.DUMMYFUNCTION("""COMPUTED_VALUE"""),352.44)</f>
        <v>352.44</v>
      </c>
      <c r="J93" s="2">
        <f>IFERROR(__xludf.DUMMYFUNCTION("""COMPUTED_VALUE"""),45425.66666666667)</f>
        <v>45425.66667</v>
      </c>
      <c r="K93" s="1">
        <f>IFERROR(__xludf.DUMMYFUNCTION("""COMPUTED_VALUE"""),353.09)</f>
        <v>353.09</v>
      </c>
      <c r="M93" s="2">
        <f>IFERROR(__xludf.DUMMYFUNCTION("""COMPUTED_VALUE"""),45425.66666666667)</f>
        <v>45425.66667</v>
      </c>
      <c r="N93" s="1">
        <f>IFERROR(__xludf.DUMMYFUNCTION("""COMPUTED_VALUE"""),1.24470777E8)</f>
        <v>124470777</v>
      </c>
    </row>
    <row r="94">
      <c r="A94" s="2">
        <f>IFERROR(__xludf.DUMMYFUNCTION("""COMPUTED_VALUE"""),45426.66666666667)</f>
        <v>45426.66667</v>
      </c>
      <c r="B94" s="1">
        <f>IFERROR(__xludf.DUMMYFUNCTION("""COMPUTED_VALUE"""),354.56)</f>
        <v>354.56</v>
      </c>
      <c r="D94" s="2">
        <f>IFERROR(__xludf.DUMMYFUNCTION("""COMPUTED_VALUE"""),45426.66666666667)</f>
        <v>45426.66667</v>
      </c>
      <c r="E94" s="1">
        <f>IFERROR(__xludf.DUMMYFUNCTION("""COMPUTED_VALUE"""),354.94)</f>
        <v>354.94</v>
      </c>
      <c r="G94" s="2">
        <f>IFERROR(__xludf.DUMMYFUNCTION("""COMPUTED_VALUE"""),45426.66666666667)</f>
        <v>45426.66667</v>
      </c>
      <c r="H94" s="1">
        <f>IFERROR(__xludf.DUMMYFUNCTION("""COMPUTED_VALUE"""),351.9)</f>
        <v>351.9</v>
      </c>
      <c r="J94" s="2">
        <f>IFERROR(__xludf.DUMMYFUNCTION("""COMPUTED_VALUE"""),45426.66666666667)</f>
        <v>45426.66667</v>
      </c>
      <c r="K94" s="1">
        <f>IFERROR(__xludf.DUMMYFUNCTION("""COMPUTED_VALUE"""),353.73)</f>
        <v>353.73</v>
      </c>
      <c r="M94" s="2">
        <f>IFERROR(__xludf.DUMMYFUNCTION("""COMPUTED_VALUE"""),45426.66666666667)</f>
        <v>45426.66667</v>
      </c>
      <c r="N94" s="1">
        <f>IFERROR(__xludf.DUMMYFUNCTION("""COMPUTED_VALUE"""),1.24155329E8)</f>
        <v>124155329</v>
      </c>
    </row>
    <row r="95">
      <c r="A95" s="2">
        <f>IFERROR(__xludf.DUMMYFUNCTION("""COMPUTED_VALUE"""),45427.66666666667)</f>
        <v>45427.66667</v>
      </c>
      <c r="B95" s="1">
        <f>IFERROR(__xludf.DUMMYFUNCTION("""COMPUTED_VALUE"""),357.25)</f>
        <v>357.25</v>
      </c>
      <c r="D95" s="2">
        <f>IFERROR(__xludf.DUMMYFUNCTION("""COMPUTED_VALUE"""),45427.66666666667)</f>
        <v>45427.66667</v>
      </c>
      <c r="E95" s="1">
        <f>IFERROR(__xludf.DUMMYFUNCTION("""COMPUTED_VALUE"""),359.72)</f>
        <v>359.72</v>
      </c>
      <c r="G95" s="2">
        <f>IFERROR(__xludf.DUMMYFUNCTION("""COMPUTED_VALUE"""),45427.66666666667)</f>
        <v>45427.66667</v>
      </c>
      <c r="H95" s="1">
        <f>IFERROR(__xludf.DUMMYFUNCTION("""COMPUTED_VALUE"""),356.81)</f>
        <v>356.81</v>
      </c>
      <c r="J95" s="2">
        <f>IFERROR(__xludf.DUMMYFUNCTION("""COMPUTED_VALUE"""),45427.66666666667)</f>
        <v>45427.66667</v>
      </c>
      <c r="K95" s="1">
        <f>IFERROR(__xludf.DUMMYFUNCTION("""COMPUTED_VALUE"""),358.52)</f>
        <v>358.52</v>
      </c>
      <c r="M95" s="2">
        <f>IFERROR(__xludf.DUMMYFUNCTION("""COMPUTED_VALUE"""),45427.66666666667)</f>
        <v>45427.66667</v>
      </c>
      <c r="N95" s="1">
        <f>IFERROR(__xludf.DUMMYFUNCTION("""COMPUTED_VALUE"""),1.27321068E8)</f>
        <v>127321068</v>
      </c>
    </row>
    <row r="96">
      <c r="A96" s="2">
        <f>IFERROR(__xludf.DUMMYFUNCTION("""COMPUTED_VALUE"""),45428.66666666667)</f>
        <v>45428.66667</v>
      </c>
      <c r="B96" s="1">
        <f>IFERROR(__xludf.DUMMYFUNCTION("""COMPUTED_VALUE"""),358.5)</f>
        <v>358.5</v>
      </c>
      <c r="D96" s="2">
        <f>IFERROR(__xludf.DUMMYFUNCTION("""COMPUTED_VALUE"""),45428.66666666667)</f>
        <v>45428.66667</v>
      </c>
      <c r="E96" s="1">
        <f>IFERROR(__xludf.DUMMYFUNCTION("""COMPUTED_VALUE"""),360.29)</f>
        <v>360.29</v>
      </c>
      <c r="G96" s="2">
        <f>IFERROR(__xludf.DUMMYFUNCTION("""COMPUTED_VALUE"""),45428.66666666667)</f>
        <v>45428.66667</v>
      </c>
      <c r="H96" s="1">
        <f>IFERROR(__xludf.DUMMYFUNCTION("""COMPUTED_VALUE"""),356.96)</f>
        <v>356.96</v>
      </c>
      <c r="J96" s="2">
        <f>IFERROR(__xludf.DUMMYFUNCTION("""COMPUTED_VALUE"""),45428.66666666667)</f>
        <v>45428.66667</v>
      </c>
      <c r="K96" s="1">
        <f>IFERROR(__xludf.DUMMYFUNCTION("""COMPUTED_VALUE"""),357.42)</f>
        <v>357.42</v>
      </c>
      <c r="M96" s="2">
        <f>IFERROR(__xludf.DUMMYFUNCTION("""COMPUTED_VALUE"""),45428.66666666667)</f>
        <v>45428.66667</v>
      </c>
      <c r="N96" s="1">
        <f>IFERROR(__xludf.DUMMYFUNCTION("""COMPUTED_VALUE"""),1.25807439E8)</f>
        <v>125807439</v>
      </c>
    </row>
    <row r="97">
      <c r="A97" s="2">
        <f>IFERROR(__xludf.DUMMYFUNCTION("""COMPUTED_VALUE"""),45429.66666666667)</f>
        <v>45429.66667</v>
      </c>
      <c r="B97" s="1">
        <f>IFERROR(__xludf.DUMMYFUNCTION("""COMPUTED_VALUE"""),357.42)</f>
        <v>357.42</v>
      </c>
      <c r="D97" s="2">
        <f>IFERROR(__xludf.DUMMYFUNCTION("""COMPUTED_VALUE"""),45429.66666666667)</f>
        <v>45429.66667</v>
      </c>
      <c r="E97" s="1">
        <f>IFERROR(__xludf.DUMMYFUNCTION("""COMPUTED_VALUE"""),358.23)</f>
        <v>358.23</v>
      </c>
      <c r="G97" s="2">
        <f>IFERROR(__xludf.DUMMYFUNCTION("""COMPUTED_VALUE"""),45429.66666666667)</f>
        <v>45429.66667</v>
      </c>
      <c r="H97" s="1">
        <f>IFERROR(__xludf.DUMMYFUNCTION("""COMPUTED_VALUE"""),355.6)</f>
        <v>355.6</v>
      </c>
      <c r="J97" s="2">
        <f>IFERROR(__xludf.DUMMYFUNCTION("""COMPUTED_VALUE"""),45429.66666666667)</f>
        <v>45429.66667</v>
      </c>
      <c r="K97" s="1">
        <f>IFERROR(__xludf.DUMMYFUNCTION("""COMPUTED_VALUE"""),357.38)</f>
        <v>357.38</v>
      </c>
      <c r="M97" s="2">
        <f>IFERROR(__xludf.DUMMYFUNCTION("""COMPUTED_VALUE"""),45429.66666666667)</f>
        <v>45429.66667</v>
      </c>
      <c r="N97" s="1">
        <f>IFERROR(__xludf.DUMMYFUNCTION("""COMPUTED_VALUE"""),1.28229729E8)</f>
        <v>128229729</v>
      </c>
    </row>
    <row r="98">
      <c r="A98" s="2">
        <f>IFERROR(__xludf.DUMMYFUNCTION("""COMPUTED_VALUE"""),45432.66666666667)</f>
        <v>45432.66667</v>
      </c>
      <c r="B98" s="1">
        <f>IFERROR(__xludf.DUMMYFUNCTION("""COMPUTED_VALUE"""),357.97)</f>
        <v>357.97</v>
      </c>
      <c r="D98" s="2">
        <f>IFERROR(__xludf.DUMMYFUNCTION("""COMPUTED_VALUE"""),45432.66666666667)</f>
        <v>45432.66667</v>
      </c>
      <c r="E98" s="1">
        <f>IFERROR(__xludf.DUMMYFUNCTION("""COMPUTED_VALUE"""),357.97)</f>
        <v>357.97</v>
      </c>
      <c r="G98" s="2">
        <f>IFERROR(__xludf.DUMMYFUNCTION("""COMPUTED_VALUE"""),45432.66666666667)</f>
        <v>45432.66667</v>
      </c>
      <c r="H98" s="1">
        <f>IFERROR(__xludf.DUMMYFUNCTION("""COMPUTED_VALUE"""),356.07)</f>
        <v>356.07</v>
      </c>
      <c r="J98" s="2">
        <f>IFERROR(__xludf.DUMMYFUNCTION("""COMPUTED_VALUE"""),45432.66666666667)</f>
        <v>45432.66667</v>
      </c>
      <c r="K98" s="1">
        <f>IFERROR(__xludf.DUMMYFUNCTION("""COMPUTED_VALUE"""),356.68)</f>
        <v>356.68</v>
      </c>
      <c r="M98" s="2">
        <f>IFERROR(__xludf.DUMMYFUNCTION("""COMPUTED_VALUE"""),45432.66666666667)</f>
        <v>45432.66667</v>
      </c>
      <c r="N98" s="1">
        <f>IFERROR(__xludf.DUMMYFUNCTION("""COMPUTED_VALUE"""),1.03596897E8)</f>
        <v>103596897</v>
      </c>
    </row>
    <row r="99">
      <c r="A99" s="2">
        <f>IFERROR(__xludf.DUMMYFUNCTION("""COMPUTED_VALUE"""),45433.66666666667)</f>
        <v>45433.66667</v>
      </c>
      <c r="B99" s="1">
        <f>IFERROR(__xludf.DUMMYFUNCTION("""COMPUTED_VALUE"""),356.87)</f>
        <v>356.87</v>
      </c>
      <c r="D99" s="2">
        <f>IFERROR(__xludf.DUMMYFUNCTION("""COMPUTED_VALUE"""),45433.66666666667)</f>
        <v>45433.66667</v>
      </c>
      <c r="E99" s="1">
        <f>IFERROR(__xludf.DUMMYFUNCTION("""COMPUTED_VALUE"""),360.01)</f>
        <v>360.01</v>
      </c>
      <c r="G99" s="2">
        <f>IFERROR(__xludf.DUMMYFUNCTION("""COMPUTED_VALUE"""),45433.66666666667)</f>
        <v>45433.66667</v>
      </c>
      <c r="H99" s="1">
        <f>IFERROR(__xludf.DUMMYFUNCTION("""COMPUTED_VALUE"""),356.8)</f>
        <v>356.8</v>
      </c>
      <c r="J99" s="2">
        <f>IFERROR(__xludf.DUMMYFUNCTION("""COMPUTED_VALUE"""),45433.66666666667)</f>
        <v>45433.66667</v>
      </c>
      <c r="K99" s="1">
        <f>IFERROR(__xludf.DUMMYFUNCTION("""COMPUTED_VALUE"""),359.94)</f>
        <v>359.94</v>
      </c>
      <c r="M99" s="2">
        <f>IFERROR(__xludf.DUMMYFUNCTION("""COMPUTED_VALUE"""),45433.66666666667)</f>
        <v>45433.66667</v>
      </c>
      <c r="N99" s="1">
        <f>IFERROR(__xludf.DUMMYFUNCTION("""COMPUTED_VALUE"""),1.13838215E8)</f>
        <v>113838215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IFERROR(__xludf.DUMMYFUNCTION("""COMPUTED_VALUE"""),358.08)</f>
        <v>358.08</v>
      </c>
      <c r="D100" s="2">
        <f>IFERROR(__xludf.DUMMYFUNCTION("""COMPUTED_VALUE"""),45434.66666666667)</f>
        <v>45434.66667</v>
      </c>
      <c r="E100" s="1">
        <f>IFERROR(__xludf.DUMMYFUNCTION("""COMPUTED_VALUE"""),359.08)</f>
        <v>359.08</v>
      </c>
      <c r="G100" s="2">
        <f>IFERROR(__xludf.DUMMYFUNCTION("""COMPUTED_VALUE"""),45434.66666666667)</f>
        <v>45434.66667</v>
      </c>
      <c r="H100" s="1">
        <f>IFERROR(__xludf.DUMMYFUNCTION("""COMPUTED_VALUE"""),355.26)</f>
        <v>355.26</v>
      </c>
      <c r="J100" s="2">
        <f>IFERROR(__xludf.DUMMYFUNCTION("""COMPUTED_VALUE"""),45434.66666666667)</f>
        <v>45434.66667</v>
      </c>
      <c r="K100" s="1">
        <f>IFERROR(__xludf.DUMMYFUNCTION("""COMPUTED_VALUE"""),355.64)</f>
        <v>355.64</v>
      </c>
      <c r="M100" s="2">
        <f>IFERROR(__xludf.DUMMYFUNCTION("""COMPUTED_VALUE"""),45434.66666666667)</f>
        <v>45434.66667</v>
      </c>
      <c r="N100" s="1">
        <f>IFERROR(__xludf.DUMMYFUNCTION("""COMPUTED_VALUE"""),1.24040865E8)</f>
        <v>124040865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IFERROR(__xludf.DUMMYFUNCTION("""COMPUTED_VALUE"""),354.66)</f>
        <v>354.66</v>
      </c>
      <c r="D101" s="2">
        <f>IFERROR(__xludf.DUMMYFUNCTION("""COMPUTED_VALUE"""),45435.66666666667)</f>
        <v>45435.66667</v>
      </c>
      <c r="E101" s="1">
        <f>IFERROR(__xludf.DUMMYFUNCTION("""COMPUTED_VALUE"""),354.66)</f>
        <v>354.66</v>
      </c>
      <c r="G101" s="2">
        <f>IFERROR(__xludf.DUMMYFUNCTION("""COMPUTED_VALUE"""),45435.66666666667)</f>
        <v>45435.66667</v>
      </c>
      <c r="H101" s="1">
        <f>IFERROR(__xludf.DUMMYFUNCTION("""COMPUTED_VALUE"""),349.26)</f>
        <v>349.26</v>
      </c>
      <c r="J101" s="2">
        <f>IFERROR(__xludf.DUMMYFUNCTION("""COMPUTED_VALUE"""),45435.66666666667)</f>
        <v>45435.66667</v>
      </c>
      <c r="K101" s="1">
        <f>IFERROR(__xludf.DUMMYFUNCTION("""COMPUTED_VALUE"""),349.45)</f>
        <v>349.45</v>
      </c>
      <c r="M101" s="2">
        <f>IFERROR(__xludf.DUMMYFUNCTION("""COMPUTED_VALUE"""),45435.66666666667)</f>
        <v>45435.66667</v>
      </c>
      <c r="N101" s="1">
        <f>IFERROR(__xludf.DUMMYFUNCTION("""COMPUTED_VALUE"""),1.20237021E8)</f>
        <v>120237021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IFERROR(__xludf.DUMMYFUNCTION("""COMPUTED_VALUE"""),350.44)</f>
        <v>350.44</v>
      </c>
      <c r="D102" s="2">
        <f>IFERROR(__xludf.DUMMYFUNCTION("""COMPUTED_VALUE"""),45436.66666666667)</f>
        <v>45436.66667</v>
      </c>
      <c r="E102" s="1">
        <f>IFERROR(__xludf.DUMMYFUNCTION("""COMPUTED_VALUE"""),354.02)</f>
        <v>354.02</v>
      </c>
      <c r="G102" s="2">
        <f>IFERROR(__xludf.DUMMYFUNCTION("""COMPUTED_VALUE"""),45436.66666666667)</f>
        <v>45436.66667</v>
      </c>
      <c r="H102" s="1">
        <f>IFERROR(__xludf.DUMMYFUNCTION("""COMPUTED_VALUE"""),349.72)</f>
        <v>349.72</v>
      </c>
      <c r="J102" s="2">
        <f>IFERROR(__xludf.DUMMYFUNCTION("""COMPUTED_VALUE"""),45436.66666666667)</f>
        <v>45436.66667</v>
      </c>
      <c r="K102" s="1">
        <f>IFERROR(__xludf.DUMMYFUNCTION("""COMPUTED_VALUE"""),352.72)</f>
        <v>352.72</v>
      </c>
      <c r="M102" s="2">
        <f>IFERROR(__xludf.DUMMYFUNCTION("""COMPUTED_VALUE"""),45436.66666666667)</f>
        <v>45436.66667</v>
      </c>
      <c r="N102" s="1">
        <f>IFERROR(__xludf.DUMMYFUNCTION("""COMPUTED_VALUE"""),1.02726512E8)</f>
        <v>102726512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IFERROR(__xludf.DUMMYFUNCTION("""COMPUTED_VALUE"""),353.02)</f>
        <v>353.02</v>
      </c>
      <c r="D103" s="2">
        <f>IFERROR(__xludf.DUMMYFUNCTION("""COMPUTED_VALUE"""),45440.66666666667)</f>
        <v>45440.66667</v>
      </c>
      <c r="E103" s="1">
        <f>IFERROR(__xludf.DUMMYFUNCTION("""COMPUTED_VALUE"""),354.46)</f>
        <v>354.46</v>
      </c>
      <c r="G103" s="2">
        <f>IFERROR(__xludf.DUMMYFUNCTION("""COMPUTED_VALUE"""),45440.66666666667)</f>
        <v>45440.66667</v>
      </c>
      <c r="H103" s="1">
        <f>IFERROR(__xludf.DUMMYFUNCTION("""COMPUTED_VALUE"""),351.57)</f>
        <v>351.57</v>
      </c>
      <c r="J103" s="2">
        <f>IFERROR(__xludf.DUMMYFUNCTION("""COMPUTED_VALUE"""),45440.66666666667)</f>
        <v>45440.66667</v>
      </c>
      <c r="K103" s="1">
        <f>IFERROR(__xludf.DUMMYFUNCTION("""COMPUTED_VALUE"""),352.17)</f>
        <v>352.17</v>
      </c>
      <c r="M103" s="2">
        <f>IFERROR(__xludf.DUMMYFUNCTION("""COMPUTED_VALUE"""),45440.66666666667)</f>
        <v>45440.66667</v>
      </c>
      <c r="N103" s="1">
        <f>IFERROR(__xludf.DUMMYFUNCTION("""COMPUTED_VALUE"""),1.19679592E8)</f>
        <v>119679592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IFERROR(__xludf.DUMMYFUNCTION("""COMPUTED_VALUE"""),349.09)</f>
        <v>349.09</v>
      </c>
      <c r="D104" s="2">
        <f>IFERROR(__xludf.DUMMYFUNCTION("""COMPUTED_VALUE"""),45441.66666666667)</f>
        <v>45441.66667</v>
      </c>
      <c r="E104" s="1">
        <f>IFERROR(__xludf.DUMMYFUNCTION("""COMPUTED_VALUE"""),349.3)</f>
        <v>349.3</v>
      </c>
      <c r="G104" s="2">
        <f>IFERROR(__xludf.DUMMYFUNCTION("""COMPUTED_VALUE"""),45441.66666666667)</f>
        <v>45441.66667</v>
      </c>
      <c r="H104" s="1">
        <f>IFERROR(__xludf.DUMMYFUNCTION("""COMPUTED_VALUE"""),346.39)</f>
        <v>346.39</v>
      </c>
      <c r="J104" s="2">
        <f>IFERROR(__xludf.DUMMYFUNCTION("""COMPUTED_VALUE"""),45441.66666666667)</f>
        <v>45441.66667</v>
      </c>
      <c r="K104" s="1">
        <f>IFERROR(__xludf.DUMMYFUNCTION("""COMPUTED_VALUE"""),347.54)</f>
        <v>347.54</v>
      </c>
      <c r="M104" s="2">
        <f>IFERROR(__xludf.DUMMYFUNCTION("""COMPUTED_VALUE"""),45441.66666666667)</f>
        <v>45441.66667</v>
      </c>
      <c r="N104" s="1">
        <f>IFERROR(__xludf.DUMMYFUNCTION("""COMPUTED_VALUE"""),1.12759489E8)</f>
        <v>112759489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IFERROR(__xludf.DUMMYFUNCTION("""COMPUTED_VALUE"""),348.83)</f>
        <v>348.83</v>
      </c>
      <c r="D105" s="2">
        <f>IFERROR(__xludf.DUMMYFUNCTION("""COMPUTED_VALUE"""),45442.66666666667)</f>
        <v>45442.66667</v>
      </c>
      <c r="E105" s="1">
        <f>IFERROR(__xludf.DUMMYFUNCTION("""COMPUTED_VALUE"""),352.55)</f>
        <v>352.55</v>
      </c>
      <c r="G105" s="2">
        <f>IFERROR(__xludf.DUMMYFUNCTION("""COMPUTED_VALUE"""),45442.66666666667)</f>
        <v>45442.66667</v>
      </c>
      <c r="H105" s="1">
        <f>IFERROR(__xludf.DUMMYFUNCTION("""COMPUTED_VALUE"""),348.11)</f>
        <v>348.11</v>
      </c>
      <c r="J105" s="2">
        <f>IFERROR(__xludf.DUMMYFUNCTION("""COMPUTED_VALUE"""),45442.66666666667)</f>
        <v>45442.66667</v>
      </c>
      <c r="K105" s="1">
        <f>IFERROR(__xludf.DUMMYFUNCTION("""COMPUTED_VALUE"""),352.47)</f>
        <v>352.47</v>
      </c>
      <c r="M105" s="2">
        <f>IFERROR(__xludf.DUMMYFUNCTION("""COMPUTED_VALUE"""),45442.66666666667)</f>
        <v>45442.66667</v>
      </c>
      <c r="N105" s="1">
        <f>IFERROR(__xludf.DUMMYFUNCTION("""COMPUTED_VALUE"""),1.26403283E8)</f>
        <v>126403283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IFERROR(__xludf.DUMMYFUNCTION("""COMPUTED_VALUE"""),353.19)</f>
        <v>353.19</v>
      </c>
      <c r="D106" s="2">
        <f>IFERROR(__xludf.DUMMYFUNCTION("""COMPUTED_VALUE"""),45443.66666666667)</f>
        <v>45443.66667</v>
      </c>
      <c r="E106" s="1">
        <f>IFERROR(__xludf.DUMMYFUNCTION("""COMPUTED_VALUE"""),358.95)</f>
        <v>358.95</v>
      </c>
      <c r="G106" s="2">
        <f>IFERROR(__xludf.DUMMYFUNCTION("""COMPUTED_VALUE"""),45443.66666666667)</f>
        <v>45443.66667</v>
      </c>
      <c r="H106" s="1">
        <f>IFERROR(__xludf.DUMMYFUNCTION("""COMPUTED_VALUE"""),352.12)</f>
        <v>352.12</v>
      </c>
      <c r="J106" s="2">
        <f>IFERROR(__xludf.DUMMYFUNCTION("""COMPUTED_VALUE"""),45443.66666666667)</f>
        <v>45443.66667</v>
      </c>
      <c r="K106" s="1">
        <f>IFERROR(__xludf.DUMMYFUNCTION("""COMPUTED_VALUE"""),358.57)</f>
        <v>358.57</v>
      </c>
      <c r="M106" s="2">
        <f>IFERROR(__xludf.DUMMYFUNCTION("""COMPUTED_VALUE"""),45443.66666666667)</f>
        <v>45443.66667</v>
      </c>
      <c r="N106" s="1">
        <f>IFERROR(__xludf.DUMMYFUNCTION("""COMPUTED_VALUE"""),2.25705674E8)</f>
        <v>225705674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IFERROR(__xludf.DUMMYFUNCTION("""COMPUTED_VALUE"""),357.84)</f>
        <v>357.84</v>
      </c>
      <c r="D107" s="2">
        <f>IFERROR(__xludf.DUMMYFUNCTION("""COMPUTED_VALUE"""),45446.66666666667)</f>
        <v>45446.66667</v>
      </c>
      <c r="E107" s="1">
        <f>IFERROR(__xludf.DUMMYFUNCTION("""COMPUTED_VALUE"""),357.87)</f>
        <v>357.87</v>
      </c>
      <c r="G107" s="2">
        <f>IFERROR(__xludf.DUMMYFUNCTION("""COMPUTED_VALUE"""),45446.66666666667)</f>
        <v>45446.66667</v>
      </c>
      <c r="H107" s="1">
        <f>IFERROR(__xludf.DUMMYFUNCTION("""COMPUTED_VALUE"""),353.26)</f>
        <v>353.26</v>
      </c>
      <c r="J107" s="2">
        <f>IFERROR(__xludf.DUMMYFUNCTION("""COMPUTED_VALUE"""),45446.66666666667)</f>
        <v>45446.66667</v>
      </c>
      <c r="K107" s="1">
        <f>IFERROR(__xludf.DUMMYFUNCTION("""COMPUTED_VALUE"""),354.26)</f>
        <v>354.26</v>
      </c>
      <c r="M107" s="2">
        <f>IFERROR(__xludf.DUMMYFUNCTION("""COMPUTED_VALUE"""),45446.66666666667)</f>
        <v>45446.66667</v>
      </c>
      <c r="N107" s="1">
        <f>IFERROR(__xludf.DUMMYFUNCTION("""COMPUTED_VALUE"""),1.40414574E8)</f>
        <v>140414574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IFERROR(__xludf.DUMMYFUNCTION("""COMPUTED_VALUE"""),353.25)</f>
        <v>353.25</v>
      </c>
      <c r="D108" s="2">
        <f>IFERROR(__xludf.DUMMYFUNCTION("""COMPUTED_VALUE"""),45447.66666666667)</f>
        <v>45447.66667</v>
      </c>
      <c r="E108" s="1">
        <f>IFERROR(__xludf.DUMMYFUNCTION("""COMPUTED_VALUE"""),355.43)</f>
        <v>355.43</v>
      </c>
      <c r="G108" s="2">
        <f>IFERROR(__xludf.DUMMYFUNCTION("""COMPUTED_VALUE"""),45447.66666666667)</f>
        <v>45447.66667</v>
      </c>
      <c r="H108" s="1">
        <f>IFERROR(__xludf.DUMMYFUNCTION("""COMPUTED_VALUE"""),350.42)</f>
        <v>350.42</v>
      </c>
      <c r="J108" s="2">
        <f>IFERROR(__xludf.DUMMYFUNCTION("""COMPUTED_VALUE"""),45447.66666666667)</f>
        <v>45447.66667</v>
      </c>
      <c r="K108" s="1">
        <f>IFERROR(__xludf.DUMMYFUNCTION("""COMPUTED_VALUE"""),354.17)</f>
        <v>354.17</v>
      </c>
      <c r="M108" s="2">
        <f>IFERROR(__xludf.DUMMYFUNCTION("""COMPUTED_VALUE"""),45447.66666666667)</f>
        <v>45447.66667</v>
      </c>
      <c r="N108" s="1">
        <f>IFERROR(__xludf.DUMMYFUNCTION("""COMPUTED_VALUE"""),1.27667524E8)</f>
        <v>127667524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IFERROR(__xludf.DUMMYFUNCTION("""COMPUTED_VALUE"""),353.88)</f>
        <v>353.88</v>
      </c>
      <c r="D109" s="2">
        <f>IFERROR(__xludf.DUMMYFUNCTION("""COMPUTED_VALUE"""),45448.66666666667)</f>
        <v>45448.66667</v>
      </c>
      <c r="E109" s="1">
        <f>IFERROR(__xludf.DUMMYFUNCTION("""COMPUTED_VALUE"""),354.05)</f>
        <v>354.05</v>
      </c>
      <c r="G109" s="2">
        <f>IFERROR(__xludf.DUMMYFUNCTION("""COMPUTED_VALUE"""),45448.66666666667)</f>
        <v>45448.66667</v>
      </c>
      <c r="H109" s="1">
        <f>IFERROR(__xludf.DUMMYFUNCTION("""COMPUTED_VALUE"""),351.67)</f>
        <v>351.67</v>
      </c>
      <c r="J109" s="2">
        <f>IFERROR(__xludf.DUMMYFUNCTION("""COMPUTED_VALUE"""),45448.66666666667)</f>
        <v>45448.66667</v>
      </c>
      <c r="K109" s="1">
        <f>IFERROR(__xludf.DUMMYFUNCTION("""COMPUTED_VALUE"""),352.08)</f>
        <v>352.08</v>
      </c>
      <c r="M109" s="2">
        <f>IFERROR(__xludf.DUMMYFUNCTION("""COMPUTED_VALUE"""),45448.66666666667)</f>
        <v>45448.66667</v>
      </c>
      <c r="N109" s="1">
        <f>IFERROR(__xludf.DUMMYFUNCTION("""COMPUTED_VALUE"""),1.08023997E8)</f>
        <v>108023997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IFERROR(__xludf.DUMMYFUNCTION("""COMPUTED_VALUE"""),351.21)</f>
        <v>351.21</v>
      </c>
      <c r="D110" s="2">
        <f>IFERROR(__xludf.DUMMYFUNCTION("""COMPUTED_VALUE"""),45449.66666666667)</f>
        <v>45449.66667</v>
      </c>
      <c r="E110" s="1">
        <f>IFERROR(__xludf.DUMMYFUNCTION("""COMPUTED_VALUE"""),353.24)</f>
        <v>353.24</v>
      </c>
      <c r="G110" s="2">
        <f>IFERROR(__xludf.DUMMYFUNCTION("""COMPUTED_VALUE"""),45449.66666666667)</f>
        <v>45449.66667</v>
      </c>
      <c r="H110" s="1">
        <f>IFERROR(__xludf.DUMMYFUNCTION("""COMPUTED_VALUE"""),347.99)</f>
        <v>347.99</v>
      </c>
      <c r="J110" s="2">
        <f>IFERROR(__xludf.DUMMYFUNCTION("""COMPUTED_VALUE"""),45449.66666666667)</f>
        <v>45449.66667</v>
      </c>
      <c r="K110" s="1">
        <f>IFERROR(__xludf.DUMMYFUNCTION("""COMPUTED_VALUE"""),348.37)</f>
        <v>348.37</v>
      </c>
      <c r="M110" s="2">
        <f>IFERROR(__xludf.DUMMYFUNCTION("""COMPUTED_VALUE"""),45449.66666666667)</f>
        <v>45449.66667</v>
      </c>
      <c r="N110" s="1">
        <f>IFERROR(__xludf.DUMMYFUNCTION("""COMPUTED_VALUE"""),1.23520786E8)</f>
        <v>123520786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IFERROR(__xludf.DUMMYFUNCTION("""COMPUTED_VALUE"""),344.74)</f>
        <v>344.74</v>
      </c>
      <c r="D111" s="2">
        <f>IFERROR(__xludf.DUMMYFUNCTION("""COMPUTED_VALUE"""),45450.66666666667)</f>
        <v>45450.66667</v>
      </c>
      <c r="E111" s="1">
        <f>IFERROR(__xludf.DUMMYFUNCTION("""COMPUTED_VALUE"""),347.97)</f>
        <v>347.97</v>
      </c>
      <c r="G111" s="2">
        <f>IFERROR(__xludf.DUMMYFUNCTION("""COMPUTED_VALUE"""),45450.66666666667)</f>
        <v>45450.66667</v>
      </c>
      <c r="H111" s="1">
        <f>IFERROR(__xludf.DUMMYFUNCTION("""COMPUTED_VALUE"""),344.51)</f>
        <v>344.51</v>
      </c>
      <c r="J111" s="2">
        <f>IFERROR(__xludf.DUMMYFUNCTION("""COMPUTED_VALUE"""),45450.66666666667)</f>
        <v>45450.66667</v>
      </c>
      <c r="K111" s="1">
        <f>IFERROR(__xludf.DUMMYFUNCTION("""COMPUTED_VALUE"""),344.63)</f>
        <v>344.63</v>
      </c>
      <c r="M111" s="2">
        <f>IFERROR(__xludf.DUMMYFUNCTION("""COMPUTED_VALUE"""),45450.66666666667)</f>
        <v>45450.66667</v>
      </c>
      <c r="N111" s="1">
        <f>IFERROR(__xludf.DUMMYFUNCTION("""COMPUTED_VALUE"""),1.14152602E8)</f>
        <v>114152602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IFERROR(__xludf.DUMMYFUNCTION("""COMPUTED_VALUE"""),344.49)</f>
        <v>344.49</v>
      </c>
      <c r="D112" s="2">
        <f>IFERROR(__xludf.DUMMYFUNCTION("""COMPUTED_VALUE"""),45453.66666666667)</f>
        <v>45453.66667</v>
      </c>
      <c r="E112" s="1">
        <f>IFERROR(__xludf.DUMMYFUNCTION("""COMPUTED_VALUE"""),349.31)</f>
        <v>349.31</v>
      </c>
      <c r="G112" s="2">
        <f>IFERROR(__xludf.DUMMYFUNCTION("""COMPUTED_VALUE"""),45453.66666666667)</f>
        <v>45453.66667</v>
      </c>
      <c r="H112" s="1">
        <f>IFERROR(__xludf.DUMMYFUNCTION("""COMPUTED_VALUE"""),343.59)</f>
        <v>343.59</v>
      </c>
      <c r="J112" s="2">
        <f>IFERROR(__xludf.DUMMYFUNCTION("""COMPUTED_VALUE"""),45453.66666666667)</f>
        <v>45453.66667</v>
      </c>
      <c r="K112" s="1">
        <f>IFERROR(__xludf.DUMMYFUNCTION("""COMPUTED_VALUE"""),348.79)</f>
        <v>348.79</v>
      </c>
      <c r="M112" s="2">
        <f>IFERROR(__xludf.DUMMYFUNCTION("""COMPUTED_VALUE"""),45453.66666666667)</f>
        <v>45453.66667</v>
      </c>
      <c r="N112" s="1">
        <f>IFERROR(__xludf.DUMMYFUNCTION("""COMPUTED_VALUE"""),1.27921577E8)</f>
        <v>127921577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IFERROR(__xludf.DUMMYFUNCTION("""COMPUTED_VALUE"""),345.5)</f>
        <v>345.5</v>
      </c>
      <c r="D113" s="2">
        <f>IFERROR(__xludf.DUMMYFUNCTION("""COMPUTED_VALUE"""),45454.66666666667)</f>
        <v>45454.66667</v>
      </c>
      <c r="E113" s="1">
        <f>IFERROR(__xludf.DUMMYFUNCTION("""COMPUTED_VALUE"""),347.18)</f>
        <v>347.18</v>
      </c>
      <c r="G113" s="2">
        <f>IFERROR(__xludf.DUMMYFUNCTION("""COMPUTED_VALUE"""),45454.66666666667)</f>
        <v>45454.66667</v>
      </c>
      <c r="H113" s="1">
        <f>IFERROR(__xludf.DUMMYFUNCTION("""COMPUTED_VALUE"""),343.85)</f>
        <v>343.85</v>
      </c>
      <c r="J113" s="2">
        <f>IFERROR(__xludf.DUMMYFUNCTION("""COMPUTED_VALUE"""),45454.66666666667)</f>
        <v>45454.66667</v>
      </c>
      <c r="K113" s="1">
        <f>IFERROR(__xludf.DUMMYFUNCTION("""COMPUTED_VALUE"""),346.66)</f>
        <v>346.66</v>
      </c>
      <c r="M113" s="2">
        <f>IFERROR(__xludf.DUMMYFUNCTION("""COMPUTED_VALUE"""),45454.66666666667)</f>
        <v>45454.66667</v>
      </c>
      <c r="N113" s="1">
        <f>IFERROR(__xludf.DUMMYFUNCTION("""COMPUTED_VALUE"""),1.38828416E8)</f>
        <v>138828416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IFERROR(__xludf.DUMMYFUNCTION("""COMPUTED_VALUE"""),350.7)</f>
        <v>350.7</v>
      </c>
      <c r="D114" s="2">
        <f>IFERROR(__xludf.DUMMYFUNCTION("""COMPUTED_VALUE"""),45455.66666666667)</f>
        <v>45455.66667</v>
      </c>
      <c r="E114" s="1">
        <f>IFERROR(__xludf.DUMMYFUNCTION("""COMPUTED_VALUE"""),350.85)</f>
        <v>350.85</v>
      </c>
      <c r="G114" s="2">
        <f>IFERROR(__xludf.DUMMYFUNCTION("""COMPUTED_VALUE"""),45455.66666666667)</f>
        <v>45455.66667</v>
      </c>
      <c r="H114" s="1">
        <f>IFERROR(__xludf.DUMMYFUNCTION("""COMPUTED_VALUE"""),343.46)</f>
        <v>343.46</v>
      </c>
      <c r="J114" s="2">
        <f>IFERROR(__xludf.DUMMYFUNCTION("""COMPUTED_VALUE"""),45455.66666666667)</f>
        <v>45455.66667</v>
      </c>
      <c r="K114" s="1">
        <f>IFERROR(__xludf.DUMMYFUNCTION("""COMPUTED_VALUE"""),344.39)</f>
        <v>344.39</v>
      </c>
      <c r="M114" s="2">
        <f>IFERROR(__xludf.DUMMYFUNCTION("""COMPUTED_VALUE"""),45455.66666666667)</f>
        <v>45455.66667</v>
      </c>
      <c r="N114" s="1">
        <f>IFERROR(__xludf.DUMMYFUNCTION("""COMPUTED_VALUE"""),1.29935041E8)</f>
        <v>129935041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IFERROR(__xludf.DUMMYFUNCTION("""COMPUTED_VALUE"""),344.83)</f>
        <v>344.83</v>
      </c>
      <c r="D115" s="2">
        <f>IFERROR(__xludf.DUMMYFUNCTION("""COMPUTED_VALUE"""),45456.66666666667)</f>
        <v>45456.66667</v>
      </c>
      <c r="E115" s="1">
        <f>IFERROR(__xludf.DUMMYFUNCTION("""COMPUTED_VALUE"""),346.29)</f>
        <v>346.29</v>
      </c>
      <c r="G115" s="2">
        <f>IFERROR(__xludf.DUMMYFUNCTION("""COMPUTED_VALUE"""),45456.66666666667)</f>
        <v>45456.66667</v>
      </c>
      <c r="H115" s="1">
        <f>IFERROR(__xludf.DUMMYFUNCTION("""COMPUTED_VALUE"""),341.61)</f>
        <v>341.61</v>
      </c>
      <c r="J115" s="2">
        <f>IFERROR(__xludf.DUMMYFUNCTION("""COMPUTED_VALUE"""),45456.66666666667)</f>
        <v>45456.66667</v>
      </c>
      <c r="K115" s="1">
        <f>IFERROR(__xludf.DUMMYFUNCTION("""COMPUTED_VALUE"""),345.02)</f>
        <v>345.02</v>
      </c>
      <c r="M115" s="2">
        <f>IFERROR(__xludf.DUMMYFUNCTION("""COMPUTED_VALUE"""),45456.66666666667)</f>
        <v>45456.66667</v>
      </c>
      <c r="N115" s="1">
        <f>IFERROR(__xludf.DUMMYFUNCTION("""COMPUTED_VALUE"""),1.29504338E8)</f>
        <v>129504338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IFERROR(__xludf.DUMMYFUNCTION("""COMPUTED_VALUE"""),343.13)</f>
        <v>343.13</v>
      </c>
      <c r="D116" s="2">
        <f>IFERROR(__xludf.DUMMYFUNCTION("""COMPUTED_VALUE"""),45457.66666666667)</f>
        <v>45457.66667</v>
      </c>
      <c r="E116" s="1">
        <f>IFERROR(__xludf.DUMMYFUNCTION("""COMPUTED_VALUE"""),344.42)</f>
        <v>344.42</v>
      </c>
      <c r="G116" s="2">
        <f>IFERROR(__xludf.DUMMYFUNCTION("""COMPUTED_VALUE"""),45457.66666666667)</f>
        <v>45457.66667</v>
      </c>
      <c r="H116" s="1">
        <f>IFERROR(__xludf.DUMMYFUNCTION("""COMPUTED_VALUE"""),341.55)</f>
        <v>341.55</v>
      </c>
      <c r="J116" s="2">
        <f>IFERROR(__xludf.DUMMYFUNCTION("""COMPUTED_VALUE"""),45457.66666666667)</f>
        <v>45457.66667</v>
      </c>
      <c r="K116" s="1">
        <f>IFERROR(__xludf.DUMMYFUNCTION("""COMPUTED_VALUE"""),344.15)</f>
        <v>344.15</v>
      </c>
      <c r="M116" s="2">
        <f>IFERROR(__xludf.DUMMYFUNCTION("""COMPUTED_VALUE"""),45457.66666666667)</f>
        <v>45457.66667</v>
      </c>
      <c r="N116" s="1">
        <f>IFERROR(__xludf.DUMMYFUNCTION("""COMPUTED_VALUE"""),9.3911251E7)</f>
        <v>93911251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IFERROR(__xludf.DUMMYFUNCTION("""COMPUTED_VALUE"""),342.15)</f>
        <v>342.15</v>
      </c>
      <c r="D117" s="2">
        <f>IFERROR(__xludf.DUMMYFUNCTION("""COMPUTED_VALUE"""),45460.66666666667)</f>
        <v>45460.66667</v>
      </c>
      <c r="E117" s="1">
        <f>IFERROR(__xludf.DUMMYFUNCTION("""COMPUTED_VALUE"""),343.17)</f>
        <v>343.17</v>
      </c>
      <c r="G117" s="2">
        <f>IFERROR(__xludf.DUMMYFUNCTION("""COMPUTED_VALUE"""),45460.66666666667)</f>
        <v>45460.66667</v>
      </c>
      <c r="H117" s="1">
        <f>IFERROR(__xludf.DUMMYFUNCTION("""COMPUTED_VALUE"""),340.19)</f>
        <v>340.19</v>
      </c>
      <c r="J117" s="2">
        <f>IFERROR(__xludf.DUMMYFUNCTION("""COMPUTED_VALUE"""),45460.66666666667)</f>
        <v>45460.66667</v>
      </c>
      <c r="K117" s="1">
        <f>IFERROR(__xludf.DUMMYFUNCTION("""COMPUTED_VALUE"""),340.44)</f>
        <v>340.44</v>
      </c>
      <c r="M117" s="2">
        <f>IFERROR(__xludf.DUMMYFUNCTION("""COMPUTED_VALUE"""),45460.66666666667)</f>
        <v>45460.66667</v>
      </c>
      <c r="N117" s="1">
        <f>IFERROR(__xludf.DUMMYFUNCTION("""COMPUTED_VALUE"""),1.16099135E8)</f>
        <v>116099135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IFERROR(__xludf.DUMMYFUNCTION("""COMPUTED_VALUE"""),337.82)</f>
        <v>337.82</v>
      </c>
      <c r="D118" s="2">
        <f>IFERROR(__xludf.DUMMYFUNCTION("""COMPUTED_VALUE"""),45461.66666666667)</f>
        <v>45461.66667</v>
      </c>
      <c r="E118" s="1">
        <f>IFERROR(__xludf.DUMMYFUNCTION("""COMPUTED_VALUE"""),340.61)</f>
        <v>340.61</v>
      </c>
      <c r="G118" s="2">
        <f>IFERROR(__xludf.DUMMYFUNCTION("""COMPUTED_VALUE"""),45461.66666666667)</f>
        <v>45461.66667</v>
      </c>
      <c r="H118" s="1">
        <f>IFERROR(__xludf.DUMMYFUNCTION("""COMPUTED_VALUE"""),337.55)</f>
        <v>337.55</v>
      </c>
      <c r="J118" s="2">
        <f>IFERROR(__xludf.DUMMYFUNCTION("""COMPUTED_VALUE"""),45461.66666666667)</f>
        <v>45461.66667</v>
      </c>
      <c r="K118" s="1">
        <f>IFERROR(__xludf.DUMMYFUNCTION("""COMPUTED_VALUE"""),340.41)</f>
        <v>340.41</v>
      </c>
      <c r="M118" s="2">
        <f>IFERROR(__xludf.DUMMYFUNCTION("""COMPUTED_VALUE"""),45461.66666666667)</f>
        <v>45461.66667</v>
      </c>
      <c r="N118" s="1">
        <f>IFERROR(__xludf.DUMMYFUNCTION("""COMPUTED_VALUE"""),1.45182359E8)</f>
        <v>145182359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IFERROR(__xludf.DUMMYFUNCTION("""COMPUTED_VALUE"""),340.96)</f>
        <v>340.96</v>
      </c>
      <c r="D119" s="2">
        <f>IFERROR(__xludf.DUMMYFUNCTION("""COMPUTED_VALUE"""),45463.66666666667)</f>
        <v>45463.66667</v>
      </c>
      <c r="E119" s="1">
        <f>IFERROR(__xludf.DUMMYFUNCTION("""COMPUTED_VALUE"""),344.01)</f>
        <v>344.01</v>
      </c>
      <c r="G119" s="2">
        <f>IFERROR(__xludf.DUMMYFUNCTION("""COMPUTED_VALUE"""),45463.66666666667)</f>
        <v>45463.66667</v>
      </c>
      <c r="H119" s="1">
        <f>IFERROR(__xludf.DUMMYFUNCTION("""COMPUTED_VALUE"""),340.65)</f>
        <v>340.65</v>
      </c>
      <c r="J119" s="2">
        <f>IFERROR(__xludf.DUMMYFUNCTION("""COMPUTED_VALUE"""),45463.66666666667)</f>
        <v>45463.66667</v>
      </c>
      <c r="K119" s="1">
        <f>IFERROR(__xludf.DUMMYFUNCTION("""COMPUTED_VALUE"""),343.35)</f>
        <v>343.35</v>
      </c>
      <c r="M119" s="2">
        <f>IFERROR(__xludf.DUMMYFUNCTION("""COMPUTED_VALUE"""),45463.66666666667)</f>
        <v>45463.66667</v>
      </c>
      <c r="N119" s="1">
        <f>IFERROR(__xludf.DUMMYFUNCTION("""COMPUTED_VALUE"""),1.32508137E8)</f>
        <v>132508137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IFERROR(__xludf.DUMMYFUNCTION("""COMPUTED_VALUE"""),343.77)</f>
        <v>343.77</v>
      </c>
      <c r="D120" s="2">
        <f>IFERROR(__xludf.DUMMYFUNCTION("""COMPUTED_VALUE"""),45464.66666666667)</f>
        <v>45464.66667</v>
      </c>
      <c r="E120" s="1">
        <f>IFERROR(__xludf.DUMMYFUNCTION("""COMPUTED_VALUE"""),344.97)</f>
        <v>344.97</v>
      </c>
      <c r="G120" s="2">
        <f>IFERROR(__xludf.DUMMYFUNCTION("""COMPUTED_VALUE"""),45464.66666666667)</f>
        <v>45464.66667</v>
      </c>
      <c r="H120" s="1">
        <f>IFERROR(__xludf.DUMMYFUNCTION("""COMPUTED_VALUE"""),341.27)</f>
        <v>341.27</v>
      </c>
      <c r="J120" s="2">
        <f>IFERROR(__xludf.DUMMYFUNCTION("""COMPUTED_VALUE"""),45464.66666666667)</f>
        <v>45464.66667</v>
      </c>
      <c r="K120" s="1">
        <f>IFERROR(__xludf.DUMMYFUNCTION("""COMPUTED_VALUE"""),341.64)</f>
        <v>341.64</v>
      </c>
      <c r="M120" s="2">
        <f>IFERROR(__xludf.DUMMYFUNCTION("""COMPUTED_VALUE"""),45464.66666666667)</f>
        <v>45464.66667</v>
      </c>
      <c r="N120" s="1">
        <f>IFERROR(__xludf.DUMMYFUNCTION("""COMPUTED_VALUE"""),2.54050091E8)</f>
        <v>254050091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IFERROR(__xludf.DUMMYFUNCTION("""COMPUTED_VALUE"""),341.61)</f>
        <v>341.61</v>
      </c>
      <c r="D121" s="2">
        <f>IFERROR(__xludf.DUMMYFUNCTION("""COMPUTED_VALUE"""),45467.66666666667)</f>
        <v>45467.66667</v>
      </c>
      <c r="E121" s="1">
        <f>IFERROR(__xludf.DUMMYFUNCTION("""COMPUTED_VALUE"""),347.07)</f>
        <v>347.07</v>
      </c>
      <c r="G121" s="2">
        <f>IFERROR(__xludf.DUMMYFUNCTION("""COMPUTED_VALUE"""),45467.66666666667)</f>
        <v>45467.66667</v>
      </c>
      <c r="H121" s="1">
        <f>IFERROR(__xludf.DUMMYFUNCTION("""COMPUTED_VALUE"""),341.29)</f>
        <v>341.29</v>
      </c>
      <c r="J121" s="2">
        <f>IFERROR(__xludf.DUMMYFUNCTION("""COMPUTED_VALUE"""),45467.66666666667)</f>
        <v>45467.66667</v>
      </c>
      <c r="K121" s="1">
        <f>IFERROR(__xludf.DUMMYFUNCTION("""COMPUTED_VALUE"""),345.93)</f>
        <v>345.93</v>
      </c>
      <c r="M121" s="2">
        <f>IFERROR(__xludf.DUMMYFUNCTION("""COMPUTED_VALUE"""),45467.66666666667)</f>
        <v>45467.66667</v>
      </c>
      <c r="N121" s="1">
        <f>IFERROR(__xludf.DUMMYFUNCTION("""COMPUTED_VALUE"""),1.2286642E8)</f>
        <v>122866420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IFERROR(__xludf.DUMMYFUNCTION("""COMPUTED_VALUE"""),345.63)</f>
        <v>345.63</v>
      </c>
      <c r="D122" s="2">
        <f>IFERROR(__xludf.DUMMYFUNCTION("""COMPUTED_VALUE"""),45468.66666666667)</f>
        <v>45468.66667</v>
      </c>
      <c r="E122" s="1">
        <f>IFERROR(__xludf.DUMMYFUNCTION("""COMPUTED_VALUE"""),346.15)</f>
        <v>346.15</v>
      </c>
      <c r="G122" s="2">
        <f>IFERROR(__xludf.DUMMYFUNCTION("""COMPUTED_VALUE"""),45468.66666666667)</f>
        <v>45468.66667</v>
      </c>
      <c r="H122" s="1">
        <f>IFERROR(__xludf.DUMMYFUNCTION("""COMPUTED_VALUE"""),341.58)</f>
        <v>341.58</v>
      </c>
      <c r="J122" s="2">
        <f>IFERROR(__xludf.DUMMYFUNCTION("""COMPUTED_VALUE"""),45468.66666666667)</f>
        <v>45468.66667</v>
      </c>
      <c r="K122" s="1">
        <f>IFERROR(__xludf.DUMMYFUNCTION("""COMPUTED_VALUE"""),342.47)</f>
        <v>342.47</v>
      </c>
      <c r="M122" s="2">
        <f>IFERROR(__xludf.DUMMYFUNCTION("""COMPUTED_VALUE"""),45468.66666666667)</f>
        <v>45468.66667</v>
      </c>
      <c r="N122" s="1">
        <f>IFERROR(__xludf.DUMMYFUNCTION("""COMPUTED_VALUE"""),1.1518195E8)</f>
        <v>115181950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IFERROR(__xludf.DUMMYFUNCTION("""COMPUTED_VALUE"""),340.76)</f>
        <v>340.76</v>
      </c>
      <c r="D123" s="2">
        <f>IFERROR(__xludf.DUMMYFUNCTION("""COMPUTED_VALUE"""),45469.66666666667)</f>
        <v>45469.66667</v>
      </c>
      <c r="E123" s="1">
        <f>IFERROR(__xludf.DUMMYFUNCTION("""COMPUTED_VALUE"""),341.91)</f>
        <v>341.91</v>
      </c>
      <c r="G123" s="2">
        <f>IFERROR(__xludf.DUMMYFUNCTION("""COMPUTED_VALUE"""),45469.66666666667)</f>
        <v>45469.66667</v>
      </c>
      <c r="H123" s="1">
        <f>IFERROR(__xludf.DUMMYFUNCTION("""COMPUTED_VALUE"""),339.32)</f>
        <v>339.32</v>
      </c>
      <c r="J123" s="2">
        <f>IFERROR(__xludf.DUMMYFUNCTION("""COMPUTED_VALUE"""),45469.66666666667)</f>
        <v>45469.66667</v>
      </c>
      <c r="K123" s="1">
        <f>IFERROR(__xludf.DUMMYFUNCTION("""COMPUTED_VALUE"""),341.29)</f>
        <v>341.29</v>
      </c>
      <c r="M123" s="2">
        <f>IFERROR(__xludf.DUMMYFUNCTION("""COMPUTED_VALUE"""),45469.66666666667)</f>
        <v>45469.66667</v>
      </c>
      <c r="N123" s="1">
        <f>IFERROR(__xludf.DUMMYFUNCTION("""COMPUTED_VALUE"""),1.16457798E8)</f>
        <v>116457798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IFERROR(__xludf.DUMMYFUNCTION("""COMPUTED_VALUE"""),341.0)</f>
        <v>341</v>
      </c>
      <c r="D124" s="2">
        <f>IFERROR(__xludf.DUMMYFUNCTION("""COMPUTED_VALUE"""),45470.66666666667)</f>
        <v>45470.66667</v>
      </c>
      <c r="E124" s="1">
        <f>IFERROR(__xludf.DUMMYFUNCTION("""COMPUTED_VALUE"""),342.28)</f>
        <v>342.28</v>
      </c>
      <c r="G124" s="2">
        <f>IFERROR(__xludf.DUMMYFUNCTION("""COMPUTED_VALUE"""),45470.66666666667)</f>
        <v>45470.66667</v>
      </c>
      <c r="H124" s="1">
        <f>IFERROR(__xludf.DUMMYFUNCTION("""COMPUTED_VALUE"""),339.53)</f>
        <v>339.53</v>
      </c>
      <c r="J124" s="2">
        <f>IFERROR(__xludf.DUMMYFUNCTION("""COMPUTED_VALUE"""),45470.66666666667)</f>
        <v>45470.66667</v>
      </c>
      <c r="K124" s="1">
        <f>IFERROR(__xludf.DUMMYFUNCTION("""COMPUTED_VALUE"""),341.87)</f>
        <v>341.87</v>
      </c>
      <c r="M124" s="2">
        <f>IFERROR(__xludf.DUMMYFUNCTION("""COMPUTED_VALUE"""),45470.66666666667)</f>
        <v>45470.66667</v>
      </c>
      <c r="N124" s="1">
        <f>IFERROR(__xludf.DUMMYFUNCTION("""COMPUTED_VALUE"""),1.09308157E8)</f>
        <v>109308157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IFERROR(__xludf.DUMMYFUNCTION("""COMPUTED_VALUE"""),341.98)</f>
        <v>341.98</v>
      </c>
      <c r="D125" s="2">
        <f>IFERROR(__xludf.DUMMYFUNCTION("""COMPUTED_VALUE"""),45471.66666666667)</f>
        <v>45471.66667</v>
      </c>
      <c r="E125" s="1">
        <f>IFERROR(__xludf.DUMMYFUNCTION("""COMPUTED_VALUE"""),342.29)</f>
        <v>342.29</v>
      </c>
      <c r="G125" s="2">
        <f>IFERROR(__xludf.DUMMYFUNCTION("""COMPUTED_VALUE"""),45471.66666666667)</f>
        <v>45471.66667</v>
      </c>
      <c r="H125" s="1">
        <f>IFERROR(__xludf.DUMMYFUNCTION("""COMPUTED_VALUE"""),336.73)</f>
        <v>336.73</v>
      </c>
      <c r="J125" s="2">
        <f>IFERROR(__xludf.DUMMYFUNCTION("""COMPUTED_VALUE"""),45471.66666666667)</f>
        <v>45471.66667</v>
      </c>
      <c r="K125" s="1">
        <f>IFERROR(__xludf.DUMMYFUNCTION("""COMPUTED_VALUE"""),338.39)</f>
        <v>338.39</v>
      </c>
      <c r="M125" s="2">
        <f>IFERROR(__xludf.DUMMYFUNCTION("""COMPUTED_VALUE"""),45471.66666666667)</f>
        <v>45471.66667</v>
      </c>
      <c r="N125" s="1">
        <f>IFERROR(__xludf.DUMMYFUNCTION("""COMPUTED_VALUE"""),2.69601221E8)</f>
        <v>269601221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IFERROR(__xludf.DUMMYFUNCTION("""COMPUTED_VALUE"""),341.03)</f>
        <v>341.03</v>
      </c>
      <c r="D126" s="2">
        <f>IFERROR(__xludf.DUMMYFUNCTION("""COMPUTED_VALUE"""),45474.66666666667)</f>
        <v>45474.66667</v>
      </c>
      <c r="E126" s="1">
        <f>IFERROR(__xludf.DUMMYFUNCTION("""COMPUTED_VALUE"""),342.29)</f>
        <v>342.29</v>
      </c>
      <c r="G126" s="2">
        <f>IFERROR(__xludf.DUMMYFUNCTION("""COMPUTED_VALUE"""),45474.66666666667)</f>
        <v>45474.66667</v>
      </c>
      <c r="H126" s="1">
        <f>IFERROR(__xludf.DUMMYFUNCTION("""COMPUTED_VALUE"""),335.51)</f>
        <v>335.51</v>
      </c>
      <c r="J126" s="2">
        <f>IFERROR(__xludf.DUMMYFUNCTION("""COMPUTED_VALUE"""),45474.66666666667)</f>
        <v>45474.66667</v>
      </c>
      <c r="K126" s="1">
        <f>IFERROR(__xludf.DUMMYFUNCTION("""COMPUTED_VALUE"""),336.0)</f>
        <v>336</v>
      </c>
      <c r="M126" s="2">
        <f>IFERROR(__xludf.DUMMYFUNCTION("""COMPUTED_VALUE"""),45474.66666666667)</f>
        <v>45474.66667</v>
      </c>
      <c r="N126" s="1">
        <f>IFERROR(__xludf.DUMMYFUNCTION("""COMPUTED_VALUE"""),1.20292522E8)</f>
        <v>120292522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IFERROR(__xludf.DUMMYFUNCTION("""COMPUTED_VALUE"""),336.51)</f>
        <v>336.51</v>
      </c>
      <c r="D127" s="2">
        <f>IFERROR(__xludf.DUMMYFUNCTION("""COMPUTED_VALUE"""),45475.66666666667)</f>
        <v>45475.66667</v>
      </c>
      <c r="E127" s="1">
        <f>IFERROR(__xludf.DUMMYFUNCTION("""COMPUTED_VALUE"""),338.11)</f>
        <v>338.11</v>
      </c>
      <c r="G127" s="2">
        <f>IFERROR(__xludf.DUMMYFUNCTION("""COMPUTED_VALUE"""),45475.66666666667)</f>
        <v>45475.66667</v>
      </c>
      <c r="H127" s="1">
        <f>IFERROR(__xludf.DUMMYFUNCTION("""COMPUTED_VALUE"""),336.31)</f>
        <v>336.31</v>
      </c>
      <c r="J127" s="2">
        <f>IFERROR(__xludf.DUMMYFUNCTION("""COMPUTED_VALUE"""),45475.66666666667)</f>
        <v>45475.66667</v>
      </c>
      <c r="K127" s="1">
        <f>IFERROR(__xludf.DUMMYFUNCTION("""COMPUTED_VALUE"""),337.41)</f>
        <v>337.41</v>
      </c>
      <c r="M127" s="2">
        <f>IFERROR(__xludf.DUMMYFUNCTION("""COMPUTED_VALUE"""),45475.66666666667)</f>
        <v>45475.66667</v>
      </c>
      <c r="N127" s="1">
        <f>IFERROR(__xludf.DUMMYFUNCTION("""COMPUTED_VALUE"""),1.09620957E8)</f>
        <v>109620957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IFERROR(__xludf.DUMMYFUNCTION("""COMPUTED_VALUE"""),337.7)</f>
        <v>337.7</v>
      </c>
      <c r="D128" s="2">
        <f>IFERROR(__xludf.DUMMYFUNCTION("""COMPUTED_VALUE"""),45476.54166666667)</f>
        <v>45476.54167</v>
      </c>
      <c r="E128" s="1">
        <f>IFERROR(__xludf.DUMMYFUNCTION("""COMPUTED_VALUE"""),341.81)</f>
        <v>341.81</v>
      </c>
      <c r="G128" s="2">
        <f>IFERROR(__xludf.DUMMYFUNCTION("""COMPUTED_VALUE"""),45476.54166666667)</f>
        <v>45476.54167</v>
      </c>
      <c r="H128" s="1">
        <f>IFERROR(__xludf.DUMMYFUNCTION("""COMPUTED_VALUE"""),337.44)</f>
        <v>337.44</v>
      </c>
      <c r="J128" s="2">
        <f>IFERROR(__xludf.DUMMYFUNCTION("""COMPUTED_VALUE"""),45476.54166666667)</f>
        <v>45476.54167</v>
      </c>
      <c r="K128" s="1">
        <f>IFERROR(__xludf.DUMMYFUNCTION("""COMPUTED_VALUE"""),339.37)</f>
        <v>339.37</v>
      </c>
      <c r="M128" s="2">
        <f>IFERROR(__xludf.DUMMYFUNCTION("""COMPUTED_VALUE"""),45476.54166666667)</f>
        <v>45476.54167</v>
      </c>
      <c r="N128" s="1">
        <f>IFERROR(__xludf.DUMMYFUNCTION("""COMPUTED_VALUE"""),6.1024084E7)</f>
        <v>61024084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IFERROR(__xludf.DUMMYFUNCTION("""COMPUTED_VALUE"""),339.7)</f>
        <v>339.7</v>
      </c>
      <c r="D129" s="2">
        <f>IFERROR(__xludf.DUMMYFUNCTION("""COMPUTED_VALUE"""),45478.66666666667)</f>
        <v>45478.66667</v>
      </c>
      <c r="E129" s="1">
        <f>IFERROR(__xludf.DUMMYFUNCTION("""COMPUTED_VALUE"""),341.48)</f>
        <v>341.48</v>
      </c>
      <c r="G129" s="2">
        <f>IFERROR(__xludf.DUMMYFUNCTION("""COMPUTED_VALUE"""),45478.66666666667)</f>
        <v>45478.66667</v>
      </c>
      <c r="H129" s="1">
        <f>IFERROR(__xludf.DUMMYFUNCTION("""COMPUTED_VALUE"""),338.52)</f>
        <v>338.52</v>
      </c>
      <c r="J129" s="2">
        <f>IFERROR(__xludf.DUMMYFUNCTION("""COMPUTED_VALUE"""),45478.66666666667)</f>
        <v>45478.66667</v>
      </c>
      <c r="K129" s="1">
        <f>IFERROR(__xludf.DUMMYFUNCTION("""COMPUTED_VALUE"""),339.92)</f>
        <v>339.92</v>
      </c>
      <c r="M129" s="2">
        <f>IFERROR(__xludf.DUMMYFUNCTION("""COMPUTED_VALUE"""),45478.66666666667)</f>
        <v>45478.66667</v>
      </c>
      <c r="N129" s="1">
        <f>IFERROR(__xludf.DUMMYFUNCTION("""COMPUTED_VALUE"""),1.16681479E8)</f>
        <v>116681479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IFERROR(__xludf.DUMMYFUNCTION("""COMPUTED_VALUE"""),339.76)</f>
        <v>339.76</v>
      </c>
      <c r="D130" s="2">
        <f>IFERROR(__xludf.DUMMYFUNCTION("""COMPUTED_VALUE"""),45481.66666666667)</f>
        <v>45481.66667</v>
      </c>
      <c r="E130" s="1">
        <f>IFERROR(__xludf.DUMMYFUNCTION("""COMPUTED_VALUE"""),341.25)</f>
        <v>341.25</v>
      </c>
      <c r="G130" s="2">
        <f>IFERROR(__xludf.DUMMYFUNCTION("""COMPUTED_VALUE"""),45481.66666666667)</f>
        <v>45481.66667</v>
      </c>
      <c r="H130" s="1">
        <f>IFERROR(__xludf.DUMMYFUNCTION("""COMPUTED_VALUE"""),338.93)</f>
        <v>338.93</v>
      </c>
      <c r="J130" s="2">
        <f>IFERROR(__xludf.DUMMYFUNCTION("""COMPUTED_VALUE"""),45481.66666666667)</f>
        <v>45481.66667</v>
      </c>
      <c r="K130" s="1">
        <f>IFERROR(__xludf.DUMMYFUNCTION("""COMPUTED_VALUE"""),340.03)</f>
        <v>340.03</v>
      </c>
      <c r="M130" s="2">
        <f>IFERROR(__xludf.DUMMYFUNCTION("""COMPUTED_VALUE"""),45481.66666666667)</f>
        <v>45481.66667</v>
      </c>
      <c r="N130" s="1">
        <f>IFERROR(__xludf.DUMMYFUNCTION("""COMPUTED_VALUE"""),9.6956235E7)</f>
        <v>96956235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IFERROR(__xludf.DUMMYFUNCTION("""COMPUTED_VALUE"""),339.93)</f>
        <v>339.93</v>
      </c>
      <c r="D131" s="2">
        <f>IFERROR(__xludf.DUMMYFUNCTION("""COMPUTED_VALUE"""),45482.66666666667)</f>
        <v>45482.66667</v>
      </c>
      <c r="E131" s="1">
        <f>IFERROR(__xludf.DUMMYFUNCTION("""COMPUTED_VALUE"""),343.79)</f>
        <v>343.79</v>
      </c>
      <c r="G131" s="2">
        <f>IFERROR(__xludf.DUMMYFUNCTION("""COMPUTED_VALUE"""),45482.66666666667)</f>
        <v>45482.66667</v>
      </c>
      <c r="H131" s="1">
        <f>IFERROR(__xludf.DUMMYFUNCTION("""COMPUTED_VALUE"""),339.7)</f>
        <v>339.7</v>
      </c>
      <c r="J131" s="2">
        <f>IFERROR(__xludf.DUMMYFUNCTION("""COMPUTED_VALUE"""),45482.66666666667)</f>
        <v>45482.66667</v>
      </c>
      <c r="K131" s="1">
        <f>IFERROR(__xludf.DUMMYFUNCTION("""COMPUTED_VALUE"""),341.0)</f>
        <v>341</v>
      </c>
      <c r="M131" s="2">
        <f>IFERROR(__xludf.DUMMYFUNCTION("""COMPUTED_VALUE"""),45482.66666666667)</f>
        <v>45482.66667</v>
      </c>
      <c r="N131" s="1">
        <f>IFERROR(__xludf.DUMMYFUNCTION("""COMPUTED_VALUE"""),1.17742247E8)</f>
        <v>117742247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IFERROR(__xludf.DUMMYFUNCTION("""COMPUTED_VALUE"""),342.41)</f>
        <v>342.41</v>
      </c>
      <c r="D132" s="2">
        <f>IFERROR(__xludf.DUMMYFUNCTION("""COMPUTED_VALUE"""),45483.66666666667)</f>
        <v>45483.66667</v>
      </c>
      <c r="E132" s="1">
        <f>IFERROR(__xludf.DUMMYFUNCTION("""COMPUTED_VALUE"""),344.43)</f>
        <v>344.43</v>
      </c>
      <c r="G132" s="2">
        <f>IFERROR(__xludf.DUMMYFUNCTION("""COMPUTED_VALUE"""),45483.66666666667)</f>
        <v>45483.66667</v>
      </c>
      <c r="H132" s="1">
        <f>IFERROR(__xludf.DUMMYFUNCTION("""COMPUTED_VALUE"""),340.0)</f>
        <v>340</v>
      </c>
      <c r="J132" s="2">
        <f>IFERROR(__xludf.DUMMYFUNCTION("""COMPUTED_VALUE"""),45483.66666666667)</f>
        <v>45483.66667</v>
      </c>
      <c r="K132" s="1">
        <f>IFERROR(__xludf.DUMMYFUNCTION("""COMPUTED_VALUE"""),344.32)</f>
        <v>344.32</v>
      </c>
      <c r="M132" s="2">
        <f>IFERROR(__xludf.DUMMYFUNCTION("""COMPUTED_VALUE"""),45483.66666666667)</f>
        <v>45483.66667</v>
      </c>
      <c r="N132" s="1">
        <f>IFERROR(__xludf.DUMMYFUNCTION("""COMPUTED_VALUE"""),1.16024502E8)</f>
        <v>116024502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IFERROR(__xludf.DUMMYFUNCTION("""COMPUTED_VALUE"""),346.29)</f>
        <v>346.29</v>
      </c>
      <c r="D133" s="2">
        <f>IFERROR(__xludf.DUMMYFUNCTION("""COMPUTED_VALUE"""),45484.66666666667)</f>
        <v>45484.66667</v>
      </c>
      <c r="E133" s="1">
        <f>IFERROR(__xludf.DUMMYFUNCTION("""COMPUTED_VALUE"""),351.87)</f>
        <v>351.87</v>
      </c>
      <c r="G133" s="2">
        <f>IFERROR(__xludf.DUMMYFUNCTION("""COMPUTED_VALUE"""),45484.66666666667)</f>
        <v>45484.66667</v>
      </c>
      <c r="H133" s="1">
        <f>IFERROR(__xludf.DUMMYFUNCTION("""COMPUTED_VALUE"""),346.19)</f>
        <v>346.19</v>
      </c>
      <c r="J133" s="2">
        <f>IFERROR(__xludf.DUMMYFUNCTION("""COMPUTED_VALUE"""),45484.66666666667)</f>
        <v>45484.66667</v>
      </c>
      <c r="K133" s="1">
        <f>IFERROR(__xludf.DUMMYFUNCTION("""COMPUTED_VALUE"""),350.91)</f>
        <v>350.91</v>
      </c>
      <c r="M133" s="2">
        <f>IFERROR(__xludf.DUMMYFUNCTION("""COMPUTED_VALUE"""),45484.66666666667)</f>
        <v>45484.66667</v>
      </c>
      <c r="N133" s="1">
        <f>IFERROR(__xludf.DUMMYFUNCTION("""COMPUTED_VALUE"""),1.26359585E8)</f>
        <v>126359585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IFERROR(__xludf.DUMMYFUNCTION("""COMPUTED_VALUE"""),351.98)</f>
        <v>351.98</v>
      </c>
      <c r="D134" s="2">
        <f>IFERROR(__xludf.DUMMYFUNCTION("""COMPUTED_VALUE"""),45485.66666666667)</f>
        <v>45485.66667</v>
      </c>
      <c r="E134" s="1">
        <f>IFERROR(__xludf.DUMMYFUNCTION("""COMPUTED_VALUE"""),355.88)</f>
        <v>355.88</v>
      </c>
      <c r="G134" s="2">
        <f>IFERROR(__xludf.DUMMYFUNCTION("""COMPUTED_VALUE"""),45485.66666666667)</f>
        <v>45485.66667</v>
      </c>
      <c r="H134" s="1">
        <f>IFERROR(__xludf.DUMMYFUNCTION("""COMPUTED_VALUE"""),350.93)</f>
        <v>350.93</v>
      </c>
      <c r="J134" s="2">
        <f>IFERROR(__xludf.DUMMYFUNCTION("""COMPUTED_VALUE"""),45485.66666666667)</f>
        <v>45485.66667</v>
      </c>
      <c r="K134" s="1">
        <f>IFERROR(__xludf.DUMMYFUNCTION("""COMPUTED_VALUE"""),353.48)</f>
        <v>353.48</v>
      </c>
      <c r="M134" s="2">
        <f>IFERROR(__xludf.DUMMYFUNCTION("""COMPUTED_VALUE"""),45485.66666666667)</f>
        <v>45485.66667</v>
      </c>
      <c r="N134" s="1">
        <f>IFERROR(__xludf.DUMMYFUNCTION("""COMPUTED_VALUE"""),1.25410509E8)</f>
        <v>125410509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IFERROR(__xludf.DUMMYFUNCTION("""COMPUTED_VALUE"""),350.57)</f>
        <v>350.57</v>
      </c>
      <c r="D135" s="2">
        <f>IFERROR(__xludf.DUMMYFUNCTION("""COMPUTED_VALUE"""),45488.66666666667)</f>
        <v>45488.66667</v>
      </c>
      <c r="E135" s="1">
        <f>IFERROR(__xludf.DUMMYFUNCTION("""COMPUTED_VALUE"""),350.57)</f>
        <v>350.57</v>
      </c>
      <c r="G135" s="2">
        <f>IFERROR(__xludf.DUMMYFUNCTION("""COMPUTED_VALUE"""),45488.66666666667)</f>
        <v>45488.66667</v>
      </c>
      <c r="H135" s="1">
        <f>IFERROR(__xludf.DUMMYFUNCTION("""COMPUTED_VALUE"""),344.88)</f>
        <v>344.88</v>
      </c>
      <c r="J135" s="2">
        <f>IFERROR(__xludf.DUMMYFUNCTION("""COMPUTED_VALUE"""),45488.66666666667)</f>
        <v>45488.66667</v>
      </c>
      <c r="K135" s="1">
        <f>IFERROR(__xludf.DUMMYFUNCTION("""COMPUTED_VALUE"""),345.44)</f>
        <v>345.44</v>
      </c>
      <c r="M135" s="2">
        <f>IFERROR(__xludf.DUMMYFUNCTION("""COMPUTED_VALUE"""),45488.66666666667)</f>
        <v>45488.66667</v>
      </c>
      <c r="N135" s="1">
        <f>IFERROR(__xludf.DUMMYFUNCTION("""COMPUTED_VALUE"""),1.39335789E8)</f>
        <v>139335789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IFERROR(__xludf.DUMMYFUNCTION("""COMPUTED_VALUE"""),347.48)</f>
        <v>347.48</v>
      </c>
      <c r="D136" s="2">
        <f>IFERROR(__xludf.DUMMYFUNCTION("""COMPUTED_VALUE"""),45489.66666666667)</f>
        <v>45489.66667</v>
      </c>
      <c r="E136" s="1">
        <f>IFERROR(__xludf.DUMMYFUNCTION("""COMPUTED_VALUE"""),348.8)</f>
        <v>348.8</v>
      </c>
      <c r="G136" s="2">
        <f>IFERROR(__xludf.DUMMYFUNCTION("""COMPUTED_VALUE"""),45489.66666666667)</f>
        <v>45489.66667</v>
      </c>
      <c r="H136" s="1">
        <f>IFERROR(__xludf.DUMMYFUNCTION("""COMPUTED_VALUE"""),346.59)</f>
        <v>346.59</v>
      </c>
      <c r="J136" s="2">
        <f>IFERROR(__xludf.DUMMYFUNCTION("""COMPUTED_VALUE"""),45489.66666666667)</f>
        <v>45489.66667</v>
      </c>
      <c r="K136" s="1">
        <f>IFERROR(__xludf.DUMMYFUNCTION("""COMPUTED_VALUE"""),348.42)</f>
        <v>348.42</v>
      </c>
      <c r="M136" s="2">
        <f>IFERROR(__xludf.DUMMYFUNCTION("""COMPUTED_VALUE"""),45489.66666666667)</f>
        <v>45489.66667</v>
      </c>
      <c r="N136" s="1">
        <f>IFERROR(__xludf.DUMMYFUNCTION("""COMPUTED_VALUE"""),1.22608014E8)</f>
        <v>122608014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IFERROR(__xludf.DUMMYFUNCTION("""COMPUTED_VALUE"""),348.36)</f>
        <v>348.36</v>
      </c>
      <c r="D137" s="2">
        <f>IFERROR(__xludf.DUMMYFUNCTION("""COMPUTED_VALUE"""),45490.66666666667)</f>
        <v>45490.66667</v>
      </c>
      <c r="E137" s="1">
        <f>IFERROR(__xludf.DUMMYFUNCTION("""COMPUTED_VALUE"""),353.22)</f>
        <v>353.22</v>
      </c>
      <c r="G137" s="2">
        <f>IFERROR(__xludf.DUMMYFUNCTION("""COMPUTED_VALUE"""),45490.66666666667)</f>
        <v>45490.66667</v>
      </c>
      <c r="H137" s="1">
        <f>IFERROR(__xludf.DUMMYFUNCTION("""COMPUTED_VALUE"""),347.4)</f>
        <v>347.4</v>
      </c>
      <c r="J137" s="2">
        <f>IFERROR(__xludf.DUMMYFUNCTION("""COMPUTED_VALUE"""),45490.66666666667)</f>
        <v>45490.66667</v>
      </c>
      <c r="K137" s="1">
        <f>IFERROR(__xludf.DUMMYFUNCTION("""COMPUTED_VALUE"""),348.87)</f>
        <v>348.87</v>
      </c>
      <c r="M137" s="2">
        <f>IFERROR(__xludf.DUMMYFUNCTION("""COMPUTED_VALUE"""),45490.66666666667)</f>
        <v>45490.66667</v>
      </c>
      <c r="N137" s="1">
        <f>IFERROR(__xludf.DUMMYFUNCTION("""COMPUTED_VALUE"""),1.60504708E8)</f>
        <v>160504708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IFERROR(__xludf.DUMMYFUNCTION("""COMPUTED_VALUE"""),348.24)</f>
        <v>348.24</v>
      </c>
      <c r="D138" s="2">
        <f>IFERROR(__xludf.DUMMYFUNCTION("""COMPUTED_VALUE"""),45491.66666666667)</f>
        <v>45491.66667</v>
      </c>
      <c r="E138" s="1">
        <f>IFERROR(__xludf.DUMMYFUNCTION("""COMPUTED_VALUE"""),351.99)</f>
        <v>351.99</v>
      </c>
      <c r="G138" s="2">
        <f>IFERROR(__xludf.DUMMYFUNCTION("""COMPUTED_VALUE"""),45491.66666666667)</f>
        <v>45491.66667</v>
      </c>
      <c r="H138" s="1">
        <f>IFERROR(__xludf.DUMMYFUNCTION("""COMPUTED_VALUE"""),348.13)</f>
        <v>348.13</v>
      </c>
      <c r="J138" s="2">
        <f>IFERROR(__xludf.DUMMYFUNCTION("""COMPUTED_VALUE"""),45491.66666666667)</f>
        <v>45491.66667</v>
      </c>
      <c r="K138" s="1">
        <f>IFERROR(__xludf.DUMMYFUNCTION("""COMPUTED_VALUE"""),348.53)</f>
        <v>348.53</v>
      </c>
      <c r="M138" s="2">
        <f>IFERROR(__xludf.DUMMYFUNCTION("""COMPUTED_VALUE"""),45491.66666666667)</f>
        <v>45491.66667</v>
      </c>
      <c r="N138" s="1">
        <f>IFERROR(__xludf.DUMMYFUNCTION("""COMPUTED_VALUE"""),1.22881944E8)</f>
        <v>122881944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IFERROR(__xludf.DUMMYFUNCTION("""COMPUTED_VALUE"""),350.15)</f>
        <v>350.15</v>
      </c>
      <c r="D139" s="2">
        <f>IFERROR(__xludf.DUMMYFUNCTION("""COMPUTED_VALUE"""),45492.66666666667)</f>
        <v>45492.66667</v>
      </c>
      <c r="E139" s="1">
        <f>IFERROR(__xludf.DUMMYFUNCTION("""COMPUTED_VALUE"""),350.15)</f>
        <v>350.15</v>
      </c>
      <c r="G139" s="2">
        <f>IFERROR(__xludf.DUMMYFUNCTION("""COMPUTED_VALUE"""),45492.66666666667)</f>
        <v>45492.66667</v>
      </c>
      <c r="H139" s="1">
        <f>IFERROR(__xludf.DUMMYFUNCTION("""COMPUTED_VALUE"""),346.9)</f>
        <v>346.9</v>
      </c>
      <c r="J139" s="2">
        <f>IFERROR(__xludf.DUMMYFUNCTION("""COMPUTED_VALUE"""),45492.66666666667)</f>
        <v>45492.66667</v>
      </c>
      <c r="K139" s="1">
        <f>IFERROR(__xludf.DUMMYFUNCTION("""COMPUTED_VALUE"""),348.97)</f>
        <v>348.97</v>
      </c>
      <c r="M139" s="2">
        <f>IFERROR(__xludf.DUMMYFUNCTION("""COMPUTED_VALUE"""),45492.66666666667)</f>
        <v>45492.66667</v>
      </c>
      <c r="N139" s="1">
        <f>IFERROR(__xludf.DUMMYFUNCTION("""COMPUTED_VALUE"""),1.1724772E8)</f>
        <v>117247720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IFERROR(__xludf.DUMMYFUNCTION("""COMPUTED_VALUE"""),350.54)</f>
        <v>350.54</v>
      </c>
      <c r="D140" s="2">
        <f>IFERROR(__xludf.DUMMYFUNCTION("""COMPUTED_VALUE"""),45495.66666666667)</f>
        <v>45495.66667</v>
      </c>
      <c r="E140" s="1">
        <f>IFERROR(__xludf.DUMMYFUNCTION("""COMPUTED_VALUE"""),352.35)</f>
        <v>352.35</v>
      </c>
      <c r="G140" s="2">
        <f>IFERROR(__xludf.DUMMYFUNCTION("""COMPUTED_VALUE"""),45495.66666666667)</f>
        <v>45495.66667</v>
      </c>
      <c r="H140" s="1">
        <f>IFERROR(__xludf.DUMMYFUNCTION("""COMPUTED_VALUE"""),349.66)</f>
        <v>349.66</v>
      </c>
      <c r="J140" s="2">
        <f>IFERROR(__xludf.DUMMYFUNCTION("""COMPUTED_VALUE"""),45495.66666666667)</f>
        <v>45495.66667</v>
      </c>
      <c r="K140" s="1">
        <f>IFERROR(__xludf.DUMMYFUNCTION("""COMPUTED_VALUE"""),351.89)</f>
        <v>351.89</v>
      </c>
      <c r="M140" s="2">
        <f>IFERROR(__xludf.DUMMYFUNCTION("""COMPUTED_VALUE"""),45495.66666666667)</f>
        <v>45495.66667</v>
      </c>
      <c r="N140" s="1">
        <f>IFERROR(__xludf.DUMMYFUNCTION("""COMPUTED_VALUE"""),1.0770753E8)</f>
        <v>107707530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IFERROR(__xludf.DUMMYFUNCTION("""COMPUTED_VALUE"""),351.18)</f>
        <v>351.18</v>
      </c>
      <c r="D141" s="2">
        <f>IFERROR(__xludf.DUMMYFUNCTION("""COMPUTED_VALUE"""),45496.66666666667)</f>
        <v>45496.66667</v>
      </c>
      <c r="E141" s="1">
        <f>IFERROR(__xludf.DUMMYFUNCTION("""COMPUTED_VALUE"""),351.8)</f>
        <v>351.8</v>
      </c>
      <c r="G141" s="2">
        <f>IFERROR(__xludf.DUMMYFUNCTION("""COMPUTED_VALUE"""),45496.66666666667)</f>
        <v>45496.66667</v>
      </c>
      <c r="H141" s="1">
        <f>IFERROR(__xludf.DUMMYFUNCTION("""COMPUTED_VALUE"""),349.54)</f>
        <v>349.54</v>
      </c>
      <c r="J141" s="2">
        <f>IFERROR(__xludf.DUMMYFUNCTION("""COMPUTED_VALUE"""),45496.66666666667)</f>
        <v>45496.66667</v>
      </c>
      <c r="K141" s="1">
        <f>IFERROR(__xludf.DUMMYFUNCTION("""COMPUTED_VALUE"""),349.74)</f>
        <v>349.74</v>
      </c>
      <c r="M141" s="2">
        <f>IFERROR(__xludf.DUMMYFUNCTION("""COMPUTED_VALUE"""),45496.66666666667)</f>
        <v>45496.66667</v>
      </c>
      <c r="N141" s="1">
        <f>IFERROR(__xludf.DUMMYFUNCTION("""COMPUTED_VALUE"""),9.2504037E7)</f>
        <v>92504037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IFERROR(__xludf.DUMMYFUNCTION("""COMPUTED_VALUE"""),351.44)</f>
        <v>351.44</v>
      </c>
      <c r="D142" s="2">
        <f>IFERROR(__xludf.DUMMYFUNCTION("""COMPUTED_VALUE"""),45497.66666666667)</f>
        <v>45497.66667</v>
      </c>
      <c r="E142" s="1">
        <f>IFERROR(__xludf.DUMMYFUNCTION("""COMPUTED_VALUE"""),355.02)</f>
        <v>355.02</v>
      </c>
      <c r="G142" s="2">
        <f>IFERROR(__xludf.DUMMYFUNCTION("""COMPUTED_VALUE"""),45497.66666666667)</f>
        <v>45497.66667</v>
      </c>
      <c r="H142" s="1">
        <f>IFERROR(__xludf.DUMMYFUNCTION("""COMPUTED_VALUE"""),350.27)</f>
        <v>350.27</v>
      </c>
      <c r="J142" s="2">
        <f>IFERROR(__xludf.DUMMYFUNCTION("""COMPUTED_VALUE"""),45497.66666666667)</f>
        <v>45497.66667</v>
      </c>
      <c r="K142" s="1">
        <f>IFERROR(__xludf.DUMMYFUNCTION("""COMPUTED_VALUE"""),353.7)</f>
        <v>353.7</v>
      </c>
      <c r="M142" s="2">
        <f>IFERROR(__xludf.DUMMYFUNCTION("""COMPUTED_VALUE"""),45497.66666666667)</f>
        <v>45497.66667</v>
      </c>
      <c r="N142" s="1">
        <f>IFERROR(__xludf.DUMMYFUNCTION("""COMPUTED_VALUE"""),1.34011262E8)</f>
        <v>134011262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IFERROR(__xludf.DUMMYFUNCTION("""COMPUTED_VALUE"""),355.27)</f>
        <v>355.27</v>
      </c>
      <c r="D143" s="2">
        <f>IFERROR(__xludf.DUMMYFUNCTION("""COMPUTED_VALUE"""),45498.66666666667)</f>
        <v>45498.66667</v>
      </c>
      <c r="E143" s="1">
        <f>IFERROR(__xludf.DUMMYFUNCTION("""COMPUTED_VALUE"""),357.13)</f>
        <v>357.13</v>
      </c>
      <c r="G143" s="2">
        <f>IFERROR(__xludf.DUMMYFUNCTION("""COMPUTED_VALUE"""),45498.66666666667)</f>
        <v>45498.66667</v>
      </c>
      <c r="H143" s="1">
        <f>IFERROR(__xludf.DUMMYFUNCTION("""COMPUTED_VALUE"""),349.48)</f>
        <v>349.48</v>
      </c>
      <c r="J143" s="2">
        <f>IFERROR(__xludf.DUMMYFUNCTION("""COMPUTED_VALUE"""),45498.66666666667)</f>
        <v>45498.66667</v>
      </c>
      <c r="K143" s="1">
        <f>IFERROR(__xludf.DUMMYFUNCTION("""COMPUTED_VALUE"""),350.86)</f>
        <v>350.86</v>
      </c>
      <c r="M143" s="2">
        <f>IFERROR(__xludf.DUMMYFUNCTION("""COMPUTED_VALUE"""),45498.66666666667)</f>
        <v>45498.66667</v>
      </c>
      <c r="N143" s="1">
        <f>IFERROR(__xludf.DUMMYFUNCTION("""COMPUTED_VALUE"""),1.5893354E8)</f>
        <v>158933540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IFERROR(__xludf.DUMMYFUNCTION("""COMPUTED_VALUE"""),353.33)</f>
        <v>353.33</v>
      </c>
      <c r="D144" s="2">
        <f>IFERROR(__xludf.DUMMYFUNCTION("""COMPUTED_VALUE"""),45499.66666666667)</f>
        <v>45499.66667</v>
      </c>
      <c r="E144" s="1">
        <f>IFERROR(__xludf.DUMMYFUNCTION("""COMPUTED_VALUE"""),354.89)</f>
        <v>354.89</v>
      </c>
      <c r="G144" s="2">
        <f>IFERROR(__xludf.DUMMYFUNCTION("""COMPUTED_VALUE"""),45499.66666666667)</f>
        <v>45499.66667</v>
      </c>
      <c r="H144" s="1">
        <f>IFERROR(__xludf.DUMMYFUNCTION("""COMPUTED_VALUE"""),352.41)</f>
        <v>352.41</v>
      </c>
      <c r="J144" s="2">
        <f>IFERROR(__xludf.DUMMYFUNCTION("""COMPUTED_VALUE"""),45499.66666666667)</f>
        <v>45499.66667</v>
      </c>
      <c r="K144" s="1">
        <f>IFERROR(__xludf.DUMMYFUNCTION("""COMPUTED_VALUE"""),354.25)</f>
        <v>354.25</v>
      </c>
      <c r="M144" s="2">
        <f>IFERROR(__xludf.DUMMYFUNCTION("""COMPUTED_VALUE"""),45499.66666666667)</f>
        <v>45499.66667</v>
      </c>
      <c r="N144" s="1">
        <f>IFERROR(__xludf.DUMMYFUNCTION("""COMPUTED_VALUE"""),1.03601953E8)</f>
        <v>103601953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IFERROR(__xludf.DUMMYFUNCTION("""COMPUTED_VALUE"""),355.3)</f>
        <v>355.3</v>
      </c>
      <c r="D145" s="2">
        <f>IFERROR(__xludf.DUMMYFUNCTION("""COMPUTED_VALUE"""),45502.66666666667)</f>
        <v>45502.66667</v>
      </c>
      <c r="E145" s="1">
        <f>IFERROR(__xludf.DUMMYFUNCTION("""COMPUTED_VALUE"""),356.67)</f>
        <v>356.67</v>
      </c>
      <c r="G145" s="2">
        <f>IFERROR(__xludf.DUMMYFUNCTION("""COMPUTED_VALUE"""),45502.66666666667)</f>
        <v>45502.66667</v>
      </c>
      <c r="H145" s="1">
        <f>IFERROR(__xludf.DUMMYFUNCTION("""COMPUTED_VALUE"""),352.64)</f>
        <v>352.64</v>
      </c>
      <c r="J145" s="2">
        <f>IFERROR(__xludf.DUMMYFUNCTION("""COMPUTED_VALUE"""),45502.66666666667)</f>
        <v>45502.66667</v>
      </c>
      <c r="K145" s="1">
        <f>IFERROR(__xludf.DUMMYFUNCTION("""COMPUTED_VALUE"""),355.56)</f>
        <v>355.56</v>
      </c>
      <c r="M145" s="2">
        <f>IFERROR(__xludf.DUMMYFUNCTION("""COMPUTED_VALUE"""),45502.66666666667)</f>
        <v>45502.66667</v>
      </c>
      <c r="N145" s="1">
        <f>IFERROR(__xludf.DUMMYFUNCTION("""COMPUTED_VALUE"""),1.04296912E8)</f>
        <v>104296912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IFERROR(__xludf.DUMMYFUNCTION("""COMPUTED_VALUE"""),355.4)</f>
        <v>355.4</v>
      </c>
      <c r="D146" s="2">
        <f>IFERROR(__xludf.DUMMYFUNCTION("""COMPUTED_VALUE"""),45503.66666666667)</f>
        <v>45503.66667</v>
      </c>
      <c r="E146" s="1">
        <f>IFERROR(__xludf.DUMMYFUNCTION("""COMPUTED_VALUE"""),357.78)</f>
        <v>357.78</v>
      </c>
      <c r="G146" s="2">
        <f>IFERROR(__xludf.DUMMYFUNCTION("""COMPUTED_VALUE"""),45503.66666666667)</f>
        <v>45503.66667</v>
      </c>
      <c r="H146" s="1">
        <f>IFERROR(__xludf.DUMMYFUNCTION("""COMPUTED_VALUE"""),354.74)</f>
        <v>354.74</v>
      </c>
      <c r="J146" s="2">
        <f>IFERROR(__xludf.DUMMYFUNCTION("""COMPUTED_VALUE"""),45503.66666666667)</f>
        <v>45503.66667</v>
      </c>
      <c r="K146" s="1">
        <f>IFERROR(__xludf.DUMMYFUNCTION("""COMPUTED_VALUE"""),357.58)</f>
        <v>357.58</v>
      </c>
      <c r="M146" s="2">
        <f>IFERROR(__xludf.DUMMYFUNCTION("""COMPUTED_VALUE"""),45503.66666666667)</f>
        <v>45503.66667</v>
      </c>
      <c r="N146" s="1">
        <f>IFERROR(__xludf.DUMMYFUNCTION("""COMPUTED_VALUE"""),1.19698591E8)</f>
        <v>119698591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IFERROR(__xludf.DUMMYFUNCTION("""COMPUTED_VALUE"""),362.61)</f>
        <v>362.61</v>
      </c>
      <c r="D147" s="2">
        <f>IFERROR(__xludf.DUMMYFUNCTION("""COMPUTED_VALUE"""),45504.66666666667)</f>
        <v>45504.66667</v>
      </c>
      <c r="E147" s="1">
        <f>IFERROR(__xludf.DUMMYFUNCTION("""COMPUTED_VALUE"""),362.61)</f>
        <v>362.61</v>
      </c>
      <c r="G147" s="2">
        <f>IFERROR(__xludf.DUMMYFUNCTION("""COMPUTED_VALUE"""),45504.66666666667)</f>
        <v>45504.66667</v>
      </c>
      <c r="H147" s="1">
        <f>IFERROR(__xludf.DUMMYFUNCTION("""COMPUTED_VALUE"""),358.52)</f>
        <v>358.52</v>
      </c>
      <c r="J147" s="2">
        <f>IFERROR(__xludf.DUMMYFUNCTION("""COMPUTED_VALUE"""),45504.66666666667)</f>
        <v>45504.66667</v>
      </c>
      <c r="K147" s="1">
        <f>IFERROR(__xludf.DUMMYFUNCTION("""COMPUTED_VALUE"""),361.7)</f>
        <v>361.7</v>
      </c>
      <c r="M147" s="2">
        <f>IFERROR(__xludf.DUMMYFUNCTION("""COMPUTED_VALUE"""),45504.66666666667)</f>
        <v>45504.66667</v>
      </c>
      <c r="N147" s="1">
        <f>IFERROR(__xludf.DUMMYFUNCTION("""COMPUTED_VALUE"""),1.92633425E8)</f>
        <v>192633425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IFERROR(__xludf.DUMMYFUNCTION("""COMPUTED_VALUE"""),362.18)</f>
        <v>362.18</v>
      </c>
      <c r="D148" s="2">
        <f>IFERROR(__xludf.DUMMYFUNCTION("""COMPUTED_VALUE"""),45505.66666666667)</f>
        <v>45505.66667</v>
      </c>
      <c r="E148" s="1">
        <f>IFERROR(__xludf.DUMMYFUNCTION("""COMPUTED_VALUE"""),368.54)</f>
        <v>368.54</v>
      </c>
      <c r="G148" s="2">
        <f>IFERROR(__xludf.DUMMYFUNCTION("""COMPUTED_VALUE"""),45505.66666666667)</f>
        <v>45505.66667</v>
      </c>
      <c r="H148" s="1">
        <f>IFERROR(__xludf.DUMMYFUNCTION("""COMPUTED_VALUE"""),362.14)</f>
        <v>362.14</v>
      </c>
      <c r="J148" s="2">
        <f>IFERROR(__xludf.DUMMYFUNCTION("""COMPUTED_VALUE"""),45505.66666666667)</f>
        <v>45505.66667</v>
      </c>
      <c r="K148" s="1">
        <f>IFERROR(__xludf.DUMMYFUNCTION("""COMPUTED_VALUE"""),368.22)</f>
        <v>368.22</v>
      </c>
      <c r="M148" s="2">
        <f>IFERROR(__xludf.DUMMYFUNCTION("""COMPUTED_VALUE"""),45505.66666666667)</f>
        <v>45505.66667</v>
      </c>
      <c r="N148" s="1">
        <f>IFERROR(__xludf.DUMMYFUNCTION("""COMPUTED_VALUE"""),1.55040826E8)</f>
        <v>155040826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IFERROR(__xludf.DUMMYFUNCTION("""COMPUTED_VALUE"""),371.7)</f>
        <v>371.7</v>
      </c>
      <c r="D149" s="2">
        <f>IFERROR(__xludf.DUMMYFUNCTION("""COMPUTED_VALUE"""),45506.66666666667)</f>
        <v>45506.66667</v>
      </c>
      <c r="E149" s="1">
        <f>IFERROR(__xludf.DUMMYFUNCTION("""COMPUTED_VALUE"""),374.7)</f>
        <v>374.7</v>
      </c>
      <c r="G149" s="2">
        <f>IFERROR(__xludf.DUMMYFUNCTION("""COMPUTED_VALUE"""),45506.66666666667)</f>
        <v>45506.66667</v>
      </c>
      <c r="H149" s="1">
        <f>IFERROR(__xludf.DUMMYFUNCTION("""COMPUTED_VALUE"""),363.61)</f>
        <v>363.61</v>
      </c>
      <c r="J149" s="2">
        <f>IFERROR(__xludf.DUMMYFUNCTION("""COMPUTED_VALUE"""),45506.66666666667)</f>
        <v>45506.66667</v>
      </c>
      <c r="K149" s="1">
        <f>IFERROR(__xludf.DUMMYFUNCTION("""COMPUTED_VALUE"""),368.69)</f>
        <v>368.69</v>
      </c>
      <c r="M149" s="2">
        <f>IFERROR(__xludf.DUMMYFUNCTION("""COMPUTED_VALUE"""),45506.66666666667)</f>
        <v>45506.66667</v>
      </c>
      <c r="N149" s="1">
        <f>IFERROR(__xludf.DUMMYFUNCTION("""COMPUTED_VALUE"""),1.83338165E8)</f>
        <v>183338165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IFERROR(__xludf.DUMMYFUNCTION("""COMPUTED_VALUE"""),368.77)</f>
        <v>368.77</v>
      </c>
      <c r="D150" s="2">
        <f>IFERROR(__xludf.DUMMYFUNCTION("""COMPUTED_VALUE"""),45509.66666666667)</f>
        <v>45509.66667</v>
      </c>
      <c r="E150" s="1">
        <f>IFERROR(__xludf.DUMMYFUNCTION("""COMPUTED_VALUE"""),369.47)</f>
        <v>369.47</v>
      </c>
      <c r="G150" s="2">
        <f>IFERROR(__xludf.DUMMYFUNCTION("""COMPUTED_VALUE"""),45509.66666666667)</f>
        <v>45509.66667</v>
      </c>
      <c r="H150" s="1">
        <f>IFERROR(__xludf.DUMMYFUNCTION("""COMPUTED_VALUE"""),358.43)</f>
        <v>358.43</v>
      </c>
      <c r="J150" s="2">
        <f>IFERROR(__xludf.DUMMYFUNCTION("""COMPUTED_VALUE"""),45509.66666666667)</f>
        <v>45509.66667</v>
      </c>
      <c r="K150" s="1">
        <f>IFERROR(__xludf.DUMMYFUNCTION("""COMPUTED_VALUE"""),358.71)</f>
        <v>358.71</v>
      </c>
      <c r="M150" s="2">
        <f>IFERROR(__xludf.DUMMYFUNCTION("""COMPUTED_VALUE"""),45509.66666666667)</f>
        <v>45509.66667</v>
      </c>
      <c r="N150" s="1">
        <f>IFERROR(__xludf.DUMMYFUNCTION("""COMPUTED_VALUE"""),1.70474213E8)</f>
        <v>170474213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IFERROR(__xludf.DUMMYFUNCTION("""COMPUTED_VALUE"""),359.52)</f>
        <v>359.52</v>
      </c>
      <c r="D151" s="2">
        <f>IFERROR(__xludf.DUMMYFUNCTION("""COMPUTED_VALUE"""),45510.66666666667)</f>
        <v>45510.66667</v>
      </c>
      <c r="E151" s="1">
        <f>IFERROR(__xludf.DUMMYFUNCTION("""COMPUTED_VALUE"""),365.61)</f>
        <v>365.61</v>
      </c>
      <c r="G151" s="2">
        <f>IFERROR(__xludf.DUMMYFUNCTION("""COMPUTED_VALUE"""),45510.66666666667)</f>
        <v>45510.66667</v>
      </c>
      <c r="H151" s="1">
        <f>IFERROR(__xludf.DUMMYFUNCTION("""COMPUTED_VALUE"""),359.52)</f>
        <v>359.52</v>
      </c>
      <c r="J151" s="2">
        <f>IFERROR(__xludf.DUMMYFUNCTION("""COMPUTED_VALUE"""),45510.66666666667)</f>
        <v>45510.66667</v>
      </c>
      <c r="K151" s="1">
        <f>IFERROR(__xludf.DUMMYFUNCTION("""COMPUTED_VALUE"""),361.43)</f>
        <v>361.43</v>
      </c>
      <c r="M151" s="2">
        <f>IFERROR(__xludf.DUMMYFUNCTION("""COMPUTED_VALUE"""),45510.66666666667)</f>
        <v>45510.66667</v>
      </c>
      <c r="N151" s="1">
        <f>IFERROR(__xludf.DUMMYFUNCTION("""COMPUTED_VALUE"""),1.39242016E8)</f>
        <v>139242016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IFERROR(__xludf.DUMMYFUNCTION("""COMPUTED_VALUE"""),364.15)</f>
        <v>364.15</v>
      </c>
      <c r="D152" s="2">
        <f>IFERROR(__xludf.DUMMYFUNCTION("""COMPUTED_VALUE"""),45511.66666666667)</f>
        <v>45511.66667</v>
      </c>
      <c r="E152" s="1">
        <f>IFERROR(__xludf.DUMMYFUNCTION("""COMPUTED_VALUE"""),367.53)</f>
        <v>367.53</v>
      </c>
      <c r="G152" s="2">
        <f>IFERROR(__xludf.DUMMYFUNCTION("""COMPUTED_VALUE"""),45511.66666666667)</f>
        <v>45511.66667</v>
      </c>
      <c r="H152" s="1">
        <f>IFERROR(__xludf.DUMMYFUNCTION("""COMPUTED_VALUE"""),362.22)</f>
        <v>362.22</v>
      </c>
      <c r="J152" s="2">
        <f>IFERROR(__xludf.DUMMYFUNCTION("""COMPUTED_VALUE"""),45511.66666666667)</f>
        <v>45511.66667</v>
      </c>
      <c r="K152" s="1">
        <f>IFERROR(__xludf.DUMMYFUNCTION("""COMPUTED_VALUE"""),363.4)</f>
        <v>363.4</v>
      </c>
      <c r="M152" s="2">
        <f>IFERROR(__xludf.DUMMYFUNCTION("""COMPUTED_VALUE"""),45511.66666666667)</f>
        <v>45511.66667</v>
      </c>
      <c r="N152" s="1">
        <f>IFERROR(__xludf.DUMMYFUNCTION("""COMPUTED_VALUE"""),1.41935677E8)</f>
        <v>141935677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IFERROR(__xludf.DUMMYFUNCTION("""COMPUTED_VALUE"""),362.39)</f>
        <v>362.39</v>
      </c>
      <c r="D153" s="2">
        <f>IFERROR(__xludf.DUMMYFUNCTION("""COMPUTED_VALUE"""),45512.66666666667)</f>
        <v>45512.66667</v>
      </c>
      <c r="E153" s="1">
        <f>IFERROR(__xludf.DUMMYFUNCTION("""COMPUTED_VALUE"""),365.94)</f>
        <v>365.94</v>
      </c>
      <c r="G153" s="2">
        <f>IFERROR(__xludf.DUMMYFUNCTION("""COMPUTED_VALUE"""),45512.66666666667)</f>
        <v>45512.66667</v>
      </c>
      <c r="H153" s="1">
        <f>IFERROR(__xludf.DUMMYFUNCTION("""COMPUTED_VALUE"""),361.28)</f>
        <v>361.28</v>
      </c>
      <c r="J153" s="2">
        <f>IFERROR(__xludf.DUMMYFUNCTION("""COMPUTED_VALUE"""),45512.66666666667)</f>
        <v>45512.66667</v>
      </c>
      <c r="K153" s="1">
        <f>IFERROR(__xludf.DUMMYFUNCTION("""COMPUTED_VALUE"""),363.93)</f>
        <v>363.93</v>
      </c>
      <c r="M153" s="2">
        <f>IFERROR(__xludf.DUMMYFUNCTION("""COMPUTED_VALUE"""),45512.66666666667)</f>
        <v>45512.66667</v>
      </c>
      <c r="N153" s="1">
        <f>IFERROR(__xludf.DUMMYFUNCTION("""COMPUTED_VALUE"""),1.43406407E8)</f>
        <v>143406407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IFERROR(__xludf.DUMMYFUNCTION("""COMPUTED_VALUE"""),364.26)</f>
        <v>364.26</v>
      </c>
      <c r="D154" s="2">
        <f>IFERROR(__xludf.DUMMYFUNCTION("""COMPUTED_VALUE"""),45513.66666666667)</f>
        <v>45513.66667</v>
      </c>
      <c r="E154" s="1">
        <f>IFERROR(__xludf.DUMMYFUNCTION("""COMPUTED_VALUE"""),365.29)</f>
        <v>365.29</v>
      </c>
      <c r="G154" s="2">
        <f>IFERROR(__xludf.DUMMYFUNCTION("""COMPUTED_VALUE"""),45513.66666666667)</f>
        <v>45513.66667</v>
      </c>
      <c r="H154" s="1">
        <f>IFERROR(__xludf.DUMMYFUNCTION("""COMPUTED_VALUE"""),358.79)</f>
        <v>358.79</v>
      </c>
      <c r="J154" s="2">
        <f>IFERROR(__xludf.DUMMYFUNCTION("""COMPUTED_VALUE"""),45513.66666666667)</f>
        <v>45513.66667</v>
      </c>
      <c r="K154" s="1">
        <f>IFERROR(__xludf.DUMMYFUNCTION("""COMPUTED_VALUE"""),364.8)</f>
        <v>364.8</v>
      </c>
      <c r="M154" s="2">
        <f>IFERROR(__xludf.DUMMYFUNCTION("""COMPUTED_VALUE"""),45513.66666666667)</f>
        <v>45513.66667</v>
      </c>
      <c r="N154" s="1">
        <f>IFERROR(__xludf.DUMMYFUNCTION("""COMPUTED_VALUE"""),1.10179282E8)</f>
        <v>110179282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IFERROR(__xludf.DUMMYFUNCTION("""COMPUTED_VALUE"""),364.65)</f>
        <v>364.65</v>
      </c>
      <c r="D155" s="2">
        <f>IFERROR(__xludf.DUMMYFUNCTION("""COMPUTED_VALUE"""),45516.66666666667)</f>
        <v>45516.66667</v>
      </c>
      <c r="E155" s="1">
        <f>IFERROR(__xludf.DUMMYFUNCTION("""COMPUTED_VALUE"""),365.21)</f>
        <v>365.21</v>
      </c>
      <c r="G155" s="2">
        <f>IFERROR(__xludf.DUMMYFUNCTION("""COMPUTED_VALUE"""),45516.66666666667)</f>
        <v>45516.66667</v>
      </c>
      <c r="H155" s="1">
        <f>IFERROR(__xludf.DUMMYFUNCTION("""COMPUTED_VALUE"""),362.59)</f>
        <v>362.59</v>
      </c>
      <c r="J155" s="2">
        <f>IFERROR(__xludf.DUMMYFUNCTION("""COMPUTED_VALUE"""),45516.66666666667)</f>
        <v>45516.66667</v>
      </c>
      <c r="K155" s="1">
        <f>IFERROR(__xludf.DUMMYFUNCTION("""COMPUTED_VALUE"""),365.12)</f>
        <v>365.12</v>
      </c>
      <c r="M155" s="2">
        <f>IFERROR(__xludf.DUMMYFUNCTION("""COMPUTED_VALUE"""),45516.66666666667)</f>
        <v>45516.66667</v>
      </c>
      <c r="N155" s="1">
        <f>IFERROR(__xludf.DUMMYFUNCTION("""COMPUTED_VALUE"""),1.13648001E8)</f>
        <v>113648001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IFERROR(__xludf.DUMMYFUNCTION("""COMPUTED_VALUE"""),366.76)</f>
        <v>366.76</v>
      </c>
      <c r="D156" s="2">
        <f>IFERROR(__xludf.DUMMYFUNCTION("""COMPUTED_VALUE"""),45517.66666666667)</f>
        <v>45517.66667</v>
      </c>
      <c r="E156" s="1">
        <f>IFERROR(__xludf.DUMMYFUNCTION("""COMPUTED_VALUE"""),367.35)</f>
        <v>367.35</v>
      </c>
      <c r="G156" s="2">
        <f>IFERROR(__xludf.DUMMYFUNCTION("""COMPUTED_VALUE"""),45517.66666666667)</f>
        <v>45517.66667</v>
      </c>
      <c r="H156" s="1">
        <f>IFERROR(__xludf.DUMMYFUNCTION("""COMPUTED_VALUE"""),364.96)</f>
        <v>364.96</v>
      </c>
      <c r="J156" s="2">
        <f>IFERROR(__xludf.DUMMYFUNCTION("""COMPUTED_VALUE"""),45517.66666666667)</f>
        <v>45517.66667</v>
      </c>
      <c r="K156" s="1">
        <f>IFERROR(__xludf.DUMMYFUNCTION("""COMPUTED_VALUE"""),367.09)</f>
        <v>367.09</v>
      </c>
      <c r="M156" s="2">
        <f>IFERROR(__xludf.DUMMYFUNCTION("""COMPUTED_VALUE"""),45517.66666666667)</f>
        <v>45517.66667</v>
      </c>
      <c r="N156" s="1">
        <f>IFERROR(__xludf.DUMMYFUNCTION("""COMPUTED_VALUE"""),1.17321746E8)</f>
        <v>117321746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IFERROR(__xludf.DUMMYFUNCTION("""COMPUTED_VALUE"""),365.97)</f>
        <v>365.97</v>
      </c>
      <c r="D157" s="2">
        <f>IFERROR(__xludf.DUMMYFUNCTION("""COMPUTED_VALUE"""),45518.66666666667)</f>
        <v>45518.66667</v>
      </c>
      <c r="E157" s="1">
        <f>IFERROR(__xludf.DUMMYFUNCTION("""COMPUTED_VALUE"""),368.73)</f>
        <v>368.73</v>
      </c>
      <c r="G157" s="2">
        <f>IFERROR(__xludf.DUMMYFUNCTION("""COMPUTED_VALUE"""),45518.66666666667)</f>
        <v>45518.66667</v>
      </c>
      <c r="H157" s="1">
        <f>IFERROR(__xludf.DUMMYFUNCTION("""COMPUTED_VALUE"""),364.08)</f>
        <v>364.08</v>
      </c>
      <c r="J157" s="2">
        <f>IFERROR(__xludf.DUMMYFUNCTION("""COMPUTED_VALUE"""),45518.66666666667)</f>
        <v>45518.66667</v>
      </c>
      <c r="K157" s="1">
        <f>IFERROR(__xludf.DUMMYFUNCTION("""COMPUTED_VALUE"""),366.75)</f>
        <v>366.75</v>
      </c>
      <c r="M157" s="2">
        <f>IFERROR(__xludf.DUMMYFUNCTION("""COMPUTED_VALUE"""),45518.66666666667)</f>
        <v>45518.66667</v>
      </c>
      <c r="N157" s="1">
        <f>IFERROR(__xludf.DUMMYFUNCTION("""COMPUTED_VALUE"""),1.05393595E8)</f>
        <v>105393595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IFERROR(__xludf.DUMMYFUNCTION("""COMPUTED_VALUE"""),365.16)</f>
        <v>365.16</v>
      </c>
      <c r="D158" s="2">
        <f>IFERROR(__xludf.DUMMYFUNCTION("""COMPUTED_VALUE"""),45519.66666666667)</f>
        <v>45519.66667</v>
      </c>
      <c r="E158" s="1">
        <f>IFERROR(__xludf.DUMMYFUNCTION("""COMPUTED_VALUE"""),367.75)</f>
        <v>367.75</v>
      </c>
      <c r="G158" s="2">
        <f>IFERROR(__xludf.DUMMYFUNCTION("""COMPUTED_VALUE"""),45519.66666666667)</f>
        <v>45519.66667</v>
      </c>
      <c r="H158" s="1">
        <f>IFERROR(__xludf.DUMMYFUNCTION("""COMPUTED_VALUE"""),363.54)</f>
        <v>363.54</v>
      </c>
      <c r="J158" s="2">
        <f>IFERROR(__xludf.DUMMYFUNCTION("""COMPUTED_VALUE"""),45519.66666666667)</f>
        <v>45519.66667</v>
      </c>
      <c r="K158" s="1">
        <f>IFERROR(__xludf.DUMMYFUNCTION("""COMPUTED_VALUE"""),366.72)</f>
        <v>366.72</v>
      </c>
      <c r="M158" s="2">
        <f>IFERROR(__xludf.DUMMYFUNCTION("""COMPUTED_VALUE"""),45519.66666666667)</f>
        <v>45519.66667</v>
      </c>
      <c r="N158" s="1">
        <f>IFERROR(__xludf.DUMMYFUNCTION("""COMPUTED_VALUE"""),1.16629863E8)</f>
        <v>116629863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IFERROR(__xludf.DUMMYFUNCTION("""COMPUTED_VALUE"""),367.39)</f>
        <v>367.39</v>
      </c>
      <c r="D159" s="2">
        <f>IFERROR(__xludf.DUMMYFUNCTION("""COMPUTED_VALUE"""),45520.66666666667)</f>
        <v>45520.66667</v>
      </c>
      <c r="E159" s="1">
        <f>IFERROR(__xludf.DUMMYFUNCTION("""COMPUTED_VALUE"""),369.3)</f>
        <v>369.3</v>
      </c>
      <c r="G159" s="2">
        <f>IFERROR(__xludf.DUMMYFUNCTION("""COMPUTED_VALUE"""),45520.66666666667)</f>
        <v>45520.66667</v>
      </c>
      <c r="H159" s="1">
        <f>IFERROR(__xludf.DUMMYFUNCTION("""COMPUTED_VALUE"""),365.4)</f>
        <v>365.4</v>
      </c>
      <c r="J159" s="2">
        <f>IFERROR(__xludf.DUMMYFUNCTION("""COMPUTED_VALUE"""),45520.66666666667)</f>
        <v>45520.66667</v>
      </c>
      <c r="K159" s="1">
        <f>IFERROR(__xludf.DUMMYFUNCTION("""COMPUTED_VALUE"""),368.16)</f>
        <v>368.16</v>
      </c>
      <c r="M159" s="2">
        <f>IFERROR(__xludf.DUMMYFUNCTION("""COMPUTED_VALUE"""),45520.66666666667)</f>
        <v>45520.66667</v>
      </c>
      <c r="N159" s="1">
        <f>IFERROR(__xludf.DUMMYFUNCTION("""COMPUTED_VALUE"""),1.23030348E8)</f>
        <v>123030348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IFERROR(__xludf.DUMMYFUNCTION("""COMPUTED_VALUE"""),368.1)</f>
        <v>368.1</v>
      </c>
      <c r="D160" s="2">
        <f>IFERROR(__xludf.DUMMYFUNCTION("""COMPUTED_VALUE"""),45523.66666666667)</f>
        <v>45523.66667</v>
      </c>
      <c r="E160" s="1">
        <f>IFERROR(__xludf.DUMMYFUNCTION("""COMPUTED_VALUE"""),370.36)</f>
        <v>370.36</v>
      </c>
      <c r="G160" s="2">
        <f>IFERROR(__xludf.DUMMYFUNCTION("""COMPUTED_VALUE"""),45523.66666666667)</f>
        <v>45523.66667</v>
      </c>
      <c r="H160" s="1">
        <f>IFERROR(__xludf.DUMMYFUNCTION("""COMPUTED_VALUE"""),367.81)</f>
        <v>367.81</v>
      </c>
      <c r="J160" s="2">
        <f>IFERROR(__xludf.DUMMYFUNCTION("""COMPUTED_VALUE"""),45523.66666666667)</f>
        <v>45523.66667</v>
      </c>
      <c r="K160" s="1">
        <f>IFERROR(__xludf.DUMMYFUNCTION("""COMPUTED_VALUE"""),370.2)</f>
        <v>370.2</v>
      </c>
      <c r="M160" s="2">
        <f>IFERROR(__xludf.DUMMYFUNCTION("""COMPUTED_VALUE"""),45523.66666666667)</f>
        <v>45523.66667</v>
      </c>
      <c r="N160" s="1">
        <f>IFERROR(__xludf.DUMMYFUNCTION("""COMPUTED_VALUE"""),8.7914039E7)</f>
        <v>87914039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IFERROR(__xludf.DUMMYFUNCTION("""COMPUTED_VALUE"""),370.1)</f>
        <v>370.1</v>
      </c>
      <c r="D161" s="2">
        <f>IFERROR(__xludf.DUMMYFUNCTION("""COMPUTED_VALUE"""),45524.66666666667)</f>
        <v>45524.66667</v>
      </c>
      <c r="E161" s="1">
        <f>IFERROR(__xludf.DUMMYFUNCTION("""COMPUTED_VALUE"""),371.21)</f>
        <v>371.21</v>
      </c>
      <c r="G161" s="2">
        <f>IFERROR(__xludf.DUMMYFUNCTION("""COMPUTED_VALUE"""),45524.66666666667)</f>
        <v>45524.66667</v>
      </c>
      <c r="H161" s="1">
        <f>IFERROR(__xludf.DUMMYFUNCTION("""COMPUTED_VALUE"""),368.91)</f>
        <v>368.91</v>
      </c>
      <c r="J161" s="2">
        <f>IFERROR(__xludf.DUMMYFUNCTION("""COMPUTED_VALUE"""),45524.66666666667)</f>
        <v>45524.66667</v>
      </c>
      <c r="K161" s="1">
        <f>IFERROR(__xludf.DUMMYFUNCTION("""COMPUTED_VALUE"""),369.33)</f>
        <v>369.33</v>
      </c>
      <c r="M161" s="2">
        <f>IFERROR(__xludf.DUMMYFUNCTION("""COMPUTED_VALUE"""),45524.66666666667)</f>
        <v>45524.66667</v>
      </c>
      <c r="N161" s="1">
        <f>IFERROR(__xludf.DUMMYFUNCTION("""COMPUTED_VALUE"""),9.5107757E7)</f>
        <v>95107757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IFERROR(__xludf.DUMMYFUNCTION("""COMPUTED_VALUE"""),369.8)</f>
        <v>369.8</v>
      </c>
      <c r="D162" s="2">
        <f>IFERROR(__xludf.DUMMYFUNCTION("""COMPUTED_VALUE"""),45525.66666666667)</f>
        <v>45525.66667</v>
      </c>
      <c r="E162" s="1">
        <f>IFERROR(__xludf.DUMMYFUNCTION("""COMPUTED_VALUE"""),372.89)</f>
        <v>372.89</v>
      </c>
      <c r="G162" s="2">
        <f>IFERROR(__xludf.DUMMYFUNCTION("""COMPUTED_VALUE"""),45525.66666666667)</f>
        <v>45525.66667</v>
      </c>
      <c r="H162" s="1">
        <f>IFERROR(__xludf.DUMMYFUNCTION("""COMPUTED_VALUE"""),369.48)</f>
        <v>369.48</v>
      </c>
      <c r="J162" s="2">
        <f>IFERROR(__xludf.DUMMYFUNCTION("""COMPUTED_VALUE"""),45525.66666666667)</f>
        <v>45525.66667</v>
      </c>
      <c r="K162" s="1">
        <f>IFERROR(__xludf.DUMMYFUNCTION("""COMPUTED_VALUE"""),371.92)</f>
        <v>371.92</v>
      </c>
      <c r="M162" s="2">
        <f>IFERROR(__xludf.DUMMYFUNCTION("""COMPUTED_VALUE"""),45525.66666666667)</f>
        <v>45525.66667</v>
      </c>
      <c r="N162" s="1">
        <f>IFERROR(__xludf.DUMMYFUNCTION("""COMPUTED_VALUE"""),9.3011035E7)</f>
        <v>93011035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IFERROR(__xludf.DUMMYFUNCTION("""COMPUTED_VALUE"""),371.6)</f>
        <v>371.6</v>
      </c>
      <c r="D163" s="2">
        <f>IFERROR(__xludf.DUMMYFUNCTION("""COMPUTED_VALUE"""),45526.66666666667)</f>
        <v>45526.66667</v>
      </c>
      <c r="E163" s="1">
        <f>IFERROR(__xludf.DUMMYFUNCTION("""COMPUTED_VALUE"""),372.82)</f>
        <v>372.82</v>
      </c>
      <c r="G163" s="2">
        <f>IFERROR(__xludf.DUMMYFUNCTION("""COMPUTED_VALUE"""),45526.66666666667)</f>
        <v>45526.66667</v>
      </c>
      <c r="H163" s="1">
        <f>IFERROR(__xludf.DUMMYFUNCTION("""COMPUTED_VALUE"""),369.82)</f>
        <v>369.82</v>
      </c>
      <c r="J163" s="2">
        <f>IFERROR(__xludf.DUMMYFUNCTION("""COMPUTED_VALUE"""),45526.66666666667)</f>
        <v>45526.66667</v>
      </c>
      <c r="K163" s="1">
        <f>IFERROR(__xludf.DUMMYFUNCTION("""COMPUTED_VALUE"""),371.23)</f>
        <v>371.23</v>
      </c>
      <c r="M163" s="2">
        <f>IFERROR(__xludf.DUMMYFUNCTION("""COMPUTED_VALUE"""),45526.66666666667)</f>
        <v>45526.66667</v>
      </c>
      <c r="N163" s="1">
        <f>IFERROR(__xludf.DUMMYFUNCTION("""COMPUTED_VALUE"""),1.12368379E8)</f>
        <v>112368379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IFERROR(__xludf.DUMMYFUNCTION("""COMPUTED_VALUE"""),372.65)</f>
        <v>372.65</v>
      </c>
      <c r="D164" s="2">
        <f>IFERROR(__xludf.DUMMYFUNCTION("""COMPUTED_VALUE"""),45527.66666666667)</f>
        <v>45527.66667</v>
      </c>
      <c r="E164" s="1">
        <f>IFERROR(__xludf.DUMMYFUNCTION("""COMPUTED_VALUE"""),374.0)</f>
        <v>374</v>
      </c>
      <c r="G164" s="2">
        <f>IFERROR(__xludf.DUMMYFUNCTION("""COMPUTED_VALUE"""),45527.66666666667)</f>
        <v>45527.66667</v>
      </c>
      <c r="H164" s="1">
        <f>IFERROR(__xludf.DUMMYFUNCTION("""COMPUTED_VALUE"""),371.4)</f>
        <v>371.4</v>
      </c>
      <c r="J164" s="2">
        <f>IFERROR(__xludf.DUMMYFUNCTION("""COMPUTED_VALUE"""),45527.66666666667)</f>
        <v>45527.66667</v>
      </c>
      <c r="K164" s="1">
        <f>IFERROR(__xludf.DUMMYFUNCTION("""COMPUTED_VALUE"""),372.41)</f>
        <v>372.41</v>
      </c>
      <c r="M164" s="2">
        <f>IFERROR(__xludf.DUMMYFUNCTION("""COMPUTED_VALUE"""),45527.66666666667)</f>
        <v>45527.66667</v>
      </c>
      <c r="N164" s="1">
        <f>IFERROR(__xludf.DUMMYFUNCTION("""COMPUTED_VALUE"""),9.811584E7)</f>
        <v>98115840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IFERROR(__xludf.DUMMYFUNCTION("""COMPUTED_VALUE"""),373.65)</f>
        <v>373.65</v>
      </c>
      <c r="D165" s="2">
        <f>IFERROR(__xludf.DUMMYFUNCTION("""COMPUTED_VALUE"""),45530.66666666667)</f>
        <v>45530.66667</v>
      </c>
      <c r="E165" s="1">
        <f>IFERROR(__xludf.DUMMYFUNCTION("""COMPUTED_VALUE"""),376.24)</f>
        <v>376.24</v>
      </c>
      <c r="G165" s="2">
        <f>IFERROR(__xludf.DUMMYFUNCTION("""COMPUTED_VALUE"""),45530.66666666667)</f>
        <v>45530.66667</v>
      </c>
      <c r="H165" s="1">
        <f>IFERROR(__xludf.DUMMYFUNCTION("""COMPUTED_VALUE"""),373.65)</f>
        <v>373.65</v>
      </c>
      <c r="J165" s="2">
        <f>IFERROR(__xludf.DUMMYFUNCTION("""COMPUTED_VALUE"""),45530.66666666667)</f>
        <v>45530.66667</v>
      </c>
      <c r="K165" s="1">
        <f>IFERROR(__xludf.DUMMYFUNCTION("""COMPUTED_VALUE"""),374.61)</f>
        <v>374.61</v>
      </c>
      <c r="M165" s="2">
        <f>IFERROR(__xludf.DUMMYFUNCTION("""COMPUTED_VALUE"""),45530.66666666667)</f>
        <v>45530.66667</v>
      </c>
      <c r="N165" s="1">
        <f>IFERROR(__xludf.DUMMYFUNCTION("""COMPUTED_VALUE"""),9.660096E7)</f>
        <v>96600960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IFERROR(__xludf.DUMMYFUNCTION("""COMPUTED_VALUE"""),373.93)</f>
        <v>373.93</v>
      </c>
      <c r="D166" s="2">
        <f>IFERROR(__xludf.DUMMYFUNCTION("""COMPUTED_VALUE"""),45531.66666666667)</f>
        <v>45531.66667</v>
      </c>
      <c r="E166" s="1">
        <f>IFERROR(__xludf.DUMMYFUNCTION("""COMPUTED_VALUE"""),375.1)</f>
        <v>375.1</v>
      </c>
      <c r="G166" s="2">
        <f>IFERROR(__xludf.DUMMYFUNCTION("""COMPUTED_VALUE"""),45531.66666666667)</f>
        <v>45531.66667</v>
      </c>
      <c r="H166" s="1">
        <f>IFERROR(__xludf.DUMMYFUNCTION("""COMPUTED_VALUE"""),371.56)</f>
        <v>371.56</v>
      </c>
      <c r="J166" s="2">
        <f>IFERROR(__xludf.DUMMYFUNCTION("""COMPUTED_VALUE"""),45531.66666666667)</f>
        <v>45531.66667</v>
      </c>
      <c r="K166" s="1">
        <f>IFERROR(__xludf.DUMMYFUNCTION("""COMPUTED_VALUE"""),371.8)</f>
        <v>371.8</v>
      </c>
      <c r="M166" s="2">
        <f>IFERROR(__xludf.DUMMYFUNCTION("""COMPUTED_VALUE"""),45531.66666666667)</f>
        <v>45531.66667</v>
      </c>
      <c r="N166" s="1">
        <f>IFERROR(__xludf.DUMMYFUNCTION("""COMPUTED_VALUE"""),8.706264E7)</f>
        <v>87062640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IFERROR(__xludf.DUMMYFUNCTION("""COMPUTED_VALUE"""),372.68)</f>
        <v>372.68</v>
      </c>
      <c r="D167" s="2">
        <f>IFERROR(__xludf.DUMMYFUNCTION("""COMPUTED_VALUE"""),45532.66666666667)</f>
        <v>45532.66667</v>
      </c>
      <c r="E167" s="1">
        <f>IFERROR(__xludf.DUMMYFUNCTION("""COMPUTED_VALUE"""),374.9)</f>
        <v>374.9</v>
      </c>
      <c r="G167" s="2">
        <f>IFERROR(__xludf.DUMMYFUNCTION("""COMPUTED_VALUE"""),45532.66666666667)</f>
        <v>45532.66667</v>
      </c>
      <c r="H167" s="1">
        <f>IFERROR(__xludf.DUMMYFUNCTION("""COMPUTED_VALUE"""),371.51)</f>
        <v>371.51</v>
      </c>
      <c r="J167" s="2">
        <f>IFERROR(__xludf.DUMMYFUNCTION("""COMPUTED_VALUE"""),45532.66666666667)</f>
        <v>45532.66667</v>
      </c>
      <c r="K167" s="1">
        <f>IFERROR(__xludf.DUMMYFUNCTION("""COMPUTED_VALUE"""),371.81)</f>
        <v>371.81</v>
      </c>
      <c r="M167" s="2">
        <f>IFERROR(__xludf.DUMMYFUNCTION("""COMPUTED_VALUE"""),45532.66666666667)</f>
        <v>45532.66667</v>
      </c>
      <c r="N167" s="1">
        <f>IFERROR(__xludf.DUMMYFUNCTION("""COMPUTED_VALUE"""),1.00804242E8)</f>
        <v>100804242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IFERROR(__xludf.DUMMYFUNCTION("""COMPUTED_VALUE"""),372.43)</f>
        <v>372.43</v>
      </c>
      <c r="D168" s="2">
        <f>IFERROR(__xludf.DUMMYFUNCTION("""COMPUTED_VALUE"""),45533.66666666667)</f>
        <v>45533.66667</v>
      </c>
      <c r="E168" s="1">
        <f>IFERROR(__xludf.DUMMYFUNCTION("""COMPUTED_VALUE"""),373.97)</f>
        <v>373.97</v>
      </c>
      <c r="G168" s="2">
        <f>IFERROR(__xludf.DUMMYFUNCTION("""COMPUTED_VALUE"""),45533.66666666667)</f>
        <v>45533.66667</v>
      </c>
      <c r="H168" s="1">
        <f>IFERROR(__xludf.DUMMYFUNCTION("""COMPUTED_VALUE"""),369.37)</f>
        <v>369.37</v>
      </c>
      <c r="J168" s="2">
        <f>IFERROR(__xludf.DUMMYFUNCTION("""COMPUTED_VALUE"""),45533.66666666667)</f>
        <v>45533.66667</v>
      </c>
      <c r="K168" s="1">
        <f>IFERROR(__xludf.DUMMYFUNCTION("""COMPUTED_VALUE"""),373.67)</f>
        <v>373.67</v>
      </c>
      <c r="M168" s="2">
        <f>IFERROR(__xludf.DUMMYFUNCTION("""COMPUTED_VALUE"""),45533.66666666667)</f>
        <v>45533.66667</v>
      </c>
      <c r="N168" s="1">
        <f>IFERROR(__xludf.DUMMYFUNCTION("""COMPUTED_VALUE"""),1.14966493E8)</f>
        <v>114966493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IFERROR(__xludf.DUMMYFUNCTION("""COMPUTED_VALUE"""),373.68)</f>
        <v>373.68</v>
      </c>
      <c r="D169" s="2">
        <f>IFERROR(__xludf.DUMMYFUNCTION("""COMPUTED_VALUE"""),45534.66666666667)</f>
        <v>45534.66667</v>
      </c>
      <c r="E169" s="1">
        <f>IFERROR(__xludf.DUMMYFUNCTION("""COMPUTED_VALUE"""),376.46)</f>
        <v>376.46</v>
      </c>
      <c r="G169" s="2">
        <f>IFERROR(__xludf.DUMMYFUNCTION("""COMPUTED_VALUE"""),45534.66666666667)</f>
        <v>45534.66667</v>
      </c>
      <c r="H169" s="1">
        <f>IFERROR(__xludf.DUMMYFUNCTION("""COMPUTED_VALUE"""),372.53)</f>
        <v>372.53</v>
      </c>
      <c r="J169" s="2">
        <f>IFERROR(__xludf.DUMMYFUNCTION("""COMPUTED_VALUE"""),45534.66666666667)</f>
        <v>45534.66667</v>
      </c>
      <c r="K169" s="1">
        <f>IFERROR(__xludf.DUMMYFUNCTION("""COMPUTED_VALUE"""),376.01)</f>
        <v>376.01</v>
      </c>
      <c r="M169" s="2">
        <f>IFERROR(__xludf.DUMMYFUNCTION("""COMPUTED_VALUE"""),45534.66666666667)</f>
        <v>45534.66667</v>
      </c>
      <c r="N169" s="1">
        <f>IFERROR(__xludf.DUMMYFUNCTION("""COMPUTED_VALUE"""),1.29048012E8)</f>
        <v>129048012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IFERROR(__xludf.DUMMYFUNCTION("""COMPUTED_VALUE"""),375.81)</f>
        <v>375.81</v>
      </c>
      <c r="D170" s="2">
        <f>IFERROR(__xludf.DUMMYFUNCTION("""COMPUTED_VALUE"""),45538.66666666667)</f>
        <v>45538.66667</v>
      </c>
      <c r="E170" s="1">
        <f>IFERROR(__xludf.DUMMYFUNCTION("""COMPUTED_VALUE"""),378.12)</f>
        <v>378.12</v>
      </c>
      <c r="G170" s="2">
        <f>IFERROR(__xludf.DUMMYFUNCTION("""COMPUTED_VALUE"""),45538.66666666667)</f>
        <v>45538.66667</v>
      </c>
      <c r="H170" s="1">
        <f>IFERROR(__xludf.DUMMYFUNCTION("""COMPUTED_VALUE"""),374.26)</f>
        <v>374.26</v>
      </c>
      <c r="J170" s="2">
        <f>IFERROR(__xludf.DUMMYFUNCTION("""COMPUTED_VALUE"""),45538.66666666667)</f>
        <v>45538.66667</v>
      </c>
      <c r="K170" s="1">
        <f>IFERROR(__xludf.DUMMYFUNCTION("""COMPUTED_VALUE"""),375.6)</f>
        <v>375.6</v>
      </c>
      <c r="M170" s="2">
        <f>IFERROR(__xludf.DUMMYFUNCTION("""COMPUTED_VALUE"""),45538.66666666667)</f>
        <v>45538.66667</v>
      </c>
      <c r="N170" s="1">
        <f>IFERROR(__xludf.DUMMYFUNCTION("""COMPUTED_VALUE"""),1.31329906E8)</f>
        <v>131329906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IFERROR(__xludf.DUMMYFUNCTION("""COMPUTED_VALUE"""),377.05)</f>
        <v>377.05</v>
      </c>
      <c r="D171" s="2">
        <f>IFERROR(__xludf.DUMMYFUNCTION("""COMPUTED_VALUE"""),45539.66666666667)</f>
        <v>45539.66667</v>
      </c>
      <c r="E171" s="1">
        <f>IFERROR(__xludf.DUMMYFUNCTION("""COMPUTED_VALUE"""),381.29)</f>
        <v>381.29</v>
      </c>
      <c r="G171" s="2">
        <f>IFERROR(__xludf.DUMMYFUNCTION("""COMPUTED_VALUE"""),45539.66666666667)</f>
        <v>45539.66667</v>
      </c>
      <c r="H171" s="1">
        <f>IFERROR(__xludf.DUMMYFUNCTION("""COMPUTED_VALUE"""),376.83)</f>
        <v>376.83</v>
      </c>
      <c r="J171" s="2">
        <f>IFERROR(__xludf.DUMMYFUNCTION("""COMPUTED_VALUE"""),45539.66666666667)</f>
        <v>45539.66667</v>
      </c>
      <c r="K171" s="1">
        <f>IFERROR(__xludf.DUMMYFUNCTION("""COMPUTED_VALUE"""),378.69)</f>
        <v>378.69</v>
      </c>
      <c r="M171" s="2">
        <f>IFERROR(__xludf.DUMMYFUNCTION("""COMPUTED_VALUE"""),45539.66666666667)</f>
        <v>45539.66667</v>
      </c>
      <c r="N171" s="1">
        <f>IFERROR(__xludf.DUMMYFUNCTION("""COMPUTED_VALUE"""),1.25710394E8)</f>
        <v>125710394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IFERROR(__xludf.DUMMYFUNCTION("""COMPUTED_VALUE"""),381.72)</f>
        <v>381.72</v>
      </c>
      <c r="D172" s="2">
        <f>IFERROR(__xludf.DUMMYFUNCTION("""COMPUTED_VALUE"""),45540.66666666667)</f>
        <v>45540.66667</v>
      </c>
      <c r="E172" s="1">
        <f>IFERROR(__xludf.DUMMYFUNCTION("""COMPUTED_VALUE"""),381.74)</f>
        <v>381.74</v>
      </c>
      <c r="G172" s="2">
        <f>IFERROR(__xludf.DUMMYFUNCTION("""COMPUTED_VALUE"""),45540.66666666667)</f>
        <v>45540.66667</v>
      </c>
      <c r="H172" s="1">
        <f>IFERROR(__xludf.DUMMYFUNCTION("""COMPUTED_VALUE"""),376.65)</f>
        <v>376.65</v>
      </c>
      <c r="J172" s="2">
        <f>IFERROR(__xludf.DUMMYFUNCTION("""COMPUTED_VALUE"""),45540.66666666667)</f>
        <v>45540.66667</v>
      </c>
      <c r="K172" s="1">
        <f>IFERROR(__xludf.DUMMYFUNCTION("""COMPUTED_VALUE"""),377.61)</f>
        <v>377.61</v>
      </c>
      <c r="M172" s="2">
        <f>IFERROR(__xludf.DUMMYFUNCTION("""COMPUTED_VALUE"""),45540.66666666667)</f>
        <v>45540.66667</v>
      </c>
      <c r="N172" s="1">
        <f>IFERROR(__xludf.DUMMYFUNCTION("""COMPUTED_VALUE"""),1.20038073E8)</f>
        <v>120038073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IFERROR(__xludf.DUMMYFUNCTION("""COMPUTED_VALUE"""),378.07)</f>
        <v>378.07</v>
      </c>
      <c r="D173" s="2">
        <f>IFERROR(__xludf.DUMMYFUNCTION("""COMPUTED_VALUE"""),45541.66666666667)</f>
        <v>45541.66667</v>
      </c>
      <c r="E173" s="1">
        <f>IFERROR(__xludf.DUMMYFUNCTION("""COMPUTED_VALUE"""),379.03)</f>
        <v>379.03</v>
      </c>
      <c r="G173" s="2">
        <f>IFERROR(__xludf.DUMMYFUNCTION("""COMPUTED_VALUE"""),45541.66666666667)</f>
        <v>45541.66667</v>
      </c>
      <c r="H173" s="1">
        <f>IFERROR(__xludf.DUMMYFUNCTION("""COMPUTED_VALUE"""),374.01)</f>
        <v>374.01</v>
      </c>
      <c r="J173" s="2">
        <f>IFERROR(__xludf.DUMMYFUNCTION("""COMPUTED_VALUE"""),45541.66666666667)</f>
        <v>45541.66667</v>
      </c>
      <c r="K173" s="1">
        <f>IFERROR(__xludf.DUMMYFUNCTION("""COMPUTED_VALUE"""),374.03)</f>
        <v>374.03</v>
      </c>
      <c r="M173" s="2">
        <f>IFERROR(__xludf.DUMMYFUNCTION("""COMPUTED_VALUE"""),45541.66666666667)</f>
        <v>45541.66667</v>
      </c>
      <c r="N173" s="1">
        <f>IFERROR(__xludf.DUMMYFUNCTION("""COMPUTED_VALUE"""),1.20935712E8)</f>
        <v>120935712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IFERROR(__xludf.DUMMYFUNCTION("""COMPUTED_VALUE"""),375.19)</f>
        <v>375.19</v>
      </c>
      <c r="D174" s="2">
        <f>IFERROR(__xludf.DUMMYFUNCTION("""COMPUTED_VALUE"""),45544.66666666667)</f>
        <v>45544.66667</v>
      </c>
      <c r="E174" s="1">
        <f>IFERROR(__xludf.DUMMYFUNCTION("""COMPUTED_VALUE"""),377.55)</f>
        <v>377.55</v>
      </c>
      <c r="G174" s="2">
        <f>IFERROR(__xludf.DUMMYFUNCTION("""COMPUTED_VALUE"""),45544.66666666667)</f>
        <v>45544.66667</v>
      </c>
      <c r="H174" s="1">
        <f>IFERROR(__xludf.DUMMYFUNCTION("""COMPUTED_VALUE"""),373.3)</f>
        <v>373.3</v>
      </c>
      <c r="J174" s="2">
        <f>IFERROR(__xludf.DUMMYFUNCTION("""COMPUTED_VALUE"""),45544.66666666667)</f>
        <v>45544.66667</v>
      </c>
      <c r="K174" s="1">
        <f>IFERROR(__xludf.DUMMYFUNCTION("""COMPUTED_VALUE"""),377.53)</f>
        <v>377.53</v>
      </c>
      <c r="M174" s="2">
        <f>IFERROR(__xludf.DUMMYFUNCTION("""COMPUTED_VALUE"""),45544.66666666667)</f>
        <v>45544.66667</v>
      </c>
      <c r="N174" s="1">
        <f>IFERROR(__xludf.DUMMYFUNCTION("""COMPUTED_VALUE"""),1.2650288E8)</f>
        <v>126502880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IFERROR(__xludf.DUMMYFUNCTION("""COMPUTED_VALUE"""),378.27)</f>
        <v>378.27</v>
      </c>
      <c r="D175" s="2">
        <f>IFERROR(__xludf.DUMMYFUNCTION("""COMPUTED_VALUE"""),45545.66666666667)</f>
        <v>45545.66667</v>
      </c>
      <c r="E175" s="1">
        <f>IFERROR(__xludf.DUMMYFUNCTION("""COMPUTED_VALUE"""),380.83)</f>
        <v>380.83</v>
      </c>
      <c r="G175" s="2">
        <f>IFERROR(__xludf.DUMMYFUNCTION("""COMPUTED_VALUE"""),45545.66666666667)</f>
        <v>45545.66667</v>
      </c>
      <c r="H175" s="1">
        <f>IFERROR(__xludf.DUMMYFUNCTION("""COMPUTED_VALUE"""),377.1)</f>
        <v>377.1</v>
      </c>
      <c r="J175" s="2">
        <f>IFERROR(__xludf.DUMMYFUNCTION("""COMPUTED_VALUE"""),45545.66666666667)</f>
        <v>45545.66667</v>
      </c>
      <c r="K175" s="1">
        <f>IFERROR(__xludf.DUMMYFUNCTION("""COMPUTED_VALUE"""),379.36)</f>
        <v>379.36</v>
      </c>
      <c r="M175" s="2">
        <f>IFERROR(__xludf.DUMMYFUNCTION("""COMPUTED_VALUE"""),45545.66666666667)</f>
        <v>45545.66667</v>
      </c>
      <c r="N175" s="1">
        <f>IFERROR(__xludf.DUMMYFUNCTION("""COMPUTED_VALUE"""),1.343739E8)</f>
        <v>134373900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IFERROR(__xludf.DUMMYFUNCTION("""COMPUTED_VALUE"""),378.96)</f>
        <v>378.96</v>
      </c>
      <c r="D176" s="2">
        <f>IFERROR(__xludf.DUMMYFUNCTION("""COMPUTED_VALUE"""),45546.66666666667)</f>
        <v>45546.66667</v>
      </c>
      <c r="E176" s="1">
        <f>IFERROR(__xludf.DUMMYFUNCTION("""COMPUTED_VALUE"""),380.57)</f>
        <v>380.57</v>
      </c>
      <c r="G176" s="2">
        <f>IFERROR(__xludf.DUMMYFUNCTION("""COMPUTED_VALUE"""),45546.66666666667)</f>
        <v>45546.66667</v>
      </c>
      <c r="H176" s="1">
        <f>IFERROR(__xludf.DUMMYFUNCTION("""COMPUTED_VALUE"""),374.99)</f>
        <v>374.99</v>
      </c>
      <c r="J176" s="2">
        <f>IFERROR(__xludf.DUMMYFUNCTION("""COMPUTED_VALUE"""),45546.66666666667)</f>
        <v>45546.66667</v>
      </c>
      <c r="K176" s="1">
        <f>IFERROR(__xludf.DUMMYFUNCTION("""COMPUTED_VALUE"""),380.36)</f>
        <v>380.36</v>
      </c>
      <c r="M176" s="2">
        <f>IFERROR(__xludf.DUMMYFUNCTION("""COMPUTED_VALUE"""),45546.66666666667)</f>
        <v>45546.66667</v>
      </c>
      <c r="N176" s="1">
        <f>IFERROR(__xludf.DUMMYFUNCTION("""COMPUTED_VALUE"""),1.36647145E8)</f>
        <v>136647145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IFERROR(__xludf.DUMMYFUNCTION("""COMPUTED_VALUE"""),380.45)</f>
        <v>380.45</v>
      </c>
      <c r="D177" s="2">
        <f>IFERROR(__xludf.DUMMYFUNCTION("""COMPUTED_VALUE"""),45547.66666666667)</f>
        <v>45547.66667</v>
      </c>
      <c r="E177" s="1">
        <f>IFERROR(__xludf.DUMMYFUNCTION("""COMPUTED_VALUE"""),381.58)</f>
        <v>381.58</v>
      </c>
      <c r="G177" s="2">
        <f>IFERROR(__xludf.DUMMYFUNCTION("""COMPUTED_VALUE"""),45547.66666666667)</f>
        <v>45547.66667</v>
      </c>
      <c r="H177" s="1">
        <f>IFERROR(__xludf.DUMMYFUNCTION("""COMPUTED_VALUE"""),378.85)</f>
        <v>378.85</v>
      </c>
      <c r="J177" s="2">
        <f>IFERROR(__xludf.DUMMYFUNCTION("""COMPUTED_VALUE"""),45547.66666666667)</f>
        <v>45547.66667</v>
      </c>
      <c r="K177" s="1">
        <f>IFERROR(__xludf.DUMMYFUNCTION("""COMPUTED_VALUE"""),380.91)</f>
        <v>380.91</v>
      </c>
      <c r="M177" s="2">
        <f>IFERROR(__xludf.DUMMYFUNCTION("""COMPUTED_VALUE"""),45547.66666666667)</f>
        <v>45547.66667</v>
      </c>
      <c r="N177" s="1">
        <f>IFERROR(__xludf.DUMMYFUNCTION("""COMPUTED_VALUE"""),1.33604411E8)</f>
        <v>133604411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IFERROR(__xludf.DUMMYFUNCTION("""COMPUTED_VALUE"""),381.96)</f>
        <v>381.96</v>
      </c>
      <c r="D178" s="2">
        <f>IFERROR(__xludf.DUMMYFUNCTION("""COMPUTED_VALUE"""),45548.66666666667)</f>
        <v>45548.66667</v>
      </c>
      <c r="E178" s="1">
        <f>IFERROR(__xludf.DUMMYFUNCTION("""COMPUTED_VALUE"""),386.46)</f>
        <v>386.46</v>
      </c>
      <c r="G178" s="2">
        <f>IFERROR(__xludf.DUMMYFUNCTION("""COMPUTED_VALUE"""),45548.66666666667)</f>
        <v>45548.66667</v>
      </c>
      <c r="H178" s="1">
        <f>IFERROR(__xludf.DUMMYFUNCTION("""COMPUTED_VALUE"""),380.92)</f>
        <v>380.92</v>
      </c>
      <c r="J178" s="2">
        <f>IFERROR(__xludf.DUMMYFUNCTION("""COMPUTED_VALUE"""),45548.66666666667)</f>
        <v>45548.66667</v>
      </c>
      <c r="K178" s="1">
        <f>IFERROR(__xludf.DUMMYFUNCTION("""COMPUTED_VALUE"""),386.41)</f>
        <v>386.41</v>
      </c>
      <c r="M178" s="2">
        <f>IFERROR(__xludf.DUMMYFUNCTION("""COMPUTED_VALUE"""),45548.66666666667)</f>
        <v>45548.66667</v>
      </c>
      <c r="N178" s="1">
        <f>IFERROR(__xludf.DUMMYFUNCTION("""COMPUTED_VALUE"""),1.1134488E8)</f>
        <v>111344880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IFERROR(__xludf.DUMMYFUNCTION("""COMPUTED_VALUE"""),387.95)</f>
        <v>387.95</v>
      </c>
      <c r="D179" s="2">
        <f>IFERROR(__xludf.DUMMYFUNCTION("""COMPUTED_VALUE"""),45551.66666666667)</f>
        <v>45551.66667</v>
      </c>
      <c r="E179" s="1">
        <f>IFERROR(__xludf.DUMMYFUNCTION("""COMPUTED_VALUE"""),390.36)</f>
        <v>390.36</v>
      </c>
      <c r="G179" s="2">
        <f>IFERROR(__xludf.DUMMYFUNCTION("""COMPUTED_VALUE"""),45551.66666666667)</f>
        <v>45551.66667</v>
      </c>
      <c r="H179" s="1">
        <f>IFERROR(__xludf.DUMMYFUNCTION("""COMPUTED_VALUE"""),386.74)</f>
        <v>386.74</v>
      </c>
      <c r="J179" s="2">
        <f>IFERROR(__xludf.DUMMYFUNCTION("""COMPUTED_VALUE"""),45551.66666666667)</f>
        <v>45551.66667</v>
      </c>
      <c r="K179" s="1">
        <f>IFERROR(__xludf.DUMMYFUNCTION("""COMPUTED_VALUE"""),389.28)</f>
        <v>389.28</v>
      </c>
      <c r="M179" s="2">
        <f>IFERROR(__xludf.DUMMYFUNCTION("""COMPUTED_VALUE"""),45551.66666666667)</f>
        <v>45551.66667</v>
      </c>
      <c r="N179" s="1">
        <f>IFERROR(__xludf.DUMMYFUNCTION("""COMPUTED_VALUE"""),1.20888817E8)</f>
        <v>120888817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IFERROR(__xludf.DUMMYFUNCTION("""COMPUTED_VALUE"""),389.55)</f>
        <v>389.55</v>
      </c>
      <c r="D180" s="2">
        <f>IFERROR(__xludf.DUMMYFUNCTION("""COMPUTED_VALUE"""),45552.66666666667)</f>
        <v>45552.66667</v>
      </c>
      <c r="E180" s="1">
        <f>IFERROR(__xludf.DUMMYFUNCTION("""COMPUTED_VALUE"""),390.54)</f>
        <v>390.54</v>
      </c>
      <c r="G180" s="2">
        <f>IFERROR(__xludf.DUMMYFUNCTION("""COMPUTED_VALUE"""),45552.66666666667)</f>
        <v>45552.66667</v>
      </c>
      <c r="H180" s="1">
        <f>IFERROR(__xludf.DUMMYFUNCTION("""COMPUTED_VALUE"""),387.84)</f>
        <v>387.84</v>
      </c>
      <c r="J180" s="2">
        <f>IFERROR(__xludf.DUMMYFUNCTION("""COMPUTED_VALUE"""),45552.66666666667)</f>
        <v>45552.66667</v>
      </c>
      <c r="K180" s="1">
        <f>IFERROR(__xludf.DUMMYFUNCTION("""COMPUTED_VALUE"""),388.91)</f>
        <v>388.91</v>
      </c>
      <c r="M180" s="2">
        <f>IFERROR(__xludf.DUMMYFUNCTION("""COMPUTED_VALUE"""),45552.66666666667)</f>
        <v>45552.66667</v>
      </c>
      <c r="N180" s="1">
        <f>IFERROR(__xludf.DUMMYFUNCTION("""COMPUTED_VALUE"""),1.11566412E8)</f>
        <v>111566412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IFERROR(__xludf.DUMMYFUNCTION("""COMPUTED_VALUE"""),388.27)</f>
        <v>388.27</v>
      </c>
      <c r="D181" s="2">
        <f>IFERROR(__xludf.DUMMYFUNCTION("""COMPUTED_VALUE"""),45553.66666666667)</f>
        <v>45553.66667</v>
      </c>
      <c r="E181" s="1">
        <f>IFERROR(__xludf.DUMMYFUNCTION("""COMPUTED_VALUE"""),389.4)</f>
        <v>389.4</v>
      </c>
      <c r="G181" s="2">
        <f>IFERROR(__xludf.DUMMYFUNCTION("""COMPUTED_VALUE"""),45553.66666666667)</f>
        <v>45553.66667</v>
      </c>
      <c r="H181" s="1">
        <f>IFERROR(__xludf.DUMMYFUNCTION("""COMPUTED_VALUE"""),384.76)</f>
        <v>384.76</v>
      </c>
      <c r="J181" s="2">
        <f>IFERROR(__xludf.DUMMYFUNCTION("""COMPUTED_VALUE"""),45553.66666666667)</f>
        <v>45553.66667</v>
      </c>
      <c r="K181" s="1">
        <f>IFERROR(__xludf.DUMMYFUNCTION("""COMPUTED_VALUE"""),386.02)</f>
        <v>386.02</v>
      </c>
      <c r="M181" s="2">
        <f>IFERROR(__xludf.DUMMYFUNCTION("""COMPUTED_VALUE"""),45553.66666666667)</f>
        <v>45553.66667</v>
      </c>
      <c r="N181" s="1">
        <f>IFERROR(__xludf.DUMMYFUNCTION("""COMPUTED_VALUE"""),1.27861693E8)</f>
        <v>127861693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IFERROR(__xludf.DUMMYFUNCTION("""COMPUTED_VALUE"""),385.24)</f>
        <v>385.24</v>
      </c>
      <c r="D182" s="2">
        <f>IFERROR(__xludf.DUMMYFUNCTION("""COMPUTED_VALUE"""),45554.66666666667)</f>
        <v>45554.66667</v>
      </c>
      <c r="E182" s="1">
        <f>IFERROR(__xludf.DUMMYFUNCTION("""COMPUTED_VALUE"""),385.87)</f>
        <v>385.87</v>
      </c>
      <c r="G182" s="2">
        <f>IFERROR(__xludf.DUMMYFUNCTION("""COMPUTED_VALUE"""),45554.66666666667)</f>
        <v>45554.66667</v>
      </c>
      <c r="H182" s="1">
        <f>IFERROR(__xludf.DUMMYFUNCTION("""COMPUTED_VALUE"""),380.87)</f>
        <v>380.87</v>
      </c>
      <c r="J182" s="2">
        <f>IFERROR(__xludf.DUMMYFUNCTION("""COMPUTED_VALUE"""),45554.66666666667)</f>
        <v>45554.66667</v>
      </c>
      <c r="K182" s="1">
        <f>IFERROR(__xludf.DUMMYFUNCTION("""COMPUTED_VALUE"""),383.85)</f>
        <v>383.85</v>
      </c>
      <c r="M182" s="2">
        <f>IFERROR(__xludf.DUMMYFUNCTION("""COMPUTED_VALUE"""),45554.66666666667)</f>
        <v>45554.66667</v>
      </c>
      <c r="N182" s="1">
        <f>IFERROR(__xludf.DUMMYFUNCTION("""COMPUTED_VALUE"""),1.62763207E8)</f>
        <v>162763207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IFERROR(__xludf.DUMMYFUNCTION("""COMPUTED_VALUE"""),388.34)</f>
        <v>388.34</v>
      </c>
      <c r="D183" s="2">
        <f>IFERROR(__xludf.DUMMYFUNCTION("""COMPUTED_VALUE"""),45555.66666666667)</f>
        <v>45555.66667</v>
      </c>
      <c r="E183" s="1">
        <f>IFERROR(__xludf.DUMMYFUNCTION("""COMPUTED_VALUE"""),394.11)</f>
        <v>394.11</v>
      </c>
      <c r="G183" s="2">
        <f>IFERROR(__xludf.DUMMYFUNCTION("""COMPUTED_VALUE"""),45555.66666666667)</f>
        <v>45555.66667</v>
      </c>
      <c r="H183" s="1">
        <f>IFERROR(__xludf.DUMMYFUNCTION("""COMPUTED_VALUE"""),387.96)</f>
        <v>387.96</v>
      </c>
      <c r="J183" s="2">
        <f>IFERROR(__xludf.DUMMYFUNCTION("""COMPUTED_VALUE"""),45555.66666666667)</f>
        <v>45555.66667</v>
      </c>
      <c r="K183" s="1">
        <f>IFERROR(__xludf.DUMMYFUNCTION("""COMPUTED_VALUE"""),393.47)</f>
        <v>393.47</v>
      </c>
      <c r="M183" s="2">
        <f>IFERROR(__xludf.DUMMYFUNCTION("""COMPUTED_VALUE"""),45555.66666666667)</f>
        <v>45555.66667</v>
      </c>
      <c r="N183" s="1">
        <f>IFERROR(__xludf.DUMMYFUNCTION("""COMPUTED_VALUE"""),3.13425592E8)</f>
        <v>313425592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IFERROR(__xludf.DUMMYFUNCTION("""COMPUTED_VALUE"""),395.71)</f>
        <v>395.71</v>
      </c>
      <c r="D184" s="2">
        <f>IFERROR(__xludf.DUMMYFUNCTION("""COMPUTED_VALUE"""),45558.66666666667)</f>
        <v>45558.66667</v>
      </c>
      <c r="E184" s="1">
        <f>IFERROR(__xludf.DUMMYFUNCTION("""COMPUTED_VALUE"""),397.46)</f>
        <v>397.46</v>
      </c>
      <c r="G184" s="2">
        <f>IFERROR(__xludf.DUMMYFUNCTION("""COMPUTED_VALUE"""),45558.66666666667)</f>
        <v>45558.66667</v>
      </c>
      <c r="H184" s="1">
        <f>IFERROR(__xludf.DUMMYFUNCTION("""COMPUTED_VALUE"""),394.36)</f>
        <v>394.36</v>
      </c>
      <c r="J184" s="2">
        <f>IFERROR(__xludf.DUMMYFUNCTION("""COMPUTED_VALUE"""),45558.66666666667)</f>
        <v>45558.66667</v>
      </c>
      <c r="K184" s="1">
        <f>IFERROR(__xludf.DUMMYFUNCTION("""COMPUTED_VALUE"""),397.25)</f>
        <v>397.25</v>
      </c>
      <c r="M184" s="2">
        <f>IFERROR(__xludf.DUMMYFUNCTION("""COMPUTED_VALUE"""),45558.66666666667)</f>
        <v>45558.66667</v>
      </c>
      <c r="N184" s="1">
        <f>IFERROR(__xludf.DUMMYFUNCTION("""COMPUTED_VALUE"""),1.40668168E8)</f>
        <v>140668168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IFERROR(__xludf.DUMMYFUNCTION("""COMPUTED_VALUE"""),394.91)</f>
        <v>394.91</v>
      </c>
      <c r="D185" s="2">
        <f>IFERROR(__xludf.DUMMYFUNCTION("""COMPUTED_VALUE"""),45559.66666666667)</f>
        <v>45559.66667</v>
      </c>
      <c r="E185" s="1">
        <f>IFERROR(__xludf.DUMMYFUNCTION("""COMPUTED_VALUE"""),399.33)</f>
        <v>399.33</v>
      </c>
      <c r="G185" s="2">
        <f>IFERROR(__xludf.DUMMYFUNCTION("""COMPUTED_VALUE"""),45559.66666666667)</f>
        <v>45559.66667</v>
      </c>
      <c r="H185" s="1">
        <f>IFERROR(__xludf.DUMMYFUNCTION("""COMPUTED_VALUE"""),393.76)</f>
        <v>393.76</v>
      </c>
      <c r="J185" s="2">
        <f>IFERROR(__xludf.DUMMYFUNCTION("""COMPUTED_VALUE"""),45559.66666666667)</f>
        <v>45559.66667</v>
      </c>
      <c r="K185" s="1">
        <f>IFERROR(__xludf.DUMMYFUNCTION("""COMPUTED_VALUE"""),394.31)</f>
        <v>394.31</v>
      </c>
      <c r="M185" s="2">
        <f>IFERROR(__xludf.DUMMYFUNCTION("""COMPUTED_VALUE"""),45559.66666666667)</f>
        <v>45559.66667</v>
      </c>
      <c r="N185" s="1">
        <f>IFERROR(__xludf.DUMMYFUNCTION("""COMPUTED_VALUE"""),1.42086184E8)</f>
        <v>142086184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IFERROR(__xludf.DUMMYFUNCTION("""COMPUTED_VALUE"""),396.09)</f>
        <v>396.09</v>
      </c>
      <c r="D186" s="2">
        <f>IFERROR(__xludf.DUMMYFUNCTION("""COMPUTED_VALUE"""),45560.66666666667)</f>
        <v>45560.66667</v>
      </c>
      <c r="E186" s="1">
        <f>IFERROR(__xludf.DUMMYFUNCTION("""COMPUTED_VALUE"""),397.5)</f>
        <v>397.5</v>
      </c>
      <c r="G186" s="2">
        <f>IFERROR(__xludf.DUMMYFUNCTION("""COMPUTED_VALUE"""),45560.66666666667)</f>
        <v>45560.66667</v>
      </c>
      <c r="H186" s="1">
        <f>IFERROR(__xludf.DUMMYFUNCTION("""COMPUTED_VALUE"""),393.14)</f>
        <v>393.14</v>
      </c>
      <c r="J186" s="2">
        <f>IFERROR(__xludf.DUMMYFUNCTION("""COMPUTED_VALUE"""),45560.66666666667)</f>
        <v>45560.66667</v>
      </c>
      <c r="K186" s="1">
        <f>IFERROR(__xludf.DUMMYFUNCTION("""COMPUTED_VALUE"""),396.34)</f>
        <v>396.34</v>
      </c>
      <c r="M186" s="2">
        <f>IFERROR(__xludf.DUMMYFUNCTION("""COMPUTED_VALUE"""),45560.66666666667)</f>
        <v>45560.66667</v>
      </c>
      <c r="N186" s="1">
        <f>IFERROR(__xludf.DUMMYFUNCTION("""COMPUTED_VALUE"""),1.27969943E8)</f>
        <v>127969943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IFERROR(__xludf.DUMMYFUNCTION("""COMPUTED_VALUE"""),395.42)</f>
        <v>395.42</v>
      </c>
      <c r="D187" s="2">
        <f>IFERROR(__xludf.DUMMYFUNCTION("""COMPUTED_VALUE"""),45561.66666666667)</f>
        <v>45561.66667</v>
      </c>
      <c r="E187" s="1">
        <f>IFERROR(__xludf.DUMMYFUNCTION("""COMPUTED_VALUE"""),396.98)</f>
        <v>396.98</v>
      </c>
      <c r="G187" s="2">
        <f>IFERROR(__xludf.DUMMYFUNCTION("""COMPUTED_VALUE"""),45561.66666666667)</f>
        <v>45561.66667</v>
      </c>
      <c r="H187" s="1">
        <f>IFERROR(__xludf.DUMMYFUNCTION("""COMPUTED_VALUE"""),392.51)</f>
        <v>392.51</v>
      </c>
      <c r="J187" s="2">
        <f>IFERROR(__xludf.DUMMYFUNCTION("""COMPUTED_VALUE"""),45561.66666666667)</f>
        <v>45561.66667</v>
      </c>
      <c r="K187" s="1">
        <f>IFERROR(__xludf.DUMMYFUNCTION("""COMPUTED_VALUE"""),393.54)</f>
        <v>393.54</v>
      </c>
      <c r="M187" s="2">
        <f>IFERROR(__xludf.DUMMYFUNCTION("""COMPUTED_VALUE"""),45561.66666666667)</f>
        <v>45561.66667</v>
      </c>
      <c r="N187" s="1">
        <f>IFERROR(__xludf.DUMMYFUNCTION("""COMPUTED_VALUE"""),1.06770592E8)</f>
        <v>106770592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IFERROR(__xludf.DUMMYFUNCTION("""COMPUTED_VALUE"""),395.17)</f>
        <v>395.17</v>
      </c>
      <c r="D188" s="2">
        <f>IFERROR(__xludf.DUMMYFUNCTION("""COMPUTED_VALUE"""),45562.66666666667)</f>
        <v>45562.66667</v>
      </c>
      <c r="E188" s="1">
        <f>IFERROR(__xludf.DUMMYFUNCTION("""COMPUTED_VALUE"""),398.5)</f>
        <v>398.5</v>
      </c>
      <c r="G188" s="2">
        <f>IFERROR(__xludf.DUMMYFUNCTION("""COMPUTED_VALUE"""),45562.66666666667)</f>
        <v>45562.66667</v>
      </c>
      <c r="H188" s="1">
        <f>IFERROR(__xludf.DUMMYFUNCTION("""COMPUTED_VALUE"""),395.06)</f>
        <v>395.06</v>
      </c>
      <c r="J188" s="2">
        <f>IFERROR(__xludf.DUMMYFUNCTION("""COMPUTED_VALUE"""),45562.66666666667)</f>
        <v>45562.66667</v>
      </c>
      <c r="K188" s="1">
        <f>IFERROR(__xludf.DUMMYFUNCTION("""COMPUTED_VALUE"""),397.51)</f>
        <v>397.51</v>
      </c>
      <c r="M188" s="2">
        <f>IFERROR(__xludf.DUMMYFUNCTION("""COMPUTED_VALUE"""),45562.66666666667)</f>
        <v>45562.66667</v>
      </c>
      <c r="N188" s="1">
        <f>IFERROR(__xludf.DUMMYFUNCTION("""COMPUTED_VALUE"""),9.3845051E7)</f>
        <v>93845051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IFERROR(__xludf.DUMMYFUNCTION("""COMPUTED_VALUE"""),398.3)</f>
        <v>398.3</v>
      </c>
      <c r="D189" s="2">
        <f>IFERROR(__xludf.DUMMYFUNCTION("""COMPUTED_VALUE"""),45565.66666666667)</f>
        <v>45565.66667</v>
      </c>
      <c r="E189" s="1">
        <f>IFERROR(__xludf.DUMMYFUNCTION("""COMPUTED_VALUE"""),399.41)</f>
        <v>399.41</v>
      </c>
      <c r="G189" s="2">
        <f>IFERROR(__xludf.DUMMYFUNCTION("""COMPUTED_VALUE"""),45565.66666666667)</f>
        <v>45565.66667</v>
      </c>
      <c r="H189" s="1">
        <f>IFERROR(__xludf.DUMMYFUNCTION("""COMPUTED_VALUE"""),394.88)</f>
        <v>394.88</v>
      </c>
      <c r="J189" s="2">
        <f>IFERROR(__xludf.DUMMYFUNCTION("""COMPUTED_VALUE"""),45565.66666666667)</f>
        <v>45565.66667</v>
      </c>
      <c r="K189" s="1">
        <f>IFERROR(__xludf.DUMMYFUNCTION("""COMPUTED_VALUE"""),399.13)</f>
        <v>399.13</v>
      </c>
      <c r="M189" s="2">
        <f>IFERROR(__xludf.DUMMYFUNCTION("""COMPUTED_VALUE"""),45565.66666666667)</f>
        <v>45565.66667</v>
      </c>
      <c r="N189" s="1">
        <f>IFERROR(__xludf.DUMMYFUNCTION("""COMPUTED_VALUE"""),1.25971877E8)</f>
        <v>125971877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IFERROR(__xludf.DUMMYFUNCTION("""COMPUTED_VALUE"""),399.0)</f>
        <v>399</v>
      </c>
      <c r="D190" s="2">
        <f>IFERROR(__xludf.DUMMYFUNCTION("""COMPUTED_VALUE"""),45566.66666666667)</f>
        <v>45566.66667</v>
      </c>
      <c r="E190" s="1">
        <f>IFERROR(__xludf.DUMMYFUNCTION("""COMPUTED_VALUE"""),402.66)</f>
        <v>402.66</v>
      </c>
      <c r="G190" s="2">
        <f>IFERROR(__xludf.DUMMYFUNCTION("""COMPUTED_VALUE"""),45566.66666666667)</f>
        <v>45566.66667</v>
      </c>
      <c r="H190" s="1">
        <f>IFERROR(__xludf.DUMMYFUNCTION("""COMPUTED_VALUE"""),396.44)</f>
        <v>396.44</v>
      </c>
      <c r="J190" s="2">
        <f>IFERROR(__xludf.DUMMYFUNCTION("""COMPUTED_VALUE"""),45566.66666666667)</f>
        <v>45566.66667</v>
      </c>
      <c r="K190" s="1">
        <f>IFERROR(__xludf.DUMMYFUNCTION("""COMPUTED_VALUE"""),402.08)</f>
        <v>402.08</v>
      </c>
      <c r="M190" s="2">
        <f>IFERROR(__xludf.DUMMYFUNCTION("""COMPUTED_VALUE"""),45566.66666666667)</f>
        <v>45566.66667</v>
      </c>
      <c r="N190" s="1">
        <f>IFERROR(__xludf.DUMMYFUNCTION("""COMPUTED_VALUE"""),1.13529825E8)</f>
        <v>113529825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IFERROR(__xludf.DUMMYFUNCTION("""COMPUTED_VALUE"""),399.4)</f>
        <v>399.4</v>
      </c>
      <c r="D191" s="2">
        <f>IFERROR(__xludf.DUMMYFUNCTION("""COMPUTED_VALUE"""),45567.66666666667)</f>
        <v>45567.66667</v>
      </c>
      <c r="E191" s="1">
        <f>IFERROR(__xludf.DUMMYFUNCTION("""COMPUTED_VALUE"""),403.01)</f>
        <v>403.01</v>
      </c>
      <c r="G191" s="2">
        <f>IFERROR(__xludf.DUMMYFUNCTION("""COMPUTED_VALUE"""),45567.66666666667)</f>
        <v>45567.66667</v>
      </c>
      <c r="H191" s="1">
        <f>IFERROR(__xludf.DUMMYFUNCTION("""COMPUTED_VALUE"""),399.14)</f>
        <v>399.14</v>
      </c>
      <c r="J191" s="2">
        <f>IFERROR(__xludf.DUMMYFUNCTION("""COMPUTED_VALUE"""),45567.66666666667)</f>
        <v>45567.66667</v>
      </c>
      <c r="K191" s="1">
        <f>IFERROR(__xludf.DUMMYFUNCTION("""COMPUTED_VALUE"""),402.19)</f>
        <v>402.19</v>
      </c>
      <c r="M191" s="2">
        <f>IFERROR(__xludf.DUMMYFUNCTION("""COMPUTED_VALUE"""),45567.66666666667)</f>
        <v>45567.66667</v>
      </c>
      <c r="N191" s="1">
        <f>IFERROR(__xludf.DUMMYFUNCTION("""COMPUTED_VALUE"""),1.14463364E8)</f>
        <v>114463364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IFERROR(__xludf.DUMMYFUNCTION("""COMPUTED_VALUE"""),403.75)</f>
        <v>403.75</v>
      </c>
      <c r="D192" s="2">
        <f>IFERROR(__xludf.DUMMYFUNCTION("""COMPUTED_VALUE"""),45568.66666666667)</f>
        <v>45568.66667</v>
      </c>
      <c r="E192" s="1">
        <f>IFERROR(__xludf.DUMMYFUNCTION("""COMPUTED_VALUE"""),404.88)</f>
        <v>404.88</v>
      </c>
      <c r="G192" s="2">
        <f>IFERROR(__xludf.DUMMYFUNCTION("""COMPUTED_VALUE"""),45568.66666666667)</f>
        <v>45568.66667</v>
      </c>
      <c r="H192" s="1">
        <f>IFERROR(__xludf.DUMMYFUNCTION("""COMPUTED_VALUE"""),401.07)</f>
        <v>401.07</v>
      </c>
      <c r="J192" s="2">
        <f>IFERROR(__xludf.DUMMYFUNCTION("""COMPUTED_VALUE"""),45568.66666666667)</f>
        <v>45568.66667</v>
      </c>
      <c r="K192" s="1">
        <f>IFERROR(__xludf.DUMMYFUNCTION("""COMPUTED_VALUE"""),401.96)</f>
        <v>401.96</v>
      </c>
      <c r="M192" s="2">
        <f>IFERROR(__xludf.DUMMYFUNCTION("""COMPUTED_VALUE"""),45568.66666666667)</f>
        <v>45568.66667</v>
      </c>
      <c r="N192" s="1">
        <f>IFERROR(__xludf.DUMMYFUNCTION("""COMPUTED_VALUE"""),1.19476702E8)</f>
        <v>119476702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IFERROR(__xludf.DUMMYFUNCTION("""COMPUTED_VALUE"""),398.38)</f>
        <v>398.38</v>
      </c>
      <c r="D193" s="2">
        <f>IFERROR(__xludf.DUMMYFUNCTION("""COMPUTED_VALUE"""),45569.66666666667)</f>
        <v>45569.66667</v>
      </c>
      <c r="E193" s="1">
        <f>IFERROR(__xludf.DUMMYFUNCTION("""COMPUTED_VALUE"""),401.74)</f>
        <v>401.74</v>
      </c>
      <c r="G193" s="2">
        <f>IFERROR(__xludf.DUMMYFUNCTION("""COMPUTED_VALUE"""),45569.66666666667)</f>
        <v>45569.66667</v>
      </c>
      <c r="H193" s="1">
        <f>IFERROR(__xludf.DUMMYFUNCTION("""COMPUTED_VALUE"""),397.43)</f>
        <v>397.43</v>
      </c>
      <c r="J193" s="2">
        <f>IFERROR(__xludf.DUMMYFUNCTION("""COMPUTED_VALUE"""),45569.66666666667)</f>
        <v>45569.66667</v>
      </c>
      <c r="K193" s="1">
        <f>IFERROR(__xludf.DUMMYFUNCTION("""COMPUTED_VALUE"""),401.31)</f>
        <v>401.31</v>
      </c>
      <c r="M193" s="2">
        <f>IFERROR(__xludf.DUMMYFUNCTION("""COMPUTED_VALUE"""),45569.66666666667)</f>
        <v>45569.66667</v>
      </c>
      <c r="N193" s="1">
        <f>IFERROR(__xludf.DUMMYFUNCTION("""COMPUTED_VALUE"""),1.22329728E8)</f>
        <v>122329728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IFERROR(__xludf.DUMMYFUNCTION("""COMPUTED_VALUE"""),399.98)</f>
        <v>399.98</v>
      </c>
      <c r="D194" s="2">
        <f>IFERROR(__xludf.DUMMYFUNCTION("""COMPUTED_VALUE"""),45572.66666666667)</f>
        <v>45572.66667</v>
      </c>
      <c r="E194" s="1">
        <f>IFERROR(__xludf.DUMMYFUNCTION("""COMPUTED_VALUE"""),400.24)</f>
        <v>400.24</v>
      </c>
      <c r="G194" s="2">
        <f>IFERROR(__xludf.DUMMYFUNCTION("""COMPUTED_VALUE"""),45572.66666666667)</f>
        <v>45572.66667</v>
      </c>
      <c r="H194" s="1">
        <f>IFERROR(__xludf.DUMMYFUNCTION("""COMPUTED_VALUE"""),391.23)</f>
        <v>391.23</v>
      </c>
      <c r="J194" s="2">
        <f>IFERROR(__xludf.DUMMYFUNCTION("""COMPUTED_VALUE"""),45572.66666666667)</f>
        <v>45572.66667</v>
      </c>
      <c r="K194" s="1">
        <f>IFERROR(__xludf.DUMMYFUNCTION("""COMPUTED_VALUE"""),392.29)</f>
        <v>392.29</v>
      </c>
      <c r="M194" s="2">
        <f>IFERROR(__xludf.DUMMYFUNCTION("""COMPUTED_VALUE"""),45572.66666666667)</f>
        <v>45572.66667</v>
      </c>
      <c r="N194" s="1">
        <f>IFERROR(__xludf.DUMMYFUNCTION("""COMPUTED_VALUE"""),1.43599609E8)</f>
        <v>143599609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IFERROR(__xludf.DUMMYFUNCTION("""COMPUTED_VALUE"""),393.65)</f>
        <v>393.65</v>
      </c>
      <c r="D195" s="2">
        <f>IFERROR(__xludf.DUMMYFUNCTION("""COMPUTED_VALUE"""),45573.66666666667)</f>
        <v>45573.66667</v>
      </c>
      <c r="E195" s="1">
        <f>IFERROR(__xludf.DUMMYFUNCTION("""COMPUTED_VALUE"""),395.05)</f>
        <v>395.05</v>
      </c>
      <c r="G195" s="2">
        <f>IFERROR(__xludf.DUMMYFUNCTION("""COMPUTED_VALUE"""),45573.66666666667)</f>
        <v>45573.66667</v>
      </c>
      <c r="H195" s="1">
        <f>IFERROR(__xludf.DUMMYFUNCTION("""COMPUTED_VALUE"""),392.44)</f>
        <v>392.44</v>
      </c>
      <c r="J195" s="2">
        <f>IFERROR(__xludf.DUMMYFUNCTION("""COMPUTED_VALUE"""),45573.66666666667)</f>
        <v>45573.66667</v>
      </c>
      <c r="K195" s="1">
        <f>IFERROR(__xludf.DUMMYFUNCTION("""COMPUTED_VALUE"""),392.44)</f>
        <v>392.44</v>
      </c>
      <c r="M195" s="2">
        <f>IFERROR(__xludf.DUMMYFUNCTION("""COMPUTED_VALUE"""),45573.66666666667)</f>
        <v>45573.66667</v>
      </c>
      <c r="N195" s="1">
        <f>IFERROR(__xludf.DUMMYFUNCTION("""COMPUTED_VALUE"""),1.04563007E8)</f>
        <v>104563007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IFERROR(__xludf.DUMMYFUNCTION("""COMPUTED_VALUE"""),391.21)</f>
        <v>391.21</v>
      </c>
      <c r="D196" s="2">
        <f>IFERROR(__xludf.DUMMYFUNCTION("""COMPUTED_VALUE"""),45574.66666666667)</f>
        <v>45574.66667</v>
      </c>
      <c r="E196" s="1">
        <f>IFERROR(__xludf.DUMMYFUNCTION("""COMPUTED_VALUE"""),392.36)</f>
        <v>392.36</v>
      </c>
      <c r="G196" s="2">
        <f>IFERROR(__xludf.DUMMYFUNCTION("""COMPUTED_VALUE"""),45574.66666666667)</f>
        <v>45574.66667</v>
      </c>
      <c r="H196" s="1">
        <f>IFERROR(__xludf.DUMMYFUNCTION("""COMPUTED_VALUE"""),387.14)</f>
        <v>387.14</v>
      </c>
      <c r="J196" s="2">
        <f>IFERROR(__xludf.DUMMYFUNCTION("""COMPUTED_VALUE"""),45574.66666666667)</f>
        <v>45574.66667</v>
      </c>
      <c r="K196" s="1">
        <f>IFERROR(__xludf.DUMMYFUNCTION("""COMPUTED_VALUE"""),389.16)</f>
        <v>389.16</v>
      </c>
      <c r="M196" s="2">
        <f>IFERROR(__xludf.DUMMYFUNCTION("""COMPUTED_VALUE"""),45574.66666666667)</f>
        <v>45574.66667</v>
      </c>
      <c r="N196" s="1">
        <f>IFERROR(__xludf.DUMMYFUNCTION("""COMPUTED_VALUE"""),1.1604059E8)</f>
        <v>116040590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IFERROR(__xludf.DUMMYFUNCTION("""COMPUTED_VALUE"""),389.63)</f>
        <v>389.63</v>
      </c>
      <c r="D197" s="2">
        <f>IFERROR(__xludf.DUMMYFUNCTION("""COMPUTED_VALUE"""),45575.66666666667)</f>
        <v>45575.66667</v>
      </c>
      <c r="E197" s="1">
        <f>IFERROR(__xludf.DUMMYFUNCTION("""COMPUTED_VALUE"""),392.57)</f>
        <v>392.57</v>
      </c>
      <c r="G197" s="2">
        <f>IFERROR(__xludf.DUMMYFUNCTION("""COMPUTED_VALUE"""),45575.66666666667)</f>
        <v>45575.66667</v>
      </c>
      <c r="H197" s="1">
        <f>IFERROR(__xludf.DUMMYFUNCTION("""COMPUTED_VALUE"""),387.9)</f>
        <v>387.9</v>
      </c>
      <c r="J197" s="2">
        <f>IFERROR(__xludf.DUMMYFUNCTION("""COMPUTED_VALUE"""),45575.66666666667)</f>
        <v>45575.66667</v>
      </c>
      <c r="K197" s="1">
        <f>IFERROR(__xludf.DUMMYFUNCTION("""COMPUTED_VALUE"""),387.97)</f>
        <v>387.97</v>
      </c>
      <c r="M197" s="2">
        <f>IFERROR(__xludf.DUMMYFUNCTION("""COMPUTED_VALUE"""),45575.66666666667)</f>
        <v>45575.66667</v>
      </c>
      <c r="N197" s="1">
        <f>IFERROR(__xludf.DUMMYFUNCTION("""COMPUTED_VALUE"""),1.03158035E8)</f>
        <v>103158035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IFERROR(__xludf.DUMMYFUNCTION("""COMPUTED_VALUE"""),386.86)</f>
        <v>386.86</v>
      </c>
      <c r="D198" s="2">
        <f>IFERROR(__xludf.DUMMYFUNCTION("""COMPUTED_VALUE"""),45576.66666666667)</f>
        <v>45576.66667</v>
      </c>
      <c r="E198" s="1">
        <f>IFERROR(__xludf.DUMMYFUNCTION("""COMPUTED_VALUE"""),391.51)</f>
        <v>391.51</v>
      </c>
      <c r="G198" s="2">
        <f>IFERROR(__xludf.DUMMYFUNCTION("""COMPUTED_VALUE"""),45576.66666666667)</f>
        <v>45576.66667</v>
      </c>
      <c r="H198" s="1">
        <f>IFERROR(__xludf.DUMMYFUNCTION("""COMPUTED_VALUE"""),385.96)</f>
        <v>385.96</v>
      </c>
      <c r="J198" s="2">
        <f>IFERROR(__xludf.DUMMYFUNCTION("""COMPUTED_VALUE"""),45576.66666666667)</f>
        <v>45576.66667</v>
      </c>
      <c r="K198" s="1">
        <f>IFERROR(__xludf.DUMMYFUNCTION("""COMPUTED_VALUE"""),391.47)</f>
        <v>391.47</v>
      </c>
      <c r="M198" s="2">
        <f>IFERROR(__xludf.DUMMYFUNCTION("""COMPUTED_VALUE"""),45576.66666666667)</f>
        <v>45576.66667</v>
      </c>
      <c r="N198" s="1">
        <f>IFERROR(__xludf.DUMMYFUNCTION("""COMPUTED_VALUE"""),9.8151776E7)</f>
        <v>98151776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IFERROR(__xludf.DUMMYFUNCTION("""COMPUTED_VALUE"""),392.1)</f>
        <v>392.1</v>
      </c>
      <c r="D199" s="2">
        <f>IFERROR(__xludf.DUMMYFUNCTION("""COMPUTED_VALUE"""),45579.66666666667)</f>
        <v>45579.66667</v>
      </c>
      <c r="E199" s="1">
        <f>IFERROR(__xludf.DUMMYFUNCTION("""COMPUTED_VALUE"""),396.76)</f>
        <v>396.76</v>
      </c>
      <c r="G199" s="2">
        <f>IFERROR(__xludf.DUMMYFUNCTION("""COMPUTED_VALUE"""),45579.66666666667)</f>
        <v>45579.66667</v>
      </c>
      <c r="H199" s="1">
        <f>IFERROR(__xludf.DUMMYFUNCTION("""COMPUTED_VALUE"""),391.71)</f>
        <v>391.71</v>
      </c>
      <c r="J199" s="2">
        <f>IFERROR(__xludf.DUMMYFUNCTION("""COMPUTED_VALUE"""),45579.66666666667)</f>
        <v>45579.66667</v>
      </c>
      <c r="K199" s="1">
        <f>IFERROR(__xludf.DUMMYFUNCTION("""COMPUTED_VALUE"""),396.44)</f>
        <v>396.44</v>
      </c>
      <c r="M199" s="2">
        <f>IFERROR(__xludf.DUMMYFUNCTION("""COMPUTED_VALUE"""),45579.66666666667)</f>
        <v>45579.66667</v>
      </c>
      <c r="N199" s="1">
        <f>IFERROR(__xludf.DUMMYFUNCTION("""COMPUTED_VALUE"""),9.6614892E7)</f>
        <v>96614892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IFERROR(__xludf.DUMMYFUNCTION("""COMPUTED_VALUE"""),398.51)</f>
        <v>398.51</v>
      </c>
      <c r="D200" s="2">
        <f>IFERROR(__xludf.DUMMYFUNCTION("""COMPUTED_VALUE"""),45580.66666666667)</f>
        <v>45580.66667</v>
      </c>
      <c r="E200" s="1">
        <f>IFERROR(__xludf.DUMMYFUNCTION("""COMPUTED_VALUE"""),401.18)</f>
        <v>401.18</v>
      </c>
      <c r="G200" s="2">
        <f>IFERROR(__xludf.DUMMYFUNCTION("""COMPUTED_VALUE"""),45580.66666666667)</f>
        <v>45580.66667</v>
      </c>
      <c r="H200" s="1">
        <f>IFERROR(__xludf.DUMMYFUNCTION("""COMPUTED_VALUE"""),397.81)</f>
        <v>397.81</v>
      </c>
      <c r="J200" s="2">
        <f>IFERROR(__xludf.DUMMYFUNCTION("""COMPUTED_VALUE"""),45580.66666666667)</f>
        <v>45580.66667</v>
      </c>
      <c r="K200" s="1">
        <f>IFERROR(__xludf.DUMMYFUNCTION("""COMPUTED_VALUE"""),398.32)</f>
        <v>398.32</v>
      </c>
      <c r="M200" s="2">
        <f>IFERROR(__xludf.DUMMYFUNCTION("""COMPUTED_VALUE"""),45580.66666666667)</f>
        <v>45580.66667</v>
      </c>
      <c r="N200" s="1">
        <f>IFERROR(__xludf.DUMMYFUNCTION("""COMPUTED_VALUE"""),1.27491873E8)</f>
        <v>127491873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IFERROR(__xludf.DUMMYFUNCTION("""COMPUTED_VALUE"""),399.87)</f>
        <v>399.87</v>
      </c>
      <c r="D201" s="2">
        <f>IFERROR(__xludf.DUMMYFUNCTION("""COMPUTED_VALUE"""),45581.66666666667)</f>
        <v>45581.66667</v>
      </c>
      <c r="E201" s="1">
        <f>IFERROR(__xludf.DUMMYFUNCTION("""COMPUTED_VALUE"""),406.74)</f>
        <v>406.74</v>
      </c>
      <c r="G201" s="2">
        <f>IFERROR(__xludf.DUMMYFUNCTION("""COMPUTED_VALUE"""),45581.66666666667)</f>
        <v>45581.66667</v>
      </c>
      <c r="H201" s="1">
        <f>IFERROR(__xludf.DUMMYFUNCTION("""COMPUTED_VALUE"""),398.65)</f>
        <v>398.65</v>
      </c>
      <c r="J201" s="2">
        <f>IFERROR(__xludf.DUMMYFUNCTION("""COMPUTED_VALUE"""),45581.66666666667)</f>
        <v>45581.66667</v>
      </c>
      <c r="K201" s="1">
        <f>IFERROR(__xludf.DUMMYFUNCTION("""COMPUTED_VALUE"""),406.2)</f>
        <v>406.2</v>
      </c>
      <c r="M201" s="2">
        <f>IFERROR(__xludf.DUMMYFUNCTION("""COMPUTED_VALUE"""),45581.66666666667)</f>
        <v>45581.66667</v>
      </c>
      <c r="N201" s="1">
        <f>IFERROR(__xludf.DUMMYFUNCTION("""COMPUTED_VALUE"""),1.17945334E8)</f>
        <v>117945334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IFERROR(__xludf.DUMMYFUNCTION("""COMPUTED_VALUE"""),407.29)</f>
        <v>407.29</v>
      </c>
      <c r="D202" s="2">
        <f>IFERROR(__xludf.DUMMYFUNCTION("""COMPUTED_VALUE"""),45582.66666666667)</f>
        <v>45582.66667</v>
      </c>
      <c r="E202" s="1">
        <f>IFERROR(__xludf.DUMMYFUNCTION("""COMPUTED_VALUE"""),407.29)</f>
        <v>407.29</v>
      </c>
      <c r="G202" s="2">
        <f>IFERROR(__xludf.DUMMYFUNCTION("""COMPUTED_VALUE"""),45582.66666666667)</f>
        <v>45582.66667</v>
      </c>
      <c r="H202" s="1">
        <f>IFERROR(__xludf.DUMMYFUNCTION("""COMPUTED_VALUE"""),402.18)</f>
        <v>402.18</v>
      </c>
      <c r="J202" s="2">
        <f>IFERROR(__xludf.DUMMYFUNCTION("""COMPUTED_VALUE"""),45582.66666666667)</f>
        <v>45582.66667</v>
      </c>
      <c r="K202" s="1">
        <f>IFERROR(__xludf.DUMMYFUNCTION("""COMPUTED_VALUE"""),402.42)</f>
        <v>402.42</v>
      </c>
      <c r="M202" s="2">
        <f>IFERROR(__xludf.DUMMYFUNCTION("""COMPUTED_VALUE"""),45582.66666666667)</f>
        <v>45582.66667</v>
      </c>
      <c r="N202" s="1">
        <f>IFERROR(__xludf.DUMMYFUNCTION("""COMPUTED_VALUE"""),1.18381504E8)</f>
        <v>118381504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IFERROR(__xludf.DUMMYFUNCTION("""COMPUTED_VALUE"""),402.16)</f>
        <v>402.16</v>
      </c>
      <c r="D203" s="2">
        <f>IFERROR(__xludf.DUMMYFUNCTION("""COMPUTED_VALUE"""),45583.66666666667)</f>
        <v>45583.66667</v>
      </c>
      <c r="E203" s="1">
        <f>IFERROR(__xludf.DUMMYFUNCTION("""COMPUTED_VALUE"""),404.95)</f>
        <v>404.95</v>
      </c>
      <c r="G203" s="2">
        <f>IFERROR(__xludf.DUMMYFUNCTION("""COMPUTED_VALUE"""),45583.66666666667)</f>
        <v>45583.66667</v>
      </c>
      <c r="H203" s="1">
        <f>IFERROR(__xludf.DUMMYFUNCTION("""COMPUTED_VALUE"""),400.53)</f>
        <v>400.53</v>
      </c>
      <c r="J203" s="2">
        <f>IFERROR(__xludf.DUMMYFUNCTION("""COMPUTED_VALUE"""),45583.66666666667)</f>
        <v>45583.66667</v>
      </c>
      <c r="K203" s="1">
        <f>IFERROR(__xludf.DUMMYFUNCTION("""COMPUTED_VALUE"""),404.68)</f>
        <v>404.68</v>
      </c>
      <c r="M203" s="2">
        <f>IFERROR(__xludf.DUMMYFUNCTION("""COMPUTED_VALUE"""),45583.66666666667)</f>
        <v>45583.66667</v>
      </c>
      <c r="N203" s="1">
        <f>IFERROR(__xludf.DUMMYFUNCTION("""COMPUTED_VALUE"""),1.03180372E8)</f>
        <v>103180372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IFERROR(__xludf.DUMMYFUNCTION("""COMPUTED_VALUE"""),405.66)</f>
        <v>405.66</v>
      </c>
      <c r="D204" s="2">
        <f>IFERROR(__xludf.DUMMYFUNCTION("""COMPUTED_VALUE"""),45586.66666666667)</f>
        <v>45586.66667</v>
      </c>
      <c r="E204" s="1">
        <f>IFERROR(__xludf.DUMMYFUNCTION("""COMPUTED_VALUE"""),406.76)</f>
        <v>406.76</v>
      </c>
      <c r="G204" s="2">
        <f>IFERROR(__xludf.DUMMYFUNCTION("""COMPUTED_VALUE"""),45586.66666666667)</f>
        <v>45586.66667</v>
      </c>
      <c r="H204" s="1">
        <f>IFERROR(__xludf.DUMMYFUNCTION("""COMPUTED_VALUE"""),401.55)</f>
        <v>401.55</v>
      </c>
      <c r="J204" s="2">
        <f>IFERROR(__xludf.DUMMYFUNCTION("""COMPUTED_VALUE"""),45586.66666666667)</f>
        <v>45586.66667</v>
      </c>
      <c r="K204" s="1">
        <f>IFERROR(__xludf.DUMMYFUNCTION("""COMPUTED_VALUE"""),403.17)</f>
        <v>403.17</v>
      </c>
      <c r="M204" s="2">
        <f>IFERROR(__xludf.DUMMYFUNCTION("""COMPUTED_VALUE"""),45586.66666666667)</f>
        <v>45586.66667</v>
      </c>
      <c r="N204" s="1">
        <f>IFERROR(__xludf.DUMMYFUNCTION("""COMPUTED_VALUE"""),9.2805998E7)</f>
        <v>92805998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IFERROR(__xludf.DUMMYFUNCTION("""COMPUTED_VALUE"""),400.68)</f>
        <v>400.68</v>
      </c>
      <c r="D205" s="2">
        <f>IFERROR(__xludf.DUMMYFUNCTION("""COMPUTED_VALUE"""),45587.66666666667)</f>
        <v>45587.66667</v>
      </c>
      <c r="E205" s="1">
        <f>IFERROR(__xludf.DUMMYFUNCTION("""COMPUTED_VALUE"""),402.51)</f>
        <v>402.51</v>
      </c>
      <c r="G205" s="2">
        <f>IFERROR(__xludf.DUMMYFUNCTION("""COMPUTED_VALUE"""),45587.66666666667)</f>
        <v>45587.66667</v>
      </c>
      <c r="H205" s="1">
        <f>IFERROR(__xludf.DUMMYFUNCTION("""COMPUTED_VALUE"""),398.63)</f>
        <v>398.63</v>
      </c>
      <c r="J205" s="2">
        <f>IFERROR(__xludf.DUMMYFUNCTION("""COMPUTED_VALUE"""),45587.66666666667)</f>
        <v>45587.66667</v>
      </c>
      <c r="K205" s="1">
        <f>IFERROR(__xludf.DUMMYFUNCTION("""COMPUTED_VALUE"""),401.68)</f>
        <v>401.68</v>
      </c>
      <c r="M205" s="2">
        <f>IFERROR(__xludf.DUMMYFUNCTION("""COMPUTED_VALUE"""),45587.66666666667)</f>
        <v>45587.66667</v>
      </c>
      <c r="N205" s="1">
        <f>IFERROR(__xludf.DUMMYFUNCTION("""COMPUTED_VALUE"""),1.01666684E8)</f>
        <v>101666684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IFERROR(__xludf.DUMMYFUNCTION("""COMPUTED_VALUE"""),401.92)</f>
        <v>401.92</v>
      </c>
      <c r="D206" s="2">
        <f>IFERROR(__xludf.DUMMYFUNCTION("""COMPUTED_VALUE"""),45588.66666666667)</f>
        <v>45588.66667</v>
      </c>
      <c r="E206" s="1">
        <f>IFERROR(__xludf.DUMMYFUNCTION("""COMPUTED_VALUE"""),405.61)</f>
        <v>405.61</v>
      </c>
      <c r="G206" s="2">
        <f>IFERROR(__xludf.DUMMYFUNCTION("""COMPUTED_VALUE"""),45588.66666666667)</f>
        <v>45588.66667</v>
      </c>
      <c r="H206" s="1">
        <f>IFERROR(__xludf.DUMMYFUNCTION("""COMPUTED_VALUE"""),401.64)</f>
        <v>401.64</v>
      </c>
      <c r="J206" s="2">
        <f>IFERROR(__xludf.DUMMYFUNCTION("""COMPUTED_VALUE"""),45588.66666666667)</f>
        <v>45588.66667</v>
      </c>
      <c r="K206" s="1">
        <f>IFERROR(__xludf.DUMMYFUNCTION("""COMPUTED_VALUE"""),405.61)</f>
        <v>405.61</v>
      </c>
      <c r="M206" s="2">
        <f>IFERROR(__xludf.DUMMYFUNCTION("""COMPUTED_VALUE"""),45588.66666666667)</f>
        <v>45588.66667</v>
      </c>
      <c r="N206" s="1">
        <f>IFERROR(__xludf.DUMMYFUNCTION("""COMPUTED_VALUE"""),1.06709152E8)</f>
        <v>106709152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IFERROR(__xludf.DUMMYFUNCTION("""COMPUTED_VALUE"""),405.73)</f>
        <v>405.73</v>
      </c>
      <c r="D207" s="2">
        <f>IFERROR(__xludf.DUMMYFUNCTION("""COMPUTED_VALUE"""),45589.66666666667)</f>
        <v>45589.66667</v>
      </c>
      <c r="E207" s="1">
        <f>IFERROR(__xludf.DUMMYFUNCTION("""COMPUTED_VALUE"""),406.26)</f>
        <v>406.26</v>
      </c>
      <c r="G207" s="2">
        <f>IFERROR(__xludf.DUMMYFUNCTION("""COMPUTED_VALUE"""),45589.66666666667)</f>
        <v>45589.66667</v>
      </c>
      <c r="H207" s="1">
        <f>IFERROR(__xludf.DUMMYFUNCTION("""COMPUTED_VALUE"""),401.59)</f>
        <v>401.59</v>
      </c>
      <c r="J207" s="2">
        <f>IFERROR(__xludf.DUMMYFUNCTION("""COMPUTED_VALUE"""),45589.66666666667)</f>
        <v>45589.66667</v>
      </c>
      <c r="K207" s="1">
        <f>IFERROR(__xludf.DUMMYFUNCTION("""COMPUTED_VALUE"""),402.75)</f>
        <v>402.75</v>
      </c>
      <c r="M207" s="2">
        <f>IFERROR(__xludf.DUMMYFUNCTION("""COMPUTED_VALUE"""),45589.66666666667)</f>
        <v>45589.66667</v>
      </c>
      <c r="N207" s="1">
        <f>IFERROR(__xludf.DUMMYFUNCTION("""COMPUTED_VALUE"""),9.2240531E7)</f>
        <v>92240531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IFERROR(__xludf.DUMMYFUNCTION("""COMPUTED_VALUE"""),404.82)</f>
        <v>404.82</v>
      </c>
      <c r="D208" s="2">
        <f>IFERROR(__xludf.DUMMYFUNCTION("""COMPUTED_VALUE"""),45590.66666666667)</f>
        <v>45590.66667</v>
      </c>
      <c r="E208" s="1">
        <f>IFERROR(__xludf.DUMMYFUNCTION("""COMPUTED_VALUE"""),404.82)</f>
        <v>404.82</v>
      </c>
      <c r="G208" s="2">
        <f>IFERROR(__xludf.DUMMYFUNCTION("""COMPUTED_VALUE"""),45590.66666666667)</f>
        <v>45590.66667</v>
      </c>
      <c r="H208" s="1">
        <f>IFERROR(__xludf.DUMMYFUNCTION("""COMPUTED_VALUE"""),396.72)</f>
        <v>396.72</v>
      </c>
      <c r="J208" s="2">
        <f>IFERROR(__xludf.DUMMYFUNCTION("""COMPUTED_VALUE"""),45590.66666666667)</f>
        <v>45590.66667</v>
      </c>
      <c r="K208" s="1">
        <f>IFERROR(__xludf.DUMMYFUNCTION("""COMPUTED_VALUE"""),396.97)</f>
        <v>396.97</v>
      </c>
      <c r="M208" s="2">
        <f>IFERROR(__xludf.DUMMYFUNCTION("""COMPUTED_VALUE"""),45590.66666666667)</f>
        <v>45590.66667</v>
      </c>
      <c r="N208" s="1">
        <f>IFERROR(__xludf.DUMMYFUNCTION("""COMPUTED_VALUE"""),9.4741407E7)</f>
        <v>94741407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IFERROR(__xludf.DUMMYFUNCTION("""COMPUTED_VALUE"""),398.81)</f>
        <v>398.81</v>
      </c>
      <c r="D209" s="2">
        <f>IFERROR(__xludf.DUMMYFUNCTION("""COMPUTED_VALUE"""),45593.66666666667)</f>
        <v>45593.66667</v>
      </c>
      <c r="E209" s="1">
        <f>IFERROR(__xludf.DUMMYFUNCTION("""COMPUTED_VALUE"""),401.7)</f>
        <v>401.7</v>
      </c>
      <c r="G209" s="2">
        <f>IFERROR(__xludf.DUMMYFUNCTION("""COMPUTED_VALUE"""),45593.66666666667)</f>
        <v>45593.66667</v>
      </c>
      <c r="H209" s="1">
        <f>IFERROR(__xludf.DUMMYFUNCTION("""COMPUTED_VALUE"""),398.2)</f>
        <v>398.2</v>
      </c>
      <c r="J209" s="2">
        <f>IFERROR(__xludf.DUMMYFUNCTION("""COMPUTED_VALUE"""),45593.66666666667)</f>
        <v>45593.66667</v>
      </c>
      <c r="K209" s="1">
        <f>IFERROR(__xludf.DUMMYFUNCTION("""COMPUTED_VALUE"""),400.03)</f>
        <v>400.03</v>
      </c>
      <c r="M209" s="2">
        <f>IFERROR(__xludf.DUMMYFUNCTION("""COMPUTED_VALUE"""),45593.66666666667)</f>
        <v>45593.66667</v>
      </c>
      <c r="N209" s="1">
        <f>IFERROR(__xludf.DUMMYFUNCTION("""COMPUTED_VALUE"""),8.5133729E7)</f>
        <v>85133729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IFERROR(__xludf.DUMMYFUNCTION("""COMPUTED_VALUE"""),395.5)</f>
        <v>395.5</v>
      </c>
      <c r="D210" s="2">
        <f>IFERROR(__xludf.DUMMYFUNCTION("""COMPUTED_VALUE"""),45594.66666666667)</f>
        <v>45594.66667</v>
      </c>
      <c r="E210" s="1">
        <f>IFERROR(__xludf.DUMMYFUNCTION("""COMPUTED_VALUE"""),395.6)</f>
        <v>395.6</v>
      </c>
      <c r="G210" s="2">
        <f>IFERROR(__xludf.DUMMYFUNCTION("""COMPUTED_VALUE"""),45594.66666666667)</f>
        <v>45594.66667</v>
      </c>
      <c r="H210" s="1">
        <f>IFERROR(__xludf.DUMMYFUNCTION("""COMPUTED_VALUE"""),391.65)</f>
        <v>391.65</v>
      </c>
      <c r="J210" s="2">
        <f>IFERROR(__xludf.DUMMYFUNCTION("""COMPUTED_VALUE"""),45594.66666666667)</f>
        <v>45594.66667</v>
      </c>
      <c r="K210" s="1">
        <f>IFERROR(__xludf.DUMMYFUNCTION("""COMPUTED_VALUE"""),391.7)</f>
        <v>391.7</v>
      </c>
      <c r="M210" s="2">
        <f>IFERROR(__xludf.DUMMYFUNCTION("""COMPUTED_VALUE"""),45594.66666666667)</f>
        <v>45594.66667</v>
      </c>
      <c r="N210" s="1">
        <f>IFERROR(__xludf.DUMMYFUNCTION("""COMPUTED_VALUE"""),1.27859583E8)</f>
        <v>127859583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IFERROR(__xludf.DUMMYFUNCTION("""COMPUTED_VALUE"""),392.98)</f>
        <v>392.98</v>
      </c>
      <c r="D211" s="2">
        <f>IFERROR(__xludf.DUMMYFUNCTION("""COMPUTED_VALUE"""),45595.66666666667)</f>
        <v>45595.66667</v>
      </c>
      <c r="E211" s="1">
        <f>IFERROR(__xludf.DUMMYFUNCTION("""COMPUTED_VALUE"""),393.79)</f>
        <v>393.79</v>
      </c>
      <c r="G211" s="2">
        <f>IFERROR(__xludf.DUMMYFUNCTION("""COMPUTED_VALUE"""),45595.66666666667)</f>
        <v>45595.66667</v>
      </c>
      <c r="H211" s="1">
        <f>IFERROR(__xludf.DUMMYFUNCTION("""COMPUTED_VALUE"""),390.27)</f>
        <v>390.27</v>
      </c>
      <c r="J211" s="2">
        <f>IFERROR(__xludf.DUMMYFUNCTION("""COMPUTED_VALUE"""),45595.66666666667)</f>
        <v>45595.66667</v>
      </c>
      <c r="K211" s="1">
        <f>IFERROR(__xludf.DUMMYFUNCTION("""COMPUTED_VALUE"""),390.84)</f>
        <v>390.84</v>
      </c>
      <c r="M211" s="2">
        <f>IFERROR(__xludf.DUMMYFUNCTION("""COMPUTED_VALUE"""),45595.66666666667)</f>
        <v>45595.66667</v>
      </c>
      <c r="N211" s="1">
        <f>IFERROR(__xludf.DUMMYFUNCTION("""COMPUTED_VALUE"""),1.27095988E8)</f>
        <v>127095988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IFERROR(__xludf.DUMMYFUNCTION("""COMPUTED_VALUE"""),390.96)</f>
        <v>390.96</v>
      </c>
      <c r="D212" s="2">
        <f>IFERROR(__xludf.DUMMYFUNCTION("""COMPUTED_VALUE"""),45596.66666666667)</f>
        <v>45596.66667</v>
      </c>
      <c r="E212" s="1">
        <f>IFERROR(__xludf.DUMMYFUNCTION("""COMPUTED_VALUE"""),397.45)</f>
        <v>397.45</v>
      </c>
      <c r="G212" s="2">
        <f>IFERROR(__xludf.DUMMYFUNCTION("""COMPUTED_VALUE"""),45596.66666666667)</f>
        <v>45596.66667</v>
      </c>
      <c r="H212" s="1">
        <f>IFERROR(__xludf.DUMMYFUNCTION("""COMPUTED_VALUE"""),390.96)</f>
        <v>390.96</v>
      </c>
      <c r="J212" s="2">
        <f>IFERROR(__xludf.DUMMYFUNCTION("""COMPUTED_VALUE"""),45596.66666666667)</f>
        <v>45596.66667</v>
      </c>
      <c r="K212" s="1">
        <f>IFERROR(__xludf.DUMMYFUNCTION("""COMPUTED_VALUE"""),394.67)</f>
        <v>394.67</v>
      </c>
      <c r="M212" s="2">
        <f>IFERROR(__xludf.DUMMYFUNCTION("""COMPUTED_VALUE"""),45596.66666666667)</f>
        <v>45596.66667</v>
      </c>
      <c r="N212" s="1">
        <f>IFERROR(__xludf.DUMMYFUNCTION("""COMPUTED_VALUE"""),1.59003911E8)</f>
        <v>159003911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IFERROR(__xludf.DUMMYFUNCTION("""COMPUTED_VALUE"""),394.53)</f>
        <v>394.53</v>
      </c>
      <c r="D213" s="2">
        <f>IFERROR(__xludf.DUMMYFUNCTION("""COMPUTED_VALUE"""),45597.66666666667)</f>
        <v>45597.66667</v>
      </c>
      <c r="E213" s="1">
        <f>IFERROR(__xludf.DUMMYFUNCTION("""COMPUTED_VALUE"""),395.66)</f>
        <v>395.66</v>
      </c>
      <c r="G213" s="2">
        <f>IFERROR(__xludf.DUMMYFUNCTION("""COMPUTED_VALUE"""),45597.66666666667)</f>
        <v>45597.66667</v>
      </c>
      <c r="H213" s="1">
        <f>IFERROR(__xludf.DUMMYFUNCTION("""COMPUTED_VALUE"""),385.62)</f>
        <v>385.62</v>
      </c>
      <c r="J213" s="2">
        <f>IFERROR(__xludf.DUMMYFUNCTION("""COMPUTED_VALUE"""),45597.66666666667)</f>
        <v>45597.66667</v>
      </c>
      <c r="K213" s="1">
        <f>IFERROR(__xludf.DUMMYFUNCTION("""COMPUTED_VALUE"""),385.98)</f>
        <v>385.98</v>
      </c>
      <c r="M213" s="2">
        <f>IFERROR(__xludf.DUMMYFUNCTION("""COMPUTED_VALUE"""),45597.66666666667)</f>
        <v>45597.66667</v>
      </c>
      <c r="N213" s="1">
        <f>IFERROR(__xludf.DUMMYFUNCTION("""COMPUTED_VALUE"""),1.66620025E8)</f>
        <v>166620025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IFERROR(__xludf.DUMMYFUNCTION("""COMPUTED_VALUE"""),382.41)</f>
        <v>382.41</v>
      </c>
      <c r="D214" s="2">
        <f>IFERROR(__xludf.DUMMYFUNCTION("""COMPUTED_VALUE"""),45600.66666666667)</f>
        <v>45600.66667</v>
      </c>
      <c r="E214" s="1">
        <f>IFERROR(__xludf.DUMMYFUNCTION("""COMPUTED_VALUE"""),384.12)</f>
        <v>384.12</v>
      </c>
      <c r="G214" s="2">
        <f>IFERROR(__xludf.DUMMYFUNCTION("""COMPUTED_VALUE"""),45600.66666666667)</f>
        <v>45600.66667</v>
      </c>
      <c r="H214" s="1">
        <f>IFERROR(__xludf.DUMMYFUNCTION("""COMPUTED_VALUE"""),379.65)</f>
        <v>379.65</v>
      </c>
      <c r="J214" s="2">
        <f>IFERROR(__xludf.DUMMYFUNCTION("""COMPUTED_VALUE"""),45600.66666666667)</f>
        <v>45600.66667</v>
      </c>
      <c r="K214" s="1">
        <f>IFERROR(__xludf.DUMMYFUNCTION("""COMPUTED_VALUE"""),381.67)</f>
        <v>381.67</v>
      </c>
      <c r="M214" s="2">
        <f>IFERROR(__xludf.DUMMYFUNCTION("""COMPUTED_VALUE"""),45600.66666666667)</f>
        <v>45600.66667</v>
      </c>
      <c r="N214" s="1">
        <f>IFERROR(__xludf.DUMMYFUNCTION("""COMPUTED_VALUE"""),1.81910236E8)</f>
        <v>181910236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IFERROR(__xludf.DUMMYFUNCTION("""COMPUTED_VALUE"""),381.58)</f>
        <v>381.58</v>
      </c>
      <c r="D215" s="2">
        <f>IFERROR(__xludf.DUMMYFUNCTION("""COMPUTED_VALUE"""),45601.66666666667)</f>
        <v>45601.66667</v>
      </c>
      <c r="E215" s="1">
        <f>IFERROR(__xludf.DUMMYFUNCTION("""COMPUTED_VALUE"""),387.48)</f>
        <v>387.48</v>
      </c>
      <c r="G215" s="2">
        <f>IFERROR(__xludf.DUMMYFUNCTION("""COMPUTED_VALUE"""),45601.66666666667)</f>
        <v>45601.66667</v>
      </c>
      <c r="H215" s="1">
        <f>IFERROR(__xludf.DUMMYFUNCTION("""COMPUTED_VALUE"""),380.5)</f>
        <v>380.5</v>
      </c>
      <c r="J215" s="2">
        <f>IFERROR(__xludf.DUMMYFUNCTION("""COMPUTED_VALUE"""),45601.66666666667)</f>
        <v>45601.66667</v>
      </c>
      <c r="K215" s="1">
        <f>IFERROR(__xludf.DUMMYFUNCTION("""COMPUTED_VALUE"""),387.44)</f>
        <v>387.44</v>
      </c>
      <c r="M215" s="2">
        <f>IFERROR(__xludf.DUMMYFUNCTION("""COMPUTED_VALUE"""),45601.66666666667)</f>
        <v>45601.66667</v>
      </c>
      <c r="N215" s="1">
        <f>IFERROR(__xludf.DUMMYFUNCTION("""COMPUTED_VALUE"""),1.36316528E8)</f>
        <v>136316528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IFERROR(__xludf.DUMMYFUNCTION("""COMPUTED_VALUE"""),384.4)</f>
        <v>384.4</v>
      </c>
      <c r="D216" s="2">
        <f>IFERROR(__xludf.DUMMYFUNCTION("""COMPUTED_VALUE"""),45602.66666666667)</f>
        <v>45602.66667</v>
      </c>
      <c r="E216" s="1">
        <f>IFERROR(__xludf.DUMMYFUNCTION("""COMPUTED_VALUE"""),385.71)</f>
        <v>385.71</v>
      </c>
      <c r="G216" s="2">
        <f>IFERROR(__xludf.DUMMYFUNCTION("""COMPUTED_VALUE"""),45602.66666666667)</f>
        <v>45602.66667</v>
      </c>
      <c r="H216" s="1">
        <f>IFERROR(__xludf.DUMMYFUNCTION("""COMPUTED_VALUE"""),380.53)</f>
        <v>380.53</v>
      </c>
      <c r="J216" s="2">
        <f>IFERROR(__xludf.DUMMYFUNCTION("""COMPUTED_VALUE"""),45602.66666666667)</f>
        <v>45602.66667</v>
      </c>
      <c r="K216" s="1">
        <f>IFERROR(__xludf.DUMMYFUNCTION("""COMPUTED_VALUE"""),384.29)</f>
        <v>384.29</v>
      </c>
      <c r="M216" s="2">
        <f>IFERROR(__xludf.DUMMYFUNCTION("""COMPUTED_VALUE"""),45602.66666666667)</f>
        <v>45602.66667</v>
      </c>
      <c r="N216" s="1">
        <f>IFERROR(__xludf.DUMMYFUNCTION("""COMPUTED_VALUE"""),2.21512093E8)</f>
        <v>221512093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IFERROR(__xludf.DUMMYFUNCTION("""COMPUTED_VALUE"""),385.81)</f>
        <v>385.81</v>
      </c>
      <c r="D217" s="2">
        <f>IFERROR(__xludf.DUMMYFUNCTION("""COMPUTED_VALUE"""),45603.66666666667)</f>
        <v>45603.66667</v>
      </c>
      <c r="E217" s="1">
        <f>IFERROR(__xludf.DUMMYFUNCTION("""COMPUTED_VALUE"""),388.21)</f>
        <v>388.21</v>
      </c>
      <c r="G217" s="2">
        <f>IFERROR(__xludf.DUMMYFUNCTION("""COMPUTED_VALUE"""),45603.66666666667)</f>
        <v>45603.66667</v>
      </c>
      <c r="H217" s="1">
        <f>IFERROR(__xludf.DUMMYFUNCTION("""COMPUTED_VALUE"""),382.59)</f>
        <v>382.59</v>
      </c>
      <c r="J217" s="2">
        <f>IFERROR(__xludf.DUMMYFUNCTION("""COMPUTED_VALUE"""),45603.66666666667)</f>
        <v>45603.66667</v>
      </c>
      <c r="K217" s="1">
        <f>IFERROR(__xludf.DUMMYFUNCTION("""COMPUTED_VALUE"""),384.58)</f>
        <v>384.58</v>
      </c>
      <c r="M217" s="2">
        <f>IFERROR(__xludf.DUMMYFUNCTION("""COMPUTED_VALUE"""),45603.66666666667)</f>
        <v>45603.66667</v>
      </c>
      <c r="N217" s="1">
        <f>IFERROR(__xludf.DUMMYFUNCTION("""COMPUTED_VALUE"""),1.8895159E8)</f>
        <v>188951590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IFERROR(__xludf.DUMMYFUNCTION("""COMPUTED_VALUE"""),385.86)</f>
        <v>385.86</v>
      </c>
      <c r="D218" s="2">
        <f>IFERROR(__xludf.DUMMYFUNCTION("""COMPUTED_VALUE"""),45604.66666666667)</f>
        <v>45604.66667</v>
      </c>
      <c r="E218" s="1">
        <f>IFERROR(__xludf.DUMMYFUNCTION("""COMPUTED_VALUE"""),392.3)</f>
        <v>392.3</v>
      </c>
      <c r="G218" s="2">
        <f>IFERROR(__xludf.DUMMYFUNCTION("""COMPUTED_VALUE"""),45604.66666666667)</f>
        <v>45604.66667</v>
      </c>
      <c r="H218" s="1">
        <f>IFERROR(__xludf.DUMMYFUNCTION("""COMPUTED_VALUE"""),385.86)</f>
        <v>385.86</v>
      </c>
      <c r="J218" s="2">
        <f>IFERROR(__xludf.DUMMYFUNCTION("""COMPUTED_VALUE"""),45604.66666666667)</f>
        <v>45604.66667</v>
      </c>
      <c r="K218" s="1">
        <f>IFERROR(__xludf.DUMMYFUNCTION("""COMPUTED_VALUE"""),391.34)</f>
        <v>391.34</v>
      </c>
      <c r="M218" s="2">
        <f>IFERROR(__xludf.DUMMYFUNCTION("""COMPUTED_VALUE"""),45604.66666666667)</f>
        <v>45604.66667</v>
      </c>
      <c r="N218" s="1">
        <f>IFERROR(__xludf.DUMMYFUNCTION("""COMPUTED_VALUE"""),1.65446579E8)</f>
        <v>165446579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IFERROR(__xludf.DUMMYFUNCTION("""COMPUTED_VALUE"""),391.52)</f>
        <v>391.52</v>
      </c>
      <c r="D219" s="2">
        <f>IFERROR(__xludf.DUMMYFUNCTION("""COMPUTED_VALUE"""),45607.66666666667)</f>
        <v>45607.66667</v>
      </c>
      <c r="E219" s="1">
        <f>IFERROR(__xludf.DUMMYFUNCTION("""COMPUTED_VALUE"""),395.0)</f>
        <v>395</v>
      </c>
      <c r="G219" s="2">
        <f>IFERROR(__xludf.DUMMYFUNCTION("""COMPUTED_VALUE"""),45607.66666666667)</f>
        <v>45607.66667</v>
      </c>
      <c r="H219" s="1">
        <f>IFERROR(__xludf.DUMMYFUNCTION("""COMPUTED_VALUE"""),390.69)</f>
        <v>390.69</v>
      </c>
      <c r="J219" s="2">
        <f>IFERROR(__xludf.DUMMYFUNCTION("""COMPUTED_VALUE"""),45607.66666666667)</f>
        <v>45607.66667</v>
      </c>
      <c r="K219" s="1">
        <f>IFERROR(__xludf.DUMMYFUNCTION("""COMPUTED_VALUE"""),392.82)</f>
        <v>392.82</v>
      </c>
      <c r="M219" s="2">
        <f>IFERROR(__xludf.DUMMYFUNCTION("""COMPUTED_VALUE"""),45607.66666666667)</f>
        <v>45607.66667</v>
      </c>
      <c r="N219" s="1">
        <f>IFERROR(__xludf.DUMMYFUNCTION("""COMPUTED_VALUE"""),1.42816009E8)</f>
        <v>142816009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IFERROR(__xludf.DUMMYFUNCTION("""COMPUTED_VALUE"""),392.12)</f>
        <v>392.12</v>
      </c>
      <c r="D220" s="2">
        <f>IFERROR(__xludf.DUMMYFUNCTION("""COMPUTED_VALUE"""),45608.66666666667)</f>
        <v>45608.66667</v>
      </c>
      <c r="E220" s="1">
        <f>IFERROR(__xludf.DUMMYFUNCTION("""COMPUTED_VALUE"""),392.49)</f>
        <v>392.49</v>
      </c>
      <c r="G220" s="2">
        <f>IFERROR(__xludf.DUMMYFUNCTION("""COMPUTED_VALUE"""),45608.66666666667)</f>
        <v>45608.66667</v>
      </c>
      <c r="H220" s="1">
        <f>IFERROR(__xludf.DUMMYFUNCTION("""COMPUTED_VALUE"""),386.81)</f>
        <v>386.81</v>
      </c>
      <c r="J220" s="2">
        <f>IFERROR(__xludf.DUMMYFUNCTION("""COMPUTED_VALUE"""),45608.66666666667)</f>
        <v>45608.66667</v>
      </c>
      <c r="K220" s="1">
        <f>IFERROR(__xludf.DUMMYFUNCTION("""COMPUTED_VALUE"""),388.54)</f>
        <v>388.54</v>
      </c>
      <c r="M220" s="2">
        <f>IFERROR(__xludf.DUMMYFUNCTION("""COMPUTED_VALUE"""),45608.66666666667)</f>
        <v>45608.66667</v>
      </c>
      <c r="N220" s="1">
        <f>IFERROR(__xludf.DUMMYFUNCTION("""COMPUTED_VALUE"""),1.34844333E8)</f>
        <v>134844333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IFERROR(__xludf.DUMMYFUNCTION("""COMPUTED_VALUE"""),390.28)</f>
        <v>390.28</v>
      </c>
      <c r="D221" s="2">
        <f>IFERROR(__xludf.DUMMYFUNCTION("""COMPUTED_VALUE"""),45609.66666666667)</f>
        <v>45609.66667</v>
      </c>
      <c r="E221" s="1">
        <f>IFERROR(__xludf.DUMMYFUNCTION("""COMPUTED_VALUE"""),390.8)</f>
        <v>390.8</v>
      </c>
      <c r="G221" s="2">
        <f>IFERROR(__xludf.DUMMYFUNCTION("""COMPUTED_VALUE"""),45609.66666666667)</f>
        <v>45609.66667</v>
      </c>
      <c r="H221" s="1">
        <f>IFERROR(__xludf.DUMMYFUNCTION("""COMPUTED_VALUE"""),385.99)</f>
        <v>385.99</v>
      </c>
      <c r="J221" s="2">
        <f>IFERROR(__xludf.DUMMYFUNCTION("""COMPUTED_VALUE"""),45609.66666666667)</f>
        <v>45609.66667</v>
      </c>
      <c r="K221" s="1">
        <f>IFERROR(__xludf.DUMMYFUNCTION("""COMPUTED_VALUE"""),387.55)</f>
        <v>387.55</v>
      </c>
      <c r="M221" s="2">
        <f>IFERROR(__xludf.DUMMYFUNCTION("""COMPUTED_VALUE"""),45609.66666666667)</f>
        <v>45609.66667</v>
      </c>
      <c r="N221" s="1">
        <f>IFERROR(__xludf.DUMMYFUNCTION("""COMPUTED_VALUE"""),1.3357451E8)</f>
        <v>133574510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IFERROR(__xludf.DUMMYFUNCTION("""COMPUTED_VALUE"""),387.76)</f>
        <v>387.76</v>
      </c>
      <c r="D222" s="2">
        <f>IFERROR(__xludf.DUMMYFUNCTION("""COMPUTED_VALUE"""),45610.66666666667)</f>
        <v>45610.66667</v>
      </c>
      <c r="E222" s="1">
        <f>IFERROR(__xludf.DUMMYFUNCTION("""COMPUTED_VALUE"""),389.65)</f>
        <v>389.65</v>
      </c>
      <c r="G222" s="2">
        <f>IFERROR(__xludf.DUMMYFUNCTION("""COMPUTED_VALUE"""),45610.66666666667)</f>
        <v>45610.66667</v>
      </c>
      <c r="H222" s="1">
        <f>IFERROR(__xludf.DUMMYFUNCTION("""COMPUTED_VALUE"""),385.46)</f>
        <v>385.46</v>
      </c>
      <c r="J222" s="2">
        <f>IFERROR(__xludf.DUMMYFUNCTION("""COMPUTED_VALUE"""),45610.66666666667)</f>
        <v>45610.66667</v>
      </c>
      <c r="K222" s="1">
        <f>IFERROR(__xludf.DUMMYFUNCTION("""COMPUTED_VALUE"""),385.95)</f>
        <v>385.95</v>
      </c>
      <c r="M222" s="2">
        <f>IFERROR(__xludf.DUMMYFUNCTION("""COMPUTED_VALUE"""),45610.66666666667)</f>
        <v>45610.66667</v>
      </c>
      <c r="N222" s="1">
        <f>IFERROR(__xludf.DUMMYFUNCTION("""COMPUTED_VALUE"""),1.22054808E8)</f>
        <v>122054808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IFERROR(__xludf.DUMMYFUNCTION("""COMPUTED_VALUE"""),385.51)</f>
        <v>385.51</v>
      </c>
      <c r="D223" s="2">
        <f>IFERROR(__xludf.DUMMYFUNCTION("""COMPUTED_VALUE"""),45611.66666666667)</f>
        <v>45611.66667</v>
      </c>
      <c r="E223" s="1">
        <f>IFERROR(__xludf.DUMMYFUNCTION("""COMPUTED_VALUE"""),391.79)</f>
        <v>391.79</v>
      </c>
      <c r="G223" s="2">
        <f>IFERROR(__xludf.DUMMYFUNCTION("""COMPUTED_VALUE"""),45611.66666666667)</f>
        <v>45611.66667</v>
      </c>
      <c r="H223" s="1">
        <f>IFERROR(__xludf.DUMMYFUNCTION("""COMPUTED_VALUE"""),385.51)</f>
        <v>385.51</v>
      </c>
      <c r="J223" s="2">
        <f>IFERROR(__xludf.DUMMYFUNCTION("""COMPUTED_VALUE"""),45611.66666666667)</f>
        <v>45611.66667</v>
      </c>
      <c r="K223" s="1">
        <f>IFERROR(__xludf.DUMMYFUNCTION("""COMPUTED_VALUE"""),391.57)</f>
        <v>391.57</v>
      </c>
      <c r="M223" s="2">
        <f>IFERROR(__xludf.DUMMYFUNCTION("""COMPUTED_VALUE"""),45611.66666666667)</f>
        <v>45611.66667</v>
      </c>
      <c r="N223" s="1">
        <f>IFERROR(__xludf.DUMMYFUNCTION("""COMPUTED_VALUE"""),1.61430206E8)</f>
        <v>161430206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IFERROR(__xludf.DUMMYFUNCTION("""COMPUTED_VALUE"""),390.78)</f>
        <v>390.78</v>
      </c>
      <c r="D224" s="2">
        <f>IFERROR(__xludf.DUMMYFUNCTION("""COMPUTED_VALUE"""),45614.66666666667)</f>
        <v>45614.66667</v>
      </c>
      <c r="E224" s="1">
        <f>IFERROR(__xludf.DUMMYFUNCTION("""COMPUTED_VALUE"""),395.63)</f>
        <v>395.63</v>
      </c>
      <c r="G224" s="2">
        <f>IFERROR(__xludf.DUMMYFUNCTION("""COMPUTED_VALUE"""),45614.66666666667)</f>
        <v>45614.66667</v>
      </c>
      <c r="H224" s="1">
        <f>IFERROR(__xludf.DUMMYFUNCTION("""COMPUTED_VALUE"""),390.48)</f>
        <v>390.48</v>
      </c>
      <c r="J224" s="2">
        <f>IFERROR(__xludf.DUMMYFUNCTION("""COMPUTED_VALUE"""),45614.66666666667)</f>
        <v>45614.66667</v>
      </c>
      <c r="K224" s="1">
        <f>IFERROR(__xludf.DUMMYFUNCTION("""COMPUTED_VALUE"""),394.47)</f>
        <v>394.47</v>
      </c>
      <c r="M224" s="2">
        <f>IFERROR(__xludf.DUMMYFUNCTION("""COMPUTED_VALUE"""),45614.66666666667)</f>
        <v>45614.66667</v>
      </c>
      <c r="N224" s="1">
        <f>IFERROR(__xludf.DUMMYFUNCTION("""COMPUTED_VALUE"""),1.27224931E8)</f>
        <v>127224931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IFERROR(__xludf.DUMMYFUNCTION("""COMPUTED_VALUE"""),393.03)</f>
        <v>393.03</v>
      </c>
      <c r="D225" s="2">
        <f>IFERROR(__xludf.DUMMYFUNCTION("""COMPUTED_VALUE"""),45615.66666666667)</f>
        <v>45615.66667</v>
      </c>
      <c r="E225" s="1">
        <f>IFERROR(__xludf.DUMMYFUNCTION("""COMPUTED_VALUE"""),397.08)</f>
        <v>397.08</v>
      </c>
      <c r="G225" s="2">
        <f>IFERROR(__xludf.DUMMYFUNCTION("""COMPUTED_VALUE"""),45615.66666666667)</f>
        <v>45615.66667</v>
      </c>
      <c r="H225" s="1">
        <f>IFERROR(__xludf.DUMMYFUNCTION("""COMPUTED_VALUE"""),391.27)</f>
        <v>391.27</v>
      </c>
      <c r="J225" s="2">
        <f>IFERROR(__xludf.DUMMYFUNCTION("""COMPUTED_VALUE"""),45615.66666666667)</f>
        <v>45615.66667</v>
      </c>
      <c r="K225" s="1">
        <f>IFERROR(__xludf.DUMMYFUNCTION("""COMPUTED_VALUE"""),396.97)</f>
        <v>396.97</v>
      </c>
      <c r="M225" s="2">
        <f>IFERROR(__xludf.DUMMYFUNCTION("""COMPUTED_VALUE"""),45615.66666666667)</f>
        <v>45615.66667</v>
      </c>
      <c r="N225" s="1">
        <f>IFERROR(__xludf.DUMMYFUNCTION("""COMPUTED_VALUE"""),1.22883783E8)</f>
        <v>122883783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IFERROR(__xludf.DUMMYFUNCTION("""COMPUTED_VALUE"""),397.35)</f>
        <v>397.35</v>
      </c>
      <c r="D226" s="2">
        <f>IFERROR(__xludf.DUMMYFUNCTION("""COMPUTED_VALUE"""),45616.66666666667)</f>
        <v>45616.66667</v>
      </c>
      <c r="E226" s="1">
        <f>IFERROR(__xludf.DUMMYFUNCTION("""COMPUTED_VALUE"""),398.93)</f>
        <v>398.93</v>
      </c>
      <c r="G226" s="2">
        <f>IFERROR(__xludf.DUMMYFUNCTION("""COMPUTED_VALUE"""),45616.66666666667)</f>
        <v>45616.66667</v>
      </c>
      <c r="H226" s="1">
        <f>IFERROR(__xludf.DUMMYFUNCTION("""COMPUTED_VALUE"""),395.22)</f>
        <v>395.22</v>
      </c>
      <c r="J226" s="2">
        <f>IFERROR(__xludf.DUMMYFUNCTION("""COMPUTED_VALUE"""),45616.66666666667)</f>
        <v>45616.66667</v>
      </c>
      <c r="K226" s="1">
        <f>IFERROR(__xludf.DUMMYFUNCTION("""COMPUTED_VALUE"""),397.18)</f>
        <v>397.18</v>
      </c>
      <c r="M226" s="2">
        <f>IFERROR(__xludf.DUMMYFUNCTION("""COMPUTED_VALUE"""),45616.66666666667)</f>
        <v>45616.66667</v>
      </c>
      <c r="N226" s="1">
        <f>IFERROR(__xludf.DUMMYFUNCTION("""COMPUTED_VALUE"""),1.15293128E8)</f>
        <v>115293128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IFERROR(__xludf.DUMMYFUNCTION("""COMPUTED_VALUE"""),397.92)</f>
        <v>397.92</v>
      </c>
      <c r="D227" s="2">
        <f>IFERROR(__xludf.DUMMYFUNCTION("""COMPUTED_VALUE"""),45617.66666666667)</f>
        <v>45617.66667</v>
      </c>
      <c r="E227" s="1">
        <f>IFERROR(__xludf.DUMMYFUNCTION("""COMPUTED_VALUE"""),404.43)</f>
        <v>404.43</v>
      </c>
      <c r="G227" s="2">
        <f>IFERROR(__xludf.DUMMYFUNCTION("""COMPUTED_VALUE"""),45617.66666666667)</f>
        <v>45617.66667</v>
      </c>
      <c r="H227" s="1">
        <f>IFERROR(__xludf.DUMMYFUNCTION("""COMPUTED_VALUE"""),395.98)</f>
        <v>395.98</v>
      </c>
      <c r="J227" s="2">
        <f>IFERROR(__xludf.DUMMYFUNCTION("""COMPUTED_VALUE"""),45617.66666666667)</f>
        <v>45617.66667</v>
      </c>
      <c r="K227" s="1">
        <f>IFERROR(__xludf.DUMMYFUNCTION("""COMPUTED_VALUE"""),404.11)</f>
        <v>404.11</v>
      </c>
      <c r="M227" s="2">
        <f>IFERROR(__xludf.DUMMYFUNCTION("""COMPUTED_VALUE"""),45617.66666666667)</f>
        <v>45617.66667</v>
      </c>
      <c r="N227" s="1">
        <f>IFERROR(__xludf.DUMMYFUNCTION("""COMPUTED_VALUE"""),1.42464383E8)</f>
        <v>142464383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IFERROR(__xludf.DUMMYFUNCTION("""COMPUTED_VALUE"""),404.89)</f>
        <v>404.89</v>
      </c>
      <c r="D228" s="2">
        <f>IFERROR(__xludf.DUMMYFUNCTION("""COMPUTED_VALUE"""),45618.66666666667)</f>
        <v>45618.66667</v>
      </c>
      <c r="E228" s="1">
        <f>IFERROR(__xludf.DUMMYFUNCTION("""COMPUTED_VALUE"""),405.62)</f>
        <v>405.62</v>
      </c>
      <c r="G228" s="2">
        <f>IFERROR(__xludf.DUMMYFUNCTION("""COMPUTED_VALUE"""),45618.66666666667)</f>
        <v>45618.66667</v>
      </c>
      <c r="H228" s="1">
        <f>IFERROR(__xludf.DUMMYFUNCTION("""COMPUTED_VALUE"""),401.89)</f>
        <v>401.89</v>
      </c>
      <c r="J228" s="2">
        <f>IFERROR(__xludf.DUMMYFUNCTION("""COMPUTED_VALUE"""),45618.66666666667)</f>
        <v>45618.66667</v>
      </c>
      <c r="K228" s="1">
        <f>IFERROR(__xludf.DUMMYFUNCTION("""COMPUTED_VALUE"""),402.05)</f>
        <v>402.05</v>
      </c>
      <c r="M228" s="2">
        <f>IFERROR(__xludf.DUMMYFUNCTION("""COMPUTED_VALUE"""),45618.66666666667)</f>
        <v>45618.66667</v>
      </c>
      <c r="N228" s="1">
        <f>IFERROR(__xludf.DUMMYFUNCTION("""COMPUTED_VALUE"""),1.43921858E8)</f>
        <v>143921858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IFERROR(__xludf.DUMMYFUNCTION("""COMPUTED_VALUE"""),404.31)</f>
        <v>404.31</v>
      </c>
      <c r="D229" s="2">
        <f>IFERROR(__xludf.DUMMYFUNCTION("""COMPUTED_VALUE"""),45621.66666666667)</f>
        <v>45621.66667</v>
      </c>
      <c r="E229" s="1">
        <f>IFERROR(__xludf.DUMMYFUNCTION("""COMPUTED_VALUE"""),405.86)</f>
        <v>405.86</v>
      </c>
      <c r="G229" s="2">
        <f>IFERROR(__xludf.DUMMYFUNCTION("""COMPUTED_VALUE"""),45621.66666666667)</f>
        <v>45621.66667</v>
      </c>
      <c r="H229" s="1">
        <f>IFERROR(__xludf.DUMMYFUNCTION("""COMPUTED_VALUE"""),400.13)</f>
        <v>400.13</v>
      </c>
      <c r="J229" s="2">
        <f>IFERROR(__xludf.DUMMYFUNCTION("""COMPUTED_VALUE"""),45621.66666666667)</f>
        <v>45621.66667</v>
      </c>
      <c r="K229" s="1">
        <f>IFERROR(__xludf.DUMMYFUNCTION("""COMPUTED_VALUE"""),403.03)</f>
        <v>403.03</v>
      </c>
      <c r="M229" s="2">
        <f>IFERROR(__xludf.DUMMYFUNCTION("""COMPUTED_VALUE"""),45621.66666666667)</f>
        <v>45621.66667</v>
      </c>
      <c r="N229" s="1">
        <f>IFERROR(__xludf.DUMMYFUNCTION("""COMPUTED_VALUE"""),1.86106168E8)</f>
        <v>186106168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IFERROR(__xludf.DUMMYFUNCTION("""COMPUTED_VALUE"""),403.86)</f>
        <v>403.86</v>
      </c>
      <c r="D230" s="2">
        <f>IFERROR(__xludf.DUMMYFUNCTION("""COMPUTED_VALUE"""),45622.66666666667)</f>
        <v>45622.66667</v>
      </c>
      <c r="E230" s="1">
        <f>IFERROR(__xludf.DUMMYFUNCTION("""COMPUTED_VALUE"""),409.05)</f>
        <v>409.05</v>
      </c>
      <c r="G230" s="2">
        <f>IFERROR(__xludf.DUMMYFUNCTION("""COMPUTED_VALUE"""),45622.66666666667)</f>
        <v>45622.66667</v>
      </c>
      <c r="H230" s="1">
        <f>IFERROR(__xludf.DUMMYFUNCTION("""COMPUTED_VALUE"""),403.02)</f>
        <v>403.02</v>
      </c>
      <c r="J230" s="2">
        <f>IFERROR(__xludf.DUMMYFUNCTION("""COMPUTED_VALUE"""),45622.66666666667)</f>
        <v>45622.66667</v>
      </c>
      <c r="K230" s="1">
        <f>IFERROR(__xludf.DUMMYFUNCTION("""COMPUTED_VALUE"""),408.82)</f>
        <v>408.82</v>
      </c>
      <c r="M230" s="2">
        <f>IFERROR(__xludf.DUMMYFUNCTION("""COMPUTED_VALUE"""),45622.66666666667)</f>
        <v>45622.66667</v>
      </c>
      <c r="N230" s="1">
        <f>IFERROR(__xludf.DUMMYFUNCTION("""COMPUTED_VALUE"""),1.39211652E8)</f>
        <v>139211652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IFERROR(__xludf.DUMMYFUNCTION("""COMPUTED_VALUE"""),410.14)</f>
        <v>410.14</v>
      </c>
      <c r="D231" s="2">
        <f>IFERROR(__xludf.DUMMYFUNCTION("""COMPUTED_VALUE"""),45623.66666666667)</f>
        <v>45623.66667</v>
      </c>
      <c r="E231" s="1">
        <f>IFERROR(__xludf.DUMMYFUNCTION("""COMPUTED_VALUE"""),411.37)</f>
        <v>411.37</v>
      </c>
      <c r="G231" s="2">
        <f>IFERROR(__xludf.DUMMYFUNCTION("""COMPUTED_VALUE"""),45623.66666666667)</f>
        <v>45623.66667</v>
      </c>
      <c r="H231" s="1">
        <f>IFERROR(__xludf.DUMMYFUNCTION("""COMPUTED_VALUE"""),408.54)</f>
        <v>408.54</v>
      </c>
      <c r="J231" s="2">
        <f>IFERROR(__xludf.DUMMYFUNCTION("""COMPUTED_VALUE"""),45623.66666666667)</f>
        <v>45623.66667</v>
      </c>
      <c r="K231" s="1">
        <f>IFERROR(__xludf.DUMMYFUNCTION("""COMPUTED_VALUE"""),408.88)</f>
        <v>408.88</v>
      </c>
      <c r="M231" s="2">
        <f>IFERROR(__xludf.DUMMYFUNCTION("""COMPUTED_VALUE"""),45623.66666666667)</f>
        <v>45623.66667</v>
      </c>
      <c r="N231" s="1">
        <f>IFERROR(__xludf.DUMMYFUNCTION("""COMPUTED_VALUE"""),1.09990986E8)</f>
        <v>109990986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IFERROR(__xludf.DUMMYFUNCTION("""COMPUTED_VALUE"""),409.97)</f>
        <v>409.97</v>
      </c>
      <c r="D232" s="2">
        <f>IFERROR(__xludf.DUMMYFUNCTION("""COMPUTED_VALUE"""),45625.54166666667)</f>
        <v>45625.54167</v>
      </c>
      <c r="E232" s="1">
        <f>IFERROR(__xludf.DUMMYFUNCTION("""COMPUTED_VALUE"""),410.25)</f>
        <v>410.25</v>
      </c>
      <c r="G232" s="2">
        <f>IFERROR(__xludf.DUMMYFUNCTION("""COMPUTED_VALUE"""),45625.54166666667)</f>
        <v>45625.54167</v>
      </c>
      <c r="H232" s="1">
        <f>IFERROR(__xludf.DUMMYFUNCTION("""COMPUTED_VALUE"""),408.1)</f>
        <v>408.1</v>
      </c>
      <c r="J232" s="2">
        <f>IFERROR(__xludf.DUMMYFUNCTION("""COMPUTED_VALUE"""),45625.54166666667)</f>
        <v>45625.54167</v>
      </c>
      <c r="K232" s="1">
        <f>IFERROR(__xludf.DUMMYFUNCTION("""COMPUTED_VALUE"""),408.69)</f>
        <v>408.69</v>
      </c>
      <c r="M232" s="2">
        <f>IFERROR(__xludf.DUMMYFUNCTION("""COMPUTED_VALUE"""),45625.54166666667)</f>
        <v>45625.54167</v>
      </c>
      <c r="N232" s="1">
        <f>IFERROR(__xludf.DUMMYFUNCTION("""COMPUTED_VALUE"""),6.5949395E7)</f>
        <v>65949395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IFERROR(__xludf.DUMMYFUNCTION("""COMPUTED_VALUE"""),408.88)</f>
        <v>408.88</v>
      </c>
      <c r="D233" s="2">
        <f>IFERROR(__xludf.DUMMYFUNCTION("""COMPUTED_VALUE"""),45628.66666666667)</f>
        <v>45628.66667</v>
      </c>
      <c r="E233" s="1">
        <f>IFERROR(__xludf.DUMMYFUNCTION("""COMPUTED_VALUE"""),408.9)</f>
        <v>408.9</v>
      </c>
      <c r="G233" s="2">
        <f>IFERROR(__xludf.DUMMYFUNCTION("""COMPUTED_VALUE"""),45628.66666666667)</f>
        <v>45628.66667</v>
      </c>
      <c r="H233" s="1">
        <f>IFERROR(__xludf.DUMMYFUNCTION("""COMPUTED_VALUE"""),400.25)</f>
        <v>400.25</v>
      </c>
      <c r="J233" s="2">
        <f>IFERROR(__xludf.DUMMYFUNCTION("""COMPUTED_VALUE"""),45628.66666666667)</f>
        <v>45628.66667</v>
      </c>
      <c r="K233" s="1">
        <f>IFERROR(__xludf.DUMMYFUNCTION("""COMPUTED_VALUE"""),400.37)</f>
        <v>400.37</v>
      </c>
      <c r="M233" s="2">
        <f>IFERROR(__xludf.DUMMYFUNCTION("""COMPUTED_VALUE"""),45628.66666666667)</f>
        <v>45628.66667</v>
      </c>
      <c r="N233" s="1">
        <f>IFERROR(__xludf.DUMMYFUNCTION("""COMPUTED_VALUE"""),1.62016852E8)</f>
        <v>162016852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IFERROR(__xludf.DUMMYFUNCTION("""COMPUTED_VALUE"""),402.53)</f>
        <v>402.53</v>
      </c>
      <c r="D234" s="2">
        <f>IFERROR(__xludf.DUMMYFUNCTION("""COMPUTED_VALUE"""),45629.66666666667)</f>
        <v>45629.66667</v>
      </c>
      <c r="E234" s="1">
        <f>IFERROR(__xludf.DUMMYFUNCTION("""COMPUTED_VALUE"""),403.74)</f>
        <v>403.74</v>
      </c>
      <c r="G234" s="2">
        <f>IFERROR(__xludf.DUMMYFUNCTION("""COMPUTED_VALUE"""),45629.66666666667)</f>
        <v>45629.66667</v>
      </c>
      <c r="H234" s="1">
        <f>IFERROR(__xludf.DUMMYFUNCTION("""COMPUTED_VALUE"""),396.92)</f>
        <v>396.92</v>
      </c>
      <c r="J234" s="2">
        <f>IFERROR(__xludf.DUMMYFUNCTION("""COMPUTED_VALUE"""),45629.66666666667)</f>
        <v>45629.66667</v>
      </c>
      <c r="K234" s="1">
        <f>IFERROR(__xludf.DUMMYFUNCTION("""COMPUTED_VALUE"""),396.96)</f>
        <v>396.96</v>
      </c>
      <c r="M234" s="2">
        <f>IFERROR(__xludf.DUMMYFUNCTION("""COMPUTED_VALUE"""),45629.66666666667)</f>
        <v>45629.66667</v>
      </c>
      <c r="N234" s="1">
        <f>IFERROR(__xludf.DUMMYFUNCTION("""COMPUTED_VALUE"""),1.82327946E8)</f>
        <v>182327946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IFERROR(__xludf.DUMMYFUNCTION("""COMPUTED_VALUE"""),397.23)</f>
        <v>397.23</v>
      </c>
      <c r="D235" s="2">
        <f>IFERROR(__xludf.DUMMYFUNCTION("""COMPUTED_VALUE"""),45630.66666666667)</f>
        <v>45630.66667</v>
      </c>
      <c r="E235" s="1">
        <f>IFERROR(__xludf.DUMMYFUNCTION("""COMPUTED_VALUE"""),399.2)</f>
        <v>399.2</v>
      </c>
      <c r="G235" s="2">
        <f>IFERROR(__xludf.DUMMYFUNCTION("""COMPUTED_VALUE"""),45630.66666666667)</f>
        <v>45630.66667</v>
      </c>
      <c r="H235" s="1">
        <f>IFERROR(__xludf.DUMMYFUNCTION("""COMPUTED_VALUE"""),395.33)</f>
        <v>395.33</v>
      </c>
      <c r="J235" s="2">
        <f>IFERROR(__xludf.DUMMYFUNCTION("""COMPUTED_VALUE"""),45630.66666666667)</f>
        <v>45630.66667</v>
      </c>
      <c r="K235" s="1">
        <f>IFERROR(__xludf.DUMMYFUNCTION("""COMPUTED_VALUE"""),396.93)</f>
        <v>396.93</v>
      </c>
      <c r="M235" s="2">
        <f>IFERROR(__xludf.DUMMYFUNCTION("""COMPUTED_VALUE"""),45630.66666666667)</f>
        <v>45630.66667</v>
      </c>
      <c r="N235" s="1">
        <f>IFERROR(__xludf.DUMMYFUNCTION("""COMPUTED_VALUE"""),1.54568423E8)</f>
        <v>154568423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IFERROR(__xludf.DUMMYFUNCTION("""COMPUTED_VALUE"""),396.85)</f>
        <v>396.85</v>
      </c>
      <c r="D236" s="2">
        <f>IFERROR(__xludf.DUMMYFUNCTION("""COMPUTED_VALUE"""),45631.66666666667)</f>
        <v>45631.66667</v>
      </c>
      <c r="E236" s="1">
        <f>IFERROR(__xludf.DUMMYFUNCTION("""COMPUTED_VALUE"""),400.0)</f>
        <v>400</v>
      </c>
      <c r="G236" s="2">
        <f>IFERROR(__xludf.DUMMYFUNCTION("""COMPUTED_VALUE"""),45631.66666666667)</f>
        <v>45631.66667</v>
      </c>
      <c r="H236" s="1">
        <f>IFERROR(__xludf.DUMMYFUNCTION("""COMPUTED_VALUE"""),396.85)</f>
        <v>396.85</v>
      </c>
      <c r="J236" s="2">
        <f>IFERROR(__xludf.DUMMYFUNCTION("""COMPUTED_VALUE"""),45631.66666666667)</f>
        <v>45631.66667</v>
      </c>
      <c r="K236" s="1">
        <f>IFERROR(__xludf.DUMMYFUNCTION("""COMPUTED_VALUE"""),397.77)</f>
        <v>397.77</v>
      </c>
      <c r="M236" s="2">
        <f>IFERROR(__xludf.DUMMYFUNCTION("""COMPUTED_VALUE"""),45631.66666666667)</f>
        <v>45631.66667</v>
      </c>
      <c r="N236" s="1">
        <f>IFERROR(__xludf.DUMMYFUNCTION("""COMPUTED_VALUE"""),1.21522013E8)</f>
        <v>121522013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IFERROR(__xludf.DUMMYFUNCTION("""COMPUTED_VALUE"""),397.96)</f>
        <v>397.96</v>
      </c>
      <c r="D237" s="2">
        <f>IFERROR(__xludf.DUMMYFUNCTION("""COMPUTED_VALUE"""),45632.66666666667)</f>
        <v>45632.66667</v>
      </c>
      <c r="E237" s="1">
        <f>IFERROR(__xludf.DUMMYFUNCTION("""COMPUTED_VALUE"""),398.74)</f>
        <v>398.74</v>
      </c>
      <c r="G237" s="2">
        <f>IFERROR(__xludf.DUMMYFUNCTION("""COMPUTED_VALUE"""),45632.66666666667)</f>
        <v>45632.66667</v>
      </c>
      <c r="H237" s="1">
        <f>IFERROR(__xludf.DUMMYFUNCTION("""COMPUTED_VALUE"""),392.13)</f>
        <v>392.13</v>
      </c>
      <c r="J237" s="2">
        <f>IFERROR(__xludf.DUMMYFUNCTION("""COMPUTED_VALUE"""),45632.66666666667)</f>
        <v>45632.66667</v>
      </c>
      <c r="K237" s="1">
        <f>IFERROR(__xludf.DUMMYFUNCTION("""COMPUTED_VALUE"""),393.03)</f>
        <v>393.03</v>
      </c>
      <c r="M237" s="2">
        <f>IFERROR(__xludf.DUMMYFUNCTION("""COMPUTED_VALUE"""),45632.66666666667)</f>
        <v>45632.66667</v>
      </c>
      <c r="N237" s="1">
        <f>IFERROR(__xludf.DUMMYFUNCTION("""COMPUTED_VALUE"""),1.1442129E8)</f>
        <v>114421290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IFERROR(__xludf.DUMMYFUNCTION("""COMPUTED_VALUE"""),392.83)</f>
        <v>392.83</v>
      </c>
      <c r="D238" s="2">
        <f>IFERROR(__xludf.DUMMYFUNCTION("""COMPUTED_VALUE"""),45635.66666666667)</f>
        <v>45635.66667</v>
      </c>
      <c r="E238" s="1">
        <f>IFERROR(__xludf.DUMMYFUNCTION("""COMPUTED_VALUE"""),393.03)</f>
        <v>393.03</v>
      </c>
      <c r="G238" s="2">
        <f>IFERROR(__xludf.DUMMYFUNCTION("""COMPUTED_VALUE"""),45635.66666666667)</f>
        <v>45635.66667</v>
      </c>
      <c r="H238" s="1">
        <f>IFERROR(__xludf.DUMMYFUNCTION("""COMPUTED_VALUE"""),387.97)</f>
        <v>387.97</v>
      </c>
      <c r="J238" s="2">
        <f>IFERROR(__xludf.DUMMYFUNCTION("""COMPUTED_VALUE"""),45635.66666666667)</f>
        <v>45635.66667</v>
      </c>
      <c r="K238" s="1">
        <f>IFERROR(__xludf.DUMMYFUNCTION("""COMPUTED_VALUE"""),388.15)</f>
        <v>388.15</v>
      </c>
      <c r="M238" s="2">
        <f>IFERROR(__xludf.DUMMYFUNCTION("""COMPUTED_VALUE"""),45635.66666666667)</f>
        <v>45635.66667</v>
      </c>
      <c r="N238" s="1">
        <f>IFERROR(__xludf.DUMMYFUNCTION("""COMPUTED_VALUE"""),1.29705943E8)</f>
        <v>129705943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IFERROR(__xludf.DUMMYFUNCTION("""COMPUTED_VALUE"""),386.89)</f>
        <v>386.89</v>
      </c>
      <c r="D239" s="2">
        <f>IFERROR(__xludf.DUMMYFUNCTION("""COMPUTED_VALUE"""),45636.66666666667)</f>
        <v>45636.66667</v>
      </c>
      <c r="E239" s="1">
        <f>IFERROR(__xludf.DUMMYFUNCTION("""COMPUTED_VALUE"""),386.89)</f>
        <v>386.89</v>
      </c>
      <c r="G239" s="2">
        <f>IFERROR(__xludf.DUMMYFUNCTION("""COMPUTED_VALUE"""),45636.66666666667)</f>
        <v>45636.66667</v>
      </c>
      <c r="H239" s="1">
        <f>IFERROR(__xludf.DUMMYFUNCTION("""COMPUTED_VALUE"""),382.24)</f>
        <v>382.24</v>
      </c>
      <c r="J239" s="2">
        <f>IFERROR(__xludf.DUMMYFUNCTION("""COMPUTED_VALUE"""),45636.66666666667)</f>
        <v>45636.66667</v>
      </c>
      <c r="K239" s="1">
        <f>IFERROR(__xludf.DUMMYFUNCTION("""COMPUTED_VALUE"""),385.16)</f>
        <v>385.16</v>
      </c>
      <c r="M239" s="2">
        <f>IFERROR(__xludf.DUMMYFUNCTION("""COMPUTED_VALUE"""),45636.66666666667)</f>
        <v>45636.66667</v>
      </c>
      <c r="N239" s="1">
        <f>IFERROR(__xludf.DUMMYFUNCTION("""COMPUTED_VALUE"""),1.25963077E8)</f>
        <v>125963077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IFERROR(__xludf.DUMMYFUNCTION("""COMPUTED_VALUE"""),386.01)</f>
        <v>386.01</v>
      </c>
      <c r="D240" s="2">
        <f>IFERROR(__xludf.DUMMYFUNCTION("""COMPUTED_VALUE"""),45637.66666666667)</f>
        <v>45637.66667</v>
      </c>
      <c r="E240" s="1">
        <f>IFERROR(__xludf.DUMMYFUNCTION("""COMPUTED_VALUE"""),386.28)</f>
        <v>386.28</v>
      </c>
      <c r="G240" s="2">
        <f>IFERROR(__xludf.DUMMYFUNCTION("""COMPUTED_VALUE"""),45637.66666666667)</f>
        <v>45637.66667</v>
      </c>
      <c r="H240" s="1">
        <f>IFERROR(__xludf.DUMMYFUNCTION("""COMPUTED_VALUE"""),382.33)</f>
        <v>382.33</v>
      </c>
      <c r="J240" s="2">
        <f>IFERROR(__xludf.DUMMYFUNCTION("""COMPUTED_VALUE"""),45637.66666666667)</f>
        <v>45637.66667</v>
      </c>
      <c r="K240" s="1">
        <f>IFERROR(__xludf.DUMMYFUNCTION("""COMPUTED_VALUE"""),382.99)</f>
        <v>382.99</v>
      </c>
      <c r="M240" s="2">
        <f>IFERROR(__xludf.DUMMYFUNCTION("""COMPUTED_VALUE"""),45637.66666666667)</f>
        <v>45637.66667</v>
      </c>
      <c r="N240" s="1">
        <f>IFERROR(__xludf.DUMMYFUNCTION("""COMPUTED_VALUE"""),1.26469883E8)</f>
        <v>126469883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IFERROR(__xludf.DUMMYFUNCTION("""COMPUTED_VALUE"""),384.78)</f>
        <v>384.78</v>
      </c>
      <c r="D241" s="2">
        <f>IFERROR(__xludf.DUMMYFUNCTION("""COMPUTED_VALUE"""),45638.66666666667)</f>
        <v>45638.66667</v>
      </c>
      <c r="E241" s="1">
        <f>IFERROR(__xludf.DUMMYFUNCTION("""COMPUTED_VALUE"""),385.86)</f>
        <v>385.86</v>
      </c>
      <c r="G241" s="2">
        <f>IFERROR(__xludf.DUMMYFUNCTION("""COMPUTED_VALUE"""),45638.66666666667)</f>
        <v>45638.66667</v>
      </c>
      <c r="H241" s="1">
        <f>IFERROR(__xludf.DUMMYFUNCTION("""COMPUTED_VALUE"""),382.32)</f>
        <v>382.32</v>
      </c>
      <c r="J241" s="2">
        <f>IFERROR(__xludf.DUMMYFUNCTION("""COMPUTED_VALUE"""),45638.66666666667)</f>
        <v>45638.66667</v>
      </c>
      <c r="K241" s="1">
        <f>IFERROR(__xludf.DUMMYFUNCTION("""COMPUTED_VALUE"""),382.54)</f>
        <v>382.54</v>
      </c>
      <c r="M241" s="2">
        <f>IFERROR(__xludf.DUMMYFUNCTION("""COMPUTED_VALUE"""),45638.66666666667)</f>
        <v>45638.66667</v>
      </c>
      <c r="N241" s="1">
        <f>IFERROR(__xludf.DUMMYFUNCTION("""COMPUTED_VALUE"""),1.194355E8)</f>
        <v>119435500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IFERROR(__xludf.DUMMYFUNCTION("""COMPUTED_VALUE"""),382.99)</f>
        <v>382.99</v>
      </c>
      <c r="D242" s="2">
        <f>IFERROR(__xludf.DUMMYFUNCTION("""COMPUTED_VALUE"""),45639.66666666667)</f>
        <v>45639.66667</v>
      </c>
      <c r="E242" s="1">
        <f>IFERROR(__xludf.DUMMYFUNCTION("""COMPUTED_VALUE"""),384.73)</f>
        <v>384.73</v>
      </c>
      <c r="G242" s="2">
        <f>IFERROR(__xludf.DUMMYFUNCTION("""COMPUTED_VALUE"""),45639.66666666667)</f>
        <v>45639.66667</v>
      </c>
      <c r="H242" s="1">
        <f>IFERROR(__xludf.DUMMYFUNCTION("""COMPUTED_VALUE"""),382.25)</f>
        <v>382.25</v>
      </c>
      <c r="J242" s="2">
        <f>IFERROR(__xludf.DUMMYFUNCTION("""COMPUTED_VALUE"""),45639.66666666667)</f>
        <v>45639.66667</v>
      </c>
      <c r="K242" s="1">
        <f>IFERROR(__xludf.DUMMYFUNCTION("""COMPUTED_VALUE"""),382.76)</f>
        <v>382.76</v>
      </c>
      <c r="M242" s="2">
        <f>IFERROR(__xludf.DUMMYFUNCTION("""COMPUTED_VALUE"""),45639.66666666667)</f>
        <v>45639.66667</v>
      </c>
      <c r="N242" s="1">
        <f>IFERROR(__xludf.DUMMYFUNCTION("""COMPUTED_VALUE"""),1.06234161E8)</f>
        <v>106234161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IFERROR(__xludf.DUMMYFUNCTION("""COMPUTED_VALUE"""),382.71)</f>
        <v>382.71</v>
      </c>
      <c r="D243" s="2">
        <f>IFERROR(__xludf.DUMMYFUNCTION("""COMPUTED_VALUE"""),45642.66666666667)</f>
        <v>45642.66667</v>
      </c>
      <c r="E243" s="1">
        <f>IFERROR(__xludf.DUMMYFUNCTION("""COMPUTED_VALUE"""),383.83)</f>
        <v>383.83</v>
      </c>
      <c r="G243" s="2">
        <f>IFERROR(__xludf.DUMMYFUNCTION("""COMPUTED_VALUE"""),45642.66666666667)</f>
        <v>45642.66667</v>
      </c>
      <c r="H243" s="1">
        <f>IFERROR(__xludf.DUMMYFUNCTION("""COMPUTED_VALUE"""),379.66)</f>
        <v>379.66</v>
      </c>
      <c r="J243" s="2">
        <f>IFERROR(__xludf.DUMMYFUNCTION("""COMPUTED_VALUE"""),45642.66666666667)</f>
        <v>45642.66667</v>
      </c>
      <c r="K243" s="1">
        <f>IFERROR(__xludf.DUMMYFUNCTION("""COMPUTED_VALUE"""),379.68)</f>
        <v>379.68</v>
      </c>
      <c r="M243" s="2">
        <f>IFERROR(__xludf.DUMMYFUNCTION("""COMPUTED_VALUE"""),45642.66666666667)</f>
        <v>45642.66667</v>
      </c>
      <c r="N243" s="1">
        <f>IFERROR(__xludf.DUMMYFUNCTION("""COMPUTED_VALUE"""),1.25158484E8)</f>
        <v>125158484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IFERROR(__xludf.DUMMYFUNCTION("""COMPUTED_VALUE"""),377.25)</f>
        <v>377.25</v>
      </c>
      <c r="D244" s="2">
        <f>IFERROR(__xludf.DUMMYFUNCTION("""COMPUTED_VALUE"""),45643.66666666667)</f>
        <v>45643.66667</v>
      </c>
      <c r="E244" s="1">
        <f>IFERROR(__xludf.DUMMYFUNCTION("""COMPUTED_VALUE"""),379.68)</f>
        <v>379.68</v>
      </c>
      <c r="G244" s="2">
        <f>IFERROR(__xludf.DUMMYFUNCTION("""COMPUTED_VALUE"""),45643.66666666667)</f>
        <v>45643.66667</v>
      </c>
      <c r="H244" s="1">
        <f>IFERROR(__xludf.DUMMYFUNCTION("""COMPUTED_VALUE"""),376.67)</f>
        <v>376.67</v>
      </c>
      <c r="J244" s="2">
        <f>IFERROR(__xludf.DUMMYFUNCTION("""COMPUTED_VALUE"""),45643.66666666667)</f>
        <v>45643.66667</v>
      </c>
      <c r="K244" s="1">
        <f>IFERROR(__xludf.DUMMYFUNCTION("""COMPUTED_VALUE"""),378.15)</f>
        <v>378.15</v>
      </c>
      <c r="M244" s="2">
        <f>IFERROR(__xludf.DUMMYFUNCTION("""COMPUTED_VALUE"""),45643.66666666667)</f>
        <v>45643.66667</v>
      </c>
      <c r="N244" s="1">
        <f>IFERROR(__xludf.DUMMYFUNCTION("""COMPUTED_VALUE"""),1.31353514E8)</f>
        <v>131353514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IFERROR(__xludf.DUMMYFUNCTION("""COMPUTED_VALUE"""),377.69)</f>
        <v>377.69</v>
      </c>
      <c r="D245" s="2">
        <f>IFERROR(__xludf.DUMMYFUNCTION("""COMPUTED_VALUE"""),45644.66666666667)</f>
        <v>45644.66667</v>
      </c>
      <c r="E245" s="1">
        <f>IFERROR(__xludf.DUMMYFUNCTION("""COMPUTED_VALUE"""),378.25)</f>
        <v>378.25</v>
      </c>
      <c r="G245" s="2">
        <f>IFERROR(__xludf.DUMMYFUNCTION("""COMPUTED_VALUE"""),45644.66666666667)</f>
        <v>45644.66667</v>
      </c>
      <c r="H245" s="1">
        <f>IFERROR(__xludf.DUMMYFUNCTION("""COMPUTED_VALUE"""),368.75)</f>
        <v>368.75</v>
      </c>
      <c r="J245" s="2">
        <f>IFERROR(__xludf.DUMMYFUNCTION("""COMPUTED_VALUE"""),45644.66666666667)</f>
        <v>45644.66667</v>
      </c>
      <c r="K245" s="1">
        <f>IFERROR(__xludf.DUMMYFUNCTION("""COMPUTED_VALUE"""),368.89)</f>
        <v>368.89</v>
      </c>
      <c r="M245" s="2">
        <f>IFERROR(__xludf.DUMMYFUNCTION("""COMPUTED_VALUE"""),45644.66666666667)</f>
        <v>45644.66667</v>
      </c>
      <c r="N245" s="1">
        <f>IFERROR(__xludf.DUMMYFUNCTION("""COMPUTED_VALUE"""),1.46840369E8)</f>
        <v>146840369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IFERROR(__xludf.DUMMYFUNCTION("""COMPUTED_VALUE"""),369.35)</f>
        <v>369.35</v>
      </c>
      <c r="D246" s="2">
        <f>IFERROR(__xludf.DUMMYFUNCTION("""COMPUTED_VALUE"""),45645.66666666667)</f>
        <v>45645.66667</v>
      </c>
      <c r="E246" s="1">
        <f>IFERROR(__xludf.DUMMYFUNCTION("""COMPUTED_VALUE"""),374.73)</f>
        <v>374.73</v>
      </c>
      <c r="G246" s="2">
        <f>IFERROR(__xludf.DUMMYFUNCTION("""COMPUTED_VALUE"""),45645.66666666667)</f>
        <v>45645.66667</v>
      </c>
      <c r="H246" s="1">
        <f>IFERROR(__xludf.DUMMYFUNCTION("""COMPUTED_VALUE"""),369.35)</f>
        <v>369.35</v>
      </c>
      <c r="J246" s="2">
        <f>IFERROR(__xludf.DUMMYFUNCTION("""COMPUTED_VALUE"""),45645.66666666667)</f>
        <v>45645.66667</v>
      </c>
      <c r="K246" s="1">
        <f>IFERROR(__xludf.DUMMYFUNCTION("""COMPUTED_VALUE"""),370.75)</f>
        <v>370.75</v>
      </c>
      <c r="M246" s="2">
        <f>IFERROR(__xludf.DUMMYFUNCTION("""COMPUTED_VALUE"""),45645.66666666667)</f>
        <v>45645.66667</v>
      </c>
      <c r="N246" s="1">
        <f>IFERROR(__xludf.DUMMYFUNCTION("""COMPUTED_VALUE"""),1.67078504E8)</f>
        <v>167078504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IFERROR(__xludf.DUMMYFUNCTION("""COMPUTED_VALUE"""),369.14)</f>
        <v>369.14</v>
      </c>
      <c r="D247" s="2">
        <f>IFERROR(__xludf.DUMMYFUNCTION("""COMPUTED_VALUE"""),45646.66666666667)</f>
        <v>45646.66667</v>
      </c>
      <c r="E247" s="1">
        <f>IFERROR(__xludf.DUMMYFUNCTION("""COMPUTED_VALUE"""),377.1)</f>
        <v>377.1</v>
      </c>
      <c r="G247" s="2">
        <f>IFERROR(__xludf.DUMMYFUNCTION("""COMPUTED_VALUE"""),45646.66666666667)</f>
        <v>45646.66667</v>
      </c>
      <c r="H247" s="1">
        <f>IFERROR(__xludf.DUMMYFUNCTION("""COMPUTED_VALUE"""),368.92)</f>
        <v>368.92</v>
      </c>
      <c r="J247" s="2">
        <f>IFERROR(__xludf.DUMMYFUNCTION("""COMPUTED_VALUE"""),45646.66666666667)</f>
        <v>45646.66667</v>
      </c>
      <c r="K247" s="1">
        <f>IFERROR(__xludf.DUMMYFUNCTION("""COMPUTED_VALUE"""),376.17)</f>
        <v>376.17</v>
      </c>
      <c r="M247" s="2">
        <f>IFERROR(__xludf.DUMMYFUNCTION("""COMPUTED_VALUE"""),45646.66666666667)</f>
        <v>45646.66667</v>
      </c>
      <c r="N247" s="1">
        <f>IFERROR(__xludf.DUMMYFUNCTION("""COMPUTED_VALUE"""),3.13665559E8)</f>
        <v>313665559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IFERROR(__xludf.DUMMYFUNCTION("""COMPUTED_VALUE"""),375.31)</f>
        <v>375.31</v>
      </c>
      <c r="D248" s="2">
        <f>IFERROR(__xludf.DUMMYFUNCTION("""COMPUTED_VALUE"""),45649.66666666667)</f>
        <v>45649.66667</v>
      </c>
      <c r="E248" s="1">
        <f>IFERROR(__xludf.DUMMYFUNCTION("""COMPUTED_VALUE"""),377.91)</f>
        <v>377.91</v>
      </c>
      <c r="G248" s="2">
        <f>IFERROR(__xludf.DUMMYFUNCTION("""COMPUTED_VALUE"""),45649.66666666667)</f>
        <v>45649.66667</v>
      </c>
      <c r="H248" s="1">
        <f>IFERROR(__xludf.DUMMYFUNCTION("""COMPUTED_VALUE"""),371.84)</f>
        <v>371.84</v>
      </c>
      <c r="J248" s="2">
        <f>IFERROR(__xludf.DUMMYFUNCTION("""COMPUTED_VALUE"""),45649.66666666667)</f>
        <v>45649.66667</v>
      </c>
      <c r="K248" s="1">
        <f>IFERROR(__xludf.DUMMYFUNCTION("""COMPUTED_VALUE"""),377.66)</f>
        <v>377.66</v>
      </c>
      <c r="M248" s="2">
        <f>IFERROR(__xludf.DUMMYFUNCTION("""COMPUTED_VALUE"""),45649.66666666667)</f>
        <v>45649.66667</v>
      </c>
      <c r="N248" s="1">
        <f>IFERROR(__xludf.DUMMYFUNCTION("""COMPUTED_VALUE"""),1.0654215E8)</f>
        <v>106542150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IFERROR(__xludf.DUMMYFUNCTION("""COMPUTED_VALUE"""),377.63)</f>
        <v>377.63</v>
      </c>
      <c r="D249" s="2">
        <f>IFERROR(__xludf.DUMMYFUNCTION("""COMPUTED_VALUE"""),45650.54166666667)</f>
        <v>45650.54167</v>
      </c>
      <c r="E249" s="1">
        <f>IFERROR(__xludf.DUMMYFUNCTION("""COMPUTED_VALUE"""),379.9)</f>
        <v>379.9</v>
      </c>
      <c r="G249" s="2">
        <f>IFERROR(__xludf.DUMMYFUNCTION("""COMPUTED_VALUE"""),45650.54166666667)</f>
        <v>45650.54167</v>
      </c>
      <c r="H249" s="1">
        <f>IFERROR(__xludf.DUMMYFUNCTION("""COMPUTED_VALUE"""),376.66)</f>
        <v>376.66</v>
      </c>
      <c r="J249" s="2">
        <f>IFERROR(__xludf.DUMMYFUNCTION("""COMPUTED_VALUE"""),45650.54166666667)</f>
        <v>45650.54167</v>
      </c>
      <c r="K249" s="1">
        <f>IFERROR(__xludf.DUMMYFUNCTION("""COMPUTED_VALUE"""),379.9)</f>
        <v>379.9</v>
      </c>
      <c r="M249" s="2">
        <f>IFERROR(__xludf.DUMMYFUNCTION("""COMPUTED_VALUE"""),45650.54166666667)</f>
        <v>45650.54167</v>
      </c>
      <c r="N249" s="1">
        <f>IFERROR(__xludf.DUMMYFUNCTION("""COMPUTED_VALUE"""),4.0043648E7)</f>
        <v>40043648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IFERROR(__xludf.DUMMYFUNCTION("""COMPUTED_VALUE"""),378.44)</f>
        <v>378.44</v>
      </c>
      <c r="D250" s="2">
        <f>IFERROR(__xludf.DUMMYFUNCTION("""COMPUTED_VALUE"""),45652.66666666667)</f>
        <v>45652.66667</v>
      </c>
      <c r="E250" s="1">
        <f>IFERROR(__xludf.DUMMYFUNCTION("""COMPUTED_VALUE"""),380.02)</f>
        <v>380.02</v>
      </c>
      <c r="G250" s="2">
        <f>IFERROR(__xludf.DUMMYFUNCTION("""COMPUTED_VALUE"""),45652.66666666667)</f>
        <v>45652.66667</v>
      </c>
      <c r="H250" s="1">
        <f>IFERROR(__xludf.DUMMYFUNCTION("""COMPUTED_VALUE"""),377.69)</f>
        <v>377.69</v>
      </c>
      <c r="J250" s="2">
        <f>IFERROR(__xludf.DUMMYFUNCTION("""COMPUTED_VALUE"""),45652.66666666667)</f>
        <v>45652.66667</v>
      </c>
      <c r="K250" s="1">
        <f>IFERROR(__xludf.DUMMYFUNCTION("""COMPUTED_VALUE"""),378.92)</f>
        <v>378.92</v>
      </c>
      <c r="M250" s="2">
        <f>IFERROR(__xludf.DUMMYFUNCTION("""COMPUTED_VALUE"""),45652.66666666667)</f>
        <v>45652.66667</v>
      </c>
      <c r="N250" s="1">
        <f>IFERROR(__xludf.DUMMYFUNCTION("""COMPUTED_VALUE"""),6.9948297E7)</f>
        <v>69948297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IFERROR(__xludf.DUMMYFUNCTION("""COMPUTED_VALUE"""),376.63)</f>
        <v>376.63</v>
      </c>
      <c r="D251" s="2">
        <f>IFERROR(__xludf.DUMMYFUNCTION("""COMPUTED_VALUE"""),45653.66666666667)</f>
        <v>45653.66667</v>
      </c>
      <c r="E251" s="1">
        <f>IFERROR(__xludf.DUMMYFUNCTION("""COMPUTED_VALUE"""),378.93)</f>
        <v>378.93</v>
      </c>
      <c r="G251" s="2">
        <f>IFERROR(__xludf.DUMMYFUNCTION("""COMPUTED_VALUE"""),45653.66666666667)</f>
        <v>45653.66667</v>
      </c>
      <c r="H251" s="1">
        <f>IFERROR(__xludf.DUMMYFUNCTION("""COMPUTED_VALUE"""),375.94)</f>
        <v>375.94</v>
      </c>
      <c r="J251" s="2">
        <f>IFERROR(__xludf.DUMMYFUNCTION("""COMPUTED_VALUE"""),45653.66666666667)</f>
        <v>45653.66667</v>
      </c>
      <c r="K251" s="1">
        <f>IFERROR(__xludf.DUMMYFUNCTION("""COMPUTED_VALUE"""),377.7)</f>
        <v>377.7</v>
      </c>
      <c r="M251" s="2">
        <f>IFERROR(__xludf.DUMMYFUNCTION("""COMPUTED_VALUE"""),45653.66666666667)</f>
        <v>45653.66667</v>
      </c>
      <c r="N251" s="1">
        <f>IFERROR(__xludf.DUMMYFUNCTION("""COMPUTED_VALUE"""),8.274828E7)</f>
        <v>82748280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IFERROR(__xludf.DUMMYFUNCTION("""COMPUTED_VALUE"""),375.73)</f>
        <v>375.73</v>
      </c>
      <c r="D252" s="2">
        <f>IFERROR(__xludf.DUMMYFUNCTION("""COMPUTED_VALUE"""),45656.66666666667)</f>
        <v>45656.66667</v>
      </c>
      <c r="E252" s="1">
        <f>IFERROR(__xludf.DUMMYFUNCTION("""COMPUTED_VALUE"""),377.22)</f>
        <v>377.22</v>
      </c>
      <c r="G252" s="2">
        <f>IFERROR(__xludf.DUMMYFUNCTION("""COMPUTED_VALUE"""),45656.66666666667)</f>
        <v>45656.66667</v>
      </c>
      <c r="H252" s="1">
        <f>IFERROR(__xludf.DUMMYFUNCTION("""COMPUTED_VALUE"""),372.85)</f>
        <v>372.85</v>
      </c>
      <c r="J252" s="2">
        <f>IFERROR(__xludf.DUMMYFUNCTION("""COMPUTED_VALUE"""),45656.66666666667)</f>
        <v>45656.66667</v>
      </c>
      <c r="K252" s="1">
        <f>IFERROR(__xludf.DUMMYFUNCTION("""COMPUTED_VALUE"""),376.37)</f>
        <v>376.37</v>
      </c>
      <c r="M252" s="2">
        <f>IFERROR(__xludf.DUMMYFUNCTION("""COMPUTED_VALUE"""),45656.66666666667)</f>
        <v>45656.66667</v>
      </c>
      <c r="N252" s="1">
        <f>IFERROR(__xludf.DUMMYFUNCTION("""COMPUTED_VALUE"""),9.7191699E7)</f>
        <v>97191699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IFERROR(__xludf.DUMMYFUNCTION("""COMPUTED_VALUE"""),376.75)</f>
        <v>376.75</v>
      </c>
      <c r="D253" s="2">
        <f>IFERROR(__xludf.DUMMYFUNCTION("""COMPUTED_VALUE"""),45657.66666666667)</f>
        <v>45657.66667</v>
      </c>
      <c r="E253" s="1">
        <f>IFERROR(__xludf.DUMMYFUNCTION("""COMPUTED_VALUE"""),378.11)</f>
        <v>378.11</v>
      </c>
      <c r="G253" s="2">
        <f>IFERROR(__xludf.DUMMYFUNCTION("""COMPUTED_VALUE"""),45657.66666666667)</f>
        <v>45657.66667</v>
      </c>
      <c r="H253" s="1">
        <f>IFERROR(__xludf.DUMMYFUNCTION("""COMPUTED_VALUE"""),374.29)</f>
        <v>374.29</v>
      </c>
      <c r="J253" s="2">
        <f>IFERROR(__xludf.DUMMYFUNCTION("""COMPUTED_VALUE"""),45657.66666666667)</f>
        <v>45657.66667</v>
      </c>
      <c r="K253" s="1">
        <f>IFERROR(__xludf.DUMMYFUNCTION("""COMPUTED_VALUE"""),375.97)</f>
        <v>375.97</v>
      </c>
      <c r="M253" s="2">
        <f>IFERROR(__xludf.DUMMYFUNCTION("""COMPUTED_VALUE"""),45657.66666666667)</f>
        <v>45657.66667</v>
      </c>
      <c r="N253" s="1">
        <f>IFERROR(__xludf.DUMMYFUNCTION("""COMPUTED_VALUE"""),9.8066354E7)</f>
        <v>98066354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IFERROR(__xludf.DUMMYFUNCTION("""COMPUTED_VALUE"""),378.7)</f>
        <v>378.7</v>
      </c>
      <c r="D254" s="2">
        <f>IFERROR(__xludf.DUMMYFUNCTION("""COMPUTED_VALUE"""),45659.66666666667)</f>
        <v>45659.66667</v>
      </c>
      <c r="E254" s="1">
        <f>IFERROR(__xludf.DUMMYFUNCTION("""COMPUTED_VALUE"""),380.71)</f>
        <v>380.71</v>
      </c>
      <c r="G254" s="2">
        <f>IFERROR(__xludf.DUMMYFUNCTION("""COMPUTED_VALUE"""),45659.66666666667)</f>
        <v>45659.66667</v>
      </c>
      <c r="H254" s="1">
        <f>IFERROR(__xludf.DUMMYFUNCTION("""COMPUTED_VALUE"""),376.17)</f>
        <v>376.17</v>
      </c>
      <c r="J254" s="2">
        <f>IFERROR(__xludf.DUMMYFUNCTION("""COMPUTED_VALUE"""),45659.66666666667)</f>
        <v>45659.66667</v>
      </c>
      <c r="K254" s="1">
        <f>IFERROR(__xludf.DUMMYFUNCTION("""COMPUTED_VALUE"""),378.65)</f>
        <v>378.65</v>
      </c>
      <c r="M254" s="2">
        <f>IFERROR(__xludf.DUMMYFUNCTION("""COMPUTED_VALUE"""),45659.66666666667)</f>
        <v>45659.66667</v>
      </c>
      <c r="N254" s="1">
        <f>IFERROR(__xludf.DUMMYFUNCTION("""COMPUTED_VALUE"""),1.01133232E8)</f>
        <v>101133232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IFERROR(__xludf.DUMMYFUNCTION("""COMPUTED_VALUE"""),380.97)</f>
        <v>380.97</v>
      </c>
      <c r="D255" s="2">
        <f>IFERROR(__xludf.DUMMYFUNCTION("""COMPUTED_VALUE"""),45660.66666666667)</f>
        <v>45660.66667</v>
      </c>
      <c r="E255" s="1">
        <f>IFERROR(__xludf.DUMMYFUNCTION("""COMPUTED_VALUE"""),384.63)</f>
        <v>384.63</v>
      </c>
      <c r="G255" s="2">
        <f>IFERROR(__xludf.DUMMYFUNCTION("""COMPUTED_VALUE"""),45660.66666666667)</f>
        <v>45660.66667</v>
      </c>
      <c r="H255" s="1">
        <f>IFERROR(__xludf.DUMMYFUNCTION("""COMPUTED_VALUE"""),379.46)</f>
        <v>379.46</v>
      </c>
      <c r="J255" s="2">
        <f>IFERROR(__xludf.DUMMYFUNCTION("""COMPUTED_VALUE"""),45660.66666666667)</f>
        <v>45660.66667</v>
      </c>
      <c r="K255" s="1">
        <f>IFERROR(__xludf.DUMMYFUNCTION("""COMPUTED_VALUE"""),382.7)</f>
        <v>382.7</v>
      </c>
      <c r="M255" s="2">
        <f>IFERROR(__xludf.DUMMYFUNCTION("""COMPUTED_VALUE"""),45660.66666666667)</f>
        <v>45660.66667</v>
      </c>
      <c r="N255" s="1">
        <f>IFERROR(__xludf.DUMMYFUNCTION("""COMPUTED_VALUE"""),1.06988076E8)</f>
        <v>106988076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IFERROR(__xludf.DUMMYFUNCTION("""COMPUTED_VALUE"""),382.18)</f>
        <v>382.18</v>
      </c>
      <c r="D256" s="2">
        <f>IFERROR(__xludf.DUMMYFUNCTION("""COMPUTED_VALUE"""),45663.66666666667)</f>
        <v>45663.66667</v>
      </c>
      <c r="E256" s="1">
        <f>IFERROR(__xludf.DUMMYFUNCTION("""COMPUTED_VALUE"""),382.47)</f>
        <v>382.47</v>
      </c>
      <c r="G256" s="2">
        <f>IFERROR(__xludf.DUMMYFUNCTION("""COMPUTED_VALUE"""),45663.66666666667)</f>
        <v>45663.66667</v>
      </c>
      <c r="H256" s="1">
        <f>IFERROR(__xludf.DUMMYFUNCTION("""COMPUTED_VALUE"""),377.26)</f>
        <v>377.26</v>
      </c>
      <c r="J256" s="2">
        <f>IFERROR(__xludf.DUMMYFUNCTION("""COMPUTED_VALUE"""),45663.66666666667)</f>
        <v>45663.66667</v>
      </c>
      <c r="K256" s="1">
        <f>IFERROR(__xludf.DUMMYFUNCTION("""COMPUTED_VALUE"""),378.36)</f>
        <v>378.36</v>
      </c>
      <c r="M256" s="2">
        <f>IFERROR(__xludf.DUMMYFUNCTION("""COMPUTED_VALUE"""),45663.66666666667)</f>
        <v>45663.66667</v>
      </c>
      <c r="N256" s="1">
        <f>IFERROR(__xludf.DUMMYFUNCTION("""COMPUTED_VALUE"""),1.37633101E8)</f>
        <v>137633101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IFERROR(__xludf.DUMMYFUNCTION("""COMPUTED_VALUE"""),378.95)</f>
        <v>378.95</v>
      </c>
      <c r="D257" s="2">
        <f>IFERROR(__xludf.DUMMYFUNCTION("""COMPUTED_VALUE"""),45664.66666666667)</f>
        <v>45664.66667</v>
      </c>
      <c r="E257" s="1">
        <f>IFERROR(__xludf.DUMMYFUNCTION("""COMPUTED_VALUE"""),380.82)</f>
        <v>380.82</v>
      </c>
      <c r="G257" s="2">
        <f>IFERROR(__xludf.DUMMYFUNCTION("""COMPUTED_VALUE"""),45664.66666666667)</f>
        <v>45664.66667</v>
      </c>
      <c r="H257" s="1">
        <f>IFERROR(__xludf.DUMMYFUNCTION("""COMPUTED_VALUE"""),376.26)</f>
        <v>376.26</v>
      </c>
      <c r="J257" s="2">
        <f>IFERROR(__xludf.DUMMYFUNCTION("""COMPUTED_VALUE"""),45664.66666666667)</f>
        <v>45664.66667</v>
      </c>
      <c r="K257" s="1">
        <f>IFERROR(__xludf.DUMMYFUNCTION("""COMPUTED_VALUE"""),377.36)</f>
        <v>377.36</v>
      </c>
      <c r="M257" s="2">
        <f>IFERROR(__xludf.DUMMYFUNCTION("""COMPUTED_VALUE"""),45664.66666666667)</f>
        <v>45664.66667</v>
      </c>
      <c r="N257" s="1">
        <f>IFERROR(__xludf.DUMMYFUNCTION("""COMPUTED_VALUE"""),1.183584E8)</f>
        <v>118358400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IFERROR(__xludf.DUMMYFUNCTION("""COMPUTED_VALUE"""),376.19)</f>
        <v>376.19</v>
      </c>
      <c r="D258" s="2">
        <f>IFERROR(__xludf.DUMMYFUNCTION("""COMPUTED_VALUE"""),45665.66666666667)</f>
        <v>45665.66667</v>
      </c>
      <c r="E258" s="1">
        <f>IFERROR(__xludf.DUMMYFUNCTION("""COMPUTED_VALUE"""),377.61)</f>
        <v>377.61</v>
      </c>
      <c r="G258" s="2">
        <f>IFERROR(__xludf.DUMMYFUNCTION("""COMPUTED_VALUE"""),45665.66666666667)</f>
        <v>45665.66667</v>
      </c>
      <c r="H258" s="1">
        <f>IFERROR(__xludf.DUMMYFUNCTION("""COMPUTED_VALUE"""),371.14)</f>
        <v>371.14</v>
      </c>
      <c r="J258" s="2">
        <f>IFERROR(__xludf.DUMMYFUNCTION("""COMPUTED_VALUE"""),45665.66666666667)</f>
        <v>45665.66667</v>
      </c>
      <c r="K258" s="1">
        <f>IFERROR(__xludf.DUMMYFUNCTION("""COMPUTED_VALUE"""),377.45)</f>
        <v>377.45</v>
      </c>
      <c r="M258" s="2">
        <f>IFERROR(__xludf.DUMMYFUNCTION("""COMPUTED_VALUE"""),45665.66666666667)</f>
        <v>45665.66667</v>
      </c>
      <c r="N258" s="1">
        <f>IFERROR(__xludf.DUMMYFUNCTION("""COMPUTED_VALUE"""),1.71081949E8)</f>
        <v>171081949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IFERROR(__xludf.DUMMYFUNCTION("""COMPUTED_VALUE"""),378.21)</f>
        <v>378.21</v>
      </c>
      <c r="D259" s="2">
        <f>IFERROR(__xludf.DUMMYFUNCTION("""COMPUTED_VALUE"""),45667.66666666667)</f>
        <v>45667.66667</v>
      </c>
      <c r="E259" s="1">
        <f>IFERROR(__xludf.DUMMYFUNCTION("""COMPUTED_VALUE"""),381.11)</f>
        <v>381.11</v>
      </c>
      <c r="G259" s="2">
        <f>IFERROR(__xludf.DUMMYFUNCTION("""COMPUTED_VALUE"""),45667.66666666667)</f>
        <v>45667.66667</v>
      </c>
      <c r="H259" s="1">
        <f>IFERROR(__xludf.DUMMYFUNCTION("""COMPUTED_VALUE"""),373.14)</f>
        <v>373.14</v>
      </c>
      <c r="J259" s="2">
        <f>IFERROR(__xludf.DUMMYFUNCTION("""COMPUTED_VALUE"""),45667.66666666667)</f>
        <v>45667.66667</v>
      </c>
      <c r="K259" s="1">
        <f>IFERROR(__xludf.DUMMYFUNCTION("""COMPUTED_VALUE"""),375.08)</f>
        <v>375.08</v>
      </c>
      <c r="M259" s="2">
        <f>IFERROR(__xludf.DUMMYFUNCTION("""COMPUTED_VALUE"""),45667.66666666667)</f>
        <v>45667.66667</v>
      </c>
      <c r="N259" s="1">
        <f>IFERROR(__xludf.DUMMYFUNCTION("""COMPUTED_VALUE"""),2.43815449E8)</f>
        <v>243815449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IFERROR(__xludf.DUMMYFUNCTION("""COMPUTED_VALUE"""),374.23)</f>
        <v>374.23</v>
      </c>
      <c r="D260" s="2">
        <f>IFERROR(__xludf.DUMMYFUNCTION("""COMPUTED_VALUE"""),45670.66666666667)</f>
        <v>45670.66667</v>
      </c>
      <c r="E260" s="1">
        <f>IFERROR(__xludf.DUMMYFUNCTION("""COMPUTED_VALUE"""),374.72)</f>
        <v>374.72</v>
      </c>
      <c r="G260" s="2">
        <f>IFERROR(__xludf.DUMMYFUNCTION("""COMPUTED_VALUE"""),45670.66666666667)</f>
        <v>45670.66667</v>
      </c>
      <c r="H260" s="1">
        <f>IFERROR(__xludf.DUMMYFUNCTION("""COMPUTED_VALUE"""),366.99)</f>
        <v>366.99</v>
      </c>
      <c r="J260" s="2">
        <f>IFERROR(__xludf.DUMMYFUNCTION("""COMPUTED_VALUE"""),45670.66666666667)</f>
        <v>45670.66667</v>
      </c>
      <c r="K260" s="1">
        <f>IFERROR(__xludf.DUMMYFUNCTION("""COMPUTED_VALUE"""),370.88)</f>
        <v>370.88</v>
      </c>
      <c r="M260" s="2">
        <f>IFERROR(__xludf.DUMMYFUNCTION("""COMPUTED_VALUE"""),45670.66666666667)</f>
        <v>45670.66667</v>
      </c>
      <c r="N260" s="1">
        <f>IFERROR(__xludf.DUMMYFUNCTION("""COMPUTED_VALUE"""),2.18884372E8)</f>
        <v>218884372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IFERROR(__xludf.DUMMYFUNCTION("""COMPUTED_VALUE"""),372.09)</f>
        <v>372.09</v>
      </c>
      <c r="D261" s="2">
        <f>IFERROR(__xludf.DUMMYFUNCTION("""COMPUTED_VALUE"""),45671.66666666667)</f>
        <v>45671.66667</v>
      </c>
      <c r="E261" s="1">
        <f>IFERROR(__xludf.DUMMYFUNCTION("""COMPUTED_VALUE"""),376.91)</f>
        <v>376.91</v>
      </c>
      <c r="G261" s="2">
        <f>IFERROR(__xludf.DUMMYFUNCTION("""COMPUTED_VALUE"""),45671.66666666667)</f>
        <v>45671.66667</v>
      </c>
      <c r="H261" s="1">
        <f>IFERROR(__xludf.DUMMYFUNCTION("""COMPUTED_VALUE"""),371.72)</f>
        <v>371.72</v>
      </c>
      <c r="J261" s="2">
        <f>IFERROR(__xludf.DUMMYFUNCTION("""COMPUTED_VALUE"""),45671.66666666667)</f>
        <v>45671.66667</v>
      </c>
      <c r="K261" s="1">
        <f>IFERROR(__xludf.DUMMYFUNCTION("""COMPUTED_VALUE"""),375.77)</f>
        <v>375.77</v>
      </c>
      <c r="M261" s="2">
        <f>IFERROR(__xludf.DUMMYFUNCTION("""COMPUTED_VALUE"""),45671.66666666667)</f>
        <v>45671.66667</v>
      </c>
      <c r="N261" s="1">
        <f>IFERROR(__xludf.DUMMYFUNCTION("""COMPUTED_VALUE"""),1.75486384E8)</f>
        <v>175486384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IFERROR(__xludf.DUMMYFUNCTION("""COMPUTED_VALUE"""),382.06)</f>
        <v>382.06</v>
      </c>
      <c r="D262" s="2">
        <f>IFERROR(__xludf.DUMMYFUNCTION("""COMPUTED_VALUE"""),45672.66666666667)</f>
        <v>45672.66667</v>
      </c>
      <c r="E262" s="1">
        <f>IFERROR(__xludf.DUMMYFUNCTION("""COMPUTED_VALUE"""),384.86)</f>
        <v>384.86</v>
      </c>
      <c r="G262" s="2">
        <f>IFERROR(__xludf.DUMMYFUNCTION("""COMPUTED_VALUE"""),45672.66666666667)</f>
        <v>45672.66667</v>
      </c>
      <c r="H262" s="1">
        <f>IFERROR(__xludf.DUMMYFUNCTION("""COMPUTED_VALUE"""),380.87)</f>
        <v>380.87</v>
      </c>
      <c r="J262" s="2">
        <f>IFERROR(__xludf.DUMMYFUNCTION("""COMPUTED_VALUE"""),45672.66666666667)</f>
        <v>45672.66667</v>
      </c>
      <c r="K262" s="1">
        <f>IFERROR(__xludf.DUMMYFUNCTION("""COMPUTED_VALUE"""),381.14)</f>
        <v>381.14</v>
      </c>
      <c r="M262" s="2">
        <f>IFERROR(__xludf.DUMMYFUNCTION("""COMPUTED_VALUE"""),45672.66666666667)</f>
        <v>45672.66667</v>
      </c>
      <c r="N262" s="1">
        <f>IFERROR(__xludf.DUMMYFUNCTION("""COMPUTED_VALUE"""),1.77120163E8)</f>
        <v>177120163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IFERROR(__xludf.DUMMYFUNCTION("""COMPUTED_VALUE"""),380.78)</f>
        <v>380.78</v>
      </c>
      <c r="D263" s="2">
        <f>IFERROR(__xludf.DUMMYFUNCTION("""COMPUTED_VALUE"""),45673.66666666667)</f>
        <v>45673.66667</v>
      </c>
      <c r="E263" s="1">
        <f>IFERROR(__xludf.DUMMYFUNCTION("""COMPUTED_VALUE"""),390.96)</f>
        <v>390.96</v>
      </c>
      <c r="G263" s="2">
        <f>IFERROR(__xludf.DUMMYFUNCTION("""COMPUTED_VALUE"""),45673.66666666667)</f>
        <v>45673.66667</v>
      </c>
      <c r="H263" s="1">
        <f>IFERROR(__xludf.DUMMYFUNCTION("""COMPUTED_VALUE"""),380.78)</f>
        <v>380.78</v>
      </c>
      <c r="J263" s="2">
        <f>IFERROR(__xludf.DUMMYFUNCTION("""COMPUTED_VALUE"""),45673.66666666667)</f>
        <v>45673.66667</v>
      </c>
      <c r="K263" s="1">
        <f>IFERROR(__xludf.DUMMYFUNCTION("""COMPUTED_VALUE"""),390.93)</f>
        <v>390.93</v>
      </c>
      <c r="M263" s="2">
        <f>IFERROR(__xludf.DUMMYFUNCTION("""COMPUTED_VALUE"""),45673.66666666667)</f>
        <v>45673.66667</v>
      </c>
      <c r="N263" s="1">
        <f>IFERROR(__xludf.DUMMYFUNCTION("""COMPUTED_VALUE"""),1.63971452E8)</f>
        <v>163971452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IFERROR(__xludf.DUMMYFUNCTION("""COMPUTED_VALUE"""),390.79)</f>
        <v>390.79</v>
      </c>
      <c r="D264" s="2">
        <f>IFERROR(__xludf.DUMMYFUNCTION("""COMPUTED_VALUE"""),45674.66666666667)</f>
        <v>45674.66667</v>
      </c>
      <c r="E264" s="1">
        <f>IFERROR(__xludf.DUMMYFUNCTION("""COMPUTED_VALUE"""),393.12)</f>
        <v>393.12</v>
      </c>
      <c r="G264" s="2">
        <f>IFERROR(__xludf.DUMMYFUNCTION("""COMPUTED_VALUE"""),45674.66666666667)</f>
        <v>45674.66667</v>
      </c>
      <c r="H264" s="1">
        <f>IFERROR(__xludf.DUMMYFUNCTION("""COMPUTED_VALUE"""),389.51)</f>
        <v>389.51</v>
      </c>
      <c r="J264" s="2">
        <f>IFERROR(__xludf.DUMMYFUNCTION("""COMPUTED_VALUE"""),45674.66666666667)</f>
        <v>45674.66667</v>
      </c>
      <c r="K264" s="1">
        <f>IFERROR(__xludf.DUMMYFUNCTION("""COMPUTED_VALUE"""),391.33)</f>
        <v>391.33</v>
      </c>
      <c r="M264" s="2">
        <f>IFERROR(__xludf.DUMMYFUNCTION("""COMPUTED_VALUE"""),45674.66666666667)</f>
        <v>45674.66667</v>
      </c>
      <c r="N264" s="1">
        <f>IFERROR(__xludf.DUMMYFUNCTION("""COMPUTED_VALUE"""),1.61404771E8)</f>
        <v>161404771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IFERROR(__xludf.DUMMYFUNCTION("""COMPUTED_VALUE"""),395.34)</f>
        <v>395.34</v>
      </c>
      <c r="D265" s="2">
        <f>IFERROR(__xludf.DUMMYFUNCTION("""COMPUTED_VALUE"""),45678.66666666667)</f>
        <v>45678.66667</v>
      </c>
      <c r="E265" s="1">
        <f>IFERROR(__xludf.DUMMYFUNCTION("""COMPUTED_VALUE"""),399.25)</f>
        <v>399.25</v>
      </c>
      <c r="G265" s="2">
        <f>IFERROR(__xludf.DUMMYFUNCTION("""COMPUTED_VALUE"""),45678.66666666667)</f>
        <v>45678.66667</v>
      </c>
      <c r="H265" s="1">
        <f>IFERROR(__xludf.DUMMYFUNCTION("""COMPUTED_VALUE"""),395.03)</f>
        <v>395.03</v>
      </c>
      <c r="J265" s="2">
        <f>IFERROR(__xludf.DUMMYFUNCTION("""COMPUTED_VALUE"""),45678.66666666667)</f>
        <v>45678.66667</v>
      </c>
      <c r="K265" s="1">
        <f>IFERROR(__xludf.DUMMYFUNCTION("""COMPUTED_VALUE"""),397.34)</f>
        <v>397.34</v>
      </c>
      <c r="M265" s="2">
        <f>IFERROR(__xludf.DUMMYFUNCTION("""COMPUTED_VALUE"""),45678.66666666667)</f>
        <v>45678.66667</v>
      </c>
      <c r="N265" s="1">
        <f>IFERROR(__xludf.DUMMYFUNCTION("""COMPUTED_VALUE"""),1.60524661E8)</f>
        <v>160524661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IFERROR(__xludf.DUMMYFUNCTION("""COMPUTED_VALUE"""),397.9)</f>
        <v>397.9</v>
      </c>
      <c r="D266" s="2">
        <f>IFERROR(__xludf.DUMMYFUNCTION("""COMPUTED_VALUE"""),45679.66666666667)</f>
        <v>45679.66667</v>
      </c>
      <c r="E266" s="1">
        <f>IFERROR(__xludf.DUMMYFUNCTION("""COMPUTED_VALUE"""),397.9)</f>
        <v>397.9</v>
      </c>
      <c r="G266" s="2">
        <f>IFERROR(__xludf.DUMMYFUNCTION("""COMPUTED_VALUE"""),45679.66666666667)</f>
        <v>45679.66667</v>
      </c>
      <c r="H266" s="1">
        <f>IFERROR(__xludf.DUMMYFUNCTION("""COMPUTED_VALUE"""),388.63)</f>
        <v>388.63</v>
      </c>
      <c r="J266" s="2">
        <f>IFERROR(__xludf.DUMMYFUNCTION("""COMPUTED_VALUE"""),45679.66666666667)</f>
        <v>45679.66667</v>
      </c>
      <c r="K266" s="1">
        <f>IFERROR(__xludf.DUMMYFUNCTION("""COMPUTED_VALUE"""),388.77)</f>
        <v>388.77</v>
      </c>
      <c r="M266" s="2">
        <f>IFERROR(__xludf.DUMMYFUNCTION("""COMPUTED_VALUE"""),45679.66666666667)</f>
        <v>45679.66667</v>
      </c>
      <c r="N266" s="1">
        <f>IFERROR(__xludf.DUMMYFUNCTION("""COMPUTED_VALUE"""),1.7392293E8)</f>
        <v>173922930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IFERROR(__xludf.DUMMYFUNCTION("""COMPUTED_VALUE"""),390.28)</f>
        <v>390.28</v>
      </c>
      <c r="D267" s="2">
        <f>IFERROR(__xludf.DUMMYFUNCTION("""COMPUTED_VALUE"""),45680.66666666667)</f>
        <v>45680.66667</v>
      </c>
      <c r="E267" s="1">
        <f>IFERROR(__xludf.DUMMYFUNCTION("""COMPUTED_VALUE"""),393.32)</f>
        <v>393.32</v>
      </c>
      <c r="G267" s="2">
        <f>IFERROR(__xludf.DUMMYFUNCTION("""COMPUTED_VALUE"""),45680.66666666667)</f>
        <v>45680.66667</v>
      </c>
      <c r="H267" s="1">
        <f>IFERROR(__xludf.DUMMYFUNCTION("""COMPUTED_VALUE"""),389.71)</f>
        <v>389.71</v>
      </c>
      <c r="J267" s="2">
        <f>IFERROR(__xludf.DUMMYFUNCTION("""COMPUTED_VALUE"""),45680.66666666667)</f>
        <v>45680.66667</v>
      </c>
      <c r="K267" s="1">
        <f>IFERROR(__xludf.DUMMYFUNCTION("""COMPUTED_VALUE"""),390.47)</f>
        <v>390.47</v>
      </c>
      <c r="M267" s="2">
        <f>IFERROR(__xludf.DUMMYFUNCTION("""COMPUTED_VALUE"""),45680.66666666667)</f>
        <v>45680.66667</v>
      </c>
      <c r="N267" s="1">
        <f>IFERROR(__xludf.DUMMYFUNCTION("""COMPUTED_VALUE"""),1.54319361E8)</f>
        <v>154319361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IFERROR(__xludf.DUMMYFUNCTION("""COMPUTED_VALUE"""),389.53)</f>
        <v>389.53</v>
      </c>
      <c r="D268" s="2">
        <f>IFERROR(__xludf.DUMMYFUNCTION("""COMPUTED_VALUE"""),45681.66666666667)</f>
        <v>45681.66667</v>
      </c>
      <c r="E268" s="1">
        <f>IFERROR(__xludf.DUMMYFUNCTION("""COMPUTED_VALUE"""),395.38)</f>
        <v>395.38</v>
      </c>
      <c r="G268" s="2">
        <f>IFERROR(__xludf.DUMMYFUNCTION("""COMPUTED_VALUE"""),45681.66666666667)</f>
        <v>45681.66667</v>
      </c>
      <c r="H268" s="1">
        <f>IFERROR(__xludf.DUMMYFUNCTION("""COMPUTED_VALUE"""),389.49)</f>
        <v>389.49</v>
      </c>
      <c r="J268" s="2">
        <f>IFERROR(__xludf.DUMMYFUNCTION("""COMPUTED_VALUE"""),45681.66666666667)</f>
        <v>45681.66667</v>
      </c>
      <c r="K268" s="1">
        <f>IFERROR(__xludf.DUMMYFUNCTION("""COMPUTED_VALUE"""),394.4)</f>
        <v>394.4</v>
      </c>
      <c r="M268" s="2">
        <f>IFERROR(__xludf.DUMMYFUNCTION("""COMPUTED_VALUE"""),45681.66666666667)</f>
        <v>45681.66667</v>
      </c>
      <c r="N268" s="1">
        <f>IFERROR(__xludf.DUMMYFUNCTION("""COMPUTED_VALUE"""),1.56933924E8)</f>
        <v>156933924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IFERROR(__xludf.DUMMYFUNCTION("""COMPUTED_VALUE"""),385.33)</f>
        <v>385.33</v>
      </c>
      <c r="D269" s="2">
        <f>IFERROR(__xludf.DUMMYFUNCTION("""COMPUTED_VALUE"""),45684.66666666667)</f>
        <v>45684.66667</v>
      </c>
      <c r="E269" s="1">
        <f>IFERROR(__xludf.DUMMYFUNCTION("""COMPUTED_VALUE"""),387.46)</f>
        <v>387.46</v>
      </c>
      <c r="G269" s="2">
        <f>IFERROR(__xludf.DUMMYFUNCTION("""COMPUTED_VALUE"""),45684.66666666667)</f>
        <v>45684.66667</v>
      </c>
      <c r="H269" s="1">
        <f>IFERROR(__xludf.DUMMYFUNCTION("""COMPUTED_VALUE"""),376.48)</f>
        <v>376.48</v>
      </c>
      <c r="J269" s="2">
        <f>IFERROR(__xludf.DUMMYFUNCTION("""COMPUTED_VALUE"""),45684.66666666667)</f>
        <v>45684.66667</v>
      </c>
      <c r="K269" s="1">
        <f>IFERROR(__xludf.DUMMYFUNCTION("""COMPUTED_VALUE"""),385.29)</f>
        <v>385.29</v>
      </c>
      <c r="M269" s="2">
        <f>IFERROR(__xludf.DUMMYFUNCTION("""COMPUTED_VALUE"""),45684.66666666667)</f>
        <v>45684.66667</v>
      </c>
      <c r="N269" s="1">
        <f>IFERROR(__xludf.DUMMYFUNCTION("""COMPUTED_VALUE"""),2.64041818E8)</f>
        <v>264041818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IFERROR(__xludf.DUMMYFUNCTION("""COMPUTED_VALUE"""),384.88)</f>
        <v>384.88</v>
      </c>
      <c r="D270" s="2">
        <f>IFERROR(__xludf.DUMMYFUNCTION("""COMPUTED_VALUE"""),45685.66666666667)</f>
        <v>45685.66667</v>
      </c>
      <c r="E270" s="1">
        <f>IFERROR(__xludf.DUMMYFUNCTION("""COMPUTED_VALUE"""),385.2)</f>
        <v>385.2</v>
      </c>
      <c r="G270" s="2">
        <f>IFERROR(__xludf.DUMMYFUNCTION("""COMPUTED_VALUE"""),45685.66666666667)</f>
        <v>45685.66667</v>
      </c>
      <c r="H270" s="1">
        <f>IFERROR(__xludf.DUMMYFUNCTION("""COMPUTED_VALUE"""),377.02)</f>
        <v>377.02</v>
      </c>
      <c r="J270" s="2">
        <f>IFERROR(__xludf.DUMMYFUNCTION("""COMPUTED_VALUE"""),45685.66666666667)</f>
        <v>45685.66667</v>
      </c>
      <c r="K270" s="1">
        <f>IFERROR(__xludf.DUMMYFUNCTION("""COMPUTED_VALUE"""),380.37)</f>
        <v>380.37</v>
      </c>
      <c r="M270" s="2">
        <f>IFERROR(__xludf.DUMMYFUNCTION("""COMPUTED_VALUE"""),45685.66666666667)</f>
        <v>45685.66667</v>
      </c>
      <c r="N270" s="1">
        <f>IFERROR(__xludf.DUMMYFUNCTION("""COMPUTED_VALUE"""),2.0401308E8)</f>
        <v>204013080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IFERROR(__xludf.DUMMYFUNCTION("""COMPUTED_VALUE"""),380.51)</f>
        <v>380.51</v>
      </c>
      <c r="D271" s="2">
        <f>IFERROR(__xludf.DUMMYFUNCTION("""COMPUTED_VALUE"""),45686.66666666667)</f>
        <v>45686.66667</v>
      </c>
      <c r="E271" s="1">
        <f>IFERROR(__xludf.DUMMYFUNCTION("""COMPUTED_VALUE"""),385.54)</f>
        <v>385.54</v>
      </c>
      <c r="G271" s="2">
        <f>IFERROR(__xludf.DUMMYFUNCTION("""COMPUTED_VALUE"""),45686.66666666667)</f>
        <v>45686.66667</v>
      </c>
      <c r="H271" s="1">
        <f>IFERROR(__xludf.DUMMYFUNCTION("""COMPUTED_VALUE"""),379.86)</f>
        <v>379.86</v>
      </c>
      <c r="J271" s="2">
        <f>IFERROR(__xludf.DUMMYFUNCTION("""COMPUTED_VALUE"""),45686.66666666667)</f>
        <v>45686.66667</v>
      </c>
      <c r="K271" s="1">
        <f>IFERROR(__xludf.DUMMYFUNCTION("""COMPUTED_VALUE"""),381.01)</f>
        <v>381.01</v>
      </c>
      <c r="M271" s="2">
        <f>IFERROR(__xludf.DUMMYFUNCTION("""COMPUTED_VALUE"""),45686.66666666667)</f>
        <v>45686.66667</v>
      </c>
      <c r="N271" s="1">
        <f>IFERROR(__xludf.DUMMYFUNCTION("""COMPUTED_VALUE"""),1.59975956E8)</f>
        <v>159975956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IFERROR(__xludf.DUMMYFUNCTION("""COMPUTED_VALUE"""),385.85)</f>
        <v>385.85</v>
      </c>
      <c r="D272" s="2">
        <f>IFERROR(__xludf.DUMMYFUNCTION("""COMPUTED_VALUE"""),45687.66666666667)</f>
        <v>45687.66667</v>
      </c>
      <c r="E272" s="1">
        <f>IFERROR(__xludf.DUMMYFUNCTION("""COMPUTED_VALUE"""),389.7)</f>
        <v>389.7</v>
      </c>
      <c r="G272" s="2">
        <f>IFERROR(__xludf.DUMMYFUNCTION("""COMPUTED_VALUE"""),45687.66666666667)</f>
        <v>45687.66667</v>
      </c>
      <c r="H272" s="1">
        <f>IFERROR(__xludf.DUMMYFUNCTION("""COMPUTED_VALUE"""),385.32)</f>
        <v>385.32</v>
      </c>
      <c r="J272" s="2">
        <f>IFERROR(__xludf.DUMMYFUNCTION("""COMPUTED_VALUE"""),45687.66666666667)</f>
        <v>45687.66667</v>
      </c>
      <c r="K272" s="1">
        <f>IFERROR(__xludf.DUMMYFUNCTION("""COMPUTED_VALUE"""),389.19)</f>
        <v>389.19</v>
      </c>
      <c r="M272" s="2">
        <f>IFERROR(__xludf.DUMMYFUNCTION("""COMPUTED_VALUE"""),45687.66666666667)</f>
        <v>45687.66667</v>
      </c>
      <c r="N272" s="1">
        <f>IFERROR(__xludf.DUMMYFUNCTION("""COMPUTED_VALUE"""),1.59031267E8)</f>
        <v>159031267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IFERROR(__xludf.DUMMYFUNCTION("""COMPUTED_VALUE"""),388.86)</f>
        <v>388.86</v>
      </c>
      <c r="D273" s="2">
        <f>IFERROR(__xludf.DUMMYFUNCTION("""COMPUTED_VALUE"""),45688.66666666667)</f>
        <v>45688.66667</v>
      </c>
      <c r="E273" s="1">
        <f>IFERROR(__xludf.DUMMYFUNCTION("""COMPUTED_VALUE"""),389.61)</f>
        <v>389.61</v>
      </c>
      <c r="G273" s="2">
        <f>IFERROR(__xludf.DUMMYFUNCTION("""COMPUTED_VALUE"""),45688.66666666667)</f>
        <v>45688.66667</v>
      </c>
      <c r="H273" s="1">
        <f>IFERROR(__xludf.DUMMYFUNCTION("""COMPUTED_VALUE"""),385.97)</f>
        <v>385.97</v>
      </c>
      <c r="J273" s="2">
        <f>IFERROR(__xludf.DUMMYFUNCTION("""COMPUTED_VALUE"""),45688.66666666667)</f>
        <v>45688.66667</v>
      </c>
      <c r="K273" s="1">
        <f>IFERROR(__xludf.DUMMYFUNCTION("""COMPUTED_VALUE"""),386.79)</f>
        <v>386.79</v>
      </c>
      <c r="M273" s="2">
        <f>IFERROR(__xludf.DUMMYFUNCTION("""COMPUTED_VALUE"""),45688.66666666667)</f>
        <v>45688.66667</v>
      </c>
      <c r="N273" s="1">
        <f>IFERROR(__xludf.DUMMYFUNCTION("""COMPUTED_VALUE"""),2.09741782E8)</f>
        <v>209741782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IFERROR(__xludf.DUMMYFUNCTION("""COMPUTED_VALUE"""),381.29)</f>
        <v>381.29</v>
      </c>
      <c r="D274" s="2">
        <f>IFERROR(__xludf.DUMMYFUNCTION("""COMPUTED_VALUE"""),45691.66666666667)</f>
        <v>45691.66667</v>
      </c>
      <c r="E274" s="1">
        <f>IFERROR(__xludf.DUMMYFUNCTION("""COMPUTED_VALUE"""),390.29)</f>
        <v>390.29</v>
      </c>
      <c r="G274" s="2">
        <f>IFERROR(__xludf.DUMMYFUNCTION("""COMPUTED_VALUE"""),45691.66666666667)</f>
        <v>45691.66667</v>
      </c>
      <c r="H274" s="1">
        <f>IFERROR(__xludf.DUMMYFUNCTION("""COMPUTED_VALUE"""),381.06)</f>
        <v>381.06</v>
      </c>
      <c r="J274" s="2">
        <f>IFERROR(__xludf.DUMMYFUNCTION("""COMPUTED_VALUE"""),45691.66666666667)</f>
        <v>45691.66667</v>
      </c>
      <c r="K274" s="1">
        <f>IFERROR(__xludf.DUMMYFUNCTION("""COMPUTED_VALUE"""),388.75)</f>
        <v>388.75</v>
      </c>
      <c r="M274" s="2">
        <f>IFERROR(__xludf.DUMMYFUNCTION("""COMPUTED_VALUE"""),45691.66666666667)</f>
        <v>45691.66667</v>
      </c>
      <c r="N274" s="1">
        <f>IFERROR(__xludf.DUMMYFUNCTION("""COMPUTED_VALUE"""),1.7541509E8)</f>
        <v>175415090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IFERROR(__xludf.DUMMYFUNCTION("""COMPUTED_VALUE"""),385.74)</f>
        <v>385.74</v>
      </c>
      <c r="D275" s="2">
        <f>IFERROR(__xludf.DUMMYFUNCTION("""COMPUTED_VALUE"""),45692.66666666667)</f>
        <v>45692.66667</v>
      </c>
      <c r="E275" s="1">
        <f>IFERROR(__xludf.DUMMYFUNCTION("""COMPUTED_VALUE"""),387.27)</f>
        <v>387.27</v>
      </c>
      <c r="G275" s="2">
        <f>IFERROR(__xludf.DUMMYFUNCTION("""COMPUTED_VALUE"""),45692.66666666667)</f>
        <v>45692.66667</v>
      </c>
      <c r="H275" s="1">
        <f>IFERROR(__xludf.DUMMYFUNCTION("""COMPUTED_VALUE"""),381.57)</f>
        <v>381.57</v>
      </c>
      <c r="J275" s="2">
        <f>IFERROR(__xludf.DUMMYFUNCTION("""COMPUTED_VALUE"""),45692.66666666667)</f>
        <v>45692.66667</v>
      </c>
      <c r="K275" s="1">
        <f>IFERROR(__xludf.DUMMYFUNCTION("""COMPUTED_VALUE"""),385.55)</f>
        <v>385.55</v>
      </c>
      <c r="M275" s="2">
        <f>IFERROR(__xludf.DUMMYFUNCTION("""COMPUTED_VALUE"""),45692.66666666667)</f>
        <v>45692.66667</v>
      </c>
      <c r="N275" s="1">
        <f>IFERROR(__xludf.DUMMYFUNCTION("""COMPUTED_VALUE"""),1.43918139E8)</f>
        <v>143918139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IFERROR(__xludf.DUMMYFUNCTION("""COMPUTED_VALUE"""),389.11)</f>
        <v>389.11</v>
      </c>
      <c r="D276" s="2">
        <f>IFERROR(__xludf.DUMMYFUNCTION("""COMPUTED_VALUE"""),45693.66666666667)</f>
        <v>45693.66667</v>
      </c>
      <c r="E276" s="1">
        <f>IFERROR(__xludf.DUMMYFUNCTION("""COMPUTED_VALUE"""),392.04)</f>
        <v>392.04</v>
      </c>
      <c r="G276" s="2">
        <f>IFERROR(__xludf.DUMMYFUNCTION("""COMPUTED_VALUE"""),45693.66666666667)</f>
        <v>45693.66667</v>
      </c>
      <c r="H276" s="1">
        <f>IFERROR(__xludf.DUMMYFUNCTION("""COMPUTED_VALUE"""),386.3)</f>
        <v>386.3</v>
      </c>
      <c r="J276" s="2">
        <f>IFERROR(__xludf.DUMMYFUNCTION("""COMPUTED_VALUE"""),45693.66666666667)</f>
        <v>45693.66667</v>
      </c>
      <c r="K276" s="1">
        <f>IFERROR(__xludf.DUMMYFUNCTION("""COMPUTED_VALUE"""),389.43)</f>
        <v>389.43</v>
      </c>
      <c r="M276" s="2">
        <f>IFERROR(__xludf.DUMMYFUNCTION("""COMPUTED_VALUE"""),45693.66666666667)</f>
        <v>45693.66667</v>
      </c>
      <c r="N276" s="1">
        <f>IFERROR(__xludf.DUMMYFUNCTION("""COMPUTED_VALUE"""),1.44648983E8)</f>
        <v>144648983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IFERROR(__xludf.DUMMYFUNCTION("""COMPUTED_VALUE"""),390.12)</f>
        <v>390.12</v>
      </c>
      <c r="D277" s="2">
        <f>IFERROR(__xludf.DUMMYFUNCTION("""COMPUTED_VALUE"""),45694.66666666667)</f>
        <v>45694.66667</v>
      </c>
      <c r="E277" s="1">
        <f>IFERROR(__xludf.DUMMYFUNCTION("""COMPUTED_VALUE"""),390.69)</f>
        <v>390.69</v>
      </c>
      <c r="G277" s="2">
        <f>IFERROR(__xludf.DUMMYFUNCTION("""COMPUTED_VALUE"""),45694.66666666667)</f>
        <v>45694.66667</v>
      </c>
      <c r="H277" s="1">
        <f>IFERROR(__xludf.DUMMYFUNCTION("""COMPUTED_VALUE"""),386.34)</f>
        <v>386.34</v>
      </c>
      <c r="J277" s="2">
        <f>IFERROR(__xludf.DUMMYFUNCTION("""COMPUTED_VALUE"""),45694.66666666667)</f>
        <v>45694.66667</v>
      </c>
      <c r="K277" s="1">
        <f>IFERROR(__xludf.DUMMYFUNCTION("""COMPUTED_VALUE"""),389.25)</f>
        <v>389.25</v>
      </c>
      <c r="M277" s="2">
        <f>IFERROR(__xludf.DUMMYFUNCTION("""COMPUTED_VALUE"""),45694.66666666667)</f>
        <v>45694.66667</v>
      </c>
      <c r="N277" s="1">
        <f>IFERROR(__xludf.DUMMYFUNCTION("""COMPUTED_VALUE"""),1.36803608E8)</f>
        <v>136803608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IFERROR(__xludf.DUMMYFUNCTION("""COMPUTED_VALUE"""),389.03)</f>
        <v>389.03</v>
      </c>
      <c r="D278" s="2">
        <f>IFERROR(__xludf.DUMMYFUNCTION("""COMPUTED_VALUE"""),45695.66666666667)</f>
        <v>45695.66667</v>
      </c>
      <c r="E278" s="1">
        <f>IFERROR(__xludf.DUMMYFUNCTION("""COMPUTED_VALUE"""),391.48)</f>
        <v>391.48</v>
      </c>
      <c r="G278" s="2">
        <f>IFERROR(__xludf.DUMMYFUNCTION("""COMPUTED_VALUE"""),45695.66666666667)</f>
        <v>45695.66667</v>
      </c>
      <c r="H278" s="1">
        <f>IFERROR(__xludf.DUMMYFUNCTION("""COMPUTED_VALUE"""),387.57)</f>
        <v>387.57</v>
      </c>
      <c r="J278" s="2">
        <f>IFERROR(__xludf.DUMMYFUNCTION("""COMPUTED_VALUE"""),45695.66666666667)</f>
        <v>45695.66667</v>
      </c>
      <c r="K278" s="1">
        <f>IFERROR(__xludf.DUMMYFUNCTION("""COMPUTED_VALUE"""),388.0)</f>
        <v>388</v>
      </c>
      <c r="M278" s="2">
        <f>IFERROR(__xludf.DUMMYFUNCTION("""COMPUTED_VALUE"""),45695.66666666667)</f>
        <v>45695.66667</v>
      </c>
      <c r="N278" s="1">
        <f>IFERROR(__xludf.DUMMYFUNCTION("""COMPUTED_VALUE"""),1.26496296E8)</f>
        <v>126496296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IFERROR(__xludf.DUMMYFUNCTION("""COMPUTED_VALUE"""),388.72)</f>
        <v>388.72</v>
      </c>
      <c r="D279" s="2">
        <f>IFERROR(__xludf.DUMMYFUNCTION("""COMPUTED_VALUE"""),45698.66666666667)</f>
        <v>45698.66667</v>
      </c>
      <c r="E279" s="1">
        <f>IFERROR(__xludf.DUMMYFUNCTION("""COMPUTED_VALUE"""),391.85)</f>
        <v>391.85</v>
      </c>
      <c r="G279" s="2">
        <f>IFERROR(__xludf.DUMMYFUNCTION("""COMPUTED_VALUE"""),45698.66666666667)</f>
        <v>45698.66667</v>
      </c>
      <c r="H279" s="1">
        <f>IFERROR(__xludf.DUMMYFUNCTION("""COMPUTED_VALUE"""),386.74)</f>
        <v>386.74</v>
      </c>
      <c r="J279" s="2">
        <f>IFERROR(__xludf.DUMMYFUNCTION("""COMPUTED_VALUE"""),45698.66666666667)</f>
        <v>45698.66667</v>
      </c>
      <c r="K279" s="1">
        <f>IFERROR(__xludf.DUMMYFUNCTION("""COMPUTED_VALUE"""),391.81)</f>
        <v>391.81</v>
      </c>
      <c r="M279" s="2">
        <f>IFERROR(__xludf.DUMMYFUNCTION("""COMPUTED_VALUE"""),45698.66666666667)</f>
        <v>45698.66667</v>
      </c>
      <c r="N279" s="1">
        <f>IFERROR(__xludf.DUMMYFUNCTION("""COMPUTED_VALUE"""),1.28822696E8)</f>
        <v>128822696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IFERROR(__xludf.DUMMYFUNCTION("""COMPUTED_VALUE"""),390.14)</f>
        <v>390.14</v>
      </c>
      <c r="D280" s="2">
        <f>IFERROR(__xludf.DUMMYFUNCTION("""COMPUTED_VALUE"""),45699.66666666667)</f>
        <v>45699.66667</v>
      </c>
      <c r="E280" s="1">
        <f>IFERROR(__xludf.DUMMYFUNCTION("""COMPUTED_VALUE"""),393.92)</f>
        <v>393.92</v>
      </c>
      <c r="G280" s="2">
        <f>IFERROR(__xludf.DUMMYFUNCTION("""COMPUTED_VALUE"""),45699.66666666667)</f>
        <v>45699.66667</v>
      </c>
      <c r="H280" s="1">
        <f>IFERROR(__xludf.DUMMYFUNCTION("""COMPUTED_VALUE"""),387.18)</f>
        <v>387.18</v>
      </c>
      <c r="J280" s="2">
        <f>IFERROR(__xludf.DUMMYFUNCTION("""COMPUTED_VALUE"""),45699.66666666667)</f>
        <v>45699.66667</v>
      </c>
      <c r="K280" s="1">
        <f>IFERROR(__xludf.DUMMYFUNCTION("""COMPUTED_VALUE"""),393.83)</f>
        <v>393.83</v>
      </c>
      <c r="M280" s="2">
        <f>IFERROR(__xludf.DUMMYFUNCTION("""COMPUTED_VALUE"""),45699.66666666667)</f>
        <v>45699.66667</v>
      </c>
      <c r="N280" s="1">
        <f>IFERROR(__xludf.DUMMYFUNCTION("""COMPUTED_VALUE"""),1.44739485E8)</f>
        <v>144739485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IFERROR(__xludf.DUMMYFUNCTION("""COMPUTED_VALUE"""),387.98)</f>
        <v>387.98</v>
      </c>
      <c r="D281" s="2">
        <f>IFERROR(__xludf.DUMMYFUNCTION("""COMPUTED_VALUE"""),45700.66666666667)</f>
        <v>45700.66667</v>
      </c>
      <c r="E281" s="1">
        <f>IFERROR(__xludf.DUMMYFUNCTION("""COMPUTED_VALUE"""),394.11)</f>
        <v>394.11</v>
      </c>
      <c r="G281" s="2">
        <f>IFERROR(__xludf.DUMMYFUNCTION("""COMPUTED_VALUE"""),45700.66666666667)</f>
        <v>45700.66667</v>
      </c>
      <c r="H281" s="1">
        <f>IFERROR(__xludf.DUMMYFUNCTION("""COMPUTED_VALUE"""),387.12)</f>
        <v>387.12</v>
      </c>
      <c r="J281" s="2">
        <f>IFERROR(__xludf.DUMMYFUNCTION("""COMPUTED_VALUE"""),45700.66666666667)</f>
        <v>45700.66667</v>
      </c>
      <c r="K281" s="1">
        <f>IFERROR(__xludf.DUMMYFUNCTION("""COMPUTED_VALUE"""),393.36)</f>
        <v>393.36</v>
      </c>
      <c r="M281" s="2">
        <f>IFERROR(__xludf.DUMMYFUNCTION("""COMPUTED_VALUE"""),45700.66666666667)</f>
        <v>45700.66667</v>
      </c>
      <c r="N281" s="1">
        <f>IFERROR(__xludf.DUMMYFUNCTION("""COMPUTED_VALUE"""),1.57712187E8)</f>
        <v>157712187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IFERROR(__xludf.DUMMYFUNCTION("""COMPUTED_VALUE"""),393.61)</f>
        <v>393.61</v>
      </c>
      <c r="D282" s="2">
        <f>IFERROR(__xludf.DUMMYFUNCTION("""COMPUTED_VALUE"""),45701.66666666667)</f>
        <v>45701.66667</v>
      </c>
      <c r="E282" s="1">
        <f>IFERROR(__xludf.DUMMYFUNCTION("""COMPUTED_VALUE"""),394.86)</f>
        <v>394.86</v>
      </c>
      <c r="G282" s="2">
        <f>IFERROR(__xludf.DUMMYFUNCTION("""COMPUTED_VALUE"""),45701.66666666667)</f>
        <v>45701.66667</v>
      </c>
      <c r="H282" s="1">
        <f>IFERROR(__xludf.DUMMYFUNCTION("""COMPUTED_VALUE"""),391.84)</f>
        <v>391.84</v>
      </c>
      <c r="J282" s="2">
        <f>IFERROR(__xludf.DUMMYFUNCTION("""COMPUTED_VALUE"""),45701.66666666667)</f>
        <v>45701.66667</v>
      </c>
      <c r="K282" s="1">
        <f>IFERROR(__xludf.DUMMYFUNCTION("""COMPUTED_VALUE"""),394.07)</f>
        <v>394.07</v>
      </c>
      <c r="M282" s="2">
        <f>IFERROR(__xludf.DUMMYFUNCTION("""COMPUTED_VALUE"""),45701.66666666667)</f>
        <v>45701.66667</v>
      </c>
      <c r="N282" s="1">
        <f>IFERROR(__xludf.DUMMYFUNCTION("""COMPUTED_VALUE"""),1.68588611E8)</f>
        <v>168588611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IFERROR(__xludf.DUMMYFUNCTION("""COMPUTED_VALUE"""),394.02)</f>
        <v>394.02</v>
      </c>
      <c r="D283" s="2">
        <f>IFERROR(__xludf.DUMMYFUNCTION("""COMPUTED_VALUE"""),45702.66666666667)</f>
        <v>45702.66667</v>
      </c>
      <c r="E283" s="1">
        <f>IFERROR(__xludf.DUMMYFUNCTION("""COMPUTED_VALUE"""),396.78)</f>
        <v>396.78</v>
      </c>
      <c r="G283" s="2">
        <f>IFERROR(__xludf.DUMMYFUNCTION("""COMPUTED_VALUE"""),45702.66666666667)</f>
        <v>45702.66667</v>
      </c>
      <c r="H283" s="1">
        <f>IFERROR(__xludf.DUMMYFUNCTION("""COMPUTED_VALUE"""),391.85)</f>
        <v>391.85</v>
      </c>
      <c r="J283" s="2">
        <f>IFERROR(__xludf.DUMMYFUNCTION("""COMPUTED_VALUE"""),45702.66666666667)</f>
        <v>45702.66667</v>
      </c>
      <c r="K283" s="1">
        <f>IFERROR(__xludf.DUMMYFUNCTION("""COMPUTED_VALUE"""),392.04)</f>
        <v>392.04</v>
      </c>
      <c r="M283" s="2">
        <f>IFERROR(__xludf.DUMMYFUNCTION("""COMPUTED_VALUE"""),45702.66666666667)</f>
        <v>45702.66667</v>
      </c>
      <c r="N283" s="1">
        <f>IFERROR(__xludf.DUMMYFUNCTION("""COMPUTED_VALUE"""),1.65941706E8)</f>
        <v>165941706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IFERROR(__xludf.DUMMYFUNCTION("""COMPUTED_VALUE"""),393.21)</f>
        <v>393.21</v>
      </c>
      <c r="D284" s="2">
        <f>IFERROR(__xludf.DUMMYFUNCTION("""COMPUTED_VALUE"""),45706.66666666667)</f>
        <v>45706.66667</v>
      </c>
      <c r="E284" s="1">
        <f>IFERROR(__xludf.DUMMYFUNCTION("""COMPUTED_VALUE"""),396.38)</f>
        <v>396.38</v>
      </c>
      <c r="G284" s="2">
        <f>IFERROR(__xludf.DUMMYFUNCTION("""COMPUTED_VALUE"""),45706.66666666667)</f>
        <v>45706.66667</v>
      </c>
      <c r="H284" s="1">
        <f>IFERROR(__xludf.DUMMYFUNCTION("""COMPUTED_VALUE"""),392.3)</f>
        <v>392.3</v>
      </c>
      <c r="J284" s="2">
        <f>IFERROR(__xludf.DUMMYFUNCTION("""COMPUTED_VALUE"""),45706.66666666667)</f>
        <v>45706.66667</v>
      </c>
      <c r="K284" s="1">
        <f>IFERROR(__xludf.DUMMYFUNCTION("""COMPUTED_VALUE"""),395.86)</f>
        <v>395.86</v>
      </c>
      <c r="M284" s="2">
        <f>IFERROR(__xludf.DUMMYFUNCTION("""COMPUTED_VALUE"""),45706.66666666667)</f>
        <v>45706.66667</v>
      </c>
      <c r="N284" s="1">
        <f>IFERROR(__xludf.DUMMYFUNCTION("""COMPUTED_VALUE"""),1.66388804E8)</f>
        <v>166388804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IFERROR(__xludf.DUMMYFUNCTION("""COMPUTED_VALUE"""),395.32)</f>
        <v>395.32</v>
      </c>
      <c r="D285" s="2">
        <f>IFERROR(__xludf.DUMMYFUNCTION("""COMPUTED_VALUE"""),45707.66666666667)</f>
        <v>45707.66667</v>
      </c>
      <c r="E285" s="1">
        <f>IFERROR(__xludf.DUMMYFUNCTION("""COMPUTED_VALUE"""),398.68)</f>
        <v>398.68</v>
      </c>
      <c r="G285" s="2">
        <f>IFERROR(__xludf.DUMMYFUNCTION("""COMPUTED_VALUE"""),45707.66666666667)</f>
        <v>45707.66667</v>
      </c>
      <c r="H285" s="1">
        <f>IFERROR(__xludf.DUMMYFUNCTION("""COMPUTED_VALUE"""),394.76)</f>
        <v>394.76</v>
      </c>
      <c r="J285" s="2">
        <f>IFERROR(__xludf.DUMMYFUNCTION("""COMPUTED_VALUE"""),45707.66666666667)</f>
        <v>45707.66667</v>
      </c>
      <c r="K285" s="1">
        <f>IFERROR(__xludf.DUMMYFUNCTION("""COMPUTED_VALUE"""),397.51)</f>
        <v>397.51</v>
      </c>
      <c r="M285" s="2">
        <f>IFERROR(__xludf.DUMMYFUNCTION("""COMPUTED_VALUE"""),45707.66666666667)</f>
        <v>45707.66667</v>
      </c>
      <c r="N285" s="1">
        <f>IFERROR(__xludf.DUMMYFUNCTION("""COMPUTED_VALUE"""),1.4533414E8)</f>
        <v>145334140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IFERROR(__xludf.DUMMYFUNCTION("""COMPUTED_VALUE"""),396.13)</f>
        <v>396.13</v>
      </c>
      <c r="D286" s="2">
        <f>IFERROR(__xludf.DUMMYFUNCTION("""COMPUTED_VALUE"""),45708.66666666667)</f>
        <v>45708.66667</v>
      </c>
      <c r="E286" s="1">
        <f>IFERROR(__xludf.DUMMYFUNCTION("""COMPUTED_VALUE"""),398.3)</f>
        <v>398.3</v>
      </c>
      <c r="G286" s="2">
        <f>IFERROR(__xludf.DUMMYFUNCTION("""COMPUTED_VALUE"""),45708.66666666667)</f>
        <v>45708.66667</v>
      </c>
      <c r="H286" s="1">
        <f>IFERROR(__xludf.DUMMYFUNCTION("""COMPUTED_VALUE"""),392.74)</f>
        <v>392.74</v>
      </c>
      <c r="J286" s="2">
        <f>IFERROR(__xludf.DUMMYFUNCTION("""COMPUTED_VALUE"""),45708.66666666667)</f>
        <v>45708.66667</v>
      </c>
      <c r="K286" s="1">
        <f>IFERROR(__xludf.DUMMYFUNCTION("""COMPUTED_VALUE"""),397.44)</f>
        <v>397.44</v>
      </c>
      <c r="M286" s="2">
        <f>IFERROR(__xludf.DUMMYFUNCTION("""COMPUTED_VALUE"""),45708.66666666667)</f>
        <v>45708.66667</v>
      </c>
      <c r="N286" s="1">
        <f>IFERROR(__xludf.DUMMYFUNCTION("""COMPUTED_VALUE"""),1.46127355E8)</f>
        <v>146127355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IFERROR(__xludf.DUMMYFUNCTION("""COMPUTED_VALUE"""),396.89)</f>
        <v>396.89</v>
      </c>
      <c r="D287" s="2">
        <f>IFERROR(__xludf.DUMMYFUNCTION("""COMPUTED_VALUE"""),45709.66666666667)</f>
        <v>45709.66667</v>
      </c>
      <c r="E287" s="1">
        <f>IFERROR(__xludf.DUMMYFUNCTION("""COMPUTED_VALUE"""),398.7)</f>
        <v>398.7</v>
      </c>
      <c r="G287" s="2">
        <f>IFERROR(__xludf.DUMMYFUNCTION("""COMPUTED_VALUE"""),45709.66666666667)</f>
        <v>45709.66667</v>
      </c>
      <c r="H287" s="1">
        <f>IFERROR(__xludf.DUMMYFUNCTION("""COMPUTED_VALUE"""),395.58)</f>
        <v>395.58</v>
      </c>
      <c r="J287" s="2">
        <f>IFERROR(__xludf.DUMMYFUNCTION("""COMPUTED_VALUE"""),45709.66666666667)</f>
        <v>45709.66667</v>
      </c>
      <c r="K287" s="1">
        <f>IFERROR(__xludf.DUMMYFUNCTION("""COMPUTED_VALUE"""),397.39)</f>
        <v>397.39</v>
      </c>
      <c r="M287" s="2">
        <f>IFERROR(__xludf.DUMMYFUNCTION("""COMPUTED_VALUE"""),45709.66666666667)</f>
        <v>45709.66667</v>
      </c>
      <c r="N287" s="1">
        <f>IFERROR(__xludf.DUMMYFUNCTION("""COMPUTED_VALUE"""),2.15661363E8)</f>
        <v>215661363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IFERROR(__xludf.DUMMYFUNCTION("""COMPUTED_VALUE"""),398.35)</f>
        <v>398.35</v>
      </c>
      <c r="D288" s="2">
        <f>IFERROR(__xludf.DUMMYFUNCTION("""COMPUTED_VALUE"""),45712.66666666667)</f>
        <v>45712.66667</v>
      </c>
      <c r="E288" s="1">
        <f>IFERROR(__xludf.DUMMYFUNCTION("""COMPUTED_VALUE"""),398.35)</f>
        <v>398.35</v>
      </c>
      <c r="G288" s="2">
        <f>IFERROR(__xludf.DUMMYFUNCTION("""COMPUTED_VALUE"""),45712.66666666667)</f>
        <v>45712.66667</v>
      </c>
      <c r="H288" s="1">
        <f>IFERROR(__xludf.DUMMYFUNCTION("""COMPUTED_VALUE"""),393.68)</f>
        <v>393.68</v>
      </c>
      <c r="J288" s="2">
        <f>IFERROR(__xludf.DUMMYFUNCTION("""COMPUTED_VALUE"""),45712.66666666667)</f>
        <v>45712.66667</v>
      </c>
      <c r="K288" s="1">
        <f>IFERROR(__xludf.DUMMYFUNCTION("""COMPUTED_VALUE"""),395.54)</f>
        <v>395.54</v>
      </c>
      <c r="M288" s="2">
        <f>IFERROR(__xludf.DUMMYFUNCTION("""COMPUTED_VALUE"""),45712.66666666667)</f>
        <v>45712.66667</v>
      </c>
      <c r="N288" s="1">
        <f>IFERROR(__xludf.DUMMYFUNCTION("""COMPUTED_VALUE"""),1.65685273E8)</f>
        <v>165685273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IFERROR(__xludf.DUMMYFUNCTION("""COMPUTED_VALUE"""),395.69)</f>
        <v>395.69</v>
      </c>
      <c r="D289" s="2">
        <f>IFERROR(__xludf.DUMMYFUNCTION("""COMPUTED_VALUE"""),45713.66666666667)</f>
        <v>45713.66667</v>
      </c>
      <c r="E289" s="1">
        <f>IFERROR(__xludf.DUMMYFUNCTION("""COMPUTED_VALUE"""),395.69)</f>
        <v>395.69</v>
      </c>
      <c r="G289" s="2">
        <f>IFERROR(__xludf.DUMMYFUNCTION("""COMPUTED_VALUE"""),45713.66666666667)</f>
        <v>45713.66667</v>
      </c>
      <c r="H289" s="1">
        <f>IFERROR(__xludf.DUMMYFUNCTION("""COMPUTED_VALUE"""),388.17)</f>
        <v>388.17</v>
      </c>
      <c r="J289" s="2">
        <f>IFERROR(__xludf.DUMMYFUNCTION("""COMPUTED_VALUE"""),45713.66666666667)</f>
        <v>45713.66667</v>
      </c>
      <c r="K289" s="1">
        <f>IFERROR(__xludf.DUMMYFUNCTION("""COMPUTED_VALUE"""),393.77)</f>
        <v>393.77</v>
      </c>
      <c r="M289" s="2">
        <f>IFERROR(__xludf.DUMMYFUNCTION("""COMPUTED_VALUE"""),45713.66666666667)</f>
        <v>45713.66667</v>
      </c>
      <c r="N289" s="1">
        <f>IFERROR(__xludf.DUMMYFUNCTION("""COMPUTED_VALUE"""),2.0323355E8)</f>
        <v>203233550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IFERROR(__xludf.DUMMYFUNCTION("""COMPUTED_VALUE"""),394.59)</f>
        <v>394.59</v>
      </c>
      <c r="D290" s="2">
        <f>IFERROR(__xludf.DUMMYFUNCTION("""COMPUTED_VALUE"""),45714.66666666667)</f>
        <v>45714.66667</v>
      </c>
      <c r="E290" s="1">
        <f>IFERROR(__xludf.DUMMYFUNCTION("""COMPUTED_VALUE"""),398.81)</f>
        <v>398.81</v>
      </c>
      <c r="G290" s="2">
        <f>IFERROR(__xludf.DUMMYFUNCTION("""COMPUTED_VALUE"""),45714.66666666667)</f>
        <v>45714.66667</v>
      </c>
      <c r="H290" s="1">
        <f>IFERROR(__xludf.DUMMYFUNCTION("""COMPUTED_VALUE"""),393.44)</f>
        <v>393.44</v>
      </c>
      <c r="J290" s="2">
        <f>IFERROR(__xludf.DUMMYFUNCTION("""COMPUTED_VALUE"""),45714.66666666667)</f>
        <v>45714.66667</v>
      </c>
      <c r="K290" s="1">
        <f>IFERROR(__xludf.DUMMYFUNCTION("""COMPUTED_VALUE"""),395.18)</f>
        <v>395.18</v>
      </c>
      <c r="M290" s="2">
        <f>IFERROR(__xludf.DUMMYFUNCTION("""COMPUTED_VALUE"""),45714.66666666667)</f>
        <v>45714.66667</v>
      </c>
      <c r="N290" s="1">
        <f>IFERROR(__xludf.DUMMYFUNCTION("""COMPUTED_VALUE"""),1.64355041E8)</f>
        <v>164355041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IFERROR(__xludf.DUMMYFUNCTION("""COMPUTED_VALUE"""),394.39)</f>
        <v>394.39</v>
      </c>
      <c r="D291" s="2">
        <f>IFERROR(__xludf.DUMMYFUNCTION("""COMPUTED_VALUE"""),45715.66666666667)</f>
        <v>45715.66667</v>
      </c>
      <c r="E291" s="1">
        <f>IFERROR(__xludf.DUMMYFUNCTION("""COMPUTED_VALUE"""),395.04)</f>
        <v>395.04</v>
      </c>
      <c r="G291" s="2">
        <f>IFERROR(__xludf.DUMMYFUNCTION("""COMPUTED_VALUE"""),45715.66666666667)</f>
        <v>45715.66667</v>
      </c>
      <c r="H291" s="1">
        <f>IFERROR(__xludf.DUMMYFUNCTION("""COMPUTED_VALUE"""),386.49)</f>
        <v>386.49</v>
      </c>
      <c r="J291" s="2">
        <f>IFERROR(__xludf.DUMMYFUNCTION("""COMPUTED_VALUE"""),45715.66666666667)</f>
        <v>45715.66667</v>
      </c>
      <c r="K291" s="1">
        <f>IFERROR(__xludf.DUMMYFUNCTION("""COMPUTED_VALUE"""),386.62)</f>
        <v>386.62</v>
      </c>
      <c r="M291" s="2">
        <f>IFERROR(__xludf.DUMMYFUNCTION("""COMPUTED_VALUE"""),45715.66666666667)</f>
        <v>45715.66667</v>
      </c>
      <c r="N291" s="1">
        <f>IFERROR(__xludf.DUMMYFUNCTION("""COMPUTED_VALUE"""),2.00179227E8)</f>
        <v>200179227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IFERROR(__xludf.DUMMYFUNCTION("""COMPUTED_VALUE"""),388.56)</f>
        <v>388.56</v>
      </c>
      <c r="D292" s="2">
        <f>IFERROR(__xludf.DUMMYFUNCTION("""COMPUTED_VALUE"""),45716.66666666667)</f>
        <v>45716.66667</v>
      </c>
      <c r="E292" s="1">
        <f>IFERROR(__xludf.DUMMYFUNCTION("""COMPUTED_VALUE"""),392.41)</f>
        <v>392.41</v>
      </c>
      <c r="G292" s="2">
        <f>IFERROR(__xludf.DUMMYFUNCTION("""COMPUTED_VALUE"""),45716.66666666667)</f>
        <v>45716.66667</v>
      </c>
      <c r="H292" s="1">
        <f>IFERROR(__xludf.DUMMYFUNCTION("""COMPUTED_VALUE"""),386.97)</f>
        <v>386.97</v>
      </c>
      <c r="J292" s="2">
        <f>IFERROR(__xludf.DUMMYFUNCTION("""COMPUTED_VALUE"""),45716.66666666667)</f>
        <v>45716.66667</v>
      </c>
      <c r="K292" s="1">
        <f>IFERROR(__xludf.DUMMYFUNCTION("""COMPUTED_VALUE"""),392.24)</f>
        <v>392.24</v>
      </c>
      <c r="M292" s="2">
        <f>IFERROR(__xludf.DUMMYFUNCTION("""COMPUTED_VALUE"""),45716.66666666667)</f>
        <v>45716.66667</v>
      </c>
      <c r="N292" s="1">
        <f>IFERROR(__xludf.DUMMYFUNCTION("""COMPUTED_VALUE"""),2.8940912E8)</f>
        <v>289409120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IFERROR(__xludf.DUMMYFUNCTION("""COMPUTED_VALUE"""),391.21)</f>
        <v>391.21</v>
      </c>
      <c r="D293" s="2">
        <f>IFERROR(__xludf.DUMMYFUNCTION("""COMPUTED_VALUE"""),45719.66666666667)</f>
        <v>45719.66667</v>
      </c>
      <c r="E293" s="1">
        <f>IFERROR(__xludf.DUMMYFUNCTION("""COMPUTED_VALUE"""),394.09)</f>
        <v>394.09</v>
      </c>
      <c r="G293" s="2">
        <f>IFERROR(__xludf.DUMMYFUNCTION("""COMPUTED_VALUE"""),45719.66666666667)</f>
        <v>45719.66667</v>
      </c>
      <c r="H293" s="1">
        <f>IFERROR(__xludf.DUMMYFUNCTION("""COMPUTED_VALUE"""),390.19)</f>
        <v>390.19</v>
      </c>
      <c r="J293" s="2">
        <f>IFERROR(__xludf.DUMMYFUNCTION("""COMPUTED_VALUE"""),45719.66666666667)</f>
        <v>45719.66667</v>
      </c>
      <c r="K293" s="1">
        <f>IFERROR(__xludf.DUMMYFUNCTION("""COMPUTED_VALUE"""),392.79)</f>
        <v>392.79</v>
      </c>
      <c r="M293" s="2">
        <f>IFERROR(__xludf.DUMMYFUNCTION("""COMPUTED_VALUE"""),45719.66666666667)</f>
        <v>45719.66667</v>
      </c>
      <c r="N293" s="1">
        <f>IFERROR(__xludf.DUMMYFUNCTION("""COMPUTED_VALUE"""),1.90245812E8)</f>
        <v>190245812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IFERROR(__xludf.DUMMYFUNCTION("""COMPUTED_VALUE"""),393.09)</f>
        <v>393.09</v>
      </c>
      <c r="D294" s="2">
        <f>IFERROR(__xludf.DUMMYFUNCTION("""COMPUTED_VALUE"""),45720.66666666667)</f>
        <v>45720.66667</v>
      </c>
      <c r="E294" s="1">
        <f>IFERROR(__xludf.DUMMYFUNCTION("""COMPUTED_VALUE"""),394.24)</f>
        <v>394.24</v>
      </c>
      <c r="G294" s="2">
        <f>IFERROR(__xludf.DUMMYFUNCTION("""COMPUTED_VALUE"""),45720.66666666667)</f>
        <v>45720.66667</v>
      </c>
      <c r="H294" s="1">
        <f>IFERROR(__xludf.DUMMYFUNCTION("""COMPUTED_VALUE"""),385.73)</f>
        <v>385.73</v>
      </c>
      <c r="J294" s="2">
        <f>IFERROR(__xludf.DUMMYFUNCTION("""COMPUTED_VALUE"""),45720.66666666667)</f>
        <v>45720.66667</v>
      </c>
      <c r="K294" s="1">
        <f>IFERROR(__xludf.DUMMYFUNCTION("""COMPUTED_VALUE"""),386.22)</f>
        <v>386.22</v>
      </c>
      <c r="M294" s="2">
        <f>IFERROR(__xludf.DUMMYFUNCTION("""COMPUTED_VALUE"""),45720.66666666667)</f>
        <v>45720.66667</v>
      </c>
      <c r="N294" s="1">
        <f>IFERROR(__xludf.DUMMYFUNCTION("""COMPUTED_VALUE"""),2.08153394E8)</f>
        <v>208153394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IFERROR(__xludf.DUMMYFUNCTION("""COMPUTED_VALUE"""),383.81)</f>
        <v>383.81</v>
      </c>
      <c r="D295" s="2">
        <f>IFERROR(__xludf.DUMMYFUNCTION("""COMPUTED_VALUE"""),45721.66666666667)</f>
        <v>45721.66667</v>
      </c>
      <c r="E295" s="1">
        <f>IFERROR(__xludf.DUMMYFUNCTION("""COMPUTED_VALUE"""),386.22)</f>
        <v>386.22</v>
      </c>
      <c r="G295" s="2">
        <f>IFERROR(__xludf.DUMMYFUNCTION("""COMPUTED_VALUE"""),45721.66666666667)</f>
        <v>45721.66667</v>
      </c>
      <c r="H295" s="1">
        <f>IFERROR(__xludf.DUMMYFUNCTION("""COMPUTED_VALUE"""),380.58)</f>
        <v>380.58</v>
      </c>
      <c r="J295" s="2">
        <f>IFERROR(__xludf.DUMMYFUNCTION("""COMPUTED_VALUE"""),45721.66666666667)</f>
        <v>45721.66667</v>
      </c>
      <c r="K295" s="1">
        <f>IFERROR(__xludf.DUMMYFUNCTION("""COMPUTED_VALUE"""),383.68)</f>
        <v>383.68</v>
      </c>
      <c r="M295" s="2">
        <f>IFERROR(__xludf.DUMMYFUNCTION("""COMPUTED_VALUE"""),45721.66666666667)</f>
        <v>45721.66667</v>
      </c>
      <c r="N295" s="1">
        <f>IFERROR(__xludf.DUMMYFUNCTION("""COMPUTED_VALUE"""),1.58436399E8)</f>
        <v>158436399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IFERROR(__xludf.DUMMYFUNCTION("""COMPUTED_VALUE"""),380.77)</f>
        <v>380.77</v>
      </c>
      <c r="D296" s="2">
        <f>IFERROR(__xludf.DUMMYFUNCTION("""COMPUTED_VALUE"""),45722.66666666667)</f>
        <v>45722.66667</v>
      </c>
      <c r="E296" s="1">
        <f>IFERROR(__xludf.DUMMYFUNCTION("""COMPUTED_VALUE"""),380.77)</f>
        <v>380.77</v>
      </c>
      <c r="G296" s="2">
        <f>IFERROR(__xludf.DUMMYFUNCTION("""COMPUTED_VALUE"""),45722.66666666667)</f>
        <v>45722.66667</v>
      </c>
      <c r="H296" s="1">
        <f>IFERROR(__xludf.DUMMYFUNCTION("""COMPUTED_VALUE"""),374.6)</f>
        <v>374.6</v>
      </c>
      <c r="J296" s="2">
        <f>IFERROR(__xludf.DUMMYFUNCTION("""COMPUTED_VALUE"""),45722.66666666667)</f>
        <v>45722.66667</v>
      </c>
      <c r="K296" s="1">
        <f>IFERROR(__xludf.DUMMYFUNCTION("""COMPUTED_VALUE"""),375.83)</f>
        <v>375.83</v>
      </c>
      <c r="M296" s="2">
        <f>IFERROR(__xludf.DUMMYFUNCTION("""COMPUTED_VALUE"""),45722.66666666667)</f>
        <v>45722.66667</v>
      </c>
      <c r="N296" s="1">
        <f>IFERROR(__xludf.DUMMYFUNCTION("""COMPUTED_VALUE"""),1.68498748E8)</f>
        <v>168498748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IFERROR(__xludf.DUMMYFUNCTION("""COMPUTED_VALUE"""),376.31)</f>
        <v>376.31</v>
      </c>
      <c r="D297" s="2">
        <f>IFERROR(__xludf.DUMMYFUNCTION("""COMPUTED_VALUE"""),45723.66666666667)</f>
        <v>45723.66667</v>
      </c>
      <c r="E297" s="1">
        <f>IFERROR(__xludf.DUMMYFUNCTION("""COMPUTED_VALUE"""),384.06)</f>
        <v>384.06</v>
      </c>
      <c r="G297" s="2">
        <f>IFERROR(__xludf.DUMMYFUNCTION("""COMPUTED_VALUE"""),45723.66666666667)</f>
        <v>45723.66667</v>
      </c>
      <c r="H297" s="1">
        <f>IFERROR(__xludf.DUMMYFUNCTION("""COMPUTED_VALUE"""),375.91)</f>
        <v>375.91</v>
      </c>
      <c r="J297" s="2">
        <f>IFERROR(__xludf.DUMMYFUNCTION("""COMPUTED_VALUE"""),45723.66666666667)</f>
        <v>45723.66667</v>
      </c>
      <c r="K297" s="1">
        <f>IFERROR(__xludf.DUMMYFUNCTION("""COMPUTED_VALUE"""),382.41)</f>
        <v>382.41</v>
      </c>
      <c r="M297" s="2">
        <f>IFERROR(__xludf.DUMMYFUNCTION("""COMPUTED_VALUE"""),45723.66666666667)</f>
        <v>45723.66667</v>
      </c>
      <c r="N297" s="1">
        <f>IFERROR(__xludf.DUMMYFUNCTION("""COMPUTED_VALUE"""),2.03437224E8)</f>
        <v>203437224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IFERROR(__xludf.DUMMYFUNCTION("""COMPUTED_VALUE"""),381.06)</f>
        <v>381.06</v>
      </c>
      <c r="D298" s="2">
        <f>IFERROR(__xludf.DUMMYFUNCTION("""COMPUTED_VALUE"""),45726.66666666667)</f>
        <v>45726.66667</v>
      </c>
      <c r="E298" s="1">
        <f>IFERROR(__xludf.DUMMYFUNCTION("""COMPUTED_VALUE"""),387.25)</f>
        <v>387.25</v>
      </c>
      <c r="G298" s="2">
        <f>IFERROR(__xludf.DUMMYFUNCTION("""COMPUTED_VALUE"""),45726.66666666667)</f>
        <v>45726.66667</v>
      </c>
      <c r="H298" s="1">
        <f>IFERROR(__xludf.DUMMYFUNCTION("""COMPUTED_VALUE"""),380.83)</f>
        <v>380.83</v>
      </c>
      <c r="J298" s="2">
        <f>IFERROR(__xludf.DUMMYFUNCTION("""COMPUTED_VALUE"""),45726.66666666667)</f>
        <v>45726.66667</v>
      </c>
      <c r="K298" s="1">
        <f>IFERROR(__xludf.DUMMYFUNCTION("""COMPUTED_VALUE"""),386.07)</f>
        <v>386.07</v>
      </c>
      <c r="M298" s="2">
        <f>IFERROR(__xludf.DUMMYFUNCTION("""COMPUTED_VALUE"""),45726.66666666667)</f>
        <v>45726.66667</v>
      </c>
      <c r="N298" s="1">
        <f>IFERROR(__xludf.DUMMYFUNCTION("""COMPUTED_VALUE"""),2.41252235E8)</f>
        <v>241252235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IFERROR(__xludf.DUMMYFUNCTION("""COMPUTED_VALUE"""),386.03)</f>
        <v>386.03</v>
      </c>
      <c r="D299" s="2">
        <f>IFERROR(__xludf.DUMMYFUNCTION("""COMPUTED_VALUE"""),45727.66666666667)</f>
        <v>45727.66667</v>
      </c>
      <c r="E299" s="1">
        <f>IFERROR(__xludf.DUMMYFUNCTION("""COMPUTED_VALUE"""),387.33)</f>
        <v>387.33</v>
      </c>
      <c r="G299" s="2">
        <f>IFERROR(__xludf.DUMMYFUNCTION("""COMPUTED_VALUE"""),45727.66666666667)</f>
        <v>45727.66667</v>
      </c>
      <c r="H299" s="1">
        <f>IFERROR(__xludf.DUMMYFUNCTION("""COMPUTED_VALUE"""),380.73)</f>
        <v>380.73</v>
      </c>
      <c r="J299" s="2">
        <f>IFERROR(__xludf.DUMMYFUNCTION("""COMPUTED_VALUE"""),45727.66666666667)</f>
        <v>45727.66667</v>
      </c>
      <c r="K299" s="1">
        <f>IFERROR(__xludf.DUMMYFUNCTION("""COMPUTED_VALUE"""),382.91)</f>
        <v>382.91</v>
      </c>
      <c r="M299" s="2">
        <f>IFERROR(__xludf.DUMMYFUNCTION("""COMPUTED_VALUE"""),45727.66666666667)</f>
        <v>45727.66667</v>
      </c>
      <c r="N299" s="1">
        <f>IFERROR(__xludf.DUMMYFUNCTION("""COMPUTED_VALUE"""),1.95038249E8)</f>
        <v>195038249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IFERROR(__xludf.DUMMYFUNCTION("""COMPUTED_VALUE"""),382.9)</f>
        <v>382.9</v>
      </c>
      <c r="D300" s="2">
        <f>IFERROR(__xludf.DUMMYFUNCTION("""COMPUTED_VALUE"""),45728.66666666667)</f>
        <v>45728.66667</v>
      </c>
      <c r="E300" s="1">
        <f>IFERROR(__xludf.DUMMYFUNCTION("""COMPUTED_VALUE"""),385.11)</f>
        <v>385.11</v>
      </c>
      <c r="G300" s="2">
        <f>IFERROR(__xludf.DUMMYFUNCTION("""COMPUTED_VALUE"""),45728.66666666667)</f>
        <v>45728.66667</v>
      </c>
      <c r="H300" s="1">
        <f>IFERROR(__xludf.DUMMYFUNCTION("""COMPUTED_VALUE"""),379.53)</f>
        <v>379.53</v>
      </c>
      <c r="J300" s="2">
        <f>IFERROR(__xludf.DUMMYFUNCTION("""COMPUTED_VALUE"""),45728.66666666667)</f>
        <v>45728.66667</v>
      </c>
      <c r="K300" s="1">
        <f>IFERROR(__xludf.DUMMYFUNCTION("""COMPUTED_VALUE"""),381.81)</f>
        <v>381.81</v>
      </c>
      <c r="M300" s="2">
        <f>IFERROR(__xludf.DUMMYFUNCTION("""COMPUTED_VALUE"""),45728.66666666667)</f>
        <v>45728.66667</v>
      </c>
      <c r="N300" s="1">
        <f>IFERROR(__xludf.DUMMYFUNCTION("""COMPUTED_VALUE"""),1.68486777E8)</f>
        <v>168486777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IFERROR(__xludf.DUMMYFUNCTION("""COMPUTED_VALUE"""),382.53)</f>
        <v>382.53</v>
      </c>
      <c r="D301" s="2">
        <f>IFERROR(__xludf.DUMMYFUNCTION("""COMPUTED_VALUE"""),45729.66666666667)</f>
        <v>45729.66667</v>
      </c>
      <c r="E301" s="1">
        <f>IFERROR(__xludf.DUMMYFUNCTION("""COMPUTED_VALUE"""),384.31)</f>
        <v>384.31</v>
      </c>
      <c r="G301" s="2">
        <f>IFERROR(__xludf.DUMMYFUNCTION("""COMPUTED_VALUE"""),45729.66666666667)</f>
        <v>45729.66667</v>
      </c>
      <c r="H301" s="1">
        <f>IFERROR(__xludf.DUMMYFUNCTION("""COMPUTED_VALUE"""),380.32)</f>
        <v>380.32</v>
      </c>
      <c r="J301" s="2">
        <f>IFERROR(__xludf.DUMMYFUNCTION("""COMPUTED_VALUE"""),45729.66666666667)</f>
        <v>45729.66667</v>
      </c>
      <c r="K301" s="1">
        <f>IFERROR(__xludf.DUMMYFUNCTION("""COMPUTED_VALUE"""),382.78)</f>
        <v>382.78</v>
      </c>
      <c r="M301" s="2">
        <f>IFERROR(__xludf.DUMMYFUNCTION("""COMPUTED_VALUE"""),45729.66666666667)</f>
        <v>45729.66667</v>
      </c>
      <c r="N301" s="1">
        <f>IFERROR(__xludf.DUMMYFUNCTION("""COMPUTED_VALUE"""),1.38804976E8)</f>
        <v>138804976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IFERROR(__xludf.DUMMYFUNCTION("""COMPUTED_VALUE"""),383.53)</f>
        <v>383.53</v>
      </c>
      <c r="D302" s="2">
        <f>IFERROR(__xludf.DUMMYFUNCTION("""COMPUTED_VALUE"""),45730.66666666667)</f>
        <v>45730.66667</v>
      </c>
      <c r="E302" s="1">
        <f>IFERROR(__xludf.DUMMYFUNCTION("""COMPUTED_VALUE"""),390.59)</f>
        <v>390.59</v>
      </c>
      <c r="G302" s="2">
        <f>IFERROR(__xludf.DUMMYFUNCTION("""COMPUTED_VALUE"""),45730.66666666667)</f>
        <v>45730.66667</v>
      </c>
      <c r="H302" s="1">
        <f>IFERROR(__xludf.DUMMYFUNCTION("""COMPUTED_VALUE"""),382.63)</f>
        <v>382.63</v>
      </c>
      <c r="J302" s="2">
        <f>IFERROR(__xludf.DUMMYFUNCTION("""COMPUTED_VALUE"""),45730.66666666667)</f>
        <v>45730.66667</v>
      </c>
      <c r="K302" s="1">
        <f>IFERROR(__xludf.DUMMYFUNCTION("""COMPUTED_VALUE"""),390.12)</f>
        <v>390.12</v>
      </c>
      <c r="M302" s="2">
        <f>IFERROR(__xludf.DUMMYFUNCTION("""COMPUTED_VALUE"""),45730.66666666667)</f>
        <v>45730.66667</v>
      </c>
      <c r="N302" s="1">
        <f>IFERROR(__xludf.DUMMYFUNCTION("""COMPUTED_VALUE"""),1.51735449E8)</f>
        <v>151735449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IFERROR(__xludf.DUMMYFUNCTION("""COMPUTED_VALUE"""),389.79)</f>
        <v>389.79</v>
      </c>
      <c r="D303" s="2">
        <f>IFERROR(__xludf.DUMMYFUNCTION("""COMPUTED_VALUE"""),45733.66666666667)</f>
        <v>45733.66667</v>
      </c>
      <c r="E303" s="1">
        <f>IFERROR(__xludf.DUMMYFUNCTION("""COMPUTED_VALUE"""),393.98)</f>
        <v>393.98</v>
      </c>
      <c r="G303" s="2">
        <f>IFERROR(__xludf.DUMMYFUNCTION("""COMPUTED_VALUE"""),45733.66666666667)</f>
        <v>45733.66667</v>
      </c>
      <c r="H303" s="1">
        <f>IFERROR(__xludf.DUMMYFUNCTION("""COMPUTED_VALUE"""),388.33)</f>
        <v>388.33</v>
      </c>
      <c r="J303" s="2">
        <f>IFERROR(__xludf.DUMMYFUNCTION("""COMPUTED_VALUE"""),45733.66666666667)</f>
        <v>45733.66667</v>
      </c>
      <c r="K303" s="1">
        <f>IFERROR(__xludf.DUMMYFUNCTION("""COMPUTED_VALUE"""),391.66)</f>
        <v>391.66</v>
      </c>
      <c r="M303" s="2">
        <f>IFERROR(__xludf.DUMMYFUNCTION("""COMPUTED_VALUE"""),45733.66666666667)</f>
        <v>45733.66667</v>
      </c>
      <c r="N303" s="1">
        <f>IFERROR(__xludf.DUMMYFUNCTION("""COMPUTED_VALUE"""),1.74104058E8)</f>
        <v>174104058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IFERROR(__xludf.DUMMYFUNCTION("""COMPUTED_VALUE"""),389.69)</f>
        <v>389.69</v>
      </c>
      <c r="D304" s="2">
        <f>IFERROR(__xludf.DUMMYFUNCTION("""COMPUTED_VALUE"""),45734.66666666667)</f>
        <v>45734.66667</v>
      </c>
      <c r="E304" s="1">
        <f>IFERROR(__xludf.DUMMYFUNCTION("""COMPUTED_VALUE"""),389.75)</f>
        <v>389.75</v>
      </c>
      <c r="G304" s="2">
        <f>IFERROR(__xludf.DUMMYFUNCTION("""COMPUTED_VALUE"""),45734.66666666667)</f>
        <v>45734.66667</v>
      </c>
      <c r="H304" s="1">
        <f>IFERROR(__xludf.DUMMYFUNCTION("""COMPUTED_VALUE"""),386.61)</f>
        <v>386.61</v>
      </c>
      <c r="J304" s="2">
        <f>IFERROR(__xludf.DUMMYFUNCTION("""COMPUTED_VALUE"""),45734.66666666667)</f>
        <v>45734.66667</v>
      </c>
      <c r="K304" s="1">
        <f>IFERROR(__xludf.DUMMYFUNCTION("""COMPUTED_VALUE"""),389.2)</f>
        <v>389.2</v>
      </c>
      <c r="M304" s="2">
        <f>IFERROR(__xludf.DUMMYFUNCTION("""COMPUTED_VALUE"""),45734.66666666667)</f>
        <v>45734.66667</v>
      </c>
      <c r="N304" s="1">
        <f>IFERROR(__xludf.DUMMYFUNCTION("""COMPUTED_VALUE"""),1.5076563E8)</f>
        <v>150765630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IFERROR(__xludf.DUMMYFUNCTION("""COMPUTED_VALUE"""),389.22)</f>
        <v>389.22</v>
      </c>
      <c r="D305" s="2">
        <f>IFERROR(__xludf.DUMMYFUNCTION("""COMPUTED_VALUE"""),45735.66666666667)</f>
        <v>45735.66667</v>
      </c>
      <c r="E305" s="1">
        <f>IFERROR(__xludf.DUMMYFUNCTION("""COMPUTED_VALUE"""),391.15)</f>
        <v>391.15</v>
      </c>
      <c r="G305" s="2">
        <f>IFERROR(__xludf.DUMMYFUNCTION("""COMPUTED_VALUE"""),45735.66666666667)</f>
        <v>45735.66667</v>
      </c>
      <c r="H305" s="1">
        <f>IFERROR(__xludf.DUMMYFUNCTION("""COMPUTED_VALUE"""),388.22)</f>
        <v>388.22</v>
      </c>
      <c r="J305" s="2">
        <f>IFERROR(__xludf.DUMMYFUNCTION("""COMPUTED_VALUE"""),45735.66666666667)</f>
        <v>45735.66667</v>
      </c>
      <c r="K305" s="1">
        <f>IFERROR(__xludf.DUMMYFUNCTION("""COMPUTED_VALUE"""),390.47)</f>
        <v>390.47</v>
      </c>
      <c r="M305" s="2">
        <f>IFERROR(__xludf.DUMMYFUNCTION("""COMPUTED_VALUE"""),45735.66666666667)</f>
        <v>45735.66667</v>
      </c>
      <c r="N305" s="1">
        <f>IFERROR(__xludf.DUMMYFUNCTION("""COMPUTED_VALUE"""),1.40723176E8)</f>
        <v>140723176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IFERROR(__xludf.DUMMYFUNCTION("""COMPUTED_VALUE"""),390.46)</f>
        <v>390.46</v>
      </c>
      <c r="D306" s="2">
        <f>IFERROR(__xludf.DUMMYFUNCTION("""COMPUTED_VALUE"""),45736.66666666667)</f>
        <v>45736.66667</v>
      </c>
      <c r="E306" s="1">
        <f>IFERROR(__xludf.DUMMYFUNCTION("""COMPUTED_VALUE"""),392.55)</f>
        <v>392.55</v>
      </c>
      <c r="G306" s="2">
        <f>IFERROR(__xludf.DUMMYFUNCTION("""COMPUTED_VALUE"""),45736.66666666667)</f>
        <v>45736.66667</v>
      </c>
      <c r="H306" s="1">
        <f>IFERROR(__xludf.DUMMYFUNCTION("""COMPUTED_VALUE"""),389.73)</f>
        <v>389.73</v>
      </c>
      <c r="J306" s="2">
        <f>IFERROR(__xludf.DUMMYFUNCTION("""COMPUTED_VALUE"""),45736.66666666667)</f>
        <v>45736.66667</v>
      </c>
      <c r="K306" s="1">
        <f>IFERROR(__xludf.DUMMYFUNCTION("""COMPUTED_VALUE"""),392.02)</f>
        <v>392.02</v>
      </c>
      <c r="M306" s="2">
        <f>IFERROR(__xludf.DUMMYFUNCTION("""COMPUTED_VALUE"""),45736.66666666667)</f>
        <v>45736.66667</v>
      </c>
      <c r="N306" s="1">
        <f>IFERROR(__xludf.DUMMYFUNCTION("""COMPUTED_VALUE"""),1.36884138E8)</f>
        <v>136884138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IFERROR(__xludf.DUMMYFUNCTION("""COMPUTED_VALUE"""),390.59)</f>
        <v>390.59</v>
      </c>
      <c r="D307" s="2">
        <f>IFERROR(__xludf.DUMMYFUNCTION("""COMPUTED_VALUE"""),45737.66666666667)</f>
        <v>45737.66667</v>
      </c>
      <c r="E307" s="1">
        <f>IFERROR(__xludf.DUMMYFUNCTION("""COMPUTED_VALUE"""),392.39)</f>
        <v>392.39</v>
      </c>
      <c r="G307" s="2">
        <f>IFERROR(__xludf.DUMMYFUNCTION("""COMPUTED_VALUE"""),45737.66666666667)</f>
        <v>45737.66667</v>
      </c>
      <c r="H307" s="1">
        <f>IFERROR(__xludf.DUMMYFUNCTION("""COMPUTED_VALUE"""),387.09)</f>
        <v>387.09</v>
      </c>
      <c r="J307" s="2">
        <f>IFERROR(__xludf.DUMMYFUNCTION("""COMPUTED_VALUE"""),45737.66666666667)</f>
        <v>45737.66667</v>
      </c>
      <c r="K307" s="1">
        <f>IFERROR(__xludf.DUMMYFUNCTION("""COMPUTED_VALUE"""),389.38)</f>
        <v>389.38</v>
      </c>
      <c r="M307" s="2">
        <f>IFERROR(__xludf.DUMMYFUNCTION("""COMPUTED_VALUE"""),45737.66666666667)</f>
        <v>45737.66667</v>
      </c>
      <c r="N307" s="1">
        <f>IFERROR(__xludf.DUMMYFUNCTION("""COMPUTED_VALUE"""),2.79622372E8)</f>
        <v>279622372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IFERROR(__xludf.DUMMYFUNCTION("""COMPUTED_VALUE"""),390.7)</f>
        <v>390.7</v>
      </c>
      <c r="D308" s="2">
        <f>IFERROR(__xludf.DUMMYFUNCTION("""COMPUTED_VALUE"""),45740.66666666667)</f>
        <v>45740.66667</v>
      </c>
      <c r="E308" s="1">
        <f>IFERROR(__xludf.DUMMYFUNCTION("""COMPUTED_VALUE"""),393.98)</f>
        <v>393.98</v>
      </c>
      <c r="G308" s="2">
        <f>IFERROR(__xludf.DUMMYFUNCTION("""COMPUTED_VALUE"""),45740.66666666667)</f>
        <v>45740.66667</v>
      </c>
      <c r="H308" s="1">
        <f>IFERROR(__xludf.DUMMYFUNCTION("""COMPUTED_VALUE"""),389.13)</f>
        <v>389.13</v>
      </c>
      <c r="J308" s="2">
        <f>IFERROR(__xludf.DUMMYFUNCTION("""COMPUTED_VALUE"""),45740.66666666667)</f>
        <v>45740.66667</v>
      </c>
      <c r="K308" s="1">
        <f>IFERROR(__xludf.DUMMYFUNCTION("""COMPUTED_VALUE"""),389.42)</f>
        <v>389.42</v>
      </c>
      <c r="M308" s="2">
        <f>IFERROR(__xludf.DUMMYFUNCTION("""COMPUTED_VALUE"""),45740.66666666667)</f>
        <v>45740.66667</v>
      </c>
      <c r="N308" s="1">
        <f>IFERROR(__xludf.DUMMYFUNCTION("""COMPUTED_VALUE"""),1.341705E8)</f>
        <v>134170500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IFERROR(__xludf.DUMMYFUNCTION("""COMPUTED_VALUE"""),389.04)</f>
        <v>389.04</v>
      </c>
      <c r="D309" s="2">
        <f>IFERROR(__xludf.DUMMYFUNCTION("""COMPUTED_VALUE"""),45741.66666666667)</f>
        <v>45741.66667</v>
      </c>
      <c r="E309" s="1">
        <f>IFERROR(__xludf.DUMMYFUNCTION("""COMPUTED_VALUE"""),389.15)</f>
        <v>389.15</v>
      </c>
      <c r="G309" s="2">
        <f>IFERROR(__xludf.DUMMYFUNCTION("""COMPUTED_VALUE"""),45741.66666666667)</f>
        <v>45741.66667</v>
      </c>
      <c r="H309" s="1">
        <f>IFERROR(__xludf.DUMMYFUNCTION("""COMPUTED_VALUE"""),381.57)</f>
        <v>381.57</v>
      </c>
      <c r="J309" s="2">
        <f>IFERROR(__xludf.DUMMYFUNCTION("""COMPUTED_VALUE"""),45741.66666666667)</f>
        <v>45741.66667</v>
      </c>
      <c r="K309" s="1">
        <f>IFERROR(__xludf.DUMMYFUNCTION("""COMPUTED_VALUE"""),383.34)</f>
        <v>383.34</v>
      </c>
      <c r="M309" s="2">
        <f>IFERROR(__xludf.DUMMYFUNCTION("""COMPUTED_VALUE"""),45741.66666666667)</f>
        <v>45741.66667</v>
      </c>
      <c r="N309" s="1">
        <f>IFERROR(__xludf.DUMMYFUNCTION("""COMPUTED_VALUE"""),1.68645845E8)</f>
        <v>168645845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IFERROR(__xludf.DUMMYFUNCTION("""COMPUTED_VALUE"""),383.62)</f>
        <v>383.62</v>
      </c>
      <c r="D310" s="2">
        <f>IFERROR(__xludf.DUMMYFUNCTION("""COMPUTED_VALUE"""),45742.66666666667)</f>
        <v>45742.66667</v>
      </c>
      <c r="E310" s="1">
        <f>IFERROR(__xludf.DUMMYFUNCTION("""COMPUTED_VALUE"""),386.51)</f>
        <v>386.51</v>
      </c>
      <c r="G310" s="2">
        <f>IFERROR(__xludf.DUMMYFUNCTION("""COMPUTED_VALUE"""),45742.66666666667)</f>
        <v>45742.66667</v>
      </c>
      <c r="H310" s="1">
        <f>IFERROR(__xludf.DUMMYFUNCTION("""COMPUTED_VALUE"""),383.38)</f>
        <v>383.38</v>
      </c>
      <c r="J310" s="2">
        <f>IFERROR(__xludf.DUMMYFUNCTION("""COMPUTED_VALUE"""),45742.66666666667)</f>
        <v>45742.66667</v>
      </c>
      <c r="K310" s="1">
        <f>IFERROR(__xludf.DUMMYFUNCTION("""COMPUTED_VALUE"""),385.79)</f>
        <v>385.79</v>
      </c>
      <c r="M310" s="2">
        <f>IFERROR(__xludf.DUMMYFUNCTION("""COMPUTED_VALUE"""),45742.66666666667)</f>
        <v>45742.66667</v>
      </c>
      <c r="N310" s="1">
        <f>IFERROR(__xludf.DUMMYFUNCTION("""COMPUTED_VALUE"""),1.35251488E8)</f>
        <v>135251488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IFERROR(__xludf.DUMMYFUNCTION("""COMPUTED_VALUE"""),385.42)</f>
        <v>385.42</v>
      </c>
      <c r="D311" s="2">
        <f>IFERROR(__xludf.DUMMYFUNCTION("""COMPUTED_VALUE"""),45743.66666666667)</f>
        <v>45743.66667</v>
      </c>
      <c r="E311" s="1">
        <f>IFERROR(__xludf.DUMMYFUNCTION("""COMPUTED_VALUE"""),388.64)</f>
        <v>388.64</v>
      </c>
      <c r="G311" s="2">
        <f>IFERROR(__xludf.DUMMYFUNCTION("""COMPUTED_VALUE"""),45743.66666666667)</f>
        <v>45743.66667</v>
      </c>
      <c r="H311" s="1">
        <f>IFERROR(__xludf.DUMMYFUNCTION("""COMPUTED_VALUE"""),384.42)</f>
        <v>384.42</v>
      </c>
      <c r="J311" s="2">
        <f>IFERROR(__xludf.DUMMYFUNCTION("""COMPUTED_VALUE"""),45743.66666666667)</f>
        <v>45743.66667</v>
      </c>
      <c r="K311" s="1">
        <f>IFERROR(__xludf.DUMMYFUNCTION("""COMPUTED_VALUE"""),385.71)</f>
        <v>385.71</v>
      </c>
      <c r="M311" s="2">
        <f>IFERROR(__xludf.DUMMYFUNCTION("""COMPUTED_VALUE"""),45743.66666666667)</f>
        <v>45743.66667</v>
      </c>
      <c r="N311" s="1">
        <f>IFERROR(__xludf.DUMMYFUNCTION("""COMPUTED_VALUE"""),1.31404038E8)</f>
        <v>131404038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IFERROR(__xludf.DUMMYFUNCTION("""COMPUTED_VALUE"""),387.95)</f>
        <v>387.95</v>
      </c>
      <c r="D312" s="2">
        <f>IFERROR(__xludf.DUMMYFUNCTION("""COMPUTED_VALUE"""),45744.66666666667)</f>
        <v>45744.66667</v>
      </c>
      <c r="E312" s="1">
        <f>IFERROR(__xludf.DUMMYFUNCTION("""COMPUTED_VALUE"""),390.67)</f>
        <v>390.67</v>
      </c>
      <c r="G312" s="2">
        <f>IFERROR(__xludf.DUMMYFUNCTION("""COMPUTED_VALUE"""),45744.66666666667)</f>
        <v>45744.66667</v>
      </c>
      <c r="H312" s="1">
        <f>IFERROR(__xludf.DUMMYFUNCTION("""COMPUTED_VALUE"""),387.31)</f>
        <v>387.31</v>
      </c>
      <c r="J312" s="2">
        <f>IFERROR(__xludf.DUMMYFUNCTION("""COMPUTED_VALUE"""),45744.66666666667)</f>
        <v>45744.66667</v>
      </c>
      <c r="K312" s="1">
        <f>IFERROR(__xludf.DUMMYFUNCTION("""COMPUTED_VALUE"""),388.57)</f>
        <v>388.57</v>
      </c>
      <c r="M312" s="2">
        <f>IFERROR(__xludf.DUMMYFUNCTION("""COMPUTED_VALUE"""),45744.66666666667)</f>
        <v>45744.66667</v>
      </c>
      <c r="N312" s="1">
        <f>IFERROR(__xludf.DUMMYFUNCTION("""COMPUTED_VALUE"""),1.56629453E8)</f>
        <v>156629453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IFERROR(__xludf.DUMMYFUNCTION("""COMPUTED_VALUE"""),388.83)</f>
        <v>388.83</v>
      </c>
      <c r="D313" s="2">
        <f>IFERROR(__xludf.DUMMYFUNCTION("""COMPUTED_VALUE"""),45747.66666666667)</f>
        <v>45747.66667</v>
      </c>
      <c r="E313" s="1">
        <f>IFERROR(__xludf.DUMMYFUNCTION("""COMPUTED_VALUE"""),394.05)</f>
        <v>394.05</v>
      </c>
      <c r="G313" s="2">
        <f>IFERROR(__xludf.DUMMYFUNCTION("""COMPUTED_VALUE"""),45747.66666666667)</f>
        <v>45747.66667</v>
      </c>
      <c r="H313" s="1">
        <f>IFERROR(__xludf.DUMMYFUNCTION("""COMPUTED_VALUE"""),388.83)</f>
        <v>388.83</v>
      </c>
      <c r="J313" s="2">
        <f>IFERROR(__xludf.DUMMYFUNCTION("""COMPUTED_VALUE"""),45747.66666666667)</f>
        <v>45747.66667</v>
      </c>
      <c r="K313" s="1">
        <f>IFERROR(__xludf.DUMMYFUNCTION("""COMPUTED_VALUE"""),392.54)</f>
        <v>392.54</v>
      </c>
      <c r="M313" s="2">
        <f>IFERROR(__xludf.DUMMYFUNCTION("""COMPUTED_VALUE"""),45747.66666666667)</f>
        <v>45747.66667</v>
      </c>
      <c r="N313" s="1">
        <f>IFERROR(__xludf.DUMMYFUNCTION("""COMPUTED_VALUE"""),1.93906082E8)</f>
        <v>193906082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IFERROR(__xludf.DUMMYFUNCTION("""COMPUTED_VALUE"""),391.74)</f>
        <v>391.74</v>
      </c>
      <c r="D314" s="2">
        <f>IFERROR(__xludf.DUMMYFUNCTION("""COMPUTED_VALUE"""),45748.66666666667)</f>
        <v>45748.66667</v>
      </c>
      <c r="E314" s="1">
        <f>IFERROR(__xludf.DUMMYFUNCTION("""COMPUTED_VALUE"""),394.75)</f>
        <v>394.75</v>
      </c>
      <c r="G314" s="2">
        <f>IFERROR(__xludf.DUMMYFUNCTION("""COMPUTED_VALUE"""),45748.66666666667)</f>
        <v>45748.66667</v>
      </c>
      <c r="H314" s="1">
        <f>IFERROR(__xludf.DUMMYFUNCTION("""COMPUTED_VALUE"""),389.82)</f>
        <v>389.82</v>
      </c>
      <c r="J314" s="2">
        <f>IFERROR(__xludf.DUMMYFUNCTION("""COMPUTED_VALUE"""),45748.66666666667)</f>
        <v>45748.66667</v>
      </c>
      <c r="K314" s="1">
        <f>IFERROR(__xludf.DUMMYFUNCTION("""COMPUTED_VALUE"""),393.85)</f>
        <v>393.85</v>
      </c>
      <c r="M314" s="2">
        <f>IFERROR(__xludf.DUMMYFUNCTION("""COMPUTED_VALUE"""),45748.66666666667)</f>
        <v>45748.66667</v>
      </c>
      <c r="N314" s="1">
        <f>IFERROR(__xludf.DUMMYFUNCTION("""COMPUTED_VALUE"""),1.44170568E8)</f>
        <v>144170568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IFERROR(__xludf.DUMMYFUNCTION("""COMPUTED_VALUE"""),393.23)</f>
        <v>393.23</v>
      </c>
      <c r="D315" s="2">
        <f>IFERROR(__xludf.DUMMYFUNCTION("""COMPUTED_VALUE"""),45749.66666666667)</f>
        <v>45749.66667</v>
      </c>
      <c r="E315" s="1">
        <f>IFERROR(__xludf.DUMMYFUNCTION("""COMPUTED_VALUE"""),396.42)</f>
        <v>396.42</v>
      </c>
      <c r="G315" s="2">
        <f>IFERROR(__xludf.DUMMYFUNCTION("""COMPUTED_VALUE"""),45749.66666666667)</f>
        <v>45749.66667</v>
      </c>
      <c r="H315" s="1">
        <f>IFERROR(__xludf.DUMMYFUNCTION("""COMPUTED_VALUE"""),391.57)</f>
        <v>391.57</v>
      </c>
      <c r="J315" s="2">
        <f>IFERROR(__xludf.DUMMYFUNCTION("""COMPUTED_VALUE"""),45749.66666666667)</f>
        <v>45749.66667</v>
      </c>
      <c r="K315" s="1">
        <f>IFERROR(__xludf.DUMMYFUNCTION("""COMPUTED_VALUE"""),395.7)</f>
        <v>395.7</v>
      </c>
      <c r="M315" s="2">
        <f>IFERROR(__xludf.DUMMYFUNCTION("""COMPUTED_VALUE"""),45749.66666666667)</f>
        <v>45749.66667</v>
      </c>
      <c r="N315" s="1">
        <f>IFERROR(__xludf.DUMMYFUNCTION("""COMPUTED_VALUE"""),1.37829764E8)</f>
        <v>137829764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IFERROR(__xludf.DUMMYFUNCTION("""COMPUTED_VALUE"""),395.85)</f>
        <v>395.85</v>
      </c>
      <c r="D316" s="2">
        <f>IFERROR(__xludf.DUMMYFUNCTION("""COMPUTED_VALUE"""),45750.66666666667)</f>
        <v>45750.66667</v>
      </c>
      <c r="E316" s="1">
        <f>IFERROR(__xludf.DUMMYFUNCTION("""COMPUTED_VALUE"""),399.09)</f>
        <v>399.09</v>
      </c>
      <c r="G316" s="2">
        <f>IFERROR(__xludf.DUMMYFUNCTION("""COMPUTED_VALUE"""),45750.66666666667)</f>
        <v>45750.66667</v>
      </c>
      <c r="H316" s="1">
        <f>IFERROR(__xludf.DUMMYFUNCTION("""COMPUTED_VALUE"""),392.48)</f>
        <v>392.48</v>
      </c>
      <c r="J316" s="2">
        <f>IFERROR(__xludf.DUMMYFUNCTION("""COMPUTED_VALUE"""),45750.66666666667)</f>
        <v>45750.66667</v>
      </c>
      <c r="K316" s="1">
        <f>IFERROR(__xludf.DUMMYFUNCTION("""COMPUTED_VALUE"""),392.97)</f>
        <v>392.97</v>
      </c>
      <c r="M316" s="2">
        <f>IFERROR(__xludf.DUMMYFUNCTION("""COMPUTED_VALUE"""),45750.66666666667)</f>
        <v>45750.66667</v>
      </c>
      <c r="N316" s="1">
        <f>IFERROR(__xludf.DUMMYFUNCTION("""COMPUTED_VALUE"""),2.20200579E8)</f>
        <v>220200579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IFERROR(__xludf.DUMMYFUNCTION("""COMPUTED_VALUE"""),392.77)</f>
        <v>392.77</v>
      </c>
      <c r="D317" s="2">
        <f>IFERROR(__xludf.DUMMYFUNCTION("""COMPUTED_VALUE"""),45751.66666666667)</f>
        <v>45751.66667</v>
      </c>
      <c r="E317" s="1">
        <f>IFERROR(__xludf.DUMMYFUNCTION("""COMPUTED_VALUE"""),393.62)</f>
        <v>393.62</v>
      </c>
      <c r="G317" s="2">
        <f>IFERROR(__xludf.DUMMYFUNCTION("""COMPUTED_VALUE"""),45751.66666666667)</f>
        <v>45751.66667</v>
      </c>
      <c r="H317" s="1">
        <f>IFERROR(__xludf.DUMMYFUNCTION("""COMPUTED_VALUE"""),368.77)</f>
        <v>368.77</v>
      </c>
      <c r="J317" s="2">
        <f>IFERROR(__xludf.DUMMYFUNCTION("""COMPUTED_VALUE"""),45751.66666666667)</f>
        <v>45751.66667</v>
      </c>
      <c r="K317" s="1">
        <f>IFERROR(__xludf.DUMMYFUNCTION("""COMPUTED_VALUE"""),371.33)</f>
        <v>371.33</v>
      </c>
      <c r="M317" s="2">
        <f>IFERROR(__xludf.DUMMYFUNCTION("""COMPUTED_VALUE"""),45751.66666666667)</f>
        <v>45751.66667</v>
      </c>
      <c r="N317" s="1">
        <f>IFERROR(__xludf.DUMMYFUNCTION("""COMPUTED_VALUE"""),2.75830828E8)</f>
        <v>275830828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IFERROR(__xludf.DUMMYFUNCTION("""COMPUTED_VALUE"""),364.51)</f>
        <v>364.51</v>
      </c>
      <c r="D318" s="2">
        <f>IFERROR(__xludf.DUMMYFUNCTION("""COMPUTED_VALUE"""),45754.66666666667)</f>
        <v>45754.66667</v>
      </c>
      <c r="E318" s="1">
        <f>IFERROR(__xludf.DUMMYFUNCTION("""COMPUTED_VALUE"""),376.38)</f>
        <v>376.38</v>
      </c>
      <c r="G318" s="2">
        <f>IFERROR(__xludf.DUMMYFUNCTION("""COMPUTED_VALUE"""),45754.66666666667)</f>
        <v>45754.66667</v>
      </c>
      <c r="H318" s="1">
        <f>IFERROR(__xludf.DUMMYFUNCTION("""COMPUTED_VALUE"""),357.52)</f>
        <v>357.52</v>
      </c>
      <c r="J318" s="2">
        <f>IFERROR(__xludf.DUMMYFUNCTION("""COMPUTED_VALUE"""),45754.66666666667)</f>
        <v>45754.66667</v>
      </c>
      <c r="K318" s="1">
        <f>IFERROR(__xludf.DUMMYFUNCTION("""COMPUTED_VALUE"""),365.66)</f>
        <v>365.66</v>
      </c>
      <c r="M318" s="2">
        <f>IFERROR(__xludf.DUMMYFUNCTION("""COMPUTED_VALUE"""),45754.66666666667)</f>
        <v>45754.66667</v>
      </c>
      <c r="N318" s="1">
        <f>IFERROR(__xludf.DUMMYFUNCTION("""COMPUTED_VALUE"""),2.63455578E8)</f>
        <v>263455578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IFERROR(__xludf.DUMMYFUNCTION("""COMPUTED_VALUE"""),372.66)</f>
        <v>372.66</v>
      </c>
      <c r="D319" s="2">
        <f>IFERROR(__xludf.DUMMYFUNCTION("""COMPUTED_VALUE"""),45755.66666666667)</f>
        <v>45755.66667</v>
      </c>
      <c r="E319" s="1">
        <f>IFERROR(__xludf.DUMMYFUNCTION("""COMPUTED_VALUE"""),374.59)</f>
        <v>374.59</v>
      </c>
      <c r="G319" s="2">
        <f>IFERROR(__xludf.DUMMYFUNCTION("""COMPUTED_VALUE"""),45755.66666666667)</f>
        <v>45755.66667</v>
      </c>
      <c r="H319" s="1">
        <f>IFERROR(__xludf.DUMMYFUNCTION("""COMPUTED_VALUE"""),359.76)</f>
        <v>359.76</v>
      </c>
      <c r="J319" s="2">
        <f>IFERROR(__xludf.DUMMYFUNCTION("""COMPUTED_VALUE"""),45755.66666666667)</f>
        <v>45755.66667</v>
      </c>
      <c r="K319" s="1">
        <f>IFERROR(__xludf.DUMMYFUNCTION("""COMPUTED_VALUE"""),363.86)</f>
        <v>363.86</v>
      </c>
      <c r="M319" s="2">
        <f>IFERROR(__xludf.DUMMYFUNCTION("""COMPUTED_VALUE"""),45755.66666666667)</f>
        <v>45755.66667</v>
      </c>
      <c r="N319" s="1">
        <f>IFERROR(__xludf.DUMMYFUNCTION("""COMPUTED_VALUE"""),2.28911337E8)</f>
        <v>228911337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IFERROR(__xludf.DUMMYFUNCTION("""COMPUTED_VALUE"""),361.33)</f>
        <v>361.33</v>
      </c>
      <c r="D320" s="2">
        <f>IFERROR(__xludf.DUMMYFUNCTION("""COMPUTED_VALUE"""),45756.66666666667)</f>
        <v>45756.66667</v>
      </c>
      <c r="E320" s="1">
        <f>IFERROR(__xludf.DUMMYFUNCTION("""COMPUTED_VALUE"""),379.13)</f>
        <v>379.13</v>
      </c>
      <c r="G320" s="2">
        <f>IFERROR(__xludf.DUMMYFUNCTION("""COMPUTED_VALUE"""),45756.66666666667)</f>
        <v>45756.66667</v>
      </c>
      <c r="H320" s="1">
        <f>IFERROR(__xludf.DUMMYFUNCTION("""COMPUTED_VALUE"""),353.79)</f>
        <v>353.79</v>
      </c>
      <c r="J320" s="2">
        <f>IFERROR(__xludf.DUMMYFUNCTION("""COMPUTED_VALUE"""),45756.66666666667)</f>
        <v>45756.66667</v>
      </c>
      <c r="K320" s="1">
        <f>IFERROR(__xludf.DUMMYFUNCTION("""COMPUTED_VALUE"""),377.91)</f>
        <v>377.91</v>
      </c>
      <c r="M320" s="2">
        <f>IFERROR(__xludf.DUMMYFUNCTION("""COMPUTED_VALUE"""),45756.66666666667)</f>
        <v>45756.66667</v>
      </c>
      <c r="N320" s="1">
        <f>IFERROR(__xludf.DUMMYFUNCTION("""COMPUTED_VALUE"""),2.80824068E8)</f>
        <v>280824068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IFERROR(__xludf.DUMMYFUNCTION("""COMPUTED_VALUE"""),374.78)</f>
        <v>374.78</v>
      </c>
      <c r="D321" s="2">
        <f>IFERROR(__xludf.DUMMYFUNCTION("""COMPUTED_VALUE"""),45757.66666666667)</f>
        <v>45757.66667</v>
      </c>
      <c r="E321" s="1">
        <f>IFERROR(__xludf.DUMMYFUNCTION("""COMPUTED_VALUE"""),379.51)</f>
        <v>379.51</v>
      </c>
      <c r="G321" s="2">
        <f>IFERROR(__xludf.DUMMYFUNCTION("""COMPUTED_VALUE"""),45757.66666666667)</f>
        <v>45757.66667</v>
      </c>
      <c r="H321" s="1">
        <f>IFERROR(__xludf.DUMMYFUNCTION("""COMPUTED_VALUE"""),367.69)</f>
        <v>367.69</v>
      </c>
      <c r="J321" s="2">
        <f>IFERROR(__xludf.DUMMYFUNCTION("""COMPUTED_VALUE"""),45757.66666666667)</f>
        <v>45757.66667</v>
      </c>
      <c r="K321" s="1">
        <f>IFERROR(__xludf.DUMMYFUNCTION("""COMPUTED_VALUE"""),375.55)</f>
        <v>375.55</v>
      </c>
      <c r="M321" s="2">
        <f>IFERROR(__xludf.DUMMYFUNCTION("""COMPUTED_VALUE"""),45757.66666666667)</f>
        <v>45757.66667</v>
      </c>
      <c r="N321" s="1">
        <f>IFERROR(__xludf.DUMMYFUNCTION("""COMPUTED_VALUE"""),2.00819225E8)</f>
        <v>200819225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IFERROR(__xludf.DUMMYFUNCTION("""COMPUTED_VALUE"""),375.38)</f>
        <v>375.38</v>
      </c>
      <c r="D322" s="2">
        <f>IFERROR(__xludf.DUMMYFUNCTION("""COMPUTED_VALUE"""),45758.66666666667)</f>
        <v>45758.66667</v>
      </c>
      <c r="E322" s="1">
        <f>IFERROR(__xludf.DUMMYFUNCTION("""COMPUTED_VALUE"""),381.23)</f>
        <v>381.23</v>
      </c>
      <c r="G322" s="2">
        <f>IFERROR(__xludf.DUMMYFUNCTION("""COMPUTED_VALUE"""),45758.66666666667)</f>
        <v>45758.66667</v>
      </c>
      <c r="H322" s="1">
        <f>IFERROR(__xludf.DUMMYFUNCTION("""COMPUTED_VALUE"""),370.93)</f>
        <v>370.93</v>
      </c>
      <c r="J322" s="2">
        <f>IFERROR(__xludf.DUMMYFUNCTION("""COMPUTED_VALUE"""),45758.66666666667)</f>
        <v>45758.66667</v>
      </c>
      <c r="K322" s="1">
        <f>IFERROR(__xludf.DUMMYFUNCTION("""COMPUTED_VALUE"""),380.14)</f>
        <v>380.14</v>
      </c>
      <c r="M322" s="2">
        <f>IFERROR(__xludf.DUMMYFUNCTION("""COMPUTED_VALUE"""),45758.66666666667)</f>
        <v>45758.66667</v>
      </c>
      <c r="N322" s="1">
        <f>IFERROR(__xludf.DUMMYFUNCTION("""COMPUTED_VALUE"""),1.5269957E8)</f>
        <v>152699570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IFERROR(__xludf.DUMMYFUNCTION("""COMPUTED_VALUE"""),382.84)</f>
        <v>382.84</v>
      </c>
      <c r="D323" s="2">
        <f>IFERROR(__xludf.DUMMYFUNCTION("""COMPUTED_VALUE"""),45761.66666666667)</f>
        <v>45761.66667</v>
      </c>
      <c r="E323" s="1">
        <f>IFERROR(__xludf.DUMMYFUNCTION("""COMPUTED_VALUE"""),388.06)</f>
        <v>388.06</v>
      </c>
      <c r="G323" s="2">
        <f>IFERROR(__xludf.DUMMYFUNCTION("""COMPUTED_VALUE"""),45761.66666666667)</f>
        <v>45761.66667</v>
      </c>
      <c r="H323" s="1">
        <f>IFERROR(__xludf.DUMMYFUNCTION("""COMPUTED_VALUE"""),381.25)</f>
        <v>381.25</v>
      </c>
      <c r="J323" s="2">
        <f>IFERROR(__xludf.DUMMYFUNCTION("""COMPUTED_VALUE"""),45761.66666666667)</f>
        <v>45761.66667</v>
      </c>
      <c r="K323" s="1">
        <f>IFERROR(__xludf.DUMMYFUNCTION("""COMPUTED_VALUE"""),386.78)</f>
        <v>386.78</v>
      </c>
      <c r="M323" s="2">
        <f>IFERROR(__xludf.DUMMYFUNCTION("""COMPUTED_VALUE"""),45761.66666666667)</f>
        <v>45761.66667</v>
      </c>
      <c r="N323" s="1">
        <f>IFERROR(__xludf.DUMMYFUNCTION("""COMPUTED_VALUE"""),1.34063055E8)</f>
        <v>134063055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IFERROR(__xludf.DUMMYFUNCTION("""COMPUTED_VALUE"""),387.92)</f>
        <v>387.92</v>
      </c>
      <c r="D324" s="2">
        <f>IFERROR(__xludf.DUMMYFUNCTION("""COMPUTED_VALUE"""),45762.66666666667)</f>
        <v>45762.66667</v>
      </c>
      <c r="E324" s="1">
        <f>IFERROR(__xludf.DUMMYFUNCTION("""COMPUTED_VALUE"""),390.12)</f>
        <v>390.12</v>
      </c>
      <c r="G324" s="2">
        <f>IFERROR(__xludf.DUMMYFUNCTION("""COMPUTED_VALUE"""),45762.66666666667)</f>
        <v>45762.66667</v>
      </c>
      <c r="H324" s="1">
        <f>IFERROR(__xludf.DUMMYFUNCTION("""COMPUTED_VALUE"""),386.61)</f>
        <v>386.61</v>
      </c>
      <c r="J324" s="2">
        <f>IFERROR(__xludf.DUMMYFUNCTION("""COMPUTED_VALUE"""),45762.66666666667)</f>
        <v>45762.66667</v>
      </c>
      <c r="K324" s="1">
        <f>IFERROR(__xludf.DUMMYFUNCTION("""COMPUTED_VALUE"""),387.03)</f>
        <v>387.03</v>
      </c>
      <c r="M324" s="2">
        <f>IFERROR(__xludf.DUMMYFUNCTION("""COMPUTED_VALUE"""),45762.66666666667)</f>
        <v>45762.66667</v>
      </c>
      <c r="N324" s="1">
        <f>IFERROR(__xludf.DUMMYFUNCTION("""COMPUTED_VALUE"""),1.16035764E8)</f>
        <v>116035764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IFERROR(__xludf.DUMMYFUNCTION("""COMPUTED_VALUE"""),387.64)</f>
        <v>387.64</v>
      </c>
      <c r="D325" s="2">
        <f>IFERROR(__xludf.DUMMYFUNCTION("""COMPUTED_VALUE"""),45763.66666666667)</f>
        <v>45763.66667</v>
      </c>
      <c r="E325" s="1">
        <f>IFERROR(__xludf.DUMMYFUNCTION("""COMPUTED_VALUE"""),389.41)</f>
        <v>389.41</v>
      </c>
      <c r="G325" s="2">
        <f>IFERROR(__xludf.DUMMYFUNCTION("""COMPUTED_VALUE"""),45763.66666666667)</f>
        <v>45763.66667</v>
      </c>
      <c r="H325" s="1">
        <f>IFERROR(__xludf.DUMMYFUNCTION("""COMPUTED_VALUE"""),382.43)</f>
        <v>382.43</v>
      </c>
      <c r="J325" s="2">
        <f>IFERROR(__xludf.DUMMYFUNCTION("""COMPUTED_VALUE"""),45763.66666666667)</f>
        <v>45763.66667</v>
      </c>
      <c r="K325" s="1">
        <f>IFERROR(__xludf.DUMMYFUNCTION("""COMPUTED_VALUE"""),383.75)</f>
        <v>383.75</v>
      </c>
      <c r="M325" s="2">
        <f>IFERROR(__xludf.DUMMYFUNCTION("""COMPUTED_VALUE"""),45763.66666666667)</f>
        <v>45763.66667</v>
      </c>
      <c r="N325" s="1">
        <f>IFERROR(__xludf.DUMMYFUNCTION("""COMPUTED_VALUE"""),1.3919971E8)</f>
        <v>139199710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IFERROR(__xludf.DUMMYFUNCTION("""COMPUTED_VALUE"""),385.83)</f>
        <v>385.83</v>
      </c>
      <c r="D326" s="2">
        <f>IFERROR(__xludf.DUMMYFUNCTION("""COMPUTED_VALUE"""),45764.66666666667)</f>
        <v>45764.66667</v>
      </c>
      <c r="E326" s="1">
        <f>IFERROR(__xludf.DUMMYFUNCTION("""COMPUTED_VALUE"""),392.3)</f>
        <v>392.3</v>
      </c>
      <c r="G326" s="2">
        <f>IFERROR(__xludf.DUMMYFUNCTION("""COMPUTED_VALUE"""),45764.66666666667)</f>
        <v>45764.66667</v>
      </c>
      <c r="H326" s="1">
        <f>IFERROR(__xludf.DUMMYFUNCTION("""COMPUTED_VALUE"""),385.24)</f>
        <v>385.24</v>
      </c>
      <c r="J326" s="2">
        <f>IFERROR(__xludf.DUMMYFUNCTION("""COMPUTED_VALUE"""),45764.66666666667)</f>
        <v>45764.66667</v>
      </c>
      <c r="K326" s="1">
        <f>IFERROR(__xludf.DUMMYFUNCTION("""COMPUTED_VALUE"""),387.59)</f>
        <v>387.59</v>
      </c>
      <c r="M326" s="2">
        <f>IFERROR(__xludf.DUMMYFUNCTION("""COMPUTED_VALUE"""),45764.66666666667)</f>
        <v>45764.66667</v>
      </c>
      <c r="N326" s="1">
        <f>IFERROR(__xludf.DUMMYFUNCTION("""COMPUTED_VALUE"""),1.38703417E8)</f>
        <v>138703417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IFERROR(__xludf.DUMMYFUNCTION("""COMPUTED_VALUE"""),385.46)</f>
        <v>385.46</v>
      </c>
      <c r="D327" s="2">
        <f>IFERROR(__xludf.DUMMYFUNCTION("""COMPUTED_VALUE"""),45768.66666666667)</f>
        <v>45768.66667</v>
      </c>
      <c r="E327" s="1">
        <f>IFERROR(__xludf.DUMMYFUNCTION("""COMPUTED_VALUE"""),386.15)</f>
        <v>386.15</v>
      </c>
      <c r="G327" s="2">
        <f>IFERROR(__xludf.DUMMYFUNCTION("""COMPUTED_VALUE"""),45768.66666666667)</f>
        <v>45768.66667</v>
      </c>
      <c r="H327" s="1">
        <f>IFERROR(__xludf.DUMMYFUNCTION("""COMPUTED_VALUE"""),374.02)</f>
        <v>374.02</v>
      </c>
      <c r="J327" s="2">
        <f>IFERROR(__xludf.DUMMYFUNCTION("""COMPUTED_VALUE"""),45768.66666666667)</f>
        <v>45768.66667</v>
      </c>
      <c r="K327" s="1">
        <f>IFERROR(__xludf.DUMMYFUNCTION("""COMPUTED_VALUE"""),378.33)</f>
        <v>378.33</v>
      </c>
      <c r="M327" s="2">
        <f>IFERROR(__xludf.DUMMYFUNCTION("""COMPUTED_VALUE"""),45768.66666666667)</f>
        <v>45768.66667</v>
      </c>
      <c r="N327" s="1">
        <f>IFERROR(__xludf.DUMMYFUNCTION("""COMPUTED_VALUE"""),1.4828155E8)</f>
        <v>148281550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IFERROR(__xludf.DUMMYFUNCTION("""COMPUTED_VALUE"""),382.34)</f>
        <v>382.34</v>
      </c>
      <c r="D328" s="2">
        <f>IFERROR(__xludf.DUMMYFUNCTION("""COMPUTED_VALUE"""),45769.66666666667)</f>
        <v>45769.66667</v>
      </c>
      <c r="E328" s="1">
        <f>IFERROR(__xludf.DUMMYFUNCTION("""COMPUTED_VALUE"""),389.43)</f>
        <v>389.43</v>
      </c>
      <c r="G328" s="2">
        <f>IFERROR(__xludf.DUMMYFUNCTION("""COMPUTED_VALUE"""),45769.66666666667)</f>
        <v>45769.66667</v>
      </c>
      <c r="H328" s="1">
        <f>IFERROR(__xludf.DUMMYFUNCTION("""COMPUTED_VALUE"""),382.26)</f>
        <v>382.26</v>
      </c>
      <c r="J328" s="2">
        <f>IFERROR(__xludf.DUMMYFUNCTION("""COMPUTED_VALUE"""),45769.66666666667)</f>
        <v>45769.66667</v>
      </c>
      <c r="K328" s="1">
        <f>IFERROR(__xludf.DUMMYFUNCTION("""COMPUTED_VALUE"""),388.62)</f>
        <v>388.62</v>
      </c>
      <c r="M328" s="2">
        <f>IFERROR(__xludf.DUMMYFUNCTION("""COMPUTED_VALUE"""),45769.66666666667)</f>
        <v>45769.66667</v>
      </c>
      <c r="N328" s="1">
        <f>IFERROR(__xludf.DUMMYFUNCTION("""COMPUTED_VALUE"""),1.55951959E8)</f>
        <v>155951959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IFERROR(__xludf.DUMMYFUNCTION("""COMPUTED_VALUE"""),391.03)</f>
        <v>391.03</v>
      </c>
      <c r="D329" s="2">
        <f>IFERROR(__xludf.DUMMYFUNCTION("""COMPUTED_VALUE"""),45770.66666666667)</f>
        <v>45770.66667</v>
      </c>
      <c r="E329" s="1">
        <f>IFERROR(__xludf.DUMMYFUNCTION("""COMPUTED_VALUE"""),394.32)</f>
        <v>394.32</v>
      </c>
      <c r="G329" s="2">
        <f>IFERROR(__xludf.DUMMYFUNCTION("""COMPUTED_VALUE"""),45770.66666666667)</f>
        <v>45770.66667</v>
      </c>
      <c r="H329" s="1">
        <f>IFERROR(__xludf.DUMMYFUNCTION("""COMPUTED_VALUE"""),386.53)</f>
        <v>386.53</v>
      </c>
      <c r="J329" s="2">
        <f>IFERROR(__xludf.DUMMYFUNCTION("""COMPUTED_VALUE"""),45770.66666666667)</f>
        <v>45770.66667</v>
      </c>
      <c r="K329" s="1">
        <f>IFERROR(__xludf.DUMMYFUNCTION("""COMPUTED_VALUE"""),390.06)</f>
        <v>390.06</v>
      </c>
      <c r="M329" s="2">
        <f>IFERROR(__xludf.DUMMYFUNCTION("""COMPUTED_VALUE"""),45770.66666666667)</f>
        <v>45770.66667</v>
      </c>
      <c r="N329" s="1">
        <f>IFERROR(__xludf.DUMMYFUNCTION("""COMPUTED_VALUE"""),1.64970973E8)</f>
        <v>164970973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IFERROR(__xludf.DUMMYFUNCTION("""COMPUTED_VALUE"""),389.46)</f>
        <v>389.46</v>
      </c>
      <c r="D330" s="2">
        <f>IFERROR(__xludf.DUMMYFUNCTION("""COMPUTED_VALUE"""),45771.66666666667)</f>
        <v>45771.66667</v>
      </c>
      <c r="E330" s="1">
        <f>IFERROR(__xludf.DUMMYFUNCTION("""COMPUTED_VALUE"""),392.42)</f>
        <v>392.42</v>
      </c>
      <c r="G330" s="2">
        <f>IFERROR(__xludf.DUMMYFUNCTION("""COMPUTED_VALUE"""),45771.66666666667)</f>
        <v>45771.66667</v>
      </c>
      <c r="H330" s="1">
        <f>IFERROR(__xludf.DUMMYFUNCTION("""COMPUTED_VALUE"""),387.16)</f>
        <v>387.16</v>
      </c>
      <c r="J330" s="2">
        <f>IFERROR(__xludf.DUMMYFUNCTION("""COMPUTED_VALUE"""),45771.66666666667)</f>
        <v>45771.66667</v>
      </c>
      <c r="K330" s="1">
        <f>IFERROR(__xludf.DUMMYFUNCTION("""COMPUTED_VALUE"""),390.86)</f>
        <v>390.86</v>
      </c>
      <c r="M330" s="2">
        <f>IFERROR(__xludf.DUMMYFUNCTION("""COMPUTED_VALUE"""),45771.66666666667)</f>
        <v>45771.66667</v>
      </c>
      <c r="N330" s="1">
        <f>IFERROR(__xludf.DUMMYFUNCTION("""COMPUTED_VALUE"""),1.50861942E8)</f>
        <v>150861942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IFERROR(__xludf.DUMMYFUNCTION("""COMPUTED_VALUE"""),390.95)</f>
        <v>390.95</v>
      </c>
      <c r="D331" s="2">
        <f>IFERROR(__xludf.DUMMYFUNCTION("""COMPUTED_VALUE"""),45772.66666666667)</f>
        <v>45772.66667</v>
      </c>
      <c r="E331" s="1">
        <f>IFERROR(__xludf.DUMMYFUNCTION("""COMPUTED_VALUE"""),391.33)</f>
        <v>391.33</v>
      </c>
      <c r="G331" s="2">
        <f>IFERROR(__xludf.DUMMYFUNCTION("""COMPUTED_VALUE"""),45772.66666666667)</f>
        <v>45772.66667</v>
      </c>
      <c r="H331" s="1">
        <f>IFERROR(__xludf.DUMMYFUNCTION("""COMPUTED_VALUE"""),387.8)</f>
        <v>387.8</v>
      </c>
      <c r="J331" s="2">
        <f>IFERROR(__xludf.DUMMYFUNCTION("""COMPUTED_VALUE"""),45772.66666666667)</f>
        <v>45772.66667</v>
      </c>
      <c r="K331" s="1">
        <f>IFERROR(__xludf.DUMMYFUNCTION("""COMPUTED_VALUE"""),389.29)</f>
        <v>389.29</v>
      </c>
      <c r="M331" s="2">
        <f>IFERROR(__xludf.DUMMYFUNCTION("""COMPUTED_VALUE"""),45772.66666666667)</f>
        <v>45772.66667</v>
      </c>
      <c r="N331" s="1">
        <f>IFERROR(__xludf.DUMMYFUNCTION("""COMPUTED_VALUE"""),1.32280487E8)</f>
        <v>132280487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IFERROR(__xludf.DUMMYFUNCTION("""COMPUTED_VALUE"""),389.23)</f>
        <v>389.23</v>
      </c>
      <c r="D332" s="2">
        <f>IFERROR(__xludf.DUMMYFUNCTION("""COMPUTED_VALUE"""),45775.66666666667)</f>
        <v>45775.66667</v>
      </c>
      <c r="E332" s="1">
        <f>IFERROR(__xludf.DUMMYFUNCTION("""COMPUTED_VALUE"""),392.48)</f>
        <v>392.48</v>
      </c>
      <c r="G332" s="2">
        <f>IFERROR(__xludf.DUMMYFUNCTION("""COMPUTED_VALUE"""),45775.66666666667)</f>
        <v>45775.66667</v>
      </c>
      <c r="H332" s="1">
        <f>IFERROR(__xludf.DUMMYFUNCTION("""COMPUTED_VALUE"""),387.1)</f>
        <v>387.1</v>
      </c>
      <c r="J332" s="2">
        <f>IFERROR(__xludf.DUMMYFUNCTION("""COMPUTED_VALUE"""),45775.66666666667)</f>
        <v>45775.66667</v>
      </c>
      <c r="K332" s="1">
        <f>IFERROR(__xludf.DUMMYFUNCTION("""COMPUTED_VALUE"""),392.01)</f>
        <v>392.01</v>
      </c>
      <c r="M332" s="2">
        <f>IFERROR(__xludf.DUMMYFUNCTION("""COMPUTED_VALUE"""),45775.66666666667)</f>
        <v>45775.66667</v>
      </c>
      <c r="N332" s="1">
        <f>IFERROR(__xludf.DUMMYFUNCTION("""COMPUTED_VALUE"""),1.31635743E8)</f>
        <v>131635743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IFERROR(__xludf.DUMMYFUNCTION("""COMPUTED_VALUE"""),390.9)</f>
        <v>390.9</v>
      </c>
      <c r="D333" s="2">
        <f>IFERROR(__xludf.DUMMYFUNCTION("""COMPUTED_VALUE"""),45776.66666666667)</f>
        <v>45776.66667</v>
      </c>
      <c r="E333" s="1">
        <f>IFERROR(__xludf.DUMMYFUNCTION("""COMPUTED_VALUE"""),395.3)</f>
        <v>395.3</v>
      </c>
      <c r="G333" s="2">
        <f>IFERROR(__xludf.DUMMYFUNCTION("""COMPUTED_VALUE"""),45776.66666666667)</f>
        <v>45776.66667</v>
      </c>
      <c r="H333" s="1">
        <f>IFERROR(__xludf.DUMMYFUNCTION("""COMPUTED_VALUE"""),389.84)</f>
        <v>389.84</v>
      </c>
      <c r="J333" s="2">
        <f>IFERROR(__xludf.DUMMYFUNCTION("""COMPUTED_VALUE"""),45776.66666666667)</f>
        <v>45776.66667</v>
      </c>
      <c r="K333" s="1">
        <f>IFERROR(__xludf.DUMMYFUNCTION("""COMPUTED_VALUE"""),394.67)</f>
        <v>394.67</v>
      </c>
      <c r="M333" s="2">
        <f>IFERROR(__xludf.DUMMYFUNCTION("""COMPUTED_VALUE"""),45776.66666666667)</f>
        <v>45776.66667</v>
      </c>
      <c r="N333" s="1">
        <f>IFERROR(__xludf.DUMMYFUNCTION("""COMPUTED_VALUE"""),1.28642254E8)</f>
        <v>128642254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IFERROR(__xludf.DUMMYFUNCTION("""COMPUTED_VALUE"""),393.41)</f>
        <v>393.41</v>
      </c>
      <c r="D334" s="2">
        <f>IFERROR(__xludf.DUMMYFUNCTION("""COMPUTED_VALUE"""),45777.66666666667)</f>
        <v>45777.66667</v>
      </c>
      <c r="E334" s="1">
        <f>IFERROR(__xludf.DUMMYFUNCTION("""COMPUTED_VALUE"""),394.0)</f>
        <v>394</v>
      </c>
      <c r="G334" s="2">
        <f>IFERROR(__xludf.DUMMYFUNCTION("""COMPUTED_VALUE"""),45777.66666666667)</f>
        <v>45777.66667</v>
      </c>
      <c r="H334" s="1">
        <f>IFERROR(__xludf.DUMMYFUNCTION("""COMPUTED_VALUE"""),386.14)</f>
        <v>386.14</v>
      </c>
      <c r="J334" s="2">
        <f>IFERROR(__xludf.DUMMYFUNCTION("""COMPUTED_VALUE"""),45777.66666666667)</f>
        <v>45777.66667</v>
      </c>
      <c r="K334" s="1">
        <f>IFERROR(__xludf.DUMMYFUNCTION("""COMPUTED_VALUE"""),392.86)</f>
        <v>392.86</v>
      </c>
      <c r="M334" s="2">
        <f>IFERROR(__xludf.DUMMYFUNCTION("""COMPUTED_VALUE"""),45777.66666666667)</f>
        <v>45777.66667</v>
      </c>
      <c r="N334" s="1">
        <f>IFERROR(__xludf.DUMMYFUNCTION("""COMPUTED_VALUE"""),1.93676437E8)</f>
        <v>193676437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IFERROR(__xludf.DUMMYFUNCTION("""COMPUTED_VALUE"""),395.28)</f>
        <v>395.28</v>
      </c>
      <c r="D335" s="2">
        <f>IFERROR(__xludf.DUMMYFUNCTION("""COMPUTED_VALUE"""),45778.66666666667)</f>
        <v>45778.66667</v>
      </c>
      <c r="E335" s="1">
        <f>IFERROR(__xludf.DUMMYFUNCTION("""COMPUTED_VALUE"""),398.81)</f>
        <v>398.81</v>
      </c>
      <c r="G335" s="2">
        <f>IFERROR(__xludf.DUMMYFUNCTION("""COMPUTED_VALUE"""),45778.66666666667)</f>
        <v>45778.66667</v>
      </c>
      <c r="H335" s="1">
        <f>IFERROR(__xludf.DUMMYFUNCTION("""COMPUTED_VALUE"""),392.68)</f>
        <v>392.68</v>
      </c>
      <c r="J335" s="2">
        <f>IFERROR(__xludf.DUMMYFUNCTION("""COMPUTED_VALUE"""),45778.66666666667)</f>
        <v>45778.66667</v>
      </c>
      <c r="K335" s="1">
        <f>IFERROR(__xludf.DUMMYFUNCTION("""COMPUTED_VALUE"""),394.05)</f>
        <v>394.05</v>
      </c>
      <c r="M335" s="2">
        <f>IFERROR(__xludf.DUMMYFUNCTION("""COMPUTED_VALUE"""),45778.66666666667)</f>
        <v>45778.66667</v>
      </c>
      <c r="N335" s="1">
        <f>IFERROR(__xludf.DUMMYFUNCTION("""COMPUTED_VALUE"""),1.6384766E8)</f>
        <v>163847660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IFERROR(__xludf.DUMMYFUNCTION("""COMPUTED_VALUE"""),395.56)</f>
        <v>395.56</v>
      </c>
      <c r="D336" s="2">
        <f>IFERROR(__xludf.DUMMYFUNCTION("""COMPUTED_VALUE"""),45779.66666666667)</f>
        <v>45779.66667</v>
      </c>
      <c r="E336" s="1">
        <f>IFERROR(__xludf.DUMMYFUNCTION("""COMPUTED_VALUE"""),398.05)</f>
        <v>398.05</v>
      </c>
      <c r="G336" s="2">
        <f>IFERROR(__xludf.DUMMYFUNCTION("""COMPUTED_VALUE"""),45779.66666666667)</f>
        <v>45779.66667</v>
      </c>
      <c r="H336" s="1">
        <f>IFERROR(__xludf.DUMMYFUNCTION("""COMPUTED_VALUE"""),393.11)</f>
        <v>393.11</v>
      </c>
      <c r="J336" s="2">
        <f>IFERROR(__xludf.DUMMYFUNCTION("""COMPUTED_VALUE"""),45779.66666666667)</f>
        <v>45779.66667</v>
      </c>
      <c r="K336" s="1">
        <f>IFERROR(__xludf.DUMMYFUNCTION("""COMPUTED_VALUE"""),396.91)</f>
        <v>396.91</v>
      </c>
      <c r="M336" s="2">
        <f>IFERROR(__xludf.DUMMYFUNCTION("""COMPUTED_VALUE"""),45779.66666666667)</f>
        <v>45779.66667</v>
      </c>
      <c r="N336" s="1">
        <f>IFERROR(__xludf.DUMMYFUNCTION("""COMPUTED_VALUE"""),1.41026044E8)</f>
        <v>141026044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IFERROR(__xludf.DUMMYFUNCTION("""COMPUTED_VALUE"""),396.24)</f>
        <v>396.24</v>
      </c>
      <c r="D337" s="2">
        <f>IFERROR(__xludf.DUMMYFUNCTION("""COMPUTED_VALUE"""),45782.66666666667)</f>
        <v>45782.66667</v>
      </c>
      <c r="E337" s="1">
        <f>IFERROR(__xludf.DUMMYFUNCTION("""COMPUTED_VALUE"""),397.04)</f>
        <v>397.04</v>
      </c>
      <c r="G337" s="2">
        <f>IFERROR(__xludf.DUMMYFUNCTION("""COMPUTED_VALUE"""),45782.66666666667)</f>
        <v>45782.66667</v>
      </c>
      <c r="H337" s="1">
        <f>IFERROR(__xludf.DUMMYFUNCTION("""COMPUTED_VALUE"""),392.11)</f>
        <v>392.11</v>
      </c>
      <c r="J337" s="2">
        <f>IFERROR(__xludf.DUMMYFUNCTION("""COMPUTED_VALUE"""),45782.66666666667)</f>
        <v>45782.66667</v>
      </c>
      <c r="K337" s="1">
        <f>IFERROR(__xludf.DUMMYFUNCTION("""COMPUTED_VALUE"""),395.73)</f>
        <v>395.73</v>
      </c>
      <c r="M337" s="2">
        <f>IFERROR(__xludf.DUMMYFUNCTION("""COMPUTED_VALUE"""),45782.66666666667)</f>
        <v>45782.66667</v>
      </c>
      <c r="N337" s="1">
        <f>IFERROR(__xludf.DUMMYFUNCTION("""COMPUTED_VALUE"""),1.21385937E8)</f>
        <v>121385937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IFERROR(__xludf.DUMMYFUNCTION("""COMPUTED_VALUE"""),396.45)</f>
        <v>396.45</v>
      </c>
      <c r="D338" s="2">
        <f>IFERROR(__xludf.DUMMYFUNCTION("""COMPUTED_VALUE"""),45783.66666666667)</f>
        <v>45783.66667</v>
      </c>
      <c r="E338" s="1">
        <f>IFERROR(__xludf.DUMMYFUNCTION("""COMPUTED_VALUE"""),403.33)</f>
        <v>403.33</v>
      </c>
      <c r="G338" s="2">
        <f>IFERROR(__xludf.DUMMYFUNCTION("""COMPUTED_VALUE"""),45783.66666666667)</f>
        <v>45783.66667</v>
      </c>
      <c r="H338" s="1">
        <f>IFERROR(__xludf.DUMMYFUNCTION("""COMPUTED_VALUE"""),395.96)</f>
        <v>395.96</v>
      </c>
      <c r="J338" s="2">
        <f>IFERROR(__xludf.DUMMYFUNCTION("""COMPUTED_VALUE"""),45783.66666666667)</f>
        <v>45783.66667</v>
      </c>
      <c r="K338" s="1">
        <f>IFERROR(__xludf.DUMMYFUNCTION("""COMPUTED_VALUE"""),400.53)</f>
        <v>400.53</v>
      </c>
      <c r="M338" s="2">
        <f>IFERROR(__xludf.DUMMYFUNCTION("""COMPUTED_VALUE"""),45783.66666666667)</f>
        <v>45783.66667</v>
      </c>
      <c r="N338" s="1">
        <f>IFERROR(__xludf.DUMMYFUNCTION("""COMPUTED_VALUE"""),1.40070045E8)</f>
        <v>140070045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IFERROR(__xludf.DUMMYFUNCTION("""COMPUTED_VALUE"""),399.24)</f>
        <v>399.24</v>
      </c>
      <c r="D339" s="2">
        <f>IFERROR(__xludf.DUMMYFUNCTION("""COMPUTED_VALUE"""),45784.66666666667)</f>
        <v>45784.66667</v>
      </c>
      <c r="E339" s="1">
        <f>IFERROR(__xludf.DUMMYFUNCTION("""COMPUTED_VALUE"""),404.05)</f>
        <v>404.05</v>
      </c>
      <c r="G339" s="2">
        <f>IFERROR(__xludf.DUMMYFUNCTION("""COMPUTED_VALUE"""),45784.66666666667)</f>
        <v>45784.66667</v>
      </c>
      <c r="H339" s="1">
        <f>IFERROR(__xludf.DUMMYFUNCTION("""COMPUTED_VALUE"""),398.65)</f>
        <v>398.65</v>
      </c>
      <c r="J339" s="2">
        <f>IFERROR(__xludf.DUMMYFUNCTION("""COMPUTED_VALUE"""),45784.66666666667)</f>
        <v>45784.66667</v>
      </c>
      <c r="K339" s="1">
        <f>IFERROR(__xludf.DUMMYFUNCTION("""COMPUTED_VALUE"""),401.61)</f>
        <v>401.61</v>
      </c>
      <c r="M339" s="2">
        <f>IFERROR(__xludf.DUMMYFUNCTION("""COMPUTED_VALUE"""),45784.66666666667)</f>
        <v>45784.66667</v>
      </c>
      <c r="N339" s="1">
        <f>IFERROR(__xludf.DUMMYFUNCTION("""COMPUTED_VALUE"""),1.50332964E8)</f>
        <v>150332964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IFERROR(__xludf.DUMMYFUNCTION("""COMPUTED_VALUE"""),401.53)</f>
        <v>401.53</v>
      </c>
      <c r="D340" s="2">
        <f>IFERROR(__xludf.DUMMYFUNCTION("""COMPUTED_VALUE"""),45785.66666666667)</f>
        <v>45785.66667</v>
      </c>
      <c r="E340" s="1">
        <f>IFERROR(__xludf.DUMMYFUNCTION("""COMPUTED_VALUE"""),402.78)</f>
        <v>402.78</v>
      </c>
      <c r="G340" s="2">
        <f>IFERROR(__xludf.DUMMYFUNCTION("""COMPUTED_VALUE"""),45785.66666666667)</f>
        <v>45785.66667</v>
      </c>
      <c r="H340" s="1">
        <f>IFERROR(__xludf.DUMMYFUNCTION("""COMPUTED_VALUE"""),397.85)</f>
        <v>397.85</v>
      </c>
      <c r="J340" s="2">
        <f>IFERROR(__xludf.DUMMYFUNCTION("""COMPUTED_VALUE"""),45785.66666666667)</f>
        <v>45785.66667</v>
      </c>
      <c r="K340" s="1">
        <f>IFERROR(__xludf.DUMMYFUNCTION("""COMPUTED_VALUE"""),398.15)</f>
        <v>398.15</v>
      </c>
      <c r="M340" s="2">
        <f>IFERROR(__xludf.DUMMYFUNCTION("""COMPUTED_VALUE"""),45785.66666666667)</f>
        <v>45785.66667</v>
      </c>
      <c r="N340" s="1">
        <f>IFERROR(__xludf.DUMMYFUNCTION("""COMPUTED_VALUE"""),1.511982E8)</f>
        <v>151198200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IFERROR(__xludf.DUMMYFUNCTION("""COMPUTED_VALUE"""),398.58)</f>
        <v>398.58</v>
      </c>
      <c r="D341" s="2">
        <f>IFERROR(__xludf.DUMMYFUNCTION("""COMPUTED_VALUE"""),45786.66666666667)</f>
        <v>45786.66667</v>
      </c>
      <c r="E341" s="1">
        <f>IFERROR(__xludf.DUMMYFUNCTION("""COMPUTED_VALUE"""),399.19)</f>
        <v>399.19</v>
      </c>
      <c r="G341" s="2">
        <f>IFERROR(__xludf.DUMMYFUNCTION("""COMPUTED_VALUE"""),45786.66666666667)</f>
        <v>45786.66667</v>
      </c>
      <c r="H341" s="1">
        <f>IFERROR(__xludf.DUMMYFUNCTION("""COMPUTED_VALUE"""),396.11)</f>
        <v>396.11</v>
      </c>
      <c r="J341" s="2">
        <f>IFERROR(__xludf.DUMMYFUNCTION("""COMPUTED_VALUE"""),45786.66666666667)</f>
        <v>45786.66667</v>
      </c>
      <c r="K341" s="1">
        <f>IFERROR(__xludf.DUMMYFUNCTION("""COMPUTED_VALUE"""),398.7)</f>
        <v>398.7</v>
      </c>
      <c r="M341" s="2">
        <f>IFERROR(__xludf.DUMMYFUNCTION("""COMPUTED_VALUE"""),45786.66666666667)</f>
        <v>45786.66667</v>
      </c>
      <c r="N341" s="1">
        <f>IFERROR(__xludf.DUMMYFUNCTION("""COMPUTED_VALUE"""),1.44056746E8)</f>
        <v>144056746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IFERROR(__xludf.DUMMYFUNCTION("""COMPUTED_VALUE"""),399.65)</f>
        <v>399.65</v>
      </c>
      <c r="D342" s="2">
        <f>IFERROR(__xludf.DUMMYFUNCTION("""COMPUTED_VALUE"""),45789.66666666667)</f>
        <v>45789.66667</v>
      </c>
      <c r="E342" s="1">
        <f>IFERROR(__xludf.DUMMYFUNCTION("""COMPUTED_VALUE"""),401.11)</f>
        <v>401.11</v>
      </c>
      <c r="G342" s="2">
        <f>IFERROR(__xludf.DUMMYFUNCTION("""COMPUTED_VALUE"""),45789.66666666667)</f>
        <v>45789.66667</v>
      </c>
      <c r="H342" s="1">
        <f>IFERROR(__xludf.DUMMYFUNCTION("""COMPUTED_VALUE"""),394.36)</f>
        <v>394.36</v>
      </c>
      <c r="J342" s="2">
        <f>IFERROR(__xludf.DUMMYFUNCTION("""COMPUTED_VALUE"""),45789.66666666667)</f>
        <v>45789.66667</v>
      </c>
      <c r="K342" s="1">
        <f>IFERROR(__xludf.DUMMYFUNCTION("""COMPUTED_VALUE"""),395.79)</f>
        <v>395.79</v>
      </c>
      <c r="M342" s="2">
        <f>IFERROR(__xludf.DUMMYFUNCTION("""COMPUTED_VALUE"""),45789.66666666667)</f>
        <v>45789.66667</v>
      </c>
      <c r="N342" s="1">
        <f>IFERROR(__xludf.DUMMYFUNCTION("""COMPUTED_VALUE"""),2.00692618E8)</f>
        <v>200692618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IFERROR(__xludf.DUMMYFUNCTION("""COMPUTED_VALUE"""),395.52)</f>
        <v>395.52</v>
      </c>
      <c r="D343" s="2">
        <f>IFERROR(__xludf.DUMMYFUNCTION("""COMPUTED_VALUE"""),45790.66666666667)</f>
        <v>45790.66667</v>
      </c>
      <c r="E343" s="1">
        <f>IFERROR(__xludf.DUMMYFUNCTION("""COMPUTED_VALUE"""),398.27)</f>
        <v>398.27</v>
      </c>
      <c r="G343" s="2">
        <f>IFERROR(__xludf.DUMMYFUNCTION("""COMPUTED_VALUE"""),45790.66666666667)</f>
        <v>45790.66667</v>
      </c>
      <c r="H343" s="1">
        <f>IFERROR(__xludf.DUMMYFUNCTION("""COMPUTED_VALUE"""),393.34)</f>
        <v>393.34</v>
      </c>
      <c r="J343" s="2">
        <f>IFERROR(__xludf.DUMMYFUNCTION("""COMPUTED_VALUE"""),45790.66666666667)</f>
        <v>45790.66667</v>
      </c>
      <c r="K343" s="1">
        <f>IFERROR(__xludf.DUMMYFUNCTION("""COMPUTED_VALUE"""),395.29)</f>
        <v>395.29</v>
      </c>
      <c r="M343" s="2">
        <f>IFERROR(__xludf.DUMMYFUNCTION("""COMPUTED_VALUE"""),45790.66666666667)</f>
        <v>45790.66667</v>
      </c>
      <c r="N343" s="1">
        <f>IFERROR(__xludf.DUMMYFUNCTION("""COMPUTED_VALUE"""),1.99838308E8)</f>
        <v>199838308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IFERROR(__xludf.DUMMYFUNCTION("""COMPUTED_VALUE"""),394.1)</f>
        <v>394.1</v>
      </c>
      <c r="D344" s="2">
        <f>IFERROR(__xludf.DUMMYFUNCTION("""COMPUTED_VALUE"""),45791.66666666667)</f>
        <v>45791.66667</v>
      </c>
      <c r="E344" s="1">
        <f>IFERROR(__xludf.DUMMYFUNCTION("""COMPUTED_VALUE"""),394.34)</f>
        <v>394.34</v>
      </c>
      <c r="G344" s="2">
        <f>IFERROR(__xludf.DUMMYFUNCTION("""COMPUTED_VALUE"""),45791.66666666667)</f>
        <v>45791.66667</v>
      </c>
      <c r="H344" s="1">
        <f>IFERROR(__xludf.DUMMYFUNCTION("""COMPUTED_VALUE"""),387.56)</f>
        <v>387.56</v>
      </c>
      <c r="J344" s="2">
        <f>IFERROR(__xludf.DUMMYFUNCTION("""COMPUTED_VALUE"""),45791.66666666667)</f>
        <v>45791.66667</v>
      </c>
      <c r="K344" s="1">
        <f>IFERROR(__xludf.DUMMYFUNCTION("""COMPUTED_VALUE"""),393.36)</f>
        <v>393.36</v>
      </c>
      <c r="M344" s="2">
        <f>IFERROR(__xludf.DUMMYFUNCTION("""COMPUTED_VALUE"""),45791.66666666667)</f>
        <v>45791.66667</v>
      </c>
      <c r="N344" s="1">
        <f>IFERROR(__xludf.DUMMYFUNCTION("""COMPUTED_VALUE"""),1.9092211E8)</f>
        <v>190922110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IFERROR(__xludf.DUMMYFUNCTION("""COMPUTED_VALUE"""),394.9)</f>
        <v>394.9</v>
      </c>
      <c r="D345" s="2">
        <f>IFERROR(__xludf.DUMMYFUNCTION("""COMPUTED_VALUE"""),45792.66666666667)</f>
        <v>45792.66667</v>
      </c>
      <c r="E345" s="1">
        <f>IFERROR(__xludf.DUMMYFUNCTION("""COMPUTED_VALUE"""),402.56)</f>
        <v>402.56</v>
      </c>
      <c r="G345" s="2">
        <f>IFERROR(__xludf.DUMMYFUNCTION("""COMPUTED_VALUE"""),45792.66666666667)</f>
        <v>45792.66667</v>
      </c>
      <c r="H345" s="1">
        <f>IFERROR(__xludf.DUMMYFUNCTION("""COMPUTED_VALUE"""),394.56)</f>
        <v>394.56</v>
      </c>
      <c r="J345" s="2">
        <f>IFERROR(__xludf.DUMMYFUNCTION("""COMPUTED_VALUE"""),45792.66666666667)</f>
        <v>45792.66667</v>
      </c>
      <c r="K345" s="1">
        <f>IFERROR(__xludf.DUMMYFUNCTION("""COMPUTED_VALUE"""),401.66)</f>
        <v>401.66</v>
      </c>
      <c r="M345" s="2">
        <f>IFERROR(__xludf.DUMMYFUNCTION("""COMPUTED_VALUE"""),45792.66666666667)</f>
        <v>45792.66667</v>
      </c>
      <c r="N345" s="1">
        <f>IFERROR(__xludf.DUMMYFUNCTION("""COMPUTED_VALUE"""),1.61931915E8)</f>
        <v>161931915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IFERROR(__xludf.DUMMYFUNCTION("""COMPUTED_VALUE"""),402.18)</f>
        <v>402.18</v>
      </c>
      <c r="D346" s="2">
        <f>IFERROR(__xludf.DUMMYFUNCTION("""COMPUTED_VALUE"""),45793.66666666667)</f>
        <v>45793.66667</v>
      </c>
      <c r="E346" s="1">
        <f>IFERROR(__xludf.DUMMYFUNCTION("""COMPUTED_VALUE"""),407.14)</f>
        <v>407.14</v>
      </c>
      <c r="G346" s="2">
        <f>IFERROR(__xludf.DUMMYFUNCTION("""COMPUTED_VALUE"""),45793.66666666667)</f>
        <v>45793.66667</v>
      </c>
      <c r="H346" s="1">
        <f>IFERROR(__xludf.DUMMYFUNCTION("""COMPUTED_VALUE"""),401.03)</f>
        <v>401.03</v>
      </c>
      <c r="J346" s="2">
        <f>IFERROR(__xludf.DUMMYFUNCTION("""COMPUTED_VALUE"""),45793.66666666667)</f>
        <v>45793.66667</v>
      </c>
      <c r="K346" s="1">
        <f>IFERROR(__xludf.DUMMYFUNCTION("""COMPUTED_VALUE"""),407.14)</f>
        <v>407.14</v>
      </c>
      <c r="M346" s="2">
        <f>IFERROR(__xludf.DUMMYFUNCTION("""COMPUTED_VALUE"""),45793.66666666667)</f>
        <v>45793.66667</v>
      </c>
      <c r="N346" s="1">
        <f>IFERROR(__xludf.DUMMYFUNCTION("""COMPUTED_VALUE"""),1.53945154E8)</f>
        <v>153945154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IFERROR(__xludf.DUMMYFUNCTION("""COMPUTED_VALUE"""),403.78)</f>
        <v>403.78</v>
      </c>
      <c r="D347" s="2">
        <f>IFERROR(__xludf.DUMMYFUNCTION("""COMPUTED_VALUE"""),45796.66666666667)</f>
        <v>45796.66667</v>
      </c>
      <c r="E347" s="1">
        <f>IFERROR(__xludf.DUMMYFUNCTION("""COMPUTED_VALUE"""),408.76)</f>
        <v>408.76</v>
      </c>
      <c r="G347" s="2">
        <f>IFERROR(__xludf.DUMMYFUNCTION("""COMPUTED_VALUE"""),45796.66666666667)</f>
        <v>45796.66667</v>
      </c>
      <c r="H347" s="1">
        <f>IFERROR(__xludf.DUMMYFUNCTION("""COMPUTED_VALUE"""),403.56)</f>
        <v>403.56</v>
      </c>
      <c r="J347" s="2">
        <f>IFERROR(__xludf.DUMMYFUNCTION("""COMPUTED_VALUE"""),45796.66666666667)</f>
        <v>45796.66667</v>
      </c>
      <c r="K347" s="1">
        <f>IFERROR(__xludf.DUMMYFUNCTION("""COMPUTED_VALUE"""),408.69)</f>
        <v>408.69</v>
      </c>
      <c r="M347" s="2">
        <f>IFERROR(__xludf.DUMMYFUNCTION("""COMPUTED_VALUE"""),45796.66666666667)</f>
        <v>45796.66667</v>
      </c>
      <c r="N347" s="1">
        <f>IFERROR(__xludf.DUMMYFUNCTION("""COMPUTED_VALUE"""),1.50657621E8)</f>
        <v>150657621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IFERROR(__xludf.DUMMYFUNCTION("""COMPUTED_VALUE"""),408.21)</f>
        <v>408.21</v>
      </c>
      <c r="D348" s="2">
        <f>IFERROR(__xludf.DUMMYFUNCTION("""COMPUTED_VALUE"""),45797.66666666667)</f>
        <v>45797.66667</v>
      </c>
      <c r="E348" s="1">
        <f>IFERROR(__xludf.DUMMYFUNCTION("""COMPUTED_VALUE"""),411.15)</f>
        <v>411.15</v>
      </c>
      <c r="G348" s="2">
        <f>IFERROR(__xludf.DUMMYFUNCTION("""COMPUTED_VALUE"""),45797.66666666667)</f>
        <v>45797.66667</v>
      </c>
      <c r="H348" s="1">
        <f>IFERROR(__xludf.DUMMYFUNCTION("""COMPUTED_VALUE"""),408.21)</f>
        <v>408.21</v>
      </c>
      <c r="J348" s="2">
        <f>IFERROR(__xludf.DUMMYFUNCTION("""COMPUTED_VALUE"""),45797.66666666667)</f>
        <v>45797.66667</v>
      </c>
      <c r="K348" s="1">
        <f>IFERROR(__xludf.DUMMYFUNCTION("""COMPUTED_VALUE"""),409.85)</f>
        <v>409.85</v>
      </c>
      <c r="M348" s="2">
        <f>IFERROR(__xludf.DUMMYFUNCTION("""COMPUTED_VALUE"""),45797.66666666667)</f>
        <v>45797.66667</v>
      </c>
      <c r="N348" s="1">
        <f>IFERROR(__xludf.DUMMYFUNCTION("""COMPUTED_VALUE"""),1.60100017E8)</f>
        <v>160100017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IFERROR(__xludf.DUMMYFUNCTION("""COMPUTED_VALUE"""),408.11)</f>
        <v>408.11</v>
      </c>
      <c r="D349" s="2">
        <f>IFERROR(__xludf.DUMMYFUNCTION("""COMPUTED_VALUE"""),45798.66666666667)</f>
        <v>45798.66667</v>
      </c>
      <c r="E349" s="1">
        <f>IFERROR(__xludf.DUMMYFUNCTION("""COMPUTED_VALUE"""),408.96)</f>
        <v>408.96</v>
      </c>
      <c r="G349" s="2">
        <f>IFERROR(__xludf.DUMMYFUNCTION("""COMPUTED_VALUE"""),45798.66666666667)</f>
        <v>45798.66667</v>
      </c>
      <c r="H349" s="1">
        <f>IFERROR(__xludf.DUMMYFUNCTION("""COMPUTED_VALUE"""),401.46)</f>
        <v>401.46</v>
      </c>
      <c r="J349" s="2">
        <f>IFERROR(__xludf.DUMMYFUNCTION("""COMPUTED_VALUE"""),45798.66666666667)</f>
        <v>45798.66667</v>
      </c>
      <c r="K349" s="1">
        <f>IFERROR(__xludf.DUMMYFUNCTION("""COMPUTED_VALUE"""),402.15)</f>
        <v>402.15</v>
      </c>
      <c r="M349" s="2">
        <f>IFERROR(__xludf.DUMMYFUNCTION("""COMPUTED_VALUE"""),45798.66666666667)</f>
        <v>45798.66667</v>
      </c>
      <c r="N349" s="1">
        <f>IFERROR(__xludf.DUMMYFUNCTION("""COMPUTED_VALUE"""),1.78546684E8)</f>
        <v>178546684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IFERROR(__xludf.DUMMYFUNCTION("""COMPUTED_VALUE"""),398.62)</f>
        <v>398.62</v>
      </c>
      <c r="D350" s="2">
        <f>IFERROR(__xludf.DUMMYFUNCTION("""COMPUTED_VALUE"""),45799.66666666667)</f>
        <v>45799.66667</v>
      </c>
      <c r="E350" s="1">
        <f>IFERROR(__xludf.DUMMYFUNCTION("""COMPUTED_VALUE"""),398.62)</f>
        <v>398.62</v>
      </c>
      <c r="G350" s="2">
        <f>IFERROR(__xludf.DUMMYFUNCTION("""COMPUTED_VALUE"""),45799.66666666667)</f>
        <v>45799.66667</v>
      </c>
      <c r="H350" s="1">
        <f>IFERROR(__xludf.DUMMYFUNCTION("""COMPUTED_VALUE"""),392.19)</f>
        <v>392.19</v>
      </c>
      <c r="J350" s="2">
        <f>IFERROR(__xludf.DUMMYFUNCTION("""COMPUTED_VALUE"""),45799.66666666667)</f>
        <v>45799.66667</v>
      </c>
      <c r="K350" s="1">
        <f>IFERROR(__xludf.DUMMYFUNCTION("""COMPUTED_VALUE"""),396.72)</f>
        <v>396.72</v>
      </c>
      <c r="M350" s="2">
        <f>IFERROR(__xludf.DUMMYFUNCTION("""COMPUTED_VALUE"""),45799.66666666667)</f>
        <v>45799.66667</v>
      </c>
      <c r="N350" s="1">
        <f>IFERROR(__xludf.DUMMYFUNCTION("""COMPUTED_VALUE"""),1.99384799E8)</f>
        <v>199384799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IFERROR(__xludf.DUMMYFUNCTION("""COMPUTED_VALUE"""),399.33)</f>
        <v>399.33</v>
      </c>
      <c r="D351" s="2">
        <f>IFERROR(__xludf.DUMMYFUNCTION("""COMPUTED_VALUE"""),45800.66666666667)</f>
        <v>45800.66667</v>
      </c>
      <c r="E351" s="1">
        <f>IFERROR(__xludf.DUMMYFUNCTION("""COMPUTED_VALUE"""),401.78)</f>
        <v>401.78</v>
      </c>
      <c r="G351" s="2">
        <f>IFERROR(__xludf.DUMMYFUNCTION("""COMPUTED_VALUE"""),45800.66666666667)</f>
        <v>45800.66667</v>
      </c>
      <c r="H351" s="1">
        <f>IFERROR(__xludf.DUMMYFUNCTION("""COMPUTED_VALUE"""),394.9)</f>
        <v>394.9</v>
      </c>
      <c r="J351" s="2">
        <f>IFERROR(__xludf.DUMMYFUNCTION("""COMPUTED_VALUE"""),45800.66666666667)</f>
        <v>45800.66667</v>
      </c>
      <c r="K351" s="1">
        <f>IFERROR(__xludf.DUMMYFUNCTION("""COMPUTED_VALUE"""),401.35)</f>
        <v>401.35</v>
      </c>
      <c r="M351" s="2">
        <f>IFERROR(__xludf.DUMMYFUNCTION("""COMPUTED_VALUE"""),45800.66666666667)</f>
        <v>45800.66667</v>
      </c>
      <c r="N351" s="1">
        <f>IFERROR(__xludf.DUMMYFUNCTION("""COMPUTED_VALUE"""),1.49351264E8)</f>
        <v>149351264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IFERROR(__xludf.DUMMYFUNCTION("""COMPUTED_VALUE"""),403.73)</f>
        <v>403.73</v>
      </c>
      <c r="D352" s="2">
        <f>IFERROR(__xludf.DUMMYFUNCTION("""COMPUTED_VALUE"""),45804.66666666667)</f>
        <v>45804.66667</v>
      </c>
      <c r="E352" s="1">
        <f>IFERROR(__xludf.DUMMYFUNCTION("""COMPUTED_VALUE"""),405.46)</f>
        <v>405.46</v>
      </c>
      <c r="G352" s="2">
        <f>IFERROR(__xludf.DUMMYFUNCTION("""COMPUTED_VALUE"""),45804.66666666667)</f>
        <v>45804.66667</v>
      </c>
      <c r="H352" s="1">
        <f>IFERROR(__xludf.DUMMYFUNCTION("""COMPUTED_VALUE"""),401.43)</f>
        <v>401.43</v>
      </c>
      <c r="J352" s="2">
        <f>IFERROR(__xludf.DUMMYFUNCTION("""COMPUTED_VALUE"""),45804.66666666667)</f>
        <v>45804.66667</v>
      </c>
      <c r="K352" s="1">
        <f>IFERROR(__xludf.DUMMYFUNCTION("""COMPUTED_VALUE"""),404.48)</f>
        <v>404.48</v>
      </c>
      <c r="M352" s="2">
        <f>IFERROR(__xludf.DUMMYFUNCTION("""COMPUTED_VALUE"""),45804.66666666667)</f>
        <v>45804.66667</v>
      </c>
      <c r="N352" s="1">
        <f>IFERROR(__xludf.DUMMYFUNCTION("""COMPUTED_VALUE"""),1.41550527E8)</f>
        <v>141550527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IFERROR(__xludf.DUMMYFUNCTION("""COMPUTED_VALUE"""),403.57)</f>
        <v>403.57</v>
      </c>
      <c r="D353" s="2">
        <f>IFERROR(__xludf.DUMMYFUNCTION("""COMPUTED_VALUE"""),45805.66666666667)</f>
        <v>45805.66667</v>
      </c>
      <c r="E353" s="1">
        <f>IFERROR(__xludf.DUMMYFUNCTION("""COMPUTED_VALUE"""),404.25)</f>
        <v>404.25</v>
      </c>
      <c r="G353" s="2">
        <f>IFERROR(__xludf.DUMMYFUNCTION("""COMPUTED_VALUE"""),45805.66666666667)</f>
        <v>45805.66667</v>
      </c>
      <c r="H353" s="1">
        <f>IFERROR(__xludf.DUMMYFUNCTION("""COMPUTED_VALUE"""),397.2)</f>
        <v>397.2</v>
      </c>
      <c r="J353" s="2">
        <f>IFERROR(__xludf.DUMMYFUNCTION("""COMPUTED_VALUE"""),45805.66666666667)</f>
        <v>45805.66667</v>
      </c>
      <c r="K353" s="1">
        <f>IFERROR(__xludf.DUMMYFUNCTION("""COMPUTED_VALUE"""),398.65)</f>
        <v>398.65</v>
      </c>
      <c r="M353" s="2">
        <f>IFERROR(__xludf.DUMMYFUNCTION("""COMPUTED_VALUE"""),45805.66666666667)</f>
        <v>45805.66667</v>
      </c>
      <c r="N353" s="1">
        <f>IFERROR(__xludf.DUMMYFUNCTION("""COMPUTED_VALUE"""),1.33697882E8)</f>
        <v>133697882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IFERROR(__xludf.DUMMYFUNCTION("""COMPUTED_VALUE"""),399.01)</f>
        <v>399.01</v>
      </c>
      <c r="D354" s="2">
        <f>IFERROR(__xludf.DUMMYFUNCTION("""COMPUTED_VALUE"""),45806.66666666667)</f>
        <v>45806.66667</v>
      </c>
      <c r="E354" s="1">
        <f>IFERROR(__xludf.DUMMYFUNCTION("""COMPUTED_VALUE"""),401.99)</f>
        <v>401.99</v>
      </c>
      <c r="G354" s="2">
        <f>IFERROR(__xludf.DUMMYFUNCTION("""COMPUTED_VALUE"""),45806.66666666667)</f>
        <v>45806.66667</v>
      </c>
      <c r="H354" s="1">
        <f>IFERROR(__xludf.DUMMYFUNCTION("""COMPUTED_VALUE"""),397.19)</f>
        <v>397.19</v>
      </c>
      <c r="J354" s="2">
        <f>IFERROR(__xludf.DUMMYFUNCTION("""COMPUTED_VALUE"""),45806.66666666667)</f>
        <v>45806.66667</v>
      </c>
      <c r="K354" s="1">
        <f>IFERROR(__xludf.DUMMYFUNCTION("""COMPUTED_VALUE"""),401.45)</f>
        <v>401.45</v>
      </c>
      <c r="M354" s="2">
        <f>IFERROR(__xludf.DUMMYFUNCTION("""COMPUTED_VALUE"""),45806.66666666667)</f>
        <v>45806.66667</v>
      </c>
      <c r="N354" s="1">
        <f>IFERROR(__xludf.DUMMYFUNCTION("""COMPUTED_VALUE"""),1.20403026E8)</f>
        <v>120403026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IFERROR(__xludf.DUMMYFUNCTION("""COMPUTED_VALUE"""),400.61)</f>
        <v>400.61</v>
      </c>
      <c r="D355" s="2">
        <f>IFERROR(__xludf.DUMMYFUNCTION("""COMPUTED_VALUE"""),45807.66666666667)</f>
        <v>45807.66667</v>
      </c>
      <c r="E355" s="1">
        <f>IFERROR(__xludf.DUMMYFUNCTION("""COMPUTED_VALUE"""),406.01)</f>
        <v>406.01</v>
      </c>
      <c r="G355" s="2">
        <f>IFERROR(__xludf.DUMMYFUNCTION("""COMPUTED_VALUE"""),45807.66666666667)</f>
        <v>45807.66667</v>
      </c>
      <c r="H355" s="1">
        <f>IFERROR(__xludf.DUMMYFUNCTION("""COMPUTED_VALUE"""),400.09)</f>
        <v>400.09</v>
      </c>
      <c r="J355" s="2">
        <f>IFERROR(__xludf.DUMMYFUNCTION("""COMPUTED_VALUE"""),45807.66666666667)</f>
        <v>45807.66667</v>
      </c>
      <c r="K355" s="1">
        <f>IFERROR(__xludf.DUMMYFUNCTION("""COMPUTED_VALUE"""),405.58)</f>
        <v>405.58</v>
      </c>
      <c r="M355" s="2">
        <f>IFERROR(__xludf.DUMMYFUNCTION("""COMPUTED_VALUE"""),45807.66666666667)</f>
        <v>45807.66667</v>
      </c>
      <c r="N355" s="1">
        <f>IFERROR(__xludf.DUMMYFUNCTION("""COMPUTED_VALUE"""),2.35614392E8)</f>
        <v>235614392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IFERROR(__xludf.DUMMYFUNCTION("""COMPUTED_VALUE"""),403.31)</f>
        <v>403.31</v>
      </c>
      <c r="D356" s="2">
        <f>IFERROR(__xludf.DUMMYFUNCTION("""COMPUTED_VALUE"""),45810.66666666667)</f>
        <v>45810.66667</v>
      </c>
      <c r="E356" s="1">
        <f>IFERROR(__xludf.DUMMYFUNCTION("""COMPUTED_VALUE"""),406.73)</f>
        <v>406.73</v>
      </c>
      <c r="G356" s="2">
        <f>IFERROR(__xludf.DUMMYFUNCTION("""COMPUTED_VALUE"""),45810.66666666667)</f>
        <v>45810.66667</v>
      </c>
      <c r="H356" s="1">
        <f>IFERROR(__xludf.DUMMYFUNCTION("""COMPUTED_VALUE"""),401.73)</f>
        <v>401.73</v>
      </c>
      <c r="J356" s="2">
        <f>IFERROR(__xludf.DUMMYFUNCTION("""COMPUTED_VALUE"""),45810.66666666667)</f>
        <v>45810.66667</v>
      </c>
      <c r="K356" s="1">
        <f>IFERROR(__xludf.DUMMYFUNCTION("""COMPUTED_VALUE"""),406.31)</f>
        <v>406.31</v>
      </c>
      <c r="M356" s="2">
        <f>IFERROR(__xludf.DUMMYFUNCTION("""COMPUTED_VALUE"""),45810.66666666667)</f>
        <v>45810.66667</v>
      </c>
      <c r="N356" s="1">
        <f>IFERROR(__xludf.DUMMYFUNCTION("""COMPUTED_VALUE"""),1.26928424E8)</f>
        <v>126928424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IFERROR(__xludf.DUMMYFUNCTION("""COMPUTED_VALUE"""),409.91)</f>
        <v>409.91</v>
      </c>
      <c r="D357" s="2">
        <f>IFERROR(__xludf.DUMMYFUNCTION("""COMPUTED_VALUE"""),45811.66666666667)</f>
        <v>45811.66667</v>
      </c>
      <c r="E357" s="1">
        <f>IFERROR(__xludf.DUMMYFUNCTION("""COMPUTED_VALUE"""),409.91)</f>
        <v>409.91</v>
      </c>
      <c r="G357" s="2">
        <f>IFERROR(__xludf.DUMMYFUNCTION("""COMPUTED_VALUE"""),45811.66666666667)</f>
        <v>45811.66667</v>
      </c>
      <c r="H357" s="1">
        <f>IFERROR(__xludf.DUMMYFUNCTION("""COMPUTED_VALUE"""),404.17)</f>
        <v>404.17</v>
      </c>
      <c r="J357" s="2">
        <f>IFERROR(__xludf.DUMMYFUNCTION("""COMPUTED_VALUE"""),45811.66666666667)</f>
        <v>45811.66667</v>
      </c>
      <c r="K357" s="1">
        <f>IFERROR(__xludf.DUMMYFUNCTION("""COMPUTED_VALUE"""),407.3)</f>
        <v>407.3</v>
      </c>
      <c r="M357" s="2">
        <f>IFERROR(__xludf.DUMMYFUNCTION("""COMPUTED_VALUE"""),45811.66666666667)</f>
        <v>45811.66667</v>
      </c>
      <c r="N357" s="1">
        <f>IFERROR(__xludf.DUMMYFUNCTION("""COMPUTED_VALUE"""),1.66143357E8)</f>
        <v>166143357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IFERROR(__xludf.DUMMYFUNCTION("""COMPUTED_VALUE"""),406.12)</f>
        <v>406.12</v>
      </c>
      <c r="D358" s="2">
        <f>IFERROR(__xludf.DUMMYFUNCTION("""COMPUTED_VALUE"""),45812.66666666667)</f>
        <v>45812.66667</v>
      </c>
      <c r="E358" s="1">
        <f>IFERROR(__xludf.DUMMYFUNCTION("""COMPUTED_VALUE"""),406.16)</f>
        <v>406.16</v>
      </c>
      <c r="G358" s="2">
        <f>IFERROR(__xludf.DUMMYFUNCTION("""COMPUTED_VALUE"""),45812.66666666667)</f>
        <v>45812.66667</v>
      </c>
      <c r="H358" s="1">
        <f>IFERROR(__xludf.DUMMYFUNCTION("""COMPUTED_VALUE"""),400.41)</f>
        <v>400.41</v>
      </c>
      <c r="J358" s="2">
        <f>IFERROR(__xludf.DUMMYFUNCTION("""COMPUTED_VALUE"""),45812.66666666667)</f>
        <v>45812.66667</v>
      </c>
      <c r="K358" s="1">
        <f>IFERROR(__xludf.DUMMYFUNCTION("""COMPUTED_VALUE"""),400.46)</f>
        <v>400.46</v>
      </c>
      <c r="M358" s="2">
        <f>IFERROR(__xludf.DUMMYFUNCTION("""COMPUTED_VALUE"""),45812.66666666667)</f>
        <v>45812.66667</v>
      </c>
      <c r="N358" s="1">
        <f>IFERROR(__xludf.DUMMYFUNCTION("""COMPUTED_VALUE"""),1.55936154E8)</f>
        <v>155936154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IFERROR(__xludf.DUMMYFUNCTION("""COMPUTED_VALUE"""),401.29)</f>
        <v>401.29</v>
      </c>
      <c r="D359" s="2">
        <f>IFERROR(__xludf.DUMMYFUNCTION("""COMPUTED_VALUE"""),45813.66666666667)</f>
        <v>45813.66667</v>
      </c>
      <c r="E359" s="1">
        <f>IFERROR(__xludf.DUMMYFUNCTION("""COMPUTED_VALUE"""),401.29)</f>
        <v>401.29</v>
      </c>
      <c r="G359" s="2">
        <f>IFERROR(__xludf.DUMMYFUNCTION("""COMPUTED_VALUE"""),45813.66666666667)</f>
        <v>45813.66667</v>
      </c>
      <c r="H359" s="1">
        <f>IFERROR(__xludf.DUMMYFUNCTION("""COMPUTED_VALUE"""),398.93)</f>
        <v>398.93</v>
      </c>
      <c r="J359" s="2">
        <f>IFERROR(__xludf.DUMMYFUNCTION("""COMPUTED_VALUE"""),45813.66666666667)</f>
        <v>45813.66667</v>
      </c>
      <c r="K359" s="1">
        <f>IFERROR(__xludf.DUMMYFUNCTION("""COMPUTED_VALUE"""),399.8)</f>
        <v>399.8</v>
      </c>
      <c r="M359" s="2">
        <f>IFERROR(__xludf.DUMMYFUNCTION("""COMPUTED_VALUE"""),45813.66666666667)</f>
        <v>45813.66667</v>
      </c>
      <c r="N359" s="1">
        <f>IFERROR(__xludf.DUMMYFUNCTION("""COMPUTED_VALUE"""),1.50690316E8)</f>
        <v>150690316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IFERROR(__xludf.DUMMYFUNCTION("""COMPUTED_VALUE"""),401.33)</f>
        <v>401.33</v>
      </c>
      <c r="D360" s="2">
        <f>IFERROR(__xludf.DUMMYFUNCTION("""COMPUTED_VALUE"""),45814.66666666667)</f>
        <v>45814.66667</v>
      </c>
      <c r="E360" s="1">
        <f>IFERROR(__xludf.DUMMYFUNCTION("""COMPUTED_VALUE"""),402.05)</f>
        <v>402.05</v>
      </c>
      <c r="G360" s="2">
        <f>IFERROR(__xludf.DUMMYFUNCTION("""COMPUTED_VALUE"""),45814.66666666667)</f>
        <v>45814.66667</v>
      </c>
      <c r="H360" s="1">
        <f>IFERROR(__xludf.DUMMYFUNCTION("""COMPUTED_VALUE"""),398.1)</f>
        <v>398.1</v>
      </c>
      <c r="J360" s="2">
        <f>IFERROR(__xludf.DUMMYFUNCTION("""COMPUTED_VALUE"""),45814.66666666667)</f>
        <v>45814.66667</v>
      </c>
      <c r="K360" s="1">
        <f>IFERROR(__xludf.DUMMYFUNCTION("""COMPUTED_VALUE"""),401.42)</f>
        <v>401.42</v>
      </c>
      <c r="M360" s="2">
        <f>IFERROR(__xludf.DUMMYFUNCTION("""COMPUTED_VALUE"""),45814.66666666667)</f>
        <v>45814.66667</v>
      </c>
      <c r="N360" s="1">
        <f>IFERROR(__xludf.DUMMYFUNCTION("""COMPUTED_VALUE"""),1.63649887E8)</f>
        <v>163649887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IFERROR(__xludf.DUMMYFUNCTION("""COMPUTED_VALUE"""),400.6)</f>
        <v>400.6</v>
      </c>
      <c r="D361" s="2">
        <f>IFERROR(__xludf.DUMMYFUNCTION("""COMPUTED_VALUE"""),45817.66666666667)</f>
        <v>45817.66667</v>
      </c>
      <c r="E361" s="1">
        <f>IFERROR(__xludf.DUMMYFUNCTION("""COMPUTED_VALUE"""),402.22)</f>
        <v>402.22</v>
      </c>
      <c r="G361" s="2">
        <f>IFERROR(__xludf.DUMMYFUNCTION("""COMPUTED_VALUE"""),45817.66666666667)</f>
        <v>45817.66667</v>
      </c>
      <c r="H361" s="1">
        <f>IFERROR(__xludf.DUMMYFUNCTION("""COMPUTED_VALUE"""),398.15)</f>
        <v>398.15</v>
      </c>
      <c r="J361" s="2">
        <f>IFERROR(__xludf.DUMMYFUNCTION("""COMPUTED_VALUE"""),45817.66666666667)</f>
        <v>45817.66667</v>
      </c>
      <c r="K361" s="1">
        <f>IFERROR(__xludf.DUMMYFUNCTION("""COMPUTED_VALUE"""),398.98)</f>
        <v>398.98</v>
      </c>
      <c r="M361" s="2">
        <f>IFERROR(__xludf.DUMMYFUNCTION("""COMPUTED_VALUE"""),45817.66666666667)</f>
        <v>45817.66667</v>
      </c>
      <c r="N361" s="1">
        <f>IFERROR(__xludf.DUMMYFUNCTION("""COMPUTED_VALUE"""),2.01338774E8)</f>
        <v>201338774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IFERROR(__xludf.DUMMYFUNCTION("""COMPUTED_VALUE"""),399.6)</f>
        <v>399.6</v>
      </c>
      <c r="D362" s="2">
        <f>IFERROR(__xludf.DUMMYFUNCTION("""COMPUTED_VALUE"""),45818.66666666667)</f>
        <v>45818.66667</v>
      </c>
      <c r="E362" s="1">
        <f>IFERROR(__xludf.DUMMYFUNCTION("""COMPUTED_VALUE"""),400.72)</f>
        <v>400.72</v>
      </c>
      <c r="G362" s="2">
        <f>IFERROR(__xludf.DUMMYFUNCTION("""COMPUTED_VALUE"""),45818.66666666667)</f>
        <v>45818.66667</v>
      </c>
      <c r="H362" s="1">
        <f>IFERROR(__xludf.DUMMYFUNCTION("""COMPUTED_VALUE"""),396.95)</f>
        <v>396.95</v>
      </c>
      <c r="J362" s="2">
        <f>IFERROR(__xludf.DUMMYFUNCTION("""COMPUTED_VALUE"""),45818.66666666667)</f>
        <v>45818.66667</v>
      </c>
      <c r="K362" s="1">
        <f>IFERROR(__xludf.DUMMYFUNCTION("""COMPUTED_VALUE"""),399.79)</f>
        <v>399.79</v>
      </c>
      <c r="M362" s="2">
        <f>IFERROR(__xludf.DUMMYFUNCTION("""COMPUTED_VALUE"""),45818.66666666667)</f>
        <v>45818.66667</v>
      </c>
      <c r="N362" s="1">
        <f>IFERROR(__xludf.DUMMYFUNCTION("""COMPUTED_VALUE"""),1.8430395E8)</f>
        <v>184303950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IFERROR(__xludf.DUMMYFUNCTION("""COMPUTED_VALUE"""),401.24)</f>
        <v>401.24</v>
      </c>
      <c r="D363" s="2">
        <f>IFERROR(__xludf.DUMMYFUNCTION("""COMPUTED_VALUE"""),45819.66666666667)</f>
        <v>45819.66667</v>
      </c>
      <c r="E363" s="1">
        <f>IFERROR(__xludf.DUMMYFUNCTION("""COMPUTED_VALUE"""),401.5)</f>
        <v>401.5</v>
      </c>
      <c r="G363" s="2">
        <f>IFERROR(__xludf.DUMMYFUNCTION("""COMPUTED_VALUE"""),45819.66666666667)</f>
        <v>45819.66667</v>
      </c>
      <c r="H363" s="1">
        <f>IFERROR(__xludf.DUMMYFUNCTION("""COMPUTED_VALUE"""),399.04)</f>
        <v>399.04</v>
      </c>
      <c r="J363" s="2">
        <f>IFERROR(__xludf.DUMMYFUNCTION("""COMPUTED_VALUE"""),45819.66666666667)</f>
        <v>45819.66667</v>
      </c>
      <c r="K363" s="1">
        <f>IFERROR(__xludf.DUMMYFUNCTION("""COMPUTED_VALUE"""),400.19)</f>
        <v>400.19</v>
      </c>
      <c r="M363" s="2">
        <f>IFERROR(__xludf.DUMMYFUNCTION("""COMPUTED_VALUE"""),45819.66666666667)</f>
        <v>45819.66667</v>
      </c>
      <c r="N363" s="1">
        <f>IFERROR(__xludf.DUMMYFUNCTION("""COMPUTED_VALUE"""),1.72260766E8)</f>
        <v>172260766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IFERROR(__xludf.DUMMYFUNCTION("""COMPUTED_VALUE"""),400.41)</f>
        <v>400.41</v>
      </c>
      <c r="D364" s="2">
        <f>IFERROR(__xludf.DUMMYFUNCTION("""COMPUTED_VALUE"""),45820.66666666667)</f>
        <v>45820.66667</v>
      </c>
      <c r="E364" s="1">
        <f>IFERROR(__xludf.DUMMYFUNCTION("""COMPUTED_VALUE"""),405.14)</f>
        <v>405.14</v>
      </c>
      <c r="G364" s="2">
        <f>IFERROR(__xludf.DUMMYFUNCTION("""COMPUTED_VALUE"""),45820.66666666667)</f>
        <v>45820.66667</v>
      </c>
      <c r="H364" s="1">
        <f>IFERROR(__xludf.DUMMYFUNCTION("""COMPUTED_VALUE"""),400.38)</f>
        <v>400.38</v>
      </c>
      <c r="J364" s="2">
        <f>IFERROR(__xludf.DUMMYFUNCTION("""COMPUTED_VALUE"""),45820.66666666667)</f>
        <v>45820.66667</v>
      </c>
      <c r="K364" s="1">
        <f>IFERROR(__xludf.DUMMYFUNCTION("""COMPUTED_VALUE"""),405.07)</f>
        <v>405.07</v>
      </c>
      <c r="M364" s="2">
        <f>IFERROR(__xludf.DUMMYFUNCTION("""COMPUTED_VALUE"""),45820.66666666667)</f>
        <v>45820.66667</v>
      </c>
      <c r="N364" s="1">
        <f>IFERROR(__xludf.DUMMYFUNCTION("""COMPUTED_VALUE"""),1.6113466E8)</f>
        <v>161134660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IFERROR(__xludf.DUMMYFUNCTION("""COMPUTED_VALUE"""),404.0)</f>
        <v>404</v>
      </c>
      <c r="D365" s="2">
        <f>IFERROR(__xludf.DUMMYFUNCTION("""COMPUTED_VALUE"""),45821.66666666667)</f>
        <v>45821.66667</v>
      </c>
      <c r="E365" s="1">
        <f>IFERROR(__xludf.DUMMYFUNCTION("""COMPUTED_VALUE"""),404.89)</f>
        <v>404.89</v>
      </c>
      <c r="G365" s="2">
        <f>IFERROR(__xludf.DUMMYFUNCTION("""COMPUTED_VALUE"""),45821.66666666667)</f>
        <v>45821.66667</v>
      </c>
      <c r="H365" s="1">
        <f>IFERROR(__xludf.DUMMYFUNCTION("""COMPUTED_VALUE"""),401.38)</f>
        <v>401.38</v>
      </c>
      <c r="J365" s="2">
        <f>IFERROR(__xludf.DUMMYFUNCTION("""COMPUTED_VALUE"""),45821.66666666667)</f>
        <v>45821.66667</v>
      </c>
      <c r="K365" s="1">
        <f>IFERROR(__xludf.DUMMYFUNCTION("""COMPUTED_VALUE"""),402.52)</f>
        <v>402.52</v>
      </c>
      <c r="M365" s="2">
        <f>IFERROR(__xludf.DUMMYFUNCTION("""COMPUTED_VALUE"""),45821.66666666667)</f>
        <v>45821.66667</v>
      </c>
      <c r="N365" s="1">
        <f>IFERROR(__xludf.DUMMYFUNCTION("""COMPUTED_VALUE"""),1.72975977E8)</f>
        <v>172975977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IFERROR(__xludf.DUMMYFUNCTION("""COMPUTED_VALUE"""),404.46)</f>
        <v>404.46</v>
      </c>
      <c r="D366" s="2">
        <f>IFERROR(__xludf.DUMMYFUNCTION("""COMPUTED_VALUE"""),45824.66666666667)</f>
        <v>45824.66667</v>
      </c>
      <c r="E366" s="1">
        <f>IFERROR(__xludf.DUMMYFUNCTION("""COMPUTED_VALUE"""),406.27)</f>
        <v>406.27</v>
      </c>
      <c r="G366" s="2">
        <f>IFERROR(__xludf.DUMMYFUNCTION("""COMPUTED_VALUE"""),45824.66666666667)</f>
        <v>45824.66667</v>
      </c>
      <c r="H366" s="1">
        <f>IFERROR(__xludf.DUMMYFUNCTION("""COMPUTED_VALUE"""),398.61)</f>
        <v>398.61</v>
      </c>
      <c r="J366" s="2">
        <f>IFERROR(__xludf.DUMMYFUNCTION("""COMPUTED_VALUE"""),45824.66666666667)</f>
        <v>45824.66667</v>
      </c>
      <c r="K366" s="1">
        <f>IFERROR(__xludf.DUMMYFUNCTION("""COMPUTED_VALUE"""),400.53)</f>
        <v>400.53</v>
      </c>
      <c r="M366" s="2">
        <f>IFERROR(__xludf.DUMMYFUNCTION("""COMPUTED_VALUE"""),45824.66666666667)</f>
        <v>45824.66667</v>
      </c>
      <c r="N366" s="1">
        <f>IFERROR(__xludf.DUMMYFUNCTION("""COMPUTED_VALUE"""),1.57845756E8)</f>
        <v>157845756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IFERROR(__xludf.DUMMYFUNCTION("""COMPUTED_VALUE"""),400.24)</f>
        <v>400.24</v>
      </c>
      <c r="D367" s="2">
        <f>IFERROR(__xludf.DUMMYFUNCTION("""COMPUTED_VALUE"""),45825.66666666667)</f>
        <v>45825.66667</v>
      </c>
      <c r="E367" s="1">
        <f>IFERROR(__xludf.DUMMYFUNCTION("""COMPUTED_VALUE"""),400.85)</f>
        <v>400.85</v>
      </c>
      <c r="G367" s="2">
        <f>IFERROR(__xludf.DUMMYFUNCTION("""COMPUTED_VALUE"""),45825.66666666667)</f>
        <v>45825.66667</v>
      </c>
      <c r="H367" s="1">
        <f>IFERROR(__xludf.DUMMYFUNCTION("""COMPUTED_VALUE"""),394.41)</f>
        <v>394.41</v>
      </c>
      <c r="J367" s="2">
        <f>IFERROR(__xludf.DUMMYFUNCTION("""COMPUTED_VALUE"""),45825.66666666667)</f>
        <v>45825.66667</v>
      </c>
      <c r="K367" s="1">
        <f>IFERROR(__xludf.DUMMYFUNCTION("""COMPUTED_VALUE"""),397.61)</f>
        <v>397.61</v>
      </c>
      <c r="M367" s="2">
        <f>IFERROR(__xludf.DUMMYFUNCTION("""COMPUTED_VALUE"""),45825.66666666667)</f>
        <v>45825.66667</v>
      </c>
      <c r="N367" s="1">
        <f>IFERROR(__xludf.DUMMYFUNCTION("""COMPUTED_VALUE"""),1.71649268E8)</f>
        <v>171649268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IFERROR(__xludf.DUMMYFUNCTION("""COMPUTED_VALUE"""),398.14)</f>
        <v>398.14</v>
      </c>
      <c r="D368" s="2">
        <f>IFERROR(__xludf.DUMMYFUNCTION("""COMPUTED_VALUE"""),45826.66666666667)</f>
        <v>45826.66667</v>
      </c>
      <c r="E368" s="1">
        <f>IFERROR(__xludf.DUMMYFUNCTION("""COMPUTED_VALUE"""),400.54)</f>
        <v>400.54</v>
      </c>
      <c r="G368" s="2">
        <f>IFERROR(__xludf.DUMMYFUNCTION("""COMPUTED_VALUE"""),45826.66666666667)</f>
        <v>45826.66667</v>
      </c>
      <c r="H368" s="1">
        <f>IFERROR(__xludf.DUMMYFUNCTION("""COMPUTED_VALUE"""),396.76)</f>
        <v>396.76</v>
      </c>
      <c r="J368" s="2">
        <f>IFERROR(__xludf.DUMMYFUNCTION("""COMPUTED_VALUE"""),45826.66666666667)</f>
        <v>45826.66667</v>
      </c>
      <c r="K368" s="1">
        <f>IFERROR(__xludf.DUMMYFUNCTION("""COMPUTED_VALUE"""),398.67)</f>
        <v>398.67</v>
      </c>
      <c r="M368" s="2">
        <f>IFERROR(__xludf.DUMMYFUNCTION("""COMPUTED_VALUE"""),45826.66666666667)</f>
        <v>45826.66667</v>
      </c>
      <c r="N368" s="1">
        <f>IFERROR(__xludf.DUMMYFUNCTION("""COMPUTED_VALUE"""),1.77236671E8)</f>
        <v>177236671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IFERROR(__xludf.DUMMYFUNCTION("""COMPUTED_VALUE"""),399.57)</f>
        <v>399.57</v>
      </c>
      <c r="D369" s="2">
        <f>IFERROR(__xludf.DUMMYFUNCTION("""COMPUTED_VALUE"""),45828.66666666667)</f>
        <v>45828.66667</v>
      </c>
      <c r="E369" s="1">
        <f>IFERROR(__xludf.DUMMYFUNCTION("""COMPUTED_VALUE"""),402.74)</f>
        <v>402.74</v>
      </c>
      <c r="G369" s="2">
        <f>IFERROR(__xludf.DUMMYFUNCTION("""COMPUTED_VALUE"""),45828.66666666667)</f>
        <v>45828.66667</v>
      </c>
      <c r="H369" s="1">
        <f>IFERROR(__xludf.DUMMYFUNCTION("""COMPUTED_VALUE"""),399.04)</f>
        <v>399.04</v>
      </c>
      <c r="J369" s="2">
        <f>IFERROR(__xludf.DUMMYFUNCTION("""COMPUTED_VALUE"""),45828.66666666667)</f>
        <v>45828.66667</v>
      </c>
      <c r="K369" s="1">
        <f>IFERROR(__xludf.DUMMYFUNCTION("""COMPUTED_VALUE"""),399.59)</f>
        <v>399.59</v>
      </c>
      <c r="M369" s="2">
        <f>IFERROR(__xludf.DUMMYFUNCTION("""COMPUTED_VALUE"""),45828.66666666667)</f>
        <v>45828.66667</v>
      </c>
      <c r="N369" s="1">
        <f>IFERROR(__xludf.DUMMYFUNCTION("""COMPUTED_VALUE"""),2.61459701E8)</f>
        <v>261459701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IFERROR(__xludf.DUMMYFUNCTION("""COMPUTED_VALUE"""),401.15)</f>
        <v>401.15</v>
      </c>
      <c r="D370" s="2">
        <f>IFERROR(__xludf.DUMMYFUNCTION("""COMPUTED_VALUE"""),45831.66666666667)</f>
        <v>45831.66667</v>
      </c>
      <c r="E370" s="1">
        <f>IFERROR(__xludf.DUMMYFUNCTION("""COMPUTED_VALUE"""),405.1)</f>
        <v>405.1</v>
      </c>
      <c r="G370" s="2">
        <f>IFERROR(__xludf.DUMMYFUNCTION("""COMPUTED_VALUE"""),45831.66666666667)</f>
        <v>45831.66667</v>
      </c>
      <c r="H370" s="1">
        <f>IFERROR(__xludf.DUMMYFUNCTION("""COMPUTED_VALUE"""),400.86)</f>
        <v>400.86</v>
      </c>
      <c r="J370" s="2">
        <f>IFERROR(__xludf.DUMMYFUNCTION("""COMPUTED_VALUE"""),45831.66666666667)</f>
        <v>45831.66667</v>
      </c>
      <c r="K370" s="1">
        <f>IFERROR(__xludf.DUMMYFUNCTION("""COMPUTED_VALUE"""),404.65)</f>
        <v>404.65</v>
      </c>
      <c r="M370" s="2">
        <f>IFERROR(__xludf.DUMMYFUNCTION("""COMPUTED_VALUE"""),45831.66666666667)</f>
        <v>45831.66667</v>
      </c>
      <c r="N370" s="1">
        <f>IFERROR(__xludf.DUMMYFUNCTION("""COMPUTED_VALUE"""),1.51917053E8)</f>
        <v>151917053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IFERROR(__xludf.DUMMYFUNCTION("""COMPUTED_VALUE"""),404.78)</f>
        <v>404.78</v>
      </c>
      <c r="D371" s="2">
        <f>IFERROR(__xludf.DUMMYFUNCTION("""COMPUTED_VALUE"""),45832.66666666667)</f>
        <v>45832.66667</v>
      </c>
      <c r="E371" s="1">
        <f>IFERROR(__xludf.DUMMYFUNCTION("""COMPUTED_VALUE"""),407.29)</f>
        <v>407.29</v>
      </c>
      <c r="G371" s="2">
        <f>IFERROR(__xludf.DUMMYFUNCTION("""COMPUTED_VALUE"""),45832.66666666667)</f>
        <v>45832.66667</v>
      </c>
      <c r="H371" s="1">
        <f>IFERROR(__xludf.DUMMYFUNCTION("""COMPUTED_VALUE"""),404.54)</f>
        <v>404.54</v>
      </c>
      <c r="J371" s="2">
        <f>IFERROR(__xludf.DUMMYFUNCTION("""COMPUTED_VALUE"""),45832.66666666667)</f>
        <v>45832.66667</v>
      </c>
      <c r="K371" s="1">
        <f>IFERROR(__xludf.DUMMYFUNCTION("""COMPUTED_VALUE"""),406.12)</f>
        <v>406.12</v>
      </c>
      <c r="M371" s="2">
        <f>IFERROR(__xludf.DUMMYFUNCTION("""COMPUTED_VALUE"""),45832.66666666667)</f>
        <v>45832.66667</v>
      </c>
      <c r="N371" s="1">
        <f>IFERROR(__xludf.DUMMYFUNCTION("""COMPUTED_VALUE"""),1.52475534E8)</f>
        <v>152475534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IFERROR(__xludf.DUMMYFUNCTION("""COMPUTED_VALUE"""),405.01)</f>
        <v>405.01</v>
      </c>
      <c r="D372" s="2">
        <f>IFERROR(__xludf.DUMMYFUNCTION("""COMPUTED_VALUE"""),45833.66666666667)</f>
        <v>45833.66667</v>
      </c>
      <c r="E372" s="1">
        <f>IFERROR(__xludf.DUMMYFUNCTION("""COMPUTED_VALUE"""),405.04)</f>
        <v>405.04</v>
      </c>
      <c r="G372" s="2">
        <f>IFERROR(__xludf.DUMMYFUNCTION("""COMPUTED_VALUE"""),45833.66666666667)</f>
        <v>45833.66667</v>
      </c>
      <c r="H372" s="1">
        <f>IFERROR(__xludf.DUMMYFUNCTION("""COMPUTED_VALUE"""),400.04)</f>
        <v>400.04</v>
      </c>
      <c r="J372" s="2">
        <f>IFERROR(__xludf.DUMMYFUNCTION("""COMPUTED_VALUE"""),45833.66666666667)</f>
        <v>45833.66667</v>
      </c>
      <c r="K372" s="1">
        <f>IFERROR(__xludf.DUMMYFUNCTION("""COMPUTED_VALUE"""),400.44)</f>
        <v>400.44</v>
      </c>
      <c r="M372" s="2">
        <f>IFERROR(__xludf.DUMMYFUNCTION("""COMPUTED_VALUE"""),45833.66666666667)</f>
        <v>45833.66667</v>
      </c>
      <c r="N372" s="1">
        <f>IFERROR(__xludf.DUMMYFUNCTION("""COMPUTED_VALUE"""),1.52598571E8)</f>
        <v>152598571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IFERROR(__xludf.DUMMYFUNCTION("""COMPUTED_VALUE"""),401.33)</f>
        <v>401.33</v>
      </c>
      <c r="D373" s="2">
        <f>IFERROR(__xludf.DUMMYFUNCTION("""COMPUTED_VALUE"""),45834.66666666667)</f>
        <v>45834.66667</v>
      </c>
      <c r="E373" s="1">
        <f>IFERROR(__xludf.DUMMYFUNCTION("""COMPUTED_VALUE"""),403.98)</f>
        <v>403.98</v>
      </c>
      <c r="G373" s="2">
        <f>IFERROR(__xludf.DUMMYFUNCTION("""COMPUTED_VALUE"""),45834.66666666667)</f>
        <v>45834.66667</v>
      </c>
      <c r="H373" s="1">
        <f>IFERROR(__xludf.DUMMYFUNCTION("""COMPUTED_VALUE"""),400.65)</f>
        <v>400.65</v>
      </c>
      <c r="J373" s="2">
        <f>IFERROR(__xludf.DUMMYFUNCTION("""COMPUTED_VALUE"""),45834.66666666667)</f>
        <v>45834.66667</v>
      </c>
      <c r="K373" s="1">
        <f>IFERROR(__xludf.DUMMYFUNCTION("""COMPUTED_VALUE"""),403.7)</f>
        <v>403.7</v>
      </c>
      <c r="M373" s="2">
        <f>IFERROR(__xludf.DUMMYFUNCTION("""COMPUTED_VALUE"""),45834.66666666667)</f>
        <v>45834.66667</v>
      </c>
      <c r="N373" s="1">
        <f>IFERROR(__xludf.DUMMYFUNCTION("""COMPUTED_VALUE"""),1.61437736E8)</f>
        <v>161437736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IFERROR(__xludf.DUMMYFUNCTION("""COMPUTED_VALUE"""),404.58)</f>
        <v>404.58</v>
      </c>
      <c r="D374" s="2">
        <f>IFERROR(__xludf.DUMMYFUNCTION("""COMPUTED_VALUE"""),45835.66666666667)</f>
        <v>45835.66667</v>
      </c>
      <c r="E374" s="1">
        <f>IFERROR(__xludf.DUMMYFUNCTION("""COMPUTED_VALUE"""),407.78)</f>
        <v>407.78</v>
      </c>
      <c r="G374" s="2">
        <f>IFERROR(__xludf.DUMMYFUNCTION("""COMPUTED_VALUE"""),45835.66666666667)</f>
        <v>45835.66667</v>
      </c>
      <c r="H374" s="1">
        <f>IFERROR(__xludf.DUMMYFUNCTION("""COMPUTED_VALUE"""),403.47)</f>
        <v>403.47</v>
      </c>
      <c r="J374" s="2">
        <f>IFERROR(__xludf.DUMMYFUNCTION("""COMPUTED_VALUE"""),45835.66666666667)</f>
        <v>45835.66667</v>
      </c>
      <c r="K374" s="1">
        <f>IFERROR(__xludf.DUMMYFUNCTION("""COMPUTED_VALUE"""),404.74)</f>
        <v>404.74</v>
      </c>
      <c r="M374" s="2">
        <f>IFERROR(__xludf.DUMMYFUNCTION("""COMPUTED_VALUE"""),45835.66666666667)</f>
        <v>45835.66667</v>
      </c>
      <c r="N374" s="1">
        <f>IFERROR(__xludf.DUMMYFUNCTION("""COMPUTED_VALUE"""),2.10556641E8)</f>
        <v>210556641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IFERROR(__xludf.DUMMYFUNCTION("""COMPUTED_VALUE"""),402.51)</f>
        <v>402.51</v>
      </c>
      <c r="D375" s="2">
        <f>IFERROR(__xludf.DUMMYFUNCTION("""COMPUTED_VALUE"""),45838.66666666667)</f>
        <v>45838.66667</v>
      </c>
      <c r="E375" s="1">
        <f>IFERROR(__xludf.DUMMYFUNCTION("""COMPUTED_VALUE"""),406.52)</f>
        <v>406.52</v>
      </c>
      <c r="G375" s="2">
        <f>IFERROR(__xludf.DUMMYFUNCTION("""COMPUTED_VALUE"""),45838.66666666667)</f>
        <v>45838.66667</v>
      </c>
      <c r="H375" s="1">
        <f>IFERROR(__xludf.DUMMYFUNCTION("""COMPUTED_VALUE"""),401.52)</f>
        <v>401.52</v>
      </c>
      <c r="J375" s="2">
        <f>IFERROR(__xludf.DUMMYFUNCTION("""COMPUTED_VALUE"""),45838.66666666667)</f>
        <v>45838.66667</v>
      </c>
      <c r="K375" s="1">
        <f>IFERROR(__xludf.DUMMYFUNCTION("""COMPUTED_VALUE"""),406.23)</f>
        <v>406.23</v>
      </c>
      <c r="M375" s="2">
        <f>IFERROR(__xludf.DUMMYFUNCTION("""COMPUTED_VALUE"""),45838.66666666667)</f>
        <v>45838.66667</v>
      </c>
      <c r="N375" s="1">
        <f>IFERROR(__xludf.DUMMYFUNCTION("""COMPUTED_VALUE"""),1.93605755E8)</f>
        <v>193605755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IFERROR(__xludf.DUMMYFUNCTION("""COMPUTED_VALUE"""),406.16)</f>
        <v>406.16</v>
      </c>
      <c r="D376" s="2">
        <f>IFERROR(__xludf.DUMMYFUNCTION("""COMPUTED_VALUE"""),45839.66666666667)</f>
        <v>45839.66667</v>
      </c>
      <c r="E376" s="1">
        <f>IFERROR(__xludf.DUMMYFUNCTION("""COMPUTED_VALUE"""),407.66)</f>
        <v>407.66</v>
      </c>
      <c r="G376" s="2">
        <f>IFERROR(__xludf.DUMMYFUNCTION("""COMPUTED_VALUE"""),45839.66666666667)</f>
        <v>45839.66667</v>
      </c>
      <c r="H376" s="1">
        <f>IFERROR(__xludf.DUMMYFUNCTION("""COMPUTED_VALUE"""),401.51)</f>
        <v>401.51</v>
      </c>
      <c r="J376" s="2">
        <f>IFERROR(__xludf.DUMMYFUNCTION("""COMPUTED_VALUE"""),45839.66666666667)</f>
        <v>45839.66667</v>
      </c>
      <c r="K376" s="1">
        <f>IFERROR(__xludf.DUMMYFUNCTION("""COMPUTED_VALUE"""),407.4)</f>
        <v>407.4</v>
      </c>
      <c r="M376" s="2">
        <f>IFERROR(__xludf.DUMMYFUNCTION("""COMPUTED_VALUE"""),45839.66666666667)</f>
        <v>45839.66667</v>
      </c>
      <c r="N376" s="1">
        <f>IFERROR(__xludf.DUMMYFUNCTION("""COMPUTED_VALUE"""),2.08747893E8)</f>
        <v>208747893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IFERROR(__xludf.DUMMYFUNCTION("""COMPUTED_VALUE"""),405.82)</f>
        <v>405.82</v>
      </c>
      <c r="D377" s="2">
        <f>IFERROR(__xludf.DUMMYFUNCTION("""COMPUTED_VALUE"""),45840.66666666667)</f>
        <v>45840.66667</v>
      </c>
      <c r="E377" s="1">
        <f>IFERROR(__xludf.DUMMYFUNCTION("""COMPUTED_VALUE"""),407.72)</f>
        <v>407.72</v>
      </c>
      <c r="G377" s="2">
        <f>IFERROR(__xludf.DUMMYFUNCTION("""COMPUTED_VALUE"""),45840.66666666667)</f>
        <v>45840.66667</v>
      </c>
      <c r="H377" s="1">
        <f>IFERROR(__xludf.DUMMYFUNCTION("""COMPUTED_VALUE"""),401.91)</f>
        <v>401.91</v>
      </c>
      <c r="J377" s="2">
        <f>IFERROR(__xludf.DUMMYFUNCTION("""COMPUTED_VALUE"""),45840.66666666667)</f>
        <v>45840.66667</v>
      </c>
      <c r="K377" s="1">
        <f>IFERROR(__xludf.DUMMYFUNCTION("""COMPUTED_VALUE"""),403.94)</f>
        <v>403.94</v>
      </c>
      <c r="M377" s="2">
        <f>IFERROR(__xludf.DUMMYFUNCTION("""COMPUTED_VALUE"""),45840.66666666667)</f>
        <v>45840.66667</v>
      </c>
      <c r="N377" s="1">
        <f>IFERROR(__xludf.DUMMYFUNCTION("""COMPUTED_VALUE"""),1.56806441E8)</f>
        <v>156806441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IFERROR(__xludf.DUMMYFUNCTION("""COMPUTED_VALUE"""),404.11)</f>
        <v>404.11</v>
      </c>
      <c r="D378" s="2">
        <f>IFERROR(__xludf.DUMMYFUNCTION("""COMPUTED_VALUE"""),45841.54166666667)</f>
        <v>45841.54167</v>
      </c>
      <c r="E378" s="1">
        <f>IFERROR(__xludf.DUMMYFUNCTION("""COMPUTED_VALUE"""),408.46)</f>
        <v>408.46</v>
      </c>
      <c r="G378" s="2">
        <f>IFERROR(__xludf.DUMMYFUNCTION("""COMPUTED_VALUE"""),45841.54166666667)</f>
        <v>45841.54167</v>
      </c>
      <c r="H378" s="1">
        <f>IFERROR(__xludf.DUMMYFUNCTION("""COMPUTED_VALUE"""),403.39)</f>
        <v>403.39</v>
      </c>
      <c r="J378" s="2">
        <f>IFERROR(__xludf.DUMMYFUNCTION("""COMPUTED_VALUE"""),45841.54166666667)</f>
        <v>45841.54167</v>
      </c>
      <c r="K378" s="1">
        <f>IFERROR(__xludf.DUMMYFUNCTION("""COMPUTED_VALUE"""),406.99)</f>
        <v>406.99</v>
      </c>
      <c r="M378" s="2">
        <f>IFERROR(__xludf.DUMMYFUNCTION("""COMPUTED_VALUE"""),45841.54166666667)</f>
        <v>45841.54167</v>
      </c>
      <c r="N378" s="1">
        <f>IFERROR(__xludf.DUMMYFUNCTION("""COMPUTED_VALUE"""),1.03588495E8)</f>
        <v>103588495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IFERROR(__xludf.DUMMYFUNCTION("""COMPUTED_VALUE"""),406.4)</f>
        <v>406.4</v>
      </c>
      <c r="D379" s="2">
        <f>IFERROR(__xludf.DUMMYFUNCTION("""COMPUTED_VALUE"""),45845.66666666667)</f>
        <v>45845.66667</v>
      </c>
      <c r="E379" s="1">
        <f>IFERROR(__xludf.DUMMYFUNCTION("""COMPUTED_VALUE"""),407.91)</f>
        <v>407.91</v>
      </c>
      <c r="G379" s="2">
        <f>IFERROR(__xludf.DUMMYFUNCTION("""COMPUTED_VALUE"""),45845.66666666667)</f>
        <v>45845.66667</v>
      </c>
      <c r="H379" s="1">
        <f>IFERROR(__xludf.DUMMYFUNCTION("""COMPUTED_VALUE"""),405.18)</f>
        <v>405.18</v>
      </c>
      <c r="J379" s="2">
        <f>IFERROR(__xludf.DUMMYFUNCTION("""COMPUTED_VALUE"""),45845.66666666667)</f>
        <v>45845.66667</v>
      </c>
      <c r="K379" s="1">
        <f>IFERROR(__xludf.DUMMYFUNCTION("""COMPUTED_VALUE"""),407.5)</f>
        <v>407.5</v>
      </c>
      <c r="M379" s="2">
        <f>IFERROR(__xludf.DUMMYFUNCTION("""COMPUTED_VALUE"""),45845.66666666667)</f>
        <v>45845.66667</v>
      </c>
      <c r="N379" s="1">
        <f>IFERROR(__xludf.DUMMYFUNCTION("""COMPUTED_VALUE"""),1.25891141E8)</f>
        <v>125891141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IFERROR(__xludf.DUMMYFUNCTION("""COMPUTED_VALUE"""),404.25)</f>
        <v>404.25</v>
      </c>
      <c r="D380" s="2">
        <f>IFERROR(__xludf.DUMMYFUNCTION("""COMPUTED_VALUE"""),45846.66666666667)</f>
        <v>45846.66667</v>
      </c>
      <c r="E380" s="1">
        <f>IFERROR(__xludf.DUMMYFUNCTION("""COMPUTED_VALUE"""),404.7)</f>
        <v>404.7</v>
      </c>
      <c r="G380" s="2">
        <f>IFERROR(__xludf.DUMMYFUNCTION("""COMPUTED_VALUE"""),45846.66666666667)</f>
        <v>45846.66667</v>
      </c>
      <c r="H380" s="1">
        <f>IFERROR(__xludf.DUMMYFUNCTION("""COMPUTED_VALUE"""),399.59)</f>
        <v>399.59</v>
      </c>
      <c r="J380" s="2">
        <f>IFERROR(__xludf.DUMMYFUNCTION("""COMPUTED_VALUE"""),45846.66666666667)</f>
        <v>45846.66667</v>
      </c>
      <c r="K380" s="1">
        <f>IFERROR(__xludf.DUMMYFUNCTION("""COMPUTED_VALUE"""),403.27)</f>
        <v>403.27</v>
      </c>
      <c r="M380" s="2">
        <f>IFERROR(__xludf.DUMMYFUNCTION("""COMPUTED_VALUE"""),45846.66666666667)</f>
        <v>45846.66667</v>
      </c>
      <c r="N380" s="1">
        <f>IFERROR(__xludf.DUMMYFUNCTION("""COMPUTED_VALUE"""),1.66417987E8)</f>
        <v>166417987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IFERROR(__xludf.DUMMYFUNCTION("""COMPUTED_VALUE"""),404.66)</f>
        <v>404.66</v>
      </c>
      <c r="D381" s="2">
        <f>IFERROR(__xludf.DUMMYFUNCTION("""COMPUTED_VALUE"""),45847.66666666667)</f>
        <v>45847.66667</v>
      </c>
      <c r="E381" s="1">
        <f>IFERROR(__xludf.DUMMYFUNCTION("""COMPUTED_VALUE"""),407.78)</f>
        <v>407.78</v>
      </c>
      <c r="G381" s="2">
        <f>IFERROR(__xludf.DUMMYFUNCTION("""COMPUTED_VALUE"""),45847.66666666667)</f>
        <v>45847.66667</v>
      </c>
      <c r="H381" s="1">
        <f>IFERROR(__xludf.DUMMYFUNCTION("""COMPUTED_VALUE"""),402.1)</f>
        <v>402.1</v>
      </c>
      <c r="J381" s="2">
        <f>IFERROR(__xludf.DUMMYFUNCTION("""COMPUTED_VALUE"""),45847.66666666667)</f>
        <v>45847.66667</v>
      </c>
      <c r="K381" s="1">
        <f>IFERROR(__xludf.DUMMYFUNCTION("""COMPUTED_VALUE"""),407.14)</f>
        <v>407.14</v>
      </c>
      <c r="M381" s="2">
        <f>IFERROR(__xludf.DUMMYFUNCTION("""COMPUTED_VALUE"""),45847.66666666667)</f>
        <v>45847.66667</v>
      </c>
      <c r="N381" s="1">
        <f>IFERROR(__xludf.DUMMYFUNCTION("""COMPUTED_VALUE"""),1.97077253E8)</f>
        <v>197077253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IFERROR(__xludf.DUMMYFUNCTION("""COMPUTED_VALUE"""),404.62)</f>
        <v>404.62</v>
      </c>
      <c r="D382" s="2">
        <f>IFERROR(__xludf.DUMMYFUNCTION("""COMPUTED_VALUE"""),45848.66666666667)</f>
        <v>45848.66667</v>
      </c>
      <c r="E382" s="1">
        <f>IFERROR(__xludf.DUMMYFUNCTION("""COMPUTED_VALUE"""),410.92)</f>
        <v>410.92</v>
      </c>
      <c r="G382" s="2">
        <f>IFERROR(__xludf.DUMMYFUNCTION("""COMPUTED_VALUE"""),45848.66666666667)</f>
        <v>45848.66667</v>
      </c>
      <c r="H382" s="1">
        <f>IFERROR(__xludf.DUMMYFUNCTION("""COMPUTED_VALUE"""),404.62)</f>
        <v>404.62</v>
      </c>
      <c r="J382" s="2">
        <f>IFERROR(__xludf.DUMMYFUNCTION("""COMPUTED_VALUE"""),45848.66666666667)</f>
        <v>45848.66667</v>
      </c>
      <c r="K382" s="1">
        <f>IFERROR(__xludf.DUMMYFUNCTION("""COMPUTED_VALUE"""),410.17)</f>
        <v>410.17</v>
      </c>
      <c r="M382" s="2">
        <f>IFERROR(__xludf.DUMMYFUNCTION("""COMPUTED_VALUE"""),45848.66666666667)</f>
        <v>45848.66667</v>
      </c>
      <c r="N382" s="1">
        <f>IFERROR(__xludf.DUMMYFUNCTION("""COMPUTED_VALUE"""),1.48943237E8)</f>
        <v>148943237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IFERROR(__xludf.DUMMYFUNCTION("""COMPUTED_VALUE"""),407.31)</f>
        <v>407.31</v>
      </c>
      <c r="D383" s="2">
        <f>IFERROR(__xludf.DUMMYFUNCTION("""COMPUTED_VALUE"""),45849.66666666667)</f>
        <v>45849.66667</v>
      </c>
      <c r="E383" s="1">
        <f>IFERROR(__xludf.DUMMYFUNCTION("""COMPUTED_VALUE"""),411.3)</f>
        <v>411.3</v>
      </c>
      <c r="G383" s="2">
        <f>IFERROR(__xludf.DUMMYFUNCTION("""COMPUTED_VALUE"""),45849.66666666667)</f>
        <v>45849.66667</v>
      </c>
      <c r="H383" s="1">
        <f>IFERROR(__xludf.DUMMYFUNCTION("""COMPUTED_VALUE"""),406.02)</f>
        <v>406.02</v>
      </c>
      <c r="J383" s="2">
        <f>IFERROR(__xludf.DUMMYFUNCTION("""COMPUTED_VALUE"""),45849.66666666667)</f>
        <v>45849.66667</v>
      </c>
      <c r="K383" s="1">
        <f>IFERROR(__xludf.DUMMYFUNCTION("""COMPUTED_VALUE"""),409.76)</f>
        <v>409.76</v>
      </c>
      <c r="M383" s="2">
        <f>IFERROR(__xludf.DUMMYFUNCTION("""COMPUTED_VALUE"""),45849.66666666667)</f>
        <v>45849.66667</v>
      </c>
      <c r="N383" s="1">
        <f>IFERROR(__xludf.DUMMYFUNCTION("""COMPUTED_VALUE"""),1.29823176E8)</f>
        <v>129823176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IFERROR(__xludf.DUMMYFUNCTION("""COMPUTED_VALUE"""),409.48)</f>
        <v>409.48</v>
      </c>
      <c r="D384" s="2">
        <f>IFERROR(__xludf.DUMMYFUNCTION("""COMPUTED_VALUE"""),45852.66666666667)</f>
        <v>45852.66667</v>
      </c>
      <c r="E384" s="1">
        <f>IFERROR(__xludf.DUMMYFUNCTION("""COMPUTED_VALUE"""),412.67)</f>
        <v>412.67</v>
      </c>
      <c r="G384" s="2">
        <f>IFERROR(__xludf.DUMMYFUNCTION("""COMPUTED_VALUE"""),45852.66666666667)</f>
        <v>45852.66667</v>
      </c>
      <c r="H384" s="1">
        <f>IFERROR(__xludf.DUMMYFUNCTION("""COMPUTED_VALUE"""),407.47)</f>
        <v>407.47</v>
      </c>
      <c r="J384" s="2">
        <f>IFERROR(__xludf.DUMMYFUNCTION("""COMPUTED_VALUE"""),45852.66666666667)</f>
        <v>45852.66667</v>
      </c>
      <c r="K384" s="1">
        <f>IFERROR(__xludf.DUMMYFUNCTION("""COMPUTED_VALUE"""),411.44)</f>
        <v>411.44</v>
      </c>
      <c r="M384" s="2">
        <f>IFERROR(__xludf.DUMMYFUNCTION("""COMPUTED_VALUE"""),45852.66666666667)</f>
        <v>45852.66667</v>
      </c>
      <c r="N384" s="1">
        <f>IFERROR(__xludf.DUMMYFUNCTION("""COMPUTED_VALUE"""),1.46249816E8)</f>
        <v>146249816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IFERROR(__xludf.DUMMYFUNCTION("""COMPUTED_VALUE"""),411.2)</f>
        <v>411.2</v>
      </c>
      <c r="D385" s="2">
        <f>IFERROR(__xludf.DUMMYFUNCTION("""COMPUTED_VALUE"""),45853.66666666667)</f>
        <v>45853.66667</v>
      </c>
      <c r="E385" s="1">
        <f>IFERROR(__xludf.DUMMYFUNCTION("""COMPUTED_VALUE"""),411.4)</f>
        <v>411.4</v>
      </c>
      <c r="G385" s="2">
        <f>IFERROR(__xludf.DUMMYFUNCTION("""COMPUTED_VALUE"""),45853.66666666667)</f>
        <v>45853.66667</v>
      </c>
      <c r="H385" s="1">
        <f>IFERROR(__xludf.DUMMYFUNCTION("""COMPUTED_VALUE"""),405.79)</f>
        <v>405.79</v>
      </c>
      <c r="J385" s="2">
        <f>IFERROR(__xludf.DUMMYFUNCTION("""COMPUTED_VALUE"""),45853.66666666667)</f>
        <v>45853.66667</v>
      </c>
      <c r="K385" s="1">
        <f>IFERROR(__xludf.DUMMYFUNCTION("""COMPUTED_VALUE"""),407.65)</f>
        <v>407.65</v>
      </c>
      <c r="M385" s="2">
        <f>IFERROR(__xludf.DUMMYFUNCTION("""COMPUTED_VALUE"""),45853.66666666667)</f>
        <v>45853.66667</v>
      </c>
      <c r="N385" s="1">
        <f>IFERROR(__xludf.DUMMYFUNCTION("""COMPUTED_VALUE"""),1.73512787E8)</f>
        <v>173512787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IFERROR(__xludf.DUMMYFUNCTION("""COMPUTED_VALUE"""),407.75)</f>
        <v>407.75</v>
      </c>
      <c r="D386" s="2">
        <f>IFERROR(__xludf.DUMMYFUNCTION("""COMPUTED_VALUE"""),45854.66666666667)</f>
        <v>45854.66667</v>
      </c>
      <c r="E386" s="1">
        <f>IFERROR(__xludf.DUMMYFUNCTION("""COMPUTED_VALUE"""),409.27)</f>
        <v>409.27</v>
      </c>
      <c r="G386" s="2">
        <f>IFERROR(__xludf.DUMMYFUNCTION("""COMPUTED_VALUE"""),45854.66666666667)</f>
        <v>45854.66667</v>
      </c>
      <c r="H386" s="1">
        <f>IFERROR(__xludf.DUMMYFUNCTION("""COMPUTED_VALUE"""),404.7)</f>
        <v>404.7</v>
      </c>
      <c r="J386" s="2">
        <f>IFERROR(__xludf.DUMMYFUNCTION("""COMPUTED_VALUE"""),45854.66666666667)</f>
        <v>45854.66667</v>
      </c>
      <c r="K386" s="1">
        <f>IFERROR(__xludf.DUMMYFUNCTION("""COMPUTED_VALUE"""),407.88)</f>
        <v>407.88</v>
      </c>
      <c r="M386" s="2">
        <f>IFERROR(__xludf.DUMMYFUNCTION("""COMPUTED_VALUE"""),45854.66666666667)</f>
        <v>45854.66667</v>
      </c>
      <c r="N386" s="1">
        <f>IFERROR(__xludf.DUMMYFUNCTION("""COMPUTED_VALUE"""),1.55996674E8)</f>
        <v>155996674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IFERROR(__xludf.DUMMYFUNCTION("""COMPUTED_VALUE"""),407.47)</f>
        <v>407.47</v>
      </c>
      <c r="D387" s="2">
        <f>IFERROR(__xludf.DUMMYFUNCTION("""COMPUTED_VALUE"""),45855.66666666667)</f>
        <v>45855.66667</v>
      </c>
      <c r="E387" s="1">
        <f>IFERROR(__xludf.DUMMYFUNCTION("""COMPUTED_VALUE"""),410.6)</f>
        <v>410.6</v>
      </c>
      <c r="G387" s="2">
        <f>IFERROR(__xludf.DUMMYFUNCTION("""COMPUTED_VALUE"""),45855.66666666667)</f>
        <v>45855.66667</v>
      </c>
      <c r="H387" s="1">
        <f>IFERROR(__xludf.DUMMYFUNCTION("""COMPUTED_VALUE"""),406.94)</f>
        <v>406.94</v>
      </c>
      <c r="J387" s="2">
        <f>IFERROR(__xludf.DUMMYFUNCTION("""COMPUTED_VALUE"""),45855.66666666667)</f>
        <v>45855.66667</v>
      </c>
      <c r="K387" s="1">
        <f>IFERROR(__xludf.DUMMYFUNCTION("""COMPUTED_VALUE"""),409.24)</f>
        <v>409.24</v>
      </c>
      <c r="M387" s="2">
        <f>IFERROR(__xludf.DUMMYFUNCTION("""COMPUTED_VALUE"""),45855.66666666667)</f>
        <v>45855.66667</v>
      </c>
      <c r="N387" s="1">
        <f>IFERROR(__xludf.DUMMYFUNCTION("""COMPUTED_VALUE"""),1.28452858E8)</f>
        <v>128452858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IFERROR(__xludf.DUMMYFUNCTION("""COMPUTED_VALUE"""),411.42)</f>
        <v>411.42</v>
      </c>
      <c r="D388" s="2">
        <f>IFERROR(__xludf.DUMMYFUNCTION("""COMPUTED_VALUE"""),45856.66666666667)</f>
        <v>45856.66667</v>
      </c>
      <c r="E388" s="1">
        <f>IFERROR(__xludf.DUMMYFUNCTION("""COMPUTED_VALUE"""),418.14)</f>
        <v>418.14</v>
      </c>
      <c r="G388" s="2">
        <f>IFERROR(__xludf.DUMMYFUNCTION("""COMPUTED_VALUE"""),45856.66666666667)</f>
        <v>45856.66667</v>
      </c>
      <c r="H388" s="1">
        <f>IFERROR(__xludf.DUMMYFUNCTION("""COMPUTED_VALUE"""),411.1)</f>
        <v>411.1</v>
      </c>
      <c r="J388" s="2">
        <f>IFERROR(__xludf.DUMMYFUNCTION("""COMPUTED_VALUE"""),45856.66666666667)</f>
        <v>45856.66667</v>
      </c>
      <c r="K388" s="1">
        <f>IFERROR(__xludf.DUMMYFUNCTION("""COMPUTED_VALUE"""),416.77)</f>
        <v>416.77</v>
      </c>
      <c r="M388" s="2">
        <f>IFERROR(__xludf.DUMMYFUNCTION("""COMPUTED_VALUE"""),45856.66666666667)</f>
        <v>45856.66667</v>
      </c>
      <c r="N388" s="1">
        <f>IFERROR(__xludf.DUMMYFUNCTION("""COMPUTED_VALUE"""),1.52583243E8)</f>
        <v>152583243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IFERROR(__xludf.DUMMYFUNCTION("""COMPUTED_VALUE"""),417.64)</f>
        <v>417.64</v>
      </c>
      <c r="D389" s="2">
        <f>IFERROR(__xludf.DUMMYFUNCTION("""COMPUTED_VALUE"""),45859.66666666667)</f>
        <v>45859.66667</v>
      </c>
      <c r="E389" s="1">
        <f>IFERROR(__xludf.DUMMYFUNCTION("""COMPUTED_VALUE"""),420.48)</f>
        <v>420.48</v>
      </c>
      <c r="G389" s="2">
        <f>IFERROR(__xludf.DUMMYFUNCTION("""COMPUTED_VALUE"""),45859.66666666667)</f>
        <v>45859.66667</v>
      </c>
      <c r="H389" s="1">
        <f>IFERROR(__xludf.DUMMYFUNCTION("""COMPUTED_VALUE"""),416.47)</f>
        <v>416.47</v>
      </c>
      <c r="J389" s="2">
        <f>IFERROR(__xludf.DUMMYFUNCTION("""COMPUTED_VALUE"""),45859.66666666667)</f>
        <v>45859.66667</v>
      </c>
      <c r="K389" s="1">
        <f>IFERROR(__xludf.DUMMYFUNCTION("""COMPUTED_VALUE"""),417.85)</f>
        <v>417.85</v>
      </c>
      <c r="M389" s="2">
        <f>IFERROR(__xludf.DUMMYFUNCTION("""COMPUTED_VALUE"""),45859.66666666667)</f>
        <v>45859.66667</v>
      </c>
      <c r="N389" s="1">
        <f>IFERROR(__xludf.DUMMYFUNCTION("""COMPUTED_VALUE"""),1.29733731E8)</f>
        <v>129733731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IFERROR(__xludf.DUMMYFUNCTION("""COMPUTED_VALUE"""),418.81)</f>
        <v>418.81</v>
      </c>
      <c r="D390" s="2">
        <f>IFERROR(__xludf.DUMMYFUNCTION("""COMPUTED_VALUE"""),45860.66666666667)</f>
        <v>45860.66667</v>
      </c>
      <c r="E390" s="1">
        <f>IFERROR(__xludf.DUMMYFUNCTION("""COMPUTED_VALUE"""),423.21)</f>
        <v>423.21</v>
      </c>
      <c r="G390" s="2">
        <f>IFERROR(__xludf.DUMMYFUNCTION("""COMPUTED_VALUE"""),45860.66666666667)</f>
        <v>45860.66667</v>
      </c>
      <c r="H390" s="1">
        <f>IFERROR(__xludf.DUMMYFUNCTION("""COMPUTED_VALUE"""),418.28)</f>
        <v>418.28</v>
      </c>
      <c r="J390" s="2">
        <f>IFERROR(__xludf.DUMMYFUNCTION("""COMPUTED_VALUE"""),45860.66666666667)</f>
        <v>45860.66667</v>
      </c>
      <c r="K390" s="1">
        <f>IFERROR(__xludf.DUMMYFUNCTION("""COMPUTED_VALUE"""),423.08)</f>
        <v>423.08</v>
      </c>
      <c r="M390" s="2">
        <f>IFERROR(__xludf.DUMMYFUNCTION("""COMPUTED_VALUE"""),45860.66666666667)</f>
        <v>45860.66667</v>
      </c>
      <c r="N390" s="1">
        <f>IFERROR(__xludf.DUMMYFUNCTION("""COMPUTED_VALUE"""),1.30703349E8)</f>
        <v>130703349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IFERROR(__xludf.DUMMYFUNCTION("""COMPUTED_VALUE"""),426.19)</f>
        <v>426.19</v>
      </c>
      <c r="D391" s="2">
        <f>IFERROR(__xludf.DUMMYFUNCTION("""COMPUTED_VALUE"""),45861.66666666667)</f>
        <v>45861.66667</v>
      </c>
      <c r="E391" s="1">
        <f>IFERROR(__xludf.DUMMYFUNCTION("""COMPUTED_VALUE"""),427.8)</f>
        <v>427.8</v>
      </c>
      <c r="G391" s="2">
        <f>IFERROR(__xludf.DUMMYFUNCTION("""COMPUTED_VALUE"""),45861.66666666667)</f>
        <v>45861.66667</v>
      </c>
      <c r="H391" s="1">
        <f>IFERROR(__xludf.DUMMYFUNCTION("""COMPUTED_VALUE"""),418.45)</f>
        <v>418.45</v>
      </c>
      <c r="J391" s="2">
        <f>IFERROR(__xludf.DUMMYFUNCTION("""COMPUTED_VALUE"""),45861.66666666667)</f>
        <v>45861.66667</v>
      </c>
      <c r="K391" s="1">
        <f>IFERROR(__xludf.DUMMYFUNCTION("""COMPUTED_VALUE"""),420.03)</f>
        <v>420.03</v>
      </c>
      <c r="M391" s="2">
        <f>IFERROR(__xludf.DUMMYFUNCTION("""COMPUTED_VALUE"""),45861.66666666667)</f>
        <v>45861.66667</v>
      </c>
      <c r="N391" s="1">
        <f>IFERROR(__xludf.DUMMYFUNCTION("""COMPUTED_VALUE"""),1.64449763E8)</f>
        <v>164449763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IFERROR(__xludf.DUMMYFUNCTION("""COMPUTED_VALUE"""),420.75)</f>
        <v>420.75</v>
      </c>
      <c r="D392" s="2">
        <f>IFERROR(__xludf.DUMMYFUNCTION("""COMPUTED_VALUE"""),45862.66666666667)</f>
        <v>45862.66667</v>
      </c>
      <c r="E392" s="1">
        <f>IFERROR(__xludf.DUMMYFUNCTION("""COMPUTED_VALUE"""),421.37)</f>
        <v>421.37</v>
      </c>
      <c r="G392" s="2">
        <f>IFERROR(__xludf.DUMMYFUNCTION("""COMPUTED_VALUE"""),45862.66666666667)</f>
        <v>45862.66667</v>
      </c>
      <c r="H392" s="1">
        <f>IFERROR(__xludf.DUMMYFUNCTION("""COMPUTED_VALUE"""),418.52)</f>
        <v>418.52</v>
      </c>
      <c r="J392" s="2">
        <f>IFERROR(__xludf.DUMMYFUNCTION("""COMPUTED_VALUE"""),45862.66666666667)</f>
        <v>45862.66667</v>
      </c>
      <c r="K392" s="1">
        <f>IFERROR(__xludf.DUMMYFUNCTION("""COMPUTED_VALUE"""),419.29)</f>
        <v>419.29</v>
      </c>
      <c r="M392" s="2">
        <f>IFERROR(__xludf.DUMMYFUNCTION("""COMPUTED_VALUE"""),45862.66666666667)</f>
        <v>45862.66667</v>
      </c>
      <c r="N392" s="1">
        <f>IFERROR(__xludf.DUMMYFUNCTION("""COMPUTED_VALUE"""),1.34746325E8)</f>
        <v>134746325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IFERROR(__xludf.DUMMYFUNCTION("""COMPUTED_VALUE"""),419.65)</f>
        <v>419.65</v>
      </c>
      <c r="D393" s="2">
        <f>IFERROR(__xludf.DUMMYFUNCTION("""COMPUTED_VALUE"""),45863.66666666667)</f>
        <v>45863.66667</v>
      </c>
      <c r="E393" s="1">
        <f>IFERROR(__xludf.DUMMYFUNCTION("""COMPUTED_VALUE"""),420.89)</f>
        <v>420.89</v>
      </c>
      <c r="G393" s="2">
        <f>IFERROR(__xludf.DUMMYFUNCTION("""COMPUTED_VALUE"""),45863.66666666667)</f>
        <v>45863.66667</v>
      </c>
      <c r="H393" s="1">
        <f>IFERROR(__xludf.DUMMYFUNCTION("""COMPUTED_VALUE"""),418.68)</f>
        <v>418.68</v>
      </c>
      <c r="J393" s="2">
        <f>IFERROR(__xludf.DUMMYFUNCTION("""COMPUTED_VALUE"""),45863.66666666667)</f>
        <v>45863.66667</v>
      </c>
      <c r="K393" s="1">
        <f>IFERROR(__xludf.DUMMYFUNCTION("""COMPUTED_VALUE"""),420.45)</f>
        <v>420.45</v>
      </c>
      <c r="M393" s="2">
        <f>IFERROR(__xludf.DUMMYFUNCTION("""COMPUTED_VALUE"""),45863.66666666667)</f>
        <v>45863.66667</v>
      </c>
      <c r="N393" s="1">
        <f>IFERROR(__xludf.DUMMYFUNCTION("""COMPUTED_VALUE"""),1.27698402E8)</f>
        <v>127698402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IFERROR(__xludf.DUMMYFUNCTION("""COMPUTED_VALUE"""),420.02)</f>
        <v>420.02</v>
      </c>
      <c r="D394" s="2">
        <f>IFERROR(__xludf.DUMMYFUNCTION("""COMPUTED_VALUE"""),45866.66666666667)</f>
        <v>45866.66667</v>
      </c>
      <c r="E394" s="1">
        <f>IFERROR(__xludf.DUMMYFUNCTION("""COMPUTED_VALUE"""),420.29)</f>
        <v>420.29</v>
      </c>
      <c r="G394" s="2">
        <f>IFERROR(__xludf.DUMMYFUNCTION("""COMPUTED_VALUE"""),45866.66666666667)</f>
        <v>45866.66667</v>
      </c>
      <c r="H394" s="1">
        <f>IFERROR(__xludf.DUMMYFUNCTION("""COMPUTED_VALUE"""),415.29)</f>
        <v>415.29</v>
      </c>
      <c r="J394" s="2">
        <f>IFERROR(__xludf.DUMMYFUNCTION("""COMPUTED_VALUE"""),45866.66666666667)</f>
        <v>45866.66667</v>
      </c>
      <c r="K394" s="1">
        <f>IFERROR(__xludf.DUMMYFUNCTION("""COMPUTED_VALUE"""),416.27)</f>
        <v>416.27</v>
      </c>
      <c r="M394" s="2">
        <f>IFERROR(__xludf.DUMMYFUNCTION("""COMPUTED_VALUE"""),45866.66666666667)</f>
        <v>45866.66667</v>
      </c>
      <c r="N394" s="1">
        <f>IFERROR(__xludf.DUMMYFUNCTION("""COMPUTED_VALUE"""),1.35228605E8)</f>
        <v>135228605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IFERROR(__xludf.DUMMYFUNCTION("""COMPUTED_VALUE"""),418.12)</f>
        <v>418.12</v>
      </c>
      <c r="D395" s="2">
        <f>IFERROR(__xludf.DUMMYFUNCTION("""COMPUTED_VALUE"""),45867.66666666667)</f>
        <v>45867.66667</v>
      </c>
      <c r="E395" s="1">
        <f>IFERROR(__xludf.DUMMYFUNCTION("""COMPUTED_VALUE"""),421.11)</f>
        <v>421.11</v>
      </c>
      <c r="G395" s="2">
        <f>IFERROR(__xludf.DUMMYFUNCTION("""COMPUTED_VALUE"""),45867.66666666667)</f>
        <v>45867.66667</v>
      </c>
      <c r="H395" s="1">
        <f>IFERROR(__xludf.DUMMYFUNCTION("""COMPUTED_VALUE"""),417.02)</f>
        <v>417.02</v>
      </c>
      <c r="J395" s="2">
        <f>IFERROR(__xludf.DUMMYFUNCTION("""COMPUTED_VALUE"""),45867.66666666667)</f>
        <v>45867.66667</v>
      </c>
      <c r="K395" s="1">
        <f>IFERROR(__xludf.DUMMYFUNCTION("""COMPUTED_VALUE"""),421.0)</f>
        <v>421</v>
      </c>
      <c r="M395" s="2">
        <f>IFERROR(__xludf.DUMMYFUNCTION("""COMPUTED_VALUE"""),45867.66666666667)</f>
        <v>45867.66667</v>
      </c>
      <c r="N395" s="1">
        <f>IFERROR(__xludf.DUMMYFUNCTION("""COMPUTED_VALUE"""),1.44813248E8)</f>
        <v>144813248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IFERROR(__xludf.DUMMYFUNCTION("""COMPUTED_VALUE"""),421.99)</f>
        <v>421.99</v>
      </c>
      <c r="D396" s="2">
        <f>IFERROR(__xludf.DUMMYFUNCTION("""COMPUTED_VALUE"""),45868.66666666667)</f>
        <v>45868.66667</v>
      </c>
      <c r="E396" s="1">
        <f>IFERROR(__xludf.DUMMYFUNCTION("""COMPUTED_VALUE"""),427.81)</f>
        <v>427.81</v>
      </c>
      <c r="G396" s="2">
        <f>IFERROR(__xludf.DUMMYFUNCTION("""COMPUTED_VALUE"""),45868.66666666667)</f>
        <v>45868.66667</v>
      </c>
      <c r="H396" s="1">
        <f>IFERROR(__xludf.DUMMYFUNCTION("""COMPUTED_VALUE"""),421.99)</f>
        <v>421.99</v>
      </c>
      <c r="J396" s="2">
        <f>IFERROR(__xludf.DUMMYFUNCTION("""COMPUTED_VALUE"""),45868.66666666667)</f>
        <v>45868.66667</v>
      </c>
      <c r="K396" s="1">
        <f>IFERROR(__xludf.DUMMYFUNCTION("""COMPUTED_VALUE"""),423.92)</f>
        <v>423.92</v>
      </c>
      <c r="M396" s="2">
        <f>IFERROR(__xludf.DUMMYFUNCTION("""COMPUTED_VALUE"""),45868.66666666667)</f>
        <v>45868.66667</v>
      </c>
      <c r="N396" s="1">
        <f>IFERROR(__xludf.DUMMYFUNCTION("""COMPUTED_VALUE"""),1.63636703E8)</f>
        <v>163636703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IFERROR(__xludf.DUMMYFUNCTION("""COMPUTED_VALUE"""),422.61)</f>
        <v>422.61</v>
      </c>
      <c r="D397" s="2">
        <f>IFERROR(__xludf.DUMMYFUNCTION("""COMPUTED_VALUE"""),45869.66666666667)</f>
        <v>45869.66667</v>
      </c>
      <c r="E397" s="1">
        <f>IFERROR(__xludf.DUMMYFUNCTION("""COMPUTED_VALUE"""),426.96)</f>
        <v>426.96</v>
      </c>
      <c r="G397" s="2">
        <f>IFERROR(__xludf.DUMMYFUNCTION("""COMPUTED_VALUE"""),45869.66666666667)</f>
        <v>45869.66667</v>
      </c>
      <c r="H397" s="1">
        <f>IFERROR(__xludf.DUMMYFUNCTION("""COMPUTED_VALUE"""),422.61)</f>
        <v>422.61</v>
      </c>
      <c r="J397" s="2">
        <f>IFERROR(__xludf.DUMMYFUNCTION("""COMPUTED_VALUE"""),45869.66666666667)</f>
        <v>45869.66667</v>
      </c>
      <c r="K397" s="1">
        <f>IFERROR(__xludf.DUMMYFUNCTION("""COMPUTED_VALUE"""),426.42)</f>
        <v>426.42</v>
      </c>
      <c r="M397" s="2">
        <f>IFERROR(__xludf.DUMMYFUNCTION("""COMPUTED_VALUE"""),45869.66666666667)</f>
        <v>45869.66667</v>
      </c>
      <c r="N397" s="1">
        <f>IFERROR(__xludf.DUMMYFUNCTION("""COMPUTED_VALUE"""),2.07532732E8)</f>
        <v>207532732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IFERROR(__xludf.DUMMYFUNCTION("""COMPUTED_VALUE"""),425.0)</f>
        <v>425</v>
      </c>
      <c r="D398" s="2">
        <f>IFERROR(__xludf.DUMMYFUNCTION("""COMPUTED_VALUE"""),45870.66666666667)</f>
        <v>45870.66667</v>
      </c>
      <c r="E398" s="1">
        <f>IFERROR(__xludf.DUMMYFUNCTION("""COMPUTED_VALUE"""),429.13)</f>
        <v>429.13</v>
      </c>
      <c r="G398" s="2">
        <f>IFERROR(__xludf.DUMMYFUNCTION("""COMPUTED_VALUE"""),45870.66666666667)</f>
        <v>45870.66667</v>
      </c>
      <c r="H398" s="1">
        <f>IFERROR(__xludf.DUMMYFUNCTION("""COMPUTED_VALUE"""),422.47)</f>
        <v>422.47</v>
      </c>
      <c r="J398" s="2">
        <f>IFERROR(__xludf.DUMMYFUNCTION("""COMPUTED_VALUE"""),45870.66666666667)</f>
        <v>45870.66667</v>
      </c>
      <c r="K398" s="1">
        <f>IFERROR(__xludf.DUMMYFUNCTION("""COMPUTED_VALUE"""),426.92)</f>
        <v>426.92</v>
      </c>
      <c r="M398" s="2">
        <f>IFERROR(__xludf.DUMMYFUNCTION("""COMPUTED_VALUE"""),45870.66666666667)</f>
        <v>45870.66667</v>
      </c>
      <c r="N398" s="1">
        <f>IFERROR(__xludf.DUMMYFUNCTION("""COMPUTED_VALUE"""),1.66344149E8)</f>
        <v>166344149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IFERROR(__xludf.DUMMYFUNCTION("""COMPUTED_VALUE"""),428.76)</f>
        <v>428.76</v>
      </c>
      <c r="D399" s="2">
        <f>IFERROR(__xludf.DUMMYFUNCTION("""COMPUTED_VALUE"""),45873.66666666667)</f>
        <v>45873.66667</v>
      </c>
      <c r="E399" s="1">
        <f>IFERROR(__xludf.DUMMYFUNCTION("""COMPUTED_VALUE"""),435.56)</f>
        <v>435.56</v>
      </c>
      <c r="G399" s="2">
        <f>IFERROR(__xludf.DUMMYFUNCTION("""COMPUTED_VALUE"""),45873.66666666667)</f>
        <v>45873.66667</v>
      </c>
      <c r="H399" s="1">
        <f>IFERROR(__xludf.DUMMYFUNCTION("""COMPUTED_VALUE"""),428.49)</f>
        <v>428.49</v>
      </c>
      <c r="J399" s="2">
        <f>IFERROR(__xludf.DUMMYFUNCTION("""COMPUTED_VALUE"""),45873.66666666667)</f>
        <v>45873.66667</v>
      </c>
      <c r="K399" s="1">
        <f>IFERROR(__xludf.DUMMYFUNCTION("""COMPUTED_VALUE"""),434.33)</f>
        <v>434.33</v>
      </c>
      <c r="M399" s="2">
        <f>IFERROR(__xludf.DUMMYFUNCTION("""COMPUTED_VALUE"""),45873.66666666667)</f>
        <v>45873.66667</v>
      </c>
      <c r="N399" s="1">
        <f>IFERROR(__xludf.DUMMYFUNCTION("""COMPUTED_VALUE"""),1.83444804E8)</f>
        <v>183444804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IFERROR(__xludf.DUMMYFUNCTION("""COMPUTED_VALUE"""),434.79)</f>
        <v>434.79</v>
      </c>
      <c r="D400" s="2">
        <f>IFERROR(__xludf.DUMMYFUNCTION("""COMPUTED_VALUE"""),45874.66666666667)</f>
        <v>45874.66667</v>
      </c>
      <c r="E400" s="1">
        <f>IFERROR(__xludf.DUMMYFUNCTION("""COMPUTED_VALUE"""),435.98)</f>
        <v>435.98</v>
      </c>
      <c r="G400" s="2">
        <f>IFERROR(__xludf.DUMMYFUNCTION("""COMPUTED_VALUE"""),45874.66666666667)</f>
        <v>45874.66667</v>
      </c>
      <c r="H400" s="1">
        <f>IFERROR(__xludf.DUMMYFUNCTION("""COMPUTED_VALUE"""),428.61)</f>
        <v>428.61</v>
      </c>
      <c r="J400" s="2">
        <f>IFERROR(__xludf.DUMMYFUNCTION("""COMPUTED_VALUE"""),45874.66666666667)</f>
        <v>45874.66667</v>
      </c>
      <c r="K400" s="1">
        <f>IFERROR(__xludf.DUMMYFUNCTION("""COMPUTED_VALUE"""),429.85)</f>
        <v>429.85</v>
      </c>
      <c r="M400" s="2">
        <f>IFERROR(__xludf.DUMMYFUNCTION("""COMPUTED_VALUE"""),45874.66666666667)</f>
        <v>45874.66667</v>
      </c>
      <c r="N400" s="1">
        <f>IFERROR(__xludf.DUMMYFUNCTION("""COMPUTED_VALUE"""),1.91658261E8)</f>
        <v>191658261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IFERROR(__xludf.DUMMYFUNCTION("""COMPUTED_VALUE"""),430.44)</f>
        <v>430.44</v>
      </c>
      <c r="D401" s="2">
        <f>IFERROR(__xludf.DUMMYFUNCTION("""COMPUTED_VALUE"""),45875.66666666667)</f>
        <v>45875.66667</v>
      </c>
      <c r="E401" s="1">
        <f>IFERROR(__xludf.DUMMYFUNCTION("""COMPUTED_VALUE"""),430.44)</f>
        <v>430.44</v>
      </c>
      <c r="G401" s="2">
        <f>IFERROR(__xludf.DUMMYFUNCTION("""COMPUTED_VALUE"""),45875.66666666667)</f>
        <v>45875.66667</v>
      </c>
      <c r="H401" s="1">
        <f>IFERROR(__xludf.DUMMYFUNCTION("""COMPUTED_VALUE"""),425.81)</f>
        <v>425.81</v>
      </c>
      <c r="J401" s="2">
        <f>IFERROR(__xludf.DUMMYFUNCTION("""COMPUTED_VALUE"""),45875.66666666667)</f>
        <v>45875.66667</v>
      </c>
      <c r="K401" s="1">
        <f>IFERROR(__xludf.DUMMYFUNCTION("""COMPUTED_VALUE"""),426.1)</f>
        <v>426.1</v>
      </c>
      <c r="M401" s="2">
        <f>IFERROR(__xludf.DUMMYFUNCTION("""COMPUTED_VALUE"""),45875.66666666667)</f>
        <v>45875.66667</v>
      </c>
      <c r="N401" s="1">
        <f>IFERROR(__xludf.DUMMYFUNCTION("""COMPUTED_VALUE"""),1.60814059E8)</f>
        <v>160814059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IFERROR(__xludf.DUMMYFUNCTION("""COMPUTED_VALUE"""),424.81)</f>
        <v>424.81</v>
      </c>
      <c r="D402" s="2">
        <f>IFERROR(__xludf.DUMMYFUNCTION("""COMPUTED_VALUE"""),45876.66666666667)</f>
        <v>45876.66667</v>
      </c>
      <c r="E402" s="1">
        <f>IFERROR(__xludf.DUMMYFUNCTION("""COMPUTED_VALUE"""),431.48)</f>
        <v>431.48</v>
      </c>
      <c r="G402" s="2">
        <f>IFERROR(__xludf.DUMMYFUNCTION("""COMPUTED_VALUE"""),45876.66666666667)</f>
        <v>45876.66667</v>
      </c>
      <c r="H402" s="1">
        <f>IFERROR(__xludf.DUMMYFUNCTION("""COMPUTED_VALUE"""),424.12)</f>
        <v>424.12</v>
      </c>
      <c r="J402" s="2">
        <f>IFERROR(__xludf.DUMMYFUNCTION("""COMPUTED_VALUE"""),45876.66666666667)</f>
        <v>45876.66667</v>
      </c>
      <c r="K402" s="1">
        <f>IFERROR(__xludf.DUMMYFUNCTION("""COMPUTED_VALUE"""),430.23)</f>
        <v>430.23</v>
      </c>
      <c r="M402" s="2">
        <f>IFERROR(__xludf.DUMMYFUNCTION("""COMPUTED_VALUE"""),45876.66666666667)</f>
        <v>45876.66667</v>
      </c>
      <c r="N402" s="1">
        <f>IFERROR(__xludf.DUMMYFUNCTION("""COMPUTED_VALUE"""),1.53623746E8)</f>
        <v>153623746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IFERROR(__xludf.DUMMYFUNCTION("""COMPUTED_VALUE"""),431.0)</f>
        <v>431</v>
      </c>
      <c r="D403" s="2">
        <f>IFERROR(__xludf.DUMMYFUNCTION("""COMPUTED_VALUE"""),45877.66666666667)</f>
        <v>45877.66667</v>
      </c>
      <c r="E403" s="1">
        <f>IFERROR(__xludf.DUMMYFUNCTION("""COMPUTED_VALUE"""),431.97)</f>
        <v>431.97</v>
      </c>
      <c r="G403" s="2">
        <f>IFERROR(__xludf.DUMMYFUNCTION("""COMPUTED_VALUE"""),45877.66666666667)</f>
        <v>45877.66667</v>
      </c>
      <c r="H403" s="1">
        <f>IFERROR(__xludf.DUMMYFUNCTION("""COMPUTED_VALUE"""),427.43)</f>
        <v>427.43</v>
      </c>
      <c r="J403" s="2">
        <f>IFERROR(__xludf.DUMMYFUNCTION("""COMPUTED_VALUE"""),45877.66666666667)</f>
        <v>45877.66667</v>
      </c>
      <c r="K403" s="1">
        <f>IFERROR(__xludf.DUMMYFUNCTION("""COMPUTED_VALUE"""),428.4)</f>
        <v>428.4</v>
      </c>
      <c r="M403" s="2">
        <f>IFERROR(__xludf.DUMMYFUNCTION("""COMPUTED_VALUE"""),45877.66666666667)</f>
        <v>45877.66667</v>
      </c>
      <c r="N403" s="1">
        <f>IFERROR(__xludf.DUMMYFUNCTION("""COMPUTED_VALUE"""),1.27252619E8)</f>
        <v>127252619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IFERROR(__xludf.DUMMYFUNCTION("""COMPUTED_VALUE"""),429.34)</f>
        <v>429.34</v>
      </c>
      <c r="D404" s="2">
        <f>IFERROR(__xludf.DUMMYFUNCTION("""COMPUTED_VALUE"""),45880.66666666667)</f>
        <v>45880.66667</v>
      </c>
      <c r="E404" s="1">
        <f>IFERROR(__xludf.DUMMYFUNCTION("""COMPUTED_VALUE"""),429.37)</f>
        <v>429.37</v>
      </c>
      <c r="G404" s="2">
        <f>IFERROR(__xludf.DUMMYFUNCTION("""COMPUTED_VALUE"""),45880.66666666667)</f>
        <v>45880.66667</v>
      </c>
      <c r="H404" s="1">
        <f>IFERROR(__xludf.DUMMYFUNCTION("""COMPUTED_VALUE"""),424.96)</f>
        <v>424.96</v>
      </c>
      <c r="J404" s="2">
        <f>IFERROR(__xludf.DUMMYFUNCTION("""COMPUTED_VALUE"""),45880.66666666667)</f>
        <v>45880.66667</v>
      </c>
      <c r="K404" s="1">
        <f>IFERROR(__xludf.DUMMYFUNCTION("""COMPUTED_VALUE"""),426.9)</f>
        <v>426.9</v>
      </c>
      <c r="M404" s="2">
        <f>IFERROR(__xludf.DUMMYFUNCTION("""COMPUTED_VALUE"""),45880.66666666667)</f>
        <v>45880.66667</v>
      </c>
      <c r="N404" s="1">
        <f>IFERROR(__xludf.DUMMYFUNCTION("""COMPUTED_VALUE"""),1.27205597E8)</f>
        <v>127205597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IFERROR(__xludf.DUMMYFUNCTION("""COMPUTED_VALUE"""),427.69)</f>
        <v>427.69</v>
      </c>
      <c r="D405" s="2">
        <f>IFERROR(__xludf.DUMMYFUNCTION("""COMPUTED_VALUE"""),45881.66666666667)</f>
        <v>45881.66667</v>
      </c>
      <c r="E405" s="1">
        <f>IFERROR(__xludf.DUMMYFUNCTION("""COMPUTED_VALUE"""),428.99)</f>
        <v>428.99</v>
      </c>
      <c r="G405" s="2">
        <f>IFERROR(__xludf.DUMMYFUNCTION("""COMPUTED_VALUE"""),45881.66666666667)</f>
        <v>45881.66667</v>
      </c>
      <c r="H405" s="1">
        <f>IFERROR(__xludf.DUMMYFUNCTION("""COMPUTED_VALUE"""),424.96)</f>
        <v>424.96</v>
      </c>
      <c r="J405" s="2">
        <f>IFERROR(__xludf.DUMMYFUNCTION("""COMPUTED_VALUE"""),45881.66666666667)</f>
        <v>45881.66667</v>
      </c>
      <c r="K405" s="1">
        <f>IFERROR(__xludf.DUMMYFUNCTION("""COMPUTED_VALUE"""),428.88)</f>
        <v>428.88</v>
      </c>
      <c r="M405" s="2">
        <f>IFERROR(__xludf.DUMMYFUNCTION("""COMPUTED_VALUE"""),45881.66666666667)</f>
        <v>45881.66667</v>
      </c>
      <c r="N405" s="1">
        <f>IFERROR(__xludf.DUMMYFUNCTION("""COMPUTED_VALUE"""),1.38570483E8)</f>
        <v>138570483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IFERROR(__xludf.DUMMYFUNCTION("""COMPUTED_VALUE"""),429.34)</f>
        <v>429.34</v>
      </c>
      <c r="D406" s="2">
        <f>IFERROR(__xludf.DUMMYFUNCTION("""COMPUTED_VALUE"""),45882.66666666667)</f>
        <v>45882.66667</v>
      </c>
      <c r="E406" s="1">
        <f>IFERROR(__xludf.DUMMYFUNCTION("""COMPUTED_VALUE"""),430.04)</f>
        <v>430.04</v>
      </c>
      <c r="G406" s="2">
        <f>IFERROR(__xludf.DUMMYFUNCTION("""COMPUTED_VALUE"""),45882.66666666667)</f>
        <v>45882.66667</v>
      </c>
      <c r="H406" s="1">
        <f>IFERROR(__xludf.DUMMYFUNCTION("""COMPUTED_VALUE"""),425.79)</f>
        <v>425.79</v>
      </c>
      <c r="J406" s="2">
        <f>IFERROR(__xludf.DUMMYFUNCTION("""COMPUTED_VALUE"""),45882.66666666667)</f>
        <v>45882.66667</v>
      </c>
      <c r="K406" s="1">
        <f>IFERROR(__xludf.DUMMYFUNCTION("""COMPUTED_VALUE"""),429.77)</f>
        <v>429.77</v>
      </c>
      <c r="M406" s="2">
        <f>IFERROR(__xludf.DUMMYFUNCTION("""COMPUTED_VALUE"""),45882.66666666667)</f>
        <v>45882.66667</v>
      </c>
      <c r="N406" s="1">
        <f>IFERROR(__xludf.DUMMYFUNCTION("""COMPUTED_VALUE"""),1.2244367E8)</f>
        <v>122443670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IFERROR(__xludf.DUMMYFUNCTION("""COMPUTED_VALUE"""),428.21)</f>
        <v>428.21</v>
      </c>
      <c r="D407" s="2">
        <f>IFERROR(__xludf.DUMMYFUNCTION("""COMPUTED_VALUE"""),45883.66666666667)</f>
        <v>45883.66667</v>
      </c>
      <c r="E407" s="1">
        <f>IFERROR(__xludf.DUMMYFUNCTION("""COMPUTED_VALUE"""),429.56)</f>
        <v>429.56</v>
      </c>
      <c r="G407" s="2">
        <f>IFERROR(__xludf.DUMMYFUNCTION("""COMPUTED_VALUE"""),45883.66666666667)</f>
        <v>45883.66667</v>
      </c>
      <c r="H407" s="1">
        <f>IFERROR(__xludf.DUMMYFUNCTION("""COMPUTED_VALUE"""),426.45)</f>
        <v>426.45</v>
      </c>
      <c r="J407" s="2">
        <f>IFERROR(__xludf.DUMMYFUNCTION("""COMPUTED_VALUE"""),45883.66666666667)</f>
        <v>45883.66667</v>
      </c>
      <c r="K407" s="1">
        <f>IFERROR(__xludf.DUMMYFUNCTION("""COMPUTED_VALUE"""),426.84)</f>
        <v>426.84</v>
      </c>
      <c r="M407" s="2">
        <f>IFERROR(__xludf.DUMMYFUNCTION("""COMPUTED_VALUE"""),45883.66666666667)</f>
        <v>45883.66667</v>
      </c>
      <c r="N407" s="1">
        <f>IFERROR(__xludf.DUMMYFUNCTION("""COMPUTED_VALUE"""),1.22366078E8)</f>
        <v>122366078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IFERROR(__xludf.DUMMYFUNCTION("""COMPUTED_VALUE"""),426.68)</f>
        <v>426.68</v>
      </c>
      <c r="D408" s="2">
        <f>IFERROR(__xludf.DUMMYFUNCTION("""COMPUTED_VALUE"""),45884.66666666667)</f>
        <v>45884.66667</v>
      </c>
      <c r="E408" s="1">
        <f>IFERROR(__xludf.DUMMYFUNCTION("""COMPUTED_VALUE"""),427.5)</f>
        <v>427.5</v>
      </c>
      <c r="G408" s="2">
        <f>IFERROR(__xludf.DUMMYFUNCTION("""COMPUTED_VALUE"""),45884.66666666667)</f>
        <v>45884.66667</v>
      </c>
      <c r="H408" s="1">
        <f>IFERROR(__xludf.DUMMYFUNCTION("""COMPUTED_VALUE"""),422.74)</f>
        <v>422.74</v>
      </c>
      <c r="J408" s="2">
        <f>IFERROR(__xludf.DUMMYFUNCTION("""COMPUTED_VALUE"""),45884.66666666667)</f>
        <v>45884.66667</v>
      </c>
      <c r="K408" s="1">
        <f>IFERROR(__xludf.DUMMYFUNCTION("""COMPUTED_VALUE"""),425.15)</f>
        <v>425.15</v>
      </c>
      <c r="M408" s="2">
        <f>IFERROR(__xludf.DUMMYFUNCTION("""COMPUTED_VALUE"""),45884.66666666667)</f>
        <v>45884.66667</v>
      </c>
      <c r="N408" s="1">
        <f>IFERROR(__xludf.DUMMYFUNCTION("""COMPUTED_VALUE"""),1.80363551E8)</f>
        <v>180363551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IFERROR(__xludf.DUMMYFUNCTION("""COMPUTED_VALUE"""),425.24)</f>
        <v>425.24</v>
      </c>
      <c r="D409" s="2">
        <f>IFERROR(__xludf.DUMMYFUNCTION("""COMPUTED_VALUE"""),45887.66666666667)</f>
        <v>45887.66667</v>
      </c>
      <c r="E409" s="1">
        <f>IFERROR(__xludf.DUMMYFUNCTION("""COMPUTED_VALUE"""),426.99)</f>
        <v>426.99</v>
      </c>
      <c r="G409" s="2">
        <f>IFERROR(__xludf.DUMMYFUNCTION("""COMPUTED_VALUE"""),45887.66666666667)</f>
        <v>45887.66667</v>
      </c>
      <c r="H409" s="1">
        <f>IFERROR(__xludf.DUMMYFUNCTION("""COMPUTED_VALUE"""),422.37)</f>
        <v>422.37</v>
      </c>
      <c r="J409" s="2">
        <f>IFERROR(__xludf.DUMMYFUNCTION("""COMPUTED_VALUE"""),45887.66666666667)</f>
        <v>45887.66667</v>
      </c>
      <c r="K409" s="1">
        <f>IFERROR(__xludf.DUMMYFUNCTION("""COMPUTED_VALUE"""),422.88)</f>
        <v>422.88</v>
      </c>
      <c r="M409" s="2">
        <f>IFERROR(__xludf.DUMMYFUNCTION("""COMPUTED_VALUE"""),45887.66666666667)</f>
        <v>45887.66667</v>
      </c>
      <c r="N409" s="1">
        <f>IFERROR(__xludf.DUMMYFUNCTION("""COMPUTED_VALUE"""),1.40026833E8)</f>
        <v>140026833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IFERROR(__xludf.DUMMYFUNCTION("""COMPUTED_VALUE"""),422.92)</f>
        <v>422.92</v>
      </c>
      <c r="D410" s="2">
        <f>IFERROR(__xludf.DUMMYFUNCTION("""COMPUTED_VALUE"""),45888.66666666667)</f>
        <v>45888.66667</v>
      </c>
      <c r="E410" s="1">
        <f>IFERROR(__xludf.DUMMYFUNCTION("""COMPUTED_VALUE"""),426.99)</f>
        <v>426.99</v>
      </c>
      <c r="G410" s="2">
        <f>IFERROR(__xludf.DUMMYFUNCTION("""COMPUTED_VALUE"""),45888.66666666667)</f>
        <v>45888.66667</v>
      </c>
      <c r="H410" s="1">
        <f>IFERROR(__xludf.DUMMYFUNCTION("""COMPUTED_VALUE"""),422.29)</f>
        <v>422.29</v>
      </c>
      <c r="J410" s="2">
        <f>IFERROR(__xludf.DUMMYFUNCTION("""COMPUTED_VALUE"""),45888.66666666667)</f>
        <v>45888.66667</v>
      </c>
      <c r="K410" s="1">
        <f>IFERROR(__xludf.DUMMYFUNCTION("""COMPUTED_VALUE"""),426.86)</f>
        <v>426.86</v>
      </c>
      <c r="M410" s="2">
        <f>IFERROR(__xludf.DUMMYFUNCTION("""COMPUTED_VALUE"""),45888.66666666667)</f>
        <v>45888.66667</v>
      </c>
      <c r="N410" s="1">
        <f>IFERROR(__xludf.DUMMYFUNCTION("""COMPUTED_VALUE"""),1.45107976E8)</f>
        <v>145107976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IFERROR(__xludf.DUMMYFUNCTION("""COMPUTED_VALUE"""),427.54)</f>
        <v>427.54</v>
      </c>
      <c r="D411" s="2">
        <f>IFERROR(__xludf.DUMMYFUNCTION("""COMPUTED_VALUE"""),45889.66666666667)</f>
        <v>45889.66667</v>
      </c>
      <c r="E411" s="1">
        <f>IFERROR(__xludf.DUMMYFUNCTION("""COMPUTED_VALUE"""),429.79)</f>
        <v>429.79</v>
      </c>
      <c r="G411" s="2">
        <f>IFERROR(__xludf.DUMMYFUNCTION("""COMPUTED_VALUE"""),45889.66666666667)</f>
        <v>45889.66667</v>
      </c>
      <c r="H411" s="1">
        <f>IFERROR(__xludf.DUMMYFUNCTION("""COMPUTED_VALUE"""),425.72)</f>
        <v>425.72</v>
      </c>
      <c r="J411" s="2">
        <f>IFERROR(__xludf.DUMMYFUNCTION("""COMPUTED_VALUE"""),45889.66666666667)</f>
        <v>45889.66667</v>
      </c>
      <c r="K411" s="1">
        <f>IFERROR(__xludf.DUMMYFUNCTION("""COMPUTED_VALUE"""),427.27)</f>
        <v>427.27</v>
      </c>
      <c r="M411" s="2">
        <f>IFERROR(__xludf.DUMMYFUNCTION("""COMPUTED_VALUE"""),45889.66666666667)</f>
        <v>45889.66667</v>
      </c>
      <c r="N411" s="1">
        <f>IFERROR(__xludf.DUMMYFUNCTION("""COMPUTED_VALUE"""),1.4280831E8)</f>
        <v>142808310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IFERROR(__xludf.DUMMYFUNCTION("""COMPUTED_VALUE"""),427.01)</f>
        <v>427.01</v>
      </c>
      <c r="D412" s="2">
        <f>IFERROR(__xludf.DUMMYFUNCTION("""COMPUTED_VALUE"""),45890.66666666667)</f>
        <v>45890.66667</v>
      </c>
      <c r="E412" s="1">
        <f>IFERROR(__xludf.DUMMYFUNCTION("""COMPUTED_VALUE"""),429.34)</f>
        <v>429.34</v>
      </c>
      <c r="G412" s="2">
        <f>IFERROR(__xludf.DUMMYFUNCTION("""COMPUTED_VALUE"""),45890.66666666667)</f>
        <v>45890.66667</v>
      </c>
      <c r="H412" s="1">
        <f>IFERROR(__xludf.DUMMYFUNCTION("""COMPUTED_VALUE"""),423.28)</f>
        <v>423.28</v>
      </c>
      <c r="J412" s="2">
        <f>IFERROR(__xludf.DUMMYFUNCTION("""COMPUTED_VALUE"""),45890.66666666667)</f>
        <v>45890.66667</v>
      </c>
      <c r="K412" s="1">
        <f>IFERROR(__xludf.DUMMYFUNCTION("""COMPUTED_VALUE"""),424.37)</f>
        <v>424.37</v>
      </c>
      <c r="M412" s="2">
        <f>IFERROR(__xludf.DUMMYFUNCTION("""COMPUTED_VALUE"""),45890.66666666667)</f>
        <v>45890.66667</v>
      </c>
      <c r="N412" s="1">
        <f>IFERROR(__xludf.DUMMYFUNCTION("""COMPUTED_VALUE"""),1.32349696E8)</f>
        <v>132349696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IFERROR(__xludf.DUMMYFUNCTION("""COMPUTED_VALUE"""),426.67)</f>
        <v>426.67</v>
      </c>
      <c r="D413" s="2">
        <f>IFERROR(__xludf.DUMMYFUNCTION("""COMPUTED_VALUE"""),45891.66666666667)</f>
        <v>45891.66667</v>
      </c>
      <c r="E413" s="1">
        <f>IFERROR(__xludf.DUMMYFUNCTION("""COMPUTED_VALUE"""),429.0)</f>
        <v>429</v>
      </c>
      <c r="G413" s="2">
        <f>IFERROR(__xludf.DUMMYFUNCTION("""COMPUTED_VALUE"""),45891.66666666667)</f>
        <v>45891.66667</v>
      </c>
      <c r="H413" s="1">
        <f>IFERROR(__xludf.DUMMYFUNCTION("""COMPUTED_VALUE"""),425.51)</f>
        <v>425.51</v>
      </c>
      <c r="J413" s="2">
        <f>IFERROR(__xludf.DUMMYFUNCTION("""COMPUTED_VALUE"""),45891.66666666667)</f>
        <v>45891.66667</v>
      </c>
      <c r="K413" s="1">
        <f>IFERROR(__xludf.DUMMYFUNCTION("""COMPUTED_VALUE"""),426.8)</f>
        <v>426.8</v>
      </c>
      <c r="M413" s="2">
        <f>IFERROR(__xludf.DUMMYFUNCTION("""COMPUTED_VALUE"""),45891.66666666667)</f>
        <v>45891.66667</v>
      </c>
      <c r="N413" s="1">
        <f>IFERROR(__xludf.DUMMYFUNCTION("""COMPUTED_VALUE"""),1.29625469E8)</f>
        <v>129625469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IFERROR(__xludf.DUMMYFUNCTION("""COMPUTED_VALUE"""),425.17)</f>
        <v>425.17</v>
      </c>
      <c r="D414" s="2">
        <f>IFERROR(__xludf.DUMMYFUNCTION("""COMPUTED_VALUE"""),45894.66666666667)</f>
        <v>45894.66667</v>
      </c>
      <c r="E414" s="1">
        <f>IFERROR(__xludf.DUMMYFUNCTION("""COMPUTED_VALUE"""),426.58)</f>
        <v>426.58</v>
      </c>
      <c r="G414" s="2">
        <f>IFERROR(__xludf.DUMMYFUNCTION("""COMPUTED_VALUE"""),45894.66666666667)</f>
        <v>45894.66667</v>
      </c>
      <c r="H414" s="1">
        <f>IFERROR(__xludf.DUMMYFUNCTION("""COMPUTED_VALUE"""),421.62)</f>
        <v>421.62</v>
      </c>
      <c r="J414" s="2">
        <f>IFERROR(__xludf.DUMMYFUNCTION("""COMPUTED_VALUE"""),45894.66666666667)</f>
        <v>45894.66667</v>
      </c>
      <c r="K414" s="1">
        <f>IFERROR(__xludf.DUMMYFUNCTION("""COMPUTED_VALUE"""),421.93)</f>
        <v>421.93</v>
      </c>
      <c r="M414" s="2">
        <f>IFERROR(__xludf.DUMMYFUNCTION("""COMPUTED_VALUE"""),45894.66666666667)</f>
        <v>45894.66667</v>
      </c>
      <c r="N414" s="1">
        <f>IFERROR(__xludf.DUMMYFUNCTION("""COMPUTED_VALUE"""),1.13884781E8)</f>
        <v>113884781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IFERROR(__xludf.DUMMYFUNCTION("""COMPUTED_VALUE"""),422.29)</f>
        <v>422.29</v>
      </c>
      <c r="D415" s="2">
        <f>IFERROR(__xludf.DUMMYFUNCTION("""COMPUTED_VALUE"""),45895.66666666667)</f>
        <v>45895.66667</v>
      </c>
      <c r="E415" s="1">
        <f>IFERROR(__xludf.DUMMYFUNCTION("""COMPUTED_VALUE"""),424.0)</f>
        <v>424</v>
      </c>
      <c r="G415" s="2">
        <f>IFERROR(__xludf.DUMMYFUNCTION("""COMPUTED_VALUE"""),45895.66666666667)</f>
        <v>45895.66667</v>
      </c>
      <c r="H415" s="1">
        <f>IFERROR(__xludf.DUMMYFUNCTION("""COMPUTED_VALUE"""),420.66)</f>
        <v>420.66</v>
      </c>
      <c r="J415" s="2">
        <f>IFERROR(__xludf.DUMMYFUNCTION("""COMPUTED_VALUE"""),45895.66666666667)</f>
        <v>45895.66667</v>
      </c>
      <c r="K415" s="1">
        <f>IFERROR(__xludf.DUMMYFUNCTION("""COMPUTED_VALUE"""),423.08)</f>
        <v>423.08</v>
      </c>
      <c r="M415" s="2">
        <f>IFERROR(__xludf.DUMMYFUNCTION("""COMPUTED_VALUE"""),45895.66666666667)</f>
        <v>45895.66667</v>
      </c>
      <c r="N415" s="1">
        <f>IFERROR(__xludf.DUMMYFUNCTION("""COMPUTED_VALUE"""),1.51544659E8)</f>
        <v>151544659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IFERROR(__xludf.DUMMYFUNCTION("""COMPUTED_VALUE"""),423.01)</f>
        <v>423.01</v>
      </c>
      <c r="D416" s="2">
        <f>IFERROR(__xludf.DUMMYFUNCTION("""COMPUTED_VALUE"""),45896.66666666667)</f>
        <v>45896.66667</v>
      </c>
      <c r="E416" s="1">
        <f>IFERROR(__xludf.DUMMYFUNCTION("""COMPUTED_VALUE"""),424.36)</f>
        <v>424.36</v>
      </c>
      <c r="G416" s="2">
        <f>IFERROR(__xludf.DUMMYFUNCTION("""COMPUTED_VALUE"""),45896.66666666667)</f>
        <v>45896.66667</v>
      </c>
      <c r="H416" s="1">
        <f>IFERROR(__xludf.DUMMYFUNCTION("""COMPUTED_VALUE"""),422.13)</f>
        <v>422.13</v>
      </c>
      <c r="J416" s="2">
        <f>IFERROR(__xludf.DUMMYFUNCTION("""COMPUTED_VALUE"""),45896.66666666667)</f>
        <v>45896.66667</v>
      </c>
      <c r="K416" s="1">
        <f>IFERROR(__xludf.DUMMYFUNCTION("""COMPUTED_VALUE"""),423.54)</f>
        <v>423.54</v>
      </c>
      <c r="M416" s="2">
        <f>IFERROR(__xludf.DUMMYFUNCTION("""COMPUTED_VALUE"""),45896.66666666667)</f>
        <v>45896.66667</v>
      </c>
      <c r="N416" s="1">
        <f>IFERROR(__xludf.DUMMYFUNCTION("""COMPUTED_VALUE"""),1.21550954E8)</f>
        <v>121550954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IFERROR(__xludf.DUMMYFUNCTION("""COMPUTED_VALUE"""),422.85)</f>
        <v>422.85</v>
      </c>
      <c r="D417" s="2">
        <f>IFERROR(__xludf.DUMMYFUNCTION("""COMPUTED_VALUE"""),45897.66666666667)</f>
        <v>45897.66667</v>
      </c>
      <c r="E417" s="1">
        <f>IFERROR(__xludf.DUMMYFUNCTION("""COMPUTED_VALUE"""),423.43)</f>
        <v>423.43</v>
      </c>
      <c r="G417" s="2">
        <f>IFERROR(__xludf.DUMMYFUNCTION("""COMPUTED_VALUE"""),45897.66666666667)</f>
        <v>45897.66667</v>
      </c>
      <c r="H417" s="1">
        <f>IFERROR(__xludf.DUMMYFUNCTION("""COMPUTED_VALUE"""),419.42)</f>
        <v>419.42</v>
      </c>
      <c r="J417" s="2">
        <f>IFERROR(__xludf.DUMMYFUNCTION("""COMPUTED_VALUE"""),45897.66666666667)</f>
        <v>45897.66667</v>
      </c>
      <c r="K417" s="1">
        <f>IFERROR(__xludf.DUMMYFUNCTION("""COMPUTED_VALUE"""),420.04)</f>
        <v>420.04</v>
      </c>
      <c r="M417" s="2">
        <f>IFERROR(__xludf.DUMMYFUNCTION("""COMPUTED_VALUE"""),45897.66666666667)</f>
        <v>45897.66667</v>
      </c>
      <c r="N417" s="1">
        <f>IFERROR(__xludf.DUMMYFUNCTION("""COMPUTED_VALUE"""),1.17079548E8)</f>
        <v>117079548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IFERROR(__xludf.DUMMYFUNCTION("""COMPUTED_VALUE"""),420.03)</f>
        <v>420.03</v>
      </c>
      <c r="D418" s="2">
        <f>IFERROR(__xludf.DUMMYFUNCTION("""COMPUTED_VALUE"""),45898.66666666667)</f>
        <v>45898.66667</v>
      </c>
      <c r="E418" s="1">
        <f>IFERROR(__xludf.DUMMYFUNCTION("""COMPUTED_VALUE"""),420.58)</f>
        <v>420.58</v>
      </c>
      <c r="G418" s="2">
        <f>IFERROR(__xludf.DUMMYFUNCTION("""COMPUTED_VALUE"""),45898.66666666667)</f>
        <v>45898.66667</v>
      </c>
      <c r="H418" s="1">
        <f>IFERROR(__xludf.DUMMYFUNCTION("""COMPUTED_VALUE"""),417.81)</f>
        <v>417.81</v>
      </c>
      <c r="J418" s="2">
        <f>IFERROR(__xludf.DUMMYFUNCTION("""COMPUTED_VALUE"""),45898.66666666667)</f>
        <v>45898.66667</v>
      </c>
      <c r="K418" s="1">
        <f>IFERROR(__xludf.DUMMYFUNCTION("""COMPUTED_VALUE"""),418.53)</f>
        <v>418.53</v>
      </c>
      <c r="M418" s="2">
        <f>IFERROR(__xludf.DUMMYFUNCTION("""COMPUTED_VALUE"""),45898.66666666667)</f>
        <v>45898.66667</v>
      </c>
      <c r="N418" s="1">
        <f>IFERROR(__xludf.DUMMYFUNCTION("""COMPUTED_VALUE"""),1.24330483E8)</f>
        <v>124330483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IFERROR(__xludf.DUMMYFUNCTION("""COMPUTED_VALUE"""),415.77)</f>
        <v>415.77</v>
      </c>
      <c r="D419" s="2">
        <f>IFERROR(__xludf.DUMMYFUNCTION("""COMPUTED_VALUE"""),45902.66666666667)</f>
        <v>45902.66667</v>
      </c>
      <c r="E419" s="1">
        <f>IFERROR(__xludf.DUMMYFUNCTION("""COMPUTED_VALUE"""),417.5)</f>
        <v>417.5</v>
      </c>
      <c r="G419" s="2">
        <f>IFERROR(__xludf.DUMMYFUNCTION("""COMPUTED_VALUE"""),45902.66666666667)</f>
        <v>45902.66667</v>
      </c>
      <c r="H419" s="1">
        <f>IFERROR(__xludf.DUMMYFUNCTION("""COMPUTED_VALUE"""),414.44)</f>
        <v>414.44</v>
      </c>
      <c r="J419" s="2">
        <f>IFERROR(__xludf.DUMMYFUNCTION("""COMPUTED_VALUE"""),45902.66666666667)</f>
        <v>45902.66667</v>
      </c>
      <c r="K419" s="1">
        <f>IFERROR(__xludf.DUMMYFUNCTION("""COMPUTED_VALUE"""),416.88)</f>
        <v>416.88</v>
      </c>
      <c r="M419" s="2">
        <f>IFERROR(__xludf.DUMMYFUNCTION("""COMPUTED_VALUE"""),45902.66666666667)</f>
        <v>45902.66667</v>
      </c>
      <c r="N419" s="1">
        <f>IFERROR(__xludf.DUMMYFUNCTION("""COMPUTED_VALUE"""),1.18254726E8)</f>
        <v>118254726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IFERROR(__xludf.DUMMYFUNCTION("""COMPUTED_VALUE"""),415.72)</f>
        <v>415.72</v>
      </c>
      <c r="D420" s="2">
        <f>IFERROR(__xludf.DUMMYFUNCTION("""COMPUTED_VALUE"""),45903.66666666667)</f>
        <v>45903.66667</v>
      </c>
      <c r="E420" s="1">
        <f>IFERROR(__xludf.DUMMYFUNCTION("""COMPUTED_VALUE"""),416.79)</f>
        <v>416.79</v>
      </c>
      <c r="G420" s="2">
        <f>IFERROR(__xludf.DUMMYFUNCTION("""COMPUTED_VALUE"""),45903.66666666667)</f>
        <v>45903.66667</v>
      </c>
      <c r="H420" s="1">
        <f>IFERROR(__xludf.DUMMYFUNCTION("""COMPUTED_VALUE"""),413.82)</f>
        <v>413.82</v>
      </c>
      <c r="J420" s="2">
        <f>IFERROR(__xludf.DUMMYFUNCTION("""COMPUTED_VALUE"""),45903.66666666667)</f>
        <v>45903.66667</v>
      </c>
      <c r="K420" s="1">
        <f>IFERROR(__xludf.DUMMYFUNCTION("""COMPUTED_VALUE"""),416.01)</f>
        <v>416.01</v>
      </c>
      <c r="M420" s="2">
        <f>IFERROR(__xludf.DUMMYFUNCTION("""COMPUTED_VALUE"""),45903.66666666667)</f>
        <v>45903.66667</v>
      </c>
      <c r="N420" s="1">
        <f>IFERROR(__xludf.DUMMYFUNCTION("""COMPUTED_VALUE"""),1.10888395E8)</f>
        <v>110888395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IFERROR(__xludf.DUMMYFUNCTION("""COMPUTED_VALUE"""),418.43)</f>
        <v>418.43</v>
      </c>
      <c r="D421" s="2">
        <f>IFERROR(__xludf.DUMMYFUNCTION("""COMPUTED_VALUE"""),45904.66666666667)</f>
        <v>45904.66667</v>
      </c>
      <c r="E421" s="1">
        <f>IFERROR(__xludf.DUMMYFUNCTION("""COMPUTED_VALUE"""),419.93)</f>
        <v>419.93</v>
      </c>
      <c r="G421" s="2">
        <f>IFERROR(__xludf.DUMMYFUNCTION("""COMPUTED_VALUE"""),45904.66666666667)</f>
        <v>45904.66667</v>
      </c>
      <c r="H421" s="1">
        <f>IFERROR(__xludf.DUMMYFUNCTION("""COMPUTED_VALUE"""),413.29)</f>
        <v>413.29</v>
      </c>
      <c r="J421" s="2">
        <f>IFERROR(__xludf.DUMMYFUNCTION("""COMPUTED_VALUE"""),45904.66666666667)</f>
        <v>45904.66667</v>
      </c>
      <c r="K421" s="1">
        <f>IFERROR(__xludf.DUMMYFUNCTION("""COMPUTED_VALUE"""),415.54)</f>
        <v>415.54</v>
      </c>
      <c r="M421" s="2">
        <f>IFERROR(__xludf.DUMMYFUNCTION("""COMPUTED_VALUE"""),45904.66666666667)</f>
        <v>45904.66667</v>
      </c>
      <c r="N421" s="1">
        <f>IFERROR(__xludf.DUMMYFUNCTION("""COMPUTED_VALUE"""),1.63283483E8)</f>
        <v>163283483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IFERROR(__xludf.DUMMYFUNCTION("""COMPUTED_VALUE"""),416.54)</f>
        <v>416.54</v>
      </c>
      <c r="D422" s="2">
        <f>IFERROR(__xludf.DUMMYFUNCTION("""COMPUTED_VALUE"""),45905.66666666667)</f>
        <v>45905.66667</v>
      </c>
      <c r="E422" s="1">
        <f>IFERROR(__xludf.DUMMYFUNCTION("""COMPUTED_VALUE"""),417.52)</f>
        <v>417.52</v>
      </c>
      <c r="G422" s="2">
        <f>IFERROR(__xludf.DUMMYFUNCTION("""COMPUTED_VALUE"""),45905.66666666667)</f>
        <v>45905.66667</v>
      </c>
      <c r="H422" s="1">
        <f>IFERROR(__xludf.DUMMYFUNCTION("""COMPUTED_VALUE"""),411.02)</f>
        <v>411.02</v>
      </c>
      <c r="J422" s="2">
        <f>IFERROR(__xludf.DUMMYFUNCTION("""COMPUTED_VALUE"""),45905.66666666667)</f>
        <v>45905.66667</v>
      </c>
      <c r="K422" s="1">
        <f>IFERROR(__xludf.DUMMYFUNCTION("""COMPUTED_VALUE"""),414.42)</f>
        <v>414.42</v>
      </c>
      <c r="M422" s="2">
        <f>IFERROR(__xludf.DUMMYFUNCTION("""COMPUTED_VALUE"""),45905.66666666667)</f>
        <v>45905.66667</v>
      </c>
      <c r="N422" s="1">
        <f>IFERROR(__xludf.DUMMYFUNCTION("""COMPUTED_VALUE"""),1.35774348E8)</f>
        <v>135774348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IFERROR(__xludf.DUMMYFUNCTION("""COMPUTED_VALUE"""),414.53)</f>
        <v>414.53</v>
      </c>
      <c r="D423" s="2">
        <f>IFERROR(__xludf.DUMMYFUNCTION("""COMPUTED_VALUE"""),45908.66666666667)</f>
        <v>45908.66667</v>
      </c>
      <c r="E423" s="1">
        <f>IFERROR(__xludf.DUMMYFUNCTION("""COMPUTED_VALUE"""),414.53)</f>
        <v>414.53</v>
      </c>
      <c r="G423" s="2">
        <f>IFERROR(__xludf.DUMMYFUNCTION("""COMPUTED_VALUE"""),45908.66666666667)</f>
        <v>45908.66667</v>
      </c>
      <c r="H423" s="1">
        <f>IFERROR(__xludf.DUMMYFUNCTION("""COMPUTED_VALUE"""),408.54)</f>
        <v>408.54</v>
      </c>
      <c r="J423" s="2">
        <f>IFERROR(__xludf.DUMMYFUNCTION("""COMPUTED_VALUE"""),45908.66666666667)</f>
        <v>45908.66667</v>
      </c>
      <c r="K423" s="1">
        <f>IFERROR(__xludf.DUMMYFUNCTION("""COMPUTED_VALUE"""),409.88)</f>
        <v>409.88</v>
      </c>
      <c r="M423" s="2">
        <f>IFERROR(__xludf.DUMMYFUNCTION("""COMPUTED_VALUE"""),45908.66666666667)</f>
        <v>45908.66667</v>
      </c>
      <c r="N423" s="1">
        <f>IFERROR(__xludf.DUMMYFUNCTION("""COMPUTED_VALUE"""),1.4948024E8)</f>
        <v>149480240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IFERROR(__xludf.DUMMYFUNCTION("""COMPUTED_VALUE"""),409.63)</f>
        <v>409.63</v>
      </c>
      <c r="D424" s="2">
        <f>IFERROR(__xludf.DUMMYFUNCTION("""COMPUTED_VALUE"""),45909.66666666667)</f>
        <v>45909.66667</v>
      </c>
      <c r="E424" s="1">
        <f>IFERROR(__xludf.DUMMYFUNCTION("""COMPUTED_VALUE"""),414.09)</f>
        <v>414.09</v>
      </c>
      <c r="G424" s="2">
        <f>IFERROR(__xludf.DUMMYFUNCTION("""COMPUTED_VALUE"""),45909.66666666667)</f>
        <v>45909.66667</v>
      </c>
      <c r="H424" s="1">
        <f>IFERROR(__xludf.DUMMYFUNCTION("""COMPUTED_VALUE"""),409.31)</f>
        <v>409.31</v>
      </c>
      <c r="J424" s="2">
        <f>IFERROR(__xludf.DUMMYFUNCTION("""COMPUTED_VALUE"""),45909.66666666667)</f>
        <v>45909.66667</v>
      </c>
      <c r="K424" s="1">
        <f>IFERROR(__xludf.DUMMYFUNCTION("""COMPUTED_VALUE"""),412.76)</f>
        <v>412.76</v>
      </c>
      <c r="M424" s="2">
        <f>IFERROR(__xludf.DUMMYFUNCTION("""COMPUTED_VALUE"""),45909.66666666667)</f>
        <v>45909.66667</v>
      </c>
      <c r="N424" s="1">
        <f>IFERROR(__xludf.DUMMYFUNCTION("""COMPUTED_VALUE"""),1.3022589E8)</f>
        <v>130225890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IFERROR(__xludf.DUMMYFUNCTION("""COMPUTED_VALUE"""),414.44)</f>
        <v>414.44</v>
      </c>
      <c r="D425" s="2">
        <f>IFERROR(__xludf.DUMMYFUNCTION("""COMPUTED_VALUE"""),45910.66666666667)</f>
        <v>45910.66667</v>
      </c>
      <c r="E425" s="1">
        <f>IFERROR(__xludf.DUMMYFUNCTION("""COMPUTED_VALUE"""),420.09)</f>
        <v>420.09</v>
      </c>
      <c r="G425" s="2">
        <f>IFERROR(__xludf.DUMMYFUNCTION("""COMPUTED_VALUE"""),45910.66666666667)</f>
        <v>45910.66667</v>
      </c>
      <c r="H425" s="1">
        <f>IFERROR(__xludf.DUMMYFUNCTION("""COMPUTED_VALUE"""),414.22)</f>
        <v>414.22</v>
      </c>
      <c r="J425" s="2">
        <f>IFERROR(__xludf.DUMMYFUNCTION("""COMPUTED_VALUE"""),45910.66666666667)</f>
        <v>45910.66667</v>
      </c>
      <c r="K425" s="1">
        <f>IFERROR(__xludf.DUMMYFUNCTION("""COMPUTED_VALUE"""),419.5)</f>
        <v>419.5</v>
      </c>
      <c r="M425" s="2">
        <f>IFERROR(__xludf.DUMMYFUNCTION("""COMPUTED_VALUE"""),45910.66666666667)</f>
        <v>45910.66667</v>
      </c>
      <c r="N425" s="1">
        <f>IFERROR(__xludf.DUMMYFUNCTION("""COMPUTED_VALUE"""),1.92627044E8)</f>
        <v>192627044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IFERROR(__xludf.DUMMYFUNCTION("""COMPUTED_VALUE"""),419.23)</f>
        <v>419.23</v>
      </c>
      <c r="D426" s="2">
        <f>IFERROR(__xludf.DUMMYFUNCTION("""COMPUTED_VALUE"""),45911.66666666667)</f>
        <v>45911.66667</v>
      </c>
      <c r="E426" s="1">
        <f>IFERROR(__xludf.DUMMYFUNCTION("""COMPUTED_VALUE"""),421.96)</f>
        <v>421.96</v>
      </c>
      <c r="G426" s="2">
        <f>IFERROR(__xludf.DUMMYFUNCTION("""COMPUTED_VALUE"""),45911.66666666667)</f>
        <v>45911.66667</v>
      </c>
      <c r="H426" s="1">
        <f>IFERROR(__xludf.DUMMYFUNCTION("""COMPUTED_VALUE"""),418.77)</f>
        <v>418.77</v>
      </c>
      <c r="J426" s="2">
        <f>IFERROR(__xludf.DUMMYFUNCTION("""COMPUTED_VALUE"""),45911.66666666667)</f>
        <v>45911.66667</v>
      </c>
      <c r="K426" s="1">
        <f>IFERROR(__xludf.DUMMYFUNCTION("""COMPUTED_VALUE"""),421.54)</f>
        <v>421.54</v>
      </c>
      <c r="M426" s="2">
        <f>IFERROR(__xludf.DUMMYFUNCTION("""COMPUTED_VALUE"""),45911.66666666667)</f>
        <v>45911.66667</v>
      </c>
      <c r="N426" s="1">
        <f>IFERROR(__xludf.DUMMYFUNCTION("""COMPUTED_VALUE"""),1.62148464E8)</f>
        <v>162148464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IFERROR(__xludf.DUMMYFUNCTION("""COMPUTED_VALUE"""),420.52)</f>
        <v>420.52</v>
      </c>
      <c r="D427" s="2">
        <f>IFERROR(__xludf.DUMMYFUNCTION("""COMPUTED_VALUE"""),45912.66666666667)</f>
        <v>45912.66667</v>
      </c>
      <c r="E427" s="1">
        <f>IFERROR(__xludf.DUMMYFUNCTION("""COMPUTED_VALUE"""),424.86)</f>
        <v>424.86</v>
      </c>
      <c r="G427" s="2">
        <f>IFERROR(__xludf.DUMMYFUNCTION("""COMPUTED_VALUE"""),45912.66666666667)</f>
        <v>45912.66667</v>
      </c>
      <c r="H427" s="1">
        <f>IFERROR(__xludf.DUMMYFUNCTION("""COMPUTED_VALUE"""),420.0)</f>
        <v>420</v>
      </c>
      <c r="J427" s="2">
        <f>IFERROR(__xludf.DUMMYFUNCTION("""COMPUTED_VALUE"""),45912.66666666667)</f>
        <v>45912.66667</v>
      </c>
      <c r="K427" s="1">
        <f>IFERROR(__xludf.DUMMYFUNCTION("""COMPUTED_VALUE"""),423.74)</f>
        <v>423.74</v>
      </c>
      <c r="M427" s="2">
        <f>IFERROR(__xludf.DUMMYFUNCTION("""COMPUTED_VALUE"""),45912.66666666667)</f>
        <v>45912.66667</v>
      </c>
      <c r="N427" s="1">
        <f>IFERROR(__xludf.DUMMYFUNCTION("""COMPUTED_VALUE"""),1.25982546E8)</f>
        <v>125982546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IFERROR(__xludf.DUMMYFUNCTION("""COMPUTED_VALUE"""),423.72)</f>
        <v>423.72</v>
      </c>
      <c r="D428" s="2">
        <f>IFERROR(__xludf.DUMMYFUNCTION("""COMPUTED_VALUE"""),45915.66666666667)</f>
        <v>45915.66667</v>
      </c>
      <c r="E428" s="1">
        <f>IFERROR(__xludf.DUMMYFUNCTION("""COMPUTED_VALUE"""),426.44)</f>
        <v>426.44</v>
      </c>
      <c r="G428" s="2">
        <f>IFERROR(__xludf.DUMMYFUNCTION("""COMPUTED_VALUE"""),45915.66666666667)</f>
        <v>45915.66667</v>
      </c>
      <c r="H428" s="1">
        <f>IFERROR(__xludf.DUMMYFUNCTION("""COMPUTED_VALUE"""),423.72)</f>
        <v>423.72</v>
      </c>
      <c r="J428" s="2">
        <f>IFERROR(__xludf.DUMMYFUNCTION("""COMPUTED_VALUE"""),45915.66666666667)</f>
        <v>45915.66667</v>
      </c>
      <c r="K428" s="1">
        <f>IFERROR(__xludf.DUMMYFUNCTION("""COMPUTED_VALUE"""),424.27)</f>
        <v>424.27</v>
      </c>
      <c r="M428" s="2">
        <f>IFERROR(__xludf.DUMMYFUNCTION("""COMPUTED_VALUE"""),45915.66666666667)</f>
        <v>45915.66667</v>
      </c>
      <c r="N428" s="1">
        <f>IFERROR(__xludf.DUMMYFUNCTION("""COMPUTED_VALUE"""),1.40912411E8)</f>
        <v>140912411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IFERROR(__xludf.DUMMYFUNCTION("""COMPUTED_VALUE"""),423.94)</f>
        <v>423.94</v>
      </c>
      <c r="D429" s="2">
        <f>IFERROR(__xludf.DUMMYFUNCTION("""COMPUTED_VALUE"""),45916.66666666667)</f>
        <v>45916.66667</v>
      </c>
      <c r="E429" s="1">
        <f>IFERROR(__xludf.DUMMYFUNCTION("""COMPUTED_VALUE"""),423.94)</f>
        <v>423.94</v>
      </c>
      <c r="G429" s="2">
        <f>IFERROR(__xludf.DUMMYFUNCTION("""COMPUTED_VALUE"""),45916.66666666667)</f>
        <v>45916.66667</v>
      </c>
      <c r="H429" s="1">
        <f>IFERROR(__xludf.DUMMYFUNCTION("""COMPUTED_VALUE"""),416.73)</f>
        <v>416.73</v>
      </c>
      <c r="J429" s="2">
        <f>IFERROR(__xludf.DUMMYFUNCTION("""COMPUTED_VALUE"""),45916.66666666667)</f>
        <v>45916.66667</v>
      </c>
      <c r="K429" s="1">
        <f>IFERROR(__xludf.DUMMYFUNCTION("""COMPUTED_VALUE"""),416.84)</f>
        <v>416.84</v>
      </c>
      <c r="M429" s="2">
        <f>IFERROR(__xludf.DUMMYFUNCTION("""COMPUTED_VALUE"""),45916.66666666667)</f>
        <v>45916.66667</v>
      </c>
      <c r="N429" s="1">
        <f>IFERROR(__xludf.DUMMYFUNCTION("""COMPUTED_VALUE"""),1.31872997E8)</f>
        <v>131872997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IFERROR(__xludf.DUMMYFUNCTION("""COMPUTED_VALUE"""),419.21)</f>
        <v>419.21</v>
      </c>
      <c r="D430" s="2">
        <f>IFERROR(__xludf.DUMMYFUNCTION("""COMPUTED_VALUE"""),45917.66666666667)</f>
        <v>45917.66667</v>
      </c>
      <c r="E430" s="1">
        <f>IFERROR(__xludf.DUMMYFUNCTION("""COMPUTED_VALUE"""),421.26)</f>
        <v>421.26</v>
      </c>
      <c r="G430" s="2">
        <f>IFERROR(__xludf.DUMMYFUNCTION("""COMPUTED_VALUE"""),45917.66666666667)</f>
        <v>45917.66667</v>
      </c>
      <c r="H430" s="1">
        <f>IFERROR(__xludf.DUMMYFUNCTION("""COMPUTED_VALUE"""),417.12)</f>
        <v>417.12</v>
      </c>
      <c r="J430" s="2">
        <f>IFERROR(__xludf.DUMMYFUNCTION("""COMPUTED_VALUE"""),45917.66666666667)</f>
        <v>45917.66667</v>
      </c>
      <c r="K430" s="1">
        <f>IFERROR(__xludf.DUMMYFUNCTION("""COMPUTED_VALUE"""),418.09)</f>
        <v>418.09</v>
      </c>
      <c r="M430" s="2">
        <f>IFERROR(__xludf.DUMMYFUNCTION("""COMPUTED_VALUE"""),45917.66666666667)</f>
        <v>45917.66667</v>
      </c>
      <c r="N430" s="1">
        <f>IFERROR(__xludf.DUMMYFUNCTION("""COMPUTED_VALUE"""),1.45001973E8)</f>
        <v>145001973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IFERROR(__xludf.DUMMYFUNCTION("""COMPUTED_VALUE"""),416.95)</f>
        <v>416.95</v>
      </c>
      <c r="D431" s="2">
        <f>IFERROR(__xludf.DUMMYFUNCTION("""COMPUTED_VALUE"""),45918.66666666667)</f>
        <v>45918.66667</v>
      </c>
      <c r="E431" s="1">
        <f>IFERROR(__xludf.DUMMYFUNCTION("""COMPUTED_VALUE"""),421.11)</f>
        <v>421.11</v>
      </c>
      <c r="G431" s="2">
        <f>IFERROR(__xludf.DUMMYFUNCTION("""COMPUTED_VALUE"""),45918.66666666667)</f>
        <v>45918.66667</v>
      </c>
      <c r="H431" s="1">
        <f>IFERROR(__xludf.DUMMYFUNCTION("""COMPUTED_VALUE"""),415.63)</f>
        <v>415.63</v>
      </c>
      <c r="J431" s="2">
        <f>IFERROR(__xludf.DUMMYFUNCTION("""COMPUTED_VALUE"""),45918.66666666667)</f>
        <v>45918.66667</v>
      </c>
      <c r="K431" s="1">
        <f>IFERROR(__xludf.DUMMYFUNCTION("""COMPUTED_VALUE"""),418.42)</f>
        <v>418.42</v>
      </c>
      <c r="M431" s="2">
        <f>IFERROR(__xludf.DUMMYFUNCTION("""COMPUTED_VALUE"""),45918.66666666667)</f>
        <v>45918.66667</v>
      </c>
      <c r="N431" s="1">
        <f>IFERROR(__xludf.DUMMYFUNCTION("""COMPUTED_VALUE"""),1.28007453E8)</f>
        <v>128007453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IFERROR(__xludf.DUMMYFUNCTION("""COMPUTED_VALUE"""),419.81)</f>
        <v>419.81</v>
      </c>
      <c r="D432" s="2">
        <f>IFERROR(__xludf.DUMMYFUNCTION("""COMPUTED_VALUE"""),45919.66666666667)</f>
        <v>45919.66667</v>
      </c>
      <c r="E432" s="1">
        <f>IFERROR(__xludf.DUMMYFUNCTION("""COMPUTED_VALUE"""),422.65)</f>
        <v>422.65</v>
      </c>
      <c r="G432" s="2">
        <f>IFERROR(__xludf.DUMMYFUNCTION("""COMPUTED_VALUE"""),45919.66666666667)</f>
        <v>45919.66667</v>
      </c>
      <c r="H432" s="1">
        <f>IFERROR(__xludf.DUMMYFUNCTION("""COMPUTED_VALUE"""),417.3)</f>
        <v>417.3</v>
      </c>
      <c r="J432" s="2">
        <f>IFERROR(__xludf.DUMMYFUNCTION("""COMPUTED_VALUE"""),45919.66666666667)</f>
        <v>45919.66667</v>
      </c>
      <c r="K432" s="1">
        <f>IFERROR(__xludf.DUMMYFUNCTION("""COMPUTED_VALUE"""),421.05)</f>
        <v>421.05</v>
      </c>
      <c r="M432" s="2">
        <f>IFERROR(__xludf.DUMMYFUNCTION("""COMPUTED_VALUE"""),45919.66666666667)</f>
        <v>45919.66667</v>
      </c>
      <c r="N432" s="1">
        <f>IFERROR(__xludf.DUMMYFUNCTION("""COMPUTED_VALUE"""),2.57945595E8)</f>
        <v>257945595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IFERROR(__xludf.DUMMYFUNCTION("""COMPUTED_VALUE"""),421.01)</f>
        <v>421.01</v>
      </c>
      <c r="D433" s="2">
        <f>IFERROR(__xludf.DUMMYFUNCTION("""COMPUTED_VALUE"""),45922.66666666667)</f>
        <v>45922.66667</v>
      </c>
      <c r="E433" s="1">
        <f>IFERROR(__xludf.DUMMYFUNCTION("""COMPUTED_VALUE"""),425.84)</f>
        <v>425.84</v>
      </c>
      <c r="G433" s="2">
        <f>IFERROR(__xludf.DUMMYFUNCTION("""COMPUTED_VALUE"""),45922.66666666667)</f>
        <v>45922.66667</v>
      </c>
      <c r="H433" s="1">
        <f>IFERROR(__xludf.DUMMYFUNCTION("""COMPUTED_VALUE"""),419.72)</f>
        <v>419.72</v>
      </c>
      <c r="J433" s="2">
        <f>IFERROR(__xludf.DUMMYFUNCTION("""COMPUTED_VALUE"""),45922.66666666667)</f>
        <v>45922.66667</v>
      </c>
      <c r="K433" s="1">
        <f>IFERROR(__xludf.DUMMYFUNCTION("""COMPUTED_VALUE"""),424.95)</f>
        <v>424.95</v>
      </c>
      <c r="M433" s="2">
        <f>IFERROR(__xludf.DUMMYFUNCTION("""COMPUTED_VALUE"""),45922.66666666667)</f>
        <v>45922.66667</v>
      </c>
      <c r="N433" s="1">
        <f>IFERROR(__xludf.DUMMYFUNCTION("""COMPUTED_VALUE"""),1.81648148E8)</f>
        <v>181648148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IFERROR(__xludf.DUMMYFUNCTION("""COMPUTED_VALUE"""),423.74)</f>
        <v>423.74</v>
      </c>
      <c r="D434" s="2">
        <f>IFERROR(__xludf.DUMMYFUNCTION("""COMPUTED_VALUE"""),45923.66666666667)</f>
        <v>45923.66667</v>
      </c>
      <c r="E434" s="1">
        <f>IFERROR(__xludf.DUMMYFUNCTION("""COMPUTED_VALUE"""),427.96)</f>
        <v>427.96</v>
      </c>
      <c r="G434" s="2">
        <f>IFERROR(__xludf.DUMMYFUNCTION("""COMPUTED_VALUE"""),45923.66666666667)</f>
        <v>45923.66667</v>
      </c>
      <c r="H434" s="1">
        <f>IFERROR(__xludf.DUMMYFUNCTION("""COMPUTED_VALUE"""),423.53)</f>
        <v>423.53</v>
      </c>
      <c r="J434" s="2">
        <f>IFERROR(__xludf.DUMMYFUNCTION("""COMPUTED_VALUE"""),45923.66666666667)</f>
        <v>45923.66667</v>
      </c>
      <c r="K434" s="1">
        <f>IFERROR(__xludf.DUMMYFUNCTION("""COMPUTED_VALUE"""),427.33)</f>
        <v>427.33</v>
      </c>
      <c r="M434" s="2">
        <f>IFERROR(__xludf.DUMMYFUNCTION("""COMPUTED_VALUE"""),45923.66666666667)</f>
        <v>45923.66667</v>
      </c>
      <c r="N434" s="1">
        <f>IFERROR(__xludf.DUMMYFUNCTION("""COMPUTED_VALUE"""),1.58796331E8)</f>
        <v>158796331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IFERROR(__xludf.DUMMYFUNCTION("""COMPUTED_VALUE"""),427.62)</f>
        <v>427.62</v>
      </c>
      <c r="D435" s="2">
        <f>IFERROR(__xludf.DUMMYFUNCTION("""COMPUTED_VALUE"""),45924.66666666667)</f>
        <v>45924.66667</v>
      </c>
      <c r="E435" s="1">
        <f>IFERROR(__xludf.DUMMYFUNCTION("""COMPUTED_VALUE"""),430.8)</f>
        <v>430.8</v>
      </c>
      <c r="G435" s="2">
        <f>IFERROR(__xludf.DUMMYFUNCTION("""COMPUTED_VALUE"""),45924.66666666667)</f>
        <v>45924.66667</v>
      </c>
      <c r="H435" s="1">
        <f>IFERROR(__xludf.DUMMYFUNCTION("""COMPUTED_VALUE"""),426.6)</f>
        <v>426.6</v>
      </c>
      <c r="J435" s="2">
        <f>IFERROR(__xludf.DUMMYFUNCTION("""COMPUTED_VALUE"""),45924.66666666667)</f>
        <v>45924.66667</v>
      </c>
      <c r="K435" s="1">
        <f>IFERROR(__xludf.DUMMYFUNCTION("""COMPUTED_VALUE"""),429.9)</f>
        <v>429.9</v>
      </c>
      <c r="M435" s="2">
        <f>IFERROR(__xludf.DUMMYFUNCTION("""COMPUTED_VALUE"""),45924.66666666667)</f>
        <v>45924.66667</v>
      </c>
      <c r="N435" s="1">
        <f>IFERROR(__xludf.DUMMYFUNCTION("""COMPUTED_VALUE"""),1.68216293E8)</f>
        <v>168216293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IFERROR(__xludf.DUMMYFUNCTION("""COMPUTED_VALUE"""),428.9)</f>
        <v>428.9</v>
      </c>
      <c r="D436" s="2">
        <f>IFERROR(__xludf.DUMMYFUNCTION("""COMPUTED_VALUE"""),45925.66666666667)</f>
        <v>45925.66667</v>
      </c>
      <c r="E436" s="1">
        <f>IFERROR(__xludf.DUMMYFUNCTION("""COMPUTED_VALUE"""),429.88)</f>
        <v>429.88</v>
      </c>
      <c r="G436" s="2">
        <f>IFERROR(__xludf.DUMMYFUNCTION("""COMPUTED_VALUE"""),45925.66666666667)</f>
        <v>45925.66667</v>
      </c>
      <c r="H436" s="1">
        <f>IFERROR(__xludf.DUMMYFUNCTION("""COMPUTED_VALUE"""),425.35)</f>
        <v>425.35</v>
      </c>
      <c r="J436" s="2">
        <f>IFERROR(__xludf.DUMMYFUNCTION("""COMPUTED_VALUE"""),45925.66666666667)</f>
        <v>45925.66667</v>
      </c>
      <c r="K436" s="1">
        <f>IFERROR(__xludf.DUMMYFUNCTION("""COMPUTED_VALUE"""),425.45)</f>
        <v>425.45</v>
      </c>
      <c r="M436" s="2">
        <f>IFERROR(__xludf.DUMMYFUNCTION("""COMPUTED_VALUE"""),45925.66666666667)</f>
        <v>45925.66667</v>
      </c>
      <c r="N436" s="1">
        <f>IFERROR(__xludf.DUMMYFUNCTION("""COMPUTED_VALUE"""),1.94172576E8)</f>
        <v>194172576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IFERROR(__xludf.DUMMYFUNCTION("""COMPUTED_VALUE"""),426.86)</f>
        <v>426.86</v>
      </c>
      <c r="D437" s="2">
        <f>IFERROR(__xludf.DUMMYFUNCTION("""COMPUTED_VALUE"""),45926.66666666667)</f>
        <v>45926.66667</v>
      </c>
      <c r="E437" s="1">
        <f>IFERROR(__xludf.DUMMYFUNCTION("""COMPUTED_VALUE"""),431.86)</f>
        <v>431.86</v>
      </c>
      <c r="G437" s="2">
        <f>IFERROR(__xludf.DUMMYFUNCTION("""COMPUTED_VALUE"""),45926.66666666667)</f>
        <v>45926.66667</v>
      </c>
      <c r="H437" s="1">
        <f>IFERROR(__xludf.DUMMYFUNCTION("""COMPUTED_VALUE"""),426.58)</f>
        <v>426.58</v>
      </c>
      <c r="J437" s="2">
        <f>IFERROR(__xludf.DUMMYFUNCTION("""COMPUTED_VALUE"""),45926.66666666667)</f>
        <v>45926.66667</v>
      </c>
      <c r="K437" s="1">
        <f>IFERROR(__xludf.DUMMYFUNCTION("""COMPUTED_VALUE"""),431.74)</f>
        <v>431.74</v>
      </c>
      <c r="M437" s="2">
        <f>IFERROR(__xludf.DUMMYFUNCTION("""COMPUTED_VALUE"""),45926.66666666667)</f>
        <v>45926.66667</v>
      </c>
      <c r="N437" s="1">
        <f>IFERROR(__xludf.DUMMYFUNCTION("""COMPUTED_VALUE"""),1.59798069E8)</f>
        <v>159798069</v>
      </c>
    </row>
  </sheetData>
  <drawing r:id="rId1"/>
</worksheet>
</file>